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E:\SUPERVISIÓN PROCESOS 2022\ORDEN DE COMPRA LICENCIAS OFFICE\PROCESO LICENCIAS\PROCESO LICENCIAS\"/>
    </mc:Choice>
  </mc:AlternateContent>
  <xr:revisionPtr revIDLastSave="0" documentId="8_{1B6C3C10-3163-40E4-8B81-EB36521940E9}" xr6:coauthVersionLast="47" xr6:coauthVersionMax="47" xr10:uidLastSave="{00000000-0000-0000-0000-000000000000}"/>
  <workbookProtection workbookAlgorithmName="SHA-512" workbookHashValue="q7l15qPjsHAge/44W+EbbLtGlWd6tvL2rwqLTawvvojv7SFBG0zAGa39fIuu4IiBQjT9b7Ud5n8v67IcqvXsKg==" workbookSaltValue="BLS42FY4ytRTDdH0feNHSw==" workbookSpinCount="100000" lockStructure="1"/>
  <bookViews>
    <workbookView xWindow="-120" yWindow="-120" windowWidth="29040" windowHeight="15840" tabRatio="676" xr2:uid="{00000000-000D-0000-FFFF-FFFF00000000}"/>
  </bookViews>
  <sheets>
    <sheet name="SolCotizacion" sheetId="22" r:id="rId1"/>
    <sheet name="Anexo" sheetId="76" r:id="rId2"/>
    <sheet name="ResumenCotizacion" sheetId="23" r:id="rId3"/>
    <sheet name="Cotizacion" sheetId="24" r:id="rId4"/>
    <sheet name="CSV" sheetId="80" state="hidden" r:id="rId5"/>
    <sheet name="Categorias" sheetId="74" state="hidden" r:id="rId6"/>
    <sheet name="Consolidado" sheetId="75" state="hidden" r:id="rId7"/>
    <sheet name="ProXCat" sheetId="79" state="hidden" r:id="rId8"/>
    <sheet name="Cuadro Totales" sheetId="26" state="hidden" r:id="rId9"/>
    <sheet name="Listas" sheetId="28" state="hidden" r:id="rId10"/>
    <sheet name="minimo" sheetId="57" state="hidden" r:id="rId11"/>
    <sheet name="temp" sheetId="48" state="hidden" r:id="rId12"/>
    <sheet name="tempListas" sheetId="56" state="hidden" r:id="rId13"/>
    <sheet name="ProveeSoloCatPrinci" sheetId="81" state="hidden" r:id="rId14"/>
  </sheets>
  <externalReferences>
    <externalReference r:id="rId15"/>
  </externalReferences>
  <definedNames>
    <definedName name="_xlnm._FilterDatabase" localSheetId="6" hidden="1">Consolidado!$A$1:$U$1</definedName>
    <definedName name="_xlnm._FilterDatabase" localSheetId="11" hidden="1">temp!#REF!</definedName>
    <definedName name="Categoria" localSheetId="4">[1]Listas!$A$2:$A$8</definedName>
    <definedName name="Categoria">Listas!$A$2:$A$3</definedName>
  </definedNames>
  <calcPr calcId="191029"/>
  <pivotCaches>
    <pivotCache cacheId="1" r:id="rId16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Z28" i="24" l="1"/>
  <c r="W28" i="23"/>
  <c r="W3" i="48"/>
  <c r="W4" i="48"/>
  <c r="W5" i="48"/>
  <c r="W6" i="48"/>
  <c r="W7" i="48"/>
  <c r="W8" i="48"/>
  <c r="W9" i="48"/>
  <c r="W10" i="48"/>
  <c r="W11" i="48"/>
  <c r="W12" i="48"/>
  <c r="W13" i="48"/>
  <c r="W14" i="48"/>
  <c r="W15" i="48"/>
  <c r="W16" i="48"/>
  <c r="W17" i="48"/>
  <c r="W18" i="48"/>
  <c r="W19" i="48"/>
  <c r="W20" i="48"/>
  <c r="W21" i="48"/>
  <c r="W22" i="48"/>
  <c r="W23" i="48"/>
  <c r="W24" i="48"/>
  <c r="W25" i="48"/>
  <c r="W26" i="48"/>
  <c r="W27" i="48"/>
  <c r="W28" i="48"/>
  <c r="W29" i="48"/>
  <c r="W30" i="48"/>
  <c r="W31" i="48"/>
  <c r="W32" i="48"/>
  <c r="W33" i="48"/>
  <c r="W34" i="48"/>
  <c r="W35" i="48"/>
  <c r="W36" i="48"/>
  <c r="W37" i="48"/>
  <c r="W38" i="48"/>
  <c r="W39" i="48"/>
  <c r="W40" i="48"/>
  <c r="W41" i="48"/>
  <c r="W42" i="48"/>
  <c r="W43" i="48"/>
  <c r="W44" i="48"/>
  <c r="W45" i="48"/>
  <c r="W46" i="48"/>
  <c r="W47" i="48"/>
  <c r="W48" i="48"/>
  <c r="W49" i="48"/>
  <c r="W50" i="48"/>
  <c r="W51" i="48"/>
  <c r="W52" i="48"/>
  <c r="W53" i="48"/>
  <c r="W54" i="48"/>
  <c r="W55" i="48"/>
  <c r="W56" i="48"/>
  <c r="W57" i="48"/>
  <c r="W58" i="48"/>
  <c r="W59" i="48"/>
  <c r="W60" i="48"/>
  <c r="W61" i="48"/>
  <c r="W62" i="48"/>
  <c r="W63" i="48"/>
  <c r="W64" i="48"/>
  <c r="W65" i="48"/>
  <c r="W66" i="48"/>
  <c r="W67" i="48"/>
  <c r="W68" i="48"/>
  <c r="W69" i="48"/>
  <c r="W70" i="48"/>
  <c r="W71" i="48"/>
  <c r="W72" i="48"/>
  <c r="W73" i="48"/>
  <c r="W74" i="48"/>
  <c r="W75" i="48"/>
  <c r="W76" i="48"/>
  <c r="W77" i="48"/>
  <c r="W78" i="48"/>
  <c r="W79" i="48"/>
  <c r="W80" i="48"/>
  <c r="W81" i="48"/>
  <c r="W82" i="48"/>
  <c r="W83" i="48"/>
  <c r="W84" i="48"/>
  <c r="W85" i="48"/>
  <c r="W86" i="48"/>
  <c r="W87" i="48"/>
  <c r="W88" i="48"/>
  <c r="W89" i="48"/>
  <c r="W90" i="48"/>
  <c r="W91" i="48"/>
  <c r="W92" i="48"/>
  <c r="W93" i="48"/>
  <c r="W94" i="48"/>
  <c r="W95" i="48"/>
  <c r="W96" i="48"/>
  <c r="W97" i="48"/>
  <c r="W98" i="48"/>
  <c r="W99" i="48"/>
  <c r="W100" i="48"/>
  <c r="W101" i="48"/>
  <c r="W102" i="48"/>
  <c r="W103" i="48"/>
  <c r="W104" i="48"/>
  <c r="W105" i="48"/>
  <c r="W106" i="48"/>
  <c r="W107" i="48"/>
  <c r="W108" i="48"/>
  <c r="W109" i="48"/>
  <c r="W110" i="48"/>
  <c r="W111" i="48"/>
  <c r="W112" i="48"/>
  <c r="W113" i="48"/>
  <c r="W114" i="48"/>
  <c r="W115" i="48"/>
  <c r="W116" i="48"/>
  <c r="W117" i="48"/>
  <c r="W118" i="48"/>
  <c r="W119" i="48"/>
  <c r="W120" i="48"/>
  <c r="W121" i="48"/>
  <c r="W122" i="48"/>
  <c r="W123" i="48"/>
  <c r="W124" i="48"/>
  <c r="W125" i="48"/>
  <c r="W126" i="48"/>
  <c r="W127" i="48"/>
  <c r="W128" i="48"/>
  <c r="W129" i="48"/>
  <c r="W130" i="48"/>
  <c r="W131" i="48"/>
  <c r="W132" i="48"/>
  <c r="W133" i="48"/>
  <c r="W134" i="48"/>
  <c r="W135" i="48"/>
  <c r="W136" i="48"/>
  <c r="W137" i="48"/>
  <c r="W138" i="48"/>
  <c r="W139" i="48"/>
  <c r="W140" i="48"/>
  <c r="W141" i="48"/>
  <c r="W142" i="48"/>
  <c r="W143" i="48"/>
  <c r="W144" i="48"/>
  <c r="W145" i="48"/>
  <c r="W146" i="48"/>
  <c r="W147" i="48"/>
  <c r="W148" i="48"/>
  <c r="W149" i="48"/>
  <c r="W150" i="48"/>
  <c r="W151" i="48"/>
  <c r="W152" i="48"/>
  <c r="W153" i="48"/>
  <c r="W154" i="48"/>
  <c r="W155" i="48"/>
  <c r="W156" i="48"/>
  <c r="W157" i="48"/>
  <c r="W158" i="48"/>
  <c r="W159" i="48"/>
  <c r="W160" i="48"/>
  <c r="W161" i="48"/>
  <c r="W162" i="48"/>
  <c r="W163" i="48"/>
  <c r="W164" i="48"/>
  <c r="W165" i="48"/>
  <c r="W166" i="48"/>
  <c r="W167" i="48"/>
  <c r="W168" i="48"/>
  <c r="W169" i="48"/>
  <c r="W170" i="48"/>
  <c r="W171" i="48"/>
  <c r="W172" i="48"/>
  <c r="W173" i="48"/>
  <c r="W174" i="48"/>
  <c r="W175" i="48"/>
  <c r="W176" i="48"/>
  <c r="W177" i="48"/>
  <c r="W178" i="48"/>
  <c r="W179" i="48"/>
  <c r="W180" i="48"/>
  <c r="W181" i="48"/>
  <c r="W182" i="48"/>
  <c r="W183" i="48"/>
  <c r="W184" i="48"/>
  <c r="W185" i="48"/>
  <c r="W186" i="48"/>
  <c r="W187" i="48"/>
  <c r="W188" i="48"/>
  <c r="W189" i="48"/>
  <c r="W190" i="48"/>
  <c r="W191" i="48"/>
  <c r="W192" i="48"/>
  <c r="W193" i="48"/>
  <c r="W194" i="48"/>
  <c r="W195" i="48"/>
  <c r="W196" i="48"/>
  <c r="W197" i="48"/>
  <c r="W198" i="48"/>
  <c r="W199" i="48"/>
  <c r="W200" i="48"/>
  <c r="W201" i="48"/>
  <c r="W202" i="48"/>
  <c r="W203" i="48"/>
  <c r="W204" i="48"/>
  <c r="W205" i="48"/>
  <c r="W206" i="48"/>
  <c r="W207" i="48"/>
  <c r="W208" i="48"/>
  <c r="W209" i="48"/>
  <c r="W210" i="48"/>
  <c r="W211" i="48"/>
  <c r="W212" i="48"/>
  <c r="W213" i="48"/>
  <c r="W214" i="48"/>
  <c r="W215" i="48"/>
  <c r="W216" i="48"/>
  <c r="W217" i="48"/>
  <c r="W218" i="48"/>
  <c r="W219" i="48"/>
  <c r="W220" i="48"/>
  <c r="W221" i="48"/>
  <c r="W222" i="48"/>
  <c r="W223" i="48"/>
  <c r="W224" i="48"/>
  <c r="W225" i="48"/>
  <c r="W226" i="48"/>
  <c r="W227" i="48"/>
  <c r="W228" i="48"/>
  <c r="W229" i="48"/>
  <c r="W230" i="48"/>
  <c r="W231" i="48"/>
  <c r="W232" i="48"/>
  <c r="W233" i="48"/>
  <c r="W234" i="48"/>
  <c r="W235" i="48"/>
  <c r="W236" i="48"/>
  <c r="W237" i="48"/>
  <c r="W238" i="48"/>
  <c r="W239" i="48"/>
  <c r="W240" i="48"/>
  <c r="W241" i="48"/>
  <c r="W242" i="48"/>
  <c r="W243" i="48"/>
  <c r="W244" i="48"/>
  <c r="W245" i="48"/>
  <c r="W246" i="48"/>
  <c r="W247" i="48"/>
  <c r="W248" i="48"/>
  <c r="W249" i="48"/>
  <c r="W250" i="48"/>
  <c r="W251" i="48"/>
  <c r="W252" i="48"/>
  <c r="W253" i="48"/>
  <c r="W254" i="48"/>
  <c r="W255" i="48"/>
  <c r="W256" i="48"/>
  <c r="W257" i="48"/>
  <c r="W258" i="48"/>
  <c r="W259" i="48"/>
  <c r="W260" i="48"/>
  <c r="W261" i="48"/>
  <c r="W262" i="48"/>
  <c r="W263" i="48"/>
  <c r="W264" i="48"/>
  <c r="W265" i="48"/>
  <c r="W266" i="48"/>
  <c r="W267" i="48"/>
  <c r="W268" i="48"/>
  <c r="W269" i="48"/>
  <c r="W270" i="48"/>
  <c r="W271" i="48"/>
  <c r="W272" i="48"/>
  <c r="W273" i="48"/>
  <c r="W274" i="48"/>
  <c r="W275" i="48"/>
  <c r="W276" i="48"/>
  <c r="W277" i="48"/>
  <c r="W278" i="48"/>
  <c r="W279" i="48"/>
  <c r="W280" i="48"/>
  <c r="W281" i="48"/>
  <c r="W282" i="48"/>
  <c r="W283" i="48"/>
  <c r="W284" i="48"/>
  <c r="W285" i="48"/>
  <c r="W286" i="48"/>
  <c r="W287" i="48"/>
  <c r="W288" i="48"/>
  <c r="W289" i="48"/>
  <c r="W290" i="48"/>
  <c r="W291" i="48"/>
  <c r="W292" i="48"/>
  <c r="W293" i="48"/>
  <c r="W294" i="48"/>
  <c r="W295" i="48"/>
  <c r="W296" i="48"/>
  <c r="W297" i="48"/>
  <c r="W298" i="48"/>
  <c r="W299" i="48"/>
  <c r="W300" i="48"/>
  <c r="W301" i="48"/>
  <c r="W302" i="48"/>
  <c r="W303" i="48"/>
  <c r="W304" i="48"/>
  <c r="W305" i="48"/>
  <c r="W306" i="48"/>
  <c r="W307" i="48"/>
  <c r="W308" i="48"/>
  <c r="W309" i="48"/>
  <c r="W310" i="48"/>
  <c r="W311" i="48"/>
  <c r="W312" i="48"/>
  <c r="W313" i="48"/>
  <c r="W314" i="48"/>
  <c r="W315" i="48"/>
  <c r="W316" i="48"/>
  <c r="W317" i="48"/>
  <c r="W318" i="48"/>
  <c r="W319" i="48"/>
  <c r="W320" i="48"/>
  <c r="W321" i="48"/>
  <c r="W322" i="48"/>
  <c r="W323" i="48"/>
  <c r="W324" i="48"/>
  <c r="W325" i="48"/>
  <c r="W326" i="48"/>
  <c r="W327" i="48"/>
  <c r="W328" i="48"/>
  <c r="W329" i="48"/>
  <c r="W330" i="48"/>
  <c r="W331" i="48"/>
  <c r="W332" i="48"/>
  <c r="W333" i="48"/>
  <c r="W334" i="48"/>
  <c r="W335" i="48"/>
  <c r="W336" i="48"/>
  <c r="W337" i="48"/>
  <c r="W338" i="48"/>
  <c r="W339" i="48"/>
  <c r="W340" i="48"/>
  <c r="W341" i="48"/>
  <c r="W342" i="48"/>
  <c r="W343" i="48"/>
  <c r="W344" i="48"/>
  <c r="W345" i="48"/>
  <c r="W346" i="48"/>
  <c r="W347" i="48"/>
  <c r="W348" i="48"/>
  <c r="W349" i="48"/>
  <c r="W350" i="48"/>
  <c r="W351" i="48"/>
  <c r="W352" i="48"/>
  <c r="W353" i="48"/>
  <c r="W354" i="48"/>
  <c r="W355" i="48"/>
  <c r="W356" i="48"/>
  <c r="W357" i="48"/>
  <c r="W358" i="48"/>
  <c r="W359" i="48"/>
  <c r="W360" i="48"/>
  <c r="W361" i="48"/>
  <c r="W362" i="48"/>
  <c r="W363" i="48"/>
  <c r="W364" i="48"/>
  <c r="W365" i="48"/>
  <c r="W366" i="48"/>
  <c r="W367" i="48"/>
  <c r="W368" i="48"/>
  <c r="W369" i="48"/>
  <c r="W370" i="48"/>
  <c r="W371" i="48"/>
  <c r="W372" i="48"/>
  <c r="W373" i="48"/>
  <c r="W374" i="48"/>
  <c r="W375" i="48"/>
  <c r="W376" i="48"/>
  <c r="W377" i="48"/>
  <c r="W378" i="48"/>
  <c r="W379" i="48"/>
  <c r="W380" i="48"/>
  <c r="W381" i="48"/>
  <c r="W382" i="48"/>
  <c r="W383" i="48"/>
  <c r="W384" i="48"/>
  <c r="W385" i="48"/>
  <c r="W386" i="48"/>
  <c r="W387" i="48"/>
  <c r="W388" i="48"/>
  <c r="W389" i="48"/>
  <c r="W390" i="48"/>
  <c r="W391" i="48"/>
  <c r="W392" i="48"/>
  <c r="W393" i="48"/>
  <c r="W394" i="48"/>
  <c r="W395" i="48"/>
  <c r="W396" i="48"/>
  <c r="W397" i="48"/>
  <c r="W398" i="48"/>
  <c r="W399" i="48"/>
  <c r="W400" i="48"/>
  <c r="W401" i="48"/>
  <c r="W402" i="48"/>
  <c r="W403" i="48"/>
  <c r="W404" i="48"/>
  <c r="W405" i="48"/>
  <c r="W406" i="48"/>
  <c r="W407" i="48"/>
  <c r="W408" i="48"/>
  <c r="W409" i="48"/>
  <c r="W410" i="48"/>
  <c r="W411" i="48"/>
  <c r="W412" i="48"/>
  <c r="W413" i="48"/>
  <c r="W414" i="48"/>
  <c r="W415" i="48"/>
  <c r="W416" i="48"/>
  <c r="W417" i="48"/>
  <c r="W418" i="48"/>
  <c r="W419" i="48"/>
  <c r="W420" i="48"/>
  <c r="W421" i="48"/>
  <c r="W422" i="48"/>
  <c r="W423" i="48"/>
  <c r="W424" i="48"/>
  <c r="W425" i="48"/>
  <c r="W426" i="48"/>
  <c r="W427" i="48"/>
  <c r="W428" i="48"/>
  <c r="W429" i="48"/>
  <c r="W430" i="48"/>
  <c r="W431" i="48"/>
  <c r="W432" i="48"/>
  <c r="W433" i="48"/>
  <c r="W434" i="48"/>
  <c r="W435" i="48"/>
  <c r="W436" i="48"/>
  <c r="W437" i="48"/>
  <c r="W438" i="48"/>
  <c r="W439" i="48"/>
  <c r="W440" i="48"/>
  <c r="W441" i="48"/>
  <c r="W442" i="48"/>
  <c r="W443" i="48"/>
  <c r="W444" i="48"/>
  <c r="W445" i="48"/>
  <c r="W446" i="48"/>
  <c r="W447" i="48"/>
  <c r="W448" i="48"/>
  <c r="W449" i="48"/>
  <c r="W450" i="48"/>
  <c r="W451" i="48"/>
  <c r="W452" i="48"/>
  <c r="W453" i="48"/>
  <c r="W454" i="48"/>
  <c r="W455" i="48"/>
  <c r="W456" i="48"/>
  <c r="W457" i="48"/>
  <c r="W458" i="48"/>
  <c r="W459" i="48"/>
  <c r="W460" i="48"/>
  <c r="W461" i="48"/>
  <c r="W462" i="48"/>
  <c r="W463" i="48"/>
  <c r="W464" i="48"/>
  <c r="W465" i="48"/>
  <c r="W466" i="48"/>
  <c r="W467" i="48"/>
  <c r="W468" i="48"/>
  <c r="W469" i="48"/>
  <c r="W470" i="48"/>
  <c r="W471" i="48"/>
  <c r="W472" i="48"/>
  <c r="W473" i="48"/>
  <c r="W474" i="48"/>
  <c r="W475" i="48"/>
  <c r="W476" i="48"/>
  <c r="W477" i="48"/>
  <c r="W478" i="48"/>
  <c r="W479" i="48"/>
  <c r="W480" i="48"/>
  <c r="W481" i="48"/>
  <c r="W482" i="48"/>
  <c r="W483" i="48"/>
  <c r="W484" i="48"/>
  <c r="W485" i="48"/>
  <c r="W486" i="48"/>
  <c r="W487" i="48"/>
  <c r="W488" i="48"/>
  <c r="W489" i="48"/>
  <c r="W490" i="48"/>
  <c r="W491" i="48"/>
  <c r="W492" i="48"/>
  <c r="W493" i="48"/>
  <c r="W494" i="48"/>
  <c r="W495" i="48"/>
  <c r="W496" i="48"/>
  <c r="W497" i="48"/>
  <c r="W498" i="48"/>
  <c r="W499" i="48"/>
  <c r="W500" i="48"/>
  <c r="W501" i="48"/>
  <c r="W502" i="48"/>
  <c r="W503" i="48"/>
  <c r="W504" i="48"/>
  <c r="W505" i="48"/>
  <c r="W506" i="48"/>
  <c r="W507" i="48"/>
  <c r="W508" i="48"/>
  <c r="W509" i="48"/>
  <c r="W510" i="48"/>
  <c r="W511" i="48"/>
  <c r="W512" i="48"/>
  <c r="W513" i="48"/>
  <c r="W514" i="48"/>
  <c r="W515" i="48"/>
  <c r="W516" i="48"/>
  <c r="W517" i="48"/>
  <c r="W518" i="48"/>
  <c r="W519" i="48"/>
  <c r="W520" i="48"/>
  <c r="W521" i="48"/>
  <c r="W522" i="48"/>
  <c r="W523" i="48"/>
  <c r="W524" i="48"/>
  <c r="W525" i="48"/>
  <c r="W526" i="48"/>
  <c r="W527" i="48"/>
  <c r="W528" i="48"/>
  <c r="W529" i="48"/>
  <c r="W530" i="48"/>
  <c r="W531" i="48"/>
  <c r="W532" i="48"/>
  <c r="W533" i="48"/>
  <c r="W534" i="48"/>
  <c r="W535" i="48"/>
  <c r="W536" i="48"/>
  <c r="W537" i="48"/>
  <c r="W538" i="48"/>
  <c r="W539" i="48"/>
  <c r="W540" i="48"/>
  <c r="W541" i="48"/>
  <c r="W542" i="48"/>
  <c r="W543" i="48"/>
  <c r="W544" i="48"/>
  <c r="W545" i="48"/>
  <c r="W546" i="48"/>
  <c r="W547" i="48"/>
  <c r="W548" i="48"/>
  <c r="W549" i="48"/>
  <c r="W550" i="48"/>
  <c r="W551" i="48"/>
  <c r="W552" i="48"/>
  <c r="W553" i="48"/>
  <c r="W554" i="48"/>
  <c r="W555" i="48"/>
  <c r="W556" i="48"/>
  <c r="W557" i="48"/>
  <c r="W558" i="48"/>
  <c r="W559" i="48"/>
  <c r="W560" i="48"/>
  <c r="W561" i="48"/>
  <c r="W562" i="48"/>
  <c r="W563" i="48"/>
  <c r="W564" i="48"/>
  <c r="W565" i="48"/>
  <c r="W566" i="48"/>
  <c r="W567" i="48"/>
  <c r="W568" i="48"/>
  <c r="W569" i="48"/>
  <c r="W570" i="48"/>
  <c r="W571" i="48"/>
  <c r="W572" i="48"/>
  <c r="W573" i="48"/>
  <c r="W574" i="48"/>
  <c r="W575" i="48"/>
  <c r="W576" i="48"/>
  <c r="W577" i="48"/>
  <c r="W578" i="48"/>
  <c r="W579" i="48"/>
  <c r="W580" i="48"/>
  <c r="W581" i="48"/>
  <c r="W582" i="48"/>
  <c r="W583" i="48"/>
  <c r="W584" i="48"/>
  <c r="W585" i="48"/>
  <c r="W586" i="48"/>
  <c r="W587" i="48"/>
  <c r="W588" i="48"/>
  <c r="W589" i="48"/>
  <c r="W590" i="48"/>
  <c r="W591" i="48"/>
  <c r="W592" i="48"/>
  <c r="W593" i="48"/>
  <c r="W594" i="48"/>
  <c r="W595" i="48"/>
  <c r="W596" i="48"/>
  <c r="W597" i="48"/>
  <c r="W598" i="48"/>
  <c r="W599" i="48"/>
  <c r="W600" i="48"/>
  <c r="W601" i="48"/>
  <c r="W602" i="48"/>
  <c r="W603" i="48"/>
  <c r="W604" i="48"/>
  <c r="W605" i="48"/>
  <c r="W606" i="48"/>
  <c r="W607" i="48"/>
  <c r="W608" i="48"/>
  <c r="W609" i="48"/>
  <c r="W610" i="48"/>
  <c r="W611" i="48"/>
  <c r="W612" i="48"/>
  <c r="W613" i="48"/>
  <c r="W614" i="48"/>
  <c r="W615" i="48"/>
  <c r="W616" i="48"/>
  <c r="W617" i="48"/>
  <c r="W618" i="48"/>
  <c r="W619" i="48"/>
  <c r="W620" i="48"/>
  <c r="W621" i="48"/>
  <c r="W622" i="48"/>
  <c r="W623" i="48"/>
  <c r="W624" i="48"/>
  <c r="W625" i="48"/>
  <c r="W626" i="48"/>
  <c r="W627" i="48"/>
  <c r="W628" i="48"/>
  <c r="W629" i="48"/>
  <c r="W630" i="48"/>
  <c r="W631" i="48"/>
  <c r="W632" i="48"/>
  <c r="W633" i="48"/>
  <c r="W634" i="48"/>
  <c r="W635" i="48"/>
  <c r="W636" i="48"/>
  <c r="W637" i="48"/>
  <c r="W638" i="48"/>
  <c r="W639" i="48"/>
  <c r="W640" i="48"/>
  <c r="W641" i="48"/>
  <c r="W642" i="48"/>
  <c r="W643" i="48"/>
  <c r="W644" i="48"/>
  <c r="W645" i="48"/>
  <c r="W646" i="48"/>
  <c r="W647" i="48"/>
  <c r="W648" i="48"/>
  <c r="W649" i="48"/>
  <c r="W650" i="48"/>
  <c r="W651" i="48"/>
  <c r="W652" i="48"/>
  <c r="W653" i="48"/>
  <c r="W654" i="48"/>
  <c r="W655" i="48"/>
  <c r="W656" i="48"/>
  <c r="W657" i="48"/>
  <c r="W658" i="48"/>
  <c r="W659" i="48"/>
  <c r="W660" i="48"/>
  <c r="W661" i="48"/>
  <c r="W662" i="48"/>
  <c r="W663" i="48"/>
  <c r="W664" i="48"/>
  <c r="W665" i="48"/>
  <c r="W666" i="48"/>
  <c r="W667" i="48"/>
  <c r="W668" i="48"/>
  <c r="W669" i="48"/>
  <c r="W670" i="48"/>
  <c r="W671" i="48"/>
  <c r="W672" i="48"/>
  <c r="W673" i="48"/>
  <c r="W674" i="48"/>
  <c r="W675" i="48"/>
  <c r="W676" i="48"/>
  <c r="W677" i="48"/>
  <c r="W678" i="48"/>
  <c r="W679" i="48"/>
  <c r="W680" i="48"/>
  <c r="W681" i="48"/>
  <c r="W682" i="48"/>
  <c r="W683" i="48"/>
  <c r="W684" i="48"/>
  <c r="W685" i="48"/>
  <c r="W686" i="48"/>
  <c r="W687" i="48"/>
  <c r="W688" i="48"/>
  <c r="W689" i="48"/>
  <c r="W690" i="48"/>
  <c r="W691" i="48"/>
  <c r="W692" i="48"/>
  <c r="W693" i="48"/>
  <c r="W694" i="48"/>
  <c r="W695" i="48"/>
  <c r="W696" i="48"/>
  <c r="W697" i="48"/>
  <c r="W698" i="48"/>
  <c r="W699" i="48"/>
  <c r="W700" i="48"/>
  <c r="W701" i="48"/>
  <c r="W702" i="48"/>
  <c r="W703" i="48"/>
  <c r="W704" i="48"/>
  <c r="W705" i="48"/>
  <c r="W706" i="48"/>
  <c r="W707" i="48"/>
  <c r="W708" i="48"/>
  <c r="W709" i="48"/>
  <c r="W710" i="48"/>
  <c r="W711" i="48"/>
  <c r="W712" i="48"/>
  <c r="W713" i="48"/>
  <c r="W714" i="48"/>
  <c r="W715" i="48"/>
  <c r="W716" i="48"/>
  <c r="W717" i="48"/>
  <c r="W718" i="48"/>
  <c r="W719" i="48"/>
  <c r="W720" i="48"/>
  <c r="W721" i="48"/>
  <c r="W722" i="48"/>
  <c r="W723" i="48"/>
  <c r="W724" i="48"/>
  <c r="W725" i="48"/>
  <c r="W726" i="48"/>
  <c r="W727" i="48"/>
  <c r="W728" i="48"/>
  <c r="W729" i="48"/>
  <c r="W730" i="48"/>
  <c r="W731" i="48"/>
  <c r="W732" i="48"/>
  <c r="W733" i="48"/>
  <c r="W734" i="48"/>
  <c r="W735" i="48"/>
  <c r="W736" i="48"/>
  <c r="W737" i="48"/>
  <c r="W738" i="48"/>
  <c r="W739" i="48"/>
  <c r="W740" i="48"/>
  <c r="W741" i="48"/>
  <c r="W742" i="48"/>
  <c r="W743" i="48"/>
  <c r="W744" i="48"/>
  <c r="W745" i="48"/>
  <c r="W746" i="48"/>
  <c r="W747" i="48"/>
  <c r="W748" i="48"/>
  <c r="W749" i="48"/>
  <c r="W750" i="48"/>
  <c r="W751" i="48"/>
  <c r="W752" i="48"/>
  <c r="W753" i="48"/>
  <c r="W754" i="48"/>
  <c r="W755" i="48"/>
  <c r="W756" i="48"/>
  <c r="W757" i="48"/>
  <c r="W758" i="48"/>
  <c r="W759" i="48"/>
  <c r="W760" i="48"/>
  <c r="W761" i="48"/>
  <c r="W762" i="48"/>
  <c r="W763" i="48"/>
  <c r="W764" i="48"/>
  <c r="W765" i="48"/>
  <c r="W766" i="48"/>
  <c r="W767" i="48"/>
  <c r="W768" i="48"/>
  <c r="W769" i="48"/>
  <c r="W770" i="48"/>
  <c r="W771" i="48"/>
  <c r="W772" i="48"/>
  <c r="W773" i="48"/>
  <c r="W774" i="48"/>
  <c r="W775" i="48"/>
  <c r="W776" i="48"/>
  <c r="W777" i="48"/>
  <c r="W778" i="48"/>
  <c r="W779" i="48"/>
  <c r="W780" i="48"/>
  <c r="W781" i="48"/>
  <c r="W782" i="48"/>
  <c r="W783" i="48"/>
  <c r="W784" i="48"/>
  <c r="W785" i="48"/>
  <c r="W786" i="48"/>
  <c r="W787" i="48"/>
  <c r="W788" i="48"/>
  <c r="W789" i="48"/>
  <c r="W790" i="48"/>
  <c r="W791" i="48"/>
  <c r="W792" i="48"/>
  <c r="W793" i="48"/>
  <c r="W794" i="48"/>
  <c r="W795" i="48"/>
  <c r="W796" i="48"/>
  <c r="W797" i="48"/>
  <c r="W798" i="48"/>
  <c r="W799" i="48"/>
  <c r="W800" i="48"/>
  <c r="W801" i="48"/>
  <c r="W802" i="48"/>
  <c r="W803" i="48"/>
  <c r="W804" i="48"/>
  <c r="W805" i="48"/>
  <c r="W806" i="48"/>
  <c r="W807" i="48"/>
  <c r="W808" i="48"/>
  <c r="W809" i="48"/>
  <c r="W810" i="48"/>
  <c r="W811" i="48"/>
  <c r="W812" i="48"/>
  <c r="W813" i="48"/>
  <c r="W814" i="48"/>
  <c r="W815" i="48"/>
  <c r="W816" i="48"/>
  <c r="W817" i="48"/>
  <c r="W818" i="48"/>
  <c r="W819" i="48"/>
  <c r="W820" i="48"/>
  <c r="W821" i="48"/>
  <c r="W822" i="48"/>
  <c r="W823" i="48"/>
  <c r="W824" i="48"/>
  <c r="W825" i="48"/>
  <c r="W826" i="48"/>
  <c r="W827" i="48"/>
  <c r="W828" i="48"/>
  <c r="W829" i="48"/>
  <c r="W830" i="48"/>
  <c r="W831" i="48"/>
  <c r="W832" i="48"/>
  <c r="W833" i="48"/>
  <c r="W834" i="48"/>
  <c r="W835" i="48"/>
  <c r="W836" i="48"/>
  <c r="W837" i="48"/>
  <c r="W838" i="48"/>
  <c r="W839" i="48"/>
  <c r="W840" i="48"/>
  <c r="W841" i="48"/>
  <c r="W842" i="48"/>
  <c r="W843" i="48"/>
  <c r="W844" i="48"/>
  <c r="W845" i="48"/>
  <c r="W846" i="48"/>
  <c r="W847" i="48"/>
  <c r="W848" i="48"/>
  <c r="W849" i="48"/>
  <c r="W850" i="48"/>
  <c r="W851" i="48"/>
  <c r="W852" i="48"/>
  <c r="W853" i="48"/>
  <c r="W854" i="48"/>
  <c r="W855" i="48"/>
  <c r="W856" i="48"/>
  <c r="W857" i="48"/>
  <c r="W858" i="48"/>
  <c r="W859" i="48"/>
  <c r="W860" i="48"/>
  <c r="W861" i="48"/>
  <c r="W862" i="48"/>
  <c r="W863" i="48"/>
  <c r="W864" i="48"/>
  <c r="W865" i="48"/>
  <c r="W866" i="48"/>
  <c r="W867" i="48"/>
  <c r="W868" i="48"/>
  <c r="W869" i="48"/>
  <c r="W870" i="48"/>
  <c r="W871" i="48"/>
  <c r="W872" i="48"/>
  <c r="W873" i="48"/>
  <c r="W874" i="48"/>
  <c r="W875" i="48"/>
  <c r="W876" i="48"/>
  <c r="W877" i="48"/>
  <c r="W878" i="48"/>
  <c r="W879" i="48"/>
  <c r="W880" i="48"/>
  <c r="W881" i="48"/>
  <c r="W882" i="48"/>
  <c r="W883" i="48"/>
  <c r="W884" i="48"/>
  <c r="W885" i="48"/>
  <c r="W886" i="48"/>
  <c r="W887" i="48"/>
  <c r="W888" i="48"/>
  <c r="W889" i="48"/>
  <c r="W890" i="48"/>
  <c r="W891" i="48"/>
  <c r="W892" i="48"/>
  <c r="W893" i="48"/>
  <c r="W894" i="48"/>
  <c r="W895" i="48"/>
  <c r="W896" i="48"/>
  <c r="W897" i="48"/>
  <c r="W898" i="48"/>
  <c r="W899" i="48"/>
  <c r="W900" i="48"/>
  <c r="W901" i="48"/>
  <c r="W902" i="48"/>
  <c r="W903" i="48"/>
  <c r="W904" i="48"/>
  <c r="W905" i="48"/>
  <c r="W906" i="48"/>
  <c r="W907" i="48"/>
  <c r="W908" i="48"/>
  <c r="W909" i="48"/>
  <c r="W910" i="48"/>
  <c r="W911" i="48"/>
  <c r="W912" i="48"/>
  <c r="W913" i="48"/>
  <c r="W914" i="48"/>
  <c r="W915" i="48"/>
  <c r="W916" i="48"/>
  <c r="W917" i="48"/>
  <c r="W918" i="48"/>
  <c r="W919" i="48"/>
  <c r="W920" i="48"/>
  <c r="W921" i="48"/>
  <c r="W922" i="48"/>
  <c r="W923" i="48"/>
  <c r="W924" i="48"/>
  <c r="W925" i="48"/>
  <c r="W926" i="48"/>
  <c r="W927" i="48"/>
  <c r="W928" i="48"/>
  <c r="W929" i="48"/>
  <c r="W930" i="48"/>
  <c r="W931" i="48"/>
  <c r="W932" i="48"/>
  <c r="W933" i="48"/>
  <c r="W934" i="48"/>
  <c r="W935" i="48"/>
  <c r="W936" i="48"/>
  <c r="W937" i="48"/>
  <c r="W938" i="48"/>
  <c r="W939" i="48"/>
  <c r="W940" i="48"/>
  <c r="W941" i="48"/>
  <c r="W942" i="48"/>
  <c r="W943" i="48"/>
  <c r="W944" i="48"/>
  <c r="W945" i="48"/>
  <c r="W946" i="48"/>
  <c r="W947" i="48"/>
  <c r="W948" i="48"/>
  <c r="W949" i="48"/>
  <c r="W950" i="48"/>
  <c r="W951" i="48"/>
  <c r="W952" i="48"/>
  <c r="W953" i="48"/>
  <c r="W954" i="48"/>
  <c r="W955" i="48"/>
  <c r="W956" i="48"/>
  <c r="W957" i="48"/>
  <c r="W958" i="48"/>
  <c r="W959" i="48"/>
  <c r="W960" i="48"/>
  <c r="W961" i="48"/>
  <c r="W962" i="48"/>
  <c r="W963" i="48"/>
  <c r="W964" i="48"/>
  <c r="W965" i="48"/>
  <c r="W966" i="48"/>
  <c r="W967" i="48"/>
  <c r="W968" i="48"/>
  <c r="W969" i="48"/>
  <c r="W970" i="48"/>
  <c r="W971" i="48"/>
  <c r="W972" i="48"/>
  <c r="W973" i="48"/>
  <c r="W974" i="48"/>
  <c r="W975" i="48"/>
  <c r="W976" i="48"/>
  <c r="W977" i="48"/>
  <c r="W978" i="48"/>
  <c r="W979" i="48"/>
  <c r="W980" i="48"/>
  <c r="W981" i="48"/>
  <c r="W982" i="48"/>
  <c r="W983" i="48"/>
  <c r="W984" i="48"/>
  <c r="W985" i="48"/>
  <c r="W986" i="48"/>
  <c r="W987" i="48"/>
  <c r="W988" i="48"/>
  <c r="W989" i="48"/>
  <c r="W990" i="48"/>
  <c r="W991" i="48"/>
  <c r="W992" i="48"/>
  <c r="W993" i="48"/>
  <c r="W994" i="48"/>
  <c r="W995" i="48"/>
  <c r="W996" i="48"/>
  <c r="W997" i="48"/>
  <c r="W998" i="48"/>
  <c r="W999" i="48"/>
  <c r="W1000" i="48"/>
  <c r="W1001" i="48"/>
  <c r="W1002" i="48"/>
  <c r="W1003" i="48"/>
  <c r="W1004" i="48"/>
  <c r="W1005" i="48"/>
  <c r="W1006" i="48"/>
  <c r="W1007" i="48"/>
  <c r="W1008" i="48"/>
  <c r="W1009" i="48"/>
  <c r="W1010" i="48"/>
  <c r="W1011" i="48"/>
  <c r="W1012" i="48"/>
  <c r="W1013" i="48"/>
  <c r="W1014" i="48"/>
  <c r="W1015" i="48"/>
  <c r="W1016" i="48"/>
  <c r="W1017" i="48"/>
  <c r="W1018" i="48"/>
  <c r="W1019" i="48"/>
  <c r="W1020" i="48"/>
  <c r="W1021" i="48"/>
  <c r="W1022" i="48"/>
  <c r="W1023" i="48"/>
  <c r="W1024" i="48"/>
  <c r="W1025" i="48"/>
  <c r="W1026" i="48"/>
  <c r="W1027" i="48"/>
  <c r="W1028" i="48"/>
  <c r="W1029" i="48"/>
  <c r="W1030" i="48"/>
  <c r="W1031" i="48"/>
  <c r="W1032" i="48"/>
  <c r="W1033" i="48"/>
  <c r="W1034" i="48"/>
  <c r="W1035" i="48"/>
  <c r="W1036" i="48"/>
  <c r="W1037" i="48"/>
  <c r="W1038" i="48"/>
  <c r="W1039" i="48"/>
  <c r="W1040" i="48"/>
  <c r="W1041" i="48"/>
  <c r="W1042" i="48"/>
  <c r="W1043" i="48"/>
  <c r="W1044" i="48"/>
  <c r="W1045" i="48"/>
  <c r="W1046" i="48"/>
  <c r="W1047" i="48"/>
  <c r="W1048" i="48"/>
  <c r="W1049" i="48"/>
  <c r="W1050" i="48"/>
  <c r="W1051" i="48"/>
  <c r="W1052" i="48"/>
  <c r="W1053" i="48"/>
  <c r="W1054" i="48"/>
  <c r="W1055" i="48"/>
  <c r="W1056" i="48"/>
  <c r="W1057" i="48"/>
  <c r="W1058" i="48"/>
  <c r="W1059" i="48"/>
  <c r="W1060" i="48"/>
  <c r="W1061" i="48"/>
  <c r="W1062" i="48"/>
  <c r="W1063" i="48"/>
  <c r="W1064" i="48"/>
  <c r="W1065" i="48"/>
  <c r="W1066" i="48"/>
  <c r="W1067" i="48"/>
  <c r="W1068" i="48"/>
  <c r="W1069" i="48"/>
  <c r="W1070" i="48"/>
  <c r="W1071" i="48"/>
  <c r="W1072" i="48"/>
  <c r="W1073" i="48"/>
  <c r="W1074" i="48"/>
  <c r="W1075" i="48"/>
  <c r="W1076" i="48"/>
  <c r="W1077" i="48"/>
  <c r="W1078" i="48"/>
  <c r="W1079" i="48"/>
  <c r="W1080" i="48"/>
  <c r="W1081" i="48"/>
  <c r="W1082" i="48"/>
  <c r="W1083" i="48"/>
  <c r="W1084" i="48"/>
  <c r="W1085" i="48"/>
  <c r="W1086" i="48"/>
  <c r="W1087" i="48"/>
  <c r="W1088" i="48"/>
  <c r="W1089" i="48"/>
  <c r="W1090" i="48"/>
  <c r="W1091" i="48"/>
  <c r="W1092" i="48"/>
  <c r="W1093" i="48"/>
  <c r="W1094" i="48"/>
  <c r="W1095" i="48"/>
  <c r="W1096" i="48"/>
  <c r="W1097" i="48"/>
  <c r="W1098" i="48"/>
  <c r="W1099" i="48"/>
  <c r="W1100" i="48"/>
  <c r="W1101" i="48"/>
  <c r="W1102" i="48"/>
  <c r="W1103" i="48"/>
  <c r="W1104" i="48"/>
  <c r="W1105" i="48"/>
  <c r="W1106" i="48"/>
  <c r="W1107" i="48"/>
  <c r="W1108" i="48"/>
  <c r="W1109" i="48"/>
  <c r="W1110" i="48"/>
  <c r="W1111" i="48"/>
  <c r="W1112" i="48"/>
  <c r="W1113" i="48"/>
  <c r="W1114" i="48"/>
  <c r="W1115" i="48"/>
  <c r="W1116" i="48"/>
  <c r="W1117" i="48"/>
  <c r="W1118" i="48"/>
  <c r="W1119" i="48"/>
  <c r="W1120" i="48"/>
  <c r="W1121" i="48"/>
  <c r="W1122" i="48"/>
  <c r="W1123" i="48"/>
  <c r="W1124" i="48"/>
  <c r="W1125" i="48"/>
  <c r="W1126" i="48"/>
  <c r="W1127" i="48"/>
  <c r="W1128" i="48"/>
  <c r="W1129" i="48"/>
  <c r="W1130" i="48"/>
  <c r="W1131" i="48"/>
  <c r="W1132" i="48"/>
  <c r="W1133" i="48"/>
  <c r="W1134" i="48"/>
  <c r="W1135" i="48"/>
  <c r="W1136" i="48"/>
  <c r="W1137" i="48"/>
  <c r="W1138" i="48"/>
  <c r="W1139" i="48"/>
  <c r="W1140" i="48"/>
  <c r="W1141" i="48"/>
  <c r="W1142" i="48"/>
  <c r="W1143" i="48"/>
  <c r="W1144" i="48"/>
  <c r="W1145" i="48"/>
  <c r="W1146" i="48"/>
  <c r="W1147" i="48"/>
  <c r="W1148" i="48"/>
  <c r="W1149" i="48"/>
  <c r="W1150" i="48"/>
  <c r="W1151" i="48"/>
  <c r="W1152" i="48"/>
  <c r="W1153" i="48"/>
  <c r="W1154" i="48"/>
  <c r="W1155" i="48"/>
  <c r="W1156" i="48"/>
  <c r="W1157" i="48"/>
  <c r="W1158" i="48"/>
  <c r="W1159" i="48"/>
  <c r="W1160" i="48"/>
  <c r="W1161" i="48"/>
  <c r="W1162" i="48"/>
  <c r="W1163" i="48"/>
  <c r="W1164" i="48"/>
  <c r="W1165" i="48"/>
  <c r="W1166" i="48"/>
  <c r="W1167" i="48"/>
  <c r="W1168" i="48"/>
  <c r="W1169" i="48"/>
  <c r="W1170" i="48"/>
  <c r="W1171" i="48"/>
  <c r="W1172" i="48"/>
  <c r="W1173" i="48"/>
  <c r="W1174" i="48"/>
  <c r="W1175" i="48"/>
  <c r="W1176" i="48"/>
  <c r="W1177" i="48"/>
  <c r="W1178" i="48"/>
  <c r="W1179" i="48"/>
  <c r="W1180" i="48"/>
  <c r="W1181" i="48"/>
  <c r="W1182" i="48"/>
  <c r="W1183" i="48"/>
  <c r="W1184" i="48"/>
  <c r="W1185" i="48"/>
  <c r="W1186" i="48"/>
  <c r="W1187" i="48"/>
  <c r="W1188" i="48"/>
  <c r="W1189" i="48"/>
  <c r="W1190" i="48"/>
  <c r="W1191" i="48"/>
  <c r="W1192" i="48"/>
  <c r="W1193" i="48"/>
  <c r="W1194" i="48"/>
  <c r="W1195" i="48"/>
  <c r="W1196" i="48"/>
  <c r="W1197" i="48"/>
  <c r="W1198" i="48"/>
  <c r="W1199" i="48"/>
  <c r="W1200" i="48"/>
  <c r="W1201" i="48"/>
  <c r="W1202" i="48"/>
  <c r="W1203" i="48"/>
  <c r="W1204" i="48"/>
  <c r="W1205" i="48"/>
  <c r="W1206" i="48"/>
  <c r="W1207" i="48"/>
  <c r="W1208" i="48"/>
  <c r="W1209" i="48"/>
  <c r="W1210" i="48"/>
  <c r="W1211" i="48"/>
  <c r="W1212" i="48"/>
  <c r="W1213" i="48"/>
  <c r="W1214" i="48"/>
  <c r="W1215" i="48"/>
  <c r="W1216" i="48"/>
  <c r="W1217" i="48"/>
  <c r="W1218" i="48"/>
  <c r="W1219" i="48"/>
  <c r="W1220" i="48"/>
  <c r="W1221" i="48"/>
  <c r="W1222" i="48"/>
  <c r="W1223" i="48"/>
  <c r="W1224" i="48"/>
  <c r="W1225" i="48"/>
  <c r="W1226" i="48"/>
  <c r="W1227" i="48"/>
  <c r="W1228" i="48"/>
  <c r="W1229" i="48"/>
  <c r="W1230" i="48"/>
  <c r="W1231" i="48"/>
  <c r="W1232" i="48"/>
  <c r="W1233" i="48"/>
  <c r="W1234" i="48"/>
  <c r="W1235" i="48"/>
  <c r="W1236" i="48"/>
  <c r="W1237" i="48"/>
  <c r="W1238" i="48"/>
  <c r="W1239" i="48"/>
  <c r="W1240" i="48"/>
  <c r="W1241" i="48"/>
  <c r="W1242" i="48"/>
  <c r="W1243" i="48"/>
  <c r="W1244" i="48"/>
  <c r="W1245" i="48"/>
  <c r="W1246" i="48"/>
  <c r="W1247" i="48"/>
  <c r="W1248" i="48"/>
  <c r="W1249" i="48"/>
  <c r="W1250" i="48"/>
  <c r="W1251" i="48"/>
  <c r="W1252" i="48"/>
  <c r="W1253" i="48"/>
  <c r="W1254" i="48"/>
  <c r="W1255" i="48"/>
  <c r="W1256" i="48"/>
  <c r="W1257" i="48"/>
  <c r="W1258" i="48"/>
  <c r="W1259" i="48"/>
  <c r="W1260" i="48"/>
  <c r="W1261" i="48"/>
  <c r="W1262" i="48"/>
  <c r="W1263" i="48"/>
  <c r="W1264" i="48"/>
  <c r="W1265" i="48"/>
  <c r="W1266" i="48"/>
  <c r="W1267" i="48"/>
  <c r="W1268" i="48"/>
  <c r="W1269" i="48"/>
  <c r="W1270" i="48"/>
  <c r="W1271" i="48"/>
  <c r="W1272" i="48"/>
  <c r="W1273" i="48"/>
  <c r="W1274" i="48"/>
  <c r="W1275" i="48"/>
  <c r="W1276" i="48"/>
  <c r="W1277" i="48"/>
  <c r="W1278" i="48"/>
  <c r="W1279" i="48"/>
  <c r="W1280" i="48"/>
  <c r="W1281" i="48"/>
  <c r="W1282" i="48"/>
  <c r="W1283" i="48"/>
  <c r="W1284" i="48"/>
  <c r="W1285" i="48"/>
  <c r="W1286" i="48"/>
  <c r="W1287" i="48"/>
  <c r="W1288" i="48"/>
  <c r="W1289" i="48"/>
  <c r="W1290" i="48"/>
  <c r="W1291" i="48"/>
  <c r="W1292" i="48"/>
  <c r="W1293" i="48"/>
  <c r="W1294" i="48"/>
  <c r="W1295" i="48"/>
  <c r="W1296" i="48"/>
  <c r="W1297" i="48"/>
  <c r="W1298" i="48"/>
  <c r="W1299" i="48"/>
  <c r="W1300" i="48"/>
  <c r="W1301" i="48"/>
  <c r="W1302" i="48"/>
  <c r="W1303" i="48"/>
  <c r="W1304" i="48"/>
  <c r="W1305" i="48"/>
  <c r="W1306" i="48"/>
  <c r="W1307" i="48"/>
  <c r="W1308" i="48"/>
  <c r="W1309" i="48"/>
  <c r="W1310" i="48"/>
  <c r="W1311" i="48"/>
  <c r="W1312" i="48"/>
  <c r="W1313" i="48"/>
  <c r="W1314" i="48"/>
  <c r="W1315" i="48"/>
  <c r="W1316" i="48"/>
  <c r="W1317" i="48"/>
  <c r="W1318" i="48"/>
  <c r="W1319" i="48"/>
  <c r="W1320" i="48"/>
  <c r="W1321" i="48"/>
  <c r="W1322" i="48"/>
  <c r="W1323" i="48"/>
  <c r="W1324" i="48"/>
  <c r="W1325" i="48"/>
  <c r="W1326" i="48"/>
  <c r="W1327" i="48"/>
  <c r="W1328" i="48"/>
  <c r="W1329" i="48"/>
  <c r="W1330" i="48"/>
  <c r="W1331" i="48"/>
  <c r="W1332" i="48"/>
  <c r="W1333" i="48"/>
  <c r="W1334" i="48"/>
  <c r="W1335" i="48"/>
  <c r="W1336" i="48"/>
  <c r="W1337" i="48"/>
  <c r="W1338" i="48"/>
  <c r="W1339" i="48"/>
  <c r="W1340" i="48"/>
  <c r="W1341" i="48"/>
  <c r="W1342" i="48"/>
  <c r="W1343" i="48"/>
  <c r="W1344" i="48"/>
  <c r="W1345" i="48"/>
  <c r="W1346" i="48"/>
  <c r="W1347" i="48"/>
  <c r="W1348" i="48"/>
  <c r="W1349" i="48"/>
  <c r="W1350" i="48"/>
  <c r="W1351" i="48"/>
  <c r="W1352" i="48"/>
  <c r="W1353" i="48"/>
  <c r="W1354" i="48"/>
  <c r="W1355" i="48"/>
  <c r="W1356" i="48"/>
  <c r="W1357" i="48"/>
  <c r="W1358" i="48"/>
  <c r="W1359" i="48"/>
  <c r="W1360" i="48"/>
  <c r="W1361" i="48"/>
  <c r="W1362" i="48"/>
  <c r="W1363" i="48"/>
  <c r="W1364" i="48"/>
  <c r="W1365" i="48"/>
  <c r="W1366" i="48"/>
  <c r="W1367" i="48"/>
  <c r="W1368" i="48"/>
  <c r="W1369" i="48"/>
  <c r="W1370" i="48"/>
  <c r="W1371" i="48"/>
  <c r="W1372" i="48"/>
  <c r="W1373" i="48"/>
  <c r="W1374" i="48"/>
  <c r="W1375" i="48"/>
  <c r="W1376" i="48"/>
  <c r="W1377" i="48"/>
  <c r="W1378" i="48"/>
  <c r="W1379" i="48"/>
  <c r="W1380" i="48"/>
  <c r="W1381" i="48"/>
  <c r="W1382" i="48"/>
  <c r="W1383" i="48"/>
  <c r="W1384" i="48"/>
  <c r="W1385" i="48"/>
  <c r="W1386" i="48"/>
  <c r="W1387" i="48"/>
  <c r="W1388" i="48"/>
  <c r="W1389" i="48"/>
  <c r="W1390" i="48"/>
  <c r="W1391" i="48"/>
  <c r="W1392" i="48"/>
  <c r="W1393" i="48"/>
  <c r="W1394" i="48"/>
  <c r="W1395" i="48"/>
  <c r="W1396" i="48"/>
  <c r="W1397" i="48"/>
  <c r="W1398" i="48"/>
  <c r="W1399" i="48"/>
  <c r="W1400" i="48"/>
  <c r="W1401" i="48"/>
  <c r="W1402" i="48"/>
  <c r="W1403" i="48"/>
  <c r="W1404" i="48"/>
  <c r="W1405" i="48"/>
  <c r="W1406" i="48"/>
  <c r="W1407" i="48"/>
  <c r="W1408" i="48"/>
  <c r="W1409" i="48"/>
  <c r="W1410" i="48"/>
  <c r="W1411" i="48"/>
  <c r="W1412" i="48"/>
  <c r="W1413" i="48"/>
  <c r="W1414" i="48"/>
  <c r="W1415" i="48"/>
  <c r="W1416" i="48"/>
  <c r="W1417" i="48"/>
  <c r="W1418" i="48"/>
  <c r="W1419" i="48"/>
  <c r="W1420" i="48"/>
  <c r="W1421" i="48"/>
  <c r="W1422" i="48"/>
  <c r="W1423" i="48"/>
  <c r="W1424" i="48"/>
  <c r="W1425" i="48"/>
  <c r="W1426" i="48"/>
  <c r="W1427" i="48"/>
  <c r="W1428" i="48"/>
  <c r="W1429" i="48"/>
  <c r="W1430" i="48"/>
  <c r="W1431" i="48"/>
  <c r="W1432" i="48"/>
  <c r="W1433" i="48"/>
  <c r="W1434" i="48"/>
  <c r="W1435" i="48"/>
  <c r="W1436" i="48"/>
  <c r="W1437" i="48"/>
  <c r="W1438" i="48"/>
  <c r="W1439" i="48"/>
  <c r="W1440" i="48"/>
  <c r="W1441" i="48"/>
  <c r="W1442" i="48"/>
  <c r="W1443" i="48"/>
  <c r="W1444" i="48"/>
  <c r="W1445" i="48"/>
  <c r="W1446" i="48"/>
  <c r="W1447" i="48"/>
  <c r="W1448" i="48"/>
  <c r="W1449" i="48"/>
  <c r="W1450" i="48"/>
  <c r="W1451" i="48"/>
  <c r="W1452" i="48"/>
  <c r="W1453" i="48"/>
  <c r="W1454" i="48"/>
  <c r="W1455" i="48"/>
  <c r="W1456" i="48"/>
  <c r="W1457" i="48"/>
  <c r="W1458" i="48"/>
  <c r="W1459" i="48"/>
  <c r="W1460" i="48"/>
  <c r="W1461" i="48"/>
  <c r="W1462" i="48"/>
  <c r="W1463" i="48"/>
  <c r="W1464" i="48"/>
  <c r="W1465" i="48"/>
  <c r="W1466" i="48"/>
  <c r="W1467" i="48"/>
  <c r="W1468" i="48"/>
  <c r="W1469" i="48"/>
  <c r="W1470" i="48"/>
  <c r="W1471" i="48"/>
  <c r="W1472" i="48"/>
  <c r="W1473" i="48"/>
  <c r="W1474" i="48"/>
  <c r="W1475" i="48"/>
  <c r="W1476" i="48"/>
  <c r="W1477" i="48"/>
  <c r="W1478" i="48"/>
  <c r="W1479" i="48"/>
  <c r="W1480" i="48"/>
  <c r="W1481" i="48"/>
  <c r="W1482" i="48"/>
  <c r="W1483" i="48"/>
  <c r="W1484" i="48"/>
  <c r="W1485" i="48"/>
  <c r="W1486" i="48"/>
  <c r="W1487" i="48"/>
  <c r="W1488" i="48"/>
  <c r="W1489" i="48"/>
  <c r="W1490" i="48"/>
  <c r="W1491" i="48"/>
  <c r="W1492" i="48"/>
  <c r="W1493" i="48"/>
  <c r="W1494" i="48"/>
  <c r="W1495" i="48"/>
  <c r="W1496" i="48"/>
  <c r="W1497" i="48"/>
  <c r="W1498" i="48"/>
  <c r="W1499" i="48"/>
  <c r="W1500" i="48"/>
  <c r="W1501" i="48"/>
  <c r="W1502" i="48"/>
  <c r="W1503" i="48"/>
  <c r="W1504" i="48"/>
  <c r="W1505" i="48"/>
  <c r="W1506" i="48"/>
  <c r="W1507" i="48"/>
  <c r="W1508" i="48"/>
  <c r="W1509" i="48"/>
  <c r="W1510" i="48"/>
  <c r="W1511" i="48"/>
  <c r="W1512" i="48"/>
  <c r="W1513" i="48"/>
  <c r="W1514" i="48"/>
  <c r="W1515" i="48"/>
  <c r="W1516" i="48"/>
  <c r="W1517" i="48"/>
  <c r="W1518" i="48"/>
  <c r="W1519" i="48"/>
  <c r="W1520" i="48"/>
  <c r="W1521" i="48"/>
  <c r="W1522" i="48"/>
  <c r="W1523" i="48"/>
  <c r="W1524" i="48"/>
  <c r="W1525" i="48"/>
  <c r="W1526" i="48"/>
  <c r="W1527" i="48"/>
  <c r="W1528" i="48"/>
  <c r="W1529" i="48"/>
  <c r="W1530" i="48"/>
  <c r="W1531" i="48"/>
  <c r="W1532" i="48"/>
  <c r="W1533" i="48"/>
  <c r="W1534" i="48"/>
  <c r="W1535" i="48"/>
  <c r="W1536" i="48"/>
  <c r="W1537" i="48"/>
  <c r="W1538" i="48"/>
  <c r="W1539" i="48"/>
  <c r="W1540" i="48"/>
  <c r="W1541" i="48"/>
  <c r="W1542" i="48"/>
  <c r="W1543" i="48"/>
  <c r="W1544" i="48"/>
  <c r="W1545" i="48"/>
  <c r="W1546" i="48"/>
  <c r="W1547" i="48"/>
  <c r="W1548" i="48"/>
  <c r="W1549" i="48"/>
  <c r="W1550" i="48"/>
  <c r="W1551" i="48"/>
  <c r="W1552" i="48"/>
  <c r="W1553" i="48"/>
  <c r="W1554" i="48"/>
  <c r="W1555" i="48"/>
  <c r="W1556" i="48"/>
  <c r="W1557" i="48"/>
  <c r="W1558" i="48"/>
  <c r="W1559" i="48"/>
  <c r="W1560" i="48"/>
  <c r="W1561" i="48"/>
  <c r="W1562" i="48"/>
  <c r="W1563" i="48"/>
  <c r="W1564" i="48"/>
  <c r="W1565" i="48"/>
  <c r="W1566" i="48"/>
  <c r="W1567" i="48"/>
  <c r="W1568" i="48"/>
  <c r="W1569" i="48"/>
  <c r="W1570" i="48"/>
  <c r="W1571" i="48"/>
  <c r="W1572" i="48"/>
  <c r="W1573" i="48"/>
  <c r="W1574" i="48"/>
  <c r="W1575" i="48"/>
  <c r="W1576" i="48"/>
  <c r="W1577" i="48"/>
  <c r="W1578" i="48"/>
  <c r="W1579" i="48"/>
  <c r="W1580" i="48"/>
  <c r="W1581" i="48"/>
  <c r="W1582" i="48"/>
  <c r="W1583" i="48"/>
  <c r="W1584" i="48"/>
  <c r="W1585" i="48"/>
  <c r="W1586" i="48"/>
  <c r="W1587" i="48"/>
  <c r="W1588" i="48"/>
  <c r="W1589" i="48"/>
  <c r="W1590" i="48"/>
  <c r="W1591" i="48"/>
  <c r="W1592" i="48"/>
  <c r="W1593" i="48"/>
  <c r="W1594" i="48"/>
  <c r="W1595" i="48"/>
  <c r="W1596" i="48"/>
  <c r="W1597" i="48"/>
  <c r="W1598" i="48"/>
  <c r="W1599" i="48"/>
  <c r="W1600" i="48"/>
  <c r="W1601" i="48"/>
  <c r="W1602" i="48"/>
  <c r="W1603" i="48"/>
  <c r="W1604" i="48"/>
  <c r="W1605" i="48"/>
  <c r="W1606" i="48"/>
  <c r="W1607" i="48"/>
  <c r="W1608" i="48"/>
  <c r="W1609" i="48"/>
  <c r="W1610" i="48"/>
  <c r="W1611" i="48"/>
  <c r="W1612" i="48"/>
  <c r="W1613" i="48"/>
  <c r="W1614" i="48"/>
  <c r="W1615" i="48"/>
  <c r="W1616" i="48"/>
  <c r="W1617" i="48"/>
  <c r="W1618" i="48"/>
  <c r="W1619" i="48"/>
  <c r="W1620" i="48"/>
  <c r="W1621" i="48"/>
  <c r="W1622" i="48"/>
  <c r="W1623" i="48"/>
  <c r="W1624" i="48"/>
  <c r="W1625" i="48"/>
  <c r="W1626" i="48"/>
  <c r="W1627" i="48"/>
  <c r="W1628" i="48"/>
  <c r="W1629" i="48"/>
  <c r="W1630" i="48"/>
  <c r="W1631" i="48"/>
  <c r="W1632" i="48"/>
  <c r="W1633" i="48"/>
  <c r="W1634" i="48"/>
  <c r="W1635" i="48"/>
  <c r="W1636" i="48"/>
  <c r="W1637" i="48"/>
  <c r="W1638" i="48"/>
  <c r="W1639" i="48"/>
  <c r="W1640" i="48"/>
  <c r="W1641" i="48"/>
  <c r="W1642" i="48"/>
  <c r="W1643" i="48"/>
  <c r="W1644" i="48"/>
  <c r="W1645" i="48"/>
  <c r="W1646" i="48"/>
  <c r="W1647" i="48"/>
  <c r="W1648" i="48"/>
  <c r="W1649" i="48"/>
  <c r="W1650" i="48"/>
  <c r="W1651" i="48"/>
  <c r="W1652" i="48"/>
  <c r="W1653" i="48"/>
  <c r="W1654" i="48"/>
  <c r="W1655" i="48"/>
  <c r="W1656" i="48"/>
  <c r="W1657" i="48"/>
  <c r="W1658" i="48"/>
  <c r="W1659" i="48"/>
  <c r="W1660" i="48"/>
  <c r="W1661" i="48"/>
  <c r="W1662" i="48"/>
  <c r="W1663" i="48"/>
  <c r="W1664" i="48"/>
  <c r="W1665" i="48"/>
  <c r="W1666" i="48"/>
  <c r="W1667" i="48"/>
  <c r="W1668" i="48"/>
  <c r="W1669" i="48"/>
  <c r="W1670" i="48"/>
  <c r="W1671" i="48"/>
  <c r="W1672" i="48"/>
  <c r="W1673" i="48"/>
  <c r="W1674" i="48"/>
  <c r="W1675" i="48"/>
  <c r="W1676" i="48"/>
  <c r="W1677" i="48"/>
  <c r="W1678" i="48"/>
  <c r="W1679" i="48"/>
  <c r="W1680" i="48"/>
  <c r="W1681" i="48"/>
  <c r="W1682" i="48"/>
  <c r="W1683" i="48"/>
  <c r="W1684" i="48"/>
  <c r="W1685" i="48"/>
  <c r="W1686" i="48"/>
  <c r="W1687" i="48"/>
  <c r="W1688" i="48"/>
  <c r="W1689" i="48"/>
  <c r="W1690" i="48"/>
  <c r="W1691" i="48"/>
  <c r="W1692" i="48"/>
  <c r="W1693" i="48"/>
  <c r="W1694" i="48"/>
  <c r="W1695" i="48"/>
  <c r="W1696" i="48"/>
  <c r="W1697" i="48"/>
  <c r="W1698" i="48"/>
  <c r="W1699" i="48"/>
  <c r="W1700" i="48"/>
  <c r="W1701" i="48"/>
  <c r="W1702" i="48"/>
  <c r="W1703" i="48"/>
  <c r="W1704" i="48"/>
  <c r="W1705" i="48"/>
  <c r="W1706" i="48"/>
  <c r="W1707" i="48"/>
  <c r="W1708" i="48"/>
  <c r="W1709" i="48"/>
  <c r="W1710" i="48"/>
  <c r="W1711" i="48"/>
  <c r="W1712" i="48"/>
  <c r="W1713" i="48"/>
  <c r="W1714" i="48"/>
  <c r="W1715" i="48"/>
  <c r="W1716" i="48"/>
  <c r="W1717" i="48"/>
  <c r="W1718" i="48"/>
  <c r="W1719" i="48"/>
  <c r="W1720" i="48"/>
  <c r="W1721" i="48"/>
  <c r="W1722" i="48"/>
  <c r="W1723" i="48"/>
  <c r="W1724" i="48"/>
  <c r="W1725" i="48"/>
  <c r="W1726" i="48"/>
  <c r="W1727" i="48"/>
  <c r="W1728" i="48"/>
  <c r="W1729" i="48"/>
  <c r="W1730" i="48"/>
  <c r="W1731" i="48"/>
  <c r="W1732" i="48"/>
  <c r="W1733" i="48"/>
  <c r="W1734" i="48"/>
  <c r="W1735" i="48"/>
  <c r="W1736" i="48"/>
  <c r="W1737" i="48"/>
  <c r="W1738" i="48"/>
  <c r="W1739" i="48"/>
  <c r="W1740" i="48"/>
  <c r="W1741" i="48"/>
  <c r="W1742" i="48"/>
  <c r="W1743" i="48"/>
  <c r="W1744" i="48"/>
  <c r="W1745" i="48"/>
  <c r="W1746" i="48"/>
  <c r="W1747" i="48"/>
  <c r="W1748" i="48"/>
  <c r="W1749" i="48"/>
  <c r="W1750" i="48"/>
  <c r="W1751" i="48"/>
  <c r="W1752" i="48"/>
  <c r="W1753" i="48"/>
  <c r="W1754" i="48"/>
  <c r="W1755" i="48"/>
  <c r="W1756" i="48"/>
  <c r="W1757" i="48"/>
  <c r="W1758" i="48"/>
  <c r="W1759" i="48"/>
  <c r="W1760" i="48"/>
  <c r="W1761" i="48"/>
  <c r="W1762" i="48"/>
  <c r="W1763" i="48"/>
  <c r="W1764" i="48"/>
  <c r="W1765" i="48"/>
  <c r="W1766" i="48"/>
  <c r="W1767" i="48"/>
  <c r="W1768" i="48"/>
  <c r="W1769" i="48"/>
  <c r="W1770" i="48"/>
  <c r="W1771" i="48"/>
  <c r="W1772" i="48"/>
  <c r="W1773" i="48"/>
  <c r="W1774" i="48"/>
  <c r="W1775" i="48"/>
  <c r="W1776" i="48"/>
  <c r="W1777" i="48"/>
  <c r="W1778" i="48"/>
  <c r="W1779" i="48"/>
  <c r="W1780" i="48"/>
  <c r="W1781" i="48"/>
  <c r="W1782" i="48"/>
  <c r="W1783" i="48"/>
  <c r="W1784" i="48"/>
  <c r="W1785" i="48"/>
  <c r="W1786" i="48"/>
  <c r="W1787" i="48"/>
  <c r="W1788" i="48"/>
  <c r="W1789" i="48"/>
  <c r="W1790" i="48"/>
  <c r="W1791" i="48"/>
  <c r="W1792" i="48"/>
  <c r="W1793" i="48"/>
  <c r="W1794" i="48"/>
  <c r="W1795" i="48"/>
  <c r="W1796" i="48"/>
  <c r="W1797" i="48"/>
  <c r="W1798" i="48"/>
  <c r="W1799" i="48"/>
  <c r="W1800" i="48"/>
  <c r="W1801" i="48"/>
  <c r="W1802" i="48"/>
  <c r="W1803" i="48"/>
  <c r="W1804" i="48"/>
  <c r="W1805" i="48"/>
  <c r="W1806" i="48"/>
  <c r="W1807" i="48"/>
  <c r="W1808" i="48"/>
  <c r="W1809" i="48"/>
  <c r="W1810" i="48"/>
  <c r="W1811" i="48"/>
  <c r="W1812" i="48"/>
  <c r="W1813" i="48"/>
  <c r="W1814" i="48"/>
  <c r="W1815" i="48"/>
  <c r="W1816" i="48"/>
  <c r="W1817" i="48"/>
  <c r="W1818" i="48"/>
  <c r="W1819" i="48"/>
  <c r="W1820" i="48"/>
  <c r="W1821" i="48"/>
  <c r="W1822" i="48"/>
  <c r="W1823" i="48"/>
  <c r="W1824" i="48"/>
  <c r="W1825" i="48"/>
  <c r="W1826" i="48"/>
  <c r="W1827" i="48"/>
  <c r="W1828" i="48"/>
  <c r="W1829" i="48"/>
  <c r="W1830" i="48"/>
  <c r="W1831" i="48"/>
  <c r="W1832" i="48"/>
  <c r="W1833" i="48"/>
  <c r="W1834" i="48"/>
  <c r="W1835" i="48"/>
  <c r="W1836" i="48"/>
  <c r="W1837" i="48"/>
  <c r="W1838" i="48"/>
  <c r="W1839" i="48"/>
  <c r="W1840" i="48"/>
  <c r="W1841" i="48"/>
  <c r="W1842" i="48"/>
  <c r="W1843" i="48"/>
  <c r="W1844" i="48"/>
  <c r="W1845" i="48"/>
  <c r="W1846" i="48"/>
  <c r="W1847" i="48"/>
  <c r="W1848" i="48"/>
  <c r="W1849" i="48"/>
  <c r="W1850" i="48"/>
  <c r="W1851" i="48"/>
  <c r="W1852" i="48"/>
  <c r="W1853" i="48"/>
  <c r="W1854" i="48"/>
  <c r="W1855" i="48"/>
  <c r="W1856" i="48"/>
  <c r="W1857" i="48"/>
  <c r="W1858" i="48"/>
  <c r="W1859" i="48"/>
  <c r="W1860" i="48"/>
  <c r="W1861" i="48"/>
  <c r="W1862" i="48"/>
  <c r="W1863" i="48"/>
  <c r="W1864" i="48"/>
  <c r="W1865" i="48"/>
  <c r="W1866" i="48"/>
  <c r="W1867" i="48"/>
  <c r="W1868" i="48"/>
  <c r="W1869" i="48"/>
  <c r="W1870" i="48"/>
  <c r="W1871" i="48"/>
  <c r="W1872" i="48"/>
  <c r="W1873" i="48"/>
  <c r="W1874" i="48"/>
  <c r="W1875" i="48"/>
  <c r="W1876" i="48"/>
  <c r="W1877" i="48"/>
  <c r="W1878" i="48"/>
  <c r="W1879" i="48"/>
  <c r="W1880" i="48"/>
  <c r="W1881" i="48"/>
  <c r="W1882" i="48"/>
  <c r="W1883" i="48"/>
  <c r="W1884" i="48"/>
  <c r="W1885" i="48"/>
  <c r="W1886" i="48"/>
  <c r="W1887" i="48"/>
  <c r="W1888" i="48"/>
  <c r="W1889" i="48"/>
  <c r="W1890" i="48"/>
  <c r="W1891" i="48"/>
  <c r="W1892" i="48"/>
  <c r="W1893" i="48"/>
  <c r="W1894" i="48"/>
  <c r="W1895" i="48"/>
  <c r="W1896" i="48"/>
  <c r="W1897" i="48"/>
  <c r="W1898" i="48"/>
  <c r="W1899" i="48"/>
  <c r="W1900" i="48"/>
  <c r="W1901" i="48"/>
  <c r="W1902" i="48"/>
  <c r="W1903" i="48"/>
  <c r="W1904" i="48"/>
  <c r="W1905" i="48"/>
  <c r="W1906" i="48"/>
  <c r="W1907" i="48"/>
  <c r="W1908" i="48"/>
  <c r="W1909" i="48"/>
  <c r="W1910" i="48"/>
  <c r="W1911" i="48"/>
  <c r="W1912" i="48"/>
  <c r="W1913" i="48"/>
  <c r="W1914" i="48"/>
  <c r="W1915" i="48"/>
  <c r="W1916" i="48"/>
  <c r="W1917" i="48"/>
  <c r="W1918" i="48"/>
  <c r="W1919" i="48"/>
  <c r="W1920" i="48"/>
  <c r="W1921" i="48"/>
  <c r="W1922" i="48"/>
  <c r="W1923" i="48"/>
  <c r="W1924" i="48"/>
  <c r="W1925" i="48"/>
  <c r="W1926" i="48"/>
  <c r="W1927" i="48"/>
  <c r="W1928" i="48"/>
  <c r="W1929" i="48"/>
  <c r="W1930" i="48"/>
  <c r="W1931" i="48"/>
  <c r="W1932" i="48"/>
  <c r="W1933" i="48"/>
  <c r="W1934" i="48"/>
  <c r="W1935" i="48"/>
  <c r="W1936" i="48"/>
  <c r="W1937" i="48"/>
  <c r="W1938" i="48"/>
  <c r="W1939" i="48"/>
  <c r="W1940" i="48"/>
  <c r="W1941" i="48"/>
  <c r="W1942" i="48"/>
  <c r="W1943" i="48"/>
  <c r="W1944" i="48"/>
  <c r="W1945" i="48"/>
  <c r="W1946" i="48"/>
  <c r="W1947" i="48"/>
  <c r="W1948" i="48"/>
  <c r="W1949" i="48"/>
  <c r="W1950" i="48"/>
  <c r="W1951" i="48"/>
  <c r="W1952" i="48"/>
  <c r="W1953" i="48"/>
  <c r="W1954" i="48"/>
  <c r="W1955" i="48"/>
  <c r="W1956" i="48"/>
  <c r="W1957" i="48"/>
  <c r="W1958" i="48"/>
  <c r="W1959" i="48"/>
  <c r="W1960" i="48"/>
  <c r="W1961" i="48"/>
  <c r="W1962" i="48"/>
  <c r="W1963" i="48"/>
  <c r="W1964" i="48"/>
  <c r="W1965" i="48"/>
  <c r="W1966" i="48"/>
  <c r="W1967" i="48"/>
  <c r="W1968" i="48"/>
  <c r="W1969" i="48"/>
  <c r="W1970" i="48"/>
  <c r="W1971" i="48"/>
  <c r="W1972" i="48"/>
  <c r="W1973" i="48"/>
  <c r="W1974" i="48"/>
  <c r="W1975" i="48"/>
  <c r="W1976" i="48"/>
  <c r="W1977" i="48"/>
  <c r="W1978" i="48"/>
  <c r="W1979" i="48"/>
  <c r="W1980" i="48"/>
  <c r="W1981" i="48"/>
  <c r="W1982" i="48"/>
  <c r="W1983" i="48"/>
  <c r="W1984" i="48"/>
  <c r="W1985" i="48"/>
  <c r="W1986" i="48"/>
  <c r="W1987" i="48"/>
  <c r="W1988" i="48"/>
  <c r="W1989" i="48"/>
  <c r="W1990" i="48"/>
  <c r="W1991" i="48"/>
  <c r="W1992" i="48"/>
  <c r="W1993" i="48"/>
  <c r="W1994" i="48"/>
  <c r="W1995" i="48"/>
  <c r="W1996" i="48"/>
  <c r="W1997" i="48"/>
  <c r="W1998" i="48"/>
  <c r="W1999" i="48"/>
  <c r="W2000" i="48"/>
  <c r="W2001" i="48"/>
  <c r="W2002" i="48"/>
  <c r="W2003" i="48"/>
  <c r="W2004" i="48"/>
  <c r="W2005" i="48"/>
  <c r="W2006" i="48"/>
  <c r="W2007" i="48"/>
  <c r="W2008" i="48"/>
  <c r="W2009" i="48"/>
  <c r="W2010" i="48"/>
  <c r="W2011" i="48"/>
  <c r="W2012" i="48"/>
  <c r="W2013" i="48"/>
  <c r="W2014" i="48"/>
  <c r="W2015" i="48"/>
  <c r="W2016" i="48"/>
  <c r="W2017" i="48"/>
  <c r="W2018" i="48"/>
  <c r="W2019" i="48"/>
  <c r="W2020" i="48"/>
  <c r="W2021" i="48"/>
  <c r="W2022" i="48"/>
  <c r="W2023" i="48"/>
  <c r="W2024" i="48"/>
  <c r="W2025" i="48"/>
  <c r="W2026" i="48"/>
  <c r="W2027" i="48"/>
  <c r="W2028" i="48"/>
  <c r="W2029" i="48"/>
  <c r="W2030" i="48"/>
  <c r="W2031" i="48"/>
  <c r="W2032" i="48"/>
  <c r="W2033" i="48"/>
  <c r="W2034" i="48"/>
  <c r="W2035" i="48"/>
  <c r="W2036" i="48"/>
  <c r="W2037" i="48"/>
  <c r="W2038" i="48"/>
  <c r="W2039" i="48"/>
  <c r="W2040" i="48"/>
  <c r="W2041" i="48"/>
  <c r="W2042" i="48"/>
  <c r="W2043" i="48"/>
  <c r="W2044" i="48"/>
  <c r="W2045" i="48"/>
  <c r="W2046" i="48"/>
  <c r="W2047" i="48"/>
  <c r="W2048" i="48"/>
  <c r="W2049" i="48"/>
  <c r="W2050" i="48"/>
  <c r="W2051" i="48"/>
  <c r="W2052" i="48"/>
  <c r="W2053" i="48"/>
  <c r="W2054" i="48"/>
  <c r="W2055" i="48"/>
  <c r="W2056" i="48"/>
  <c r="W2057" i="48"/>
  <c r="W2058" i="48"/>
  <c r="W2059" i="48"/>
  <c r="W2060" i="48"/>
  <c r="W2061" i="48"/>
  <c r="W2062" i="48"/>
  <c r="W2063" i="48"/>
  <c r="W2064" i="48"/>
  <c r="W2065" i="48"/>
  <c r="W2066" i="48"/>
  <c r="W2067" i="48"/>
  <c r="W2068" i="48"/>
  <c r="W2069" i="48"/>
  <c r="W2070" i="48"/>
  <c r="W2071" i="48"/>
  <c r="W2072" i="48"/>
  <c r="W2073" i="48"/>
  <c r="W2074" i="48"/>
  <c r="W2075" i="48"/>
  <c r="W2076" i="48"/>
  <c r="W2077" i="48"/>
  <c r="W2078" i="48"/>
  <c r="W2079" i="48"/>
  <c r="W2080" i="48"/>
  <c r="W2081" i="48"/>
  <c r="W2082" i="48"/>
  <c r="W2083" i="48"/>
  <c r="W2084" i="48"/>
  <c r="W2085" i="48"/>
  <c r="W2086" i="48"/>
  <c r="W2087" i="48"/>
  <c r="W2088" i="48"/>
  <c r="W2089" i="48"/>
  <c r="W2090" i="48"/>
  <c r="W2091" i="48"/>
  <c r="W2092" i="48"/>
  <c r="W2093" i="48"/>
  <c r="W2094" i="48"/>
  <c r="W2095" i="48"/>
  <c r="W2096" i="48"/>
  <c r="W2097" i="48"/>
  <c r="W2098" i="48"/>
  <c r="W2099" i="48"/>
  <c r="W2100" i="48"/>
  <c r="W2101" i="48"/>
  <c r="W2102" i="48"/>
  <c r="W2103" i="48"/>
  <c r="W2104" i="48"/>
  <c r="W2105" i="48"/>
  <c r="W2106" i="48"/>
  <c r="W2107" i="48"/>
  <c r="W2108" i="48"/>
  <c r="W2109" i="48"/>
  <c r="W2110" i="48"/>
  <c r="W2111" i="48"/>
  <c r="W2112" i="48"/>
  <c r="W2113" i="48"/>
  <c r="W2114" i="48"/>
  <c r="W2115" i="48"/>
  <c r="W2116" i="48"/>
  <c r="W2117" i="48"/>
  <c r="W2118" i="48"/>
  <c r="W2119" i="48"/>
  <c r="W2120" i="48"/>
  <c r="W2121" i="48"/>
  <c r="W2122" i="48"/>
  <c r="W2123" i="48"/>
  <c r="W2124" i="48"/>
  <c r="W2125" i="48"/>
  <c r="W2126" i="48"/>
  <c r="W2127" i="48"/>
  <c r="W2128" i="48"/>
  <c r="W2129" i="48"/>
  <c r="W2130" i="48"/>
  <c r="W2131" i="48"/>
  <c r="W2132" i="48"/>
  <c r="W2133" i="48"/>
  <c r="W2134" i="48"/>
  <c r="W2135" i="48"/>
  <c r="W2136" i="48"/>
  <c r="W2137" i="48"/>
  <c r="W2138" i="48"/>
  <c r="W2139" i="48"/>
  <c r="W2140" i="48"/>
  <c r="W2141" i="48"/>
  <c r="W2142" i="48"/>
  <c r="W2143" i="48"/>
  <c r="W2144" i="48"/>
  <c r="W2145" i="48"/>
  <c r="W2146" i="48"/>
  <c r="W2147" i="48"/>
  <c r="W2148" i="48"/>
  <c r="W2149" i="48"/>
  <c r="W2150" i="48"/>
  <c r="W2151" i="48"/>
  <c r="W2152" i="48"/>
  <c r="W2153" i="48"/>
  <c r="W2154" i="48"/>
  <c r="W2155" i="48"/>
  <c r="W2156" i="48"/>
  <c r="W2157" i="48"/>
  <c r="W2158" i="48"/>
  <c r="W2159" i="48"/>
  <c r="W2160" i="48"/>
  <c r="W2161" i="48"/>
  <c r="W2162" i="48"/>
  <c r="W2163" i="48"/>
  <c r="W2164" i="48"/>
  <c r="W2165" i="48"/>
  <c r="W2166" i="48"/>
  <c r="W2167" i="48"/>
  <c r="W2168" i="48"/>
  <c r="W2169" i="48"/>
  <c r="W2170" i="48"/>
  <c r="W2171" i="48"/>
  <c r="W2172" i="48"/>
  <c r="W2173" i="48"/>
  <c r="W2174" i="48"/>
  <c r="W2175" i="48"/>
  <c r="W2176" i="48"/>
  <c r="W2177" i="48"/>
  <c r="W2178" i="48"/>
  <c r="W2179" i="48"/>
  <c r="W2180" i="48"/>
  <c r="W2181" i="48"/>
  <c r="W2182" i="48"/>
  <c r="W2183" i="48"/>
  <c r="W2184" i="48"/>
  <c r="W2185" i="48"/>
  <c r="W2186" i="48"/>
  <c r="W2187" i="48"/>
  <c r="W2188" i="48"/>
  <c r="W2189" i="48"/>
  <c r="W2190" i="48"/>
  <c r="W2191" i="48"/>
  <c r="W2192" i="48"/>
  <c r="W2193" i="48"/>
  <c r="W2194" i="48"/>
  <c r="W2195" i="48"/>
  <c r="W2196" i="48"/>
  <c r="W2197" i="48"/>
  <c r="W2198" i="48"/>
  <c r="W2199" i="48"/>
  <c r="W2200" i="48"/>
  <c r="W2201" i="48"/>
  <c r="W2202" i="48"/>
  <c r="W2203" i="48"/>
  <c r="W2204" i="48"/>
  <c r="W2205" i="48"/>
  <c r="W2206" i="48"/>
  <c r="W2207" i="48"/>
  <c r="W2208" i="48"/>
  <c r="W2209" i="48"/>
  <c r="W2210" i="48"/>
  <c r="W2211" i="48"/>
  <c r="W2212" i="48"/>
  <c r="W2213" i="48"/>
  <c r="W2214" i="48"/>
  <c r="W2215" i="48"/>
  <c r="W2216" i="48"/>
  <c r="W2217" i="48"/>
  <c r="W2218" i="48"/>
  <c r="W2219" i="48"/>
  <c r="W2220" i="48"/>
  <c r="W2221" i="48"/>
  <c r="W2222" i="48"/>
  <c r="W2223" i="48"/>
  <c r="W2224" i="48"/>
  <c r="W2225" i="48"/>
  <c r="W2226" i="48"/>
  <c r="W2227" i="48"/>
  <c r="W2228" i="48"/>
  <c r="W2229" i="48"/>
  <c r="W2230" i="48"/>
  <c r="W2231" i="48"/>
  <c r="W2232" i="48"/>
  <c r="W2233" i="48"/>
  <c r="W2234" i="48"/>
  <c r="W2235" i="48"/>
  <c r="W2236" i="48"/>
  <c r="W2237" i="48"/>
  <c r="W2238" i="48"/>
  <c r="W2239" i="48"/>
  <c r="W2240" i="48"/>
  <c r="W2241" i="48"/>
  <c r="W2242" i="48"/>
  <c r="W2243" i="48"/>
  <c r="W2244" i="48"/>
  <c r="W2245" i="48"/>
  <c r="W2246" i="48"/>
  <c r="W2247" i="48"/>
  <c r="W2248" i="48"/>
  <c r="W2249" i="48"/>
  <c r="W2250" i="48"/>
  <c r="W2251" i="48"/>
  <c r="W2252" i="48"/>
  <c r="W2253" i="48"/>
  <c r="W2254" i="48"/>
  <c r="W2255" i="48"/>
  <c r="W2256" i="48"/>
  <c r="W2257" i="48"/>
  <c r="W2258" i="48"/>
  <c r="W2259" i="48"/>
  <c r="W2260" i="48"/>
  <c r="W2261" i="48"/>
  <c r="W2262" i="48"/>
  <c r="W2263" i="48"/>
  <c r="W2264" i="48"/>
  <c r="W2265" i="48"/>
  <c r="W2266" i="48"/>
  <c r="W2267" i="48"/>
  <c r="W2268" i="48"/>
  <c r="W2269" i="48"/>
  <c r="W2270" i="48"/>
  <c r="W2271" i="48"/>
  <c r="W2272" i="48"/>
  <c r="W2273" i="48"/>
  <c r="W2274" i="48"/>
  <c r="W2275" i="48"/>
  <c r="W2276" i="48"/>
  <c r="W2277" i="48"/>
  <c r="W2278" i="48"/>
  <c r="W2279" i="48"/>
  <c r="W2280" i="48"/>
  <c r="W2281" i="48"/>
  <c r="W2282" i="48"/>
  <c r="W2283" i="48"/>
  <c r="W2284" i="48"/>
  <c r="W2285" i="48"/>
  <c r="W2286" i="48"/>
  <c r="W2287" i="48"/>
  <c r="W2288" i="48"/>
  <c r="W2289" i="48"/>
  <c r="W2290" i="48"/>
  <c r="W2291" i="48"/>
  <c r="W2292" i="48"/>
  <c r="W2293" i="48"/>
  <c r="W2294" i="48"/>
  <c r="W2295" i="48"/>
  <c r="W2296" i="48"/>
  <c r="W2297" i="48"/>
  <c r="W2298" i="48"/>
  <c r="W2299" i="48"/>
  <c r="W2300" i="48"/>
  <c r="W2301" i="48"/>
  <c r="W2302" i="48"/>
  <c r="W2303" i="48"/>
  <c r="W2304" i="48"/>
  <c r="W2305" i="48"/>
  <c r="W2306" i="48"/>
  <c r="W2307" i="48"/>
  <c r="W2308" i="48"/>
  <c r="W2309" i="48"/>
  <c r="W2310" i="48"/>
  <c r="W2311" i="48"/>
  <c r="W2312" i="48"/>
  <c r="W2313" i="48"/>
  <c r="W2314" i="48"/>
  <c r="W2315" i="48"/>
  <c r="W2316" i="48"/>
  <c r="W2317" i="48"/>
  <c r="W2318" i="48"/>
  <c r="W2319" i="48"/>
  <c r="W2320" i="48"/>
  <c r="W2321" i="48"/>
  <c r="W2322" i="48"/>
  <c r="W2323" i="48"/>
  <c r="W2324" i="48"/>
  <c r="W2325" i="48"/>
  <c r="W2326" i="48"/>
  <c r="W2327" i="48"/>
  <c r="W2328" i="48"/>
  <c r="W2329" i="48"/>
  <c r="W2330" i="48"/>
  <c r="W2331" i="48"/>
  <c r="W2332" i="48"/>
  <c r="W2333" i="48"/>
  <c r="W2334" i="48"/>
  <c r="W2335" i="48"/>
  <c r="W2336" i="48"/>
  <c r="W2337" i="48"/>
  <c r="W2338" i="48"/>
  <c r="W2339" i="48"/>
  <c r="W2340" i="48"/>
  <c r="W2341" i="48"/>
  <c r="W2342" i="48"/>
  <c r="W2343" i="48"/>
  <c r="W2344" i="48"/>
  <c r="W2345" i="48"/>
  <c r="W2346" i="48"/>
  <c r="W2347" i="48"/>
  <c r="W2348" i="48"/>
  <c r="W2349" i="48"/>
  <c r="W2350" i="48"/>
  <c r="W2351" i="48"/>
  <c r="W2352" i="48"/>
  <c r="W2353" i="48"/>
  <c r="W2354" i="48"/>
  <c r="W2355" i="48"/>
  <c r="W2356" i="48"/>
  <c r="W2357" i="48"/>
  <c r="W2358" i="48"/>
  <c r="W2359" i="48"/>
  <c r="W2360" i="48"/>
  <c r="W2361" i="48"/>
  <c r="W2362" i="48"/>
  <c r="W2363" i="48"/>
  <c r="W2364" i="48"/>
  <c r="W2365" i="48"/>
  <c r="W2366" i="48"/>
  <c r="W2367" i="48"/>
  <c r="W2368" i="48"/>
  <c r="W2369" i="48"/>
  <c r="W2370" i="48"/>
  <c r="W2371" i="48"/>
  <c r="W2372" i="48"/>
  <c r="W2373" i="48"/>
  <c r="W2374" i="48"/>
  <c r="W2375" i="48"/>
  <c r="W2376" i="48"/>
  <c r="W2377" i="48"/>
  <c r="W2378" i="48"/>
  <c r="W2379" i="48"/>
  <c r="W2380" i="48"/>
  <c r="W2381" i="48"/>
  <c r="W2382" i="48"/>
  <c r="W2383" i="48"/>
  <c r="W2384" i="48"/>
  <c r="W2385" i="48"/>
  <c r="W2386" i="48"/>
  <c r="W2387" i="48"/>
  <c r="W2388" i="48"/>
  <c r="W2389" i="48"/>
  <c r="W2390" i="48"/>
  <c r="W2391" i="48"/>
  <c r="W2392" i="48"/>
  <c r="W2393" i="48"/>
  <c r="W2394" i="48"/>
  <c r="W2395" i="48"/>
  <c r="W2396" i="48"/>
  <c r="W2397" i="48"/>
  <c r="W2398" i="48"/>
  <c r="W2399" i="48"/>
  <c r="W2400" i="48"/>
  <c r="W2401" i="48"/>
  <c r="W2402" i="48"/>
  <c r="W2403" i="48"/>
  <c r="W2404" i="48"/>
  <c r="W2405" i="48"/>
  <c r="W2406" i="48"/>
  <c r="W2407" i="48"/>
  <c r="W2408" i="48"/>
  <c r="W2409" i="48"/>
  <c r="W2410" i="48"/>
  <c r="W2411" i="48"/>
  <c r="W2412" i="48"/>
  <c r="W2413" i="48"/>
  <c r="W2414" i="48"/>
  <c r="W2415" i="48"/>
  <c r="W2416" i="48"/>
  <c r="W2417" i="48"/>
  <c r="W2418" i="48"/>
  <c r="W2419" i="48"/>
  <c r="W2420" i="48"/>
  <c r="W2421" i="48"/>
  <c r="W2422" i="48"/>
  <c r="W2423" i="48"/>
  <c r="W2424" i="48"/>
  <c r="W2425" i="48"/>
  <c r="W2426" i="48"/>
  <c r="W2427" i="48"/>
  <c r="W2428" i="48"/>
  <c r="W2429" i="48"/>
  <c r="W2430" i="48"/>
  <c r="W2431" i="48"/>
  <c r="W2432" i="48"/>
  <c r="W2433" i="48"/>
  <c r="W2434" i="48"/>
  <c r="W2435" i="48"/>
  <c r="W2436" i="48"/>
  <c r="W2437" i="48"/>
  <c r="W2438" i="48"/>
  <c r="W2439" i="48"/>
  <c r="W2440" i="48"/>
  <c r="W2441" i="48"/>
  <c r="W2442" i="48"/>
  <c r="W2443" i="48"/>
  <c r="W2444" i="48"/>
  <c r="W2445" i="48"/>
  <c r="W2446" i="48"/>
  <c r="W2447" i="48"/>
  <c r="W2448" i="48"/>
  <c r="W2449" i="48"/>
  <c r="W2450" i="48"/>
  <c r="W2451" i="48"/>
  <c r="W2452" i="48"/>
  <c r="W2453" i="48"/>
  <c r="W2454" i="48"/>
  <c r="W2455" i="48"/>
  <c r="W2456" i="48"/>
  <c r="W2457" i="48"/>
  <c r="W2458" i="48"/>
  <c r="W2459" i="48"/>
  <c r="W2460" i="48"/>
  <c r="W2461" i="48"/>
  <c r="W2462" i="48"/>
  <c r="W2463" i="48"/>
  <c r="W2464" i="48"/>
  <c r="W2465" i="48"/>
  <c r="W2466" i="48"/>
  <c r="W2467" i="48"/>
  <c r="W2468" i="48"/>
  <c r="W2469" i="48"/>
  <c r="W2470" i="48"/>
  <c r="W2471" i="48"/>
  <c r="W2472" i="48"/>
  <c r="W2473" i="48"/>
  <c r="W2474" i="48"/>
  <c r="W2475" i="48"/>
  <c r="W2476" i="48"/>
  <c r="W2477" i="48"/>
  <c r="W2478" i="48"/>
  <c r="W2479" i="48"/>
  <c r="W2480" i="48"/>
  <c r="W2481" i="48"/>
  <c r="W2482" i="48"/>
  <c r="W2483" i="48"/>
  <c r="W2484" i="48"/>
  <c r="W2485" i="48"/>
  <c r="W2486" i="48"/>
  <c r="W2487" i="48"/>
  <c r="W2488" i="48"/>
  <c r="W2489" i="48"/>
  <c r="W2490" i="48"/>
  <c r="W2491" i="48"/>
  <c r="W2492" i="48"/>
  <c r="W2493" i="48"/>
  <c r="W2494" i="48"/>
  <c r="W2495" i="48"/>
  <c r="W2496" i="48"/>
  <c r="W2497" i="48"/>
  <c r="W2498" i="48"/>
  <c r="W2499" i="48"/>
  <c r="W2500" i="48"/>
  <c r="W2501" i="48"/>
  <c r="W2502" i="48"/>
  <c r="W2503" i="48"/>
  <c r="W2504" i="48"/>
  <c r="W2505" i="48"/>
  <c r="W2506" i="48"/>
  <c r="W2507" i="48"/>
  <c r="W2508" i="48"/>
  <c r="W2509" i="48"/>
  <c r="W2510" i="48"/>
  <c r="W2511" i="48"/>
  <c r="W2512" i="48"/>
  <c r="W2513" i="48"/>
  <c r="W2514" i="48"/>
  <c r="W2515" i="48"/>
  <c r="W2516" i="48"/>
  <c r="W2517" i="48"/>
  <c r="W2518" i="48"/>
  <c r="W2519" i="48"/>
  <c r="W2520" i="48"/>
  <c r="W2521" i="48"/>
  <c r="W2522" i="48"/>
  <c r="W2523" i="48"/>
  <c r="W2524" i="48"/>
  <c r="W2525" i="48"/>
  <c r="W2526" i="48"/>
  <c r="W2527" i="48"/>
  <c r="W2528" i="48"/>
  <c r="W2529" i="48"/>
  <c r="W2530" i="48"/>
  <c r="W2531" i="48"/>
  <c r="W2532" i="48"/>
  <c r="W2533" i="48"/>
  <c r="W2534" i="48"/>
  <c r="W2535" i="48"/>
  <c r="W2536" i="48"/>
  <c r="W2537" i="48"/>
  <c r="W2538" i="48"/>
  <c r="W2539" i="48"/>
  <c r="W2540" i="48"/>
  <c r="W2541" i="48"/>
  <c r="W2542" i="48"/>
  <c r="W2543" i="48"/>
  <c r="W2544" i="48"/>
  <c r="W2545" i="48"/>
  <c r="W2546" i="48"/>
  <c r="W2547" i="48"/>
  <c r="W2548" i="48"/>
  <c r="W2549" i="48"/>
  <c r="W2550" i="48"/>
  <c r="W2551" i="48"/>
  <c r="W2552" i="48"/>
  <c r="W2553" i="48"/>
  <c r="W2554" i="48"/>
  <c r="W2555" i="48"/>
  <c r="W2556" i="48"/>
  <c r="W2557" i="48"/>
  <c r="W2558" i="48"/>
  <c r="W2559" i="48"/>
  <c r="W2560" i="48"/>
  <c r="W2561" i="48"/>
  <c r="W2562" i="48"/>
  <c r="W2563" i="48"/>
  <c r="W2564" i="48"/>
  <c r="W2565" i="48"/>
  <c r="W2566" i="48"/>
  <c r="W2567" i="48"/>
  <c r="W2568" i="48"/>
  <c r="W2569" i="48"/>
  <c r="W2570" i="48"/>
  <c r="W2571" i="48"/>
  <c r="W2572" i="48"/>
  <c r="W2573" i="48"/>
  <c r="W2574" i="48"/>
  <c r="W2575" i="48"/>
  <c r="W2576" i="48"/>
  <c r="W2577" i="48"/>
  <c r="W2578" i="48"/>
  <c r="W2579" i="48"/>
  <c r="W2580" i="48"/>
  <c r="W2581" i="48"/>
  <c r="W2582" i="48"/>
  <c r="W2583" i="48"/>
  <c r="W2584" i="48"/>
  <c r="W2585" i="48"/>
  <c r="W2586" i="48"/>
  <c r="W2587" i="48"/>
  <c r="W2588" i="48"/>
  <c r="W2589" i="48"/>
  <c r="W2590" i="48"/>
  <c r="W2591" i="48"/>
  <c r="W2592" i="48"/>
  <c r="W2593" i="48"/>
  <c r="W2594" i="48"/>
  <c r="W2595" i="48"/>
  <c r="W2596" i="48"/>
  <c r="W2597" i="48"/>
  <c r="W2598" i="48"/>
  <c r="W2599" i="48"/>
  <c r="W2600" i="48"/>
  <c r="W2601" i="48"/>
  <c r="W2602" i="48"/>
  <c r="W2603" i="48"/>
  <c r="W2604" i="48"/>
  <c r="W2605" i="48"/>
  <c r="W2606" i="48"/>
  <c r="W2607" i="48"/>
  <c r="W2608" i="48"/>
  <c r="W2609" i="48"/>
  <c r="W2610" i="48"/>
  <c r="W2611" i="48"/>
  <c r="W2612" i="48"/>
  <c r="W2613" i="48"/>
  <c r="W2614" i="48"/>
  <c r="W2615" i="48"/>
  <c r="W2616" i="48"/>
  <c r="W2617" i="48"/>
  <c r="W2618" i="48"/>
  <c r="W2619" i="48"/>
  <c r="W2620" i="48"/>
  <c r="W2621" i="48"/>
  <c r="W2622" i="48"/>
  <c r="W2623" i="48"/>
  <c r="W2624" i="48"/>
  <c r="W2625" i="48"/>
  <c r="W2626" i="48"/>
  <c r="W2627" i="48"/>
  <c r="W2628" i="48"/>
  <c r="W2629" i="48"/>
  <c r="W2630" i="48"/>
  <c r="W2631" i="48"/>
  <c r="W2632" i="48"/>
  <c r="W2633" i="48"/>
  <c r="W2634" i="48"/>
  <c r="W2635" i="48"/>
  <c r="W2636" i="48"/>
  <c r="W2637" i="48"/>
  <c r="W2638" i="48"/>
  <c r="W2639" i="48"/>
  <c r="W2640" i="48"/>
  <c r="W2641" i="48"/>
  <c r="W2642" i="48"/>
  <c r="W2643" i="48"/>
  <c r="W2644" i="48"/>
  <c r="W2645" i="48"/>
  <c r="W2646" i="48"/>
  <c r="W2647" i="48"/>
  <c r="W2648" i="48"/>
  <c r="W2649" i="48"/>
  <c r="W2650" i="48"/>
  <c r="W2651" i="48"/>
  <c r="W2652" i="48"/>
  <c r="W2653" i="48"/>
  <c r="W2654" i="48"/>
  <c r="W2655" i="48"/>
  <c r="W2656" i="48"/>
  <c r="W2657" i="48"/>
  <c r="W2658" i="48"/>
  <c r="W2659" i="48"/>
  <c r="W2660" i="48"/>
  <c r="W2661" i="48"/>
  <c r="W2662" i="48"/>
  <c r="W2663" i="48"/>
  <c r="W2664" i="48"/>
  <c r="W2665" i="48"/>
  <c r="W2666" i="48"/>
  <c r="W2667" i="48"/>
  <c r="W2668" i="48"/>
  <c r="W2669" i="48"/>
  <c r="W2670" i="48"/>
  <c r="W2671" i="48"/>
  <c r="W2672" i="48"/>
  <c r="W2673" i="48"/>
  <c r="W2674" i="48"/>
  <c r="W2675" i="48"/>
  <c r="W2676" i="48"/>
  <c r="W2677" i="48"/>
  <c r="W2678" i="48"/>
  <c r="W2679" i="48"/>
  <c r="W2680" i="48"/>
  <c r="W2681" i="48"/>
  <c r="W2682" i="48"/>
  <c r="W2683" i="48"/>
  <c r="W2684" i="48"/>
  <c r="W2685" i="48"/>
  <c r="W2686" i="48"/>
  <c r="W2687" i="48"/>
  <c r="W2688" i="48"/>
  <c r="W2689" i="48"/>
  <c r="W2690" i="48"/>
  <c r="W2691" i="48"/>
  <c r="W2692" i="48"/>
  <c r="W2693" i="48"/>
  <c r="W2694" i="48"/>
  <c r="W2695" i="48"/>
  <c r="W2696" i="48"/>
  <c r="W2697" i="48"/>
  <c r="W2698" i="48"/>
  <c r="W2699" i="48"/>
  <c r="W2700" i="48"/>
  <c r="W2701" i="48"/>
  <c r="W2702" i="48"/>
  <c r="W2703" i="48"/>
  <c r="W2704" i="48"/>
  <c r="W2705" i="48"/>
  <c r="W2706" i="48"/>
  <c r="W2707" i="48"/>
  <c r="W2708" i="48"/>
  <c r="W2709" i="48"/>
  <c r="W2710" i="48"/>
  <c r="W2711" i="48"/>
  <c r="W2712" i="48"/>
  <c r="W2713" i="48"/>
  <c r="W2714" i="48"/>
  <c r="W2715" i="48"/>
  <c r="W2716" i="48"/>
  <c r="W2717" i="48"/>
  <c r="W2718" i="48"/>
  <c r="W2719" i="48"/>
  <c r="W2720" i="48"/>
  <c r="W2721" i="48"/>
  <c r="W2722" i="48"/>
  <c r="W2723" i="48"/>
  <c r="W2724" i="48"/>
  <c r="W2725" i="48"/>
  <c r="W2726" i="48"/>
  <c r="W2727" i="48"/>
  <c r="W2728" i="48"/>
  <c r="W2729" i="48"/>
  <c r="W2730" i="48"/>
  <c r="W2731" i="48"/>
  <c r="W2732" i="48"/>
  <c r="W2733" i="48"/>
  <c r="W2734" i="48"/>
  <c r="W2735" i="48"/>
  <c r="W2736" i="48"/>
  <c r="W2737" i="48"/>
  <c r="W2738" i="48"/>
  <c r="W2739" i="48"/>
  <c r="W2740" i="48"/>
  <c r="W2741" i="48"/>
  <c r="W2742" i="48"/>
  <c r="W2743" i="48"/>
  <c r="W2744" i="48"/>
  <c r="W2745" i="48"/>
  <c r="W2746" i="48"/>
  <c r="W2747" i="48"/>
  <c r="W2748" i="48"/>
  <c r="W2749" i="48"/>
  <c r="W2750" i="48"/>
  <c r="W2751" i="48"/>
  <c r="W2752" i="48"/>
  <c r="W2753" i="48"/>
  <c r="W2754" i="48"/>
  <c r="W2755" i="48"/>
  <c r="W2756" i="48"/>
  <c r="W2757" i="48"/>
  <c r="W2758" i="48"/>
  <c r="W2759" i="48"/>
  <c r="W2760" i="48"/>
  <c r="W2761" i="48"/>
  <c r="W2762" i="48"/>
  <c r="W2763" i="48"/>
  <c r="W2764" i="48"/>
  <c r="W2765" i="48"/>
  <c r="W2766" i="48"/>
  <c r="W2767" i="48"/>
  <c r="W2768" i="48"/>
  <c r="W2769" i="48"/>
  <c r="W2770" i="48"/>
  <c r="W2771" i="48"/>
  <c r="W2772" i="48"/>
  <c r="W2773" i="48"/>
  <c r="W2774" i="48"/>
  <c r="W2775" i="48"/>
  <c r="W2776" i="48"/>
  <c r="W2777" i="48"/>
  <c r="W2778" i="48"/>
  <c r="W2779" i="48"/>
  <c r="W2780" i="48"/>
  <c r="W2781" i="48"/>
  <c r="W2782" i="48"/>
  <c r="W2783" i="48"/>
  <c r="W2784" i="48"/>
  <c r="W2785" i="48"/>
  <c r="W2786" i="48"/>
  <c r="W2787" i="48"/>
  <c r="W2788" i="48"/>
  <c r="W2789" i="48"/>
  <c r="W2790" i="48"/>
  <c r="W2791" i="48"/>
  <c r="W2792" i="48"/>
  <c r="W2793" i="48"/>
  <c r="W2794" i="48"/>
  <c r="W2795" i="48"/>
  <c r="W2796" i="48"/>
  <c r="W2797" i="48"/>
  <c r="W2798" i="48"/>
  <c r="W2799" i="48"/>
  <c r="W2800" i="48"/>
  <c r="W2801" i="48"/>
  <c r="W2802" i="48"/>
  <c r="W2803" i="48"/>
  <c r="W2804" i="48"/>
  <c r="W2805" i="48"/>
  <c r="W2806" i="48"/>
  <c r="W2807" i="48"/>
  <c r="W2808" i="48"/>
  <c r="W2809" i="48"/>
  <c r="W2810" i="48"/>
  <c r="W2811" i="48"/>
  <c r="W2812" i="48"/>
  <c r="W2813" i="48"/>
  <c r="W2814" i="48"/>
  <c r="W2815" i="48"/>
  <c r="W2816" i="48"/>
  <c r="W2817" i="48"/>
  <c r="W2818" i="48"/>
  <c r="W2819" i="48"/>
  <c r="W2820" i="48"/>
  <c r="W2821" i="48"/>
  <c r="W2822" i="48"/>
  <c r="W2823" i="48"/>
  <c r="W2824" i="48"/>
  <c r="W2825" i="48"/>
  <c r="W2826" i="48"/>
  <c r="W2827" i="48"/>
  <c r="W2828" i="48"/>
  <c r="W2829" i="48"/>
  <c r="W2830" i="48"/>
  <c r="W2831" i="48"/>
  <c r="W2832" i="48"/>
  <c r="W2833" i="48"/>
  <c r="W2834" i="48"/>
  <c r="W2835" i="48"/>
  <c r="W2836" i="48"/>
  <c r="W2837" i="48"/>
  <c r="W2838" i="48"/>
  <c r="W2839" i="48"/>
  <c r="W2840" i="48"/>
  <c r="W2841" i="48"/>
  <c r="W2842" i="48"/>
  <c r="W2843" i="48"/>
  <c r="W2844" i="48"/>
  <c r="W2845" i="48"/>
  <c r="W2846" i="48"/>
  <c r="W2847" i="48"/>
  <c r="W2848" i="48"/>
  <c r="W2849" i="48"/>
  <c r="W2850" i="48"/>
  <c r="W2851" i="48"/>
  <c r="W2852" i="48"/>
  <c r="W2853" i="48"/>
  <c r="W2854" i="48"/>
  <c r="W2855" i="48"/>
  <c r="W2856" i="48"/>
  <c r="W2857" i="48"/>
  <c r="W2858" i="48"/>
  <c r="W2859" i="48"/>
  <c r="W2860" i="48"/>
  <c r="W2861" i="48"/>
  <c r="W2862" i="48"/>
  <c r="W2863" i="48"/>
  <c r="W2864" i="48"/>
  <c r="W2865" i="48"/>
  <c r="W2866" i="48"/>
  <c r="W2867" i="48"/>
  <c r="W2868" i="48"/>
  <c r="W2869" i="48"/>
  <c r="W2870" i="48"/>
  <c r="W2871" i="48"/>
  <c r="W2872" i="48"/>
  <c r="W2873" i="48"/>
  <c r="W2874" i="48"/>
  <c r="W2875" i="48"/>
  <c r="W2876" i="48"/>
  <c r="W2877" i="48"/>
  <c r="W2878" i="48"/>
  <c r="W2879" i="48"/>
  <c r="W2880" i="48"/>
  <c r="W2881" i="48"/>
  <c r="W2882" i="48"/>
  <c r="W2883" i="48"/>
  <c r="W2884" i="48"/>
  <c r="W2885" i="48"/>
  <c r="W2886" i="48"/>
  <c r="W2887" i="48"/>
  <c r="W2888" i="48"/>
  <c r="W2889" i="48"/>
  <c r="W2890" i="48"/>
  <c r="W2891" i="48"/>
  <c r="W2892" i="48"/>
  <c r="W2893" i="48"/>
  <c r="W2894" i="48"/>
  <c r="W2895" i="48"/>
  <c r="W2896" i="48"/>
  <c r="W2897" i="48"/>
  <c r="W2898" i="48"/>
  <c r="W2899" i="48"/>
  <c r="W2900" i="48"/>
  <c r="W2901" i="48"/>
  <c r="W2902" i="48"/>
  <c r="W2903" i="48"/>
  <c r="W2904" i="48"/>
  <c r="W2905" i="48"/>
  <c r="W2906" i="48"/>
  <c r="W2907" i="48"/>
  <c r="W2908" i="48"/>
  <c r="W2909" i="48"/>
  <c r="W2910" i="48"/>
  <c r="W2911" i="48"/>
  <c r="W2912" i="48"/>
  <c r="W2913" i="48"/>
  <c r="W2914" i="48"/>
  <c r="W2915" i="48"/>
  <c r="W2916" i="48"/>
  <c r="W2917" i="48"/>
  <c r="W2918" i="48"/>
  <c r="W2919" i="48"/>
  <c r="W2920" i="48"/>
  <c r="W2921" i="48"/>
  <c r="W2922" i="48"/>
  <c r="W2923" i="48"/>
  <c r="W2924" i="48"/>
  <c r="W2925" i="48"/>
  <c r="W2926" i="48"/>
  <c r="W2927" i="48"/>
  <c r="W2928" i="48"/>
  <c r="W2929" i="48"/>
  <c r="W2930" i="48"/>
  <c r="W2931" i="48"/>
  <c r="W2932" i="48"/>
  <c r="W2933" i="48"/>
  <c r="W2934" i="48"/>
  <c r="W2935" i="48"/>
  <c r="W2936" i="48"/>
  <c r="W2937" i="48"/>
  <c r="W2938" i="48"/>
  <c r="W2939" i="48"/>
  <c r="W2940" i="48"/>
  <c r="W2941" i="48"/>
  <c r="W2942" i="48"/>
  <c r="W2943" i="48"/>
  <c r="W2944" i="48"/>
  <c r="W2945" i="48"/>
  <c r="W2946" i="48"/>
  <c r="W2947" i="48"/>
  <c r="W2948" i="48"/>
  <c r="W2949" i="48"/>
  <c r="W2950" i="48"/>
  <c r="W2951" i="48"/>
  <c r="W2952" i="48"/>
  <c r="W2953" i="48"/>
  <c r="W2954" i="48"/>
  <c r="W2955" i="48"/>
  <c r="W2" i="48"/>
  <c r="X2" i="48" s="1"/>
  <c r="B2955" i="48"/>
  <c r="A2955" i="48"/>
  <c r="B2954" i="48"/>
  <c r="A2954" i="48"/>
  <c r="B2953" i="48"/>
  <c r="A2953" i="48"/>
  <c r="B2952" i="48"/>
  <c r="A2952" i="48"/>
  <c r="B2951" i="48"/>
  <c r="A2951" i="48"/>
  <c r="B2950" i="48"/>
  <c r="A2950" i="48"/>
  <c r="B2949" i="48"/>
  <c r="A2949" i="48"/>
  <c r="B2948" i="48"/>
  <c r="A2948" i="48"/>
  <c r="B2947" i="48"/>
  <c r="A2947" i="48"/>
  <c r="B2946" i="48"/>
  <c r="A2946" i="48"/>
  <c r="B2945" i="48"/>
  <c r="A2945" i="48"/>
  <c r="B2944" i="48"/>
  <c r="A2944" i="48"/>
  <c r="B2943" i="48"/>
  <c r="A2943" i="48"/>
  <c r="B2942" i="48"/>
  <c r="A2942" i="48"/>
  <c r="B2941" i="48"/>
  <c r="A2941" i="48"/>
  <c r="B2940" i="48"/>
  <c r="A2940" i="48"/>
  <c r="B2939" i="48"/>
  <c r="A2939" i="48"/>
  <c r="B2938" i="48"/>
  <c r="A2938" i="48"/>
  <c r="B2937" i="48"/>
  <c r="A2937" i="48"/>
  <c r="B2936" i="48"/>
  <c r="A2936" i="48"/>
  <c r="B2935" i="48"/>
  <c r="A2935" i="48"/>
  <c r="B2934" i="48"/>
  <c r="A2934" i="48"/>
  <c r="B2933" i="48"/>
  <c r="A2933" i="48"/>
  <c r="B2932" i="48"/>
  <c r="A2932" i="48"/>
  <c r="B2931" i="48"/>
  <c r="A2931" i="48"/>
  <c r="B2930" i="48"/>
  <c r="A2930" i="48"/>
  <c r="B2929" i="48"/>
  <c r="A2929" i="48"/>
  <c r="B2928" i="48"/>
  <c r="A2928" i="48"/>
  <c r="B2927" i="48"/>
  <c r="A2927" i="48"/>
  <c r="B2926" i="48"/>
  <c r="A2926" i="48"/>
  <c r="B2925" i="48"/>
  <c r="A2925" i="48"/>
  <c r="B2924" i="48"/>
  <c r="A2924" i="48"/>
  <c r="B2923" i="48"/>
  <c r="A2923" i="48"/>
  <c r="B2922" i="48"/>
  <c r="A2922" i="48"/>
  <c r="B2921" i="48"/>
  <c r="A2921" i="48"/>
  <c r="B2920" i="48"/>
  <c r="A2920" i="48"/>
  <c r="B2919" i="48"/>
  <c r="A2919" i="48"/>
  <c r="B2918" i="48"/>
  <c r="A2918" i="48"/>
  <c r="B2917" i="48"/>
  <c r="A2917" i="48"/>
  <c r="B2916" i="48"/>
  <c r="A2916" i="48"/>
  <c r="B2915" i="48"/>
  <c r="A2915" i="48"/>
  <c r="B2914" i="48"/>
  <c r="A2914" i="48"/>
  <c r="B2913" i="48"/>
  <c r="A2913" i="48"/>
  <c r="B2912" i="48"/>
  <c r="A2912" i="48"/>
  <c r="B2911" i="48"/>
  <c r="A2911" i="48"/>
  <c r="B2910" i="48"/>
  <c r="A2910" i="48"/>
  <c r="B2909" i="48"/>
  <c r="A2909" i="48"/>
  <c r="B2908" i="48"/>
  <c r="A2908" i="48"/>
  <c r="B2907" i="48"/>
  <c r="A2907" i="48"/>
  <c r="B2906" i="48"/>
  <c r="A2906" i="48"/>
  <c r="B2905" i="48"/>
  <c r="A2905" i="48"/>
  <c r="B2904" i="48"/>
  <c r="A2904" i="48"/>
  <c r="B2903" i="48"/>
  <c r="A2903" i="48"/>
  <c r="B2902" i="48"/>
  <c r="A2902" i="48"/>
  <c r="B2901" i="48"/>
  <c r="A2901" i="48"/>
  <c r="B2900" i="48"/>
  <c r="A2900" i="48"/>
  <c r="B2899" i="48"/>
  <c r="A2899" i="48"/>
  <c r="B2898" i="48"/>
  <c r="A2898" i="48"/>
  <c r="B2897" i="48"/>
  <c r="A2897" i="48"/>
  <c r="B2896" i="48"/>
  <c r="A2896" i="48"/>
  <c r="B2895" i="48"/>
  <c r="A2895" i="48"/>
  <c r="B2894" i="48"/>
  <c r="A2894" i="48"/>
  <c r="B2893" i="48"/>
  <c r="A2893" i="48"/>
  <c r="B2892" i="48"/>
  <c r="A2892" i="48"/>
  <c r="B2891" i="48"/>
  <c r="A2891" i="48"/>
  <c r="B2890" i="48"/>
  <c r="A2890" i="48"/>
  <c r="B2889" i="48"/>
  <c r="A2889" i="48"/>
  <c r="B2888" i="48"/>
  <c r="A2888" i="48"/>
  <c r="B2887" i="48"/>
  <c r="A2887" i="48"/>
  <c r="B2886" i="48"/>
  <c r="A2886" i="48"/>
  <c r="B2885" i="48"/>
  <c r="A2885" i="48"/>
  <c r="B2884" i="48"/>
  <c r="A2884" i="48"/>
  <c r="B2883" i="48"/>
  <c r="A2883" i="48"/>
  <c r="B2882" i="48"/>
  <c r="A2882" i="48"/>
  <c r="B2881" i="48"/>
  <c r="A2881" i="48"/>
  <c r="B2880" i="48"/>
  <c r="A2880" i="48"/>
  <c r="B2879" i="48"/>
  <c r="A2879" i="48"/>
  <c r="B2878" i="48"/>
  <c r="A2878" i="48"/>
  <c r="B2877" i="48"/>
  <c r="A2877" i="48"/>
  <c r="B2876" i="48"/>
  <c r="A2876" i="48"/>
  <c r="B2875" i="48"/>
  <c r="A2875" i="48"/>
  <c r="B2874" i="48"/>
  <c r="A2874" i="48"/>
  <c r="B2873" i="48"/>
  <c r="A2873" i="48"/>
  <c r="B2872" i="48"/>
  <c r="A2872" i="48"/>
  <c r="B2871" i="48"/>
  <c r="A2871" i="48"/>
  <c r="B2870" i="48"/>
  <c r="A2870" i="48"/>
  <c r="B2869" i="48"/>
  <c r="A2869" i="48"/>
  <c r="B2868" i="48"/>
  <c r="A2868" i="48"/>
  <c r="B2867" i="48"/>
  <c r="A2867" i="48"/>
  <c r="B2866" i="48"/>
  <c r="A2866" i="48"/>
  <c r="B2865" i="48"/>
  <c r="A2865" i="48"/>
  <c r="B2864" i="48"/>
  <c r="A2864" i="48"/>
  <c r="B2863" i="48"/>
  <c r="A2863" i="48"/>
  <c r="B2862" i="48"/>
  <c r="A2862" i="48"/>
  <c r="B2861" i="48"/>
  <c r="A2861" i="48"/>
  <c r="B2860" i="48"/>
  <c r="A2860" i="48"/>
  <c r="B2859" i="48"/>
  <c r="A2859" i="48"/>
  <c r="B2858" i="48"/>
  <c r="A2858" i="48"/>
  <c r="B2857" i="48"/>
  <c r="A2857" i="48"/>
  <c r="B2856" i="48"/>
  <c r="A2856" i="48"/>
  <c r="B2855" i="48"/>
  <c r="A2855" i="48"/>
  <c r="B2854" i="48"/>
  <c r="A2854" i="48"/>
  <c r="B2853" i="48"/>
  <c r="A2853" i="48"/>
  <c r="B2852" i="48"/>
  <c r="A2852" i="48"/>
  <c r="B2851" i="48"/>
  <c r="A2851" i="48"/>
  <c r="B2850" i="48"/>
  <c r="A2850" i="48"/>
  <c r="B2849" i="48"/>
  <c r="A2849" i="48"/>
  <c r="B2848" i="48"/>
  <c r="A2848" i="48"/>
  <c r="B2847" i="48"/>
  <c r="A2847" i="48"/>
  <c r="B2846" i="48"/>
  <c r="A2846" i="48"/>
  <c r="B2845" i="48"/>
  <c r="A2845" i="48"/>
  <c r="B2844" i="48"/>
  <c r="A2844" i="48"/>
  <c r="B2843" i="48"/>
  <c r="A2843" i="48"/>
  <c r="B2842" i="48"/>
  <c r="A2842" i="48"/>
  <c r="B2841" i="48"/>
  <c r="A2841" i="48"/>
  <c r="B2840" i="48"/>
  <c r="A2840" i="48"/>
  <c r="B2839" i="48"/>
  <c r="A2839" i="48"/>
  <c r="B2838" i="48"/>
  <c r="A2838" i="48"/>
  <c r="B2837" i="48"/>
  <c r="A2837" i="48"/>
  <c r="B2836" i="48"/>
  <c r="A2836" i="48"/>
  <c r="B2835" i="48"/>
  <c r="A2835" i="48"/>
  <c r="B2834" i="48"/>
  <c r="A2834" i="48"/>
  <c r="B2833" i="48"/>
  <c r="A2833" i="48"/>
  <c r="B2832" i="48"/>
  <c r="A2832" i="48"/>
  <c r="B2831" i="48"/>
  <c r="A2831" i="48"/>
  <c r="B2830" i="48"/>
  <c r="A2830" i="48"/>
  <c r="B2829" i="48"/>
  <c r="A2829" i="48"/>
  <c r="B2828" i="48"/>
  <c r="A2828" i="48"/>
  <c r="B2827" i="48"/>
  <c r="A2827" i="48"/>
  <c r="B2826" i="48"/>
  <c r="A2826" i="48"/>
  <c r="B2825" i="48"/>
  <c r="A2825" i="48"/>
  <c r="B2824" i="48"/>
  <c r="A2824" i="48"/>
  <c r="B2823" i="48"/>
  <c r="A2823" i="48"/>
  <c r="B2822" i="48"/>
  <c r="A2822" i="48"/>
  <c r="B2821" i="48"/>
  <c r="A2821" i="48"/>
  <c r="B2820" i="48"/>
  <c r="A2820" i="48"/>
  <c r="B2819" i="48"/>
  <c r="A2819" i="48"/>
  <c r="B2818" i="48"/>
  <c r="A2818" i="48"/>
  <c r="B2817" i="48"/>
  <c r="A2817" i="48"/>
  <c r="B2816" i="48"/>
  <c r="A2816" i="48"/>
  <c r="B2815" i="48"/>
  <c r="A2815" i="48"/>
  <c r="B2814" i="48"/>
  <c r="A2814" i="48"/>
  <c r="B2813" i="48"/>
  <c r="A2813" i="48"/>
  <c r="B2812" i="48"/>
  <c r="A2812" i="48"/>
  <c r="B2811" i="48"/>
  <c r="A2811" i="48"/>
  <c r="B2810" i="48"/>
  <c r="A2810" i="48"/>
  <c r="B2809" i="48"/>
  <c r="A2809" i="48"/>
  <c r="B2808" i="48"/>
  <c r="A2808" i="48"/>
  <c r="B2807" i="48"/>
  <c r="A2807" i="48"/>
  <c r="B2806" i="48"/>
  <c r="A2806" i="48"/>
  <c r="B2805" i="48"/>
  <c r="A2805" i="48"/>
  <c r="B2804" i="48"/>
  <c r="A2804" i="48"/>
  <c r="B2803" i="48"/>
  <c r="A2803" i="48"/>
  <c r="B2802" i="48"/>
  <c r="A2802" i="48"/>
  <c r="B2801" i="48"/>
  <c r="A2801" i="48"/>
  <c r="B2800" i="48"/>
  <c r="A2800" i="48"/>
  <c r="B2799" i="48"/>
  <c r="A2799" i="48"/>
  <c r="B2798" i="48"/>
  <c r="A2798" i="48"/>
  <c r="B2797" i="48"/>
  <c r="A2797" i="48"/>
  <c r="B2796" i="48"/>
  <c r="A2796" i="48"/>
  <c r="B2795" i="48"/>
  <c r="A2795" i="48"/>
  <c r="B2794" i="48"/>
  <c r="A2794" i="48"/>
  <c r="B2793" i="48"/>
  <c r="A2793" i="48"/>
  <c r="B2792" i="48"/>
  <c r="A2792" i="48"/>
  <c r="B2791" i="48"/>
  <c r="A2791" i="48"/>
  <c r="B2790" i="48"/>
  <c r="A2790" i="48"/>
  <c r="B2789" i="48"/>
  <c r="A2789" i="48"/>
  <c r="B2788" i="48"/>
  <c r="A2788" i="48"/>
  <c r="B2787" i="48"/>
  <c r="A2787" i="48"/>
  <c r="B2786" i="48"/>
  <c r="A2786" i="48"/>
  <c r="B2785" i="48"/>
  <c r="A2785" i="48"/>
  <c r="B2784" i="48"/>
  <c r="A2784" i="48"/>
  <c r="B2783" i="48"/>
  <c r="A2783" i="48"/>
  <c r="B2782" i="48"/>
  <c r="A2782" i="48"/>
  <c r="B2781" i="48"/>
  <c r="A2781" i="48"/>
  <c r="B2780" i="48"/>
  <c r="A2780" i="48"/>
  <c r="B2779" i="48"/>
  <c r="A2779" i="48"/>
  <c r="B2778" i="48"/>
  <c r="A2778" i="48"/>
  <c r="B2777" i="48"/>
  <c r="A2777" i="48"/>
  <c r="B2776" i="48"/>
  <c r="A2776" i="48"/>
  <c r="B2775" i="48"/>
  <c r="A2775" i="48"/>
  <c r="B2774" i="48"/>
  <c r="A2774" i="48"/>
  <c r="B2773" i="48"/>
  <c r="A2773" i="48"/>
  <c r="B2772" i="48"/>
  <c r="A2772" i="48"/>
  <c r="B2771" i="48"/>
  <c r="A2771" i="48"/>
  <c r="B2770" i="48"/>
  <c r="A2770" i="48"/>
  <c r="B2769" i="48"/>
  <c r="A2769" i="48"/>
  <c r="B2768" i="48"/>
  <c r="A2768" i="48"/>
  <c r="B2767" i="48"/>
  <c r="A2767" i="48"/>
  <c r="B2766" i="48"/>
  <c r="A2766" i="48"/>
  <c r="B2765" i="48"/>
  <c r="A2765" i="48"/>
  <c r="B2764" i="48"/>
  <c r="A2764" i="48"/>
  <c r="B2763" i="48"/>
  <c r="A2763" i="48"/>
  <c r="B2762" i="48"/>
  <c r="A2762" i="48"/>
  <c r="B2761" i="48"/>
  <c r="A2761" i="48"/>
  <c r="B2760" i="48"/>
  <c r="A2760" i="48"/>
  <c r="B2759" i="48"/>
  <c r="A2759" i="48"/>
  <c r="B2758" i="48"/>
  <c r="A2758" i="48"/>
  <c r="B2757" i="48"/>
  <c r="A2757" i="48"/>
  <c r="B2756" i="48"/>
  <c r="A2756" i="48"/>
  <c r="B2755" i="48"/>
  <c r="A2755" i="48"/>
  <c r="B2754" i="48"/>
  <c r="A2754" i="48"/>
  <c r="B2753" i="48"/>
  <c r="A2753" i="48"/>
  <c r="B2752" i="48"/>
  <c r="A2752" i="48"/>
  <c r="B2751" i="48"/>
  <c r="A2751" i="48"/>
  <c r="B2750" i="48"/>
  <c r="A2750" i="48"/>
  <c r="B2749" i="48"/>
  <c r="A2749" i="48"/>
  <c r="B2748" i="48"/>
  <c r="A2748" i="48"/>
  <c r="B2747" i="48"/>
  <c r="A2747" i="48"/>
  <c r="B2746" i="48"/>
  <c r="A2746" i="48"/>
  <c r="B2745" i="48"/>
  <c r="A2745" i="48"/>
  <c r="B2744" i="48"/>
  <c r="A2744" i="48"/>
  <c r="B2743" i="48"/>
  <c r="A2743" i="48"/>
  <c r="B2742" i="48"/>
  <c r="A2742" i="48"/>
  <c r="B2741" i="48"/>
  <c r="A2741" i="48"/>
  <c r="B2740" i="48"/>
  <c r="A2740" i="48"/>
  <c r="B2739" i="48"/>
  <c r="A2739" i="48"/>
  <c r="B2738" i="48"/>
  <c r="A2738" i="48"/>
  <c r="B2737" i="48"/>
  <c r="A2737" i="48"/>
  <c r="B2736" i="48"/>
  <c r="A2736" i="48"/>
  <c r="B2735" i="48"/>
  <c r="A2735" i="48"/>
  <c r="B2734" i="48"/>
  <c r="A2734" i="48"/>
  <c r="B2733" i="48"/>
  <c r="A2733" i="48"/>
  <c r="B2732" i="48"/>
  <c r="A2732" i="48"/>
  <c r="B2731" i="48"/>
  <c r="A2731" i="48"/>
  <c r="B2730" i="48"/>
  <c r="A2730" i="48"/>
  <c r="B2729" i="48"/>
  <c r="A2729" i="48"/>
  <c r="B2728" i="48"/>
  <c r="A2728" i="48"/>
  <c r="B2727" i="48"/>
  <c r="A2727" i="48"/>
  <c r="B2726" i="48"/>
  <c r="A2726" i="48"/>
  <c r="B2725" i="48"/>
  <c r="A2725" i="48"/>
  <c r="B2724" i="48"/>
  <c r="A2724" i="48"/>
  <c r="B2723" i="48"/>
  <c r="A2723" i="48"/>
  <c r="B2722" i="48"/>
  <c r="A2722" i="48"/>
  <c r="B2721" i="48"/>
  <c r="A2721" i="48"/>
  <c r="B2720" i="48"/>
  <c r="A2720" i="48"/>
  <c r="B2719" i="48"/>
  <c r="A2719" i="48"/>
  <c r="B2718" i="48"/>
  <c r="A2718" i="48"/>
  <c r="B2717" i="48"/>
  <c r="A2717" i="48"/>
  <c r="B2716" i="48"/>
  <c r="A2716" i="48"/>
  <c r="B2715" i="48"/>
  <c r="A2715" i="48"/>
  <c r="B2714" i="48"/>
  <c r="A2714" i="48"/>
  <c r="B2713" i="48"/>
  <c r="A2713" i="48"/>
  <c r="B2712" i="48"/>
  <c r="A2712" i="48"/>
  <c r="B2711" i="48"/>
  <c r="A2711" i="48"/>
  <c r="B2710" i="48"/>
  <c r="A2710" i="48"/>
  <c r="B2709" i="48"/>
  <c r="A2709" i="48"/>
  <c r="B2708" i="48"/>
  <c r="A2708" i="48"/>
  <c r="B2707" i="48"/>
  <c r="A2707" i="48"/>
  <c r="B2706" i="48"/>
  <c r="A2706" i="48"/>
  <c r="B2705" i="48"/>
  <c r="A2705" i="48"/>
  <c r="B2704" i="48"/>
  <c r="A2704" i="48"/>
  <c r="B2703" i="48"/>
  <c r="A2703" i="48"/>
  <c r="B2702" i="48"/>
  <c r="A2702" i="48"/>
  <c r="B2701" i="48"/>
  <c r="A2701" i="48"/>
  <c r="B2700" i="48"/>
  <c r="A2700" i="48"/>
  <c r="B2699" i="48"/>
  <c r="A2699" i="48"/>
  <c r="B2698" i="48"/>
  <c r="A2698" i="48"/>
  <c r="B2697" i="48"/>
  <c r="A2697" i="48"/>
  <c r="B2696" i="48"/>
  <c r="A2696" i="48"/>
  <c r="B2695" i="48"/>
  <c r="A2695" i="48"/>
  <c r="B2694" i="48"/>
  <c r="A2694" i="48"/>
  <c r="B2693" i="48"/>
  <c r="A2693" i="48"/>
  <c r="B2692" i="48"/>
  <c r="A2692" i="48"/>
  <c r="B2691" i="48"/>
  <c r="A2691" i="48"/>
  <c r="B2690" i="48"/>
  <c r="A2690" i="48"/>
  <c r="B2689" i="48"/>
  <c r="A2689" i="48"/>
  <c r="B2688" i="48"/>
  <c r="A2688" i="48"/>
  <c r="B2687" i="48"/>
  <c r="A2687" i="48"/>
  <c r="B2686" i="48"/>
  <c r="A2686" i="48"/>
  <c r="B2685" i="48"/>
  <c r="A2685" i="48"/>
  <c r="B2684" i="48"/>
  <c r="A2684" i="48"/>
  <c r="B2683" i="48"/>
  <c r="A2683" i="48"/>
  <c r="B2682" i="48"/>
  <c r="A2682" i="48"/>
  <c r="B2681" i="48"/>
  <c r="A2681" i="48"/>
  <c r="B2680" i="48"/>
  <c r="A2680" i="48"/>
  <c r="B2679" i="48"/>
  <c r="A2679" i="48"/>
  <c r="B2678" i="48"/>
  <c r="A2678" i="48"/>
  <c r="B2677" i="48"/>
  <c r="A2677" i="48"/>
  <c r="B2676" i="48"/>
  <c r="A2676" i="48"/>
  <c r="B2675" i="48"/>
  <c r="A2675" i="48"/>
  <c r="B2674" i="48"/>
  <c r="A2674" i="48"/>
  <c r="B2673" i="48"/>
  <c r="A2673" i="48"/>
  <c r="B2672" i="48"/>
  <c r="A2672" i="48"/>
  <c r="B2671" i="48"/>
  <c r="A2671" i="48"/>
  <c r="B2670" i="48"/>
  <c r="A2670" i="48"/>
  <c r="B2669" i="48"/>
  <c r="A2669" i="48"/>
  <c r="B2668" i="48"/>
  <c r="A2668" i="48"/>
  <c r="B2667" i="48"/>
  <c r="A2667" i="48"/>
  <c r="B2666" i="48"/>
  <c r="A2666" i="48"/>
  <c r="B2665" i="48"/>
  <c r="A2665" i="48"/>
  <c r="B2664" i="48"/>
  <c r="A2664" i="48"/>
  <c r="B2663" i="48"/>
  <c r="A2663" i="48"/>
  <c r="B2662" i="48"/>
  <c r="A2662" i="48"/>
  <c r="B2661" i="48"/>
  <c r="A2661" i="48"/>
  <c r="B2660" i="48"/>
  <c r="A2660" i="48"/>
  <c r="B2659" i="48"/>
  <c r="A2659" i="48"/>
  <c r="B2658" i="48"/>
  <c r="A2658" i="48"/>
  <c r="B2657" i="48"/>
  <c r="A2657" i="48"/>
  <c r="B2656" i="48"/>
  <c r="A2656" i="48"/>
  <c r="B2655" i="48"/>
  <c r="A2655" i="48"/>
  <c r="B2654" i="48"/>
  <c r="A2654" i="48"/>
  <c r="B2653" i="48"/>
  <c r="A2653" i="48"/>
  <c r="B2652" i="48"/>
  <c r="A2652" i="48"/>
  <c r="B2651" i="48"/>
  <c r="A2651" i="48"/>
  <c r="B2650" i="48"/>
  <c r="A2650" i="48"/>
  <c r="B2649" i="48"/>
  <c r="A2649" i="48"/>
  <c r="B2648" i="48"/>
  <c r="A2648" i="48"/>
  <c r="B2647" i="48"/>
  <c r="A2647" i="48"/>
  <c r="B2646" i="48"/>
  <c r="A2646" i="48"/>
  <c r="B2645" i="48"/>
  <c r="A2645" i="48"/>
  <c r="B2644" i="48"/>
  <c r="A2644" i="48"/>
  <c r="B2643" i="48"/>
  <c r="A2643" i="48"/>
  <c r="B2642" i="48"/>
  <c r="A2642" i="48"/>
  <c r="B2641" i="48"/>
  <c r="A2641" i="48"/>
  <c r="B2640" i="48"/>
  <c r="A2640" i="48"/>
  <c r="B2639" i="48"/>
  <c r="A2639" i="48"/>
  <c r="B2638" i="48"/>
  <c r="A2638" i="48"/>
  <c r="B2637" i="48"/>
  <c r="A2637" i="48"/>
  <c r="B2636" i="48"/>
  <c r="A2636" i="48"/>
  <c r="B2635" i="48"/>
  <c r="A2635" i="48"/>
  <c r="B2634" i="48"/>
  <c r="A2634" i="48"/>
  <c r="B2633" i="48"/>
  <c r="A2633" i="48"/>
  <c r="B2632" i="48"/>
  <c r="A2632" i="48"/>
  <c r="B2631" i="48"/>
  <c r="A2631" i="48"/>
  <c r="B2630" i="48"/>
  <c r="A2630" i="48"/>
  <c r="B2629" i="48"/>
  <c r="A2629" i="48"/>
  <c r="B2628" i="48"/>
  <c r="A2628" i="48"/>
  <c r="B2627" i="48"/>
  <c r="A2627" i="48"/>
  <c r="B2626" i="48"/>
  <c r="A2626" i="48"/>
  <c r="B2625" i="48"/>
  <c r="A2625" i="48"/>
  <c r="B2624" i="48"/>
  <c r="A2624" i="48"/>
  <c r="B2623" i="48"/>
  <c r="A2623" i="48"/>
  <c r="B2622" i="48"/>
  <c r="A2622" i="48"/>
  <c r="B2621" i="48"/>
  <c r="A2621" i="48"/>
  <c r="B2620" i="48"/>
  <c r="A2620" i="48"/>
  <c r="B2619" i="48"/>
  <c r="A2619" i="48"/>
  <c r="B2618" i="48"/>
  <c r="A2618" i="48"/>
  <c r="B2617" i="48"/>
  <c r="A2617" i="48"/>
  <c r="B2616" i="48"/>
  <c r="A2616" i="48"/>
  <c r="B2615" i="48"/>
  <c r="A2615" i="48"/>
  <c r="B2614" i="48"/>
  <c r="A2614" i="48"/>
  <c r="B2613" i="48"/>
  <c r="A2613" i="48"/>
  <c r="B2612" i="48"/>
  <c r="A2612" i="48"/>
  <c r="B2611" i="48"/>
  <c r="A2611" i="48"/>
  <c r="B2610" i="48"/>
  <c r="A2610" i="48"/>
  <c r="B2609" i="48"/>
  <c r="A2609" i="48"/>
  <c r="B2608" i="48"/>
  <c r="A2608" i="48"/>
  <c r="B2607" i="48"/>
  <c r="A2607" i="48"/>
  <c r="B2606" i="48"/>
  <c r="A2606" i="48"/>
  <c r="B2605" i="48"/>
  <c r="A2605" i="48"/>
  <c r="B2604" i="48"/>
  <c r="A2604" i="48"/>
  <c r="B2603" i="48"/>
  <c r="A2603" i="48"/>
  <c r="B2602" i="48"/>
  <c r="A2602" i="48"/>
  <c r="B2601" i="48"/>
  <c r="A2601" i="48"/>
  <c r="B2600" i="48"/>
  <c r="A2600" i="48"/>
  <c r="B2599" i="48"/>
  <c r="A2599" i="48"/>
  <c r="B2598" i="48"/>
  <c r="A2598" i="48"/>
  <c r="B2597" i="48"/>
  <c r="A2597" i="48"/>
  <c r="B2596" i="48"/>
  <c r="A2596" i="48"/>
  <c r="B2595" i="48"/>
  <c r="A2595" i="48"/>
  <c r="B2594" i="48"/>
  <c r="A2594" i="48"/>
  <c r="B2593" i="48"/>
  <c r="A2593" i="48"/>
  <c r="B2592" i="48"/>
  <c r="A2592" i="48"/>
  <c r="B2591" i="48"/>
  <c r="A2591" i="48"/>
  <c r="B2590" i="48"/>
  <c r="A2590" i="48"/>
  <c r="B2589" i="48"/>
  <c r="A2589" i="48"/>
  <c r="B2588" i="48"/>
  <c r="A2588" i="48"/>
  <c r="B2587" i="48"/>
  <c r="A2587" i="48"/>
  <c r="B2586" i="48"/>
  <c r="A2586" i="48"/>
  <c r="B2585" i="48"/>
  <c r="A2585" i="48"/>
  <c r="B2584" i="48"/>
  <c r="A2584" i="48"/>
  <c r="B2583" i="48"/>
  <c r="A2583" i="48"/>
  <c r="B2582" i="48"/>
  <c r="A2582" i="48"/>
  <c r="B2581" i="48"/>
  <c r="A2581" i="48"/>
  <c r="B2580" i="48"/>
  <c r="A2580" i="48"/>
  <c r="B2579" i="48"/>
  <c r="A2579" i="48"/>
  <c r="B2578" i="48"/>
  <c r="A2578" i="48"/>
  <c r="B2577" i="48"/>
  <c r="A2577" i="48"/>
  <c r="B2576" i="48"/>
  <c r="A2576" i="48"/>
  <c r="B2575" i="48"/>
  <c r="A2575" i="48"/>
  <c r="B2574" i="48"/>
  <c r="A2574" i="48"/>
  <c r="B2573" i="48"/>
  <c r="A2573" i="48"/>
  <c r="B2572" i="48"/>
  <c r="A2572" i="48"/>
  <c r="B2571" i="48"/>
  <c r="A2571" i="48"/>
  <c r="B2570" i="48"/>
  <c r="A2570" i="48"/>
  <c r="B2569" i="48"/>
  <c r="A2569" i="48"/>
  <c r="B2568" i="48"/>
  <c r="A2568" i="48"/>
  <c r="B2567" i="48"/>
  <c r="A2567" i="48"/>
  <c r="B2566" i="48"/>
  <c r="A2566" i="48"/>
  <c r="B2565" i="48"/>
  <c r="A2565" i="48"/>
  <c r="B2564" i="48"/>
  <c r="A2564" i="48"/>
  <c r="B2563" i="48"/>
  <c r="A2563" i="48"/>
  <c r="B2562" i="48"/>
  <c r="A2562" i="48"/>
  <c r="B2561" i="48"/>
  <c r="A2561" i="48"/>
  <c r="B2560" i="48"/>
  <c r="A2560" i="48"/>
  <c r="B2559" i="48"/>
  <c r="A2559" i="48"/>
  <c r="B2558" i="48"/>
  <c r="A2558" i="48"/>
  <c r="B2557" i="48"/>
  <c r="A2557" i="48"/>
  <c r="B2556" i="48"/>
  <c r="A2556" i="48"/>
  <c r="B2555" i="48"/>
  <c r="A2555" i="48"/>
  <c r="B2554" i="48"/>
  <c r="A2554" i="48"/>
  <c r="B2553" i="48"/>
  <c r="A2553" i="48"/>
  <c r="B2552" i="48"/>
  <c r="A2552" i="48"/>
  <c r="B2551" i="48"/>
  <c r="A2551" i="48"/>
  <c r="B2550" i="48"/>
  <c r="A2550" i="48"/>
  <c r="B2549" i="48"/>
  <c r="A2549" i="48"/>
  <c r="B2548" i="48"/>
  <c r="A2548" i="48"/>
  <c r="B2547" i="48"/>
  <c r="A2547" i="48"/>
  <c r="B2546" i="48"/>
  <c r="A2546" i="48"/>
  <c r="B2545" i="48"/>
  <c r="A2545" i="48"/>
  <c r="B2544" i="48"/>
  <c r="A2544" i="48"/>
  <c r="B2543" i="48"/>
  <c r="A2543" i="48"/>
  <c r="B2542" i="48"/>
  <c r="A2542" i="48"/>
  <c r="B2541" i="48"/>
  <c r="A2541" i="48"/>
  <c r="B2540" i="48"/>
  <c r="A2540" i="48"/>
  <c r="B2539" i="48"/>
  <c r="A2539" i="48"/>
  <c r="B2538" i="48"/>
  <c r="A2538" i="48"/>
  <c r="B2537" i="48"/>
  <c r="A2537" i="48"/>
  <c r="B2536" i="48"/>
  <c r="A2536" i="48"/>
  <c r="B2535" i="48"/>
  <c r="A2535" i="48"/>
  <c r="B2534" i="48"/>
  <c r="A2534" i="48"/>
  <c r="B2533" i="48"/>
  <c r="A2533" i="48"/>
  <c r="B2532" i="48"/>
  <c r="A2532" i="48"/>
  <c r="B2531" i="48"/>
  <c r="A2531" i="48"/>
  <c r="B2530" i="48"/>
  <c r="A2530" i="48"/>
  <c r="B2529" i="48"/>
  <c r="A2529" i="48"/>
  <c r="B2528" i="48"/>
  <c r="A2528" i="48"/>
  <c r="B2527" i="48"/>
  <c r="A2527" i="48"/>
  <c r="B2526" i="48"/>
  <c r="A2526" i="48"/>
  <c r="B2525" i="48"/>
  <c r="A2525" i="48"/>
  <c r="B2524" i="48"/>
  <c r="A2524" i="48"/>
  <c r="B2523" i="48"/>
  <c r="A2523" i="48"/>
  <c r="B2522" i="48"/>
  <c r="A2522" i="48"/>
  <c r="B2521" i="48"/>
  <c r="A2521" i="48"/>
  <c r="B2520" i="48"/>
  <c r="A2520" i="48"/>
  <c r="B2519" i="48"/>
  <c r="A2519" i="48"/>
  <c r="B2518" i="48"/>
  <c r="A2518" i="48"/>
  <c r="B2517" i="48"/>
  <c r="A2517" i="48"/>
  <c r="B2516" i="48"/>
  <c r="A2516" i="48"/>
  <c r="B2515" i="48"/>
  <c r="A2515" i="48"/>
  <c r="B2514" i="48"/>
  <c r="A2514" i="48"/>
  <c r="B2513" i="48"/>
  <c r="A2513" i="48"/>
  <c r="B2512" i="48"/>
  <c r="A2512" i="48"/>
  <c r="B2511" i="48"/>
  <c r="A2511" i="48"/>
  <c r="B2510" i="48"/>
  <c r="A2510" i="48"/>
  <c r="B2509" i="48"/>
  <c r="A2509" i="48"/>
  <c r="B2508" i="48"/>
  <c r="A2508" i="48"/>
  <c r="B2507" i="48"/>
  <c r="A2507" i="48"/>
  <c r="B2506" i="48"/>
  <c r="A2506" i="48"/>
  <c r="B2505" i="48"/>
  <c r="A2505" i="48"/>
  <c r="B2504" i="48"/>
  <c r="A2504" i="48"/>
  <c r="B2503" i="48"/>
  <c r="A2503" i="48"/>
  <c r="B2502" i="48"/>
  <c r="A2502" i="48"/>
  <c r="B2501" i="48"/>
  <c r="A2501" i="48"/>
  <c r="B2500" i="48"/>
  <c r="A2500" i="48"/>
  <c r="B2499" i="48"/>
  <c r="A2499" i="48"/>
  <c r="B2498" i="48"/>
  <c r="A2498" i="48"/>
  <c r="B2497" i="48"/>
  <c r="A2497" i="48"/>
  <c r="B2496" i="48"/>
  <c r="A2496" i="48"/>
  <c r="B2495" i="48"/>
  <c r="A2495" i="48"/>
  <c r="B2494" i="48"/>
  <c r="A2494" i="48"/>
  <c r="B2493" i="48"/>
  <c r="A2493" i="48"/>
  <c r="B2492" i="48"/>
  <c r="A2492" i="48"/>
  <c r="B2491" i="48"/>
  <c r="A2491" i="48"/>
  <c r="B2490" i="48"/>
  <c r="A2490" i="48"/>
  <c r="B2489" i="48"/>
  <c r="A2489" i="48"/>
  <c r="B2488" i="48"/>
  <c r="A2488" i="48"/>
  <c r="B2487" i="48"/>
  <c r="A2487" i="48"/>
  <c r="B2486" i="48"/>
  <c r="A2486" i="48"/>
  <c r="B2485" i="48"/>
  <c r="A2485" i="48"/>
  <c r="B2484" i="48"/>
  <c r="A2484" i="48"/>
  <c r="B2483" i="48"/>
  <c r="A2483" i="48"/>
  <c r="B2482" i="48"/>
  <c r="A2482" i="48"/>
  <c r="B2481" i="48"/>
  <c r="A2481" i="48"/>
  <c r="B2480" i="48"/>
  <c r="A2480" i="48"/>
  <c r="B2479" i="48"/>
  <c r="A2479" i="48"/>
  <c r="B2478" i="48"/>
  <c r="A2478" i="48"/>
  <c r="B2477" i="48"/>
  <c r="A2477" i="48"/>
  <c r="B2476" i="48"/>
  <c r="A2476" i="48"/>
  <c r="B2475" i="48"/>
  <c r="A2475" i="48"/>
  <c r="B2474" i="48"/>
  <c r="A2474" i="48"/>
  <c r="B2473" i="48"/>
  <c r="A2473" i="48"/>
  <c r="B2472" i="48"/>
  <c r="A2472" i="48"/>
  <c r="B2471" i="48"/>
  <c r="A2471" i="48"/>
  <c r="B2470" i="48"/>
  <c r="A2470" i="48"/>
  <c r="B2469" i="48"/>
  <c r="A2469" i="48"/>
  <c r="B2468" i="48"/>
  <c r="A2468" i="48"/>
  <c r="B2467" i="48"/>
  <c r="A2467" i="48"/>
  <c r="B2466" i="48"/>
  <c r="A2466" i="48"/>
  <c r="B2465" i="48"/>
  <c r="A2465" i="48"/>
  <c r="B2464" i="48"/>
  <c r="A2464" i="48"/>
  <c r="B2463" i="48"/>
  <c r="A2463" i="48"/>
  <c r="B2462" i="48"/>
  <c r="A2462" i="48"/>
  <c r="B2461" i="48"/>
  <c r="A2461" i="48"/>
  <c r="B2460" i="48"/>
  <c r="A2460" i="48"/>
  <c r="B2459" i="48"/>
  <c r="A2459" i="48"/>
  <c r="B2458" i="48"/>
  <c r="A2458" i="48"/>
  <c r="B2457" i="48"/>
  <c r="A2457" i="48"/>
  <c r="B2456" i="48"/>
  <c r="A2456" i="48"/>
  <c r="B2455" i="48"/>
  <c r="A2455" i="48"/>
  <c r="B2454" i="48"/>
  <c r="A2454" i="48"/>
  <c r="B2453" i="48"/>
  <c r="A2453" i="48"/>
  <c r="B2452" i="48"/>
  <c r="A2452" i="48"/>
  <c r="B2451" i="48"/>
  <c r="A2451" i="48"/>
  <c r="B2450" i="48"/>
  <c r="A2450" i="48"/>
  <c r="B2449" i="48"/>
  <c r="A2449" i="48"/>
  <c r="B2448" i="48"/>
  <c r="A2448" i="48"/>
  <c r="B2447" i="48"/>
  <c r="A2447" i="48"/>
  <c r="B2446" i="48"/>
  <c r="A2446" i="48"/>
  <c r="B2445" i="48"/>
  <c r="A2445" i="48"/>
  <c r="B2444" i="48"/>
  <c r="A2444" i="48"/>
  <c r="B2443" i="48"/>
  <c r="A2443" i="48"/>
  <c r="B2442" i="48"/>
  <c r="A2442" i="48"/>
  <c r="B2441" i="48"/>
  <c r="A2441" i="48"/>
  <c r="B2440" i="48"/>
  <c r="A2440" i="48"/>
  <c r="B2439" i="48"/>
  <c r="A2439" i="48"/>
  <c r="B2438" i="48"/>
  <c r="A2438" i="48"/>
  <c r="B2437" i="48"/>
  <c r="A2437" i="48"/>
  <c r="B2436" i="48"/>
  <c r="A2436" i="48"/>
  <c r="B2435" i="48"/>
  <c r="A2435" i="48"/>
  <c r="B2434" i="48"/>
  <c r="A2434" i="48"/>
  <c r="B2433" i="48"/>
  <c r="A2433" i="48"/>
  <c r="B2432" i="48"/>
  <c r="A2432" i="48"/>
  <c r="B2431" i="48"/>
  <c r="A2431" i="48"/>
  <c r="B2430" i="48"/>
  <c r="A2430" i="48"/>
  <c r="B2429" i="48"/>
  <c r="A2429" i="48"/>
  <c r="B2428" i="48"/>
  <c r="A2428" i="48"/>
  <c r="B2427" i="48"/>
  <c r="A2427" i="48"/>
  <c r="B2426" i="48"/>
  <c r="A2426" i="48"/>
  <c r="B2425" i="48"/>
  <c r="A2425" i="48"/>
  <c r="B2424" i="48"/>
  <c r="A2424" i="48"/>
  <c r="B2423" i="48"/>
  <c r="A2423" i="48"/>
  <c r="B2422" i="48"/>
  <c r="A2422" i="48"/>
  <c r="B2421" i="48"/>
  <c r="A2421" i="48"/>
  <c r="B2420" i="48"/>
  <c r="A2420" i="48"/>
  <c r="B2419" i="48"/>
  <c r="A2419" i="48"/>
  <c r="B2418" i="48"/>
  <c r="A2418" i="48"/>
  <c r="B2417" i="48"/>
  <c r="A2417" i="48"/>
  <c r="B2416" i="48"/>
  <c r="A2416" i="48"/>
  <c r="B2415" i="48"/>
  <c r="A2415" i="48"/>
  <c r="B2414" i="48"/>
  <c r="A2414" i="48"/>
  <c r="B2413" i="48"/>
  <c r="A2413" i="48"/>
  <c r="B2412" i="48"/>
  <c r="A2412" i="48"/>
  <c r="B2411" i="48"/>
  <c r="A2411" i="48"/>
  <c r="B2410" i="48"/>
  <c r="A2410" i="48"/>
  <c r="B2409" i="48"/>
  <c r="A2409" i="48"/>
  <c r="B2408" i="48"/>
  <c r="A2408" i="48"/>
  <c r="B2407" i="48"/>
  <c r="A2407" i="48"/>
  <c r="B2406" i="48"/>
  <c r="A2406" i="48"/>
  <c r="B2405" i="48"/>
  <c r="A2405" i="48"/>
  <c r="B2404" i="48"/>
  <c r="A2404" i="48"/>
  <c r="B2403" i="48"/>
  <c r="A2403" i="48"/>
  <c r="B2402" i="48"/>
  <c r="A2402" i="48"/>
  <c r="B2401" i="48"/>
  <c r="A2401" i="48"/>
  <c r="B2400" i="48"/>
  <c r="A2400" i="48"/>
  <c r="B2399" i="48"/>
  <c r="A2399" i="48"/>
  <c r="B2398" i="48"/>
  <c r="A2398" i="48"/>
  <c r="B2397" i="48"/>
  <c r="A2397" i="48"/>
  <c r="B2396" i="48"/>
  <c r="A2396" i="48"/>
  <c r="B2395" i="48"/>
  <c r="A2395" i="48"/>
  <c r="B2394" i="48"/>
  <c r="A2394" i="48"/>
  <c r="B2393" i="48"/>
  <c r="A2393" i="48"/>
  <c r="B2392" i="48"/>
  <c r="A2392" i="48"/>
  <c r="B2391" i="48"/>
  <c r="A2391" i="48"/>
  <c r="B2390" i="48"/>
  <c r="A2390" i="48"/>
  <c r="B2389" i="48"/>
  <c r="A2389" i="48"/>
  <c r="B2388" i="48"/>
  <c r="A2388" i="48"/>
  <c r="B2387" i="48"/>
  <c r="A2387" i="48"/>
  <c r="B2386" i="48"/>
  <c r="A2386" i="48"/>
  <c r="B2385" i="48"/>
  <c r="A2385" i="48"/>
  <c r="B2384" i="48"/>
  <c r="A2384" i="48"/>
  <c r="B2383" i="48"/>
  <c r="A2383" i="48"/>
  <c r="B2382" i="48"/>
  <c r="A2382" i="48"/>
  <c r="B2381" i="48"/>
  <c r="A2381" i="48"/>
  <c r="B2380" i="48"/>
  <c r="A2380" i="48"/>
  <c r="B2379" i="48"/>
  <c r="A2379" i="48"/>
  <c r="B2378" i="48"/>
  <c r="A2378" i="48"/>
  <c r="B2377" i="48"/>
  <c r="A2377" i="48"/>
  <c r="B2376" i="48"/>
  <c r="A2376" i="48"/>
  <c r="B2375" i="48"/>
  <c r="A2375" i="48"/>
  <c r="B2374" i="48"/>
  <c r="A2374" i="48"/>
  <c r="B2373" i="48"/>
  <c r="A2373" i="48"/>
  <c r="B2372" i="48"/>
  <c r="A2372" i="48"/>
  <c r="B2371" i="48"/>
  <c r="A2371" i="48"/>
  <c r="B2370" i="48"/>
  <c r="A2370" i="48"/>
  <c r="B2369" i="48"/>
  <c r="A2369" i="48"/>
  <c r="B2368" i="48"/>
  <c r="A2368" i="48"/>
  <c r="B2367" i="48"/>
  <c r="A2367" i="48"/>
  <c r="B2366" i="48"/>
  <c r="A2366" i="48"/>
  <c r="B2365" i="48"/>
  <c r="A2365" i="48"/>
  <c r="B2364" i="48"/>
  <c r="A2364" i="48"/>
  <c r="B2363" i="48"/>
  <c r="A2363" i="48"/>
  <c r="B2362" i="48"/>
  <c r="A2362" i="48"/>
  <c r="B2361" i="48"/>
  <c r="A2361" i="48"/>
  <c r="B2360" i="48"/>
  <c r="A2360" i="48"/>
  <c r="B2359" i="48"/>
  <c r="A2359" i="48"/>
  <c r="B2358" i="48"/>
  <c r="A2358" i="48"/>
  <c r="B2357" i="48"/>
  <c r="A2357" i="48"/>
  <c r="B2356" i="48"/>
  <c r="A2356" i="48"/>
  <c r="B2355" i="48"/>
  <c r="A2355" i="48"/>
  <c r="B2354" i="48"/>
  <c r="A2354" i="48"/>
  <c r="B2353" i="48"/>
  <c r="A2353" i="48"/>
  <c r="B2352" i="48"/>
  <c r="A2352" i="48"/>
  <c r="B2351" i="48"/>
  <c r="A2351" i="48"/>
  <c r="B2350" i="48"/>
  <c r="A2350" i="48"/>
  <c r="B2349" i="48"/>
  <c r="A2349" i="48"/>
  <c r="B2348" i="48"/>
  <c r="A2348" i="48"/>
  <c r="B2347" i="48"/>
  <c r="A2347" i="48"/>
  <c r="B2346" i="48"/>
  <c r="A2346" i="48"/>
  <c r="B2345" i="48"/>
  <c r="A2345" i="48"/>
  <c r="B2344" i="48"/>
  <c r="A2344" i="48"/>
  <c r="B2343" i="48"/>
  <c r="A2343" i="48"/>
  <c r="B2342" i="48"/>
  <c r="A2342" i="48"/>
  <c r="B2341" i="48"/>
  <c r="A2341" i="48"/>
  <c r="B2340" i="48"/>
  <c r="A2340" i="48"/>
  <c r="B2339" i="48"/>
  <c r="A2339" i="48"/>
  <c r="B2338" i="48"/>
  <c r="A2338" i="48"/>
  <c r="B2337" i="48"/>
  <c r="A2337" i="48"/>
  <c r="B2336" i="48"/>
  <c r="A2336" i="48"/>
  <c r="B2335" i="48"/>
  <c r="A2335" i="48"/>
  <c r="B2334" i="48"/>
  <c r="A2334" i="48"/>
  <c r="B2333" i="48"/>
  <c r="A2333" i="48"/>
  <c r="B2332" i="48"/>
  <c r="A2332" i="48"/>
  <c r="B2331" i="48"/>
  <c r="A2331" i="48"/>
  <c r="B2330" i="48"/>
  <c r="A2330" i="48"/>
  <c r="B2329" i="48"/>
  <c r="A2329" i="48"/>
  <c r="B2328" i="48"/>
  <c r="A2328" i="48"/>
  <c r="B2327" i="48"/>
  <c r="A2327" i="48"/>
  <c r="B2326" i="48"/>
  <c r="A2326" i="48"/>
  <c r="B2325" i="48"/>
  <c r="A2325" i="48"/>
  <c r="B2324" i="48"/>
  <c r="A2324" i="48"/>
  <c r="B2323" i="48"/>
  <c r="A2323" i="48"/>
  <c r="B2322" i="48"/>
  <c r="A2322" i="48"/>
  <c r="B2321" i="48"/>
  <c r="A2321" i="48"/>
  <c r="B2320" i="48"/>
  <c r="A2320" i="48"/>
  <c r="B2319" i="48"/>
  <c r="A2319" i="48"/>
  <c r="B2318" i="48"/>
  <c r="A2318" i="48"/>
  <c r="B2317" i="48"/>
  <c r="A2317" i="48"/>
  <c r="B2316" i="48"/>
  <c r="A2316" i="48"/>
  <c r="B2315" i="48"/>
  <c r="A2315" i="48"/>
  <c r="B2314" i="48"/>
  <c r="A2314" i="48"/>
  <c r="B2313" i="48"/>
  <c r="A2313" i="48"/>
  <c r="B2312" i="48"/>
  <c r="A2312" i="48"/>
  <c r="B2311" i="48"/>
  <c r="A2311" i="48"/>
  <c r="B2310" i="48"/>
  <c r="A2310" i="48"/>
  <c r="B2309" i="48"/>
  <c r="A2309" i="48"/>
  <c r="B2308" i="48"/>
  <c r="A2308" i="48"/>
  <c r="B2307" i="48"/>
  <c r="A2307" i="48"/>
  <c r="B2306" i="48"/>
  <c r="A2306" i="48"/>
  <c r="B2305" i="48"/>
  <c r="A2305" i="48"/>
  <c r="B2304" i="48"/>
  <c r="A2304" i="48"/>
  <c r="B2303" i="48"/>
  <c r="A2303" i="48"/>
  <c r="B2302" i="48"/>
  <c r="A2302" i="48"/>
  <c r="B2301" i="48"/>
  <c r="A2301" i="48"/>
  <c r="B2300" i="48"/>
  <c r="A2300" i="48"/>
  <c r="B2299" i="48"/>
  <c r="A2299" i="48"/>
  <c r="B2298" i="48"/>
  <c r="A2298" i="48"/>
  <c r="B2297" i="48"/>
  <c r="A2297" i="48"/>
  <c r="B2296" i="48"/>
  <c r="A2296" i="48"/>
  <c r="B2295" i="48"/>
  <c r="A2295" i="48"/>
  <c r="B2294" i="48"/>
  <c r="A2294" i="48"/>
  <c r="B2293" i="48"/>
  <c r="A2293" i="48"/>
  <c r="B2292" i="48"/>
  <c r="A2292" i="48"/>
  <c r="B2291" i="48"/>
  <c r="A2291" i="48"/>
  <c r="B2290" i="48"/>
  <c r="A2290" i="48"/>
  <c r="B2289" i="48"/>
  <c r="A2289" i="48"/>
  <c r="B2288" i="48"/>
  <c r="A2288" i="48"/>
  <c r="B2287" i="48"/>
  <c r="A2287" i="48"/>
  <c r="B2286" i="48"/>
  <c r="A2286" i="48"/>
  <c r="B2285" i="48"/>
  <c r="A2285" i="48"/>
  <c r="B2284" i="48"/>
  <c r="A2284" i="48"/>
  <c r="B2283" i="48"/>
  <c r="A2283" i="48"/>
  <c r="B2282" i="48"/>
  <c r="A2282" i="48"/>
  <c r="B2281" i="48"/>
  <c r="A2281" i="48"/>
  <c r="B2280" i="48"/>
  <c r="A2280" i="48"/>
  <c r="B2279" i="48"/>
  <c r="A2279" i="48"/>
  <c r="B2278" i="48"/>
  <c r="A2278" i="48"/>
  <c r="B2277" i="48"/>
  <c r="A2277" i="48"/>
  <c r="B2276" i="48"/>
  <c r="A2276" i="48"/>
  <c r="B2275" i="48"/>
  <c r="A2275" i="48"/>
  <c r="B2274" i="48"/>
  <c r="A2274" i="48"/>
  <c r="B2273" i="48"/>
  <c r="A2273" i="48"/>
  <c r="B2272" i="48"/>
  <c r="A2272" i="48"/>
  <c r="B2271" i="48"/>
  <c r="A2271" i="48"/>
  <c r="B2270" i="48"/>
  <c r="A2270" i="48"/>
  <c r="B2269" i="48"/>
  <c r="A2269" i="48"/>
  <c r="B2268" i="48"/>
  <c r="A2268" i="48"/>
  <c r="B2267" i="48"/>
  <c r="A2267" i="48"/>
  <c r="B2266" i="48"/>
  <c r="A2266" i="48"/>
  <c r="B2265" i="48"/>
  <c r="A2265" i="48"/>
  <c r="B2264" i="48"/>
  <c r="A2264" i="48"/>
  <c r="B2263" i="48"/>
  <c r="A2263" i="48"/>
  <c r="B2262" i="48"/>
  <c r="A2262" i="48"/>
  <c r="B2261" i="48"/>
  <c r="A2261" i="48"/>
  <c r="B2260" i="48"/>
  <c r="A2260" i="48"/>
  <c r="B2259" i="48"/>
  <c r="A2259" i="48"/>
  <c r="B2258" i="48"/>
  <c r="A2258" i="48"/>
  <c r="B2257" i="48"/>
  <c r="A2257" i="48"/>
  <c r="B2256" i="48"/>
  <c r="A2256" i="48"/>
  <c r="B2255" i="48"/>
  <c r="A2255" i="48"/>
  <c r="B2254" i="48"/>
  <c r="A2254" i="48"/>
  <c r="B2253" i="48"/>
  <c r="A2253" i="48"/>
  <c r="B2252" i="48"/>
  <c r="A2252" i="48"/>
  <c r="B2251" i="48"/>
  <c r="A2251" i="48"/>
  <c r="B2250" i="48"/>
  <c r="A2250" i="48"/>
  <c r="B2249" i="48"/>
  <c r="A2249" i="48"/>
  <c r="B2248" i="48"/>
  <c r="A2248" i="48"/>
  <c r="B2247" i="48"/>
  <c r="A2247" i="48"/>
  <c r="B2246" i="48"/>
  <c r="A2246" i="48"/>
  <c r="B2245" i="48"/>
  <c r="A2245" i="48"/>
  <c r="B2244" i="48"/>
  <c r="A2244" i="48"/>
  <c r="B2243" i="48"/>
  <c r="A2243" i="48"/>
  <c r="B2242" i="48"/>
  <c r="A2242" i="48"/>
  <c r="B2241" i="48"/>
  <c r="A2241" i="48"/>
  <c r="B2240" i="48"/>
  <c r="A2240" i="48"/>
  <c r="B2239" i="48"/>
  <c r="A2239" i="48"/>
  <c r="B2238" i="48"/>
  <c r="A2238" i="48"/>
  <c r="B2237" i="48"/>
  <c r="A2237" i="48"/>
  <c r="B2236" i="48"/>
  <c r="A2236" i="48"/>
  <c r="B2235" i="48"/>
  <c r="A2235" i="48"/>
  <c r="B2234" i="48"/>
  <c r="A2234" i="48"/>
  <c r="B2233" i="48"/>
  <c r="A2233" i="48"/>
  <c r="B2232" i="48"/>
  <c r="A2232" i="48"/>
  <c r="B2231" i="48"/>
  <c r="A2231" i="48"/>
  <c r="B2230" i="48"/>
  <c r="A2230" i="48"/>
  <c r="B2229" i="48"/>
  <c r="A2229" i="48"/>
  <c r="B2228" i="48"/>
  <c r="A2228" i="48"/>
  <c r="B2227" i="48"/>
  <c r="A2227" i="48"/>
  <c r="B2226" i="48"/>
  <c r="A2226" i="48"/>
  <c r="B2225" i="48"/>
  <c r="A2225" i="48"/>
  <c r="B2224" i="48"/>
  <c r="A2224" i="48"/>
  <c r="B2223" i="48"/>
  <c r="A2223" i="48"/>
  <c r="B2222" i="48"/>
  <c r="A2222" i="48"/>
  <c r="B2221" i="48"/>
  <c r="A2221" i="48"/>
  <c r="B2220" i="48"/>
  <c r="A2220" i="48"/>
  <c r="B2219" i="48"/>
  <c r="A2219" i="48"/>
  <c r="B2218" i="48"/>
  <c r="A2218" i="48"/>
  <c r="B2217" i="48"/>
  <c r="A2217" i="48"/>
  <c r="B2216" i="48"/>
  <c r="A2216" i="48"/>
  <c r="B2215" i="48"/>
  <c r="A2215" i="48"/>
  <c r="B2214" i="48"/>
  <c r="A2214" i="48"/>
  <c r="B2213" i="48"/>
  <c r="A2213" i="48"/>
  <c r="B2212" i="48"/>
  <c r="A2212" i="48"/>
  <c r="B2211" i="48"/>
  <c r="A2211" i="48"/>
  <c r="B2210" i="48"/>
  <c r="A2210" i="48"/>
  <c r="B2209" i="48"/>
  <c r="A2209" i="48"/>
  <c r="B2208" i="48"/>
  <c r="A2208" i="48"/>
  <c r="B2207" i="48"/>
  <c r="A2207" i="48"/>
  <c r="B2206" i="48"/>
  <c r="A2206" i="48"/>
  <c r="B2205" i="48"/>
  <c r="A2205" i="48"/>
  <c r="B2204" i="48"/>
  <c r="A2204" i="48"/>
  <c r="B2203" i="48"/>
  <c r="A2203" i="48"/>
  <c r="B2202" i="48"/>
  <c r="A2202" i="48"/>
  <c r="B2201" i="48"/>
  <c r="A2201" i="48"/>
  <c r="B2200" i="48"/>
  <c r="A2200" i="48"/>
  <c r="B2199" i="48"/>
  <c r="A2199" i="48"/>
  <c r="B2198" i="48"/>
  <c r="A2198" i="48"/>
  <c r="B2197" i="48"/>
  <c r="A2197" i="48"/>
  <c r="B2196" i="48"/>
  <c r="A2196" i="48"/>
  <c r="B2195" i="48"/>
  <c r="A2195" i="48"/>
  <c r="B2194" i="48"/>
  <c r="A2194" i="48"/>
  <c r="B2193" i="48"/>
  <c r="A2193" i="48"/>
  <c r="B2192" i="48"/>
  <c r="A2192" i="48"/>
  <c r="B2191" i="48"/>
  <c r="A2191" i="48"/>
  <c r="B2190" i="48"/>
  <c r="A2190" i="48"/>
  <c r="B2189" i="48"/>
  <c r="A2189" i="48"/>
  <c r="B2188" i="48"/>
  <c r="A2188" i="48"/>
  <c r="B2187" i="48"/>
  <c r="A2187" i="48"/>
  <c r="B2186" i="48"/>
  <c r="A2186" i="48"/>
  <c r="B2185" i="48"/>
  <c r="A2185" i="48"/>
  <c r="B2184" i="48"/>
  <c r="A2184" i="48"/>
  <c r="B2183" i="48"/>
  <c r="A2183" i="48"/>
  <c r="B2182" i="48"/>
  <c r="A2182" i="48"/>
  <c r="B2181" i="48"/>
  <c r="A2181" i="48"/>
  <c r="B2180" i="48"/>
  <c r="A2180" i="48"/>
  <c r="B2179" i="48"/>
  <c r="A2179" i="48"/>
  <c r="B2178" i="48"/>
  <c r="A2178" i="48"/>
  <c r="B2177" i="48"/>
  <c r="A2177" i="48"/>
  <c r="B2176" i="48"/>
  <c r="A2176" i="48"/>
  <c r="B2175" i="48"/>
  <c r="A2175" i="48"/>
  <c r="B2174" i="48"/>
  <c r="A2174" i="48"/>
  <c r="B2173" i="48"/>
  <c r="A2173" i="48"/>
  <c r="B2172" i="48"/>
  <c r="A2172" i="48"/>
  <c r="B2171" i="48"/>
  <c r="A2171" i="48"/>
  <c r="B2170" i="48"/>
  <c r="A2170" i="48"/>
  <c r="B2169" i="48"/>
  <c r="A2169" i="48"/>
  <c r="B2168" i="48"/>
  <c r="A2168" i="48"/>
  <c r="B2167" i="48"/>
  <c r="A2167" i="48"/>
  <c r="B2166" i="48"/>
  <c r="A2166" i="48"/>
  <c r="B2165" i="48"/>
  <c r="A2165" i="48"/>
  <c r="B2164" i="48"/>
  <c r="A2164" i="48"/>
  <c r="B2163" i="48"/>
  <c r="A2163" i="48"/>
  <c r="B2162" i="48"/>
  <c r="A2162" i="48"/>
  <c r="B2161" i="48"/>
  <c r="A2161" i="48"/>
  <c r="B2160" i="48"/>
  <c r="A2160" i="48"/>
  <c r="B2159" i="48"/>
  <c r="A2159" i="48"/>
  <c r="B2158" i="48"/>
  <c r="A2158" i="48"/>
  <c r="B2157" i="48"/>
  <c r="A2157" i="48"/>
  <c r="B2156" i="48"/>
  <c r="A2156" i="48"/>
  <c r="B2155" i="48"/>
  <c r="A2155" i="48"/>
  <c r="B2154" i="48"/>
  <c r="A2154" i="48"/>
  <c r="B2153" i="48"/>
  <c r="A2153" i="48"/>
  <c r="B2152" i="48"/>
  <c r="A2152" i="48"/>
  <c r="B2151" i="48"/>
  <c r="A2151" i="48"/>
  <c r="B2150" i="48"/>
  <c r="A2150" i="48"/>
  <c r="B2149" i="48"/>
  <c r="A2149" i="48"/>
  <c r="B2148" i="48"/>
  <c r="A2148" i="48"/>
  <c r="B2147" i="48"/>
  <c r="A2147" i="48"/>
  <c r="B2146" i="48"/>
  <c r="A2146" i="48"/>
  <c r="B2145" i="48"/>
  <c r="A2145" i="48"/>
  <c r="B2144" i="48"/>
  <c r="A2144" i="48"/>
  <c r="B2143" i="48"/>
  <c r="A2143" i="48"/>
  <c r="B2142" i="48"/>
  <c r="A2142" i="48"/>
  <c r="B2141" i="48"/>
  <c r="A2141" i="48"/>
  <c r="B2140" i="48"/>
  <c r="A2140" i="48"/>
  <c r="B2139" i="48"/>
  <c r="A2139" i="48"/>
  <c r="B2138" i="48"/>
  <c r="A2138" i="48"/>
  <c r="B2137" i="48"/>
  <c r="A2137" i="48"/>
  <c r="B2136" i="48"/>
  <c r="A2136" i="48"/>
  <c r="B2135" i="48"/>
  <c r="A2135" i="48"/>
  <c r="B2134" i="48"/>
  <c r="A2134" i="48"/>
  <c r="B2133" i="48"/>
  <c r="A2133" i="48"/>
  <c r="B2132" i="48"/>
  <c r="A2132" i="48"/>
  <c r="B2131" i="48"/>
  <c r="A2131" i="48"/>
  <c r="B2130" i="48"/>
  <c r="A2130" i="48"/>
  <c r="B2129" i="48"/>
  <c r="A2129" i="48"/>
  <c r="B2128" i="48"/>
  <c r="A2128" i="48"/>
  <c r="B2127" i="48"/>
  <c r="A2127" i="48"/>
  <c r="B2126" i="48"/>
  <c r="A2126" i="48"/>
  <c r="B2125" i="48"/>
  <c r="A2125" i="48"/>
  <c r="B2124" i="48"/>
  <c r="A2124" i="48"/>
  <c r="B2123" i="48"/>
  <c r="A2123" i="48"/>
  <c r="B2122" i="48"/>
  <c r="A2122" i="48"/>
  <c r="B2121" i="48"/>
  <c r="A2121" i="48"/>
  <c r="B2120" i="48"/>
  <c r="A2120" i="48"/>
  <c r="B2119" i="48"/>
  <c r="A2119" i="48"/>
  <c r="B2118" i="48"/>
  <c r="A2118" i="48"/>
  <c r="B2117" i="48"/>
  <c r="A2117" i="48"/>
  <c r="B2116" i="48"/>
  <c r="A2116" i="48"/>
  <c r="B2115" i="48"/>
  <c r="A2115" i="48"/>
  <c r="B2114" i="48"/>
  <c r="A2114" i="48"/>
  <c r="B2113" i="48"/>
  <c r="A2113" i="48"/>
  <c r="B2112" i="48"/>
  <c r="A2112" i="48"/>
  <c r="B2111" i="48"/>
  <c r="A2111" i="48"/>
  <c r="B2110" i="48"/>
  <c r="A2110" i="48"/>
  <c r="B2109" i="48"/>
  <c r="A2109" i="48"/>
  <c r="B2108" i="48"/>
  <c r="A2108" i="48"/>
  <c r="B2107" i="48"/>
  <c r="A2107" i="48"/>
  <c r="B2106" i="48"/>
  <c r="A2106" i="48"/>
  <c r="B2105" i="48"/>
  <c r="A2105" i="48"/>
  <c r="B2104" i="48"/>
  <c r="A2104" i="48"/>
  <c r="B2103" i="48"/>
  <c r="A2103" i="48"/>
  <c r="B2102" i="48"/>
  <c r="A2102" i="48"/>
  <c r="B2101" i="48"/>
  <c r="A2101" i="48"/>
  <c r="B2100" i="48"/>
  <c r="A2100" i="48"/>
  <c r="B2099" i="48"/>
  <c r="A2099" i="48"/>
  <c r="B2098" i="48"/>
  <c r="A2098" i="48"/>
  <c r="B2097" i="48"/>
  <c r="A2097" i="48"/>
  <c r="B2096" i="48"/>
  <c r="A2096" i="48"/>
  <c r="B2095" i="48"/>
  <c r="A2095" i="48"/>
  <c r="B2094" i="48"/>
  <c r="A2094" i="48"/>
  <c r="B2093" i="48"/>
  <c r="A2093" i="48"/>
  <c r="B2092" i="48"/>
  <c r="A2092" i="48"/>
  <c r="B2091" i="48"/>
  <c r="A2091" i="48"/>
  <c r="B2090" i="48"/>
  <c r="A2090" i="48"/>
  <c r="B2089" i="48"/>
  <c r="A2089" i="48"/>
  <c r="B2088" i="48"/>
  <c r="A2088" i="48"/>
  <c r="B2087" i="48"/>
  <c r="A2087" i="48"/>
  <c r="B2086" i="48"/>
  <c r="A2086" i="48"/>
  <c r="B2085" i="48"/>
  <c r="A2085" i="48"/>
  <c r="B2084" i="48"/>
  <c r="A2084" i="48"/>
  <c r="B2083" i="48"/>
  <c r="A2083" i="48"/>
  <c r="B2082" i="48"/>
  <c r="A2082" i="48"/>
  <c r="B2081" i="48"/>
  <c r="A2081" i="48"/>
  <c r="B2080" i="48"/>
  <c r="A2080" i="48"/>
  <c r="B2079" i="48"/>
  <c r="A2079" i="48"/>
  <c r="B2078" i="48"/>
  <c r="A2078" i="48"/>
  <c r="B2077" i="48"/>
  <c r="A2077" i="48"/>
  <c r="B2076" i="48"/>
  <c r="A2076" i="48"/>
  <c r="B2075" i="48"/>
  <c r="A2075" i="48"/>
  <c r="B2074" i="48"/>
  <c r="A2074" i="48"/>
  <c r="B2073" i="48"/>
  <c r="A2073" i="48"/>
  <c r="B2072" i="48"/>
  <c r="A2072" i="48"/>
  <c r="B2071" i="48"/>
  <c r="A2071" i="48"/>
  <c r="B2070" i="48"/>
  <c r="A2070" i="48"/>
  <c r="B2069" i="48"/>
  <c r="A2069" i="48"/>
  <c r="B2068" i="48"/>
  <c r="A2068" i="48"/>
  <c r="B2067" i="48"/>
  <c r="A2067" i="48"/>
  <c r="B2066" i="48"/>
  <c r="A2066" i="48"/>
  <c r="B2065" i="48"/>
  <c r="A2065" i="48"/>
  <c r="B2064" i="48"/>
  <c r="A2064" i="48"/>
  <c r="B2063" i="48"/>
  <c r="A2063" i="48"/>
  <c r="B2062" i="48"/>
  <c r="A2062" i="48"/>
  <c r="B2061" i="48"/>
  <c r="A2061" i="48"/>
  <c r="B2060" i="48"/>
  <c r="A2060" i="48"/>
  <c r="B2059" i="48"/>
  <c r="A2059" i="48"/>
  <c r="B2058" i="48"/>
  <c r="A2058" i="48"/>
  <c r="B2057" i="48"/>
  <c r="A2057" i="48"/>
  <c r="B2056" i="48"/>
  <c r="A2056" i="48"/>
  <c r="B2055" i="48"/>
  <c r="A2055" i="48"/>
  <c r="B2054" i="48"/>
  <c r="A2054" i="48"/>
  <c r="B2053" i="48"/>
  <c r="A2053" i="48"/>
  <c r="B2052" i="48"/>
  <c r="A2052" i="48"/>
  <c r="B2051" i="48"/>
  <c r="A2051" i="48"/>
  <c r="B2050" i="48"/>
  <c r="A2050" i="48"/>
  <c r="B2049" i="48"/>
  <c r="A2049" i="48"/>
  <c r="B2048" i="48"/>
  <c r="A2048" i="48"/>
  <c r="B2047" i="48"/>
  <c r="A2047" i="48"/>
  <c r="B2046" i="48"/>
  <c r="A2046" i="48"/>
  <c r="B2045" i="48"/>
  <c r="A2045" i="48"/>
  <c r="B2044" i="48"/>
  <c r="A2044" i="48"/>
  <c r="B2043" i="48"/>
  <c r="A2043" i="48"/>
  <c r="B2042" i="48"/>
  <c r="A2042" i="48"/>
  <c r="B2041" i="48"/>
  <c r="A2041" i="48"/>
  <c r="B2040" i="48"/>
  <c r="A2040" i="48"/>
  <c r="B2039" i="48"/>
  <c r="A2039" i="48"/>
  <c r="B2038" i="48"/>
  <c r="A2038" i="48"/>
  <c r="B2037" i="48"/>
  <c r="A2037" i="48"/>
  <c r="B2036" i="48"/>
  <c r="A2036" i="48"/>
  <c r="B2035" i="48"/>
  <c r="A2035" i="48"/>
  <c r="B2034" i="48"/>
  <c r="A2034" i="48"/>
  <c r="B2033" i="48"/>
  <c r="A2033" i="48"/>
  <c r="B2032" i="48"/>
  <c r="A2032" i="48"/>
  <c r="B2031" i="48"/>
  <c r="A2031" i="48"/>
  <c r="B2030" i="48"/>
  <c r="A2030" i="48"/>
  <c r="B2029" i="48"/>
  <c r="A2029" i="48"/>
  <c r="B2028" i="48"/>
  <c r="A2028" i="48"/>
  <c r="B2027" i="48"/>
  <c r="A2027" i="48"/>
  <c r="B2026" i="48"/>
  <c r="A2026" i="48"/>
  <c r="B2025" i="48"/>
  <c r="A2025" i="48"/>
  <c r="B2024" i="48"/>
  <c r="A2024" i="48"/>
  <c r="B2023" i="48"/>
  <c r="A2023" i="48"/>
  <c r="B2022" i="48"/>
  <c r="A2022" i="48"/>
  <c r="B2021" i="48"/>
  <c r="A2021" i="48"/>
  <c r="B2020" i="48"/>
  <c r="A2020" i="48"/>
  <c r="B2019" i="48"/>
  <c r="A2019" i="48"/>
  <c r="B2018" i="48"/>
  <c r="A2018" i="48"/>
  <c r="B2017" i="48"/>
  <c r="A2017" i="48"/>
  <c r="B2016" i="48"/>
  <c r="A2016" i="48"/>
  <c r="B2015" i="48"/>
  <c r="A2015" i="48"/>
  <c r="B2014" i="48"/>
  <c r="A2014" i="48"/>
  <c r="B2013" i="48"/>
  <c r="A2013" i="48"/>
  <c r="B2012" i="48"/>
  <c r="A2012" i="48"/>
  <c r="B2011" i="48"/>
  <c r="A2011" i="48"/>
  <c r="B2010" i="48"/>
  <c r="A2010" i="48"/>
  <c r="B2009" i="48"/>
  <c r="A2009" i="48"/>
  <c r="B2008" i="48"/>
  <c r="A2008" i="48"/>
  <c r="B2007" i="48"/>
  <c r="A2007" i="48"/>
  <c r="B2006" i="48"/>
  <c r="A2006" i="48"/>
  <c r="B2005" i="48"/>
  <c r="A2005" i="48"/>
  <c r="B2004" i="48"/>
  <c r="A2004" i="48"/>
  <c r="B2003" i="48"/>
  <c r="A2003" i="48"/>
  <c r="B2002" i="48"/>
  <c r="A2002" i="48"/>
  <c r="B2001" i="48"/>
  <c r="A2001" i="48"/>
  <c r="B2000" i="48"/>
  <c r="A2000" i="48"/>
  <c r="B1999" i="48"/>
  <c r="A1999" i="48"/>
  <c r="B1998" i="48"/>
  <c r="A1998" i="48"/>
  <c r="B1997" i="48"/>
  <c r="A1997" i="48"/>
  <c r="B1996" i="48"/>
  <c r="A1996" i="48"/>
  <c r="B1995" i="48"/>
  <c r="A1995" i="48"/>
  <c r="B1994" i="48"/>
  <c r="A1994" i="48"/>
  <c r="B1993" i="48"/>
  <c r="A1993" i="48"/>
  <c r="B1992" i="48"/>
  <c r="A1992" i="48"/>
  <c r="B1991" i="48"/>
  <c r="A1991" i="48"/>
  <c r="B1990" i="48"/>
  <c r="A1990" i="48"/>
  <c r="B1989" i="48"/>
  <c r="A1989" i="48"/>
  <c r="B1988" i="48"/>
  <c r="A1988" i="48"/>
  <c r="B1987" i="48"/>
  <c r="A1987" i="48"/>
  <c r="B1986" i="48"/>
  <c r="A1986" i="48"/>
  <c r="B1985" i="48"/>
  <c r="A1985" i="48"/>
  <c r="B1984" i="48"/>
  <c r="A1984" i="48"/>
  <c r="B1983" i="48"/>
  <c r="A1983" i="48"/>
  <c r="B1982" i="48"/>
  <c r="A1982" i="48"/>
  <c r="B1981" i="48"/>
  <c r="A1981" i="48"/>
  <c r="B1980" i="48"/>
  <c r="A1980" i="48"/>
  <c r="B1979" i="48"/>
  <c r="A1979" i="48"/>
  <c r="B1978" i="48"/>
  <c r="A1978" i="48"/>
  <c r="B1977" i="48"/>
  <c r="A1977" i="48"/>
  <c r="B1976" i="48"/>
  <c r="A1976" i="48"/>
  <c r="B1975" i="48"/>
  <c r="A1975" i="48"/>
  <c r="B1974" i="48"/>
  <c r="A1974" i="48"/>
  <c r="B1973" i="48"/>
  <c r="A1973" i="48"/>
  <c r="B1972" i="48"/>
  <c r="A1972" i="48"/>
  <c r="B1971" i="48"/>
  <c r="A1971" i="48"/>
  <c r="B1970" i="48"/>
  <c r="A1970" i="48"/>
  <c r="B1969" i="48"/>
  <c r="A1969" i="48"/>
  <c r="B1968" i="48"/>
  <c r="A1968" i="48"/>
  <c r="B1967" i="48"/>
  <c r="A1967" i="48"/>
  <c r="B1966" i="48"/>
  <c r="A1966" i="48"/>
  <c r="B1965" i="48"/>
  <c r="A1965" i="48"/>
  <c r="B1964" i="48"/>
  <c r="A1964" i="48"/>
  <c r="B1963" i="48"/>
  <c r="A1963" i="48"/>
  <c r="B1962" i="48"/>
  <c r="A1962" i="48"/>
  <c r="B1961" i="48"/>
  <c r="A1961" i="48"/>
  <c r="B1960" i="48"/>
  <c r="A1960" i="48"/>
  <c r="B1959" i="48"/>
  <c r="A1959" i="48"/>
  <c r="B1958" i="48"/>
  <c r="A1958" i="48"/>
  <c r="B1957" i="48"/>
  <c r="A1957" i="48"/>
  <c r="B1956" i="48"/>
  <c r="A1956" i="48"/>
  <c r="B1955" i="48"/>
  <c r="A1955" i="48"/>
  <c r="B1954" i="48"/>
  <c r="A1954" i="48"/>
  <c r="B1953" i="48"/>
  <c r="A1953" i="48"/>
  <c r="B1952" i="48"/>
  <c r="A1952" i="48"/>
  <c r="B1951" i="48"/>
  <c r="A1951" i="48"/>
  <c r="B1950" i="48"/>
  <c r="A1950" i="48"/>
  <c r="B1949" i="48"/>
  <c r="A1949" i="48"/>
  <c r="B1948" i="48"/>
  <c r="A1948" i="48"/>
  <c r="B1947" i="48"/>
  <c r="A1947" i="48"/>
  <c r="B1946" i="48"/>
  <c r="A1946" i="48"/>
  <c r="B1945" i="48"/>
  <c r="A1945" i="48"/>
  <c r="B1944" i="48"/>
  <c r="A1944" i="48"/>
  <c r="B1943" i="48"/>
  <c r="A1943" i="48"/>
  <c r="B1942" i="48"/>
  <c r="A1942" i="48"/>
  <c r="B1941" i="48"/>
  <c r="A1941" i="48"/>
  <c r="B1940" i="48"/>
  <c r="A1940" i="48"/>
  <c r="B1939" i="48"/>
  <c r="A1939" i="48"/>
  <c r="B1938" i="48"/>
  <c r="A1938" i="48"/>
  <c r="B1937" i="48"/>
  <c r="A1937" i="48"/>
  <c r="B1936" i="48"/>
  <c r="A1936" i="48"/>
  <c r="B1935" i="48"/>
  <c r="A1935" i="48"/>
  <c r="B1934" i="48"/>
  <c r="A1934" i="48"/>
  <c r="B1933" i="48"/>
  <c r="A1933" i="48"/>
  <c r="B1932" i="48"/>
  <c r="A1932" i="48"/>
  <c r="B1931" i="48"/>
  <c r="A1931" i="48"/>
  <c r="B1930" i="48"/>
  <c r="A1930" i="48"/>
  <c r="B1929" i="48"/>
  <c r="A1929" i="48"/>
  <c r="B1928" i="48"/>
  <c r="A1928" i="48"/>
  <c r="B1927" i="48"/>
  <c r="A1927" i="48"/>
  <c r="B1926" i="48"/>
  <c r="A1926" i="48"/>
  <c r="B1925" i="48"/>
  <c r="A1925" i="48"/>
  <c r="B1924" i="48"/>
  <c r="A1924" i="48"/>
  <c r="B1923" i="48"/>
  <c r="A1923" i="48"/>
  <c r="B1922" i="48"/>
  <c r="A1922" i="48"/>
  <c r="B1921" i="48"/>
  <c r="A1921" i="48"/>
  <c r="B1920" i="48"/>
  <c r="A1920" i="48"/>
  <c r="B1919" i="48"/>
  <c r="A1919" i="48"/>
  <c r="B1918" i="48"/>
  <c r="A1918" i="48"/>
  <c r="B1917" i="48"/>
  <c r="A1917" i="48"/>
  <c r="B1916" i="48"/>
  <c r="A1916" i="48"/>
  <c r="B1915" i="48"/>
  <c r="A1915" i="48"/>
  <c r="B1914" i="48"/>
  <c r="A1914" i="48"/>
  <c r="B1913" i="48"/>
  <c r="A1913" i="48"/>
  <c r="B1912" i="48"/>
  <c r="A1912" i="48"/>
  <c r="B1911" i="48"/>
  <c r="A1911" i="48"/>
  <c r="B1910" i="48"/>
  <c r="A1910" i="48"/>
  <c r="B1909" i="48"/>
  <c r="A1909" i="48"/>
  <c r="B1908" i="48"/>
  <c r="A1908" i="48"/>
  <c r="B1907" i="48"/>
  <c r="A1907" i="48"/>
  <c r="G1906" i="48"/>
  <c r="B1906" i="48"/>
  <c r="A1906" i="48"/>
  <c r="G1905" i="48"/>
  <c r="B1905" i="48"/>
  <c r="A1905" i="48"/>
  <c r="G1904" i="48"/>
  <c r="B1904" i="48"/>
  <c r="A1904" i="48"/>
  <c r="G1903" i="48"/>
  <c r="B1903" i="48"/>
  <c r="A1903" i="48"/>
  <c r="G1902" i="48"/>
  <c r="B1902" i="48"/>
  <c r="A1902" i="48"/>
  <c r="G1901" i="48"/>
  <c r="B1901" i="48"/>
  <c r="A1901" i="48"/>
  <c r="G1900" i="48"/>
  <c r="B1900" i="48"/>
  <c r="A1900" i="48"/>
  <c r="G1899" i="48"/>
  <c r="B1899" i="48"/>
  <c r="A1899" i="48"/>
  <c r="G1898" i="48"/>
  <c r="B1898" i="48"/>
  <c r="A1898" i="48"/>
  <c r="G1897" i="48"/>
  <c r="B1897" i="48"/>
  <c r="A1897" i="48"/>
  <c r="G1896" i="48"/>
  <c r="B1896" i="48"/>
  <c r="A1896" i="48"/>
  <c r="G1895" i="48"/>
  <c r="B1895" i="48"/>
  <c r="A1895" i="48"/>
  <c r="G1894" i="48"/>
  <c r="B1894" i="48"/>
  <c r="A1894" i="48"/>
  <c r="G1893" i="48"/>
  <c r="B1893" i="48"/>
  <c r="A1893" i="48"/>
  <c r="G1892" i="48"/>
  <c r="B1892" i="48"/>
  <c r="A1892" i="48"/>
  <c r="G1891" i="48"/>
  <c r="B1891" i="48"/>
  <c r="A1891" i="48"/>
  <c r="G1890" i="48"/>
  <c r="B1890" i="48"/>
  <c r="A1890" i="48"/>
  <c r="G1889" i="48"/>
  <c r="B1889" i="48"/>
  <c r="A1889" i="48"/>
  <c r="G1888" i="48"/>
  <c r="B1888" i="48"/>
  <c r="A1888" i="48"/>
  <c r="G1887" i="48"/>
  <c r="B1887" i="48"/>
  <c r="A1887" i="48"/>
  <c r="G1886" i="48"/>
  <c r="B1886" i="48"/>
  <c r="A1886" i="48"/>
  <c r="G1885" i="48"/>
  <c r="B1885" i="48"/>
  <c r="A1885" i="48"/>
  <c r="G1884" i="48"/>
  <c r="B1884" i="48"/>
  <c r="A1884" i="48"/>
  <c r="G1883" i="48"/>
  <c r="B1883" i="48"/>
  <c r="A1883" i="48"/>
  <c r="G1882" i="48"/>
  <c r="B1882" i="48"/>
  <c r="A1882" i="48"/>
  <c r="G1881" i="48"/>
  <c r="B1881" i="48"/>
  <c r="A1881" i="48"/>
  <c r="G1880" i="48"/>
  <c r="B1880" i="48"/>
  <c r="A1880" i="48"/>
  <c r="G1879" i="48"/>
  <c r="B1879" i="48"/>
  <c r="A1879" i="48"/>
  <c r="G1878" i="48"/>
  <c r="B1878" i="48"/>
  <c r="A1878" i="48"/>
  <c r="G1877" i="48"/>
  <c r="B1877" i="48"/>
  <c r="A1877" i="48"/>
  <c r="G1876" i="48"/>
  <c r="B1876" i="48"/>
  <c r="A1876" i="48"/>
  <c r="G1875" i="48"/>
  <c r="B1875" i="48"/>
  <c r="A1875" i="48"/>
  <c r="G1874" i="48"/>
  <c r="B1874" i="48"/>
  <c r="A1874" i="48"/>
  <c r="G1873" i="48"/>
  <c r="B1873" i="48"/>
  <c r="A1873" i="48"/>
  <c r="G1872" i="48"/>
  <c r="B1872" i="48"/>
  <c r="A1872" i="48"/>
  <c r="G1871" i="48"/>
  <c r="B1871" i="48"/>
  <c r="A1871" i="48"/>
  <c r="G1870" i="48"/>
  <c r="B1870" i="48"/>
  <c r="A1870" i="48"/>
  <c r="G1869" i="48"/>
  <c r="B1869" i="48"/>
  <c r="A1869" i="48"/>
  <c r="G1868" i="48"/>
  <c r="B1868" i="48"/>
  <c r="A1868" i="48"/>
  <c r="G1867" i="48"/>
  <c r="B1867" i="48"/>
  <c r="A1867" i="48"/>
  <c r="G1866" i="48"/>
  <c r="B1866" i="48"/>
  <c r="A1866" i="48"/>
  <c r="G1865" i="48"/>
  <c r="B1865" i="48"/>
  <c r="A1865" i="48"/>
  <c r="G1864" i="48"/>
  <c r="B1864" i="48"/>
  <c r="A1864" i="48"/>
  <c r="G1863" i="48"/>
  <c r="B1863" i="48"/>
  <c r="A1863" i="48"/>
  <c r="G1862" i="48"/>
  <c r="B1862" i="48"/>
  <c r="A1862" i="48"/>
  <c r="G1861" i="48"/>
  <c r="B1861" i="48"/>
  <c r="A1861" i="48"/>
  <c r="G1860" i="48"/>
  <c r="B1860" i="48"/>
  <c r="A1860" i="48"/>
  <c r="G1859" i="48"/>
  <c r="B1859" i="48"/>
  <c r="A1859" i="48"/>
  <c r="G1858" i="48"/>
  <c r="B1858" i="48"/>
  <c r="A1858" i="48"/>
  <c r="G1857" i="48"/>
  <c r="B1857" i="48"/>
  <c r="A1857" i="48"/>
  <c r="G1856" i="48"/>
  <c r="B1856" i="48"/>
  <c r="A1856" i="48"/>
  <c r="G1855" i="48"/>
  <c r="B1855" i="48"/>
  <c r="A1855" i="48"/>
  <c r="G1854" i="48"/>
  <c r="B1854" i="48"/>
  <c r="A1854" i="48"/>
  <c r="G1853" i="48"/>
  <c r="B1853" i="48"/>
  <c r="A1853" i="48"/>
  <c r="G1852" i="48"/>
  <c r="B1852" i="48"/>
  <c r="A1852" i="48"/>
  <c r="G1851" i="48"/>
  <c r="B1851" i="48"/>
  <c r="A1851" i="48"/>
  <c r="G1850" i="48"/>
  <c r="B1850" i="48"/>
  <c r="A1850" i="48"/>
  <c r="G1849" i="48"/>
  <c r="B1849" i="48"/>
  <c r="A1849" i="48"/>
  <c r="G1848" i="48"/>
  <c r="B1848" i="48"/>
  <c r="A1848" i="48"/>
  <c r="G1847" i="48"/>
  <c r="B1847" i="48"/>
  <c r="A1847" i="48"/>
  <c r="G1846" i="48"/>
  <c r="B1846" i="48"/>
  <c r="A1846" i="48"/>
  <c r="G1845" i="48"/>
  <c r="B1845" i="48"/>
  <c r="A1845" i="48"/>
  <c r="G1844" i="48"/>
  <c r="B1844" i="48"/>
  <c r="A1844" i="48"/>
  <c r="G1843" i="48"/>
  <c r="B1843" i="48"/>
  <c r="A1843" i="48"/>
  <c r="G1842" i="48"/>
  <c r="B1842" i="48"/>
  <c r="A1842" i="48"/>
  <c r="G1841" i="48"/>
  <c r="B1841" i="48"/>
  <c r="A1841" i="48"/>
  <c r="G1840" i="48"/>
  <c r="B1840" i="48"/>
  <c r="A1840" i="48"/>
  <c r="G1839" i="48"/>
  <c r="B1839" i="48"/>
  <c r="A1839" i="48"/>
  <c r="G1838" i="48"/>
  <c r="B1838" i="48"/>
  <c r="A1838" i="48"/>
  <c r="G1837" i="48"/>
  <c r="B1837" i="48"/>
  <c r="A1837" i="48"/>
  <c r="G1836" i="48"/>
  <c r="B1836" i="48"/>
  <c r="A1836" i="48"/>
  <c r="G1835" i="48"/>
  <c r="B1835" i="48"/>
  <c r="A1835" i="48"/>
  <c r="G1834" i="48"/>
  <c r="B1834" i="48"/>
  <c r="A1834" i="48"/>
  <c r="G1833" i="48"/>
  <c r="B1833" i="48"/>
  <c r="A1833" i="48"/>
  <c r="G1832" i="48"/>
  <c r="B1832" i="48"/>
  <c r="A1832" i="48"/>
  <c r="G1831" i="48"/>
  <c r="B1831" i="48"/>
  <c r="A1831" i="48"/>
  <c r="G1830" i="48"/>
  <c r="B1830" i="48"/>
  <c r="A1830" i="48"/>
  <c r="G1829" i="48"/>
  <c r="B1829" i="48"/>
  <c r="A1829" i="48"/>
  <c r="G1828" i="48"/>
  <c r="B1828" i="48"/>
  <c r="A1828" i="48"/>
  <c r="G1827" i="48"/>
  <c r="B1827" i="48"/>
  <c r="A1827" i="48"/>
  <c r="G1826" i="48"/>
  <c r="B1826" i="48"/>
  <c r="A1826" i="48"/>
  <c r="G1825" i="48"/>
  <c r="B1825" i="48"/>
  <c r="A1825" i="48"/>
  <c r="G1824" i="48"/>
  <c r="B1824" i="48"/>
  <c r="A1824" i="48"/>
  <c r="G1823" i="48"/>
  <c r="B1823" i="48"/>
  <c r="A1823" i="48"/>
  <c r="G1822" i="48"/>
  <c r="B1822" i="48"/>
  <c r="A1822" i="48"/>
  <c r="G1821" i="48"/>
  <c r="B1821" i="48"/>
  <c r="A1821" i="48"/>
  <c r="G1820" i="48"/>
  <c r="B1820" i="48"/>
  <c r="A1820" i="48"/>
  <c r="G1819" i="48"/>
  <c r="B1819" i="48"/>
  <c r="A1819" i="48"/>
  <c r="G1818" i="48"/>
  <c r="B1818" i="48"/>
  <c r="A1818" i="48"/>
  <c r="G1817" i="48"/>
  <c r="B1817" i="48"/>
  <c r="A1817" i="48"/>
  <c r="G1816" i="48"/>
  <c r="B1816" i="48"/>
  <c r="A1816" i="48"/>
  <c r="G1815" i="48"/>
  <c r="B1815" i="48"/>
  <c r="A1815" i="48"/>
  <c r="G1814" i="48"/>
  <c r="B1814" i="48"/>
  <c r="A1814" i="48"/>
  <c r="G1813" i="48"/>
  <c r="B1813" i="48"/>
  <c r="A1813" i="48"/>
  <c r="G1812" i="48"/>
  <c r="B1812" i="48"/>
  <c r="A1812" i="48"/>
  <c r="G1811" i="48"/>
  <c r="B1811" i="48"/>
  <c r="A1811" i="48"/>
  <c r="G1810" i="48"/>
  <c r="B1810" i="48"/>
  <c r="A1810" i="48"/>
  <c r="G1809" i="48"/>
  <c r="B1809" i="48"/>
  <c r="A1809" i="48"/>
  <c r="G1808" i="48"/>
  <c r="B1808" i="48"/>
  <c r="A1808" i="48"/>
  <c r="G1807" i="48"/>
  <c r="B1807" i="48"/>
  <c r="A1807" i="48"/>
  <c r="G1806" i="48"/>
  <c r="B1806" i="48"/>
  <c r="A1806" i="48"/>
  <c r="G1805" i="48"/>
  <c r="B1805" i="48"/>
  <c r="A1805" i="48"/>
  <c r="G1804" i="48"/>
  <c r="B1804" i="48"/>
  <c r="A1804" i="48"/>
  <c r="G1803" i="48"/>
  <c r="B1803" i="48"/>
  <c r="A1803" i="48"/>
  <c r="G1802" i="48"/>
  <c r="B1802" i="48"/>
  <c r="A1802" i="48"/>
  <c r="G1801" i="48"/>
  <c r="B1801" i="48"/>
  <c r="A1801" i="48"/>
  <c r="G1800" i="48"/>
  <c r="B1800" i="48"/>
  <c r="A1800" i="48"/>
  <c r="G1799" i="48"/>
  <c r="B1799" i="48"/>
  <c r="A1799" i="48"/>
  <c r="G1798" i="48"/>
  <c r="B1798" i="48"/>
  <c r="A1798" i="48"/>
  <c r="G1797" i="48"/>
  <c r="B1797" i="48"/>
  <c r="A1797" i="48"/>
  <c r="G1796" i="48"/>
  <c r="B1796" i="48"/>
  <c r="A1796" i="48"/>
  <c r="G1795" i="48"/>
  <c r="B1795" i="48"/>
  <c r="A1795" i="48"/>
  <c r="G1794" i="48"/>
  <c r="B1794" i="48"/>
  <c r="A1794" i="48"/>
  <c r="G1793" i="48"/>
  <c r="B1793" i="48"/>
  <c r="A1793" i="48"/>
  <c r="G1792" i="48"/>
  <c r="B1792" i="48"/>
  <c r="A1792" i="48"/>
  <c r="G1791" i="48"/>
  <c r="B1791" i="48"/>
  <c r="A1791" i="48"/>
  <c r="G1790" i="48"/>
  <c r="B1790" i="48"/>
  <c r="A1790" i="48"/>
  <c r="G1789" i="48"/>
  <c r="B1789" i="48"/>
  <c r="A1789" i="48"/>
  <c r="G1788" i="48"/>
  <c r="B1788" i="48"/>
  <c r="A1788" i="48"/>
  <c r="G1787" i="48"/>
  <c r="B1787" i="48"/>
  <c r="A1787" i="48"/>
  <c r="G1786" i="48"/>
  <c r="B1786" i="48"/>
  <c r="A1786" i="48"/>
  <c r="G1785" i="48"/>
  <c r="B1785" i="48"/>
  <c r="A1785" i="48"/>
  <c r="G1784" i="48"/>
  <c r="B1784" i="48"/>
  <c r="A1784" i="48"/>
  <c r="G1783" i="48"/>
  <c r="B1783" i="48"/>
  <c r="A1783" i="48"/>
  <c r="G1782" i="48"/>
  <c r="B1782" i="48"/>
  <c r="A1782" i="48"/>
  <c r="G1781" i="48"/>
  <c r="B1781" i="48"/>
  <c r="A1781" i="48"/>
  <c r="G1780" i="48"/>
  <c r="B1780" i="48"/>
  <c r="A1780" i="48"/>
  <c r="G1779" i="48"/>
  <c r="B1779" i="48"/>
  <c r="A1779" i="48"/>
  <c r="G1778" i="48"/>
  <c r="B1778" i="48"/>
  <c r="A1778" i="48"/>
  <c r="G1777" i="48"/>
  <c r="B1777" i="48"/>
  <c r="A1777" i="48"/>
  <c r="G1776" i="48"/>
  <c r="B1776" i="48"/>
  <c r="A1776" i="48"/>
  <c r="G1775" i="48"/>
  <c r="B1775" i="48"/>
  <c r="A1775" i="48"/>
  <c r="G1774" i="48"/>
  <c r="B1774" i="48"/>
  <c r="A1774" i="48"/>
  <c r="G1773" i="48"/>
  <c r="B1773" i="48"/>
  <c r="A1773" i="48"/>
  <c r="G1772" i="48"/>
  <c r="B1772" i="48"/>
  <c r="A1772" i="48"/>
  <c r="G1771" i="48"/>
  <c r="B1771" i="48"/>
  <c r="A1771" i="48"/>
  <c r="G1770" i="48"/>
  <c r="B1770" i="48"/>
  <c r="A1770" i="48"/>
  <c r="G1769" i="48"/>
  <c r="B1769" i="48"/>
  <c r="A1769" i="48"/>
  <c r="G1768" i="48"/>
  <c r="B1768" i="48"/>
  <c r="A1768" i="48"/>
  <c r="G1767" i="48"/>
  <c r="B1767" i="48"/>
  <c r="A1767" i="48"/>
  <c r="G1766" i="48"/>
  <c r="B1766" i="48"/>
  <c r="A1766" i="48"/>
  <c r="G1765" i="48"/>
  <c r="B1765" i="48"/>
  <c r="A1765" i="48"/>
  <c r="G1764" i="48"/>
  <c r="B1764" i="48"/>
  <c r="A1764" i="48"/>
  <c r="G1763" i="48"/>
  <c r="B1763" i="48"/>
  <c r="A1763" i="48"/>
  <c r="G1762" i="48"/>
  <c r="B1762" i="48"/>
  <c r="A1762" i="48"/>
  <c r="G1761" i="48"/>
  <c r="B1761" i="48"/>
  <c r="A1761" i="48"/>
  <c r="G1760" i="48"/>
  <c r="B1760" i="48"/>
  <c r="A1760" i="48"/>
  <c r="G1759" i="48"/>
  <c r="B1759" i="48"/>
  <c r="A1759" i="48"/>
  <c r="G1758" i="48"/>
  <c r="B1758" i="48"/>
  <c r="A1758" i="48"/>
  <c r="G1757" i="48"/>
  <c r="B1757" i="48"/>
  <c r="A1757" i="48"/>
  <c r="G1756" i="48"/>
  <c r="B1756" i="48"/>
  <c r="A1756" i="48"/>
  <c r="G1755" i="48"/>
  <c r="B1755" i="48"/>
  <c r="A1755" i="48"/>
  <c r="G1754" i="48"/>
  <c r="B1754" i="48"/>
  <c r="A1754" i="48"/>
  <c r="G1753" i="48"/>
  <c r="B1753" i="48"/>
  <c r="A1753" i="48"/>
  <c r="G1752" i="48"/>
  <c r="B1752" i="48"/>
  <c r="A1752" i="48"/>
  <c r="G1751" i="48"/>
  <c r="B1751" i="48"/>
  <c r="A1751" i="48"/>
  <c r="G1750" i="48"/>
  <c r="B1750" i="48"/>
  <c r="A1750" i="48"/>
  <c r="G1749" i="48"/>
  <c r="B1749" i="48"/>
  <c r="A1749" i="48"/>
  <c r="G1748" i="48"/>
  <c r="B1748" i="48"/>
  <c r="A1748" i="48"/>
  <c r="G1747" i="48"/>
  <c r="B1747" i="48"/>
  <c r="A1747" i="48"/>
  <c r="G1746" i="48"/>
  <c r="B1746" i="48"/>
  <c r="A1746" i="48"/>
  <c r="G1745" i="48"/>
  <c r="B1745" i="48"/>
  <c r="A1745" i="48"/>
  <c r="G1744" i="48"/>
  <c r="B1744" i="48"/>
  <c r="A1744" i="48"/>
  <c r="G1743" i="48"/>
  <c r="B1743" i="48"/>
  <c r="A1743" i="48"/>
  <c r="G1742" i="48"/>
  <c r="B1742" i="48"/>
  <c r="A1742" i="48"/>
  <c r="G1741" i="48"/>
  <c r="B1741" i="48"/>
  <c r="A1741" i="48"/>
  <c r="G1740" i="48"/>
  <c r="B1740" i="48"/>
  <c r="A1740" i="48"/>
  <c r="G1739" i="48"/>
  <c r="B1739" i="48"/>
  <c r="A1739" i="48"/>
  <c r="G1738" i="48"/>
  <c r="B1738" i="48"/>
  <c r="A1738" i="48"/>
  <c r="G1737" i="48"/>
  <c r="B1737" i="48"/>
  <c r="A1737" i="48"/>
  <c r="G1736" i="48"/>
  <c r="B1736" i="48"/>
  <c r="A1736" i="48"/>
  <c r="G1735" i="48"/>
  <c r="B1735" i="48"/>
  <c r="A1735" i="48"/>
  <c r="G1734" i="48"/>
  <c r="B1734" i="48"/>
  <c r="A1734" i="48"/>
  <c r="G1733" i="48"/>
  <c r="B1733" i="48"/>
  <c r="A1733" i="48"/>
  <c r="G1732" i="48"/>
  <c r="B1732" i="48"/>
  <c r="A1732" i="48"/>
  <c r="G1731" i="48"/>
  <c r="B1731" i="48"/>
  <c r="A1731" i="48"/>
  <c r="G1730" i="48"/>
  <c r="B1730" i="48"/>
  <c r="A1730" i="48"/>
  <c r="G1729" i="48"/>
  <c r="B1729" i="48"/>
  <c r="A1729" i="48"/>
  <c r="G1728" i="48"/>
  <c r="B1728" i="48"/>
  <c r="A1728" i="48"/>
  <c r="G1727" i="48"/>
  <c r="B1727" i="48"/>
  <c r="A1727" i="48"/>
  <c r="G1726" i="48"/>
  <c r="B1726" i="48"/>
  <c r="A1726" i="48"/>
  <c r="G1725" i="48"/>
  <c r="B1725" i="48"/>
  <c r="A1725" i="48"/>
  <c r="G1724" i="48"/>
  <c r="B1724" i="48"/>
  <c r="A1724" i="48"/>
  <c r="G1723" i="48"/>
  <c r="B1723" i="48"/>
  <c r="A1723" i="48"/>
  <c r="G1722" i="48"/>
  <c r="B1722" i="48"/>
  <c r="A1722" i="48"/>
  <c r="G1721" i="48"/>
  <c r="B1721" i="48"/>
  <c r="A1721" i="48"/>
  <c r="G1720" i="48"/>
  <c r="B1720" i="48"/>
  <c r="A1720" i="48"/>
  <c r="G1719" i="48"/>
  <c r="B1719" i="48"/>
  <c r="A1719" i="48"/>
  <c r="G1718" i="48"/>
  <c r="B1718" i="48"/>
  <c r="A1718" i="48"/>
  <c r="G1717" i="48"/>
  <c r="B1717" i="48"/>
  <c r="A1717" i="48"/>
  <c r="G1716" i="48"/>
  <c r="B1716" i="48"/>
  <c r="A1716" i="48"/>
  <c r="G1715" i="48"/>
  <c r="B1715" i="48"/>
  <c r="A1715" i="48"/>
  <c r="G1714" i="48"/>
  <c r="B1714" i="48"/>
  <c r="A1714" i="48"/>
  <c r="G1713" i="48"/>
  <c r="B1713" i="48"/>
  <c r="A1713" i="48"/>
  <c r="G1712" i="48"/>
  <c r="B1712" i="48"/>
  <c r="A1712" i="48"/>
  <c r="G1711" i="48"/>
  <c r="B1711" i="48"/>
  <c r="A1711" i="48"/>
  <c r="G1710" i="48"/>
  <c r="B1710" i="48"/>
  <c r="A1710" i="48"/>
  <c r="G1709" i="48"/>
  <c r="B1709" i="48"/>
  <c r="A1709" i="48"/>
  <c r="G1708" i="48"/>
  <c r="B1708" i="48"/>
  <c r="A1708" i="48"/>
  <c r="G1707" i="48"/>
  <c r="B1707" i="48"/>
  <c r="A1707" i="48"/>
  <c r="G1706" i="48"/>
  <c r="B1706" i="48"/>
  <c r="A1706" i="48"/>
  <c r="G1705" i="48"/>
  <c r="B1705" i="48"/>
  <c r="A1705" i="48"/>
  <c r="G1704" i="48"/>
  <c r="B1704" i="48"/>
  <c r="A1704" i="48"/>
  <c r="G1703" i="48"/>
  <c r="B1703" i="48"/>
  <c r="A1703" i="48"/>
  <c r="G1702" i="48"/>
  <c r="B1702" i="48"/>
  <c r="A1702" i="48"/>
  <c r="G1701" i="48"/>
  <c r="B1701" i="48"/>
  <c r="A1701" i="48"/>
  <c r="G1700" i="48"/>
  <c r="B1700" i="48"/>
  <c r="A1700" i="48"/>
  <c r="G1699" i="48"/>
  <c r="B1699" i="48"/>
  <c r="A1699" i="48"/>
  <c r="G1698" i="48"/>
  <c r="B1698" i="48"/>
  <c r="A1698" i="48"/>
  <c r="G1697" i="48"/>
  <c r="B1697" i="48"/>
  <c r="A1697" i="48"/>
  <c r="G1696" i="48"/>
  <c r="B1696" i="48"/>
  <c r="A1696" i="48"/>
  <c r="G1695" i="48"/>
  <c r="B1695" i="48"/>
  <c r="A1695" i="48"/>
  <c r="G1694" i="48"/>
  <c r="B1694" i="48"/>
  <c r="A1694" i="48"/>
  <c r="G1693" i="48"/>
  <c r="B1693" i="48"/>
  <c r="A1693" i="48"/>
  <c r="G1692" i="48"/>
  <c r="B1692" i="48"/>
  <c r="A1692" i="48"/>
  <c r="G1691" i="48"/>
  <c r="B1691" i="48"/>
  <c r="A1691" i="48"/>
  <c r="G1690" i="48"/>
  <c r="B1690" i="48"/>
  <c r="A1690" i="48"/>
  <c r="G1689" i="48"/>
  <c r="B1689" i="48"/>
  <c r="A1689" i="48"/>
  <c r="G1688" i="48"/>
  <c r="B1688" i="48"/>
  <c r="A1688" i="48"/>
  <c r="G1687" i="48"/>
  <c r="B1687" i="48"/>
  <c r="A1687" i="48"/>
  <c r="G1686" i="48"/>
  <c r="B1686" i="48"/>
  <c r="A1686" i="48"/>
  <c r="G1685" i="48"/>
  <c r="B1685" i="48"/>
  <c r="A1685" i="48"/>
  <c r="G1684" i="48"/>
  <c r="B1684" i="48"/>
  <c r="A1684" i="48"/>
  <c r="G1683" i="48"/>
  <c r="B1683" i="48"/>
  <c r="A1683" i="48"/>
  <c r="G1682" i="48"/>
  <c r="B1682" i="48"/>
  <c r="A1682" i="48"/>
  <c r="G1681" i="48"/>
  <c r="B1681" i="48"/>
  <c r="A1681" i="48"/>
  <c r="G1680" i="48"/>
  <c r="B1680" i="48"/>
  <c r="A1680" i="48"/>
  <c r="G1679" i="48"/>
  <c r="B1679" i="48"/>
  <c r="A1679" i="48"/>
  <c r="G1678" i="48"/>
  <c r="B1678" i="48"/>
  <c r="A1678" i="48"/>
  <c r="G1677" i="48"/>
  <c r="B1677" i="48"/>
  <c r="A1677" i="48"/>
  <c r="G1676" i="48"/>
  <c r="B1676" i="48"/>
  <c r="A1676" i="48"/>
  <c r="G1675" i="48"/>
  <c r="B1675" i="48"/>
  <c r="A1675" i="48"/>
  <c r="G1674" i="48"/>
  <c r="B1674" i="48"/>
  <c r="A1674" i="48"/>
  <c r="G1673" i="48"/>
  <c r="B1673" i="48"/>
  <c r="A1673" i="48"/>
  <c r="G1672" i="48"/>
  <c r="B1672" i="48"/>
  <c r="A1672" i="48"/>
  <c r="G1671" i="48"/>
  <c r="B1671" i="48"/>
  <c r="A1671" i="48"/>
  <c r="G1670" i="48"/>
  <c r="B1670" i="48"/>
  <c r="A1670" i="48"/>
  <c r="G1669" i="48"/>
  <c r="B1669" i="48"/>
  <c r="A1669" i="48"/>
  <c r="G1668" i="48"/>
  <c r="B1668" i="48"/>
  <c r="A1668" i="48"/>
  <c r="G1667" i="48"/>
  <c r="B1667" i="48"/>
  <c r="A1667" i="48"/>
  <c r="G1666" i="48"/>
  <c r="B1666" i="48"/>
  <c r="A1666" i="48"/>
  <c r="G1665" i="48"/>
  <c r="B1665" i="48"/>
  <c r="A1665" i="48"/>
  <c r="G1664" i="48"/>
  <c r="B1664" i="48"/>
  <c r="A1664" i="48"/>
  <c r="G1663" i="48"/>
  <c r="B1663" i="48"/>
  <c r="A1663" i="48"/>
  <c r="G1662" i="48"/>
  <c r="B1662" i="48"/>
  <c r="A1662" i="48"/>
  <c r="G1661" i="48"/>
  <c r="B1661" i="48"/>
  <c r="A1661" i="48"/>
  <c r="G1660" i="48"/>
  <c r="B1660" i="48"/>
  <c r="A1660" i="48"/>
  <c r="G1659" i="48"/>
  <c r="B1659" i="48"/>
  <c r="A1659" i="48"/>
  <c r="G1658" i="48"/>
  <c r="B1658" i="48"/>
  <c r="A1658" i="48"/>
  <c r="G1657" i="48"/>
  <c r="B1657" i="48"/>
  <c r="A1657" i="48"/>
  <c r="G1656" i="48"/>
  <c r="B1656" i="48"/>
  <c r="A1656" i="48"/>
  <c r="G1655" i="48"/>
  <c r="B1655" i="48"/>
  <c r="A1655" i="48"/>
  <c r="G1654" i="48"/>
  <c r="B1654" i="48"/>
  <c r="A1654" i="48"/>
  <c r="G1653" i="48"/>
  <c r="B1653" i="48"/>
  <c r="A1653" i="48"/>
  <c r="G1652" i="48"/>
  <c r="B1652" i="48"/>
  <c r="A1652" i="48"/>
  <c r="G1651" i="48"/>
  <c r="B1651" i="48"/>
  <c r="A1651" i="48"/>
  <c r="G1650" i="48"/>
  <c r="B1650" i="48"/>
  <c r="A1650" i="48"/>
  <c r="G1649" i="48"/>
  <c r="B1649" i="48"/>
  <c r="A1649" i="48"/>
  <c r="G1648" i="48"/>
  <c r="B1648" i="48"/>
  <c r="A1648" i="48"/>
  <c r="G1647" i="48"/>
  <c r="B1647" i="48"/>
  <c r="A1647" i="48"/>
  <c r="G1646" i="48"/>
  <c r="B1646" i="48"/>
  <c r="A1646" i="48"/>
  <c r="G1645" i="48"/>
  <c r="B1645" i="48"/>
  <c r="A1645" i="48"/>
  <c r="G1644" i="48"/>
  <c r="B1644" i="48"/>
  <c r="A1644" i="48"/>
  <c r="G1643" i="48"/>
  <c r="B1643" i="48"/>
  <c r="A1643" i="48"/>
  <c r="G1642" i="48"/>
  <c r="B1642" i="48"/>
  <c r="A1642" i="48"/>
  <c r="G1641" i="48"/>
  <c r="B1641" i="48"/>
  <c r="A1641" i="48"/>
  <c r="G1640" i="48"/>
  <c r="B1640" i="48"/>
  <c r="A1640" i="48"/>
  <c r="G1639" i="48"/>
  <c r="B1639" i="48"/>
  <c r="A1639" i="48"/>
  <c r="G1638" i="48"/>
  <c r="B1638" i="48"/>
  <c r="A1638" i="48"/>
  <c r="G1637" i="48"/>
  <c r="B1637" i="48"/>
  <c r="A1637" i="48"/>
  <c r="G1636" i="48"/>
  <c r="B1636" i="48"/>
  <c r="A1636" i="48"/>
  <c r="G1635" i="48"/>
  <c r="B1635" i="48"/>
  <c r="A1635" i="48"/>
  <c r="G1634" i="48"/>
  <c r="B1634" i="48"/>
  <c r="A1634" i="48"/>
  <c r="G1633" i="48"/>
  <c r="B1633" i="48"/>
  <c r="A1633" i="48"/>
  <c r="G1632" i="48"/>
  <c r="B1632" i="48"/>
  <c r="A1632" i="48"/>
  <c r="G1631" i="48"/>
  <c r="B1631" i="48"/>
  <c r="A1631" i="48"/>
  <c r="G1630" i="48"/>
  <c r="B1630" i="48"/>
  <c r="A1630" i="48"/>
  <c r="G1629" i="48"/>
  <c r="B1629" i="48"/>
  <c r="A1629" i="48"/>
  <c r="G1628" i="48"/>
  <c r="B1628" i="48"/>
  <c r="A1628" i="48"/>
  <c r="G1627" i="48"/>
  <c r="B1627" i="48"/>
  <c r="A1627" i="48"/>
  <c r="G1626" i="48"/>
  <c r="B1626" i="48"/>
  <c r="A1626" i="48"/>
  <c r="G1625" i="48"/>
  <c r="B1625" i="48"/>
  <c r="A1625" i="48"/>
  <c r="G1624" i="48"/>
  <c r="B1624" i="48"/>
  <c r="A1624" i="48"/>
  <c r="G1623" i="48"/>
  <c r="B1623" i="48"/>
  <c r="A1623" i="48"/>
  <c r="G1622" i="48"/>
  <c r="B1622" i="48"/>
  <c r="A1622" i="48"/>
  <c r="G1621" i="48"/>
  <c r="B1621" i="48"/>
  <c r="A1621" i="48"/>
  <c r="G1620" i="48"/>
  <c r="B1620" i="48"/>
  <c r="A1620" i="48"/>
  <c r="G1619" i="48"/>
  <c r="B1619" i="48"/>
  <c r="A1619" i="48"/>
  <c r="G1618" i="48"/>
  <c r="B1618" i="48"/>
  <c r="A1618" i="48"/>
  <c r="G1617" i="48"/>
  <c r="B1617" i="48"/>
  <c r="A1617" i="48"/>
  <c r="G1616" i="48"/>
  <c r="B1616" i="48"/>
  <c r="A1616" i="48"/>
  <c r="G1615" i="48"/>
  <c r="B1615" i="48"/>
  <c r="A1615" i="48"/>
  <c r="G1614" i="48"/>
  <c r="B1614" i="48"/>
  <c r="A1614" i="48"/>
  <c r="G1613" i="48"/>
  <c r="B1613" i="48"/>
  <c r="A1613" i="48"/>
  <c r="G1612" i="48"/>
  <c r="B1612" i="48"/>
  <c r="A1612" i="48"/>
  <c r="G1611" i="48"/>
  <c r="B1611" i="48"/>
  <c r="A1611" i="48"/>
  <c r="G1610" i="48"/>
  <c r="B1610" i="48"/>
  <c r="A1610" i="48"/>
  <c r="G1609" i="48"/>
  <c r="B1609" i="48"/>
  <c r="A1609" i="48"/>
  <c r="G1608" i="48"/>
  <c r="B1608" i="48"/>
  <c r="A1608" i="48"/>
  <c r="G1607" i="48"/>
  <c r="B1607" i="48"/>
  <c r="A1607" i="48"/>
  <c r="G1606" i="48"/>
  <c r="B1606" i="48"/>
  <c r="A1606" i="48"/>
  <c r="G1605" i="48"/>
  <c r="B1605" i="48"/>
  <c r="A1605" i="48"/>
  <c r="G1604" i="48"/>
  <c r="B1604" i="48"/>
  <c r="A1604" i="48"/>
  <c r="G1603" i="48"/>
  <c r="B1603" i="48"/>
  <c r="A1603" i="48"/>
  <c r="G1602" i="48"/>
  <c r="B1602" i="48"/>
  <c r="A1602" i="48"/>
  <c r="G1601" i="48"/>
  <c r="B1601" i="48"/>
  <c r="A1601" i="48"/>
  <c r="G1600" i="48"/>
  <c r="B1600" i="48"/>
  <c r="A1600" i="48"/>
  <c r="G1599" i="48"/>
  <c r="B1599" i="48"/>
  <c r="A1599" i="48"/>
  <c r="G1598" i="48"/>
  <c r="B1598" i="48"/>
  <c r="A1598" i="48"/>
  <c r="G1597" i="48"/>
  <c r="B1597" i="48"/>
  <c r="A1597" i="48"/>
  <c r="G1596" i="48"/>
  <c r="B1596" i="48"/>
  <c r="A1596" i="48"/>
  <c r="G1595" i="48"/>
  <c r="B1595" i="48"/>
  <c r="A1595" i="48"/>
  <c r="G1594" i="48"/>
  <c r="B1594" i="48"/>
  <c r="A1594" i="48"/>
  <c r="G1593" i="48"/>
  <c r="B1593" i="48"/>
  <c r="A1593" i="48"/>
  <c r="G1592" i="48"/>
  <c r="B1592" i="48"/>
  <c r="A1592" i="48"/>
  <c r="G1591" i="48"/>
  <c r="B1591" i="48"/>
  <c r="A1591" i="48"/>
  <c r="G1590" i="48"/>
  <c r="B1590" i="48"/>
  <c r="A1590" i="48"/>
  <c r="G1589" i="48"/>
  <c r="B1589" i="48"/>
  <c r="A1589" i="48"/>
  <c r="G1588" i="48"/>
  <c r="B1588" i="48"/>
  <c r="A1588" i="48"/>
  <c r="G1587" i="48"/>
  <c r="B1587" i="48"/>
  <c r="A1587" i="48"/>
  <c r="G1586" i="48"/>
  <c r="B1586" i="48"/>
  <c r="A1586" i="48"/>
  <c r="G1585" i="48"/>
  <c r="B1585" i="48"/>
  <c r="A1585" i="48"/>
  <c r="G1584" i="48"/>
  <c r="B1584" i="48"/>
  <c r="A1584" i="48"/>
  <c r="G1583" i="48"/>
  <c r="B1583" i="48"/>
  <c r="A1583" i="48"/>
  <c r="G1582" i="48"/>
  <c r="B1582" i="48"/>
  <c r="A1582" i="48"/>
  <c r="G1581" i="48"/>
  <c r="B1581" i="48"/>
  <c r="A1581" i="48"/>
  <c r="G1580" i="48"/>
  <c r="B1580" i="48"/>
  <c r="A1580" i="48"/>
  <c r="G1579" i="48"/>
  <c r="B1579" i="48"/>
  <c r="A1579" i="48"/>
  <c r="G1578" i="48"/>
  <c r="B1578" i="48"/>
  <c r="A1578" i="48"/>
  <c r="G1577" i="48"/>
  <c r="B1577" i="48"/>
  <c r="A1577" i="48"/>
  <c r="G1576" i="48"/>
  <c r="B1576" i="48"/>
  <c r="A1576" i="48"/>
  <c r="G1575" i="48"/>
  <c r="B1575" i="48"/>
  <c r="A1575" i="48"/>
  <c r="G1574" i="48"/>
  <c r="B1574" i="48"/>
  <c r="A1574" i="48"/>
  <c r="G1573" i="48"/>
  <c r="B1573" i="48"/>
  <c r="A1573" i="48"/>
  <c r="G1572" i="48"/>
  <c r="B1572" i="48"/>
  <c r="A1572" i="48"/>
  <c r="G1571" i="48"/>
  <c r="B1571" i="48"/>
  <c r="A1571" i="48"/>
  <c r="G1570" i="48"/>
  <c r="B1570" i="48"/>
  <c r="A1570" i="48"/>
  <c r="G1569" i="48"/>
  <c r="B1569" i="48"/>
  <c r="A1569" i="48"/>
  <c r="G1568" i="48"/>
  <c r="B1568" i="48"/>
  <c r="A1568" i="48"/>
  <c r="G1567" i="48"/>
  <c r="B1567" i="48"/>
  <c r="A1567" i="48"/>
  <c r="G1566" i="48"/>
  <c r="B1566" i="48"/>
  <c r="A1566" i="48"/>
  <c r="G1565" i="48"/>
  <c r="B1565" i="48"/>
  <c r="A1565" i="48"/>
  <c r="G1564" i="48"/>
  <c r="B1564" i="48"/>
  <c r="A1564" i="48"/>
  <c r="G1563" i="48"/>
  <c r="B1563" i="48"/>
  <c r="A1563" i="48"/>
  <c r="G1562" i="48"/>
  <c r="B1562" i="48"/>
  <c r="A1562" i="48"/>
  <c r="G1561" i="48"/>
  <c r="B1561" i="48"/>
  <c r="A1561" i="48"/>
  <c r="G1560" i="48"/>
  <c r="B1560" i="48"/>
  <c r="A1560" i="48"/>
  <c r="G1559" i="48"/>
  <c r="B1559" i="48"/>
  <c r="A1559" i="48"/>
  <c r="G1558" i="48"/>
  <c r="B1558" i="48"/>
  <c r="A1558" i="48"/>
  <c r="G1557" i="48"/>
  <c r="B1557" i="48"/>
  <c r="A1557" i="48"/>
  <c r="G1556" i="48"/>
  <c r="B1556" i="48"/>
  <c r="A1556" i="48"/>
  <c r="G1555" i="48"/>
  <c r="B1555" i="48"/>
  <c r="A1555" i="48"/>
  <c r="G1554" i="48"/>
  <c r="B1554" i="48"/>
  <c r="A1554" i="48"/>
  <c r="G1553" i="48"/>
  <c r="B1553" i="48"/>
  <c r="A1553" i="48"/>
  <c r="G1552" i="48"/>
  <c r="B1552" i="48"/>
  <c r="A1552" i="48"/>
  <c r="G1551" i="48"/>
  <c r="B1551" i="48"/>
  <c r="A1551" i="48"/>
  <c r="G1550" i="48"/>
  <c r="B1550" i="48"/>
  <c r="A1550" i="48"/>
  <c r="G1549" i="48"/>
  <c r="B1549" i="48"/>
  <c r="A1549" i="48"/>
  <c r="G1548" i="48"/>
  <c r="B1548" i="48"/>
  <c r="A1548" i="48"/>
  <c r="G1547" i="48"/>
  <c r="B1547" i="48"/>
  <c r="A1547" i="48"/>
  <c r="G1546" i="48"/>
  <c r="B1546" i="48"/>
  <c r="A1546" i="48"/>
  <c r="G1545" i="48"/>
  <c r="B1545" i="48"/>
  <c r="A1545" i="48"/>
  <c r="G1544" i="48"/>
  <c r="B1544" i="48"/>
  <c r="A1544" i="48"/>
  <c r="G1543" i="48"/>
  <c r="B1543" i="48"/>
  <c r="A1543" i="48"/>
  <c r="G1542" i="48"/>
  <c r="B1542" i="48"/>
  <c r="A1542" i="48"/>
  <c r="G1541" i="48"/>
  <c r="B1541" i="48"/>
  <c r="A1541" i="48"/>
  <c r="G1540" i="48"/>
  <c r="B1540" i="48"/>
  <c r="A1540" i="48"/>
  <c r="G1539" i="48"/>
  <c r="B1539" i="48"/>
  <c r="A1539" i="48"/>
  <c r="G1538" i="48"/>
  <c r="B1538" i="48"/>
  <c r="A1538" i="48"/>
  <c r="G1537" i="48"/>
  <c r="B1537" i="48"/>
  <c r="A1537" i="48"/>
  <c r="G1536" i="48"/>
  <c r="B1536" i="48"/>
  <c r="A1536" i="48"/>
  <c r="G1535" i="48"/>
  <c r="B1535" i="48"/>
  <c r="A1535" i="48"/>
  <c r="G1534" i="48"/>
  <c r="B1534" i="48"/>
  <c r="A1534" i="48"/>
  <c r="G1533" i="48"/>
  <c r="B1533" i="48"/>
  <c r="A1533" i="48"/>
  <c r="G1532" i="48"/>
  <c r="B1532" i="48"/>
  <c r="A1532" i="48"/>
  <c r="G1531" i="48"/>
  <c r="B1531" i="48"/>
  <c r="A1531" i="48"/>
  <c r="G1530" i="48"/>
  <c r="B1530" i="48"/>
  <c r="A1530" i="48"/>
  <c r="G1529" i="48"/>
  <c r="B1529" i="48"/>
  <c r="A1529" i="48"/>
  <c r="G1528" i="48"/>
  <c r="B1528" i="48"/>
  <c r="A1528" i="48"/>
  <c r="G1527" i="48"/>
  <c r="B1527" i="48"/>
  <c r="A1527" i="48"/>
  <c r="G1526" i="48"/>
  <c r="B1526" i="48"/>
  <c r="A1526" i="48"/>
  <c r="G1525" i="48"/>
  <c r="B1525" i="48"/>
  <c r="A1525" i="48"/>
  <c r="G1524" i="48"/>
  <c r="B1524" i="48"/>
  <c r="A1524" i="48"/>
  <c r="G1523" i="48"/>
  <c r="B1523" i="48"/>
  <c r="A1523" i="48"/>
  <c r="G1522" i="48"/>
  <c r="B1522" i="48"/>
  <c r="A1522" i="48"/>
  <c r="G1521" i="48"/>
  <c r="B1521" i="48"/>
  <c r="A1521" i="48"/>
  <c r="G1520" i="48"/>
  <c r="B1520" i="48"/>
  <c r="A1520" i="48"/>
  <c r="G1519" i="48"/>
  <c r="B1519" i="48"/>
  <c r="A1519" i="48"/>
  <c r="G1518" i="48"/>
  <c r="B1518" i="48"/>
  <c r="A1518" i="48"/>
  <c r="G1517" i="48"/>
  <c r="B1517" i="48"/>
  <c r="A1517" i="48"/>
  <c r="G1516" i="48"/>
  <c r="B1516" i="48"/>
  <c r="A1516" i="48"/>
  <c r="G1515" i="48"/>
  <c r="B1515" i="48"/>
  <c r="A1515" i="48"/>
  <c r="G1514" i="48"/>
  <c r="B1514" i="48"/>
  <c r="A1514" i="48"/>
  <c r="G1513" i="48"/>
  <c r="B1513" i="48"/>
  <c r="A1513" i="48"/>
  <c r="G1512" i="48"/>
  <c r="B1512" i="48"/>
  <c r="A1512" i="48"/>
  <c r="G1511" i="48"/>
  <c r="B1511" i="48"/>
  <c r="A1511" i="48"/>
  <c r="G1510" i="48"/>
  <c r="B1510" i="48"/>
  <c r="A1510" i="48"/>
  <c r="G1509" i="48"/>
  <c r="B1509" i="48"/>
  <c r="A1509" i="48"/>
  <c r="G1508" i="48"/>
  <c r="B1508" i="48"/>
  <c r="A1508" i="48"/>
  <c r="G1507" i="48"/>
  <c r="B1507" i="48"/>
  <c r="A1507" i="48"/>
  <c r="G1506" i="48"/>
  <c r="B1506" i="48"/>
  <c r="A1506" i="48"/>
  <c r="G1505" i="48"/>
  <c r="B1505" i="48"/>
  <c r="A1505" i="48"/>
  <c r="G1504" i="48"/>
  <c r="B1504" i="48"/>
  <c r="A1504" i="48"/>
  <c r="G1503" i="48"/>
  <c r="B1503" i="48"/>
  <c r="A1503" i="48"/>
  <c r="G1502" i="48"/>
  <c r="B1502" i="48"/>
  <c r="A1502" i="48"/>
  <c r="G1501" i="48"/>
  <c r="B1501" i="48"/>
  <c r="A1501" i="48"/>
  <c r="G1500" i="48"/>
  <c r="B1500" i="48"/>
  <c r="A1500" i="48"/>
  <c r="G1499" i="48"/>
  <c r="B1499" i="48"/>
  <c r="A1499" i="48"/>
  <c r="G1498" i="48"/>
  <c r="B1498" i="48"/>
  <c r="A1498" i="48"/>
  <c r="G1497" i="48"/>
  <c r="B1497" i="48"/>
  <c r="A1497" i="48"/>
  <c r="G1496" i="48"/>
  <c r="B1496" i="48"/>
  <c r="A1496" i="48"/>
  <c r="G1495" i="48"/>
  <c r="B1495" i="48"/>
  <c r="A1495" i="48"/>
  <c r="G1494" i="48"/>
  <c r="B1494" i="48"/>
  <c r="A1494" i="48"/>
  <c r="G1493" i="48"/>
  <c r="B1493" i="48"/>
  <c r="A1493" i="48"/>
  <c r="G1492" i="48"/>
  <c r="B1492" i="48"/>
  <c r="A1492" i="48"/>
  <c r="G1491" i="48"/>
  <c r="B1491" i="48"/>
  <c r="A1491" i="48"/>
  <c r="G1490" i="48"/>
  <c r="B1490" i="48"/>
  <c r="A1490" i="48"/>
  <c r="G1489" i="48"/>
  <c r="B1489" i="48"/>
  <c r="A1489" i="48"/>
  <c r="G1488" i="48"/>
  <c r="B1488" i="48"/>
  <c r="A1488" i="48"/>
  <c r="G1487" i="48"/>
  <c r="B1487" i="48"/>
  <c r="A1487" i="48"/>
  <c r="B1486" i="48"/>
  <c r="A1486" i="48"/>
  <c r="B1485" i="48"/>
  <c r="A1485" i="48"/>
  <c r="B1484" i="48"/>
  <c r="A1484" i="48"/>
  <c r="B1483" i="48"/>
  <c r="A1483" i="48"/>
  <c r="B1482" i="48"/>
  <c r="A1482" i="48"/>
  <c r="B1481" i="48"/>
  <c r="A1481" i="48"/>
  <c r="B1480" i="48"/>
  <c r="A1480" i="48"/>
  <c r="B1479" i="48"/>
  <c r="A1479" i="48"/>
  <c r="B1478" i="48"/>
  <c r="A1478" i="48"/>
  <c r="B1477" i="48"/>
  <c r="A1477" i="48"/>
  <c r="B1476" i="48"/>
  <c r="A1476" i="48"/>
  <c r="B1475" i="48"/>
  <c r="A1475" i="48"/>
  <c r="B1474" i="48"/>
  <c r="A1474" i="48"/>
  <c r="B1473" i="48"/>
  <c r="A1473" i="48"/>
  <c r="B1472" i="48"/>
  <c r="A1472" i="48"/>
  <c r="B1471" i="48"/>
  <c r="A1471" i="48"/>
  <c r="B1470" i="48"/>
  <c r="A1470" i="48"/>
  <c r="B1469" i="48"/>
  <c r="A1469" i="48"/>
  <c r="B1468" i="48"/>
  <c r="A1468" i="48"/>
  <c r="B1467" i="48"/>
  <c r="A1467" i="48"/>
  <c r="B1466" i="48"/>
  <c r="A1466" i="48"/>
  <c r="B1465" i="48"/>
  <c r="A1465" i="48"/>
  <c r="B1464" i="48"/>
  <c r="A1464" i="48"/>
  <c r="B1463" i="48"/>
  <c r="A1463" i="48"/>
  <c r="B1462" i="48"/>
  <c r="A1462" i="48"/>
  <c r="B1461" i="48"/>
  <c r="A1461" i="48"/>
  <c r="B1460" i="48"/>
  <c r="A1460" i="48"/>
  <c r="B1459" i="48"/>
  <c r="A1459" i="48"/>
  <c r="B1458" i="48"/>
  <c r="A1458" i="48"/>
  <c r="B1457" i="48"/>
  <c r="A1457" i="48"/>
  <c r="B1456" i="48"/>
  <c r="A1456" i="48"/>
  <c r="B1455" i="48"/>
  <c r="A1455" i="48"/>
  <c r="B1454" i="48"/>
  <c r="A1454" i="48"/>
  <c r="B1453" i="48"/>
  <c r="A1453" i="48"/>
  <c r="B1452" i="48"/>
  <c r="A1452" i="48"/>
  <c r="B1451" i="48"/>
  <c r="A1451" i="48"/>
  <c r="B1450" i="48"/>
  <c r="A1450" i="48"/>
  <c r="B1449" i="48"/>
  <c r="A1449" i="48"/>
  <c r="B1448" i="48"/>
  <c r="A1448" i="48"/>
  <c r="B1447" i="48"/>
  <c r="A1447" i="48"/>
  <c r="B1446" i="48"/>
  <c r="A1446" i="48"/>
  <c r="B1445" i="48"/>
  <c r="A1445" i="48"/>
  <c r="B1444" i="48"/>
  <c r="A1444" i="48"/>
  <c r="B1443" i="48"/>
  <c r="A1443" i="48"/>
  <c r="B1442" i="48"/>
  <c r="A1442" i="48"/>
  <c r="B1441" i="48"/>
  <c r="A1441" i="48"/>
  <c r="B1440" i="48"/>
  <c r="A1440" i="48"/>
  <c r="B1439" i="48"/>
  <c r="A1439" i="48"/>
  <c r="B1438" i="48"/>
  <c r="A1438" i="48"/>
  <c r="B1437" i="48"/>
  <c r="A1437" i="48"/>
  <c r="B1436" i="48"/>
  <c r="A1436" i="48"/>
  <c r="B1435" i="48"/>
  <c r="A1435" i="48"/>
  <c r="B1434" i="48"/>
  <c r="A1434" i="48"/>
  <c r="B1433" i="48"/>
  <c r="A1433" i="48"/>
  <c r="B1432" i="48"/>
  <c r="A1432" i="48"/>
  <c r="B1431" i="48"/>
  <c r="A1431" i="48"/>
  <c r="B1430" i="48"/>
  <c r="A1430" i="48"/>
  <c r="B1429" i="48"/>
  <c r="A1429" i="48"/>
  <c r="B1428" i="48"/>
  <c r="A1428" i="48"/>
  <c r="B1427" i="48"/>
  <c r="A1427" i="48"/>
  <c r="B1426" i="48"/>
  <c r="A1426" i="48"/>
  <c r="B1425" i="48"/>
  <c r="A1425" i="48"/>
  <c r="B1424" i="48"/>
  <c r="A1424" i="48"/>
  <c r="B1423" i="48"/>
  <c r="A1423" i="48"/>
  <c r="B1422" i="48"/>
  <c r="A1422" i="48"/>
  <c r="B1421" i="48"/>
  <c r="A1421" i="48"/>
  <c r="B1420" i="48"/>
  <c r="A1420" i="48"/>
  <c r="B1419" i="48"/>
  <c r="A1419" i="48"/>
  <c r="B1418" i="48"/>
  <c r="A1418" i="48"/>
  <c r="B1417" i="48"/>
  <c r="A1417" i="48"/>
  <c r="B1416" i="48"/>
  <c r="A1416" i="48"/>
  <c r="B1415" i="48"/>
  <c r="A1415" i="48"/>
  <c r="B1414" i="48"/>
  <c r="A1414" i="48"/>
  <c r="B1413" i="48"/>
  <c r="A1413" i="48"/>
  <c r="B1412" i="48"/>
  <c r="A1412" i="48"/>
  <c r="B1411" i="48"/>
  <c r="A1411" i="48"/>
  <c r="B1410" i="48"/>
  <c r="A1410" i="48"/>
  <c r="B1409" i="48"/>
  <c r="A1409" i="48"/>
  <c r="B1408" i="48"/>
  <c r="A1408" i="48"/>
  <c r="B1407" i="48"/>
  <c r="A1407" i="48"/>
  <c r="B1406" i="48"/>
  <c r="A1406" i="48"/>
  <c r="B1405" i="48"/>
  <c r="A1405" i="48"/>
  <c r="B1404" i="48"/>
  <c r="A1404" i="48"/>
  <c r="B1403" i="48"/>
  <c r="A1403" i="48"/>
  <c r="B1402" i="48"/>
  <c r="A1402" i="48"/>
  <c r="B1401" i="48"/>
  <c r="A1401" i="48"/>
  <c r="B1400" i="48"/>
  <c r="A1400" i="48"/>
  <c r="B1399" i="48"/>
  <c r="A1399" i="48"/>
  <c r="B1398" i="48"/>
  <c r="A1398" i="48"/>
  <c r="B1397" i="48"/>
  <c r="A1397" i="48"/>
  <c r="B1396" i="48"/>
  <c r="A1396" i="48"/>
  <c r="B1395" i="48"/>
  <c r="A1395" i="48"/>
  <c r="B1394" i="48"/>
  <c r="A1394" i="48"/>
  <c r="B1393" i="48"/>
  <c r="A1393" i="48"/>
  <c r="B1392" i="48"/>
  <c r="A1392" i="48"/>
  <c r="B1391" i="48"/>
  <c r="A1391" i="48"/>
  <c r="B1390" i="48"/>
  <c r="A1390" i="48"/>
  <c r="B1389" i="48"/>
  <c r="A1389" i="48"/>
  <c r="B1388" i="48"/>
  <c r="A1388" i="48"/>
  <c r="B1387" i="48"/>
  <c r="A1387" i="48"/>
  <c r="B1386" i="48"/>
  <c r="A1386" i="48"/>
  <c r="B1385" i="48"/>
  <c r="A1385" i="48"/>
  <c r="B1384" i="48"/>
  <c r="A1384" i="48"/>
  <c r="B1383" i="48"/>
  <c r="A1383" i="48"/>
  <c r="B1382" i="48"/>
  <c r="A1382" i="48"/>
  <c r="B1381" i="48"/>
  <c r="A1381" i="48"/>
  <c r="B1380" i="48"/>
  <c r="A1380" i="48"/>
  <c r="B1379" i="48"/>
  <c r="A1379" i="48"/>
  <c r="B1378" i="48"/>
  <c r="A1378" i="48"/>
  <c r="B1377" i="48"/>
  <c r="A1377" i="48"/>
  <c r="B1376" i="48"/>
  <c r="A1376" i="48"/>
  <c r="B1375" i="48"/>
  <c r="A1375" i="48"/>
  <c r="B1374" i="48"/>
  <c r="A1374" i="48"/>
  <c r="B1373" i="48"/>
  <c r="A1373" i="48"/>
  <c r="B1372" i="48"/>
  <c r="A1372" i="48"/>
  <c r="B1371" i="48"/>
  <c r="A1371" i="48"/>
  <c r="B1370" i="48"/>
  <c r="A1370" i="48"/>
  <c r="B1369" i="48"/>
  <c r="A1369" i="48"/>
  <c r="B1368" i="48"/>
  <c r="A1368" i="48"/>
  <c r="B1367" i="48"/>
  <c r="A1367" i="48"/>
  <c r="B1366" i="48"/>
  <c r="A1366" i="48"/>
  <c r="B1365" i="48"/>
  <c r="A1365" i="48"/>
  <c r="B1364" i="48"/>
  <c r="A1364" i="48"/>
  <c r="B1363" i="48"/>
  <c r="A1363" i="48"/>
  <c r="B1362" i="48"/>
  <c r="A1362" i="48"/>
  <c r="B1361" i="48"/>
  <c r="A1361" i="48"/>
  <c r="B1360" i="48"/>
  <c r="A1360" i="48"/>
  <c r="B1359" i="48"/>
  <c r="A1359" i="48"/>
  <c r="B1358" i="48"/>
  <c r="A1358" i="48"/>
  <c r="B1357" i="48"/>
  <c r="A1357" i="48"/>
  <c r="B1356" i="48"/>
  <c r="A1356" i="48"/>
  <c r="B1355" i="48"/>
  <c r="A1355" i="48"/>
  <c r="B1354" i="48"/>
  <c r="A1354" i="48"/>
  <c r="B1353" i="48"/>
  <c r="A1353" i="48"/>
  <c r="B1352" i="48"/>
  <c r="A1352" i="48"/>
  <c r="B1351" i="48"/>
  <c r="A1351" i="48"/>
  <c r="B1350" i="48"/>
  <c r="A1350" i="48"/>
  <c r="B1349" i="48"/>
  <c r="A1349" i="48"/>
  <c r="B1348" i="48"/>
  <c r="A1348" i="48"/>
  <c r="B1347" i="48"/>
  <c r="A1347" i="48"/>
  <c r="B1346" i="48"/>
  <c r="A1346" i="48"/>
  <c r="B1345" i="48"/>
  <c r="A1345" i="48"/>
  <c r="B1344" i="48"/>
  <c r="A1344" i="48"/>
  <c r="B1343" i="48"/>
  <c r="A1343" i="48"/>
  <c r="B1342" i="48"/>
  <c r="A1342" i="48"/>
  <c r="B1341" i="48"/>
  <c r="A1341" i="48"/>
  <c r="B1340" i="48"/>
  <c r="A1340" i="48"/>
  <c r="B1339" i="48"/>
  <c r="A1339" i="48"/>
  <c r="B1338" i="48"/>
  <c r="A1338" i="48"/>
  <c r="B1337" i="48"/>
  <c r="A1337" i="48"/>
  <c r="B1336" i="48"/>
  <c r="A1336" i="48"/>
  <c r="B1335" i="48"/>
  <c r="A1335" i="48"/>
  <c r="B1334" i="48"/>
  <c r="A1334" i="48"/>
  <c r="B1333" i="48"/>
  <c r="A1333" i="48"/>
  <c r="B1332" i="48"/>
  <c r="A1332" i="48"/>
  <c r="B1331" i="48"/>
  <c r="A1331" i="48"/>
  <c r="B1330" i="48"/>
  <c r="A1330" i="48"/>
  <c r="B1329" i="48"/>
  <c r="A1329" i="48"/>
  <c r="B1328" i="48"/>
  <c r="A1328" i="48"/>
  <c r="B1327" i="48"/>
  <c r="A1327" i="48"/>
  <c r="B1326" i="48"/>
  <c r="A1326" i="48"/>
  <c r="B1325" i="48"/>
  <c r="A1325" i="48"/>
  <c r="B1324" i="48"/>
  <c r="A1324" i="48"/>
  <c r="B1323" i="48"/>
  <c r="A1323" i="48"/>
  <c r="B1322" i="48"/>
  <c r="A1322" i="48"/>
  <c r="B1321" i="48"/>
  <c r="A1321" i="48"/>
  <c r="B1320" i="48"/>
  <c r="A1320" i="48"/>
  <c r="B1319" i="48"/>
  <c r="A1319" i="48"/>
  <c r="B1318" i="48"/>
  <c r="A1318" i="48"/>
  <c r="B1317" i="48"/>
  <c r="A1317" i="48"/>
  <c r="B1316" i="48"/>
  <c r="A1316" i="48"/>
  <c r="B1315" i="48"/>
  <c r="A1315" i="48"/>
  <c r="B1314" i="48"/>
  <c r="A1314" i="48"/>
  <c r="B1313" i="48"/>
  <c r="A1313" i="48"/>
  <c r="B1312" i="48"/>
  <c r="A1312" i="48"/>
  <c r="B1311" i="48"/>
  <c r="A1311" i="48"/>
  <c r="B1310" i="48"/>
  <c r="A1310" i="48"/>
  <c r="B1309" i="48"/>
  <c r="A1309" i="48"/>
  <c r="B1308" i="48"/>
  <c r="A1308" i="48"/>
  <c r="B1307" i="48"/>
  <c r="A1307" i="48"/>
  <c r="B1306" i="48"/>
  <c r="A1306" i="48"/>
  <c r="B1305" i="48"/>
  <c r="A1305" i="48"/>
  <c r="B1304" i="48"/>
  <c r="A1304" i="48"/>
  <c r="B1303" i="48"/>
  <c r="A1303" i="48"/>
  <c r="B1302" i="48"/>
  <c r="A1302" i="48"/>
  <c r="B1301" i="48"/>
  <c r="A1301" i="48"/>
  <c r="B1300" i="48"/>
  <c r="A1300" i="48"/>
  <c r="B1299" i="48"/>
  <c r="A1299" i="48"/>
  <c r="B1298" i="48"/>
  <c r="A1298" i="48"/>
  <c r="B1297" i="48"/>
  <c r="A1297" i="48"/>
  <c r="B1296" i="48"/>
  <c r="A1296" i="48"/>
  <c r="B1295" i="48"/>
  <c r="A1295" i="48"/>
  <c r="B1294" i="48"/>
  <c r="A1294" i="48"/>
  <c r="B1293" i="48"/>
  <c r="A1293" i="48"/>
  <c r="B1292" i="48"/>
  <c r="A1292" i="48"/>
  <c r="B1291" i="48"/>
  <c r="A1291" i="48"/>
  <c r="B1290" i="48"/>
  <c r="A1290" i="48"/>
  <c r="B1289" i="48"/>
  <c r="A1289" i="48"/>
  <c r="B1288" i="48"/>
  <c r="A1288" i="48"/>
  <c r="B1287" i="48"/>
  <c r="A1287" i="48"/>
  <c r="B1286" i="48"/>
  <c r="A1286" i="48"/>
  <c r="B1285" i="48"/>
  <c r="A1285" i="48"/>
  <c r="B1284" i="48"/>
  <c r="A1284" i="48"/>
  <c r="B1283" i="48"/>
  <c r="A1283" i="48"/>
  <c r="B1282" i="48"/>
  <c r="A1282" i="48"/>
  <c r="B1281" i="48"/>
  <c r="A1281" i="48"/>
  <c r="B1280" i="48"/>
  <c r="A1280" i="48"/>
  <c r="B1279" i="48"/>
  <c r="A1279" i="48"/>
  <c r="B1278" i="48"/>
  <c r="A1278" i="48"/>
  <c r="B1277" i="48"/>
  <c r="A1277" i="48"/>
  <c r="B1276" i="48"/>
  <c r="A1276" i="48"/>
  <c r="B1275" i="48"/>
  <c r="A1275" i="48"/>
  <c r="B1274" i="48"/>
  <c r="A1274" i="48"/>
  <c r="B1273" i="48"/>
  <c r="A1273" i="48"/>
  <c r="B1272" i="48"/>
  <c r="A1272" i="48"/>
  <c r="B1271" i="48"/>
  <c r="A1271" i="48"/>
  <c r="B1270" i="48"/>
  <c r="A1270" i="48"/>
  <c r="B1269" i="48"/>
  <c r="A1269" i="48"/>
  <c r="B1268" i="48"/>
  <c r="A1268" i="48"/>
  <c r="B1267" i="48"/>
  <c r="A1267" i="48"/>
  <c r="B1266" i="48"/>
  <c r="A1266" i="48"/>
  <c r="B1265" i="48"/>
  <c r="A1265" i="48"/>
  <c r="B1264" i="48"/>
  <c r="A1264" i="48"/>
  <c r="B1263" i="48"/>
  <c r="A1263" i="48"/>
  <c r="B1262" i="48"/>
  <c r="A1262" i="48"/>
  <c r="B1261" i="48"/>
  <c r="A1261" i="48"/>
  <c r="B1260" i="48"/>
  <c r="A1260" i="48"/>
  <c r="B1259" i="48"/>
  <c r="A1259" i="48"/>
  <c r="B1258" i="48"/>
  <c r="A1258" i="48"/>
  <c r="B1257" i="48"/>
  <c r="A1257" i="48"/>
  <c r="B1256" i="48"/>
  <c r="A1256" i="48"/>
  <c r="B1255" i="48"/>
  <c r="A1255" i="48"/>
  <c r="B1254" i="48"/>
  <c r="A1254" i="48"/>
  <c r="B1253" i="48"/>
  <c r="A1253" i="48"/>
  <c r="B1252" i="48"/>
  <c r="A1252" i="48"/>
  <c r="B1251" i="48"/>
  <c r="A1251" i="48"/>
  <c r="B1250" i="48"/>
  <c r="A1250" i="48"/>
  <c r="B1249" i="48"/>
  <c r="A1249" i="48"/>
  <c r="B1248" i="48"/>
  <c r="A1248" i="48"/>
  <c r="B1247" i="48"/>
  <c r="A1247" i="48"/>
  <c r="B1246" i="48"/>
  <c r="A1246" i="48"/>
  <c r="B1245" i="48"/>
  <c r="A1245" i="48"/>
  <c r="B1244" i="48"/>
  <c r="A1244" i="48"/>
  <c r="B1243" i="48"/>
  <c r="A1243" i="48"/>
  <c r="B1242" i="48"/>
  <c r="A1242" i="48"/>
  <c r="B1241" i="48"/>
  <c r="A1241" i="48"/>
  <c r="B1240" i="48"/>
  <c r="A1240" i="48"/>
  <c r="B1239" i="48"/>
  <c r="A1239" i="48"/>
  <c r="B1238" i="48"/>
  <c r="A1238" i="48"/>
  <c r="B1237" i="48"/>
  <c r="A1237" i="48"/>
  <c r="B1236" i="48"/>
  <c r="A1236" i="48"/>
  <c r="B1235" i="48"/>
  <c r="A1235" i="48"/>
  <c r="B1234" i="48"/>
  <c r="A1234" i="48"/>
  <c r="B1233" i="48"/>
  <c r="A1233" i="48"/>
  <c r="B1232" i="48"/>
  <c r="A1232" i="48"/>
  <c r="B1231" i="48"/>
  <c r="A1231" i="48"/>
  <c r="B1230" i="48"/>
  <c r="A1230" i="48"/>
  <c r="B1229" i="48"/>
  <c r="A1229" i="48"/>
  <c r="B1228" i="48"/>
  <c r="A1228" i="48"/>
  <c r="B1227" i="48"/>
  <c r="A1227" i="48"/>
  <c r="B1226" i="48"/>
  <c r="A1226" i="48"/>
  <c r="B1225" i="48"/>
  <c r="A1225" i="48"/>
  <c r="B1224" i="48"/>
  <c r="A1224" i="48"/>
  <c r="B1223" i="48"/>
  <c r="A1223" i="48"/>
  <c r="B1222" i="48"/>
  <c r="A1222" i="48"/>
  <c r="B1221" i="48"/>
  <c r="A1221" i="48"/>
  <c r="B1220" i="48"/>
  <c r="A1220" i="48"/>
  <c r="B1219" i="48"/>
  <c r="A1219" i="48"/>
  <c r="B1218" i="48"/>
  <c r="A1218" i="48"/>
  <c r="B1217" i="48"/>
  <c r="A1217" i="48"/>
  <c r="B1216" i="48"/>
  <c r="A1216" i="48"/>
  <c r="B1215" i="48"/>
  <c r="A1215" i="48"/>
  <c r="B1214" i="48"/>
  <c r="A1214" i="48"/>
  <c r="B1213" i="48"/>
  <c r="A1213" i="48"/>
  <c r="B1212" i="48"/>
  <c r="A1212" i="48"/>
  <c r="B1211" i="48"/>
  <c r="A1211" i="48"/>
  <c r="B1210" i="48"/>
  <c r="A1210" i="48"/>
  <c r="B1209" i="48"/>
  <c r="A1209" i="48"/>
  <c r="B1208" i="48"/>
  <c r="A1208" i="48"/>
  <c r="B1207" i="48"/>
  <c r="A1207" i="48"/>
  <c r="B1206" i="48"/>
  <c r="A1206" i="48"/>
  <c r="B1205" i="48"/>
  <c r="A1205" i="48"/>
  <c r="B1204" i="48"/>
  <c r="A1204" i="48"/>
  <c r="B1203" i="48"/>
  <c r="A1203" i="48"/>
  <c r="B1202" i="48"/>
  <c r="A1202" i="48"/>
  <c r="B1201" i="48"/>
  <c r="A1201" i="48"/>
  <c r="B1200" i="48"/>
  <c r="A1200" i="48"/>
  <c r="B1199" i="48"/>
  <c r="A1199" i="48"/>
  <c r="B1198" i="48"/>
  <c r="A1198" i="48"/>
  <c r="B1197" i="48"/>
  <c r="A1197" i="48"/>
  <c r="B1196" i="48"/>
  <c r="A1196" i="48"/>
  <c r="B1195" i="48"/>
  <c r="A1195" i="48"/>
  <c r="B1194" i="48"/>
  <c r="A1194" i="48"/>
  <c r="B1193" i="48"/>
  <c r="A1193" i="48"/>
  <c r="B1192" i="48"/>
  <c r="A1192" i="48"/>
  <c r="B1191" i="48"/>
  <c r="A1191" i="48"/>
  <c r="B1190" i="48"/>
  <c r="A1190" i="48"/>
  <c r="B1189" i="48"/>
  <c r="A1189" i="48"/>
  <c r="B1188" i="48"/>
  <c r="A1188" i="48"/>
  <c r="B1187" i="48"/>
  <c r="A1187" i="48"/>
  <c r="B1186" i="48"/>
  <c r="A1186" i="48"/>
  <c r="B1185" i="48"/>
  <c r="A1185" i="48"/>
  <c r="B1184" i="48"/>
  <c r="A1184" i="48"/>
  <c r="B1183" i="48"/>
  <c r="A1183" i="48"/>
  <c r="B1182" i="48"/>
  <c r="A1182" i="48"/>
  <c r="B1181" i="48"/>
  <c r="A1181" i="48"/>
  <c r="B1180" i="48"/>
  <c r="A1180" i="48"/>
  <c r="B1179" i="48"/>
  <c r="A1179" i="48"/>
  <c r="B1178" i="48"/>
  <c r="A1178" i="48"/>
  <c r="B1177" i="48"/>
  <c r="A1177" i="48"/>
  <c r="B1176" i="48"/>
  <c r="A1176" i="48"/>
  <c r="B1175" i="48"/>
  <c r="A1175" i="48"/>
  <c r="B1174" i="48"/>
  <c r="A1174" i="48"/>
  <c r="B1173" i="48"/>
  <c r="A1173" i="48"/>
  <c r="B1172" i="48"/>
  <c r="A1172" i="48"/>
  <c r="B1171" i="48"/>
  <c r="A1171" i="48"/>
  <c r="B1170" i="48"/>
  <c r="A1170" i="48"/>
  <c r="B1169" i="48"/>
  <c r="A1169" i="48"/>
  <c r="B1168" i="48"/>
  <c r="A1168" i="48"/>
  <c r="B1167" i="48"/>
  <c r="A1167" i="48"/>
  <c r="B1166" i="48"/>
  <c r="A1166" i="48"/>
  <c r="B1165" i="48"/>
  <c r="A1165" i="48"/>
  <c r="B1164" i="48"/>
  <c r="A1164" i="48"/>
  <c r="B1163" i="48"/>
  <c r="A1163" i="48"/>
  <c r="B1162" i="48"/>
  <c r="A1162" i="48"/>
  <c r="B1161" i="48"/>
  <c r="A1161" i="48"/>
  <c r="B1160" i="48"/>
  <c r="A1160" i="48"/>
  <c r="B1159" i="48"/>
  <c r="A1159" i="48"/>
  <c r="B1158" i="48"/>
  <c r="A1158" i="48"/>
  <c r="B1157" i="48"/>
  <c r="A1157" i="48"/>
  <c r="B1156" i="48"/>
  <c r="A1156" i="48"/>
  <c r="B1155" i="48"/>
  <c r="A1155" i="48"/>
  <c r="B1154" i="48"/>
  <c r="A1154" i="48"/>
  <c r="B1153" i="48"/>
  <c r="A1153" i="48"/>
  <c r="B1152" i="48"/>
  <c r="A1152" i="48"/>
  <c r="B1151" i="48"/>
  <c r="A1151" i="48"/>
  <c r="B1150" i="48"/>
  <c r="A1150" i="48"/>
  <c r="B1149" i="48"/>
  <c r="A1149" i="48"/>
  <c r="B1148" i="48"/>
  <c r="A1148" i="48"/>
  <c r="B1147" i="48"/>
  <c r="A1147" i="48"/>
  <c r="B1146" i="48"/>
  <c r="A1146" i="48"/>
  <c r="B1145" i="48"/>
  <c r="A1145" i="48"/>
  <c r="B1144" i="48"/>
  <c r="A1144" i="48"/>
  <c r="B1143" i="48"/>
  <c r="A1143" i="48"/>
  <c r="B1142" i="48"/>
  <c r="A1142" i="48"/>
  <c r="B1141" i="48"/>
  <c r="A1141" i="48"/>
  <c r="B1140" i="48"/>
  <c r="A1140" i="48"/>
  <c r="B1139" i="48"/>
  <c r="A1139" i="48"/>
  <c r="B1138" i="48"/>
  <c r="A1138" i="48"/>
  <c r="B1137" i="48"/>
  <c r="A1137" i="48"/>
  <c r="B1136" i="48"/>
  <c r="A1136" i="48"/>
  <c r="B1135" i="48"/>
  <c r="A1135" i="48"/>
  <c r="B1134" i="48"/>
  <c r="A1134" i="48"/>
  <c r="B1133" i="48"/>
  <c r="A1133" i="48"/>
  <c r="B1132" i="48"/>
  <c r="A1132" i="48"/>
  <c r="B1131" i="48"/>
  <c r="A1131" i="48"/>
  <c r="B1130" i="48"/>
  <c r="A1130" i="48"/>
  <c r="B1129" i="48"/>
  <c r="A1129" i="48"/>
  <c r="B1128" i="48"/>
  <c r="A1128" i="48"/>
  <c r="B1127" i="48"/>
  <c r="A1127" i="48"/>
  <c r="B1126" i="48"/>
  <c r="A1126" i="48"/>
  <c r="B1125" i="48"/>
  <c r="A1125" i="48"/>
  <c r="B1124" i="48"/>
  <c r="A1124" i="48"/>
  <c r="B1123" i="48"/>
  <c r="A1123" i="48"/>
  <c r="B1122" i="48"/>
  <c r="A1122" i="48"/>
  <c r="B1121" i="48"/>
  <c r="A1121" i="48"/>
  <c r="B1120" i="48"/>
  <c r="A1120" i="48"/>
  <c r="B1119" i="48"/>
  <c r="A1119" i="48"/>
  <c r="B1118" i="48"/>
  <c r="A1118" i="48"/>
  <c r="B1117" i="48"/>
  <c r="A1117" i="48"/>
  <c r="B1116" i="48"/>
  <c r="A1116" i="48"/>
  <c r="B1115" i="48"/>
  <c r="A1115" i="48"/>
  <c r="B1114" i="48"/>
  <c r="A1114" i="48"/>
  <c r="B1113" i="48"/>
  <c r="A1113" i="48"/>
  <c r="B1112" i="48"/>
  <c r="A1112" i="48"/>
  <c r="B1111" i="48"/>
  <c r="A1111" i="48"/>
  <c r="B1110" i="48"/>
  <c r="A1110" i="48"/>
  <c r="B1109" i="48"/>
  <c r="A1109" i="48"/>
  <c r="B1108" i="48"/>
  <c r="A1108" i="48"/>
  <c r="B1107" i="48"/>
  <c r="A1107" i="48"/>
  <c r="B1106" i="48"/>
  <c r="A1106" i="48"/>
  <c r="B1105" i="48"/>
  <c r="A1105" i="48"/>
  <c r="B1104" i="48"/>
  <c r="A1104" i="48"/>
  <c r="B1103" i="48"/>
  <c r="A1103" i="48"/>
  <c r="B1102" i="48"/>
  <c r="A1102" i="48"/>
  <c r="B1101" i="48"/>
  <c r="A1101" i="48"/>
  <c r="B1100" i="48"/>
  <c r="A1100" i="48"/>
  <c r="B1099" i="48"/>
  <c r="A1099" i="48"/>
  <c r="B1098" i="48"/>
  <c r="A1098" i="48"/>
  <c r="B1097" i="48"/>
  <c r="A1097" i="48"/>
  <c r="B1096" i="48"/>
  <c r="A1096" i="48"/>
  <c r="B1095" i="48"/>
  <c r="A1095" i="48"/>
  <c r="B1094" i="48"/>
  <c r="A1094" i="48"/>
  <c r="B1093" i="48"/>
  <c r="A1093" i="48"/>
  <c r="B1092" i="48"/>
  <c r="A1092" i="48"/>
  <c r="B1091" i="48"/>
  <c r="A1091" i="48"/>
  <c r="B1090" i="48"/>
  <c r="A1090" i="48"/>
  <c r="B1089" i="48"/>
  <c r="A1089" i="48"/>
  <c r="B1088" i="48"/>
  <c r="A1088" i="48"/>
  <c r="B1087" i="48"/>
  <c r="A1087" i="48"/>
  <c r="B1086" i="48"/>
  <c r="A1086" i="48"/>
  <c r="B1085" i="48"/>
  <c r="A1085" i="48"/>
  <c r="B1084" i="48"/>
  <c r="A1084" i="48"/>
  <c r="B1083" i="48"/>
  <c r="A1083" i="48"/>
  <c r="B1082" i="48"/>
  <c r="A1082" i="48"/>
  <c r="B1081" i="48"/>
  <c r="A1081" i="48"/>
  <c r="B1080" i="48"/>
  <c r="A1080" i="48"/>
  <c r="B1079" i="48"/>
  <c r="A1079" i="48"/>
  <c r="B1078" i="48"/>
  <c r="A1078" i="48"/>
  <c r="B1077" i="48"/>
  <c r="A1077" i="48"/>
  <c r="B1076" i="48"/>
  <c r="A1076" i="48"/>
  <c r="B1075" i="48"/>
  <c r="A1075" i="48"/>
  <c r="B1074" i="48"/>
  <c r="A1074" i="48"/>
  <c r="B1073" i="48"/>
  <c r="A1073" i="48"/>
  <c r="B1072" i="48"/>
  <c r="A1072" i="48"/>
  <c r="B1071" i="48"/>
  <c r="A1071" i="48"/>
  <c r="B1070" i="48"/>
  <c r="A1070" i="48"/>
  <c r="B1069" i="48"/>
  <c r="A1069" i="48"/>
  <c r="B1068" i="48"/>
  <c r="A1068" i="48"/>
  <c r="B1067" i="48"/>
  <c r="A1067" i="48"/>
  <c r="B1066" i="48"/>
  <c r="A1066" i="48"/>
  <c r="B1065" i="48"/>
  <c r="A1065" i="48"/>
  <c r="B1064" i="48"/>
  <c r="A1064" i="48"/>
  <c r="B1063" i="48"/>
  <c r="A1063" i="48"/>
  <c r="B1062" i="48"/>
  <c r="A1062" i="48"/>
  <c r="B1061" i="48"/>
  <c r="A1061" i="48"/>
  <c r="B1060" i="48"/>
  <c r="A1060" i="48"/>
  <c r="B1059" i="48"/>
  <c r="A1059" i="48"/>
  <c r="B1058" i="48"/>
  <c r="A1058" i="48"/>
  <c r="B1057" i="48"/>
  <c r="A1057" i="48"/>
  <c r="B1056" i="48"/>
  <c r="A1056" i="48"/>
  <c r="B1055" i="48"/>
  <c r="A1055" i="48"/>
  <c r="B1054" i="48"/>
  <c r="A1054" i="48"/>
  <c r="B1053" i="48"/>
  <c r="A1053" i="48"/>
  <c r="B1052" i="48"/>
  <c r="A1052" i="48"/>
  <c r="B1051" i="48"/>
  <c r="A1051" i="48"/>
  <c r="B1050" i="48"/>
  <c r="A1050" i="48"/>
  <c r="B1049" i="48"/>
  <c r="A1049" i="48"/>
  <c r="B1048" i="48"/>
  <c r="A1048" i="48"/>
  <c r="B1047" i="48"/>
  <c r="A1047" i="48"/>
  <c r="B1046" i="48"/>
  <c r="A1046" i="48"/>
  <c r="B1045" i="48"/>
  <c r="A1045" i="48"/>
  <c r="B1044" i="48"/>
  <c r="A1044" i="48"/>
  <c r="B1043" i="48"/>
  <c r="A1043" i="48"/>
  <c r="B1042" i="48"/>
  <c r="A1042" i="48"/>
  <c r="B1041" i="48"/>
  <c r="A1041" i="48"/>
  <c r="B1040" i="48"/>
  <c r="A1040" i="48"/>
  <c r="B1039" i="48"/>
  <c r="A1039" i="48"/>
  <c r="B1038" i="48"/>
  <c r="A1038" i="48"/>
  <c r="B1037" i="48"/>
  <c r="A1037" i="48"/>
  <c r="B1036" i="48"/>
  <c r="A1036" i="48"/>
  <c r="B1035" i="48"/>
  <c r="A1035" i="48"/>
  <c r="B1034" i="48"/>
  <c r="A1034" i="48"/>
  <c r="B1033" i="48"/>
  <c r="A1033" i="48"/>
  <c r="B1032" i="48"/>
  <c r="A1032" i="48"/>
  <c r="B1031" i="48"/>
  <c r="A1031" i="48"/>
  <c r="B1030" i="48"/>
  <c r="A1030" i="48"/>
  <c r="B1029" i="48"/>
  <c r="A1029" i="48"/>
  <c r="B1028" i="48"/>
  <c r="A1028" i="48"/>
  <c r="B1027" i="48"/>
  <c r="A1027" i="48"/>
  <c r="B1026" i="48"/>
  <c r="A1026" i="48"/>
  <c r="B1025" i="48"/>
  <c r="A1025" i="48"/>
  <c r="B1024" i="48"/>
  <c r="A1024" i="48"/>
  <c r="B1023" i="48"/>
  <c r="A1023" i="48"/>
  <c r="B1022" i="48"/>
  <c r="A1022" i="48"/>
  <c r="B1021" i="48"/>
  <c r="A1021" i="48"/>
  <c r="B1020" i="48"/>
  <c r="A1020" i="48"/>
  <c r="B1019" i="48"/>
  <c r="A1019" i="48"/>
  <c r="B1018" i="48"/>
  <c r="A1018" i="48"/>
  <c r="B1017" i="48"/>
  <c r="A1017" i="48"/>
  <c r="B1016" i="48"/>
  <c r="A1016" i="48"/>
  <c r="B1015" i="48"/>
  <c r="A1015" i="48"/>
  <c r="B1014" i="48"/>
  <c r="A1014" i="48"/>
  <c r="B1013" i="48"/>
  <c r="A1013" i="48"/>
  <c r="B1012" i="48"/>
  <c r="A1012" i="48"/>
  <c r="B1011" i="48"/>
  <c r="A1011" i="48"/>
  <c r="B1010" i="48"/>
  <c r="A1010" i="48"/>
  <c r="B1009" i="48"/>
  <c r="A1009" i="48"/>
  <c r="B1008" i="48"/>
  <c r="A1008" i="48"/>
  <c r="B1007" i="48"/>
  <c r="A1007" i="48"/>
  <c r="B1006" i="48"/>
  <c r="A1006" i="48"/>
  <c r="B1005" i="48"/>
  <c r="A1005" i="48"/>
  <c r="B1004" i="48"/>
  <c r="A1004" i="48"/>
  <c r="B1003" i="48"/>
  <c r="A1003" i="48"/>
  <c r="B1002" i="48"/>
  <c r="A1002" i="48"/>
  <c r="B1001" i="48"/>
  <c r="A1001" i="48"/>
  <c r="B1000" i="48"/>
  <c r="A1000" i="48"/>
  <c r="B999" i="48"/>
  <c r="A999" i="48"/>
  <c r="B998" i="48"/>
  <c r="A998" i="48"/>
  <c r="B997" i="48"/>
  <c r="A997" i="48"/>
  <c r="B996" i="48"/>
  <c r="A996" i="48"/>
  <c r="B995" i="48"/>
  <c r="A995" i="48"/>
  <c r="B994" i="48"/>
  <c r="A994" i="48"/>
  <c r="B993" i="48"/>
  <c r="A993" i="48"/>
  <c r="B992" i="48"/>
  <c r="A992" i="48"/>
  <c r="B991" i="48"/>
  <c r="A991" i="48"/>
  <c r="B990" i="48"/>
  <c r="A990" i="48"/>
  <c r="B989" i="48"/>
  <c r="A989" i="48"/>
  <c r="B988" i="48"/>
  <c r="A988" i="48"/>
  <c r="B987" i="48"/>
  <c r="A987" i="48"/>
  <c r="B986" i="48"/>
  <c r="A986" i="48"/>
  <c r="B985" i="48"/>
  <c r="A985" i="48"/>
  <c r="B984" i="48"/>
  <c r="A984" i="48"/>
  <c r="B983" i="48"/>
  <c r="A983" i="48"/>
  <c r="B982" i="48"/>
  <c r="A982" i="48"/>
  <c r="B981" i="48"/>
  <c r="A981" i="48"/>
  <c r="B980" i="48"/>
  <c r="A980" i="48"/>
  <c r="B979" i="48"/>
  <c r="A979" i="48"/>
  <c r="B978" i="48"/>
  <c r="A978" i="48"/>
  <c r="B977" i="48"/>
  <c r="A977" i="48"/>
  <c r="B976" i="48"/>
  <c r="A976" i="48"/>
  <c r="B975" i="48"/>
  <c r="A975" i="48"/>
  <c r="B974" i="48"/>
  <c r="A974" i="48"/>
  <c r="B973" i="48"/>
  <c r="A973" i="48"/>
  <c r="B972" i="48"/>
  <c r="A972" i="48"/>
  <c r="B971" i="48"/>
  <c r="A971" i="48"/>
  <c r="B970" i="48"/>
  <c r="A970" i="48"/>
  <c r="B969" i="48"/>
  <c r="A969" i="48"/>
  <c r="B968" i="48"/>
  <c r="A968" i="48"/>
  <c r="B967" i="48"/>
  <c r="A967" i="48"/>
  <c r="B966" i="48"/>
  <c r="A966" i="48"/>
  <c r="B965" i="48"/>
  <c r="A965" i="48"/>
  <c r="B964" i="48"/>
  <c r="A964" i="48"/>
  <c r="B963" i="48"/>
  <c r="A963" i="48"/>
  <c r="B962" i="48"/>
  <c r="A962" i="48"/>
  <c r="B961" i="48"/>
  <c r="A961" i="48"/>
  <c r="B960" i="48"/>
  <c r="A960" i="48"/>
  <c r="B959" i="48"/>
  <c r="A959" i="48"/>
  <c r="B958" i="48"/>
  <c r="A958" i="48"/>
  <c r="B957" i="48"/>
  <c r="A957" i="48"/>
  <c r="B956" i="48"/>
  <c r="A956" i="48"/>
  <c r="B955" i="48"/>
  <c r="A955" i="48"/>
  <c r="B954" i="48"/>
  <c r="A954" i="48"/>
  <c r="B953" i="48"/>
  <c r="A953" i="48"/>
  <c r="B952" i="48"/>
  <c r="A952" i="48"/>
  <c r="B951" i="48"/>
  <c r="A951" i="48"/>
  <c r="B950" i="48"/>
  <c r="A950" i="48"/>
  <c r="B949" i="48"/>
  <c r="A949" i="48"/>
  <c r="B948" i="48"/>
  <c r="A948" i="48"/>
  <c r="B947" i="48"/>
  <c r="A947" i="48"/>
  <c r="B946" i="48"/>
  <c r="A946" i="48"/>
  <c r="B945" i="48"/>
  <c r="A945" i="48"/>
  <c r="B944" i="48"/>
  <c r="A944" i="48"/>
  <c r="B943" i="48"/>
  <c r="A943" i="48"/>
  <c r="B942" i="48"/>
  <c r="A942" i="48"/>
  <c r="B941" i="48"/>
  <c r="A941" i="48"/>
  <c r="B940" i="48"/>
  <c r="A940" i="48"/>
  <c r="B939" i="48"/>
  <c r="A939" i="48"/>
  <c r="B938" i="48"/>
  <c r="A938" i="48"/>
  <c r="B937" i="48"/>
  <c r="A937" i="48"/>
  <c r="B936" i="48"/>
  <c r="A936" i="48"/>
  <c r="B935" i="48"/>
  <c r="A935" i="48"/>
  <c r="B934" i="48"/>
  <c r="A934" i="48"/>
  <c r="B933" i="48"/>
  <c r="A933" i="48"/>
  <c r="B932" i="48"/>
  <c r="A932" i="48"/>
  <c r="B931" i="48"/>
  <c r="A931" i="48"/>
  <c r="B930" i="48"/>
  <c r="A930" i="48"/>
  <c r="B929" i="48"/>
  <c r="A929" i="48"/>
  <c r="B928" i="48"/>
  <c r="A928" i="48"/>
  <c r="B927" i="48"/>
  <c r="A927" i="48"/>
  <c r="B926" i="48"/>
  <c r="A926" i="48"/>
  <c r="B925" i="48"/>
  <c r="A925" i="48"/>
  <c r="B924" i="48"/>
  <c r="A924" i="48"/>
  <c r="B923" i="48"/>
  <c r="A923" i="48"/>
  <c r="B922" i="48"/>
  <c r="A922" i="48"/>
  <c r="B921" i="48"/>
  <c r="A921" i="48"/>
  <c r="B920" i="48"/>
  <c r="A920" i="48"/>
  <c r="B919" i="48"/>
  <c r="A919" i="48"/>
  <c r="B918" i="48"/>
  <c r="A918" i="48"/>
  <c r="B917" i="48"/>
  <c r="A917" i="48"/>
  <c r="B916" i="48"/>
  <c r="A916" i="48"/>
  <c r="B915" i="48"/>
  <c r="A915" i="48"/>
  <c r="B914" i="48"/>
  <c r="A914" i="48"/>
  <c r="B913" i="48"/>
  <c r="A913" i="48"/>
  <c r="B912" i="48"/>
  <c r="A912" i="48"/>
  <c r="B911" i="48"/>
  <c r="A911" i="48"/>
  <c r="B910" i="48"/>
  <c r="A910" i="48"/>
  <c r="B909" i="48"/>
  <c r="A909" i="48"/>
  <c r="B908" i="48"/>
  <c r="A908" i="48"/>
  <c r="B907" i="48"/>
  <c r="A907" i="48"/>
  <c r="B906" i="48"/>
  <c r="A906" i="48"/>
  <c r="B905" i="48"/>
  <c r="A905" i="48"/>
  <c r="B904" i="48"/>
  <c r="A904" i="48"/>
  <c r="B903" i="48"/>
  <c r="A903" i="48"/>
  <c r="B902" i="48"/>
  <c r="A902" i="48"/>
  <c r="B901" i="48"/>
  <c r="A901" i="48"/>
  <c r="B900" i="48"/>
  <c r="A900" i="48"/>
  <c r="B899" i="48"/>
  <c r="A899" i="48"/>
  <c r="B898" i="48"/>
  <c r="A898" i="48"/>
  <c r="B897" i="48"/>
  <c r="A897" i="48"/>
  <c r="B896" i="48"/>
  <c r="A896" i="48"/>
  <c r="B895" i="48"/>
  <c r="A895" i="48"/>
  <c r="B894" i="48"/>
  <c r="A894" i="48"/>
  <c r="B893" i="48"/>
  <c r="A893" i="48"/>
  <c r="B892" i="48"/>
  <c r="A892" i="48"/>
  <c r="B891" i="48"/>
  <c r="A891" i="48"/>
  <c r="B890" i="48"/>
  <c r="A890" i="48"/>
  <c r="B889" i="48"/>
  <c r="A889" i="48"/>
  <c r="B888" i="48"/>
  <c r="A888" i="48"/>
  <c r="B887" i="48"/>
  <c r="A887" i="48"/>
  <c r="B886" i="48"/>
  <c r="A886" i="48"/>
  <c r="B885" i="48"/>
  <c r="A885" i="48"/>
  <c r="B884" i="48"/>
  <c r="A884" i="48"/>
  <c r="B883" i="48"/>
  <c r="A883" i="48"/>
  <c r="B882" i="48"/>
  <c r="A882" i="48"/>
  <c r="B881" i="48"/>
  <c r="A881" i="48"/>
  <c r="B880" i="48"/>
  <c r="A880" i="48"/>
  <c r="B879" i="48"/>
  <c r="A879" i="48"/>
  <c r="B878" i="48"/>
  <c r="A878" i="48"/>
  <c r="B877" i="48"/>
  <c r="A877" i="48"/>
  <c r="B876" i="48"/>
  <c r="A876" i="48"/>
  <c r="B875" i="48"/>
  <c r="A875" i="48"/>
  <c r="B874" i="48"/>
  <c r="A874" i="48"/>
  <c r="B873" i="48"/>
  <c r="A873" i="48"/>
  <c r="B872" i="48"/>
  <c r="A872" i="48"/>
  <c r="B871" i="48"/>
  <c r="A871" i="48"/>
  <c r="B870" i="48"/>
  <c r="A870" i="48"/>
  <c r="B869" i="48"/>
  <c r="A869" i="48"/>
  <c r="B868" i="48"/>
  <c r="A868" i="48"/>
  <c r="B867" i="48"/>
  <c r="A867" i="48"/>
  <c r="B866" i="48"/>
  <c r="A866" i="48"/>
  <c r="B865" i="48"/>
  <c r="A865" i="48"/>
  <c r="B864" i="48"/>
  <c r="A864" i="48"/>
  <c r="B863" i="48"/>
  <c r="A863" i="48"/>
  <c r="B862" i="48"/>
  <c r="A862" i="48"/>
  <c r="B861" i="48"/>
  <c r="A861" i="48"/>
  <c r="B860" i="48"/>
  <c r="A860" i="48"/>
  <c r="B859" i="48"/>
  <c r="A859" i="48"/>
  <c r="B858" i="48"/>
  <c r="A858" i="48"/>
  <c r="B857" i="48"/>
  <c r="A857" i="48"/>
  <c r="B856" i="48"/>
  <c r="A856" i="48"/>
  <c r="B855" i="48"/>
  <c r="A855" i="48"/>
  <c r="B854" i="48"/>
  <c r="A854" i="48"/>
  <c r="B853" i="48"/>
  <c r="A853" i="48"/>
  <c r="B852" i="48"/>
  <c r="A852" i="48"/>
  <c r="B851" i="48"/>
  <c r="A851" i="48"/>
  <c r="B850" i="48"/>
  <c r="A850" i="48"/>
  <c r="B849" i="48"/>
  <c r="A849" i="48"/>
  <c r="B848" i="48"/>
  <c r="A848" i="48"/>
  <c r="B847" i="48"/>
  <c r="A847" i="48"/>
  <c r="B846" i="48"/>
  <c r="A846" i="48"/>
  <c r="B845" i="48"/>
  <c r="A845" i="48"/>
  <c r="B844" i="48"/>
  <c r="A844" i="48"/>
  <c r="B843" i="48"/>
  <c r="A843" i="48"/>
  <c r="B842" i="48"/>
  <c r="A842" i="48"/>
  <c r="B841" i="48"/>
  <c r="A841" i="48"/>
  <c r="B840" i="48"/>
  <c r="A840" i="48"/>
  <c r="B839" i="48"/>
  <c r="A839" i="48"/>
  <c r="B838" i="48"/>
  <c r="A838" i="48"/>
  <c r="B837" i="48"/>
  <c r="A837" i="48"/>
  <c r="B836" i="48"/>
  <c r="A836" i="48"/>
  <c r="B835" i="48"/>
  <c r="A835" i="48"/>
  <c r="B834" i="48"/>
  <c r="A834" i="48"/>
  <c r="B833" i="48"/>
  <c r="A833" i="48"/>
  <c r="B832" i="48"/>
  <c r="A832" i="48"/>
  <c r="B831" i="48"/>
  <c r="A831" i="48"/>
  <c r="B830" i="48"/>
  <c r="A830" i="48"/>
  <c r="B829" i="48"/>
  <c r="A829" i="48"/>
  <c r="B828" i="48"/>
  <c r="A828" i="48"/>
  <c r="B827" i="48"/>
  <c r="A827" i="48"/>
  <c r="B826" i="48"/>
  <c r="A826" i="48"/>
  <c r="B825" i="48"/>
  <c r="A825" i="48"/>
  <c r="B824" i="48"/>
  <c r="A824" i="48"/>
  <c r="B823" i="48"/>
  <c r="A823" i="48"/>
  <c r="B822" i="48"/>
  <c r="A822" i="48"/>
  <c r="B821" i="48"/>
  <c r="A821" i="48"/>
  <c r="B820" i="48"/>
  <c r="A820" i="48"/>
  <c r="B819" i="48"/>
  <c r="A819" i="48"/>
  <c r="B818" i="48"/>
  <c r="A818" i="48"/>
  <c r="B817" i="48"/>
  <c r="A817" i="48"/>
  <c r="B816" i="48"/>
  <c r="A816" i="48"/>
  <c r="B815" i="48"/>
  <c r="A815" i="48"/>
  <c r="B814" i="48"/>
  <c r="A814" i="48"/>
  <c r="B813" i="48"/>
  <c r="A813" i="48"/>
  <c r="B812" i="48"/>
  <c r="A812" i="48"/>
  <c r="B811" i="48"/>
  <c r="A811" i="48"/>
  <c r="B810" i="48"/>
  <c r="A810" i="48"/>
  <c r="B809" i="48"/>
  <c r="A809" i="48"/>
  <c r="B808" i="48"/>
  <c r="A808" i="48"/>
  <c r="B807" i="48"/>
  <c r="A807" i="48"/>
  <c r="B806" i="48"/>
  <c r="A806" i="48"/>
  <c r="B805" i="48"/>
  <c r="A805" i="48"/>
  <c r="B804" i="48"/>
  <c r="A804" i="48"/>
  <c r="B803" i="48"/>
  <c r="A803" i="48"/>
  <c r="B802" i="48"/>
  <c r="A802" i="48"/>
  <c r="B801" i="48"/>
  <c r="A801" i="48"/>
  <c r="B800" i="48"/>
  <c r="A800" i="48"/>
  <c r="B799" i="48"/>
  <c r="A799" i="48"/>
  <c r="B798" i="48"/>
  <c r="A798" i="48"/>
  <c r="B797" i="48"/>
  <c r="A797" i="48"/>
  <c r="B796" i="48"/>
  <c r="A796" i="48"/>
  <c r="B795" i="48"/>
  <c r="A795" i="48"/>
  <c r="B794" i="48"/>
  <c r="A794" i="48"/>
  <c r="B793" i="48"/>
  <c r="A793" i="48"/>
  <c r="B792" i="48"/>
  <c r="A792" i="48"/>
  <c r="B791" i="48"/>
  <c r="A791" i="48"/>
  <c r="B790" i="48"/>
  <c r="A790" i="48"/>
  <c r="B789" i="48"/>
  <c r="A789" i="48"/>
  <c r="B788" i="48"/>
  <c r="A788" i="48"/>
  <c r="B787" i="48"/>
  <c r="A787" i="48"/>
  <c r="B786" i="48"/>
  <c r="A786" i="48"/>
  <c r="B785" i="48"/>
  <c r="A785" i="48"/>
  <c r="B784" i="48"/>
  <c r="A784" i="48"/>
  <c r="B783" i="48"/>
  <c r="A783" i="48"/>
  <c r="B782" i="48"/>
  <c r="A782" i="48"/>
  <c r="B781" i="48"/>
  <c r="A781" i="48"/>
  <c r="B780" i="48"/>
  <c r="A780" i="48"/>
  <c r="B779" i="48"/>
  <c r="A779" i="48"/>
  <c r="B778" i="48"/>
  <c r="A778" i="48"/>
  <c r="B777" i="48"/>
  <c r="A777" i="48"/>
  <c r="B776" i="48"/>
  <c r="A776" i="48"/>
  <c r="B775" i="48"/>
  <c r="A775" i="48"/>
  <c r="B774" i="48"/>
  <c r="A774" i="48"/>
  <c r="B773" i="48"/>
  <c r="A773" i="48"/>
  <c r="B772" i="48"/>
  <c r="A772" i="48"/>
  <c r="B771" i="48"/>
  <c r="A771" i="48"/>
  <c r="B770" i="48"/>
  <c r="A770" i="48"/>
  <c r="B769" i="48"/>
  <c r="A769" i="48"/>
  <c r="B768" i="48"/>
  <c r="A768" i="48"/>
  <c r="B767" i="48"/>
  <c r="A767" i="48"/>
  <c r="B766" i="48"/>
  <c r="A766" i="48"/>
  <c r="B765" i="48"/>
  <c r="A765" i="48"/>
  <c r="B764" i="48"/>
  <c r="A764" i="48"/>
  <c r="B763" i="48"/>
  <c r="A763" i="48"/>
  <c r="B762" i="48"/>
  <c r="A762" i="48"/>
  <c r="B761" i="48"/>
  <c r="A761" i="48"/>
  <c r="B760" i="48"/>
  <c r="A760" i="48"/>
  <c r="B759" i="48"/>
  <c r="A759" i="48"/>
  <c r="B758" i="48"/>
  <c r="A758" i="48"/>
  <c r="B757" i="48"/>
  <c r="A757" i="48"/>
  <c r="B756" i="48"/>
  <c r="A756" i="48"/>
  <c r="B755" i="48"/>
  <c r="A755" i="48"/>
  <c r="B754" i="48"/>
  <c r="A754" i="48"/>
  <c r="B753" i="48"/>
  <c r="A753" i="48"/>
  <c r="B752" i="48"/>
  <c r="A752" i="48"/>
  <c r="B751" i="48"/>
  <c r="A751" i="48"/>
  <c r="B750" i="48"/>
  <c r="A750" i="48"/>
  <c r="B749" i="48"/>
  <c r="A749" i="48"/>
  <c r="B748" i="48"/>
  <c r="A748" i="48"/>
  <c r="B747" i="48"/>
  <c r="A747" i="48"/>
  <c r="B746" i="48"/>
  <c r="A746" i="48"/>
  <c r="B745" i="48"/>
  <c r="A745" i="48"/>
  <c r="B744" i="48"/>
  <c r="A744" i="48"/>
  <c r="B743" i="48"/>
  <c r="A743" i="48"/>
  <c r="B742" i="48"/>
  <c r="A742" i="48"/>
  <c r="B741" i="48"/>
  <c r="A741" i="48"/>
  <c r="B740" i="48"/>
  <c r="A740" i="48"/>
  <c r="B739" i="48"/>
  <c r="A739" i="48"/>
  <c r="B738" i="48"/>
  <c r="A738" i="48"/>
  <c r="B737" i="48"/>
  <c r="A737" i="48"/>
  <c r="B736" i="48"/>
  <c r="A736" i="48"/>
  <c r="B735" i="48"/>
  <c r="A735" i="48"/>
  <c r="B734" i="48"/>
  <c r="A734" i="48"/>
  <c r="B733" i="48"/>
  <c r="A733" i="48"/>
  <c r="B732" i="48"/>
  <c r="A732" i="48"/>
  <c r="B731" i="48"/>
  <c r="A731" i="48"/>
  <c r="B730" i="48"/>
  <c r="A730" i="48"/>
  <c r="B729" i="48"/>
  <c r="A729" i="48"/>
  <c r="B728" i="48"/>
  <c r="A728" i="48"/>
  <c r="B727" i="48"/>
  <c r="A727" i="48"/>
  <c r="B726" i="48"/>
  <c r="A726" i="48"/>
  <c r="B725" i="48"/>
  <c r="A725" i="48"/>
  <c r="B724" i="48"/>
  <c r="A724" i="48"/>
  <c r="B723" i="48"/>
  <c r="A723" i="48"/>
  <c r="B722" i="48"/>
  <c r="A722" i="48"/>
  <c r="B721" i="48"/>
  <c r="A721" i="48"/>
  <c r="B720" i="48"/>
  <c r="A720" i="48"/>
  <c r="B719" i="48"/>
  <c r="A719" i="48"/>
  <c r="B718" i="48"/>
  <c r="A718" i="48"/>
  <c r="B717" i="48"/>
  <c r="A717" i="48"/>
  <c r="B716" i="48"/>
  <c r="A716" i="48"/>
  <c r="B715" i="48"/>
  <c r="A715" i="48"/>
  <c r="B714" i="48"/>
  <c r="A714" i="48"/>
  <c r="B713" i="48"/>
  <c r="A713" i="48"/>
  <c r="B712" i="48"/>
  <c r="A712" i="48"/>
  <c r="B711" i="48"/>
  <c r="A711" i="48"/>
  <c r="B710" i="48"/>
  <c r="A710" i="48"/>
  <c r="B709" i="48"/>
  <c r="A709" i="48"/>
  <c r="B708" i="48"/>
  <c r="A708" i="48"/>
  <c r="B707" i="48"/>
  <c r="A707" i="48"/>
  <c r="B706" i="48"/>
  <c r="A706" i="48"/>
  <c r="B705" i="48"/>
  <c r="A705" i="48"/>
  <c r="B704" i="48"/>
  <c r="A704" i="48"/>
  <c r="B703" i="48"/>
  <c r="A703" i="48"/>
  <c r="B702" i="48"/>
  <c r="A702" i="48"/>
  <c r="B701" i="48"/>
  <c r="A701" i="48"/>
  <c r="B700" i="48"/>
  <c r="A700" i="48"/>
  <c r="B699" i="48"/>
  <c r="A699" i="48"/>
  <c r="B698" i="48"/>
  <c r="A698" i="48"/>
  <c r="B697" i="48"/>
  <c r="A697" i="48"/>
  <c r="B696" i="48"/>
  <c r="A696" i="48"/>
  <c r="B695" i="48"/>
  <c r="A695" i="48"/>
  <c r="B694" i="48"/>
  <c r="A694" i="48"/>
  <c r="B693" i="48"/>
  <c r="A693" i="48"/>
  <c r="B692" i="48"/>
  <c r="A692" i="48"/>
  <c r="B691" i="48"/>
  <c r="A691" i="48"/>
  <c r="B690" i="48"/>
  <c r="A690" i="48"/>
  <c r="B689" i="48"/>
  <c r="A689" i="48"/>
  <c r="B688" i="48"/>
  <c r="A688" i="48"/>
  <c r="B687" i="48"/>
  <c r="A687" i="48"/>
  <c r="B686" i="48"/>
  <c r="A686" i="48"/>
  <c r="B685" i="48"/>
  <c r="A685" i="48"/>
  <c r="B684" i="48"/>
  <c r="A684" i="48"/>
  <c r="B683" i="48"/>
  <c r="A683" i="48"/>
  <c r="B682" i="48"/>
  <c r="A682" i="48"/>
  <c r="B681" i="48"/>
  <c r="A681" i="48"/>
  <c r="B680" i="48"/>
  <c r="A680" i="48"/>
  <c r="B679" i="48"/>
  <c r="A679" i="48"/>
  <c r="B678" i="48"/>
  <c r="A678" i="48"/>
  <c r="B677" i="48"/>
  <c r="A677" i="48"/>
  <c r="B676" i="48"/>
  <c r="A676" i="48"/>
  <c r="B675" i="48"/>
  <c r="A675" i="48"/>
  <c r="B674" i="48"/>
  <c r="A674" i="48"/>
  <c r="B673" i="48"/>
  <c r="A673" i="48"/>
  <c r="B672" i="48"/>
  <c r="A672" i="48"/>
  <c r="B671" i="48"/>
  <c r="A671" i="48"/>
  <c r="B670" i="48"/>
  <c r="A670" i="48"/>
  <c r="B669" i="48"/>
  <c r="A669" i="48"/>
  <c r="B668" i="48"/>
  <c r="A668" i="48"/>
  <c r="B667" i="48"/>
  <c r="A667" i="48"/>
  <c r="B666" i="48"/>
  <c r="A666" i="48"/>
  <c r="B665" i="48"/>
  <c r="A665" i="48"/>
  <c r="B664" i="48"/>
  <c r="A664" i="48"/>
  <c r="B663" i="48"/>
  <c r="A663" i="48"/>
  <c r="B662" i="48"/>
  <c r="A662" i="48"/>
  <c r="B661" i="48"/>
  <c r="A661" i="48"/>
  <c r="B660" i="48"/>
  <c r="A660" i="48"/>
  <c r="B659" i="48"/>
  <c r="A659" i="48"/>
  <c r="B658" i="48"/>
  <c r="A658" i="48"/>
  <c r="B657" i="48"/>
  <c r="A657" i="48"/>
  <c r="B656" i="48"/>
  <c r="A656" i="48"/>
  <c r="B655" i="48"/>
  <c r="A655" i="48"/>
  <c r="B654" i="48"/>
  <c r="A654" i="48"/>
  <c r="B653" i="48"/>
  <c r="A653" i="48"/>
  <c r="B652" i="48"/>
  <c r="A652" i="48"/>
  <c r="B651" i="48"/>
  <c r="A651" i="48"/>
  <c r="B650" i="48"/>
  <c r="A650" i="48"/>
  <c r="B649" i="48"/>
  <c r="A649" i="48"/>
  <c r="B648" i="48"/>
  <c r="A648" i="48"/>
  <c r="B647" i="48"/>
  <c r="A647" i="48"/>
  <c r="B646" i="48"/>
  <c r="A646" i="48"/>
  <c r="B645" i="48"/>
  <c r="A645" i="48"/>
  <c r="B644" i="48"/>
  <c r="A644" i="48"/>
  <c r="B643" i="48"/>
  <c r="A643" i="48"/>
  <c r="B642" i="48"/>
  <c r="A642" i="48"/>
  <c r="B641" i="48"/>
  <c r="A641" i="48"/>
  <c r="B640" i="48"/>
  <c r="A640" i="48"/>
  <c r="B639" i="48"/>
  <c r="A639" i="48"/>
  <c r="B638" i="48"/>
  <c r="A638" i="48"/>
  <c r="B637" i="48"/>
  <c r="A637" i="48"/>
  <c r="B636" i="48"/>
  <c r="A636" i="48"/>
  <c r="B635" i="48"/>
  <c r="A635" i="48"/>
  <c r="B634" i="48"/>
  <c r="A634" i="48"/>
  <c r="B633" i="48"/>
  <c r="A633" i="48"/>
  <c r="B632" i="48"/>
  <c r="A632" i="48"/>
  <c r="B631" i="48"/>
  <c r="A631" i="48"/>
  <c r="B630" i="48"/>
  <c r="A630" i="48"/>
  <c r="B629" i="48"/>
  <c r="A629" i="48"/>
  <c r="B628" i="48"/>
  <c r="A628" i="48"/>
  <c r="B627" i="48"/>
  <c r="A627" i="48"/>
  <c r="B626" i="48"/>
  <c r="A626" i="48"/>
  <c r="B625" i="48"/>
  <c r="A625" i="48"/>
  <c r="B624" i="48"/>
  <c r="A624" i="48"/>
  <c r="B623" i="48"/>
  <c r="A623" i="48"/>
  <c r="B622" i="48"/>
  <c r="A622" i="48"/>
  <c r="B621" i="48"/>
  <c r="A621" i="48"/>
  <c r="B620" i="48"/>
  <c r="A620" i="48"/>
  <c r="B619" i="48"/>
  <c r="A619" i="48"/>
  <c r="B618" i="48"/>
  <c r="A618" i="48"/>
  <c r="B617" i="48"/>
  <c r="A617" i="48"/>
  <c r="B616" i="48"/>
  <c r="A616" i="48"/>
  <c r="B615" i="48"/>
  <c r="A615" i="48"/>
  <c r="B614" i="48"/>
  <c r="A614" i="48"/>
  <c r="B613" i="48"/>
  <c r="A613" i="48"/>
  <c r="B612" i="48"/>
  <c r="A612" i="48"/>
  <c r="B611" i="48"/>
  <c r="A611" i="48"/>
  <c r="B610" i="48"/>
  <c r="A610" i="48"/>
  <c r="B609" i="48"/>
  <c r="A609" i="48"/>
  <c r="B608" i="48"/>
  <c r="A608" i="48"/>
  <c r="B607" i="48"/>
  <c r="A607" i="48"/>
  <c r="B606" i="48"/>
  <c r="A606" i="48"/>
  <c r="B605" i="48"/>
  <c r="A605" i="48"/>
  <c r="B604" i="48"/>
  <c r="A604" i="48"/>
  <c r="B603" i="48"/>
  <c r="A603" i="48"/>
  <c r="B602" i="48"/>
  <c r="A602" i="48"/>
  <c r="B601" i="48"/>
  <c r="A601" i="48"/>
  <c r="B600" i="48"/>
  <c r="A600" i="48"/>
  <c r="B599" i="48"/>
  <c r="A599" i="48"/>
  <c r="B598" i="48"/>
  <c r="A598" i="48"/>
  <c r="B597" i="48"/>
  <c r="A597" i="48"/>
  <c r="B596" i="48"/>
  <c r="A596" i="48"/>
  <c r="B595" i="48"/>
  <c r="A595" i="48"/>
  <c r="B594" i="48"/>
  <c r="A594" i="48"/>
  <c r="B593" i="48"/>
  <c r="A593" i="48"/>
  <c r="B592" i="48"/>
  <c r="A592" i="48"/>
  <c r="B591" i="48"/>
  <c r="A591" i="48"/>
  <c r="B590" i="48"/>
  <c r="A590" i="48"/>
  <c r="B589" i="48"/>
  <c r="A589" i="48"/>
  <c r="B588" i="48"/>
  <c r="A588" i="48"/>
  <c r="B587" i="48"/>
  <c r="A587" i="48"/>
  <c r="B586" i="48"/>
  <c r="A586" i="48"/>
  <c r="B585" i="48"/>
  <c r="A585" i="48"/>
  <c r="B584" i="48"/>
  <c r="A584" i="48"/>
  <c r="B583" i="48"/>
  <c r="A583" i="48"/>
  <c r="B582" i="48"/>
  <c r="A582" i="48"/>
  <c r="B581" i="48"/>
  <c r="A581" i="48"/>
  <c r="B580" i="48"/>
  <c r="A580" i="48"/>
  <c r="B579" i="48"/>
  <c r="A579" i="48"/>
  <c r="B578" i="48"/>
  <c r="A578" i="48"/>
  <c r="B577" i="48"/>
  <c r="A577" i="48"/>
  <c r="B576" i="48"/>
  <c r="A576" i="48"/>
  <c r="B575" i="48"/>
  <c r="A575" i="48"/>
  <c r="B574" i="48"/>
  <c r="A574" i="48"/>
  <c r="B573" i="48"/>
  <c r="A573" i="48"/>
  <c r="B572" i="48"/>
  <c r="A572" i="48"/>
  <c r="B571" i="48"/>
  <c r="A571" i="48"/>
  <c r="B570" i="48"/>
  <c r="A570" i="48"/>
  <c r="B569" i="48"/>
  <c r="A569" i="48"/>
  <c r="B568" i="48"/>
  <c r="A568" i="48"/>
  <c r="B567" i="48"/>
  <c r="A567" i="48"/>
  <c r="B566" i="48"/>
  <c r="A566" i="48"/>
  <c r="B565" i="48"/>
  <c r="A565" i="48"/>
  <c r="B564" i="48"/>
  <c r="A564" i="48"/>
  <c r="B563" i="48"/>
  <c r="A563" i="48"/>
  <c r="B562" i="48"/>
  <c r="A562" i="48"/>
  <c r="B561" i="48"/>
  <c r="A561" i="48"/>
  <c r="B560" i="48"/>
  <c r="A560" i="48"/>
  <c r="B559" i="48"/>
  <c r="A559" i="48"/>
  <c r="B558" i="48"/>
  <c r="A558" i="48"/>
  <c r="B557" i="48"/>
  <c r="A557" i="48"/>
  <c r="B556" i="48"/>
  <c r="A556" i="48"/>
  <c r="B555" i="48"/>
  <c r="A555" i="48"/>
  <c r="B554" i="48"/>
  <c r="A554" i="48"/>
  <c r="B553" i="48"/>
  <c r="A553" i="48"/>
  <c r="B552" i="48"/>
  <c r="A552" i="48"/>
  <c r="B551" i="48"/>
  <c r="A551" i="48"/>
  <c r="B550" i="48"/>
  <c r="A550" i="48"/>
  <c r="B549" i="48"/>
  <c r="A549" i="48"/>
  <c r="B548" i="48"/>
  <c r="A548" i="48"/>
  <c r="B547" i="48"/>
  <c r="A547" i="48"/>
  <c r="B546" i="48"/>
  <c r="A546" i="48"/>
  <c r="B545" i="48"/>
  <c r="A545" i="48"/>
  <c r="B544" i="48"/>
  <c r="A544" i="48"/>
  <c r="B543" i="48"/>
  <c r="A543" i="48"/>
  <c r="B542" i="48"/>
  <c r="A542" i="48"/>
  <c r="B541" i="48"/>
  <c r="A541" i="48"/>
  <c r="B540" i="48"/>
  <c r="A540" i="48"/>
  <c r="B539" i="48"/>
  <c r="A539" i="48"/>
  <c r="B538" i="48"/>
  <c r="A538" i="48"/>
  <c r="B537" i="48"/>
  <c r="A537" i="48"/>
  <c r="B536" i="48"/>
  <c r="A536" i="48"/>
  <c r="B535" i="48"/>
  <c r="A535" i="48"/>
  <c r="B534" i="48"/>
  <c r="A534" i="48"/>
  <c r="B533" i="48"/>
  <c r="A533" i="48"/>
  <c r="B532" i="48"/>
  <c r="A532" i="48"/>
  <c r="B531" i="48"/>
  <c r="A531" i="48"/>
  <c r="B530" i="48"/>
  <c r="A530" i="48"/>
  <c r="B529" i="48"/>
  <c r="A529" i="48"/>
  <c r="B528" i="48"/>
  <c r="A528" i="48"/>
  <c r="B527" i="48"/>
  <c r="A527" i="48"/>
  <c r="B526" i="48"/>
  <c r="A526" i="48"/>
  <c r="B525" i="48"/>
  <c r="A525" i="48"/>
  <c r="B524" i="48"/>
  <c r="A524" i="48"/>
  <c r="B523" i="48"/>
  <c r="A523" i="48"/>
  <c r="B522" i="48"/>
  <c r="A522" i="48"/>
  <c r="B521" i="48"/>
  <c r="A521" i="48"/>
  <c r="B520" i="48"/>
  <c r="A520" i="48"/>
  <c r="B519" i="48"/>
  <c r="A519" i="48"/>
  <c r="B518" i="48"/>
  <c r="A518" i="48"/>
  <c r="B517" i="48"/>
  <c r="A517" i="48"/>
  <c r="B516" i="48"/>
  <c r="A516" i="48"/>
  <c r="B515" i="48"/>
  <c r="A515" i="48"/>
  <c r="B514" i="48"/>
  <c r="A514" i="48"/>
  <c r="B513" i="48"/>
  <c r="A513" i="48"/>
  <c r="B512" i="48"/>
  <c r="A512" i="48"/>
  <c r="B511" i="48"/>
  <c r="A511" i="48"/>
  <c r="B510" i="48"/>
  <c r="A510" i="48"/>
  <c r="B509" i="48"/>
  <c r="A509" i="48"/>
  <c r="B508" i="48"/>
  <c r="A508" i="48"/>
  <c r="B507" i="48"/>
  <c r="A507" i="48"/>
  <c r="B506" i="48"/>
  <c r="A506" i="48"/>
  <c r="B505" i="48"/>
  <c r="A505" i="48"/>
  <c r="B504" i="48"/>
  <c r="A504" i="48"/>
  <c r="B503" i="48"/>
  <c r="A503" i="48"/>
  <c r="B502" i="48"/>
  <c r="A502" i="48"/>
  <c r="B501" i="48"/>
  <c r="A501" i="48"/>
  <c r="B500" i="48"/>
  <c r="A500" i="48"/>
  <c r="B499" i="48"/>
  <c r="A499" i="48"/>
  <c r="B498" i="48"/>
  <c r="A498" i="48"/>
  <c r="B497" i="48"/>
  <c r="A497" i="48"/>
  <c r="B496" i="48"/>
  <c r="A496" i="48"/>
  <c r="B495" i="48"/>
  <c r="A495" i="48"/>
  <c r="B494" i="48"/>
  <c r="A494" i="48"/>
  <c r="B493" i="48"/>
  <c r="A493" i="48"/>
  <c r="B492" i="48"/>
  <c r="A492" i="48"/>
  <c r="B491" i="48"/>
  <c r="A491" i="48"/>
  <c r="B490" i="48"/>
  <c r="A490" i="48"/>
  <c r="B489" i="48"/>
  <c r="A489" i="48"/>
  <c r="B488" i="48"/>
  <c r="A488" i="48"/>
  <c r="B487" i="48"/>
  <c r="A487" i="48"/>
  <c r="B486" i="48"/>
  <c r="A486" i="48"/>
  <c r="B485" i="48"/>
  <c r="A485" i="48"/>
  <c r="B484" i="48"/>
  <c r="A484" i="48"/>
  <c r="B483" i="48"/>
  <c r="A483" i="48"/>
  <c r="B482" i="48"/>
  <c r="A482" i="48"/>
  <c r="B481" i="48"/>
  <c r="A481" i="48"/>
  <c r="B480" i="48"/>
  <c r="A480" i="48"/>
  <c r="B479" i="48"/>
  <c r="A479" i="48"/>
  <c r="B478" i="48"/>
  <c r="A478" i="48"/>
  <c r="B477" i="48"/>
  <c r="A477" i="48"/>
  <c r="B476" i="48"/>
  <c r="A476" i="48"/>
  <c r="B475" i="48"/>
  <c r="A475" i="48"/>
  <c r="B474" i="48"/>
  <c r="A474" i="48"/>
  <c r="B473" i="48"/>
  <c r="A473" i="48"/>
  <c r="B472" i="48"/>
  <c r="A472" i="48"/>
  <c r="B471" i="48"/>
  <c r="A471" i="48"/>
  <c r="B470" i="48"/>
  <c r="A470" i="48"/>
  <c r="B469" i="48"/>
  <c r="A469" i="48"/>
  <c r="B468" i="48"/>
  <c r="A468" i="48"/>
  <c r="B467" i="48"/>
  <c r="A467" i="48"/>
  <c r="B466" i="48"/>
  <c r="A466" i="48"/>
  <c r="B465" i="48"/>
  <c r="A465" i="48"/>
  <c r="B464" i="48"/>
  <c r="A464" i="48"/>
  <c r="B463" i="48"/>
  <c r="A463" i="48"/>
  <c r="B462" i="48"/>
  <c r="A462" i="48"/>
  <c r="B461" i="48"/>
  <c r="A461" i="48"/>
  <c r="B460" i="48"/>
  <c r="A460" i="48"/>
  <c r="B459" i="48"/>
  <c r="A459" i="48"/>
  <c r="B458" i="48"/>
  <c r="A458" i="48"/>
  <c r="B457" i="48"/>
  <c r="A457" i="48"/>
  <c r="B456" i="48"/>
  <c r="A456" i="48"/>
  <c r="B455" i="48"/>
  <c r="A455" i="48"/>
  <c r="B454" i="48"/>
  <c r="A454" i="48"/>
  <c r="B453" i="48"/>
  <c r="A453" i="48"/>
  <c r="B452" i="48"/>
  <c r="A452" i="48"/>
  <c r="B451" i="48"/>
  <c r="A451" i="48"/>
  <c r="B450" i="48"/>
  <c r="A450" i="48"/>
  <c r="B449" i="48"/>
  <c r="A449" i="48"/>
  <c r="B448" i="48"/>
  <c r="A448" i="48"/>
  <c r="B447" i="48"/>
  <c r="A447" i="48"/>
  <c r="B446" i="48"/>
  <c r="A446" i="48"/>
  <c r="B445" i="48"/>
  <c r="A445" i="48"/>
  <c r="B444" i="48"/>
  <c r="A444" i="48"/>
  <c r="B443" i="48"/>
  <c r="A443" i="48"/>
  <c r="B442" i="48"/>
  <c r="A442" i="48"/>
  <c r="B441" i="48"/>
  <c r="A441" i="48"/>
  <c r="B440" i="48"/>
  <c r="A440" i="48"/>
  <c r="B439" i="48"/>
  <c r="A439" i="48"/>
  <c r="B438" i="48"/>
  <c r="A438" i="48"/>
  <c r="B437" i="48"/>
  <c r="A437" i="48"/>
  <c r="B436" i="48"/>
  <c r="A436" i="48"/>
  <c r="B435" i="48"/>
  <c r="A435" i="48"/>
  <c r="B434" i="48"/>
  <c r="A434" i="48"/>
  <c r="B433" i="48"/>
  <c r="A433" i="48"/>
  <c r="B432" i="48"/>
  <c r="A432" i="48"/>
  <c r="B431" i="48"/>
  <c r="A431" i="48"/>
  <c r="B430" i="48"/>
  <c r="A430" i="48"/>
  <c r="B429" i="48"/>
  <c r="A429" i="48"/>
  <c r="B428" i="48"/>
  <c r="A428" i="48"/>
  <c r="B427" i="48"/>
  <c r="A427" i="48"/>
  <c r="B426" i="48"/>
  <c r="A426" i="48"/>
  <c r="B425" i="48"/>
  <c r="A425" i="48"/>
  <c r="B424" i="48"/>
  <c r="A424" i="48"/>
  <c r="B423" i="48"/>
  <c r="A423" i="48"/>
  <c r="B422" i="48"/>
  <c r="A422" i="48"/>
  <c r="B421" i="48"/>
  <c r="A421" i="48"/>
  <c r="B420" i="48"/>
  <c r="A420" i="48"/>
  <c r="B419" i="48"/>
  <c r="A419" i="48"/>
  <c r="B418" i="48"/>
  <c r="A418" i="48"/>
  <c r="B417" i="48"/>
  <c r="A417" i="48"/>
  <c r="B416" i="48"/>
  <c r="A416" i="48"/>
  <c r="B415" i="48"/>
  <c r="A415" i="48"/>
  <c r="B414" i="48"/>
  <c r="A414" i="48"/>
  <c r="B413" i="48"/>
  <c r="A413" i="48"/>
  <c r="B412" i="48"/>
  <c r="A412" i="48"/>
  <c r="B411" i="48"/>
  <c r="A411" i="48"/>
  <c r="B410" i="48"/>
  <c r="A410" i="48"/>
  <c r="B409" i="48"/>
  <c r="A409" i="48"/>
  <c r="B408" i="48"/>
  <c r="A408" i="48"/>
  <c r="B407" i="48"/>
  <c r="A407" i="48"/>
  <c r="B406" i="48"/>
  <c r="A406" i="48"/>
  <c r="B405" i="48"/>
  <c r="A405" i="48"/>
  <c r="B404" i="48"/>
  <c r="A404" i="48"/>
  <c r="B403" i="48"/>
  <c r="A403" i="48"/>
  <c r="B402" i="48"/>
  <c r="A402" i="48"/>
  <c r="B401" i="48"/>
  <c r="A401" i="48"/>
  <c r="B400" i="48"/>
  <c r="A400" i="48"/>
  <c r="B399" i="48"/>
  <c r="A399" i="48"/>
  <c r="B398" i="48"/>
  <c r="A398" i="48"/>
  <c r="B397" i="48"/>
  <c r="A397" i="48"/>
  <c r="B396" i="48"/>
  <c r="A396" i="48"/>
  <c r="B395" i="48"/>
  <c r="A395" i="48"/>
  <c r="B394" i="48"/>
  <c r="A394" i="48"/>
  <c r="B393" i="48"/>
  <c r="A393" i="48"/>
  <c r="B392" i="48"/>
  <c r="A392" i="48"/>
  <c r="B391" i="48"/>
  <c r="A391" i="48"/>
  <c r="B390" i="48"/>
  <c r="A390" i="48"/>
  <c r="B389" i="48"/>
  <c r="A389" i="48"/>
  <c r="B388" i="48"/>
  <c r="A388" i="48"/>
  <c r="B387" i="48"/>
  <c r="A387" i="48"/>
  <c r="B386" i="48"/>
  <c r="A386" i="48"/>
  <c r="B385" i="48"/>
  <c r="A385" i="48"/>
  <c r="B384" i="48"/>
  <c r="A384" i="48"/>
  <c r="B383" i="48"/>
  <c r="A383" i="48"/>
  <c r="B382" i="48"/>
  <c r="A382" i="48"/>
  <c r="B381" i="48"/>
  <c r="A381" i="48"/>
  <c r="B380" i="48"/>
  <c r="A380" i="48"/>
  <c r="B379" i="48"/>
  <c r="A379" i="48"/>
  <c r="B378" i="48"/>
  <c r="A378" i="48"/>
  <c r="B377" i="48"/>
  <c r="A377" i="48"/>
  <c r="B376" i="48"/>
  <c r="A376" i="48"/>
  <c r="B375" i="48"/>
  <c r="A375" i="48"/>
  <c r="B374" i="48"/>
  <c r="A374" i="48"/>
  <c r="B373" i="48"/>
  <c r="A373" i="48"/>
  <c r="B372" i="48"/>
  <c r="A372" i="48"/>
  <c r="B371" i="48"/>
  <c r="A371" i="48"/>
  <c r="B370" i="48"/>
  <c r="A370" i="48"/>
  <c r="B369" i="48"/>
  <c r="A369" i="48"/>
  <c r="B368" i="48"/>
  <c r="A368" i="48"/>
  <c r="B367" i="48"/>
  <c r="A367" i="48"/>
  <c r="B366" i="48"/>
  <c r="A366" i="48"/>
  <c r="B365" i="48"/>
  <c r="A365" i="48"/>
  <c r="B364" i="48"/>
  <c r="A364" i="48"/>
  <c r="B363" i="48"/>
  <c r="A363" i="48"/>
  <c r="B362" i="48"/>
  <c r="A362" i="48"/>
  <c r="B361" i="48"/>
  <c r="A361" i="48"/>
  <c r="B360" i="48"/>
  <c r="A360" i="48"/>
  <c r="B359" i="48"/>
  <c r="A359" i="48"/>
  <c r="B358" i="48"/>
  <c r="A358" i="48"/>
  <c r="B357" i="48"/>
  <c r="A357" i="48"/>
  <c r="B356" i="48"/>
  <c r="A356" i="48"/>
  <c r="B355" i="48"/>
  <c r="A355" i="48"/>
  <c r="B354" i="48"/>
  <c r="A354" i="48"/>
  <c r="B353" i="48"/>
  <c r="A353" i="48"/>
  <c r="B352" i="48"/>
  <c r="A352" i="48"/>
  <c r="B351" i="48"/>
  <c r="A351" i="48"/>
  <c r="B350" i="48"/>
  <c r="A350" i="48"/>
  <c r="B349" i="48"/>
  <c r="A349" i="48"/>
  <c r="B348" i="48"/>
  <c r="A348" i="48"/>
  <c r="B347" i="48"/>
  <c r="A347" i="48"/>
  <c r="B346" i="48"/>
  <c r="A346" i="48"/>
  <c r="B345" i="48"/>
  <c r="A345" i="48"/>
  <c r="B344" i="48"/>
  <c r="A344" i="48"/>
  <c r="B343" i="48"/>
  <c r="A343" i="48"/>
  <c r="B342" i="48"/>
  <c r="A342" i="48"/>
  <c r="B341" i="48"/>
  <c r="A341" i="48"/>
  <c r="B340" i="48"/>
  <c r="A340" i="48"/>
  <c r="B339" i="48"/>
  <c r="A339" i="48"/>
  <c r="B338" i="48"/>
  <c r="A338" i="48"/>
  <c r="B337" i="48"/>
  <c r="A337" i="48"/>
  <c r="B336" i="48"/>
  <c r="A336" i="48"/>
  <c r="B335" i="48"/>
  <c r="A335" i="48"/>
  <c r="B334" i="48"/>
  <c r="A334" i="48"/>
  <c r="B333" i="48"/>
  <c r="A333" i="48"/>
  <c r="B332" i="48"/>
  <c r="A332" i="48"/>
  <c r="B331" i="48"/>
  <c r="A331" i="48"/>
  <c r="B330" i="48"/>
  <c r="A330" i="48"/>
  <c r="B329" i="48"/>
  <c r="A329" i="48"/>
  <c r="B328" i="48"/>
  <c r="A328" i="48"/>
  <c r="B327" i="48"/>
  <c r="A327" i="48"/>
  <c r="B326" i="48"/>
  <c r="A326" i="48"/>
  <c r="B325" i="48"/>
  <c r="A325" i="48"/>
  <c r="B324" i="48"/>
  <c r="A324" i="48"/>
  <c r="B323" i="48"/>
  <c r="A323" i="48"/>
  <c r="B322" i="48"/>
  <c r="A322" i="48"/>
  <c r="B321" i="48"/>
  <c r="A321" i="48"/>
  <c r="B320" i="48"/>
  <c r="A320" i="48"/>
  <c r="B319" i="48"/>
  <c r="A319" i="48"/>
  <c r="B318" i="48"/>
  <c r="A318" i="48"/>
  <c r="B317" i="48"/>
  <c r="A317" i="48"/>
  <c r="B316" i="48"/>
  <c r="A316" i="48"/>
  <c r="B315" i="48"/>
  <c r="A315" i="48"/>
  <c r="B314" i="48"/>
  <c r="A314" i="48"/>
  <c r="B313" i="48"/>
  <c r="A313" i="48"/>
  <c r="B312" i="48"/>
  <c r="A312" i="48"/>
  <c r="B311" i="48"/>
  <c r="A311" i="48"/>
  <c r="B310" i="48"/>
  <c r="A310" i="48"/>
  <c r="B309" i="48"/>
  <c r="A309" i="48"/>
  <c r="B308" i="48"/>
  <c r="A308" i="48"/>
  <c r="B307" i="48"/>
  <c r="A307" i="48"/>
  <c r="B306" i="48"/>
  <c r="A306" i="48"/>
  <c r="B305" i="48"/>
  <c r="A305" i="48"/>
  <c r="B304" i="48"/>
  <c r="A304" i="48"/>
  <c r="B303" i="48"/>
  <c r="A303" i="48"/>
  <c r="B302" i="48"/>
  <c r="A302" i="48"/>
  <c r="B301" i="48"/>
  <c r="A301" i="48"/>
  <c r="B300" i="48"/>
  <c r="A300" i="48"/>
  <c r="B299" i="48"/>
  <c r="A299" i="48"/>
  <c r="B298" i="48"/>
  <c r="A298" i="48"/>
  <c r="B297" i="48"/>
  <c r="A297" i="48"/>
  <c r="B296" i="48"/>
  <c r="A296" i="48"/>
  <c r="B295" i="48"/>
  <c r="A295" i="48"/>
  <c r="B294" i="48"/>
  <c r="A294" i="48"/>
  <c r="B293" i="48"/>
  <c r="A293" i="48"/>
  <c r="B292" i="48"/>
  <c r="A292" i="48"/>
  <c r="B291" i="48"/>
  <c r="A291" i="48"/>
  <c r="B290" i="48"/>
  <c r="A290" i="48"/>
  <c r="B289" i="48"/>
  <c r="A289" i="48"/>
  <c r="B288" i="48"/>
  <c r="A288" i="48"/>
  <c r="B287" i="48"/>
  <c r="A287" i="48"/>
  <c r="B286" i="48"/>
  <c r="A286" i="48"/>
  <c r="B285" i="48"/>
  <c r="A285" i="48"/>
  <c r="B284" i="48"/>
  <c r="A284" i="48"/>
  <c r="B283" i="48"/>
  <c r="A283" i="48"/>
  <c r="B282" i="48"/>
  <c r="A282" i="48"/>
  <c r="B281" i="48"/>
  <c r="A281" i="48"/>
  <c r="B280" i="48"/>
  <c r="A280" i="48"/>
  <c r="B279" i="48"/>
  <c r="A279" i="48"/>
  <c r="B278" i="48"/>
  <c r="A278" i="48"/>
  <c r="B277" i="48"/>
  <c r="A277" i="48"/>
  <c r="B276" i="48"/>
  <c r="A276" i="48"/>
  <c r="B275" i="48"/>
  <c r="A275" i="48"/>
  <c r="B274" i="48"/>
  <c r="A274" i="48"/>
  <c r="B273" i="48"/>
  <c r="A273" i="48"/>
  <c r="B272" i="48"/>
  <c r="A272" i="48"/>
  <c r="B271" i="48"/>
  <c r="A271" i="48"/>
  <c r="B270" i="48"/>
  <c r="A270" i="48"/>
  <c r="B269" i="48"/>
  <c r="A269" i="48"/>
  <c r="B268" i="48"/>
  <c r="A268" i="48"/>
  <c r="B267" i="48"/>
  <c r="A267" i="48"/>
  <c r="B266" i="48"/>
  <c r="A266" i="48"/>
  <c r="B265" i="48"/>
  <c r="A265" i="48"/>
  <c r="B264" i="48"/>
  <c r="A264" i="48"/>
  <c r="B263" i="48"/>
  <c r="A263" i="48"/>
  <c r="B262" i="48"/>
  <c r="A262" i="48"/>
  <c r="B261" i="48"/>
  <c r="A261" i="48"/>
  <c r="B260" i="48"/>
  <c r="A260" i="48"/>
  <c r="B259" i="48"/>
  <c r="A259" i="48"/>
  <c r="B258" i="48"/>
  <c r="A258" i="48"/>
  <c r="B257" i="48"/>
  <c r="A257" i="48"/>
  <c r="B256" i="48"/>
  <c r="A256" i="48"/>
  <c r="B255" i="48"/>
  <c r="A255" i="48"/>
  <c r="B254" i="48"/>
  <c r="A254" i="48"/>
  <c r="B253" i="48"/>
  <c r="A253" i="48"/>
  <c r="B252" i="48"/>
  <c r="A252" i="48"/>
  <c r="B251" i="48"/>
  <c r="A251" i="48"/>
  <c r="B250" i="48"/>
  <c r="A250" i="48"/>
  <c r="B249" i="48"/>
  <c r="A249" i="48"/>
  <c r="B248" i="48"/>
  <c r="A248" i="48"/>
  <c r="B247" i="48"/>
  <c r="A247" i="48"/>
  <c r="B246" i="48"/>
  <c r="A246" i="48"/>
  <c r="B245" i="48"/>
  <c r="A245" i="48"/>
  <c r="B244" i="48"/>
  <c r="A244" i="48"/>
  <c r="B243" i="48"/>
  <c r="A243" i="48"/>
  <c r="B242" i="48"/>
  <c r="A242" i="48"/>
  <c r="B241" i="48"/>
  <c r="A241" i="48"/>
  <c r="B240" i="48"/>
  <c r="A240" i="48"/>
  <c r="B239" i="48"/>
  <c r="A239" i="48"/>
  <c r="B238" i="48"/>
  <c r="A238" i="48"/>
  <c r="B237" i="48"/>
  <c r="A237" i="48"/>
  <c r="B236" i="48"/>
  <c r="A236" i="48"/>
  <c r="B235" i="48"/>
  <c r="A235" i="48"/>
  <c r="B234" i="48"/>
  <c r="A234" i="48"/>
  <c r="B233" i="48"/>
  <c r="A233" i="48"/>
  <c r="B232" i="48"/>
  <c r="A232" i="48"/>
  <c r="B231" i="48"/>
  <c r="A231" i="48"/>
  <c r="B230" i="48"/>
  <c r="A230" i="48"/>
  <c r="B229" i="48"/>
  <c r="A229" i="48"/>
  <c r="B228" i="48"/>
  <c r="A228" i="48"/>
  <c r="B227" i="48"/>
  <c r="A227" i="48"/>
  <c r="B226" i="48"/>
  <c r="A226" i="48"/>
  <c r="B225" i="48"/>
  <c r="A225" i="48"/>
  <c r="B224" i="48"/>
  <c r="A224" i="48"/>
  <c r="B223" i="48"/>
  <c r="A223" i="48"/>
  <c r="B222" i="48"/>
  <c r="A222" i="48"/>
  <c r="B221" i="48"/>
  <c r="A221" i="48"/>
  <c r="B220" i="48"/>
  <c r="A220" i="48"/>
  <c r="B219" i="48"/>
  <c r="A219" i="48"/>
  <c r="B218" i="48"/>
  <c r="A218" i="48"/>
  <c r="B217" i="48"/>
  <c r="A217" i="48"/>
  <c r="B216" i="48"/>
  <c r="A216" i="48"/>
  <c r="B215" i="48"/>
  <c r="A215" i="48"/>
  <c r="B214" i="48"/>
  <c r="A214" i="48"/>
  <c r="B213" i="48"/>
  <c r="A213" i="48"/>
  <c r="B212" i="48"/>
  <c r="A212" i="48"/>
  <c r="B211" i="48"/>
  <c r="A211" i="48"/>
  <c r="B210" i="48"/>
  <c r="A210" i="48"/>
  <c r="B209" i="48"/>
  <c r="A209" i="48"/>
  <c r="B208" i="48"/>
  <c r="A208" i="48"/>
  <c r="B207" i="48"/>
  <c r="A207" i="48"/>
  <c r="B206" i="48"/>
  <c r="A206" i="48"/>
  <c r="B205" i="48"/>
  <c r="A205" i="48"/>
  <c r="B204" i="48"/>
  <c r="A204" i="48"/>
  <c r="B203" i="48"/>
  <c r="A203" i="48"/>
  <c r="B202" i="48"/>
  <c r="A202" i="48"/>
  <c r="B201" i="48"/>
  <c r="A201" i="48"/>
  <c r="B200" i="48"/>
  <c r="A200" i="48"/>
  <c r="B199" i="48"/>
  <c r="A199" i="48"/>
  <c r="B198" i="48"/>
  <c r="A198" i="48"/>
  <c r="B197" i="48"/>
  <c r="A197" i="48"/>
  <c r="B196" i="48"/>
  <c r="A196" i="48"/>
  <c r="B195" i="48"/>
  <c r="A195" i="48"/>
  <c r="B194" i="48"/>
  <c r="A194" i="48"/>
  <c r="B193" i="48"/>
  <c r="A193" i="48"/>
  <c r="B192" i="48"/>
  <c r="A192" i="48"/>
  <c r="B191" i="48"/>
  <c r="A191" i="48"/>
  <c r="B190" i="48"/>
  <c r="A190" i="48"/>
  <c r="B189" i="48"/>
  <c r="A189" i="48"/>
  <c r="B188" i="48"/>
  <c r="A188" i="48"/>
  <c r="B187" i="48"/>
  <c r="A187" i="48"/>
  <c r="B186" i="48"/>
  <c r="A186" i="48"/>
  <c r="B185" i="48"/>
  <c r="A185" i="48"/>
  <c r="B184" i="48"/>
  <c r="A184" i="48"/>
  <c r="B183" i="48"/>
  <c r="A183" i="48"/>
  <c r="B182" i="48"/>
  <c r="A182" i="48"/>
  <c r="B181" i="48"/>
  <c r="A181" i="48"/>
  <c r="B180" i="48"/>
  <c r="A180" i="48"/>
  <c r="B179" i="48"/>
  <c r="A179" i="48"/>
  <c r="B178" i="48"/>
  <c r="A178" i="48"/>
  <c r="B177" i="48"/>
  <c r="A177" i="48"/>
  <c r="B176" i="48"/>
  <c r="A176" i="48"/>
  <c r="B175" i="48"/>
  <c r="A175" i="48"/>
  <c r="B174" i="48"/>
  <c r="A174" i="48"/>
  <c r="B173" i="48"/>
  <c r="A173" i="48"/>
  <c r="B172" i="48"/>
  <c r="A172" i="48"/>
  <c r="B171" i="48"/>
  <c r="A171" i="48"/>
  <c r="B170" i="48"/>
  <c r="A170" i="48"/>
  <c r="B169" i="48"/>
  <c r="A169" i="48"/>
  <c r="B168" i="48"/>
  <c r="A168" i="48"/>
  <c r="B167" i="48"/>
  <c r="A167" i="48"/>
  <c r="B166" i="48"/>
  <c r="A166" i="48"/>
  <c r="B165" i="48"/>
  <c r="A165" i="48"/>
  <c r="B164" i="48"/>
  <c r="A164" i="48"/>
  <c r="B163" i="48"/>
  <c r="A163" i="48"/>
  <c r="B162" i="48"/>
  <c r="A162" i="48"/>
  <c r="B161" i="48"/>
  <c r="A161" i="48"/>
  <c r="B160" i="48"/>
  <c r="A160" i="48"/>
  <c r="B159" i="48"/>
  <c r="A159" i="48"/>
  <c r="B158" i="48"/>
  <c r="A158" i="48"/>
  <c r="B157" i="48"/>
  <c r="A157" i="48"/>
  <c r="B156" i="48"/>
  <c r="A156" i="48"/>
  <c r="B155" i="48"/>
  <c r="A155" i="48"/>
  <c r="B154" i="48"/>
  <c r="A154" i="48"/>
  <c r="B153" i="48"/>
  <c r="A153" i="48"/>
  <c r="B152" i="48"/>
  <c r="A152" i="48"/>
  <c r="B151" i="48"/>
  <c r="A151" i="48"/>
  <c r="B150" i="48"/>
  <c r="A150" i="48"/>
  <c r="B149" i="48"/>
  <c r="A149" i="48"/>
  <c r="B148" i="48"/>
  <c r="A148" i="48"/>
  <c r="B147" i="48"/>
  <c r="A147" i="48"/>
  <c r="B146" i="48"/>
  <c r="A146" i="48"/>
  <c r="B145" i="48"/>
  <c r="A145" i="48"/>
  <c r="B144" i="48"/>
  <c r="A144" i="48"/>
  <c r="B143" i="48"/>
  <c r="A143" i="48"/>
  <c r="B142" i="48"/>
  <c r="A142" i="48"/>
  <c r="B141" i="48"/>
  <c r="A141" i="48"/>
  <c r="B140" i="48"/>
  <c r="A140" i="48"/>
  <c r="B139" i="48"/>
  <c r="A139" i="48"/>
  <c r="B138" i="48"/>
  <c r="A138" i="48"/>
  <c r="B137" i="48"/>
  <c r="A137" i="48"/>
  <c r="B136" i="48"/>
  <c r="A136" i="48"/>
  <c r="B135" i="48"/>
  <c r="A135" i="48"/>
  <c r="B134" i="48"/>
  <c r="A134" i="48"/>
  <c r="B133" i="48"/>
  <c r="A133" i="48"/>
  <c r="B132" i="48"/>
  <c r="A132" i="48"/>
  <c r="B131" i="48"/>
  <c r="A131" i="48"/>
  <c r="B130" i="48"/>
  <c r="A130" i="48"/>
  <c r="B129" i="48"/>
  <c r="A129" i="48"/>
  <c r="B128" i="48"/>
  <c r="A128" i="48"/>
  <c r="B127" i="48"/>
  <c r="A127" i="48"/>
  <c r="B126" i="48"/>
  <c r="A126" i="48"/>
  <c r="B125" i="48"/>
  <c r="A125" i="48"/>
  <c r="B124" i="48"/>
  <c r="A124" i="48"/>
  <c r="B123" i="48"/>
  <c r="A123" i="48"/>
  <c r="B122" i="48"/>
  <c r="A122" i="48"/>
  <c r="B121" i="48"/>
  <c r="A121" i="48"/>
  <c r="B120" i="48"/>
  <c r="A120" i="48"/>
  <c r="B119" i="48"/>
  <c r="A119" i="48"/>
  <c r="B118" i="48"/>
  <c r="A118" i="48"/>
  <c r="B117" i="48"/>
  <c r="A117" i="48"/>
  <c r="B116" i="48"/>
  <c r="A116" i="48"/>
  <c r="B115" i="48"/>
  <c r="A115" i="48"/>
  <c r="B114" i="48"/>
  <c r="A114" i="48"/>
  <c r="B113" i="48"/>
  <c r="A113" i="48"/>
  <c r="B112" i="48"/>
  <c r="A112" i="48"/>
  <c r="B111" i="48"/>
  <c r="A111" i="48"/>
  <c r="B110" i="48"/>
  <c r="A110" i="48"/>
  <c r="B109" i="48"/>
  <c r="A109" i="48"/>
  <c r="B108" i="48"/>
  <c r="A108" i="48"/>
  <c r="B107" i="48"/>
  <c r="A107" i="48"/>
  <c r="B106" i="48"/>
  <c r="A106" i="48"/>
  <c r="B105" i="48"/>
  <c r="A105" i="48"/>
  <c r="B104" i="48"/>
  <c r="A104" i="48"/>
  <c r="B103" i="48"/>
  <c r="A103" i="48"/>
  <c r="B102" i="48"/>
  <c r="A102" i="48"/>
  <c r="B101" i="48"/>
  <c r="A101" i="48"/>
  <c r="B100" i="48"/>
  <c r="A100" i="48"/>
  <c r="B99" i="48"/>
  <c r="A99" i="48"/>
  <c r="B98" i="48"/>
  <c r="A98" i="48"/>
  <c r="B97" i="48"/>
  <c r="A97" i="48"/>
  <c r="B96" i="48"/>
  <c r="A96" i="48"/>
  <c r="B95" i="48"/>
  <c r="A95" i="48"/>
  <c r="B94" i="48"/>
  <c r="A94" i="48"/>
  <c r="B93" i="48"/>
  <c r="A93" i="48"/>
  <c r="B92" i="48"/>
  <c r="A92" i="48"/>
  <c r="B91" i="48"/>
  <c r="A91" i="48"/>
  <c r="B90" i="48"/>
  <c r="A90" i="48"/>
  <c r="B89" i="48"/>
  <c r="A89" i="48"/>
  <c r="B88" i="48"/>
  <c r="A88" i="48"/>
  <c r="B87" i="48"/>
  <c r="A87" i="48"/>
  <c r="B86" i="48"/>
  <c r="A86" i="48"/>
  <c r="B85" i="48"/>
  <c r="A85" i="48"/>
  <c r="B84" i="48"/>
  <c r="A84" i="48"/>
  <c r="B83" i="48"/>
  <c r="A83" i="48"/>
  <c r="B82" i="48"/>
  <c r="A82" i="48"/>
  <c r="B81" i="48"/>
  <c r="A81" i="48"/>
  <c r="B80" i="48"/>
  <c r="A80" i="48"/>
  <c r="B79" i="48"/>
  <c r="A79" i="48"/>
  <c r="B78" i="48"/>
  <c r="A78" i="48"/>
  <c r="B77" i="48"/>
  <c r="A77" i="48"/>
  <c r="B76" i="48"/>
  <c r="A76" i="48"/>
  <c r="B75" i="48"/>
  <c r="A75" i="48"/>
  <c r="B74" i="48"/>
  <c r="A74" i="48"/>
  <c r="B73" i="48"/>
  <c r="A73" i="48"/>
  <c r="B72" i="48"/>
  <c r="A72" i="48"/>
  <c r="B71" i="48"/>
  <c r="A71" i="48"/>
  <c r="B70" i="48"/>
  <c r="A70" i="48"/>
  <c r="B69" i="48"/>
  <c r="A69" i="48"/>
  <c r="B68" i="48"/>
  <c r="A68" i="48"/>
  <c r="B67" i="48"/>
  <c r="A67" i="48"/>
  <c r="B66" i="48"/>
  <c r="A66" i="48"/>
  <c r="B65" i="48"/>
  <c r="A65" i="48"/>
  <c r="B64" i="48"/>
  <c r="A64" i="48"/>
  <c r="B63" i="48"/>
  <c r="A63" i="48"/>
  <c r="B62" i="48"/>
  <c r="A62" i="48"/>
  <c r="B61" i="48"/>
  <c r="A61" i="48"/>
  <c r="B60" i="48"/>
  <c r="A60" i="48"/>
  <c r="B59" i="48"/>
  <c r="A59" i="48"/>
  <c r="B58" i="48"/>
  <c r="A58" i="48"/>
  <c r="B57" i="48"/>
  <c r="A57" i="48"/>
  <c r="B56" i="48"/>
  <c r="A56" i="48"/>
  <c r="B55" i="48"/>
  <c r="A55" i="48"/>
  <c r="B54" i="48"/>
  <c r="A54" i="48"/>
  <c r="B53" i="48"/>
  <c r="A53" i="48"/>
  <c r="B52" i="48"/>
  <c r="A52" i="48"/>
  <c r="B51" i="48"/>
  <c r="A51" i="48"/>
  <c r="B50" i="48"/>
  <c r="A50" i="48"/>
  <c r="B49" i="48"/>
  <c r="A49" i="48"/>
  <c r="B48" i="48"/>
  <c r="A48" i="48"/>
  <c r="B47" i="48"/>
  <c r="A47" i="48"/>
  <c r="B46" i="48"/>
  <c r="A46" i="48"/>
  <c r="B45" i="48"/>
  <c r="A45" i="48"/>
  <c r="B44" i="48"/>
  <c r="A44" i="48"/>
  <c r="B43" i="48"/>
  <c r="A43" i="48"/>
  <c r="B42" i="48"/>
  <c r="A42" i="48"/>
  <c r="B41" i="48"/>
  <c r="A41" i="48"/>
  <c r="B40" i="48"/>
  <c r="A40" i="48"/>
  <c r="B39" i="48"/>
  <c r="A39" i="48"/>
  <c r="B38" i="48"/>
  <c r="A38" i="48"/>
  <c r="B37" i="48"/>
  <c r="A37" i="48"/>
  <c r="B36" i="48"/>
  <c r="A36" i="48"/>
  <c r="B35" i="48"/>
  <c r="A35" i="48"/>
  <c r="B34" i="48"/>
  <c r="A34" i="48"/>
  <c r="B33" i="48"/>
  <c r="A33" i="48"/>
  <c r="B32" i="48"/>
  <c r="A32" i="48"/>
  <c r="B31" i="48"/>
  <c r="A31" i="48"/>
  <c r="B30" i="48"/>
  <c r="A30" i="48"/>
  <c r="B29" i="48"/>
  <c r="A29" i="48"/>
  <c r="B28" i="48"/>
  <c r="A28" i="48"/>
  <c r="B27" i="48"/>
  <c r="A27" i="48"/>
  <c r="B26" i="48"/>
  <c r="A26" i="48"/>
  <c r="B25" i="48"/>
  <c r="A25" i="48"/>
  <c r="B24" i="48"/>
  <c r="A24" i="48"/>
  <c r="B23" i="48"/>
  <c r="A23" i="48"/>
  <c r="B22" i="48"/>
  <c r="A22" i="48"/>
  <c r="B21" i="48"/>
  <c r="A21" i="48"/>
  <c r="B20" i="48"/>
  <c r="A20" i="48"/>
  <c r="B19" i="48"/>
  <c r="A19" i="48"/>
  <c r="B18" i="48"/>
  <c r="A18" i="48"/>
  <c r="B17" i="48"/>
  <c r="A17" i="48"/>
  <c r="B16" i="48"/>
  <c r="A16" i="48"/>
  <c r="B15" i="48"/>
  <c r="A15" i="48"/>
  <c r="B14" i="48"/>
  <c r="A14" i="48"/>
  <c r="B13" i="48"/>
  <c r="A13" i="48"/>
  <c r="B12" i="48"/>
  <c r="A12" i="48"/>
  <c r="B11" i="48"/>
  <c r="A11" i="48"/>
  <c r="B10" i="48"/>
  <c r="A10" i="48"/>
  <c r="B9" i="48"/>
  <c r="A9" i="48"/>
  <c r="B8" i="48"/>
  <c r="A8" i="48"/>
  <c r="B7" i="48"/>
  <c r="A7" i="48"/>
  <c r="B6" i="48"/>
  <c r="A6" i="48"/>
  <c r="B5" i="48"/>
  <c r="A5" i="48"/>
  <c r="B4" i="48"/>
  <c r="A4" i="48"/>
  <c r="B3" i="48"/>
  <c r="A3" i="48"/>
  <c r="B2" i="48"/>
  <c r="A2" i="48"/>
  <c r="H37" i="24"/>
  <c r="H37" i="23"/>
  <c r="X2952" i="48" l="1"/>
  <c r="X2948" i="48"/>
  <c r="X2944" i="48"/>
  <c r="X2940" i="48"/>
  <c r="X2936" i="48"/>
  <c r="X2932" i="48"/>
  <c r="X2928" i="48"/>
  <c r="X2924" i="48"/>
  <c r="X2920" i="48"/>
  <c r="X2916" i="48"/>
  <c r="X2912" i="48"/>
  <c r="X2908" i="48"/>
  <c r="X2904" i="48"/>
  <c r="X2900" i="48"/>
  <c r="X2896" i="48"/>
  <c r="X2892" i="48"/>
  <c r="X3" i="48"/>
  <c r="X4" i="48"/>
  <c r="X5" i="48"/>
  <c r="X6" i="48"/>
  <c r="X7" i="48"/>
  <c r="X8" i="48"/>
  <c r="X9" i="48"/>
  <c r="X10" i="48"/>
  <c r="X11" i="48"/>
  <c r="X12" i="48"/>
  <c r="X13" i="48"/>
  <c r="X14" i="48"/>
  <c r="X15" i="48"/>
  <c r="X16" i="48"/>
  <c r="X17" i="48"/>
  <c r="X18" i="48"/>
  <c r="X19" i="48"/>
  <c r="X20" i="48"/>
  <c r="X21" i="48"/>
  <c r="X22" i="48"/>
  <c r="X23" i="48"/>
  <c r="X24" i="48"/>
  <c r="X25" i="48"/>
  <c r="X26" i="48"/>
  <c r="X27" i="48"/>
  <c r="X28" i="48"/>
  <c r="X29" i="48"/>
  <c r="X30" i="48"/>
  <c r="X31" i="48"/>
  <c r="X32" i="48"/>
  <c r="X33" i="48"/>
  <c r="X34" i="48"/>
  <c r="X35" i="48"/>
  <c r="X36" i="48"/>
  <c r="X37" i="48"/>
  <c r="X38" i="48"/>
  <c r="X39" i="48"/>
  <c r="X40" i="48"/>
  <c r="X41" i="48"/>
  <c r="X42" i="48"/>
  <c r="X43" i="48"/>
  <c r="X44" i="48"/>
  <c r="X45" i="48"/>
  <c r="X46" i="48"/>
  <c r="X47" i="48"/>
  <c r="X48" i="48"/>
  <c r="X49" i="48"/>
  <c r="X50" i="48"/>
  <c r="X51" i="48"/>
  <c r="X52" i="48"/>
  <c r="X53" i="48"/>
  <c r="X54" i="48"/>
  <c r="X55" i="48"/>
  <c r="X56" i="48"/>
  <c r="X57" i="48"/>
  <c r="X58" i="48"/>
  <c r="X59" i="48"/>
  <c r="X60" i="48"/>
  <c r="X61" i="48"/>
  <c r="X62" i="48"/>
  <c r="X63" i="48"/>
  <c r="X64" i="48"/>
  <c r="X65" i="48"/>
  <c r="X66" i="48"/>
  <c r="X67" i="48"/>
  <c r="X68" i="48"/>
  <c r="X69" i="48"/>
  <c r="X70" i="48"/>
  <c r="X71" i="48"/>
  <c r="X72" i="48"/>
  <c r="X73" i="48"/>
  <c r="X74" i="48"/>
  <c r="X75" i="48"/>
  <c r="X76" i="48"/>
  <c r="X77" i="48"/>
  <c r="X78" i="48"/>
  <c r="X79" i="48"/>
  <c r="X80" i="48"/>
  <c r="X81" i="48"/>
  <c r="X82" i="48"/>
  <c r="X83" i="48"/>
  <c r="X84" i="48"/>
  <c r="X85" i="48"/>
  <c r="X86" i="48"/>
  <c r="X87" i="48"/>
  <c r="X88" i="48"/>
  <c r="X90" i="48"/>
  <c r="X94" i="48"/>
  <c r="X98" i="48"/>
  <c r="X102" i="48"/>
  <c r="X106" i="48"/>
  <c r="X110" i="48"/>
  <c r="X114" i="48"/>
  <c r="X118" i="48"/>
  <c r="X122" i="48"/>
  <c r="X126" i="48"/>
  <c r="X89" i="48"/>
  <c r="X93" i="48"/>
  <c r="X97" i="48"/>
  <c r="X101" i="48"/>
  <c r="X105" i="48"/>
  <c r="X109" i="48"/>
  <c r="X113" i="48"/>
  <c r="X117" i="48"/>
  <c r="X121" i="48"/>
  <c r="X125" i="48"/>
  <c r="X129" i="48"/>
  <c r="X91" i="48"/>
  <c r="X95" i="48"/>
  <c r="X99" i="48"/>
  <c r="X103" i="48"/>
  <c r="X107" i="48"/>
  <c r="X111" i="48"/>
  <c r="X115" i="48"/>
  <c r="X119" i="48"/>
  <c r="X124" i="48"/>
  <c r="X128" i="48"/>
  <c r="X131" i="48"/>
  <c r="X135" i="48"/>
  <c r="X139" i="48"/>
  <c r="X143" i="48"/>
  <c r="X147" i="48"/>
  <c r="X151" i="48"/>
  <c r="X155" i="48"/>
  <c r="X159" i="48"/>
  <c r="X163" i="48"/>
  <c r="X167" i="48"/>
  <c r="X171" i="48"/>
  <c r="X175" i="48"/>
  <c r="X179" i="48"/>
  <c r="X183" i="48"/>
  <c r="X187" i="48"/>
  <c r="X191" i="48"/>
  <c r="X195" i="48"/>
  <c r="X199" i="48"/>
  <c r="X203" i="48"/>
  <c r="X207" i="48"/>
  <c r="X211" i="48"/>
  <c r="X215" i="48"/>
  <c r="X219" i="48"/>
  <c r="X223" i="48"/>
  <c r="X227" i="48"/>
  <c r="X231" i="48"/>
  <c r="X235" i="48"/>
  <c r="X239" i="48"/>
  <c r="X243" i="48"/>
  <c r="X247" i="48"/>
  <c r="X251" i="48"/>
  <c r="X255" i="48"/>
  <c r="X259" i="48"/>
  <c r="X96" i="48"/>
  <c r="X104" i="48"/>
  <c r="X112" i="48"/>
  <c r="X120" i="48"/>
  <c r="X130" i="48"/>
  <c r="X134" i="48"/>
  <c r="X138" i="48"/>
  <c r="X142" i="48"/>
  <c r="X146" i="48"/>
  <c r="X150" i="48"/>
  <c r="X154" i="48"/>
  <c r="X158" i="48"/>
  <c r="X162" i="48"/>
  <c r="X166" i="48"/>
  <c r="X170" i="48"/>
  <c r="X174" i="48"/>
  <c r="X178" i="48"/>
  <c r="X182" i="48"/>
  <c r="X186" i="48"/>
  <c r="X190" i="48"/>
  <c r="X194" i="48"/>
  <c r="X198" i="48"/>
  <c r="X202" i="48"/>
  <c r="X206" i="48"/>
  <c r="X210" i="48"/>
  <c r="X214" i="48"/>
  <c r="X218" i="48"/>
  <c r="X222" i="48"/>
  <c r="X226" i="48"/>
  <c r="X230" i="48"/>
  <c r="X234" i="48"/>
  <c r="X238" i="48"/>
  <c r="X242" i="48"/>
  <c r="X246" i="48"/>
  <c r="X250" i="48"/>
  <c r="X123" i="48"/>
  <c r="X127" i="48"/>
  <c r="X133" i="48"/>
  <c r="X137" i="48"/>
  <c r="X141" i="48"/>
  <c r="X145" i="48"/>
  <c r="X149" i="48"/>
  <c r="X153" i="48"/>
  <c r="X157" i="48"/>
  <c r="X161" i="48"/>
  <c r="X165" i="48"/>
  <c r="X169" i="48"/>
  <c r="X173" i="48"/>
  <c r="X177" i="48"/>
  <c r="X181" i="48"/>
  <c r="X185" i="48"/>
  <c r="X189" i="48"/>
  <c r="X193" i="48"/>
  <c r="X197" i="48"/>
  <c r="X201" i="48"/>
  <c r="X205" i="48"/>
  <c r="X209" i="48"/>
  <c r="X213" i="48"/>
  <c r="X217" i="48"/>
  <c r="X221" i="48"/>
  <c r="X225" i="48"/>
  <c r="X229" i="48"/>
  <c r="X233" i="48"/>
  <c r="X237" i="48"/>
  <c r="X241" i="48"/>
  <c r="X245" i="48"/>
  <c r="X249" i="48"/>
  <c r="X253" i="48"/>
  <c r="X257" i="48"/>
  <c r="X92" i="48"/>
  <c r="X100" i="48"/>
  <c r="X108" i="48"/>
  <c r="X116" i="48"/>
  <c r="X132" i="48"/>
  <c r="X136" i="48"/>
  <c r="X140" i="48"/>
  <c r="X144" i="48"/>
  <c r="X148" i="48"/>
  <c r="X152" i="48"/>
  <c r="X156" i="48"/>
  <c r="X160" i="48"/>
  <c r="X164" i="48"/>
  <c r="X168" i="48"/>
  <c r="X172" i="48"/>
  <c r="X176" i="48"/>
  <c r="X180" i="48"/>
  <c r="X184" i="48"/>
  <c r="X188" i="48"/>
  <c r="X192" i="48"/>
  <c r="X196" i="48"/>
  <c r="X200" i="48"/>
  <c r="X204" i="48"/>
  <c r="X208" i="48"/>
  <c r="X212" i="48"/>
  <c r="X216" i="48"/>
  <c r="X220" i="48"/>
  <c r="X224" i="48"/>
  <c r="X228" i="48"/>
  <c r="X232" i="48"/>
  <c r="X236" i="48"/>
  <c r="X240" i="48"/>
  <c r="X244" i="48"/>
  <c r="X248" i="48"/>
  <c r="X268" i="48"/>
  <c r="X272" i="48"/>
  <c r="X276" i="48"/>
  <c r="X280" i="48"/>
  <c r="X284" i="48"/>
  <c r="X288" i="48"/>
  <c r="X292" i="48"/>
  <c r="X296" i="48"/>
  <c r="X300" i="48"/>
  <c r="X304" i="48"/>
  <c r="X308" i="48"/>
  <c r="X312" i="48"/>
  <c r="X316" i="48"/>
  <c r="X320" i="48"/>
  <c r="X267" i="48"/>
  <c r="X271" i="48"/>
  <c r="X275" i="48"/>
  <c r="X252" i="48"/>
  <c r="X254" i="48"/>
  <c r="X256" i="48"/>
  <c r="X258" i="48"/>
  <c r="X260" i="48"/>
  <c r="X262" i="48"/>
  <c r="X264" i="48"/>
  <c r="X266" i="48"/>
  <c r="X270" i="48"/>
  <c r="X274" i="48"/>
  <c r="X278" i="48"/>
  <c r="X282" i="48"/>
  <c r="X286" i="48"/>
  <c r="X290" i="48"/>
  <c r="X294" i="48"/>
  <c r="X298" i="48"/>
  <c r="X302" i="48"/>
  <c r="X306" i="48"/>
  <c r="X310" i="48"/>
  <c r="X314" i="48"/>
  <c r="X318" i="48"/>
  <c r="X322" i="48"/>
  <c r="X326" i="48"/>
  <c r="X330" i="48"/>
  <c r="X334" i="48"/>
  <c r="X338" i="48"/>
  <c r="X269" i="48"/>
  <c r="X273" i="48"/>
  <c r="X365" i="48"/>
  <c r="X328" i="48"/>
  <c r="X336" i="48"/>
  <c r="X364" i="48"/>
  <c r="X368" i="48"/>
  <c r="X363" i="48"/>
  <c r="X367" i="48"/>
  <c r="X324" i="48"/>
  <c r="X332" i="48"/>
  <c r="X340" i="48"/>
  <c r="X342" i="48"/>
  <c r="X344" i="48"/>
  <c r="X346" i="48"/>
  <c r="X348" i="48"/>
  <c r="X350" i="48"/>
  <c r="X352" i="48"/>
  <c r="X354" i="48"/>
  <c r="X356" i="48"/>
  <c r="X358" i="48"/>
  <c r="X360" i="48"/>
  <c r="X362" i="48"/>
  <c r="X366" i="48"/>
  <c r="X370" i="48"/>
  <c r="X374" i="48"/>
  <c r="X378" i="48"/>
  <c r="X382" i="48"/>
  <c r="X386" i="48"/>
  <c r="X376" i="48"/>
  <c r="X384" i="48"/>
  <c r="X398" i="48"/>
  <c r="X402" i="48"/>
  <c r="X406" i="48"/>
  <c r="X421" i="48"/>
  <c r="X425" i="48"/>
  <c r="X429" i="48"/>
  <c r="X433" i="48"/>
  <c r="X437" i="48"/>
  <c r="X441" i="48"/>
  <c r="X445" i="48"/>
  <c r="X449" i="48"/>
  <c r="X453" i="48"/>
  <c r="X457" i="48"/>
  <c r="X461" i="48"/>
  <c r="X372" i="48"/>
  <c r="X380" i="48"/>
  <c r="X388" i="48"/>
  <c r="X390" i="48"/>
  <c r="X392" i="48"/>
  <c r="X394" i="48"/>
  <c r="X396" i="48"/>
  <c r="X400" i="48"/>
  <c r="X404" i="48"/>
  <c r="X408" i="48"/>
  <c r="X416" i="48"/>
  <c r="X424" i="48"/>
  <c r="X432" i="48"/>
  <c r="X440" i="48"/>
  <c r="X448" i="48"/>
  <c r="X456" i="48"/>
  <c r="X557" i="48"/>
  <c r="X565" i="48"/>
  <c r="X556" i="48"/>
  <c r="X559" i="48"/>
  <c r="X564" i="48"/>
  <c r="X567" i="48"/>
  <c r="X572" i="48"/>
  <c r="X576" i="48"/>
  <c r="X580" i="48"/>
  <c r="X584" i="48"/>
  <c r="X588" i="48"/>
  <c r="X592" i="48"/>
  <c r="X596" i="48"/>
  <c r="X600" i="48"/>
  <c r="X604" i="48"/>
  <c r="X608" i="48"/>
  <c r="X412" i="48"/>
  <c r="X420" i="48"/>
  <c r="X428" i="48"/>
  <c r="X436" i="48"/>
  <c r="X444" i="48"/>
  <c r="X452" i="48"/>
  <c r="X460" i="48"/>
  <c r="X465" i="48"/>
  <c r="X469" i="48"/>
  <c r="X473" i="48"/>
  <c r="X477" i="48"/>
  <c r="X481" i="48"/>
  <c r="X485" i="48"/>
  <c r="X489" i="48"/>
  <c r="X493" i="48"/>
  <c r="X497" i="48"/>
  <c r="X501" i="48"/>
  <c r="X505" i="48"/>
  <c r="X509" i="48"/>
  <c r="X513" i="48"/>
  <c r="X517" i="48"/>
  <c r="X521" i="48"/>
  <c r="X525" i="48"/>
  <c r="X529" i="48"/>
  <c r="X533" i="48"/>
  <c r="X537" i="48"/>
  <c r="X541" i="48"/>
  <c r="X545" i="48"/>
  <c r="X549" i="48"/>
  <c r="X553" i="48"/>
  <c r="X561" i="48"/>
  <c r="X569" i="48"/>
  <c r="X555" i="48"/>
  <c r="X560" i="48"/>
  <c r="X563" i="48"/>
  <c r="X568" i="48"/>
  <c r="X571" i="48"/>
  <c r="X574" i="48"/>
  <c r="X578" i="48"/>
  <c r="X582" i="48"/>
  <c r="X586" i="48"/>
  <c r="X590" i="48"/>
  <c r="X594" i="48"/>
  <c r="X598" i="48"/>
  <c r="X602" i="48"/>
  <c r="X606" i="48"/>
  <c r="X610" i="48"/>
  <c r="X614" i="48"/>
  <c r="X648" i="48"/>
  <c r="X656" i="48"/>
  <c r="X664" i="48"/>
  <c r="X672" i="48"/>
  <c r="X680" i="48"/>
  <c r="X688" i="48"/>
  <c r="X696" i="48"/>
  <c r="X704" i="48"/>
  <c r="X616" i="48"/>
  <c r="X618" i="48"/>
  <c r="X620" i="48"/>
  <c r="X622" i="48"/>
  <c r="X624" i="48"/>
  <c r="X626" i="48"/>
  <c r="X628" i="48"/>
  <c r="X630" i="48"/>
  <c r="X632" i="48"/>
  <c r="X634" i="48"/>
  <c r="X636" i="48"/>
  <c r="X638" i="48"/>
  <c r="X640" i="48"/>
  <c r="X642" i="48"/>
  <c r="X647" i="48"/>
  <c r="X650" i="48"/>
  <c r="X655" i="48"/>
  <c r="X658" i="48"/>
  <c r="X663" i="48"/>
  <c r="X666" i="48"/>
  <c r="X671" i="48"/>
  <c r="X674" i="48"/>
  <c r="X679" i="48"/>
  <c r="X682" i="48"/>
  <c r="X687" i="48"/>
  <c r="X690" i="48"/>
  <c r="X695" i="48"/>
  <c r="X698" i="48"/>
  <c r="X703" i="48"/>
  <c r="X706" i="48"/>
  <c r="X710" i="48"/>
  <c r="X714" i="48"/>
  <c r="X718" i="48"/>
  <c r="X722" i="48"/>
  <c r="X726" i="48"/>
  <c r="X730" i="48"/>
  <c r="X734" i="48"/>
  <c r="X735" i="48"/>
  <c r="X736" i="48"/>
  <c r="X737" i="48"/>
  <c r="X738" i="48"/>
  <c r="X739" i="48"/>
  <c r="X740" i="48"/>
  <c r="X741" i="48"/>
  <c r="X742" i="48"/>
  <c r="X743" i="48"/>
  <c r="X744" i="48"/>
  <c r="X745" i="48"/>
  <c r="X746" i="48"/>
  <c r="X747" i="48"/>
  <c r="X748" i="48"/>
  <c r="X749" i="48"/>
  <c r="X750" i="48"/>
  <c r="X751" i="48"/>
  <c r="X752" i="48"/>
  <c r="X753" i="48"/>
  <c r="X754" i="48"/>
  <c r="X755" i="48"/>
  <c r="X756" i="48"/>
  <c r="X757" i="48"/>
  <c r="X758" i="48"/>
  <c r="X759" i="48"/>
  <c r="X760" i="48"/>
  <c r="X761" i="48"/>
  <c r="X762" i="48"/>
  <c r="X763" i="48"/>
  <c r="X764" i="48"/>
  <c r="X765" i="48"/>
  <c r="X766" i="48"/>
  <c r="X767" i="48"/>
  <c r="X768" i="48"/>
  <c r="X769" i="48"/>
  <c r="X770" i="48"/>
  <c r="X771" i="48"/>
  <c r="X772" i="48"/>
  <c r="X773" i="48"/>
  <c r="X774" i="48"/>
  <c r="X775" i="48"/>
  <c r="X776" i="48"/>
  <c r="X777" i="48"/>
  <c r="X778" i="48"/>
  <c r="X779" i="48"/>
  <c r="X780" i="48"/>
  <c r="X781" i="48"/>
  <c r="X782" i="48"/>
  <c r="X783" i="48"/>
  <c r="X784" i="48"/>
  <c r="X785" i="48"/>
  <c r="X786" i="48"/>
  <c r="X787" i="48"/>
  <c r="X788" i="48"/>
  <c r="X789" i="48"/>
  <c r="X790" i="48"/>
  <c r="X791" i="48"/>
  <c r="X792" i="48"/>
  <c r="X793" i="48"/>
  <c r="X794" i="48"/>
  <c r="X795" i="48"/>
  <c r="X796" i="48"/>
  <c r="X797" i="48"/>
  <c r="X798" i="48"/>
  <c r="X799" i="48"/>
  <c r="X800" i="48"/>
  <c r="X801" i="48"/>
  <c r="X802" i="48"/>
  <c r="X803" i="48"/>
  <c r="X804" i="48"/>
  <c r="X805" i="48"/>
  <c r="X644" i="48"/>
  <c r="X652" i="48"/>
  <c r="X660" i="48"/>
  <c r="X668" i="48"/>
  <c r="X676" i="48"/>
  <c r="X684" i="48"/>
  <c r="X692" i="48"/>
  <c r="X700" i="48"/>
  <c r="X709" i="48"/>
  <c r="X713" i="48"/>
  <c r="X717" i="48"/>
  <c r="X721" i="48"/>
  <c r="X725" i="48"/>
  <c r="X729" i="48"/>
  <c r="X733" i="48"/>
  <c r="X643" i="48"/>
  <c r="X651" i="48"/>
  <c r="X659" i="48"/>
  <c r="X667" i="48"/>
  <c r="X675" i="48"/>
  <c r="X683" i="48"/>
  <c r="X691" i="48"/>
  <c r="X699" i="48"/>
  <c r="X807" i="48"/>
  <c r="X811" i="48"/>
  <c r="X815" i="48"/>
  <c r="X819" i="48"/>
  <c r="X823" i="48"/>
  <c r="X827" i="48"/>
  <c r="X831" i="48"/>
  <c r="X835" i="48"/>
  <c r="X839" i="48"/>
  <c r="X843" i="48"/>
  <c r="X847" i="48"/>
  <c r="X851" i="48"/>
  <c r="X855" i="48"/>
  <c r="X859" i="48"/>
  <c r="X863" i="48"/>
  <c r="X867" i="48"/>
  <c r="X646" i="48"/>
  <c r="X654" i="48"/>
  <c r="X662" i="48"/>
  <c r="X670" i="48"/>
  <c r="X678" i="48"/>
  <c r="X686" i="48"/>
  <c r="X694" i="48"/>
  <c r="X702" i="48"/>
  <c r="X708" i="48"/>
  <c r="X716" i="48"/>
  <c r="X724" i="48"/>
  <c r="X732" i="48"/>
  <c r="X806" i="48"/>
  <c r="X810" i="48"/>
  <c r="X814" i="48"/>
  <c r="X818" i="48"/>
  <c r="X822" i="48"/>
  <c r="X826" i="48"/>
  <c r="X830" i="48"/>
  <c r="X834" i="48"/>
  <c r="X838" i="48"/>
  <c r="X842" i="48"/>
  <c r="X846" i="48"/>
  <c r="X850" i="48"/>
  <c r="X854" i="48"/>
  <c r="X858" i="48"/>
  <c r="X862" i="48"/>
  <c r="X866" i="48"/>
  <c r="X870" i="48"/>
  <c r="X874" i="48"/>
  <c r="X878" i="48"/>
  <c r="X882" i="48"/>
  <c r="X886" i="48"/>
  <c r="X890" i="48"/>
  <c r="X894" i="48"/>
  <c r="X898" i="48"/>
  <c r="X902" i="48"/>
  <c r="X906" i="48"/>
  <c r="X910" i="48"/>
  <c r="X914" i="48"/>
  <c r="X918" i="48"/>
  <c r="X922" i="48"/>
  <c r="X926" i="48"/>
  <c r="X930" i="48"/>
  <c r="X934" i="48"/>
  <c r="X938" i="48"/>
  <c r="X942" i="48"/>
  <c r="X946" i="48"/>
  <c r="X950" i="48"/>
  <c r="X954" i="48"/>
  <c r="X958" i="48"/>
  <c r="X962" i="48"/>
  <c r="X966" i="48"/>
  <c r="X970" i="48"/>
  <c r="X974" i="48"/>
  <c r="X978" i="48"/>
  <c r="X982" i="48"/>
  <c r="X986" i="48"/>
  <c r="X990" i="48"/>
  <c r="X994" i="48"/>
  <c r="X998" i="48"/>
  <c r="X1002" i="48"/>
  <c r="X1006" i="48"/>
  <c r="X809" i="48"/>
  <c r="X813" i="48"/>
  <c r="X817" i="48"/>
  <c r="X821" i="48"/>
  <c r="X825" i="48"/>
  <c r="X829" i="48"/>
  <c r="X833" i="48"/>
  <c r="X837" i="48"/>
  <c r="X841" i="48"/>
  <c r="X845" i="48"/>
  <c r="X849" i="48"/>
  <c r="X853" i="48"/>
  <c r="X857" i="48"/>
  <c r="X861" i="48"/>
  <c r="X865" i="48"/>
  <c r="X869" i="48"/>
  <c r="X612" i="48"/>
  <c r="X712" i="48"/>
  <c r="X720" i="48"/>
  <c r="X728" i="48"/>
  <c r="X808" i="48"/>
  <c r="X812" i="48"/>
  <c r="X816" i="48"/>
  <c r="X820" i="48"/>
  <c r="X824" i="48"/>
  <c r="X828" i="48"/>
  <c r="X832" i="48"/>
  <c r="X836" i="48"/>
  <c r="X840" i="48"/>
  <c r="X844" i="48"/>
  <c r="X848" i="48"/>
  <c r="X852" i="48"/>
  <c r="X856" i="48"/>
  <c r="X860" i="48"/>
  <c r="X864" i="48"/>
  <c r="X868" i="48"/>
  <c r="X872" i="48"/>
  <c r="X876" i="48"/>
  <c r="X880" i="48"/>
  <c r="X884" i="48"/>
  <c r="X888" i="48"/>
  <c r="X892" i="48"/>
  <c r="X896" i="48"/>
  <c r="X900" i="48"/>
  <c r="X904" i="48"/>
  <c r="X908" i="48"/>
  <c r="X912" i="48"/>
  <c r="X916" i="48"/>
  <c r="X920" i="48"/>
  <c r="X924" i="48"/>
  <c r="X928" i="48"/>
  <c r="X932" i="48"/>
  <c r="X936" i="48"/>
  <c r="X940" i="48"/>
  <c r="X944" i="48"/>
  <c r="X948" i="48"/>
  <c r="X952" i="48"/>
  <c r="X956" i="48"/>
  <c r="X960" i="48"/>
  <c r="X964" i="48"/>
  <c r="X968" i="48"/>
  <c r="X972" i="48"/>
  <c r="X976" i="48"/>
  <c r="X980" i="48"/>
  <c r="X984" i="48"/>
  <c r="X988" i="48"/>
  <c r="X992" i="48"/>
  <c r="X996" i="48"/>
  <c r="X1000" i="48"/>
  <c r="X1004" i="48"/>
  <c r="X1008" i="48"/>
  <c r="X1012" i="48"/>
  <c r="X1016" i="48"/>
  <c r="X1020" i="48"/>
  <c r="X1024" i="48"/>
  <c r="X1028" i="48"/>
  <c r="X1032" i="48"/>
  <c r="X1036" i="48"/>
  <c r="X1040" i="48"/>
  <c r="X1010" i="48"/>
  <c r="X1018" i="48"/>
  <c r="X1026" i="48"/>
  <c r="X1034" i="48"/>
  <c r="X1042" i="48"/>
  <c r="X1044" i="48"/>
  <c r="X1046" i="48"/>
  <c r="X1048" i="48"/>
  <c r="X1050" i="48"/>
  <c r="X1052" i="48"/>
  <c r="X1054" i="48"/>
  <c r="X1056" i="48"/>
  <c r="X1058" i="48"/>
  <c r="X1060" i="48"/>
  <c r="X1062" i="48"/>
  <c r="X1064" i="48"/>
  <c r="X1066" i="48"/>
  <c r="X1068" i="48"/>
  <c r="X1070" i="48"/>
  <c r="X1072" i="48"/>
  <c r="X1074" i="48"/>
  <c r="X1076" i="48"/>
  <c r="X1078" i="48"/>
  <c r="X1080" i="48"/>
  <c r="X1082" i="48"/>
  <c r="X1084" i="48"/>
  <c r="X1086" i="48"/>
  <c r="X1088" i="48"/>
  <c r="X1090" i="48"/>
  <c r="X1092" i="48"/>
  <c r="X1094" i="48"/>
  <c r="X1096" i="48"/>
  <c r="X1098" i="48"/>
  <c r="X1100" i="48"/>
  <c r="X1102" i="48"/>
  <c r="X1104" i="48"/>
  <c r="X1106" i="48"/>
  <c r="X1108" i="48"/>
  <c r="X1110" i="48"/>
  <c r="X1112" i="48"/>
  <c r="X1114" i="48"/>
  <c r="X1116" i="48"/>
  <c r="X1118" i="48"/>
  <c r="X1120" i="48"/>
  <c r="X1122" i="48"/>
  <c r="X1124" i="48"/>
  <c r="X1126" i="48"/>
  <c r="X1128" i="48"/>
  <c r="X1130" i="48"/>
  <c r="X1132" i="48"/>
  <c r="X1134" i="48"/>
  <c r="X1136" i="48"/>
  <c r="X1138" i="48"/>
  <c r="X1140" i="48"/>
  <c r="X1142" i="48"/>
  <c r="X1144" i="48"/>
  <c r="X1146" i="48"/>
  <c r="X1148" i="48"/>
  <c r="X1150" i="48"/>
  <c r="X1152" i="48"/>
  <c r="X1154" i="48"/>
  <c r="X1156" i="48"/>
  <c r="X1158" i="48"/>
  <c r="X1160" i="48"/>
  <c r="X1162" i="48"/>
  <c r="X1164" i="48"/>
  <c r="X1166" i="48"/>
  <c r="X1168" i="48"/>
  <c r="X1170" i="48"/>
  <c r="X1172" i="48"/>
  <c r="X1174" i="48"/>
  <c r="X1176" i="48"/>
  <c r="X1178" i="48"/>
  <c r="X1180" i="48"/>
  <c r="X1182" i="48"/>
  <c r="X1184" i="48"/>
  <c r="X1186" i="48"/>
  <c r="X1188" i="48"/>
  <c r="X1190" i="48"/>
  <c r="X1192" i="48"/>
  <c r="X1194" i="48"/>
  <c r="X1196" i="48"/>
  <c r="X1198" i="48"/>
  <c r="X1200" i="48"/>
  <c r="X1202" i="48"/>
  <c r="X1204" i="48"/>
  <c r="X1206" i="48"/>
  <c r="X1208" i="48"/>
  <c r="X1210" i="48"/>
  <c r="X1212" i="48"/>
  <c r="X1214" i="48"/>
  <c r="X1216" i="48"/>
  <c r="X1218" i="48"/>
  <c r="X1220" i="48"/>
  <c r="X1222" i="48"/>
  <c r="X1224" i="48"/>
  <c r="X1226" i="48"/>
  <c r="X1228" i="48"/>
  <c r="X1230" i="48"/>
  <c r="X1232" i="48"/>
  <c r="X1234" i="48"/>
  <c r="X1236" i="48"/>
  <c r="X1241" i="48"/>
  <c r="X1244" i="48"/>
  <c r="X1249" i="48"/>
  <c r="X1252" i="48"/>
  <c r="X1255" i="48"/>
  <c r="X1259" i="48"/>
  <c r="X1263" i="48"/>
  <c r="X1267" i="48"/>
  <c r="X1271" i="48"/>
  <c r="X1275" i="48"/>
  <c r="X1279" i="48"/>
  <c r="X1283" i="48"/>
  <c r="X1287" i="48"/>
  <c r="X1291" i="48"/>
  <c r="X1295" i="48"/>
  <c r="X1299" i="48"/>
  <c r="X1303" i="48"/>
  <c r="X1238" i="48"/>
  <c r="X1246" i="48"/>
  <c r="X1014" i="48"/>
  <c r="X1022" i="48"/>
  <c r="X1030" i="48"/>
  <c r="X1038" i="48"/>
  <c r="X1242" i="48"/>
  <c r="X1250" i="48"/>
  <c r="X1358" i="48"/>
  <c r="X1362" i="48"/>
  <c r="X1366" i="48"/>
  <c r="X1370" i="48"/>
  <c r="X1374" i="48"/>
  <c r="X1378" i="48"/>
  <c r="X1382" i="48"/>
  <c r="X1386" i="48"/>
  <c r="X1390" i="48"/>
  <c r="X1394" i="48"/>
  <c r="X1398" i="48"/>
  <c r="X1402" i="48"/>
  <c r="X1406" i="48"/>
  <c r="X1410" i="48"/>
  <c r="X1414" i="48"/>
  <c r="X1418" i="48"/>
  <c r="X1422" i="48"/>
  <c r="X1426" i="48"/>
  <c r="X1430" i="48"/>
  <c r="X1434" i="48"/>
  <c r="X1438" i="48"/>
  <c r="X1442" i="48"/>
  <c r="X1446" i="48"/>
  <c r="X1450" i="48"/>
  <c r="X1454" i="48"/>
  <c r="X1458" i="48"/>
  <c r="X1462" i="48"/>
  <c r="X1466" i="48"/>
  <c r="X1470" i="48"/>
  <c r="X1474" i="48"/>
  <c r="X1478" i="48"/>
  <c r="X1482" i="48"/>
  <c r="X1486" i="48"/>
  <c r="X1490" i="48"/>
  <c r="X1494" i="48"/>
  <c r="X1237" i="48"/>
  <c r="X1245" i="48"/>
  <c r="X1253" i="48"/>
  <c r="X1261" i="48"/>
  <c r="X1269" i="48"/>
  <c r="X1277" i="48"/>
  <c r="X1285" i="48"/>
  <c r="X1293" i="48"/>
  <c r="X1301" i="48"/>
  <c r="X1357" i="48"/>
  <c r="X1361" i="48"/>
  <c r="X1365" i="48"/>
  <c r="X1369" i="48"/>
  <c r="X1373" i="48"/>
  <c r="X1377" i="48"/>
  <c r="X1381" i="48"/>
  <c r="X1385" i="48"/>
  <c r="X1389" i="48"/>
  <c r="X1393" i="48"/>
  <c r="X1397" i="48"/>
  <c r="X1401" i="48"/>
  <c r="X1405" i="48"/>
  <c r="X1409" i="48"/>
  <c r="X1413" i="48"/>
  <c r="X1417" i="48"/>
  <c r="X1421" i="48"/>
  <c r="X1425" i="48"/>
  <c r="X1429" i="48"/>
  <c r="X1433" i="48"/>
  <c r="X1437" i="48"/>
  <c r="X1441" i="48"/>
  <c r="X1445" i="48"/>
  <c r="X1449" i="48"/>
  <c r="X1453" i="48"/>
  <c r="X1457" i="48"/>
  <c r="X1461" i="48"/>
  <c r="X1465" i="48"/>
  <c r="X1469" i="48"/>
  <c r="X1473" i="48"/>
  <c r="X1477" i="48"/>
  <c r="X1481" i="48"/>
  <c r="X1485" i="48"/>
  <c r="X1489" i="48"/>
  <c r="X1493" i="48"/>
  <c r="X1497" i="48"/>
  <c r="X1501" i="48"/>
  <c r="X1505" i="48"/>
  <c r="X1509" i="48"/>
  <c r="X1513" i="48"/>
  <c r="X1517" i="48"/>
  <c r="X1521" i="48"/>
  <c r="X1525" i="48"/>
  <c r="X1529" i="48"/>
  <c r="X1533" i="48"/>
  <c r="X1537" i="48"/>
  <c r="X1240" i="48"/>
  <c r="X1248" i="48"/>
  <c r="X1356" i="48"/>
  <c r="X1360" i="48"/>
  <c r="X1364" i="48"/>
  <c r="X1368" i="48"/>
  <c r="X1372" i="48"/>
  <c r="X1376" i="48"/>
  <c r="X1380" i="48"/>
  <c r="X1384" i="48"/>
  <c r="X1388" i="48"/>
  <c r="X1392" i="48"/>
  <c r="X1396" i="48"/>
  <c r="X1400" i="48"/>
  <c r="X1404" i="48"/>
  <c r="X1408" i="48"/>
  <c r="X1412" i="48"/>
  <c r="X1416" i="48"/>
  <c r="X1420" i="48"/>
  <c r="X1424" i="48"/>
  <c r="X1428" i="48"/>
  <c r="X1432" i="48"/>
  <c r="X1436" i="48"/>
  <c r="X1440" i="48"/>
  <c r="X1444" i="48"/>
  <c r="X1448" i="48"/>
  <c r="X1452" i="48"/>
  <c r="X1456" i="48"/>
  <c r="X1460" i="48"/>
  <c r="X1464" i="48"/>
  <c r="X1468" i="48"/>
  <c r="X1472" i="48"/>
  <c r="X1476" i="48"/>
  <c r="X1480" i="48"/>
  <c r="X1484" i="48"/>
  <c r="X1488" i="48"/>
  <c r="X1492" i="48"/>
  <c r="X1496" i="48"/>
  <c r="X1500" i="48"/>
  <c r="X1504" i="48"/>
  <c r="X1508" i="48"/>
  <c r="X1512" i="48"/>
  <c r="X1516" i="48"/>
  <c r="X1520" i="48"/>
  <c r="X1524" i="48"/>
  <c r="X1528" i="48"/>
  <c r="X1532" i="48"/>
  <c r="X1536" i="48"/>
  <c r="X1257" i="48"/>
  <c r="X1265" i="48"/>
  <c r="X1273" i="48"/>
  <c r="X1281" i="48"/>
  <c r="X1289" i="48"/>
  <c r="X1297" i="48"/>
  <c r="X1305" i="48"/>
  <c r="X1307" i="48"/>
  <c r="X1309" i="48"/>
  <c r="X1311" i="48"/>
  <c r="X1313" i="48"/>
  <c r="X1315" i="48"/>
  <c r="X1317" i="48"/>
  <c r="X1319" i="48"/>
  <c r="X1321" i="48"/>
  <c r="X1323" i="48"/>
  <c r="X1325" i="48"/>
  <c r="X1327" i="48"/>
  <c r="X1329" i="48"/>
  <c r="X1331" i="48"/>
  <c r="X1333" i="48"/>
  <c r="X1335" i="48"/>
  <c r="X1337" i="48"/>
  <c r="X1339" i="48"/>
  <c r="X1341" i="48"/>
  <c r="X1343" i="48"/>
  <c r="X1345" i="48"/>
  <c r="X1347" i="48"/>
  <c r="X1349" i="48"/>
  <c r="X1351" i="48"/>
  <c r="X1353" i="48"/>
  <c r="X1355" i="48"/>
  <c r="X1359" i="48"/>
  <c r="X1363" i="48"/>
  <c r="X1367" i="48"/>
  <c r="X1371" i="48"/>
  <c r="X1375" i="48"/>
  <c r="X1379" i="48"/>
  <c r="X1383" i="48"/>
  <c r="X1387" i="48"/>
  <c r="X1391" i="48"/>
  <c r="X1395" i="48"/>
  <c r="X1399" i="48"/>
  <c r="X1403" i="48"/>
  <c r="X1407" i="48"/>
  <c r="X1411" i="48"/>
  <c r="X1415" i="48"/>
  <c r="X1419" i="48"/>
  <c r="X1423" i="48"/>
  <c r="X1427" i="48"/>
  <c r="X1431" i="48"/>
  <c r="X1435" i="48"/>
  <c r="X1439" i="48"/>
  <c r="X1443" i="48"/>
  <c r="X1447" i="48"/>
  <c r="X1451" i="48"/>
  <c r="X1455" i="48"/>
  <c r="X1459" i="48"/>
  <c r="X1463" i="48"/>
  <c r="X1467" i="48"/>
  <c r="X1471" i="48"/>
  <c r="X1475" i="48"/>
  <c r="X1479" i="48"/>
  <c r="X1483" i="48"/>
  <c r="X1487" i="48"/>
  <c r="X1491" i="48"/>
  <c r="X1495" i="48"/>
  <c r="X1499" i="48"/>
  <c r="X1503" i="48"/>
  <c r="X1507" i="48"/>
  <c r="X1511" i="48"/>
  <c r="X1515" i="48"/>
  <c r="X1519" i="48"/>
  <c r="X1523" i="48"/>
  <c r="X1527" i="48"/>
  <c r="X1531" i="48"/>
  <c r="X1535" i="48"/>
  <c r="X1557" i="48"/>
  <c r="X1561" i="48"/>
  <c r="X1565" i="48"/>
  <c r="X1569" i="48"/>
  <c r="X1573" i="48"/>
  <c r="X1577" i="48"/>
  <c r="X1581" i="48"/>
  <c r="X1585" i="48"/>
  <c r="X1589" i="48"/>
  <c r="X1593" i="48"/>
  <c r="X1597" i="48"/>
  <c r="X1601" i="48"/>
  <c r="X1605" i="48"/>
  <c r="X1609" i="48"/>
  <c r="X1613" i="48"/>
  <c r="X1617" i="48"/>
  <c r="X1621" i="48"/>
  <c r="X1625" i="48"/>
  <c r="X1629" i="48"/>
  <c r="X1633" i="48"/>
  <c r="X1637" i="48"/>
  <c r="X1641" i="48"/>
  <c r="X1645" i="48"/>
  <c r="X1649" i="48"/>
  <c r="X1653" i="48"/>
  <c r="X1657" i="48"/>
  <c r="X1661" i="48"/>
  <c r="X1665" i="48"/>
  <c r="X1669" i="48"/>
  <c r="X1673" i="48"/>
  <c r="X1677" i="48"/>
  <c r="X1681" i="48"/>
  <c r="X1685" i="48"/>
  <c r="X1689" i="48"/>
  <c r="X1693" i="48"/>
  <c r="X1697" i="48"/>
  <c r="X1701" i="48"/>
  <c r="X1705" i="48"/>
  <c r="X1709" i="48"/>
  <c r="X1713" i="48"/>
  <c r="X1717" i="48"/>
  <c r="X1721" i="48"/>
  <c r="X1725" i="48"/>
  <c r="X1729" i="48"/>
  <c r="X1733" i="48"/>
  <c r="X1737" i="48"/>
  <c r="X1741" i="48"/>
  <c r="X1745" i="48"/>
  <c r="X1749" i="48"/>
  <c r="X1753" i="48"/>
  <c r="X1757" i="48"/>
  <c r="X1761" i="48"/>
  <c r="X1765" i="48"/>
  <c r="X1769" i="48"/>
  <c r="X1773" i="48"/>
  <c r="X1777" i="48"/>
  <c r="X1781" i="48"/>
  <c r="X1785" i="48"/>
  <c r="X1789" i="48"/>
  <c r="X1793" i="48"/>
  <c r="X1797" i="48"/>
  <c r="X1801" i="48"/>
  <c r="X1805" i="48"/>
  <c r="X1809" i="48"/>
  <c r="X1813" i="48"/>
  <c r="X1817" i="48"/>
  <c r="X1821" i="48"/>
  <c r="X1825" i="48"/>
  <c r="X1829" i="48"/>
  <c r="X1833" i="48"/>
  <c r="X1837" i="48"/>
  <c r="X1498" i="48"/>
  <c r="X1506" i="48"/>
  <c r="X1514" i="48"/>
  <c r="X1522" i="48"/>
  <c r="X1530" i="48"/>
  <c r="X1538" i="48"/>
  <c r="X1540" i="48"/>
  <c r="X1542" i="48"/>
  <c r="X1544" i="48"/>
  <c r="X1546" i="48"/>
  <c r="X1548" i="48"/>
  <c r="X1550" i="48"/>
  <c r="X1552" i="48"/>
  <c r="X1554" i="48"/>
  <c r="X1556" i="48"/>
  <c r="X1560" i="48"/>
  <c r="X1564" i="48"/>
  <c r="X1568" i="48"/>
  <c r="X1572" i="48"/>
  <c r="X1576" i="48"/>
  <c r="X1580" i="48"/>
  <c r="X1584" i="48"/>
  <c r="X1588" i="48"/>
  <c r="X1592" i="48"/>
  <c r="X1596" i="48"/>
  <c r="X1600" i="48"/>
  <c r="X1604" i="48"/>
  <c r="X1608" i="48"/>
  <c r="X1612" i="48"/>
  <c r="X1616" i="48"/>
  <c r="X1620" i="48"/>
  <c r="X1624" i="48"/>
  <c r="X1628" i="48"/>
  <c r="X1632" i="48"/>
  <c r="X1636" i="48"/>
  <c r="X1640" i="48"/>
  <c r="X1644" i="48"/>
  <c r="X1648" i="48"/>
  <c r="X1652" i="48"/>
  <c r="X1656" i="48"/>
  <c r="X1660" i="48"/>
  <c r="X1664" i="48"/>
  <c r="X1668" i="48"/>
  <c r="X1672" i="48"/>
  <c r="X1676" i="48"/>
  <c r="X1680" i="48"/>
  <c r="X1684" i="48"/>
  <c r="X1688" i="48"/>
  <c r="X1692" i="48"/>
  <c r="X1696" i="48"/>
  <c r="X1700" i="48"/>
  <c r="X1704" i="48"/>
  <c r="X1708" i="48"/>
  <c r="X1712" i="48"/>
  <c r="X1716" i="48"/>
  <c r="X1720" i="48"/>
  <c r="X1724" i="48"/>
  <c r="X1728" i="48"/>
  <c r="X1732" i="48"/>
  <c r="X1736" i="48"/>
  <c r="X1740" i="48"/>
  <c r="X1744" i="48"/>
  <c r="X1748" i="48"/>
  <c r="X1752" i="48"/>
  <c r="X1756" i="48"/>
  <c r="X1760" i="48"/>
  <c r="X1764" i="48"/>
  <c r="X1768" i="48"/>
  <c r="X1772" i="48"/>
  <c r="X1776" i="48"/>
  <c r="X1780" i="48"/>
  <c r="X1784" i="48"/>
  <c r="X1788" i="48"/>
  <c r="X1792" i="48"/>
  <c r="X1796" i="48"/>
  <c r="X1800" i="48"/>
  <c r="X1804" i="48"/>
  <c r="X1808" i="48"/>
  <c r="X1812" i="48"/>
  <c r="X1816" i="48"/>
  <c r="X1820" i="48"/>
  <c r="X1824" i="48"/>
  <c r="X1828" i="48"/>
  <c r="X1832" i="48"/>
  <c r="X1836" i="48"/>
  <c r="X1840" i="48"/>
  <c r="X1844" i="48"/>
  <c r="X1848" i="48"/>
  <c r="X1852" i="48"/>
  <c r="X1856" i="48"/>
  <c r="X1860" i="48"/>
  <c r="X1864" i="48"/>
  <c r="X1868" i="48"/>
  <c r="X1872" i="48"/>
  <c r="X1876" i="48"/>
  <c r="X1880" i="48"/>
  <c r="X1884" i="48"/>
  <c r="X1888" i="48"/>
  <c r="X1892" i="48"/>
  <c r="X1896" i="48"/>
  <c r="X1900" i="48"/>
  <c r="X1904" i="48"/>
  <c r="X1908" i="48"/>
  <c r="X1912" i="48"/>
  <c r="X1916" i="48"/>
  <c r="X1920" i="48"/>
  <c r="X1924" i="48"/>
  <c r="X1928" i="48"/>
  <c r="X1932" i="48"/>
  <c r="X1936" i="48"/>
  <c r="X1940" i="48"/>
  <c r="X1944" i="48"/>
  <c r="X1948" i="48"/>
  <c r="X1952" i="48"/>
  <c r="X1956" i="48"/>
  <c r="X1960" i="48"/>
  <c r="X1964" i="48"/>
  <c r="X1968" i="48"/>
  <c r="X1972" i="48"/>
  <c r="X1976" i="48"/>
  <c r="X1559" i="48"/>
  <c r="X1563" i="48"/>
  <c r="X1567" i="48"/>
  <c r="X1571" i="48"/>
  <c r="X1575" i="48"/>
  <c r="X1579" i="48"/>
  <c r="X1583" i="48"/>
  <c r="X1587" i="48"/>
  <c r="X1591" i="48"/>
  <c r="X1595" i="48"/>
  <c r="X1599" i="48"/>
  <c r="X1603" i="48"/>
  <c r="X1607" i="48"/>
  <c r="X1611" i="48"/>
  <c r="X1615" i="48"/>
  <c r="X1619" i="48"/>
  <c r="X1623" i="48"/>
  <c r="X1627" i="48"/>
  <c r="X1631" i="48"/>
  <c r="X1635" i="48"/>
  <c r="X1639" i="48"/>
  <c r="X1643" i="48"/>
  <c r="X1647" i="48"/>
  <c r="X1651" i="48"/>
  <c r="X1655" i="48"/>
  <c r="X1659" i="48"/>
  <c r="X1663" i="48"/>
  <c r="X1667" i="48"/>
  <c r="X1671" i="48"/>
  <c r="X1675" i="48"/>
  <c r="X1679" i="48"/>
  <c r="X1683" i="48"/>
  <c r="X1687" i="48"/>
  <c r="X1691" i="48"/>
  <c r="X1695" i="48"/>
  <c r="X1699" i="48"/>
  <c r="X1703" i="48"/>
  <c r="X1707" i="48"/>
  <c r="X1711" i="48"/>
  <c r="X1715" i="48"/>
  <c r="X1719" i="48"/>
  <c r="X1723" i="48"/>
  <c r="X1727" i="48"/>
  <c r="X1731" i="48"/>
  <c r="X1735" i="48"/>
  <c r="X1739" i="48"/>
  <c r="X1743" i="48"/>
  <c r="X1747" i="48"/>
  <c r="X1751" i="48"/>
  <c r="X1755" i="48"/>
  <c r="X1759" i="48"/>
  <c r="X1763" i="48"/>
  <c r="X1767" i="48"/>
  <c r="X1771" i="48"/>
  <c r="X1775" i="48"/>
  <c r="X1779" i="48"/>
  <c r="X1783" i="48"/>
  <c r="X1787" i="48"/>
  <c r="X1791" i="48"/>
  <c r="X1795" i="48"/>
  <c r="X1799" i="48"/>
  <c r="X1803" i="48"/>
  <c r="X1807" i="48"/>
  <c r="X1811" i="48"/>
  <c r="X1815" i="48"/>
  <c r="X1819" i="48"/>
  <c r="X1823" i="48"/>
  <c r="X1827" i="48"/>
  <c r="X1831" i="48"/>
  <c r="X1835" i="48"/>
  <c r="X1839" i="48"/>
  <c r="X1502" i="48"/>
  <c r="X1510" i="48"/>
  <c r="X1518" i="48"/>
  <c r="X1526" i="48"/>
  <c r="X1534" i="48"/>
  <c r="X1539" i="48"/>
  <c r="X1541" i="48"/>
  <c r="X1543" i="48"/>
  <c r="X1545" i="48"/>
  <c r="X1547" i="48"/>
  <c r="X1549" i="48"/>
  <c r="X1551" i="48"/>
  <c r="X1553" i="48"/>
  <c r="X1555" i="48"/>
  <c r="X1558" i="48"/>
  <c r="X1562" i="48"/>
  <c r="X1566" i="48"/>
  <c r="X1570" i="48"/>
  <c r="X1574" i="48"/>
  <c r="X1578" i="48"/>
  <c r="X1582" i="48"/>
  <c r="X1586" i="48"/>
  <c r="X1590" i="48"/>
  <c r="X1594" i="48"/>
  <c r="X1598" i="48"/>
  <c r="X1602" i="48"/>
  <c r="X1606" i="48"/>
  <c r="X1610" i="48"/>
  <c r="X1614" i="48"/>
  <c r="X1618" i="48"/>
  <c r="X1622" i="48"/>
  <c r="X1626" i="48"/>
  <c r="X1630" i="48"/>
  <c r="X1634" i="48"/>
  <c r="X1638" i="48"/>
  <c r="X1642" i="48"/>
  <c r="X1646" i="48"/>
  <c r="X1650" i="48"/>
  <c r="X1654" i="48"/>
  <c r="X1658" i="48"/>
  <c r="X1662" i="48"/>
  <c r="X1666" i="48"/>
  <c r="X1670" i="48"/>
  <c r="X1674" i="48"/>
  <c r="X1678" i="48"/>
  <c r="X1682" i="48"/>
  <c r="X1686" i="48"/>
  <c r="X1690" i="48"/>
  <c r="X1694" i="48"/>
  <c r="X1698" i="48"/>
  <c r="X1702" i="48"/>
  <c r="X1706" i="48"/>
  <c r="X1710" i="48"/>
  <c r="X1714" i="48"/>
  <c r="X1718" i="48"/>
  <c r="X1722" i="48"/>
  <c r="X1726" i="48"/>
  <c r="X1730" i="48"/>
  <c r="X1734" i="48"/>
  <c r="X1738" i="48"/>
  <c r="X1742" i="48"/>
  <c r="X1746" i="48"/>
  <c r="X1750" i="48"/>
  <c r="X1754" i="48"/>
  <c r="X1758" i="48"/>
  <c r="X1762" i="48"/>
  <c r="X1766" i="48"/>
  <c r="X1770" i="48"/>
  <c r="X1774" i="48"/>
  <c r="X1778" i="48"/>
  <c r="X1782" i="48"/>
  <c r="X1786" i="48"/>
  <c r="X1790" i="48"/>
  <c r="X1794" i="48"/>
  <c r="X1798" i="48"/>
  <c r="X1802" i="48"/>
  <c r="X1806" i="48"/>
  <c r="X1810" i="48"/>
  <c r="X1814" i="48"/>
  <c r="X1818" i="48"/>
  <c r="X1822" i="48"/>
  <c r="X1826" i="48"/>
  <c r="X1830" i="48"/>
  <c r="X1834" i="48"/>
  <c r="X1838" i="48"/>
  <c r="X1842" i="48"/>
  <c r="X1846" i="48"/>
  <c r="X1850" i="48"/>
  <c r="X1854" i="48"/>
  <c r="X1858" i="48"/>
  <c r="X1862" i="48"/>
  <c r="X1866" i="48"/>
  <c r="X1870" i="48"/>
  <c r="X1874" i="48"/>
  <c r="X1878" i="48"/>
  <c r="X1882" i="48"/>
  <c r="X1886" i="48"/>
  <c r="X1890" i="48"/>
  <c r="X1894" i="48"/>
  <c r="X1898" i="48"/>
  <c r="X1902" i="48"/>
  <c r="X1906" i="48"/>
  <c r="X1910" i="48"/>
  <c r="X1914" i="48"/>
  <c r="X1918" i="48"/>
  <c r="X1922" i="48"/>
  <c r="X1926" i="48"/>
  <c r="X1930" i="48"/>
  <c r="X1934" i="48"/>
  <c r="X1938" i="48"/>
  <c r="X1942" i="48"/>
  <c r="X1946" i="48"/>
  <c r="X1950" i="48"/>
  <c r="X1954" i="48"/>
  <c r="X1962" i="48"/>
  <c r="X1970" i="48"/>
  <c r="X1978" i="48"/>
  <c r="X1980" i="48"/>
  <c r="X1982" i="48"/>
  <c r="X1984" i="48"/>
  <c r="X1986" i="48"/>
  <c r="X1988" i="48"/>
  <c r="X1990" i="48"/>
  <c r="X1992" i="48"/>
  <c r="X1994" i="48"/>
  <c r="X1996" i="48"/>
  <c r="X1998" i="48"/>
  <c r="X2000" i="48"/>
  <c r="X2002" i="48"/>
  <c r="X2004" i="48"/>
  <c r="X2006" i="48"/>
  <c r="X2008" i="48"/>
  <c r="X2010" i="48"/>
  <c r="X2012" i="48"/>
  <c r="X2014" i="48"/>
  <c r="X2016" i="48"/>
  <c r="X2018" i="48"/>
  <c r="X2020" i="48"/>
  <c r="X2022" i="48"/>
  <c r="X2024" i="48"/>
  <c r="X2026" i="48"/>
  <c r="X2028" i="48"/>
  <c r="X2030" i="48"/>
  <c r="X2032" i="48"/>
  <c r="X2034" i="48"/>
  <c r="X2036" i="48"/>
  <c r="X2038" i="48"/>
  <c r="X2040" i="48"/>
  <c r="X2042" i="48"/>
  <c r="X2044" i="48"/>
  <c r="X2046" i="48"/>
  <c r="X2048" i="48"/>
  <c r="X2050" i="48"/>
  <c r="X2052" i="48"/>
  <c r="X2054" i="48"/>
  <c r="X2056" i="48"/>
  <c r="X2058" i="48"/>
  <c r="X2060" i="48"/>
  <c r="X2062" i="48"/>
  <c r="X2064" i="48"/>
  <c r="X2066" i="48"/>
  <c r="X2068" i="48"/>
  <c r="X2070" i="48"/>
  <c r="X2072" i="48"/>
  <c r="X2074" i="48"/>
  <c r="X2076" i="48"/>
  <c r="X2078" i="48"/>
  <c r="X2080" i="48"/>
  <c r="X1958" i="48"/>
  <c r="X1966" i="48"/>
  <c r="X1974" i="48"/>
  <c r="X2955" i="48"/>
  <c r="X2951" i="48"/>
  <c r="X2947" i="48"/>
  <c r="X2943" i="48"/>
  <c r="X2939" i="48"/>
  <c r="X2935" i="48"/>
  <c r="X2931" i="48"/>
  <c r="X2927" i="48"/>
  <c r="X2923" i="48"/>
  <c r="X2919" i="48"/>
  <c r="X2915" i="48"/>
  <c r="X2911" i="48"/>
  <c r="X2907" i="48"/>
  <c r="X2903" i="48"/>
  <c r="X2899" i="48"/>
  <c r="X2895" i="48"/>
  <c r="X2891" i="48"/>
  <c r="X2887" i="48"/>
  <c r="X2883" i="48"/>
  <c r="X2879" i="48"/>
  <c r="X2875" i="48"/>
  <c r="X2871" i="48"/>
  <c r="X2867" i="48"/>
  <c r="X2863" i="48"/>
  <c r="X2859" i="48"/>
  <c r="X2855" i="48"/>
  <c r="X2851" i="48"/>
  <c r="X2847" i="48"/>
  <c r="X2843" i="48"/>
  <c r="X2839" i="48"/>
  <c r="X2835" i="48"/>
  <c r="X2831" i="48"/>
  <c r="X2827" i="48"/>
  <c r="X2823" i="48"/>
  <c r="X2819" i="48"/>
  <c r="X2815" i="48"/>
  <c r="X2811" i="48"/>
  <c r="X2807" i="48"/>
  <c r="X2803" i="48"/>
  <c r="X2799" i="48"/>
  <c r="X2795" i="48"/>
  <c r="X2791" i="48"/>
  <c r="X2787" i="48"/>
  <c r="X2783" i="48"/>
  <c r="X2779" i="48"/>
  <c r="X2775" i="48"/>
  <c r="X2771" i="48"/>
  <c r="X2767" i="48"/>
  <c r="X2763" i="48"/>
  <c r="X2759" i="48"/>
  <c r="X2755" i="48"/>
  <c r="X2751" i="48"/>
  <c r="X2747" i="48"/>
  <c r="X2743" i="48"/>
  <c r="X2739" i="48"/>
  <c r="X2735" i="48"/>
  <c r="X2731" i="48"/>
  <c r="X2727" i="48"/>
  <c r="X2723" i="48"/>
  <c r="X2719" i="48"/>
  <c r="X2715" i="48"/>
  <c r="X2711" i="48"/>
  <c r="X2707" i="48"/>
  <c r="X2703" i="48"/>
  <c r="X2699" i="48"/>
  <c r="X2695" i="48"/>
  <c r="X2691" i="48"/>
  <c r="X2687" i="48"/>
  <c r="X2683" i="48"/>
  <c r="X2679" i="48"/>
  <c r="X2675" i="48"/>
  <c r="X2671" i="48"/>
  <c r="X2667" i="48"/>
  <c r="X2663" i="48"/>
  <c r="X2659" i="48"/>
  <c r="X2655" i="48"/>
  <c r="X2651" i="48"/>
  <c r="X2647" i="48"/>
  <c r="X2643" i="48"/>
  <c r="X2639" i="48"/>
  <c r="X2635" i="48"/>
  <c r="X2631" i="48"/>
  <c r="X2627" i="48"/>
  <c r="X2623" i="48"/>
  <c r="X2619" i="48"/>
  <c r="X2615" i="48"/>
  <c r="X2611" i="48"/>
  <c r="X2607" i="48"/>
  <c r="X2603" i="48"/>
  <c r="X2599" i="48"/>
  <c r="X2595" i="48"/>
  <c r="X2591" i="48"/>
  <c r="X2587" i="48"/>
  <c r="X2583" i="48"/>
  <c r="X2579" i="48"/>
  <c r="X2575" i="48"/>
  <c r="X2571" i="48"/>
  <c r="X2567" i="48"/>
  <c r="X2563" i="48"/>
  <c r="X2559" i="48"/>
  <c r="X2555" i="48"/>
  <c r="X2551" i="48"/>
  <c r="X2547" i="48"/>
  <c r="X2543" i="48"/>
  <c r="X2539" i="48"/>
  <c r="X2535" i="48"/>
  <c r="X2531" i="48"/>
  <c r="X2527" i="48"/>
  <c r="X2523" i="48"/>
  <c r="X2519" i="48"/>
  <c r="X2515" i="48"/>
  <c r="X2511" i="48"/>
  <c r="X2507" i="48"/>
  <c r="X2503" i="48"/>
  <c r="X2499" i="48"/>
  <c r="X2495" i="48"/>
  <c r="X2491" i="48"/>
  <c r="X2487" i="48"/>
  <c r="X2483" i="48"/>
  <c r="X2479" i="48"/>
  <c r="X2475" i="48"/>
  <c r="X2471" i="48"/>
  <c r="X2467" i="48"/>
  <c r="X2463" i="48"/>
  <c r="X2459" i="48"/>
  <c r="X2455" i="48"/>
  <c r="X2451" i="48"/>
  <c r="X2447" i="48"/>
  <c r="X2443" i="48"/>
  <c r="X2439" i="48"/>
  <c r="X2437" i="48"/>
  <c r="X2435" i="48"/>
  <c r="X2433" i="48"/>
  <c r="X2431" i="48"/>
  <c r="X2429" i="48"/>
  <c r="X2427" i="48"/>
  <c r="X2425" i="48"/>
  <c r="X2423" i="48"/>
  <c r="X2421" i="48"/>
  <c r="X2419" i="48"/>
  <c r="X2417" i="48"/>
  <c r="X2415" i="48"/>
  <c r="X2413" i="48"/>
  <c r="X2411" i="48"/>
  <c r="X2409" i="48"/>
  <c r="X2407" i="48"/>
  <c r="X2405" i="48"/>
  <c r="X2403" i="48"/>
  <c r="X2401" i="48"/>
  <c r="X2399" i="48"/>
  <c r="X2397" i="48"/>
  <c r="X2395" i="48"/>
  <c r="X2393" i="48"/>
  <c r="X2391" i="48"/>
  <c r="X2389" i="48"/>
  <c r="X2387" i="48"/>
  <c r="X2385" i="48"/>
  <c r="X2383" i="48"/>
  <c r="X2381" i="48"/>
  <c r="X2379" i="48"/>
  <c r="X2377" i="48"/>
  <c r="X2375" i="48"/>
  <c r="X2373" i="48"/>
  <c r="X2371" i="48"/>
  <c r="X2369" i="48"/>
  <c r="X2367" i="48"/>
  <c r="X2365" i="48"/>
  <c r="X2363" i="48"/>
  <c r="X2361" i="48"/>
  <c r="X2359" i="48"/>
  <c r="X2357" i="48"/>
  <c r="X2355" i="48"/>
  <c r="X2353" i="48"/>
  <c r="X2351" i="48"/>
  <c r="X2349" i="48"/>
  <c r="X2347" i="48"/>
  <c r="X2345" i="48"/>
  <c r="X2343" i="48"/>
  <c r="X2341" i="48"/>
  <c r="X2339" i="48"/>
  <c r="X2337" i="48"/>
  <c r="X2335" i="48"/>
  <c r="X2333" i="48"/>
  <c r="X2331" i="48"/>
  <c r="X2329" i="48"/>
  <c r="X2327" i="48"/>
  <c r="X2325" i="48"/>
  <c r="X2323" i="48"/>
  <c r="X2321" i="48"/>
  <c r="X2319" i="48"/>
  <c r="X2317" i="48"/>
  <c r="X2315" i="48"/>
  <c r="X2313" i="48"/>
  <c r="X2311" i="48"/>
  <c r="X2309" i="48"/>
  <c r="X2307" i="48"/>
  <c r="X2305" i="48"/>
  <c r="X2303" i="48"/>
  <c r="X2301" i="48"/>
  <c r="X2299" i="48"/>
  <c r="X2297" i="48"/>
  <c r="X2295" i="48"/>
  <c r="X2293" i="48"/>
  <c r="X2291" i="48"/>
  <c r="X2289" i="48"/>
  <c r="X2287" i="48"/>
  <c r="X2285" i="48"/>
  <c r="X2283" i="48"/>
  <c r="X2281" i="48"/>
  <c r="X2279" i="48"/>
  <c r="X2277" i="48"/>
  <c r="X2275" i="48"/>
  <c r="X2273" i="48"/>
  <c r="X2271" i="48"/>
  <c r="X2269" i="48"/>
  <c r="X2267" i="48"/>
  <c r="X2265" i="48"/>
  <c r="X2263" i="48"/>
  <c r="X2261" i="48"/>
  <c r="X2259" i="48"/>
  <c r="X2257" i="48"/>
  <c r="X2255" i="48"/>
  <c r="X2253" i="48"/>
  <c r="X2251" i="48"/>
  <c r="X2249" i="48"/>
  <c r="X2247" i="48"/>
  <c r="X2245" i="48"/>
  <c r="X2243" i="48"/>
  <c r="X2241" i="48"/>
  <c r="X2239" i="48"/>
  <c r="X2237" i="48"/>
  <c r="X2235" i="48"/>
  <c r="X2233" i="48"/>
  <c r="X2231" i="48"/>
  <c r="X2229" i="48"/>
  <c r="X2227" i="48"/>
  <c r="X2225" i="48"/>
  <c r="X2223" i="48"/>
  <c r="X2221" i="48"/>
  <c r="X2219" i="48"/>
  <c r="X2217" i="48"/>
  <c r="X2215" i="48"/>
  <c r="X2213" i="48"/>
  <c r="X2211" i="48"/>
  <c r="X2209" i="48"/>
  <c r="X2207" i="48"/>
  <c r="X2205" i="48"/>
  <c r="X2203" i="48"/>
  <c r="X2201" i="48"/>
  <c r="X2199" i="48"/>
  <c r="X2197" i="48"/>
  <c r="X2195" i="48"/>
  <c r="X2193" i="48"/>
  <c r="X2191" i="48"/>
  <c r="X2189" i="48"/>
  <c r="X2187" i="48"/>
  <c r="X2185" i="48"/>
  <c r="X2182" i="48"/>
  <c r="X2178" i="48"/>
  <c r="X2174" i="48"/>
  <c r="X2170" i="48"/>
  <c r="X2166" i="48"/>
  <c r="X2162" i="48"/>
  <c r="X2888" i="48"/>
  <c r="X2884" i="48"/>
  <c r="X2880" i="48"/>
  <c r="X2876" i="48"/>
  <c r="X2872" i="48"/>
  <c r="X2868" i="48"/>
  <c r="X2864" i="48"/>
  <c r="X2860" i="48"/>
  <c r="X2856" i="48"/>
  <c r="X2852" i="48"/>
  <c r="X2848" i="48"/>
  <c r="X2844" i="48"/>
  <c r="X2840" i="48"/>
  <c r="X2836" i="48"/>
  <c r="X2832" i="48"/>
  <c r="X2828" i="48"/>
  <c r="X2824" i="48"/>
  <c r="X2820" i="48"/>
  <c r="X2816" i="48"/>
  <c r="X2812" i="48"/>
  <c r="X2808" i="48"/>
  <c r="X2804" i="48"/>
  <c r="X2800" i="48"/>
  <c r="X2796" i="48"/>
  <c r="X2792" i="48"/>
  <c r="X2788" i="48"/>
  <c r="X2784" i="48"/>
  <c r="X2780" i="48"/>
  <c r="X2776" i="48"/>
  <c r="X2772" i="48"/>
  <c r="X2768" i="48"/>
  <c r="X2764" i="48"/>
  <c r="X2760" i="48"/>
  <c r="X2756" i="48"/>
  <c r="X2752" i="48"/>
  <c r="X2748" i="48"/>
  <c r="X2744" i="48"/>
  <c r="X2740" i="48"/>
  <c r="X2736" i="48"/>
  <c r="X2732" i="48"/>
  <c r="X2728" i="48"/>
  <c r="X2724" i="48"/>
  <c r="X2720" i="48"/>
  <c r="X2716" i="48"/>
  <c r="X2712" i="48"/>
  <c r="X2708" i="48"/>
  <c r="X2704" i="48"/>
  <c r="X2700" i="48"/>
  <c r="X2696" i="48"/>
  <c r="X2692" i="48"/>
  <c r="X2688" i="48"/>
  <c r="X2684" i="48"/>
  <c r="X2680" i="48"/>
  <c r="X2676" i="48"/>
  <c r="X2672" i="48"/>
  <c r="X2668" i="48"/>
  <c r="X2664" i="48"/>
  <c r="X2660" i="48"/>
  <c r="X2656" i="48"/>
  <c r="X2652" i="48"/>
  <c r="X2648" i="48"/>
  <c r="X2644" i="48"/>
  <c r="X2640" i="48"/>
  <c r="X2636" i="48"/>
  <c r="X2632" i="48"/>
  <c r="X2628" i="48"/>
  <c r="X2624" i="48"/>
  <c r="X2620" i="48"/>
  <c r="X2616" i="48"/>
  <c r="X2612" i="48"/>
  <c r="X2608" i="48"/>
  <c r="X2604" i="48"/>
  <c r="X2600" i="48"/>
  <c r="X2596" i="48"/>
  <c r="X2592" i="48"/>
  <c r="X2588" i="48"/>
  <c r="X2584" i="48"/>
  <c r="X2580" i="48"/>
  <c r="X2576" i="48"/>
  <c r="X2572" i="48"/>
  <c r="X2568" i="48"/>
  <c r="X2564" i="48"/>
  <c r="X2560" i="48"/>
  <c r="X2556" i="48"/>
  <c r="X2552" i="48"/>
  <c r="X2548" i="48"/>
  <c r="X2544" i="48"/>
  <c r="X2540" i="48"/>
  <c r="X2536" i="48"/>
  <c r="X2532" i="48"/>
  <c r="X2528" i="48"/>
  <c r="X2524" i="48"/>
  <c r="X2520" i="48"/>
  <c r="X2516" i="48"/>
  <c r="X2512" i="48"/>
  <c r="X2508" i="48"/>
  <c r="X2504" i="48"/>
  <c r="X2500" i="48"/>
  <c r="X2496" i="48"/>
  <c r="X2492" i="48"/>
  <c r="X2488" i="48"/>
  <c r="X2484" i="48"/>
  <c r="X2480" i="48"/>
  <c r="X2476" i="48"/>
  <c r="X2472" i="48"/>
  <c r="X2468" i="48"/>
  <c r="X2464" i="48"/>
  <c r="X2460" i="48"/>
  <c r="X2456" i="48"/>
  <c r="X2452" i="48"/>
  <c r="X2448" i="48"/>
  <c r="X2444" i="48"/>
  <c r="X2440" i="48"/>
  <c r="X2181" i="48"/>
  <c r="X2177" i="48"/>
  <c r="X2173" i="48"/>
  <c r="X2169" i="48"/>
  <c r="X2165" i="48"/>
  <c r="X2161" i="48"/>
  <c r="X2953" i="48"/>
  <c r="X2949" i="48"/>
  <c r="X2945" i="48"/>
  <c r="X2941" i="48"/>
  <c r="X2937" i="48"/>
  <c r="X2933" i="48"/>
  <c r="X2929" i="48"/>
  <c r="X2925" i="48"/>
  <c r="X2921" i="48"/>
  <c r="X2917" i="48"/>
  <c r="X2913" i="48"/>
  <c r="X2909" i="48"/>
  <c r="X2905" i="48"/>
  <c r="X2901" i="48"/>
  <c r="X2897" i="48"/>
  <c r="X2893" i="48"/>
  <c r="X2889" i="48"/>
  <c r="X2885" i="48"/>
  <c r="X2881" i="48"/>
  <c r="X2877" i="48"/>
  <c r="X2873" i="48"/>
  <c r="X2869" i="48"/>
  <c r="X2865" i="48"/>
  <c r="X2861" i="48"/>
  <c r="X2857" i="48"/>
  <c r="X2853" i="48"/>
  <c r="X2849" i="48"/>
  <c r="X2845" i="48"/>
  <c r="X2841" i="48"/>
  <c r="X2837" i="48"/>
  <c r="X2833" i="48"/>
  <c r="X2829" i="48"/>
  <c r="X2825" i="48"/>
  <c r="X2821" i="48"/>
  <c r="X2817" i="48"/>
  <c r="X2813" i="48"/>
  <c r="X2809" i="48"/>
  <c r="X2805" i="48"/>
  <c r="X2801" i="48"/>
  <c r="X2797" i="48"/>
  <c r="X2793" i="48"/>
  <c r="X2789" i="48"/>
  <c r="X2785" i="48"/>
  <c r="X2781" i="48"/>
  <c r="X2777" i="48"/>
  <c r="X2773" i="48"/>
  <c r="X2769" i="48"/>
  <c r="X2765" i="48"/>
  <c r="X2761" i="48"/>
  <c r="X2757" i="48"/>
  <c r="X2753" i="48"/>
  <c r="X2749" i="48"/>
  <c r="X2745" i="48"/>
  <c r="X2741" i="48"/>
  <c r="X2737" i="48"/>
  <c r="X2733" i="48"/>
  <c r="X2729" i="48"/>
  <c r="X2725" i="48"/>
  <c r="X2721" i="48"/>
  <c r="X2717" i="48"/>
  <c r="X2713" i="48"/>
  <c r="X2709" i="48"/>
  <c r="X2705" i="48"/>
  <c r="X2701" i="48"/>
  <c r="X2697" i="48"/>
  <c r="X2693" i="48"/>
  <c r="X2689" i="48"/>
  <c r="X2685" i="48"/>
  <c r="X2681" i="48"/>
  <c r="X2677" i="48"/>
  <c r="X2673" i="48"/>
  <c r="X2669" i="48"/>
  <c r="X2665" i="48"/>
  <c r="X2661" i="48"/>
  <c r="X2657" i="48"/>
  <c r="X2653" i="48"/>
  <c r="X2649" i="48"/>
  <c r="X2645" i="48"/>
  <c r="X2641" i="48"/>
  <c r="X2637" i="48"/>
  <c r="X2633" i="48"/>
  <c r="X2629" i="48"/>
  <c r="X2625" i="48"/>
  <c r="X2621" i="48"/>
  <c r="X2617" i="48"/>
  <c r="X2613" i="48"/>
  <c r="X2609" i="48"/>
  <c r="X2605" i="48"/>
  <c r="X2601" i="48"/>
  <c r="X2597" i="48"/>
  <c r="X2593" i="48"/>
  <c r="X2589" i="48"/>
  <c r="X2585" i="48"/>
  <c r="X2581" i="48"/>
  <c r="X2577" i="48"/>
  <c r="X2573" i="48"/>
  <c r="X2569" i="48"/>
  <c r="X2565" i="48"/>
  <c r="X2561" i="48"/>
  <c r="X2557" i="48"/>
  <c r="X2553" i="48"/>
  <c r="X2549" i="48"/>
  <c r="X2545" i="48"/>
  <c r="X2541" i="48"/>
  <c r="X2537" i="48"/>
  <c r="X2533" i="48"/>
  <c r="X2529" i="48"/>
  <c r="X2525" i="48"/>
  <c r="X2521" i="48"/>
  <c r="X2517" i="48"/>
  <c r="X2513" i="48"/>
  <c r="X2509" i="48"/>
  <c r="X2505" i="48"/>
  <c r="X2501" i="48"/>
  <c r="X2497" i="48"/>
  <c r="X2493" i="48"/>
  <c r="X2489" i="48"/>
  <c r="X2485" i="48"/>
  <c r="X2481" i="48"/>
  <c r="X2477" i="48"/>
  <c r="X2473" i="48"/>
  <c r="X2469" i="48"/>
  <c r="X2465" i="48"/>
  <c r="X2461" i="48"/>
  <c r="X2457" i="48"/>
  <c r="X2453" i="48"/>
  <c r="X2449" i="48"/>
  <c r="X2445" i="48"/>
  <c r="X2441" i="48"/>
  <c r="X2438" i="48"/>
  <c r="X2436" i="48"/>
  <c r="X2434" i="48"/>
  <c r="X2432" i="48"/>
  <c r="X2430" i="48"/>
  <c r="X2428" i="48"/>
  <c r="X2426" i="48"/>
  <c r="X2424" i="48"/>
  <c r="X2422" i="48"/>
  <c r="X2420" i="48"/>
  <c r="X2418" i="48"/>
  <c r="X2416" i="48"/>
  <c r="X2414" i="48"/>
  <c r="X2412" i="48"/>
  <c r="X2410" i="48"/>
  <c r="X2408" i="48"/>
  <c r="X2406" i="48"/>
  <c r="X2404" i="48"/>
  <c r="X2402" i="48"/>
  <c r="X2400" i="48"/>
  <c r="X2398" i="48"/>
  <c r="X2396" i="48"/>
  <c r="X2394" i="48"/>
  <c r="X2392" i="48"/>
  <c r="X2390" i="48"/>
  <c r="X2388" i="48"/>
  <c r="X2386" i="48"/>
  <c r="X2384" i="48"/>
  <c r="X2382" i="48"/>
  <c r="X2380" i="48"/>
  <c r="X2378" i="48"/>
  <c r="X2376" i="48"/>
  <c r="X2374" i="48"/>
  <c r="X2372" i="48"/>
  <c r="X2370" i="48"/>
  <c r="X2368" i="48"/>
  <c r="X2366" i="48"/>
  <c r="X2364" i="48"/>
  <c r="X2362" i="48"/>
  <c r="X2360" i="48"/>
  <c r="X2358" i="48"/>
  <c r="X2356" i="48"/>
  <c r="X2354" i="48"/>
  <c r="X2352" i="48"/>
  <c r="X2350" i="48"/>
  <c r="X2348" i="48"/>
  <c r="X2346" i="48"/>
  <c r="X2344" i="48"/>
  <c r="X2342" i="48"/>
  <c r="X2340" i="48"/>
  <c r="X2338" i="48"/>
  <c r="X2336" i="48"/>
  <c r="X2334" i="48"/>
  <c r="X2332" i="48"/>
  <c r="X2330" i="48"/>
  <c r="X2328" i="48"/>
  <c r="X2326" i="48"/>
  <c r="X2324" i="48"/>
  <c r="X2322" i="48"/>
  <c r="X2320" i="48"/>
  <c r="X2318" i="48"/>
  <c r="X2316" i="48"/>
  <c r="X2314" i="48"/>
  <c r="X2312" i="48"/>
  <c r="X2310" i="48"/>
  <c r="X2308" i="48"/>
  <c r="X2306" i="48"/>
  <c r="X2304" i="48"/>
  <c r="X2302" i="48"/>
  <c r="X2300" i="48"/>
  <c r="X2298" i="48"/>
  <c r="X2296" i="48"/>
  <c r="X2294" i="48"/>
  <c r="X2292" i="48"/>
  <c r="X2290" i="48"/>
  <c r="X2288" i="48"/>
  <c r="X2286" i="48"/>
  <c r="X2284" i="48"/>
  <c r="X2282" i="48"/>
  <c r="X2280" i="48"/>
  <c r="X2278" i="48"/>
  <c r="X2276" i="48"/>
  <c r="X2274" i="48"/>
  <c r="X2272" i="48"/>
  <c r="X2270" i="48"/>
  <c r="X2268" i="48"/>
  <c r="X2266" i="48"/>
  <c r="X2264" i="48"/>
  <c r="X2262" i="48"/>
  <c r="X2260" i="48"/>
  <c r="X2258" i="48"/>
  <c r="X2256" i="48"/>
  <c r="X2254" i="48"/>
  <c r="X2252" i="48"/>
  <c r="X2250" i="48"/>
  <c r="X2248" i="48"/>
  <c r="X2246" i="48"/>
  <c r="X2244" i="48"/>
  <c r="X2242" i="48"/>
  <c r="X2240" i="48"/>
  <c r="X2238" i="48"/>
  <c r="X2236" i="48"/>
  <c r="X2234" i="48"/>
  <c r="X2232" i="48"/>
  <c r="X2230" i="48"/>
  <c r="X2228" i="48"/>
  <c r="X2226" i="48"/>
  <c r="X2224" i="48"/>
  <c r="X2222" i="48"/>
  <c r="X2220" i="48"/>
  <c r="X2218" i="48"/>
  <c r="X2216" i="48"/>
  <c r="X2214" i="48"/>
  <c r="X2212" i="48"/>
  <c r="X2210" i="48"/>
  <c r="X2208" i="48"/>
  <c r="X2206" i="48"/>
  <c r="X2204" i="48"/>
  <c r="X2202" i="48"/>
  <c r="X2200" i="48"/>
  <c r="X2198" i="48"/>
  <c r="X2196" i="48"/>
  <c r="X2194" i="48"/>
  <c r="X2192" i="48"/>
  <c r="X2190" i="48"/>
  <c r="X2188" i="48"/>
  <c r="X2186" i="48"/>
  <c r="X2184" i="48"/>
  <c r="X2180" i="48"/>
  <c r="X2176" i="48"/>
  <c r="X2172" i="48"/>
  <c r="X2168" i="48"/>
  <c r="X2164" i="48"/>
  <c r="X2160" i="48"/>
  <c r="X2954" i="48"/>
  <c r="X2950" i="48"/>
  <c r="X2946" i="48"/>
  <c r="X2942" i="48"/>
  <c r="X2938" i="48"/>
  <c r="X2934" i="48"/>
  <c r="X2930" i="48"/>
  <c r="X2926" i="48"/>
  <c r="X2922" i="48"/>
  <c r="X2918" i="48"/>
  <c r="X2914" i="48"/>
  <c r="X2910" i="48"/>
  <c r="X2906" i="48"/>
  <c r="X2902" i="48"/>
  <c r="X2898" i="48"/>
  <c r="X2894" i="48"/>
  <c r="X2890" i="48"/>
  <c r="X2886" i="48"/>
  <c r="X2882" i="48"/>
  <c r="X2878" i="48"/>
  <c r="X2874" i="48"/>
  <c r="X2870" i="48"/>
  <c r="X2866" i="48"/>
  <c r="X2862" i="48"/>
  <c r="X2858" i="48"/>
  <c r="X2854" i="48"/>
  <c r="X2850" i="48"/>
  <c r="X2846" i="48"/>
  <c r="X2842" i="48"/>
  <c r="X2838" i="48"/>
  <c r="X2834" i="48"/>
  <c r="X2830" i="48"/>
  <c r="X2826" i="48"/>
  <c r="X2822" i="48"/>
  <c r="X2818" i="48"/>
  <c r="X2814" i="48"/>
  <c r="X2810" i="48"/>
  <c r="X2806" i="48"/>
  <c r="X2802" i="48"/>
  <c r="X2798" i="48"/>
  <c r="X2794" i="48"/>
  <c r="X2790" i="48"/>
  <c r="X2786" i="48"/>
  <c r="X2782" i="48"/>
  <c r="X2778" i="48"/>
  <c r="X2774" i="48"/>
  <c r="X2770" i="48"/>
  <c r="X2766" i="48"/>
  <c r="X2762" i="48"/>
  <c r="X2758" i="48"/>
  <c r="X2754" i="48"/>
  <c r="X2750" i="48"/>
  <c r="X2746" i="48"/>
  <c r="X2742" i="48"/>
  <c r="X2738" i="48"/>
  <c r="X2734" i="48"/>
  <c r="X2730" i="48"/>
  <c r="X2726" i="48"/>
  <c r="X2722" i="48"/>
  <c r="X2718" i="48"/>
  <c r="X2714" i="48"/>
  <c r="X2710" i="48"/>
  <c r="X2706" i="48"/>
  <c r="X2702" i="48"/>
  <c r="X2698" i="48"/>
  <c r="X2694" i="48"/>
  <c r="X2690" i="48"/>
  <c r="X2686" i="48"/>
  <c r="X2682" i="48"/>
  <c r="X2678" i="48"/>
  <c r="X2674" i="48"/>
  <c r="X2670" i="48"/>
  <c r="X2666" i="48"/>
  <c r="X2662" i="48"/>
  <c r="X2658" i="48"/>
  <c r="X2654" i="48"/>
  <c r="X2650" i="48"/>
  <c r="X2646" i="48"/>
  <c r="X2642" i="48"/>
  <c r="X2638" i="48"/>
  <c r="X2634" i="48"/>
  <c r="X2630" i="48"/>
  <c r="X2626" i="48"/>
  <c r="X2622" i="48"/>
  <c r="X2618" i="48"/>
  <c r="X2614" i="48"/>
  <c r="X2610" i="48"/>
  <c r="X2606" i="48"/>
  <c r="X2602" i="48"/>
  <c r="X2598" i="48"/>
  <c r="X2594" i="48"/>
  <c r="X2590" i="48"/>
  <c r="X2586" i="48"/>
  <c r="X2582" i="48"/>
  <c r="X2578" i="48"/>
  <c r="X2574" i="48"/>
  <c r="X2570" i="48"/>
  <c r="X2566" i="48"/>
  <c r="X2562" i="48"/>
  <c r="X2558" i="48"/>
  <c r="X2554" i="48"/>
  <c r="X2550" i="48"/>
  <c r="X2546" i="48"/>
  <c r="X2542" i="48"/>
  <c r="X2538" i="48"/>
  <c r="X2534" i="48"/>
  <c r="X2530" i="48"/>
  <c r="X2526" i="48"/>
  <c r="X2522" i="48"/>
  <c r="X2518" i="48"/>
  <c r="X2514" i="48"/>
  <c r="X2510" i="48"/>
  <c r="X2506" i="48"/>
  <c r="X2502" i="48"/>
  <c r="X2498" i="48"/>
  <c r="X2494" i="48"/>
  <c r="X2490" i="48"/>
  <c r="X2486" i="48"/>
  <c r="X2482" i="48"/>
  <c r="X2478" i="48"/>
  <c r="X2474" i="48"/>
  <c r="X2470" i="48"/>
  <c r="X2466" i="48"/>
  <c r="X2462" i="48"/>
  <c r="X2458" i="48"/>
  <c r="X2454" i="48"/>
  <c r="X2450" i="48"/>
  <c r="X2446" i="48"/>
  <c r="X2442" i="48"/>
  <c r="X2183" i="48"/>
  <c r="X2179" i="48"/>
  <c r="X2175" i="48"/>
  <c r="X2171" i="48"/>
  <c r="X2167" i="48"/>
  <c r="X2163" i="48"/>
  <c r="X2158" i="48"/>
  <c r="X2154" i="48"/>
  <c r="X2150" i="48"/>
  <c r="X2146" i="48"/>
  <c r="X2142" i="48"/>
  <c r="X2138" i="48"/>
  <c r="X2134" i="48"/>
  <c r="X2130" i="48"/>
  <c r="X2126" i="48"/>
  <c r="X2122" i="48"/>
  <c r="X2118" i="48"/>
  <c r="X2114" i="48"/>
  <c r="X2110" i="48"/>
  <c r="X2106" i="48"/>
  <c r="X2102" i="48"/>
  <c r="X2098" i="48"/>
  <c r="X2094" i="48"/>
  <c r="X2090" i="48"/>
  <c r="X2086" i="48"/>
  <c r="X2082" i="48"/>
  <c r="X1975" i="48"/>
  <c r="X1967" i="48"/>
  <c r="X1959" i="48"/>
  <c r="X2159" i="48"/>
  <c r="X2155" i="48"/>
  <c r="X2151" i="48"/>
  <c r="X2147" i="48"/>
  <c r="X2143" i="48"/>
  <c r="X2139" i="48"/>
  <c r="X2135" i="48"/>
  <c r="X2131" i="48"/>
  <c r="X2127" i="48"/>
  <c r="X2123" i="48"/>
  <c r="X2119" i="48"/>
  <c r="X2115" i="48"/>
  <c r="X2111" i="48"/>
  <c r="X2107" i="48"/>
  <c r="X2103" i="48"/>
  <c r="X2099" i="48"/>
  <c r="X2095" i="48"/>
  <c r="X2091" i="48"/>
  <c r="X2087" i="48"/>
  <c r="X2083" i="48"/>
  <c r="X1977" i="48"/>
  <c r="X1969" i="48"/>
  <c r="X1961" i="48"/>
  <c r="X1953" i="48"/>
  <c r="X1949" i="48"/>
  <c r="X1945" i="48"/>
  <c r="X1941" i="48"/>
  <c r="X1937" i="48"/>
  <c r="X1933" i="48"/>
  <c r="X1929" i="48"/>
  <c r="X1925" i="48"/>
  <c r="X1921" i="48"/>
  <c r="X1917" i="48"/>
  <c r="X1913" i="48"/>
  <c r="X1909" i="48"/>
  <c r="X1905" i="48"/>
  <c r="X1901" i="48"/>
  <c r="X1897" i="48"/>
  <c r="X1893" i="48"/>
  <c r="X1889" i="48"/>
  <c r="X1885" i="48"/>
  <c r="X1881" i="48"/>
  <c r="X1877" i="48"/>
  <c r="X1873" i="48"/>
  <c r="X1869" i="48"/>
  <c r="X1865" i="48"/>
  <c r="X1861" i="48"/>
  <c r="X1857" i="48"/>
  <c r="X1853" i="48"/>
  <c r="X1849" i="48"/>
  <c r="X1845" i="48"/>
  <c r="X1841" i="48"/>
  <c r="X2156" i="48"/>
  <c r="X2152" i="48"/>
  <c r="X2148" i="48"/>
  <c r="X2144" i="48"/>
  <c r="X2140" i="48"/>
  <c r="X2136" i="48"/>
  <c r="X2132" i="48"/>
  <c r="X2128" i="48"/>
  <c r="X2124" i="48"/>
  <c r="X2120" i="48"/>
  <c r="X2116" i="48"/>
  <c r="X2112" i="48"/>
  <c r="X2108" i="48"/>
  <c r="X2104" i="48"/>
  <c r="X2100" i="48"/>
  <c r="X2096" i="48"/>
  <c r="X2092" i="48"/>
  <c r="X2088" i="48"/>
  <c r="X2084" i="48"/>
  <c r="X2081" i="48"/>
  <c r="X2079" i="48"/>
  <c r="X2077" i="48"/>
  <c r="X2075" i="48"/>
  <c r="X2073" i="48"/>
  <c r="X2071" i="48"/>
  <c r="X2069" i="48"/>
  <c r="X2067" i="48"/>
  <c r="X2065" i="48"/>
  <c r="X2063" i="48"/>
  <c r="X2061" i="48"/>
  <c r="X2059" i="48"/>
  <c r="X2057" i="48"/>
  <c r="X2055" i="48"/>
  <c r="X2053" i="48"/>
  <c r="X2051" i="48"/>
  <c r="X2049" i="48"/>
  <c r="X2047" i="48"/>
  <c r="X2045" i="48"/>
  <c r="X2043" i="48"/>
  <c r="X2041" i="48"/>
  <c r="X2039" i="48"/>
  <c r="X2037" i="48"/>
  <c r="X2035" i="48"/>
  <c r="X2033" i="48"/>
  <c r="X2031" i="48"/>
  <c r="X2029" i="48"/>
  <c r="X2027" i="48"/>
  <c r="X2025" i="48"/>
  <c r="X2023" i="48"/>
  <c r="X2021" i="48"/>
  <c r="X2019" i="48"/>
  <c r="X2017" i="48"/>
  <c r="X2015" i="48"/>
  <c r="X2013" i="48"/>
  <c r="X2011" i="48"/>
  <c r="X2009" i="48"/>
  <c r="X2007" i="48"/>
  <c r="X2005" i="48"/>
  <c r="X2003" i="48"/>
  <c r="X2001" i="48"/>
  <c r="X1999" i="48"/>
  <c r="X1997" i="48"/>
  <c r="X1995" i="48"/>
  <c r="X1993" i="48"/>
  <c r="X1991" i="48"/>
  <c r="X1989" i="48"/>
  <c r="X1987" i="48"/>
  <c r="X1985" i="48"/>
  <c r="X1983" i="48"/>
  <c r="X1981" i="48"/>
  <c r="X1979" i="48"/>
  <c r="X1971" i="48"/>
  <c r="X1963" i="48"/>
  <c r="X1955" i="48"/>
  <c r="X2157" i="48"/>
  <c r="X2153" i="48"/>
  <c r="X2149" i="48"/>
  <c r="X2145" i="48"/>
  <c r="X2141" i="48"/>
  <c r="X2137" i="48"/>
  <c r="X2133" i="48"/>
  <c r="X2129" i="48"/>
  <c r="X2125" i="48"/>
  <c r="X2121" i="48"/>
  <c r="X2117" i="48"/>
  <c r="X2113" i="48"/>
  <c r="X2109" i="48"/>
  <c r="X2105" i="48"/>
  <c r="X2101" i="48"/>
  <c r="X2097" i="48"/>
  <c r="X2093" i="48"/>
  <c r="X2089" i="48"/>
  <c r="X2085" i="48"/>
  <c r="X1973" i="48"/>
  <c r="X1965" i="48"/>
  <c r="X1957" i="48"/>
  <c r="X1951" i="48"/>
  <c r="X1947" i="48"/>
  <c r="X1943" i="48"/>
  <c r="X1939" i="48"/>
  <c r="X1935" i="48"/>
  <c r="X1931" i="48"/>
  <c r="X1927" i="48"/>
  <c r="X1923" i="48"/>
  <c r="X1919" i="48"/>
  <c r="X1915" i="48"/>
  <c r="X1911" i="48"/>
  <c r="X1907" i="48"/>
  <c r="X1903" i="48"/>
  <c r="X1899" i="48"/>
  <c r="X1895" i="48"/>
  <c r="X1891" i="48"/>
  <c r="X1887" i="48"/>
  <c r="X1883" i="48"/>
  <c r="X1879" i="48"/>
  <c r="X1875" i="48"/>
  <c r="X1871" i="48"/>
  <c r="X1867" i="48"/>
  <c r="X1863" i="48"/>
  <c r="X1859" i="48"/>
  <c r="X1855" i="48"/>
  <c r="X1851" i="48"/>
  <c r="X1847" i="48"/>
  <c r="X1843" i="48"/>
  <c r="X1300" i="48"/>
  <c r="X1292" i="48"/>
  <c r="X1284" i="48"/>
  <c r="X1276" i="48"/>
  <c r="X1268" i="48"/>
  <c r="X1260" i="48"/>
  <c r="X1302" i="48"/>
  <c r="X1294" i="48"/>
  <c r="X1286" i="48"/>
  <c r="X1278" i="48"/>
  <c r="X1270" i="48"/>
  <c r="X1262" i="48"/>
  <c r="X1254" i="48"/>
  <c r="X1304" i="48"/>
  <c r="X1296" i="48"/>
  <c r="X1288" i="48"/>
  <c r="X1280" i="48"/>
  <c r="X1272" i="48"/>
  <c r="X1264" i="48"/>
  <c r="X1256" i="48"/>
  <c r="X1354" i="48"/>
  <c r="X1352" i="48"/>
  <c r="X1350" i="48"/>
  <c r="X1348" i="48"/>
  <c r="X1346" i="48"/>
  <c r="X1344" i="48"/>
  <c r="X1342" i="48"/>
  <c r="X1340" i="48"/>
  <c r="X1338" i="48"/>
  <c r="X1336" i="48"/>
  <c r="X1334" i="48"/>
  <c r="X1332" i="48"/>
  <c r="X1330" i="48"/>
  <c r="X1328" i="48"/>
  <c r="X1326" i="48"/>
  <c r="X1324" i="48"/>
  <c r="X1322" i="48"/>
  <c r="X1320" i="48"/>
  <c r="X1318" i="48"/>
  <c r="X1316" i="48"/>
  <c r="X1314" i="48"/>
  <c r="X1312" i="48"/>
  <c r="X1310" i="48"/>
  <c r="X1308" i="48"/>
  <c r="X1306" i="48"/>
  <c r="X1298" i="48"/>
  <c r="X1290" i="48"/>
  <c r="X1282" i="48"/>
  <c r="X1274" i="48"/>
  <c r="X1266" i="48"/>
  <c r="X1258" i="48"/>
  <c r="X1247" i="48"/>
  <c r="X1239" i="48"/>
  <c r="X1039" i="48"/>
  <c r="X1031" i="48"/>
  <c r="X1023" i="48"/>
  <c r="X1015" i="48"/>
  <c r="X1041" i="48"/>
  <c r="X1033" i="48"/>
  <c r="X1025" i="48"/>
  <c r="X1017" i="48"/>
  <c r="X1009" i="48"/>
  <c r="X1005" i="48"/>
  <c r="X1001" i="48"/>
  <c r="X997" i="48"/>
  <c r="X993" i="48"/>
  <c r="X989" i="48"/>
  <c r="X985" i="48"/>
  <c r="X981" i="48"/>
  <c r="X977" i="48"/>
  <c r="X973" i="48"/>
  <c r="X969" i="48"/>
  <c r="X965" i="48"/>
  <c r="X961" i="48"/>
  <c r="X957" i="48"/>
  <c r="X953" i="48"/>
  <c r="X949" i="48"/>
  <c r="X945" i="48"/>
  <c r="X941" i="48"/>
  <c r="X937" i="48"/>
  <c r="X933" i="48"/>
  <c r="X929" i="48"/>
  <c r="X925" i="48"/>
  <c r="X921" i="48"/>
  <c r="X917" i="48"/>
  <c r="X913" i="48"/>
  <c r="X909" i="48"/>
  <c r="X905" i="48"/>
  <c r="X901" i="48"/>
  <c r="X897" i="48"/>
  <c r="X893" i="48"/>
  <c r="X889" i="48"/>
  <c r="X885" i="48"/>
  <c r="X881" i="48"/>
  <c r="X877" i="48"/>
  <c r="X873" i="48"/>
  <c r="X1251" i="48"/>
  <c r="X1243" i="48"/>
  <c r="X1235" i="48"/>
  <c r="X1233" i="48"/>
  <c r="X1231" i="48"/>
  <c r="X1229" i="48"/>
  <c r="X1227" i="48"/>
  <c r="X1225" i="48"/>
  <c r="X1223" i="48"/>
  <c r="X1221" i="48"/>
  <c r="X1219" i="48"/>
  <c r="X1217" i="48"/>
  <c r="X1215" i="48"/>
  <c r="X1213" i="48"/>
  <c r="X1211" i="48"/>
  <c r="X1209" i="48"/>
  <c r="X1207" i="48"/>
  <c r="X1205" i="48"/>
  <c r="X1203" i="48"/>
  <c r="X1201" i="48"/>
  <c r="X1199" i="48"/>
  <c r="X1197" i="48"/>
  <c r="X1195" i="48"/>
  <c r="X1193" i="48"/>
  <c r="X1191" i="48"/>
  <c r="X1189" i="48"/>
  <c r="X1187" i="48"/>
  <c r="X1185" i="48"/>
  <c r="X1183" i="48"/>
  <c r="X1181" i="48"/>
  <c r="X1179" i="48"/>
  <c r="X1177" i="48"/>
  <c r="X1175" i="48"/>
  <c r="X1173" i="48"/>
  <c r="X1171" i="48"/>
  <c r="X1169" i="48"/>
  <c r="X1167" i="48"/>
  <c r="X1165" i="48"/>
  <c r="X1163" i="48"/>
  <c r="X1161" i="48"/>
  <c r="X1159" i="48"/>
  <c r="X1157" i="48"/>
  <c r="X1155" i="48"/>
  <c r="X1153" i="48"/>
  <c r="X1151" i="48"/>
  <c r="X1149" i="48"/>
  <c r="X1147" i="48"/>
  <c r="X1145" i="48"/>
  <c r="X1143" i="48"/>
  <c r="X1141" i="48"/>
  <c r="X1139" i="48"/>
  <c r="X1137" i="48"/>
  <c r="X1135" i="48"/>
  <c r="X1133" i="48"/>
  <c r="X1131" i="48"/>
  <c r="X1129" i="48"/>
  <c r="X1127" i="48"/>
  <c r="X1125" i="48"/>
  <c r="X1123" i="48"/>
  <c r="X1121" i="48"/>
  <c r="X1119" i="48"/>
  <c r="X1117" i="48"/>
  <c r="X1115" i="48"/>
  <c r="X1113" i="48"/>
  <c r="X1111" i="48"/>
  <c r="X1109" i="48"/>
  <c r="X1107" i="48"/>
  <c r="X1105" i="48"/>
  <c r="X1103" i="48"/>
  <c r="X1101" i="48"/>
  <c r="X1099" i="48"/>
  <c r="X1097" i="48"/>
  <c r="X1095" i="48"/>
  <c r="X1093" i="48"/>
  <c r="X1091" i="48"/>
  <c r="X1089" i="48"/>
  <c r="X1087" i="48"/>
  <c r="X1085" i="48"/>
  <c r="X1083" i="48"/>
  <c r="X1081" i="48"/>
  <c r="X1079" i="48"/>
  <c r="X1077" i="48"/>
  <c r="X1075" i="48"/>
  <c r="X1073" i="48"/>
  <c r="X1071" i="48"/>
  <c r="X1069" i="48"/>
  <c r="X1067" i="48"/>
  <c r="X1065" i="48"/>
  <c r="X1063" i="48"/>
  <c r="X1061" i="48"/>
  <c r="X1059" i="48"/>
  <c r="X1057" i="48"/>
  <c r="X1055" i="48"/>
  <c r="X1053" i="48"/>
  <c r="X1051" i="48"/>
  <c r="X1049" i="48"/>
  <c r="X1047" i="48"/>
  <c r="X1045" i="48"/>
  <c r="X1043" i="48"/>
  <c r="X1035" i="48"/>
  <c r="X1027" i="48"/>
  <c r="X1019" i="48"/>
  <c r="X1011" i="48"/>
  <c r="X1037" i="48"/>
  <c r="X1029" i="48"/>
  <c r="X1021" i="48"/>
  <c r="X1013" i="48"/>
  <c r="X1007" i="48"/>
  <c r="X1003" i="48"/>
  <c r="X999" i="48"/>
  <c r="X995" i="48"/>
  <c r="X991" i="48"/>
  <c r="X987" i="48"/>
  <c r="X983" i="48"/>
  <c r="X979" i="48"/>
  <c r="X975" i="48"/>
  <c r="X971" i="48"/>
  <c r="X967" i="48"/>
  <c r="X963" i="48"/>
  <c r="X959" i="48"/>
  <c r="X955" i="48"/>
  <c r="X951" i="48"/>
  <c r="X947" i="48"/>
  <c r="X943" i="48"/>
  <c r="X939" i="48"/>
  <c r="X935" i="48"/>
  <c r="X931" i="48"/>
  <c r="X927" i="48"/>
  <c r="X923" i="48"/>
  <c r="X919" i="48"/>
  <c r="X915" i="48"/>
  <c r="X911" i="48"/>
  <c r="X907" i="48"/>
  <c r="X903" i="48"/>
  <c r="X899" i="48"/>
  <c r="X895" i="48"/>
  <c r="X891" i="48"/>
  <c r="X887" i="48"/>
  <c r="X883" i="48"/>
  <c r="X879" i="48"/>
  <c r="X875" i="48"/>
  <c r="X871" i="48"/>
  <c r="X731" i="48"/>
  <c r="X723" i="48"/>
  <c r="X715" i="48"/>
  <c r="X707" i="48"/>
  <c r="X615" i="48"/>
  <c r="X727" i="48"/>
  <c r="X719" i="48"/>
  <c r="X711" i="48"/>
  <c r="X705" i="48"/>
  <c r="X697" i="48"/>
  <c r="X689" i="48"/>
  <c r="X681" i="48"/>
  <c r="X673" i="48"/>
  <c r="X665" i="48"/>
  <c r="X657" i="48"/>
  <c r="X649" i="48"/>
  <c r="X641" i="48"/>
  <c r="X639" i="48"/>
  <c r="X637" i="48"/>
  <c r="X635" i="48"/>
  <c r="X633" i="48"/>
  <c r="X631" i="48"/>
  <c r="X629" i="48"/>
  <c r="X627" i="48"/>
  <c r="X625" i="48"/>
  <c r="X623" i="48"/>
  <c r="X621" i="48"/>
  <c r="X619" i="48"/>
  <c r="X617" i="48"/>
  <c r="X609" i="48"/>
  <c r="X605" i="48"/>
  <c r="X601" i="48"/>
  <c r="X597" i="48"/>
  <c r="X593" i="48"/>
  <c r="X589" i="48"/>
  <c r="X585" i="48"/>
  <c r="X581" i="48"/>
  <c r="X577" i="48"/>
  <c r="X573" i="48"/>
  <c r="X611" i="48"/>
  <c r="X552" i="48"/>
  <c r="X548" i="48"/>
  <c r="X544" i="48"/>
  <c r="X540" i="48"/>
  <c r="X536" i="48"/>
  <c r="X532" i="48"/>
  <c r="X528" i="48"/>
  <c r="X524" i="48"/>
  <c r="X520" i="48"/>
  <c r="X516" i="48"/>
  <c r="X512" i="48"/>
  <c r="X508" i="48"/>
  <c r="X504" i="48"/>
  <c r="X500" i="48"/>
  <c r="X496" i="48"/>
  <c r="X492" i="48"/>
  <c r="X488" i="48"/>
  <c r="X484" i="48"/>
  <c r="X480" i="48"/>
  <c r="X476" i="48"/>
  <c r="X472" i="48"/>
  <c r="X468" i="48"/>
  <c r="X464" i="48"/>
  <c r="X701" i="48"/>
  <c r="X693" i="48"/>
  <c r="X685" i="48"/>
  <c r="X677" i="48"/>
  <c r="X669" i="48"/>
  <c r="X661" i="48"/>
  <c r="X653" i="48"/>
  <c r="X645" i="48"/>
  <c r="X613" i="48"/>
  <c r="X607" i="48"/>
  <c r="X603" i="48"/>
  <c r="X599" i="48"/>
  <c r="X595" i="48"/>
  <c r="X591" i="48"/>
  <c r="X587" i="48"/>
  <c r="X583" i="48"/>
  <c r="X579" i="48"/>
  <c r="X575" i="48"/>
  <c r="X458" i="48"/>
  <c r="X450" i="48"/>
  <c r="X442" i="48"/>
  <c r="X434" i="48"/>
  <c r="X426" i="48"/>
  <c r="X418" i="48"/>
  <c r="X413" i="48"/>
  <c r="X410" i="48"/>
  <c r="X566" i="48"/>
  <c r="X558" i="48"/>
  <c r="X551" i="48"/>
  <c r="X547" i="48"/>
  <c r="X543" i="48"/>
  <c r="X539" i="48"/>
  <c r="X535" i="48"/>
  <c r="X531" i="48"/>
  <c r="X527" i="48"/>
  <c r="X523" i="48"/>
  <c r="X519" i="48"/>
  <c r="X515" i="48"/>
  <c r="X511" i="48"/>
  <c r="X507" i="48"/>
  <c r="X503" i="48"/>
  <c r="X499" i="48"/>
  <c r="X495" i="48"/>
  <c r="X491" i="48"/>
  <c r="X487" i="48"/>
  <c r="X483" i="48"/>
  <c r="X479" i="48"/>
  <c r="X475" i="48"/>
  <c r="X471" i="48"/>
  <c r="X467" i="48"/>
  <c r="X463" i="48"/>
  <c r="X455" i="48"/>
  <c r="X447" i="48"/>
  <c r="X439" i="48"/>
  <c r="X431" i="48"/>
  <c r="X423" i="48"/>
  <c r="X415" i="48"/>
  <c r="X409" i="48"/>
  <c r="X405" i="48"/>
  <c r="X401" i="48"/>
  <c r="X397" i="48"/>
  <c r="X462" i="48"/>
  <c r="X454" i="48"/>
  <c r="X446" i="48"/>
  <c r="X438" i="48"/>
  <c r="X430" i="48"/>
  <c r="X422" i="48"/>
  <c r="X417" i="48"/>
  <c r="X414" i="48"/>
  <c r="X570" i="48"/>
  <c r="X562" i="48"/>
  <c r="X554" i="48"/>
  <c r="X550" i="48"/>
  <c r="X546" i="48"/>
  <c r="X542" i="48"/>
  <c r="X538" i="48"/>
  <c r="X534" i="48"/>
  <c r="X530" i="48"/>
  <c r="X526" i="48"/>
  <c r="X522" i="48"/>
  <c r="X518" i="48"/>
  <c r="X514" i="48"/>
  <c r="X510" i="48"/>
  <c r="X506" i="48"/>
  <c r="X502" i="48"/>
  <c r="X498" i="48"/>
  <c r="X494" i="48"/>
  <c r="X490" i="48"/>
  <c r="X486" i="48"/>
  <c r="X482" i="48"/>
  <c r="X478" i="48"/>
  <c r="X474" i="48"/>
  <c r="X470" i="48"/>
  <c r="X466" i="48"/>
  <c r="X459" i="48"/>
  <c r="X451" i="48"/>
  <c r="X443" i="48"/>
  <c r="X435" i="48"/>
  <c r="X427" i="48"/>
  <c r="X419" i="48"/>
  <c r="X411" i="48"/>
  <c r="X407" i="48"/>
  <c r="X403" i="48"/>
  <c r="X399" i="48"/>
  <c r="X383" i="48"/>
  <c r="X375" i="48"/>
  <c r="X385" i="48"/>
  <c r="X377" i="48"/>
  <c r="X369" i="48"/>
  <c r="X387" i="48"/>
  <c r="X379" i="48"/>
  <c r="X371" i="48"/>
  <c r="X395" i="48"/>
  <c r="X393" i="48"/>
  <c r="X391" i="48"/>
  <c r="X389" i="48"/>
  <c r="X381" i="48"/>
  <c r="X373" i="48"/>
  <c r="X335" i="48"/>
  <c r="X327" i="48"/>
  <c r="X337" i="48"/>
  <c r="X329" i="48"/>
  <c r="X321" i="48"/>
  <c r="X317" i="48"/>
  <c r="X313" i="48"/>
  <c r="X309" i="48"/>
  <c r="X305" i="48"/>
  <c r="X301" i="48"/>
  <c r="X297" i="48"/>
  <c r="X293" i="48"/>
  <c r="X289" i="48"/>
  <c r="X285" i="48"/>
  <c r="X281" i="48"/>
  <c r="X277" i="48"/>
  <c r="X339" i="48"/>
  <c r="X331" i="48"/>
  <c r="X323" i="48"/>
  <c r="X361" i="48"/>
  <c r="X359" i="48"/>
  <c r="X357" i="48"/>
  <c r="X355" i="48"/>
  <c r="X353" i="48"/>
  <c r="X351" i="48"/>
  <c r="X349" i="48"/>
  <c r="X347" i="48"/>
  <c r="X345" i="48"/>
  <c r="X343" i="48"/>
  <c r="X341" i="48"/>
  <c r="X333" i="48"/>
  <c r="X325" i="48"/>
  <c r="X319" i="48"/>
  <c r="X315" i="48"/>
  <c r="X311" i="48"/>
  <c r="X307" i="48"/>
  <c r="X303" i="48"/>
  <c r="X299" i="48"/>
  <c r="X295" i="48"/>
  <c r="X291" i="48"/>
  <c r="X287" i="48"/>
  <c r="X283" i="48"/>
  <c r="X279" i="48"/>
  <c r="X265" i="48"/>
  <c r="X263" i="48"/>
  <c r="X261" i="48"/>
  <c r="B2365" i="75"/>
  <c r="B2366" i="75"/>
  <c r="B2367" i="75"/>
  <c r="B2368" i="75"/>
  <c r="B2369" i="75"/>
  <c r="B2370" i="75"/>
  <c r="B2371" i="75"/>
  <c r="B2372" i="75"/>
  <c r="B2373" i="75"/>
  <c r="B2374" i="75"/>
  <c r="B2375" i="75"/>
  <c r="B2376" i="75"/>
  <c r="B2377" i="75"/>
  <c r="B2378" i="75"/>
  <c r="B2379" i="75"/>
  <c r="B2380" i="75"/>
  <c r="B2381" i="75"/>
  <c r="B2382" i="75"/>
  <c r="B2383" i="75"/>
  <c r="B2384" i="75"/>
  <c r="B2385" i="75"/>
  <c r="B2386" i="75"/>
  <c r="B2387" i="75"/>
  <c r="B2388" i="75"/>
  <c r="B2389" i="75"/>
  <c r="B2390" i="75"/>
  <c r="B2391" i="75"/>
  <c r="B2392" i="75"/>
  <c r="B2393" i="75"/>
  <c r="B2394" i="75"/>
  <c r="B2395" i="75"/>
  <c r="B2396" i="75"/>
  <c r="B2397" i="75"/>
  <c r="B2398" i="75"/>
  <c r="B2399" i="75"/>
  <c r="B2400" i="75"/>
  <c r="B2401" i="75"/>
  <c r="B2402" i="75"/>
  <c r="B2403" i="75"/>
  <c r="B2404" i="75"/>
  <c r="B2405" i="75"/>
  <c r="B2406" i="75"/>
  <c r="B2407" i="75"/>
  <c r="B2408" i="75"/>
  <c r="B2409" i="75"/>
  <c r="B2410" i="75"/>
  <c r="B2411" i="75"/>
  <c r="B2412" i="75"/>
  <c r="B2413" i="75"/>
  <c r="B2414" i="75"/>
  <c r="B2415" i="75"/>
  <c r="B2416" i="75"/>
  <c r="B2417" i="75"/>
  <c r="B2418" i="75"/>
  <c r="B2419" i="75"/>
  <c r="B2420" i="75"/>
  <c r="B2421" i="75"/>
  <c r="B2422" i="75"/>
  <c r="B2423" i="75"/>
  <c r="B2424" i="75"/>
  <c r="B2425" i="75"/>
  <c r="B2426" i="75"/>
  <c r="B2427" i="75"/>
  <c r="B2428" i="75"/>
  <c r="B2429" i="75"/>
  <c r="B2430" i="75"/>
  <c r="B2431" i="75"/>
  <c r="B2432" i="75"/>
  <c r="B2433" i="75"/>
  <c r="B2434" i="75"/>
  <c r="B2435" i="75"/>
  <c r="B2436" i="75"/>
  <c r="B2437" i="75"/>
  <c r="B2438" i="75"/>
  <c r="B2439" i="75"/>
  <c r="B2440" i="75"/>
  <c r="B2441" i="75"/>
  <c r="B2442" i="75"/>
  <c r="B2443" i="75"/>
  <c r="B2444" i="75"/>
  <c r="B2445" i="75"/>
  <c r="B2446" i="75"/>
  <c r="B2447" i="75"/>
  <c r="B2448" i="75"/>
  <c r="B2449" i="75"/>
  <c r="B2450" i="75"/>
  <c r="B2451" i="75"/>
  <c r="B2452" i="75"/>
  <c r="B2453" i="75"/>
  <c r="B2454" i="75"/>
  <c r="B2455" i="75"/>
  <c r="B2456" i="75"/>
  <c r="B2457" i="75"/>
  <c r="B2458" i="75"/>
  <c r="B2459" i="75"/>
  <c r="B2460" i="75"/>
  <c r="B2461" i="75"/>
  <c r="B2462" i="75"/>
  <c r="B2463" i="75"/>
  <c r="B2464" i="75"/>
  <c r="B2465" i="75"/>
  <c r="B2466" i="75"/>
  <c r="B2467" i="75"/>
  <c r="B2468" i="75"/>
  <c r="B2469" i="75"/>
  <c r="B2470" i="75"/>
  <c r="B2471" i="75"/>
  <c r="B2472" i="75"/>
  <c r="B2473" i="75"/>
  <c r="B2474" i="75"/>
  <c r="B2475" i="75"/>
  <c r="B2476" i="75"/>
  <c r="B2477" i="75"/>
  <c r="B2478" i="75"/>
  <c r="B2479" i="75"/>
  <c r="B2480" i="75"/>
  <c r="B2481" i="75"/>
  <c r="B2482" i="75"/>
  <c r="B2483" i="75"/>
  <c r="B2484" i="75"/>
  <c r="B2485" i="75"/>
  <c r="B2486" i="75"/>
  <c r="B2487" i="75"/>
  <c r="B2488" i="75"/>
  <c r="B2489" i="75"/>
  <c r="B2490" i="75"/>
  <c r="B2491" i="75"/>
  <c r="B2492" i="75"/>
  <c r="B2493" i="75"/>
  <c r="B2494" i="75"/>
  <c r="B2495" i="75"/>
  <c r="B2496" i="75"/>
  <c r="B2497" i="75"/>
  <c r="B2498" i="75"/>
  <c r="B2499" i="75"/>
  <c r="B2500" i="75"/>
  <c r="B2501" i="75"/>
  <c r="B2502" i="75"/>
  <c r="B2503" i="75"/>
  <c r="B2504" i="75"/>
  <c r="B2505" i="75"/>
  <c r="B2506" i="75"/>
  <c r="B2507" i="75"/>
  <c r="B2508" i="75"/>
  <c r="B2509" i="75"/>
  <c r="B2510" i="75"/>
  <c r="B2511" i="75"/>
  <c r="B2512" i="75"/>
  <c r="B2513" i="75"/>
  <c r="B2514" i="75"/>
  <c r="B2515" i="75"/>
  <c r="B2516" i="75"/>
  <c r="B2517" i="75"/>
  <c r="B2518" i="75"/>
  <c r="B2519" i="75"/>
  <c r="B2520" i="75"/>
  <c r="B2521" i="75"/>
  <c r="B2522" i="75"/>
  <c r="B2523" i="75"/>
  <c r="B2524" i="75"/>
  <c r="B2525" i="75"/>
  <c r="B2526" i="75"/>
  <c r="B2527" i="75"/>
  <c r="B2528" i="75"/>
  <c r="B2529" i="75"/>
  <c r="B2530" i="75"/>
  <c r="B2531" i="75"/>
  <c r="B2532" i="75"/>
  <c r="B2533" i="75"/>
  <c r="B2534" i="75"/>
  <c r="B2535" i="75"/>
  <c r="B2536" i="75"/>
  <c r="B2537" i="75"/>
  <c r="B2538" i="75"/>
  <c r="B2539" i="75"/>
  <c r="B2540" i="75"/>
  <c r="B2541" i="75"/>
  <c r="B2542" i="75"/>
  <c r="B2543" i="75"/>
  <c r="B2544" i="75"/>
  <c r="B2545" i="75"/>
  <c r="B2546" i="75"/>
  <c r="B2547" i="75"/>
  <c r="B2548" i="75"/>
  <c r="B2549" i="75"/>
  <c r="B2550" i="75"/>
  <c r="B2551" i="75"/>
  <c r="B2552" i="75"/>
  <c r="B2553" i="75"/>
  <c r="B2554" i="75"/>
  <c r="B2555" i="75"/>
  <c r="B2556" i="75"/>
  <c r="B2557" i="75"/>
  <c r="B2558" i="75"/>
  <c r="B2559" i="75"/>
  <c r="B2560" i="75"/>
  <c r="B2561" i="75"/>
  <c r="B2562" i="75"/>
  <c r="B2563" i="75"/>
  <c r="B2564" i="75"/>
  <c r="B2565" i="75"/>
  <c r="B2566" i="75"/>
  <c r="B2567" i="75"/>
  <c r="B2568" i="75"/>
  <c r="B2569" i="75"/>
  <c r="B2570" i="75"/>
  <c r="B2571" i="75"/>
  <c r="B2572" i="75"/>
  <c r="B2573" i="75"/>
  <c r="B2574" i="75"/>
  <c r="B2575" i="75"/>
  <c r="B2576" i="75"/>
  <c r="B2577" i="75"/>
  <c r="B2578" i="75"/>
  <c r="B2579" i="75"/>
  <c r="B2580" i="75"/>
  <c r="B2581" i="75"/>
  <c r="B2582" i="75"/>
  <c r="B2583" i="75"/>
  <c r="B2584" i="75"/>
  <c r="B2585" i="75"/>
  <c r="B2586" i="75"/>
  <c r="B2587" i="75"/>
  <c r="B2588" i="75"/>
  <c r="B2589" i="75"/>
  <c r="B2590" i="75"/>
  <c r="B2591" i="75"/>
  <c r="B2592" i="75"/>
  <c r="B2593" i="75"/>
  <c r="B2594" i="75"/>
  <c r="B2595" i="75"/>
  <c r="B2596" i="75"/>
  <c r="B2597" i="75"/>
  <c r="B2598" i="75"/>
  <c r="B2599" i="75"/>
  <c r="B2600" i="75"/>
  <c r="B2601" i="75"/>
  <c r="B2602" i="75"/>
  <c r="B2603" i="75"/>
  <c r="B2604" i="75"/>
  <c r="B2605" i="75"/>
  <c r="B2606" i="75"/>
  <c r="B2607" i="75"/>
  <c r="B2608" i="75"/>
  <c r="B2609" i="75"/>
  <c r="B2610" i="75"/>
  <c r="B2611" i="75"/>
  <c r="B2612" i="75"/>
  <c r="B2613" i="75"/>
  <c r="B2614" i="75"/>
  <c r="B2615" i="75"/>
  <c r="B2616" i="75"/>
  <c r="B2617" i="75"/>
  <c r="B2618" i="75"/>
  <c r="B2619" i="75"/>
  <c r="B2620" i="75"/>
  <c r="B2621" i="75"/>
  <c r="B2622" i="75"/>
  <c r="B2623" i="75"/>
  <c r="B2624" i="75"/>
  <c r="B2625" i="75"/>
  <c r="B2626" i="75"/>
  <c r="B2627" i="75"/>
  <c r="B2628" i="75"/>
  <c r="B2629" i="75"/>
  <c r="B2630" i="75"/>
  <c r="B2631" i="75"/>
  <c r="B2632" i="75"/>
  <c r="B2633" i="75"/>
  <c r="B2634" i="75"/>
  <c r="B2635" i="75"/>
  <c r="B2636" i="75"/>
  <c r="B2637" i="75"/>
  <c r="B2638" i="75"/>
  <c r="B2639" i="75"/>
  <c r="B2640" i="75"/>
  <c r="B2641" i="75"/>
  <c r="B2642" i="75"/>
  <c r="B2643" i="75"/>
  <c r="B2644" i="75"/>
  <c r="B2645" i="75"/>
  <c r="B2646" i="75"/>
  <c r="B2647" i="75"/>
  <c r="B2648" i="75"/>
  <c r="B2649" i="75"/>
  <c r="B2650" i="75"/>
  <c r="B2651" i="75"/>
  <c r="B2652" i="75"/>
  <c r="B2653" i="75"/>
  <c r="B2654" i="75"/>
  <c r="B2655" i="75"/>
  <c r="B2656" i="75"/>
  <c r="B2657" i="75"/>
  <c r="B2658" i="75"/>
  <c r="B2659" i="75"/>
  <c r="B2660" i="75"/>
  <c r="B2661" i="75"/>
  <c r="B2662" i="75"/>
  <c r="B2663" i="75"/>
  <c r="B2664" i="75"/>
  <c r="B2665" i="75"/>
  <c r="B2666" i="75"/>
  <c r="B2667" i="75"/>
  <c r="B2668" i="75"/>
  <c r="B2669" i="75"/>
  <c r="B2670" i="75"/>
  <c r="B2671" i="75"/>
  <c r="B2672" i="75"/>
  <c r="B2673" i="75"/>
  <c r="B2674" i="75"/>
  <c r="B2675" i="75"/>
  <c r="B2676" i="75"/>
  <c r="B2677" i="75"/>
  <c r="B2678" i="75"/>
  <c r="B2679" i="75"/>
  <c r="B2680" i="75"/>
  <c r="B2681" i="75"/>
  <c r="B2682" i="75"/>
  <c r="B2683" i="75"/>
  <c r="B2684" i="75"/>
  <c r="B2685" i="75"/>
  <c r="B2686" i="75"/>
  <c r="B2687" i="75"/>
  <c r="B2688" i="75"/>
  <c r="B2689" i="75"/>
  <c r="B2690" i="75"/>
  <c r="B2691" i="75"/>
  <c r="B2692" i="75"/>
  <c r="B2693" i="75"/>
  <c r="B2694" i="75"/>
  <c r="B2695" i="75"/>
  <c r="B2696" i="75"/>
  <c r="B2697" i="75"/>
  <c r="B2698" i="75"/>
  <c r="B2699" i="75"/>
  <c r="B2700" i="75"/>
  <c r="B2701" i="75"/>
  <c r="B2702" i="75"/>
  <c r="B2703" i="75"/>
  <c r="B2704" i="75"/>
  <c r="B2705" i="75"/>
  <c r="B2706" i="75"/>
  <c r="B2707" i="75"/>
  <c r="B2708" i="75"/>
  <c r="B2709" i="75"/>
  <c r="B2710" i="75"/>
  <c r="B2711" i="75"/>
  <c r="B2712" i="75"/>
  <c r="B2713" i="75"/>
  <c r="B2714" i="75"/>
  <c r="B2715" i="75"/>
  <c r="B2716" i="75"/>
  <c r="B2717" i="75"/>
  <c r="B2718" i="75"/>
  <c r="B2719" i="75"/>
  <c r="B2720" i="75"/>
  <c r="B2721" i="75"/>
  <c r="B2722" i="75"/>
  <c r="B2723" i="75"/>
  <c r="B2724" i="75"/>
  <c r="B2725" i="75"/>
  <c r="B2726" i="75"/>
  <c r="B2727" i="75"/>
  <c r="B2728" i="75"/>
  <c r="B2729" i="75"/>
  <c r="B2730" i="75"/>
  <c r="B2731" i="75"/>
  <c r="B2732" i="75"/>
  <c r="B2733" i="75"/>
  <c r="B2734" i="75"/>
  <c r="B2735" i="75"/>
  <c r="B2736" i="75"/>
  <c r="B2737" i="75"/>
  <c r="B2738" i="75"/>
  <c r="B2739" i="75"/>
  <c r="B2740" i="75"/>
  <c r="B2741" i="75"/>
  <c r="B2742" i="75"/>
  <c r="B2743" i="75"/>
  <c r="B2744" i="75"/>
  <c r="B2745" i="75"/>
  <c r="B2746" i="75"/>
  <c r="B2747" i="75"/>
  <c r="B2748" i="75"/>
  <c r="B2749" i="75"/>
  <c r="B2750" i="75"/>
  <c r="B2751" i="75"/>
  <c r="B2752" i="75"/>
  <c r="B2753" i="75"/>
  <c r="B2754" i="75"/>
  <c r="B2755" i="75"/>
  <c r="B2756" i="75"/>
  <c r="B2757" i="75"/>
  <c r="B2758" i="75"/>
  <c r="B2759" i="75"/>
  <c r="B2760" i="75"/>
  <c r="B2761" i="75"/>
  <c r="B2762" i="75"/>
  <c r="B2763" i="75"/>
  <c r="B2764" i="75"/>
  <c r="B2765" i="75"/>
  <c r="B2766" i="75"/>
  <c r="B2767" i="75"/>
  <c r="B2768" i="75"/>
  <c r="B2769" i="75"/>
  <c r="B2770" i="75"/>
  <c r="B2771" i="75"/>
  <c r="B2772" i="75"/>
  <c r="B2773" i="75"/>
  <c r="B2774" i="75"/>
  <c r="B2775" i="75"/>
  <c r="B2776" i="75"/>
  <c r="B2777" i="75"/>
  <c r="B2778" i="75"/>
  <c r="B2779" i="75"/>
  <c r="B2780" i="75"/>
  <c r="B2781" i="75"/>
  <c r="B2782" i="75"/>
  <c r="B2783" i="75"/>
  <c r="B2784" i="75"/>
  <c r="B2785" i="75"/>
  <c r="B2786" i="75"/>
  <c r="B2787" i="75"/>
  <c r="B2788" i="75"/>
  <c r="B2789" i="75"/>
  <c r="B2790" i="75"/>
  <c r="B2791" i="75"/>
  <c r="B2792" i="75"/>
  <c r="B2793" i="75"/>
  <c r="B2794" i="75"/>
  <c r="B2795" i="75"/>
  <c r="B2796" i="75"/>
  <c r="B2797" i="75"/>
  <c r="B2798" i="75"/>
  <c r="B2799" i="75"/>
  <c r="B2800" i="75"/>
  <c r="B2801" i="75"/>
  <c r="B2802" i="75"/>
  <c r="B2803" i="75"/>
  <c r="B2804" i="75"/>
  <c r="B2805" i="75"/>
  <c r="B2806" i="75"/>
  <c r="B2807" i="75"/>
  <c r="B2808" i="75"/>
  <c r="B2809" i="75"/>
  <c r="B2810" i="75"/>
  <c r="B2811" i="75"/>
  <c r="B2812" i="75"/>
  <c r="B2813" i="75"/>
  <c r="B2814" i="75"/>
  <c r="B2815" i="75"/>
  <c r="B2816" i="75"/>
  <c r="B2817" i="75"/>
  <c r="B2818" i="75"/>
  <c r="B2819" i="75"/>
  <c r="B2820" i="75"/>
  <c r="B2821" i="75"/>
  <c r="B2822" i="75"/>
  <c r="B2823" i="75"/>
  <c r="B2824" i="75"/>
  <c r="B2825" i="75"/>
  <c r="B2826" i="75"/>
  <c r="B2827" i="75"/>
  <c r="B2828" i="75"/>
  <c r="B2829" i="75"/>
  <c r="B2830" i="75"/>
  <c r="B2831" i="75"/>
  <c r="B2832" i="75"/>
  <c r="B2833" i="75"/>
  <c r="B2834" i="75"/>
  <c r="B2835" i="75"/>
  <c r="B2836" i="75"/>
  <c r="B2837" i="75"/>
  <c r="B2838" i="75"/>
  <c r="B2839" i="75"/>
  <c r="B2840" i="75"/>
  <c r="B2841" i="75"/>
  <c r="B2842" i="75"/>
  <c r="B2843" i="75"/>
  <c r="B2844" i="75"/>
  <c r="B2845" i="75"/>
  <c r="B2846" i="75"/>
  <c r="B2847" i="75"/>
  <c r="B2848" i="75"/>
  <c r="B2849" i="75"/>
  <c r="B2850" i="75"/>
  <c r="B2851" i="75"/>
  <c r="B2852" i="75"/>
  <c r="B2853" i="75"/>
  <c r="B2854" i="75"/>
  <c r="B2855" i="75"/>
  <c r="B2856" i="75"/>
  <c r="B2857" i="75"/>
  <c r="B2858" i="75"/>
  <c r="B2859" i="75"/>
  <c r="B2860" i="75"/>
  <c r="B2861" i="75"/>
  <c r="B2862" i="75"/>
  <c r="B2863" i="75"/>
  <c r="B2864" i="75"/>
  <c r="B2865" i="75"/>
  <c r="B2866" i="75"/>
  <c r="B2867" i="75"/>
  <c r="B2868" i="75"/>
  <c r="B2869" i="75"/>
  <c r="B2870" i="75"/>
  <c r="B2871" i="75"/>
  <c r="B2872" i="75"/>
  <c r="B2873" i="75"/>
  <c r="B2874" i="75"/>
  <c r="B2875" i="75"/>
  <c r="B2876" i="75"/>
  <c r="B2877" i="75"/>
  <c r="B2878" i="75"/>
  <c r="B2879" i="75"/>
  <c r="B2880" i="75"/>
  <c r="B2881" i="75"/>
  <c r="B2882" i="75"/>
  <c r="B2883" i="75"/>
  <c r="B2884" i="75"/>
  <c r="B2885" i="75"/>
  <c r="B2886" i="75"/>
  <c r="B2887" i="75"/>
  <c r="B2888" i="75"/>
  <c r="B2889" i="75"/>
  <c r="B2890" i="75"/>
  <c r="B2891" i="75"/>
  <c r="B2892" i="75"/>
  <c r="B2893" i="75"/>
  <c r="B2894" i="75"/>
  <c r="B2895" i="75"/>
  <c r="B2896" i="75"/>
  <c r="B2897" i="75"/>
  <c r="B2898" i="75"/>
  <c r="B2899" i="75"/>
  <c r="B2900" i="75"/>
  <c r="B2901" i="75"/>
  <c r="B2902" i="75"/>
  <c r="B2903" i="75"/>
  <c r="B2904" i="75"/>
  <c r="B2905" i="75"/>
  <c r="B2906" i="75"/>
  <c r="B2907" i="75"/>
  <c r="B2908" i="75"/>
  <c r="B2909" i="75"/>
  <c r="B2910" i="75"/>
  <c r="B2911" i="75"/>
  <c r="B2912" i="75"/>
  <c r="B2913" i="75"/>
  <c r="B2914" i="75"/>
  <c r="B2915" i="75"/>
  <c r="B2916" i="75"/>
  <c r="B2917" i="75"/>
  <c r="B2918" i="75"/>
  <c r="B2919" i="75"/>
  <c r="B2920" i="75"/>
  <c r="B2921" i="75"/>
  <c r="B2922" i="75"/>
  <c r="B2923" i="75"/>
  <c r="B2924" i="75"/>
  <c r="B2925" i="75"/>
  <c r="B2926" i="75"/>
  <c r="B2927" i="75"/>
  <c r="B2928" i="75"/>
  <c r="B2929" i="75"/>
  <c r="B2930" i="75"/>
  <c r="B2931" i="75"/>
  <c r="B2932" i="75"/>
  <c r="B2933" i="75"/>
  <c r="B2934" i="75"/>
  <c r="B2935" i="75"/>
  <c r="B2936" i="75"/>
  <c r="B2937" i="75"/>
  <c r="B2938" i="75"/>
  <c r="B2939" i="75"/>
  <c r="B2940" i="75"/>
  <c r="B2941" i="75"/>
  <c r="B2942" i="75"/>
  <c r="B2943" i="75"/>
  <c r="B2944" i="75"/>
  <c r="B2945" i="75"/>
  <c r="B2946" i="75"/>
  <c r="B2947" i="75"/>
  <c r="B2948" i="75"/>
  <c r="B2949" i="75"/>
  <c r="B2950" i="75"/>
  <c r="B2951" i="75"/>
  <c r="B2952" i="75"/>
  <c r="B2953" i="75"/>
  <c r="B2954" i="75"/>
  <c r="B2955" i="75"/>
  <c r="A2365" i="75"/>
  <c r="A2366" i="75"/>
  <c r="A2367" i="75"/>
  <c r="A2368" i="75"/>
  <c r="A2369" i="75"/>
  <c r="A2370" i="75"/>
  <c r="A2371" i="75"/>
  <c r="A2372" i="75"/>
  <c r="A2373" i="75"/>
  <c r="A2374" i="75"/>
  <c r="A2375" i="75"/>
  <c r="A2376" i="75"/>
  <c r="A2377" i="75"/>
  <c r="A2378" i="75"/>
  <c r="A2379" i="75"/>
  <c r="A2380" i="75"/>
  <c r="A2381" i="75"/>
  <c r="A2382" i="75"/>
  <c r="A2383" i="75"/>
  <c r="A2384" i="75"/>
  <c r="A2385" i="75"/>
  <c r="A2386" i="75"/>
  <c r="A2387" i="75"/>
  <c r="A2388" i="75"/>
  <c r="A2389" i="75"/>
  <c r="A2390" i="75"/>
  <c r="A2391" i="75"/>
  <c r="A2392" i="75"/>
  <c r="A2393" i="75"/>
  <c r="A2394" i="75"/>
  <c r="A2395" i="75"/>
  <c r="A2396" i="75"/>
  <c r="A2397" i="75"/>
  <c r="A2398" i="75"/>
  <c r="A2399" i="75"/>
  <c r="A2400" i="75"/>
  <c r="A2401" i="75"/>
  <c r="A2402" i="75"/>
  <c r="A2403" i="75"/>
  <c r="A2404" i="75"/>
  <c r="A2405" i="75"/>
  <c r="A2406" i="75"/>
  <c r="A2407" i="75"/>
  <c r="A2408" i="75"/>
  <c r="A2409" i="75"/>
  <c r="A2410" i="75"/>
  <c r="A2411" i="75"/>
  <c r="A2412" i="75"/>
  <c r="A2413" i="75"/>
  <c r="A2414" i="75"/>
  <c r="A2415" i="75"/>
  <c r="A2416" i="75"/>
  <c r="A2417" i="75"/>
  <c r="A2418" i="75"/>
  <c r="A2419" i="75"/>
  <c r="A2420" i="75"/>
  <c r="A2421" i="75"/>
  <c r="A2422" i="75"/>
  <c r="A2423" i="75"/>
  <c r="A2424" i="75"/>
  <c r="A2425" i="75"/>
  <c r="A2426" i="75"/>
  <c r="A2427" i="75"/>
  <c r="A2428" i="75"/>
  <c r="A2429" i="75"/>
  <c r="A2430" i="75"/>
  <c r="A2431" i="75"/>
  <c r="A2432" i="75"/>
  <c r="A2433" i="75"/>
  <c r="A2434" i="75"/>
  <c r="A2435" i="75"/>
  <c r="A2436" i="75"/>
  <c r="A2437" i="75"/>
  <c r="A2438" i="75"/>
  <c r="A2439" i="75"/>
  <c r="A2440" i="75"/>
  <c r="A2441" i="75"/>
  <c r="A2442" i="75"/>
  <c r="A2443" i="75"/>
  <c r="A2444" i="75"/>
  <c r="A2445" i="75"/>
  <c r="A2446" i="75"/>
  <c r="A2447" i="75"/>
  <c r="A2448" i="75"/>
  <c r="A2449" i="75"/>
  <c r="A2450" i="75"/>
  <c r="A2451" i="75"/>
  <c r="A2452" i="75"/>
  <c r="A2453" i="75"/>
  <c r="A2454" i="75"/>
  <c r="A2455" i="75"/>
  <c r="A2456" i="75"/>
  <c r="A2457" i="75"/>
  <c r="A2458" i="75"/>
  <c r="A2459" i="75"/>
  <c r="A2460" i="75"/>
  <c r="A2461" i="75"/>
  <c r="A2462" i="75"/>
  <c r="A2463" i="75"/>
  <c r="A2464" i="75"/>
  <c r="A2465" i="75"/>
  <c r="A2466" i="75"/>
  <c r="A2467" i="75"/>
  <c r="A2468" i="75"/>
  <c r="A2469" i="75"/>
  <c r="A2470" i="75"/>
  <c r="A2471" i="75"/>
  <c r="A2472" i="75"/>
  <c r="A2473" i="75"/>
  <c r="A2474" i="75"/>
  <c r="A2475" i="75"/>
  <c r="A2476" i="75"/>
  <c r="A2477" i="75"/>
  <c r="A2478" i="75"/>
  <c r="A2479" i="75"/>
  <c r="A2480" i="75"/>
  <c r="A2481" i="75"/>
  <c r="A2482" i="75"/>
  <c r="A2483" i="75"/>
  <c r="A2484" i="75"/>
  <c r="A2485" i="75"/>
  <c r="A2486" i="75"/>
  <c r="A2487" i="75"/>
  <c r="A2488" i="75"/>
  <c r="A2489" i="75"/>
  <c r="A2490" i="75"/>
  <c r="A2491" i="75"/>
  <c r="A2492" i="75"/>
  <c r="A2493" i="75"/>
  <c r="A2494" i="75"/>
  <c r="A2495" i="75"/>
  <c r="A2496" i="75"/>
  <c r="A2497" i="75"/>
  <c r="A2498" i="75"/>
  <c r="A2499" i="75"/>
  <c r="A2500" i="75"/>
  <c r="A2501" i="75"/>
  <c r="A2502" i="75"/>
  <c r="A2503" i="75"/>
  <c r="A2504" i="75"/>
  <c r="A2505" i="75"/>
  <c r="A2506" i="75"/>
  <c r="A2507" i="75"/>
  <c r="A2508" i="75"/>
  <c r="A2509" i="75"/>
  <c r="A2510" i="75"/>
  <c r="A2511" i="75"/>
  <c r="A2512" i="75"/>
  <c r="A2513" i="75"/>
  <c r="A2514" i="75"/>
  <c r="A2515" i="75"/>
  <c r="A2516" i="75"/>
  <c r="A2517" i="75"/>
  <c r="A2518" i="75"/>
  <c r="A2519" i="75"/>
  <c r="A2520" i="75"/>
  <c r="A2521" i="75"/>
  <c r="A2522" i="75"/>
  <c r="A2523" i="75"/>
  <c r="A2524" i="75"/>
  <c r="A2525" i="75"/>
  <c r="A2526" i="75"/>
  <c r="A2527" i="75"/>
  <c r="A2528" i="75"/>
  <c r="A2529" i="75"/>
  <c r="A2530" i="75"/>
  <c r="A2531" i="75"/>
  <c r="A2532" i="75"/>
  <c r="A2533" i="75"/>
  <c r="A2534" i="75"/>
  <c r="A2535" i="75"/>
  <c r="A2536" i="75"/>
  <c r="A2537" i="75"/>
  <c r="A2538" i="75"/>
  <c r="A2539" i="75"/>
  <c r="A2540" i="75"/>
  <c r="A2541" i="75"/>
  <c r="A2542" i="75"/>
  <c r="A2543" i="75"/>
  <c r="A2544" i="75"/>
  <c r="A2545" i="75"/>
  <c r="A2546" i="75"/>
  <c r="A2547" i="75"/>
  <c r="A2548" i="75"/>
  <c r="A2549" i="75"/>
  <c r="A2550" i="75"/>
  <c r="A2551" i="75"/>
  <c r="A2552" i="75"/>
  <c r="A2553" i="75"/>
  <c r="A2554" i="75"/>
  <c r="A2555" i="75"/>
  <c r="A2556" i="75"/>
  <c r="A2557" i="75"/>
  <c r="A2558" i="75"/>
  <c r="A2559" i="75"/>
  <c r="A2560" i="75"/>
  <c r="A2561" i="75"/>
  <c r="A2562" i="75"/>
  <c r="A2563" i="75"/>
  <c r="A2564" i="75"/>
  <c r="A2565" i="75"/>
  <c r="A2566" i="75"/>
  <c r="A2567" i="75"/>
  <c r="A2568" i="75"/>
  <c r="A2569" i="75"/>
  <c r="A2570" i="75"/>
  <c r="A2571" i="75"/>
  <c r="A2572" i="75"/>
  <c r="A2573" i="75"/>
  <c r="A2574" i="75"/>
  <c r="A2575" i="75"/>
  <c r="A2576" i="75"/>
  <c r="A2577" i="75"/>
  <c r="A2578" i="75"/>
  <c r="A2579" i="75"/>
  <c r="A2580" i="75"/>
  <c r="A2581" i="75"/>
  <c r="A2582" i="75"/>
  <c r="A2583" i="75"/>
  <c r="A2584" i="75"/>
  <c r="A2585" i="75"/>
  <c r="A2586" i="75"/>
  <c r="A2587" i="75"/>
  <c r="A2588" i="75"/>
  <c r="A2589" i="75"/>
  <c r="A2590" i="75"/>
  <c r="A2591" i="75"/>
  <c r="A2592" i="75"/>
  <c r="A2593" i="75"/>
  <c r="A2594" i="75"/>
  <c r="A2595" i="75"/>
  <c r="A2596" i="75"/>
  <c r="A2597" i="75"/>
  <c r="A2598" i="75"/>
  <c r="A2599" i="75"/>
  <c r="A2600" i="75"/>
  <c r="A2601" i="75"/>
  <c r="A2602" i="75"/>
  <c r="A2603" i="75"/>
  <c r="A2604" i="75"/>
  <c r="A2605" i="75"/>
  <c r="A2606" i="75"/>
  <c r="A2607" i="75"/>
  <c r="A2608" i="75"/>
  <c r="A2609" i="75"/>
  <c r="A2610" i="75"/>
  <c r="A2611" i="75"/>
  <c r="A2612" i="75"/>
  <c r="A2613" i="75"/>
  <c r="A2614" i="75"/>
  <c r="A2615" i="75"/>
  <c r="A2616" i="75"/>
  <c r="A2617" i="75"/>
  <c r="A2618" i="75"/>
  <c r="A2619" i="75"/>
  <c r="A2620" i="75"/>
  <c r="A2621" i="75"/>
  <c r="A2622" i="75"/>
  <c r="A2623" i="75"/>
  <c r="A2624" i="75"/>
  <c r="A2625" i="75"/>
  <c r="A2626" i="75"/>
  <c r="A2627" i="75"/>
  <c r="A2628" i="75"/>
  <c r="A2629" i="75"/>
  <c r="A2630" i="75"/>
  <c r="A2631" i="75"/>
  <c r="A2632" i="75"/>
  <c r="A2633" i="75"/>
  <c r="A2634" i="75"/>
  <c r="A2635" i="75"/>
  <c r="A2636" i="75"/>
  <c r="A2637" i="75"/>
  <c r="A2638" i="75"/>
  <c r="A2639" i="75"/>
  <c r="A2640" i="75"/>
  <c r="A2641" i="75"/>
  <c r="A2642" i="75"/>
  <c r="A2643" i="75"/>
  <c r="A2644" i="75"/>
  <c r="A2645" i="75"/>
  <c r="A2646" i="75"/>
  <c r="A2647" i="75"/>
  <c r="A2648" i="75"/>
  <c r="A2649" i="75"/>
  <c r="A2650" i="75"/>
  <c r="A2651" i="75"/>
  <c r="A2652" i="75"/>
  <c r="A2653" i="75"/>
  <c r="A2654" i="75"/>
  <c r="A2655" i="75"/>
  <c r="A2656" i="75"/>
  <c r="A2657" i="75"/>
  <c r="A2658" i="75"/>
  <c r="A2659" i="75"/>
  <c r="A2660" i="75"/>
  <c r="A2661" i="75"/>
  <c r="A2662" i="75"/>
  <c r="A2663" i="75"/>
  <c r="A2664" i="75"/>
  <c r="A2665" i="75"/>
  <c r="A2666" i="75"/>
  <c r="A2667" i="75"/>
  <c r="A2668" i="75"/>
  <c r="A2669" i="75"/>
  <c r="A2670" i="75"/>
  <c r="A2671" i="75"/>
  <c r="A2672" i="75"/>
  <c r="A2673" i="75"/>
  <c r="A2674" i="75"/>
  <c r="A2675" i="75"/>
  <c r="A2676" i="75"/>
  <c r="A2677" i="75"/>
  <c r="A2678" i="75"/>
  <c r="A2679" i="75"/>
  <c r="A2680" i="75"/>
  <c r="A2681" i="75"/>
  <c r="A2682" i="75"/>
  <c r="A2683" i="75"/>
  <c r="A2684" i="75"/>
  <c r="A2685" i="75"/>
  <c r="A2686" i="75"/>
  <c r="A2687" i="75"/>
  <c r="A2688" i="75"/>
  <c r="A2689" i="75"/>
  <c r="A2690" i="75"/>
  <c r="A2691" i="75"/>
  <c r="A2692" i="75"/>
  <c r="A2693" i="75"/>
  <c r="A2694" i="75"/>
  <c r="A2695" i="75"/>
  <c r="A2696" i="75"/>
  <c r="A2697" i="75"/>
  <c r="A2698" i="75"/>
  <c r="A2699" i="75"/>
  <c r="A2700" i="75"/>
  <c r="A2701" i="75"/>
  <c r="A2702" i="75"/>
  <c r="A2703" i="75"/>
  <c r="A2704" i="75"/>
  <c r="A2705" i="75"/>
  <c r="A2706" i="75"/>
  <c r="A2707" i="75"/>
  <c r="A2708" i="75"/>
  <c r="A2709" i="75"/>
  <c r="A2710" i="75"/>
  <c r="A2711" i="75"/>
  <c r="A2712" i="75"/>
  <c r="A2713" i="75"/>
  <c r="A2714" i="75"/>
  <c r="A2715" i="75"/>
  <c r="A2716" i="75"/>
  <c r="A2717" i="75"/>
  <c r="A2718" i="75"/>
  <c r="A2719" i="75"/>
  <c r="A2720" i="75"/>
  <c r="A2721" i="75"/>
  <c r="A2722" i="75"/>
  <c r="A2723" i="75"/>
  <c r="A2724" i="75"/>
  <c r="A2725" i="75"/>
  <c r="A2726" i="75"/>
  <c r="A2727" i="75"/>
  <c r="A2728" i="75"/>
  <c r="A2729" i="75"/>
  <c r="A2730" i="75"/>
  <c r="A2731" i="75"/>
  <c r="A2732" i="75"/>
  <c r="A2733" i="75"/>
  <c r="A2734" i="75"/>
  <c r="A2735" i="75"/>
  <c r="A2736" i="75"/>
  <c r="A2737" i="75"/>
  <c r="A2738" i="75"/>
  <c r="A2739" i="75"/>
  <c r="A2740" i="75"/>
  <c r="A2741" i="75"/>
  <c r="A2742" i="75"/>
  <c r="A2743" i="75"/>
  <c r="A2744" i="75"/>
  <c r="A2745" i="75"/>
  <c r="A2746" i="75"/>
  <c r="A2747" i="75"/>
  <c r="A2748" i="75"/>
  <c r="A2749" i="75"/>
  <c r="A2750" i="75"/>
  <c r="A2751" i="75"/>
  <c r="A2752" i="75"/>
  <c r="A2753" i="75"/>
  <c r="A2754" i="75"/>
  <c r="A2755" i="75"/>
  <c r="A2756" i="75"/>
  <c r="A2757" i="75"/>
  <c r="A2758" i="75"/>
  <c r="A2759" i="75"/>
  <c r="A2760" i="75"/>
  <c r="A2761" i="75"/>
  <c r="A2762" i="75"/>
  <c r="A2763" i="75"/>
  <c r="A2764" i="75"/>
  <c r="A2765" i="75"/>
  <c r="A2766" i="75"/>
  <c r="A2767" i="75"/>
  <c r="A2768" i="75"/>
  <c r="A2769" i="75"/>
  <c r="A2770" i="75"/>
  <c r="A2771" i="75"/>
  <c r="A2772" i="75"/>
  <c r="A2773" i="75"/>
  <c r="A2774" i="75"/>
  <c r="A2775" i="75"/>
  <c r="A2776" i="75"/>
  <c r="A2777" i="75"/>
  <c r="A2778" i="75"/>
  <c r="A2779" i="75"/>
  <c r="A2780" i="75"/>
  <c r="A2781" i="75"/>
  <c r="A2782" i="75"/>
  <c r="A2783" i="75"/>
  <c r="A2784" i="75"/>
  <c r="A2785" i="75"/>
  <c r="A2786" i="75"/>
  <c r="A2787" i="75"/>
  <c r="A2788" i="75"/>
  <c r="A2789" i="75"/>
  <c r="A2790" i="75"/>
  <c r="A2791" i="75"/>
  <c r="A2792" i="75"/>
  <c r="A2793" i="75"/>
  <c r="A2794" i="75"/>
  <c r="A2795" i="75"/>
  <c r="A2796" i="75"/>
  <c r="A2797" i="75"/>
  <c r="A2798" i="75"/>
  <c r="A2799" i="75"/>
  <c r="A2800" i="75"/>
  <c r="A2801" i="75"/>
  <c r="A2802" i="75"/>
  <c r="A2803" i="75"/>
  <c r="A2804" i="75"/>
  <c r="A2805" i="75"/>
  <c r="A2806" i="75"/>
  <c r="A2807" i="75"/>
  <c r="A2808" i="75"/>
  <c r="A2809" i="75"/>
  <c r="A2810" i="75"/>
  <c r="A2811" i="75"/>
  <c r="A2812" i="75"/>
  <c r="A2813" i="75"/>
  <c r="A2814" i="75"/>
  <c r="A2815" i="75"/>
  <c r="A2816" i="75"/>
  <c r="A2817" i="75"/>
  <c r="A2818" i="75"/>
  <c r="A2819" i="75"/>
  <c r="A2820" i="75"/>
  <c r="A2821" i="75"/>
  <c r="A2822" i="75"/>
  <c r="A282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A2899" i="75"/>
  <c r="A2900" i="75"/>
  <c r="A2901" i="75"/>
  <c r="A2902" i="75"/>
  <c r="A2903" i="75"/>
  <c r="A2904" i="75"/>
  <c r="A2905" i="75"/>
  <c r="A2906" i="75"/>
  <c r="A2907" i="75"/>
  <c r="A2908" i="75"/>
  <c r="A2909" i="75"/>
  <c r="A2910" i="75"/>
  <c r="A2911" i="75"/>
  <c r="A2912" i="75"/>
  <c r="A2913" i="75"/>
  <c r="A2914" i="75"/>
  <c r="A2915" i="75"/>
  <c r="A2916" i="75"/>
  <c r="A2917" i="75"/>
  <c r="A2918" i="75"/>
  <c r="A2919" i="75"/>
  <c r="A2920" i="75"/>
  <c r="A2921" i="75"/>
  <c r="A2922" i="75"/>
  <c r="A2923" i="75"/>
  <c r="A2924" i="75"/>
  <c r="A2925" i="75"/>
  <c r="A2926" i="75"/>
  <c r="A2927" i="75"/>
  <c r="A2928" i="75"/>
  <c r="A2929" i="75"/>
  <c r="A2930" i="75"/>
  <c r="A2931" i="75"/>
  <c r="A2932" i="75"/>
  <c r="A2933" i="75"/>
  <c r="A2934" i="75"/>
  <c r="A2935" i="75"/>
  <c r="A2936" i="75"/>
  <c r="A2937" i="75"/>
  <c r="A2938" i="75"/>
  <c r="A2939" i="75"/>
  <c r="A2940" i="75"/>
  <c r="A2941" i="75"/>
  <c r="A2942" i="75"/>
  <c r="A2943" i="75"/>
  <c r="A2944" i="75"/>
  <c r="A2945" i="75"/>
  <c r="A2946" i="75"/>
  <c r="A2947" i="75"/>
  <c r="A2948" i="75"/>
  <c r="A2949" i="75"/>
  <c r="A2950" i="75"/>
  <c r="A2951" i="75"/>
  <c r="A2952" i="75"/>
  <c r="A2953" i="75"/>
  <c r="A2954" i="75"/>
  <c r="A2955" i="75"/>
  <c r="A1967" i="75" l="1"/>
  <c r="A1968" i="75"/>
  <c r="A1969" i="75"/>
  <c r="A1970" i="75"/>
  <c r="A1971" i="75"/>
  <c r="A1972" i="75"/>
  <c r="A1973" i="75"/>
  <c r="A1974" i="75"/>
  <c r="A1975" i="75"/>
  <c r="A1976" i="75"/>
  <c r="A1977" i="75"/>
  <c r="A1978" i="75"/>
  <c r="A1979" i="75"/>
  <c r="A1980" i="75"/>
  <c r="A1981" i="75"/>
  <c r="A1982" i="75"/>
  <c r="A1983" i="75"/>
  <c r="A1984" i="75"/>
  <c r="A1985" i="75"/>
  <c r="A1986" i="75"/>
  <c r="A1987" i="75"/>
  <c r="A1988" i="75"/>
  <c r="A1989" i="75"/>
  <c r="A1990" i="75"/>
  <c r="A1991" i="75"/>
  <c r="A1992" i="75"/>
  <c r="A1993" i="75"/>
  <c r="A1994" i="75"/>
  <c r="A1995" i="75"/>
  <c r="A1996" i="75"/>
  <c r="A1997" i="75"/>
  <c r="A1998" i="75"/>
  <c r="A1999" i="75"/>
  <c r="A2000" i="75"/>
  <c r="A2001" i="75"/>
  <c r="A2002" i="75"/>
  <c r="A2003" i="75"/>
  <c r="A2004" i="75"/>
  <c r="A2005" i="75"/>
  <c r="A2006" i="75"/>
  <c r="A2007" i="75"/>
  <c r="A2008" i="75"/>
  <c r="A2009" i="75"/>
  <c r="A2010" i="75"/>
  <c r="A2011" i="75"/>
  <c r="A2012" i="75"/>
  <c r="A2013" i="75"/>
  <c r="A2014" i="75"/>
  <c r="A2015" i="75"/>
  <c r="A2016" i="75"/>
  <c r="A2017" i="75"/>
  <c r="A2018" i="75"/>
  <c r="A2019" i="75"/>
  <c r="A2020" i="75"/>
  <c r="A2021" i="75"/>
  <c r="A2022" i="75"/>
  <c r="A2023" i="75"/>
  <c r="A2024" i="75"/>
  <c r="A2025" i="75"/>
  <c r="A2026" i="75"/>
  <c r="A2027" i="75"/>
  <c r="A2028" i="75"/>
  <c r="A2029" i="75"/>
  <c r="A2030" i="75"/>
  <c r="A2031" i="75"/>
  <c r="A2032" i="75"/>
  <c r="A2033" i="75"/>
  <c r="A2034" i="75"/>
  <c r="A2035" i="75"/>
  <c r="A2036" i="75"/>
  <c r="A2037" i="75"/>
  <c r="A2038" i="75"/>
  <c r="A2039" i="75"/>
  <c r="A2040" i="75"/>
  <c r="A2041" i="75"/>
  <c r="A2042" i="75"/>
  <c r="A2043" i="75"/>
  <c r="A2044" i="75"/>
  <c r="A2045" i="75"/>
  <c r="A2046" i="75"/>
  <c r="A2047" i="75"/>
  <c r="A2048" i="75"/>
  <c r="A2049" i="75"/>
  <c r="A2050" i="75"/>
  <c r="A2051" i="75"/>
  <c r="A2052" i="75"/>
  <c r="A2053" i="75"/>
  <c r="A2054" i="75"/>
  <c r="A2055" i="75"/>
  <c r="A2056" i="75"/>
  <c r="A2057" i="75"/>
  <c r="A2058" i="75"/>
  <c r="A2059" i="75"/>
  <c r="A2060" i="75"/>
  <c r="A2061" i="75"/>
  <c r="A2062" i="75"/>
  <c r="A2063" i="75"/>
  <c r="A2064" i="75"/>
  <c r="A2065" i="75"/>
  <c r="A2066" i="75"/>
  <c r="A2067" i="75"/>
  <c r="A2068" i="75"/>
  <c r="A2069" i="75"/>
  <c r="A2070" i="75"/>
  <c r="A2071" i="75"/>
  <c r="A2072" i="75"/>
  <c r="A2073" i="75"/>
  <c r="A2074" i="75"/>
  <c r="A2075" i="75"/>
  <c r="A2076" i="75"/>
  <c r="A2077" i="75"/>
  <c r="A2078" i="75"/>
  <c r="A2079" i="75"/>
  <c r="A2080" i="75"/>
  <c r="A2081" i="75"/>
  <c r="A2082" i="75"/>
  <c r="A2083" i="75"/>
  <c r="A2084" i="75"/>
  <c r="A2085" i="75"/>
  <c r="A2086" i="75"/>
  <c r="A2087" i="75"/>
  <c r="A2088" i="75"/>
  <c r="A2089" i="75"/>
  <c r="A2090" i="75"/>
  <c r="A2091" i="75"/>
  <c r="A2092" i="75"/>
  <c r="A2093" i="75"/>
  <c r="A2094" i="75"/>
  <c r="A2095" i="75"/>
  <c r="A2096" i="75"/>
  <c r="A2097" i="75"/>
  <c r="A2098" i="75"/>
  <c r="A2099" i="75"/>
  <c r="A2100" i="75"/>
  <c r="A2101" i="75"/>
  <c r="A2102" i="75"/>
  <c r="A2103" i="75"/>
  <c r="A2104" i="75"/>
  <c r="A2105" i="75"/>
  <c r="A2106" i="75"/>
  <c r="A2107" i="75"/>
  <c r="A2108" i="75"/>
  <c r="A2109" i="75"/>
  <c r="A2110" i="75"/>
  <c r="A2111" i="75"/>
  <c r="A2112" i="75"/>
  <c r="A2113" i="75"/>
  <c r="A2114" i="75"/>
  <c r="A2115" i="75"/>
  <c r="A2116" i="75"/>
  <c r="A2117" i="75"/>
  <c r="A2118" i="75"/>
  <c r="A2119" i="75"/>
  <c r="A2120" i="75"/>
  <c r="A2121" i="75"/>
  <c r="A2122" i="75"/>
  <c r="A2123" i="75"/>
  <c r="A2124" i="75"/>
  <c r="A2125" i="75"/>
  <c r="A2126" i="75"/>
  <c r="A2127" i="75"/>
  <c r="A2128" i="75"/>
  <c r="A2129" i="75"/>
  <c r="A2130" i="75"/>
  <c r="A2131" i="75"/>
  <c r="A2132" i="75"/>
  <c r="A2133" i="75"/>
  <c r="A2134" i="75"/>
  <c r="A2135" i="75"/>
  <c r="A2136" i="75"/>
  <c r="A2137" i="75"/>
  <c r="A2138" i="75"/>
  <c r="A2139" i="75"/>
  <c r="A2140" i="75"/>
  <c r="A2141" i="75"/>
  <c r="A2142" i="75"/>
  <c r="A2143" i="75"/>
  <c r="A2144" i="75"/>
  <c r="A2145" i="75"/>
  <c r="A2146" i="75"/>
  <c r="A2147" i="75"/>
  <c r="A2148" i="75"/>
  <c r="A2149" i="75"/>
  <c r="A2150" i="75"/>
  <c r="A2151" i="75"/>
  <c r="A2152" i="75"/>
  <c r="A2153" i="75"/>
  <c r="A2154" i="75"/>
  <c r="A2155" i="75"/>
  <c r="A2156" i="75"/>
  <c r="A2157" i="75"/>
  <c r="A2158" i="75"/>
  <c r="A2159" i="75"/>
  <c r="A2160" i="75"/>
  <c r="A2161" i="75"/>
  <c r="A2162" i="75"/>
  <c r="A2163" i="75"/>
  <c r="A2164" i="75"/>
  <c r="A2165" i="75"/>
  <c r="A2166" i="75"/>
  <c r="A2167" i="75"/>
  <c r="A2168" i="75"/>
  <c r="A2169" i="75"/>
  <c r="A2170" i="75"/>
  <c r="A2171" i="75"/>
  <c r="A2172" i="75"/>
  <c r="A2173" i="75"/>
  <c r="A2174" i="75"/>
  <c r="A2175" i="75"/>
  <c r="A2176" i="75"/>
  <c r="A2177" i="75"/>
  <c r="A2178" i="75"/>
  <c r="A2179" i="75"/>
  <c r="A2180" i="75"/>
  <c r="A2181" i="75"/>
  <c r="A2182" i="75"/>
  <c r="A2183" i="75"/>
  <c r="A2184" i="75"/>
  <c r="A2185" i="75"/>
  <c r="A2186" i="75"/>
  <c r="A2187" i="75"/>
  <c r="A2188" i="75"/>
  <c r="A2189" i="75"/>
  <c r="A2190" i="75"/>
  <c r="A2191" i="75"/>
  <c r="A2192" i="75"/>
  <c r="A2193" i="75"/>
  <c r="A2194" i="75"/>
  <c r="A2195" i="75"/>
  <c r="A2196" i="75"/>
  <c r="A2197" i="75"/>
  <c r="A2198" i="75"/>
  <c r="A2199" i="75"/>
  <c r="A2200" i="75"/>
  <c r="A2201" i="75"/>
  <c r="A2202" i="75"/>
  <c r="A2203" i="75"/>
  <c r="A2204" i="75"/>
  <c r="A2205" i="75"/>
  <c r="A2206" i="75"/>
  <c r="A2207" i="75"/>
  <c r="A2208" i="75"/>
  <c r="A2209" i="75"/>
  <c r="A2210" i="75"/>
  <c r="A2211" i="75"/>
  <c r="A2212" i="75"/>
  <c r="A2213" i="75"/>
  <c r="A2214" i="75"/>
  <c r="A2215" i="75"/>
  <c r="A2216" i="75"/>
  <c r="A2217" i="75"/>
  <c r="A2218" i="75"/>
  <c r="A2219" i="75"/>
  <c r="A2220" i="75"/>
  <c r="A2221" i="75"/>
  <c r="A2222" i="75"/>
  <c r="A2223" i="75"/>
  <c r="A2224" i="75"/>
  <c r="A2225" i="75"/>
  <c r="A2226" i="75"/>
  <c r="A2227" i="75"/>
  <c r="A2228" i="75"/>
  <c r="A2229" i="75"/>
  <c r="A2230" i="75"/>
  <c r="A2231" i="75"/>
  <c r="A2232" i="75"/>
  <c r="A2233" i="75"/>
  <c r="A2234" i="75"/>
  <c r="A2235" i="75"/>
  <c r="A2236" i="75"/>
  <c r="A2237" i="75"/>
  <c r="A2238" i="75"/>
  <c r="A2239" i="75"/>
  <c r="A2240" i="75"/>
  <c r="A2241" i="75"/>
  <c r="A2242" i="75"/>
  <c r="A2243" i="75"/>
  <c r="A2244" i="75"/>
  <c r="A2245" i="75"/>
  <c r="A2246" i="75"/>
  <c r="A2247" i="75"/>
  <c r="A2248" i="75"/>
  <c r="A2249" i="75"/>
  <c r="A2250" i="75"/>
  <c r="A2251" i="75"/>
  <c r="A2252" i="75"/>
  <c r="A2253" i="75"/>
  <c r="A2254" i="75"/>
  <c r="A2255" i="75"/>
  <c r="A2256" i="75"/>
  <c r="A2257" i="75"/>
  <c r="A2258" i="75"/>
  <c r="A2259" i="75"/>
  <c r="A2260" i="75"/>
  <c r="A2261" i="75"/>
  <c r="A2262" i="75"/>
  <c r="A2263" i="75"/>
  <c r="A2264" i="75"/>
  <c r="A2265" i="75"/>
  <c r="A2266" i="75"/>
  <c r="A2267" i="75"/>
  <c r="A2268" i="75"/>
  <c r="A2269" i="75"/>
  <c r="A2270" i="75"/>
  <c r="A2271" i="75"/>
  <c r="A2272" i="75"/>
  <c r="A2273" i="75"/>
  <c r="A2274" i="75"/>
  <c r="A2275" i="75"/>
  <c r="A2276" i="75"/>
  <c r="A2277" i="75"/>
  <c r="A2278" i="75"/>
  <c r="A2279" i="75"/>
  <c r="A2280" i="75"/>
  <c r="A2281" i="75"/>
  <c r="A2282" i="75"/>
  <c r="A2283" i="75"/>
  <c r="A2284" i="75"/>
  <c r="A2285" i="75"/>
  <c r="A2286" i="75"/>
  <c r="A2287" i="75"/>
  <c r="A2288" i="75"/>
  <c r="A2289" i="75"/>
  <c r="A2290" i="75"/>
  <c r="A2291" i="75"/>
  <c r="A2292" i="75"/>
  <c r="A2293" i="75"/>
  <c r="A2294" i="75"/>
  <c r="A2295" i="75"/>
  <c r="A2296" i="75"/>
  <c r="A2297" i="75"/>
  <c r="A2298" i="75"/>
  <c r="A2299" i="75"/>
  <c r="A2300" i="75"/>
  <c r="A2301" i="75"/>
  <c r="A2302" i="75"/>
  <c r="A2303" i="75"/>
  <c r="A2304" i="75"/>
  <c r="A2305" i="75"/>
  <c r="A2306" i="75"/>
  <c r="A2307" i="75"/>
  <c r="A2308" i="75"/>
  <c r="A2309" i="75"/>
  <c r="A2310" i="75"/>
  <c r="A2311" i="75"/>
  <c r="A2312" i="75"/>
  <c r="A2313" i="75"/>
  <c r="A2314" i="75"/>
  <c r="A2315" i="75"/>
  <c r="A2316" i="75"/>
  <c r="A2317" i="75"/>
  <c r="A2318" i="75"/>
  <c r="A2319" i="75"/>
  <c r="A2320" i="75"/>
  <c r="A2321" i="75"/>
  <c r="A2322" i="75"/>
  <c r="A2323" i="75"/>
  <c r="A2324" i="75"/>
  <c r="A2325" i="75"/>
  <c r="A2326" i="75"/>
  <c r="A2327" i="75"/>
  <c r="A2328" i="75"/>
  <c r="A2329" i="75"/>
  <c r="A2330" i="75"/>
  <c r="A2331" i="75"/>
  <c r="A2332" i="75"/>
  <c r="A2333" i="75"/>
  <c r="A2334" i="75"/>
  <c r="A2335" i="75"/>
  <c r="A2336" i="75"/>
  <c r="A2337" i="75"/>
  <c r="A2338" i="75"/>
  <c r="A2339" i="75"/>
  <c r="A2340" i="75"/>
  <c r="A2341" i="75"/>
  <c r="A2342" i="75"/>
  <c r="A2343" i="75"/>
  <c r="A2344" i="75"/>
  <c r="A2345" i="75"/>
  <c r="A2346" i="75"/>
  <c r="A2347" i="75"/>
  <c r="A2348" i="75"/>
  <c r="A2349" i="75"/>
  <c r="A2350" i="75"/>
  <c r="A2351" i="75"/>
  <c r="A2352" i="75"/>
  <c r="A2353" i="75"/>
  <c r="A2354" i="75"/>
  <c r="A2355" i="75"/>
  <c r="A2356" i="75"/>
  <c r="A2357" i="75"/>
  <c r="A2358" i="75"/>
  <c r="A2359" i="75"/>
  <c r="A2360" i="75"/>
  <c r="A2361" i="75"/>
  <c r="A2362" i="75"/>
  <c r="A2363" i="75"/>
  <c r="A2364" i="75"/>
  <c r="B1967" i="75"/>
  <c r="B1968" i="75"/>
  <c r="B1969" i="75"/>
  <c r="B1970" i="75"/>
  <c r="B1971" i="75"/>
  <c r="B1972" i="75"/>
  <c r="B1973" i="75"/>
  <c r="B1974" i="75"/>
  <c r="B1975" i="75"/>
  <c r="B1976" i="75"/>
  <c r="B1977" i="75"/>
  <c r="B1978" i="75"/>
  <c r="B1979" i="75"/>
  <c r="B1980" i="75"/>
  <c r="B1981" i="75"/>
  <c r="B1982" i="75"/>
  <c r="B1983" i="75"/>
  <c r="B1984" i="75"/>
  <c r="B1985" i="75"/>
  <c r="B1986" i="75"/>
  <c r="B1987" i="75"/>
  <c r="B1988" i="75"/>
  <c r="B1989" i="75"/>
  <c r="B1990" i="75"/>
  <c r="B1991" i="75"/>
  <c r="B1992" i="75"/>
  <c r="B1993" i="75"/>
  <c r="B1994" i="75"/>
  <c r="B1995" i="75"/>
  <c r="B1996" i="75"/>
  <c r="B1997" i="75"/>
  <c r="B1998" i="75"/>
  <c r="B1999" i="75"/>
  <c r="B2000" i="75"/>
  <c r="B2001" i="75"/>
  <c r="B2002" i="75"/>
  <c r="B2003" i="75"/>
  <c r="B2004" i="75"/>
  <c r="B2005" i="75"/>
  <c r="B2006" i="75"/>
  <c r="B2007" i="75"/>
  <c r="B2008" i="75"/>
  <c r="B2009" i="75"/>
  <c r="B2010" i="75"/>
  <c r="B2011" i="75"/>
  <c r="B2012" i="75"/>
  <c r="B2013" i="75"/>
  <c r="B2014" i="75"/>
  <c r="B2015" i="75"/>
  <c r="B2016" i="75"/>
  <c r="B2017" i="75"/>
  <c r="B2018" i="75"/>
  <c r="B2019" i="75"/>
  <c r="B2020" i="75"/>
  <c r="B2021" i="75"/>
  <c r="B2022" i="75"/>
  <c r="B2023" i="75"/>
  <c r="B2024" i="75"/>
  <c r="B2025" i="75"/>
  <c r="B2026" i="75"/>
  <c r="B2027" i="75"/>
  <c r="B2028" i="75"/>
  <c r="B2029" i="75"/>
  <c r="B2030" i="75"/>
  <c r="B2031" i="75"/>
  <c r="B2032" i="75"/>
  <c r="B2033" i="75"/>
  <c r="B2034" i="75"/>
  <c r="B2035" i="75"/>
  <c r="B2036" i="75"/>
  <c r="B2037" i="75"/>
  <c r="B2038" i="75"/>
  <c r="B2039" i="75"/>
  <c r="B2040" i="75"/>
  <c r="B2041" i="75"/>
  <c r="B2042" i="75"/>
  <c r="B2043" i="75"/>
  <c r="B2044" i="75"/>
  <c r="B2045" i="75"/>
  <c r="B2046" i="75"/>
  <c r="B2047" i="75"/>
  <c r="B2048" i="75"/>
  <c r="B2049" i="75"/>
  <c r="B2050" i="75"/>
  <c r="B2051" i="75"/>
  <c r="B2052" i="75"/>
  <c r="B2053" i="75"/>
  <c r="B2054" i="75"/>
  <c r="B2055" i="75"/>
  <c r="B2056" i="75"/>
  <c r="B2057" i="75"/>
  <c r="B2058" i="75"/>
  <c r="B2059" i="75"/>
  <c r="B2060" i="75"/>
  <c r="B2061" i="75"/>
  <c r="B2062" i="75"/>
  <c r="B2063" i="75"/>
  <c r="B2064" i="75"/>
  <c r="B2065" i="75"/>
  <c r="B2066" i="75"/>
  <c r="B2067" i="75"/>
  <c r="B2068" i="75"/>
  <c r="B2069" i="75"/>
  <c r="B2070" i="75"/>
  <c r="B2071" i="75"/>
  <c r="B2072" i="75"/>
  <c r="B2073" i="75"/>
  <c r="B2074" i="75"/>
  <c r="B2075" i="75"/>
  <c r="B2076" i="75"/>
  <c r="B2077" i="75"/>
  <c r="B2078" i="75"/>
  <c r="B2079" i="75"/>
  <c r="B2080" i="75"/>
  <c r="B2081" i="75"/>
  <c r="B2082" i="75"/>
  <c r="B2083" i="75"/>
  <c r="B2084" i="75"/>
  <c r="B2085" i="75"/>
  <c r="B2086" i="75"/>
  <c r="B2087" i="75"/>
  <c r="B2088" i="75"/>
  <c r="B2089" i="75"/>
  <c r="B2090" i="75"/>
  <c r="B2091" i="75"/>
  <c r="B2092" i="75"/>
  <c r="B2093" i="75"/>
  <c r="B2094" i="75"/>
  <c r="B2095" i="75"/>
  <c r="B2096" i="75"/>
  <c r="B2097" i="75"/>
  <c r="B2098" i="75"/>
  <c r="B2099" i="75"/>
  <c r="B2100" i="75"/>
  <c r="B2101" i="75"/>
  <c r="B2102" i="75"/>
  <c r="B2103" i="75"/>
  <c r="B2104" i="75"/>
  <c r="B2105" i="75"/>
  <c r="B2106" i="75"/>
  <c r="B2107" i="75"/>
  <c r="B2108" i="75"/>
  <c r="B2109" i="75"/>
  <c r="B2110" i="75"/>
  <c r="B2111" i="75"/>
  <c r="B2112" i="75"/>
  <c r="B2113" i="75"/>
  <c r="B2114" i="75"/>
  <c r="B2115" i="75"/>
  <c r="B2116" i="75"/>
  <c r="B2117" i="75"/>
  <c r="B2118" i="75"/>
  <c r="B2119" i="75"/>
  <c r="B2120" i="75"/>
  <c r="B2121" i="75"/>
  <c r="B2122" i="75"/>
  <c r="B2123" i="75"/>
  <c r="B2124" i="75"/>
  <c r="B2125" i="75"/>
  <c r="B2126" i="75"/>
  <c r="B2127" i="75"/>
  <c r="B2128" i="75"/>
  <c r="B2129" i="75"/>
  <c r="B2130" i="75"/>
  <c r="B2131" i="75"/>
  <c r="B2132" i="75"/>
  <c r="B2133" i="75"/>
  <c r="B2134" i="75"/>
  <c r="B2135" i="75"/>
  <c r="B2136" i="75"/>
  <c r="B2137" i="75"/>
  <c r="B2138" i="75"/>
  <c r="B2139" i="75"/>
  <c r="B2140" i="75"/>
  <c r="B2141" i="75"/>
  <c r="B2142" i="75"/>
  <c r="B2143" i="75"/>
  <c r="B2144" i="75"/>
  <c r="B2145" i="75"/>
  <c r="B2146" i="75"/>
  <c r="B2147" i="75"/>
  <c r="B2148" i="75"/>
  <c r="B2149" i="75"/>
  <c r="B2150" i="75"/>
  <c r="B2151" i="75"/>
  <c r="B2152" i="75"/>
  <c r="B2153" i="75"/>
  <c r="B2154" i="75"/>
  <c r="B2155" i="75"/>
  <c r="B2156" i="75"/>
  <c r="B2157" i="75"/>
  <c r="B2158" i="75"/>
  <c r="B2159" i="75"/>
  <c r="B2160" i="75"/>
  <c r="B2161" i="75"/>
  <c r="B2162" i="75"/>
  <c r="B2163" i="75"/>
  <c r="B2164" i="75"/>
  <c r="B2165" i="75"/>
  <c r="B2166" i="75"/>
  <c r="B2167" i="75"/>
  <c r="B2168" i="75"/>
  <c r="B2169" i="75"/>
  <c r="B2170" i="75"/>
  <c r="B2171" i="75"/>
  <c r="B2172" i="75"/>
  <c r="B2173" i="75"/>
  <c r="B2174" i="75"/>
  <c r="B2175" i="75"/>
  <c r="B2176" i="75"/>
  <c r="B2177" i="75"/>
  <c r="B2178" i="75"/>
  <c r="B2179" i="75"/>
  <c r="B2180" i="75"/>
  <c r="B2181" i="75"/>
  <c r="B2182" i="75"/>
  <c r="B2183" i="75"/>
  <c r="B2184" i="75"/>
  <c r="B2185" i="75"/>
  <c r="B2186" i="75"/>
  <c r="B2187" i="75"/>
  <c r="B2188" i="75"/>
  <c r="B2189" i="75"/>
  <c r="B2190" i="75"/>
  <c r="B2191" i="75"/>
  <c r="B2192" i="75"/>
  <c r="B2193" i="75"/>
  <c r="B2194" i="75"/>
  <c r="B2195" i="75"/>
  <c r="B2196" i="75"/>
  <c r="B2197" i="75"/>
  <c r="B2198" i="75"/>
  <c r="B2199" i="75"/>
  <c r="B2200" i="75"/>
  <c r="B2201" i="75"/>
  <c r="B2202" i="75"/>
  <c r="B2203" i="75"/>
  <c r="B2204" i="75"/>
  <c r="B2205" i="75"/>
  <c r="B2206" i="75"/>
  <c r="B2207" i="75"/>
  <c r="B2208" i="75"/>
  <c r="B2209" i="75"/>
  <c r="B2210" i="75"/>
  <c r="B2211" i="75"/>
  <c r="B2212" i="75"/>
  <c r="B2213" i="75"/>
  <c r="B2214" i="75"/>
  <c r="B2215" i="75"/>
  <c r="B2216" i="75"/>
  <c r="B2217" i="75"/>
  <c r="B2218" i="75"/>
  <c r="B2219" i="75"/>
  <c r="B2220" i="75"/>
  <c r="B2221" i="75"/>
  <c r="B2222" i="75"/>
  <c r="B2223" i="75"/>
  <c r="B2224" i="75"/>
  <c r="B2225" i="75"/>
  <c r="B2226" i="75"/>
  <c r="B2227" i="75"/>
  <c r="B2228" i="75"/>
  <c r="B2229" i="75"/>
  <c r="B2230" i="75"/>
  <c r="B2231" i="75"/>
  <c r="B2232" i="75"/>
  <c r="B2233" i="75"/>
  <c r="B2234" i="75"/>
  <c r="B2235" i="75"/>
  <c r="B2236" i="75"/>
  <c r="B2237" i="75"/>
  <c r="B2238" i="75"/>
  <c r="B2239" i="75"/>
  <c r="B2240" i="75"/>
  <c r="B2241" i="75"/>
  <c r="B2242" i="75"/>
  <c r="B2243" i="75"/>
  <c r="B2244" i="75"/>
  <c r="B2245" i="75"/>
  <c r="B2246" i="75"/>
  <c r="B2247" i="75"/>
  <c r="B2248" i="75"/>
  <c r="B2249" i="75"/>
  <c r="B2250" i="75"/>
  <c r="B2251" i="75"/>
  <c r="B2252" i="75"/>
  <c r="B2253" i="75"/>
  <c r="B2254" i="75"/>
  <c r="B2255" i="75"/>
  <c r="B2256" i="75"/>
  <c r="B2257" i="75"/>
  <c r="B2258" i="75"/>
  <c r="B2259" i="75"/>
  <c r="B2260" i="75"/>
  <c r="B2261" i="75"/>
  <c r="B2262" i="75"/>
  <c r="B2263" i="75"/>
  <c r="B2264" i="75"/>
  <c r="B2265" i="75"/>
  <c r="B2266" i="75"/>
  <c r="B2267" i="75"/>
  <c r="B2268" i="75"/>
  <c r="B2269" i="75"/>
  <c r="B2270" i="75"/>
  <c r="B2271" i="75"/>
  <c r="B2272" i="75"/>
  <c r="B2273" i="75"/>
  <c r="B2274" i="75"/>
  <c r="B2275" i="75"/>
  <c r="B2276" i="75"/>
  <c r="B2277" i="75"/>
  <c r="B2278" i="75"/>
  <c r="B2279" i="75"/>
  <c r="B2280" i="75"/>
  <c r="B2281" i="75"/>
  <c r="B2282" i="75"/>
  <c r="B2283" i="75"/>
  <c r="B2284" i="75"/>
  <c r="B2285" i="75"/>
  <c r="B2286" i="75"/>
  <c r="B2287" i="75"/>
  <c r="B2288" i="75"/>
  <c r="B2289" i="75"/>
  <c r="B2290" i="75"/>
  <c r="B2291" i="75"/>
  <c r="B2292" i="75"/>
  <c r="B2293" i="75"/>
  <c r="B2294" i="75"/>
  <c r="B2295" i="75"/>
  <c r="B2296" i="75"/>
  <c r="B2297" i="75"/>
  <c r="B2298" i="75"/>
  <c r="B2299" i="75"/>
  <c r="B2300" i="75"/>
  <c r="B2301" i="75"/>
  <c r="B2302" i="75"/>
  <c r="B2303" i="75"/>
  <c r="B2304" i="75"/>
  <c r="B2305" i="75"/>
  <c r="B2306" i="75"/>
  <c r="B2307" i="75"/>
  <c r="B2308" i="75"/>
  <c r="B2309" i="75"/>
  <c r="B2310" i="75"/>
  <c r="B2311" i="75"/>
  <c r="B2312" i="75"/>
  <c r="B2313" i="75"/>
  <c r="B2314" i="75"/>
  <c r="B2315" i="75"/>
  <c r="B2316" i="75"/>
  <c r="B2317" i="75"/>
  <c r="B2318" i="75"/>
  <c r="B2319" i="75"/>
  <c r="B2320" i="75"/>
  <c r="B2321" i="75"/>
  <c r="B2322" i="75"/>
  <c r="B2323" i="75"/>
  <c r="B2324" i="75"/>
  <c r="B2325" i="75"/>
  <c r="B2326" i="75"/>
  <c r="B2327" i="75"/>
  <c r="B2328" i="75"/>
  <c r="B2329" i="75"/>
  <c r="B2330" i="75"/>
  <c r="B2331" i="75"/>
  <c r="B2332" i="75"/>
  <c r="B2333" i="75"/>
  <c r="B2334" i="75"/>
  <c r="B2335" i="75"/>
  <c r="B2336" i="75"/>
  <c r="B2337" i="75"/>
  <c r="B2338" i="75"/>
  <c r="B2339" i="75"/>
  <c r="B2340" i="75"/>
  <c r="B2341" i="75"/>
  <c r="B2342" i="75"/>
  <c r="B2343" i="75"/>
  <c r="B2344" i="75"/>
  <c r="B2345" i="75"/>
  <c r="B2346" i="75"/>
  <c r="B2347" i="75"/>
  <c r="B2348" i="75"/>
  <c r="B2349" i="75"/>
  <c r="B2350" i="75"/>
  <c r="B2351" i="75"/>
  <c r="B2352" i="75"/>
  <c r="B2353" i="75"/>
  <c r="B2354" i="75"/>
  <c r="B2355" i="75"/>
  <c r="B2356" i="75"/>
  <c r="B2357" i="75"/>
  <c r="B2358" i="75"/>
  <c r="B2359" i="75"/>
  <c r="B2360" i="75"/>
  <c r="B2361" i="75"/>
  <c r="B2362" i="75"/>
  <c r="B2363" i="75"/>
  <c r="B2364" i="75"/>
  <c r="A1486" i="75"/>
  <c r="A1487" i="75"/>
  <c r="B1486" i="75"/>
  <c r="A1484" i="75"/>
  <c r="A1485" i="75"/>
  <c r="B1484" i="75"/>
  <c r="B1485" i="75"/>
  <c r="B2" i="75"/>
  <c r="B3" i="75"/>
  <c r="B4" i="75"/>
  <c r="B5" i="75"/>
  <c r="B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128" i="75"/>
  <c r="B129" i="75"/>
  <c r="B130" i="75"/>
  <c r="B131" i="75"/>
  <c r="B132" i="75"/>
  <c r="B133" i="75"/>
  <c r="B134" i="75"/>
  <c r="B135" i="75"/>
  <c r="B136" i="75"/>
  <c r="B137" i="75"/>
  <c r="B138" i="75"/>
  <c r="B139" i="75"/>
  <c r="B140" i="75"/>
  <c r="B141" i="75"/>
  <c r="B142" i="75"/>
  <c r="B143" i="75"/>
  <c r="B144" i="75"/>
  <c r="B145" i="75"/>
  <c r="B146" i="75"/>
  <c r="B147" i="75"/>
  <c r="B148" i="75"/>
  <c r="B149" i="75"/>
  <c r="B150" i="75"/>
  <c r="B151" i="75"/>
  <c r="B152" i="75"/>
  <c r="B153" i="75"/>
  <c r="B154" i="75"/>
  <c r="B155" i="75"/>
  <c r="B156" i="75"/>
  <c r="B157" i="75"/>
  <c r="B158" i="75"/>
  <c r="B159" i="75"/>
  <c r="B160" i="75"/>
  <c r="B161" i="75"/>
  <c r="B162" i="75"/>
  <c r="B163" i="75"/>
  <c r="B164" i="75"/>
  <c r="B165" i="75"/>
  <c r="B166" i="75"/>
  <c r="B167" i="75"/>
  <c r="B168" i="75"/>
  <c r="B169" i="75"/>
  <c r="B170" i="75"/>
  <c r="B171" i="75"/>
  <c r="B172" i="75"/>
  <c r="B173" i="75"/>
  <c r="B174" i="75"/>
  <c r="B175" i="75"/>
  <c r="B176" i="75"/>
  <c r="B177" i="75"/>
  <c r="B178" i="75"/>
  <c r="B179" i="75"/>
  <c r="B180" i="75"/>
  <c r="B181" i="75"/>
  <c r="B182" i="75"/>
  <c r="B183" i="75"/>
  <c r="B184" i="75"/>
  <c r="B185" i="75"/>
  <c r="B186" i="75"/>
  <c r="B187" i="75"/>
  <c r="B188" i="75"/>
  <c r="B189" i="75"/>
  <c r="B190" i="75"/>
  <c r="B191" i="75"/>
  <c r="B192" i="75"/>
  <c r="B193" i="75"/>
  <c r="B194" i="75"/>
  <c r="B195" i="75"/>
  <c r="B196" i="75"/>
  <c r="B197" i="75"/>
  <c r="B198" i="75"/>
  <c r="B199" i="75"/>
  <c r="B200" i="75"/>
  <c r="B201" i="75"/>
  <c r="B202" i="75"/>
  <c r="B203" i="75"/>
  <c r="B204" i="75"/>
  <c r="B205" i="75"/>
  <c r="B206" i="75"/>
  <c r="B207" i="75"/>
  <c r="B208" i="75"/>
  <c r="B209" i="75"/>
  <c r="B210" i="75"/>
  <c r="B211" i="75"/>
  <c r="B212" i="75"/>
  <c r="B213" i="75"/>
  <c r="B214" i="75"/>
  <c r="B215" i="75"/>
  <c r="B216" i="75"/>
  <c r="B217" i="75"/>
  <c r="B218" i="75"/>
  <c r="B219" i="75"/>
  <c r="B220" i="75"/>
  <c r="B221" i="75"/>
  <c r="B222" i="75"/>
  <c r="B223" i="75"/>
  <c r="B224" i="75"/>
  <c r="B225" i="75"/>
  <c r="B226" i="75"/>
  <c r="B227" i="75"/>
  <c r="B228" i="75"/>
  <c r="B229" i="75"/>
  <c r="B230" i="75"/>
  <c r="B231" i="75"/>
  <c r="B232" i="75"/>
  <c r="B233" i="75"/>
  <c r="B234" i="75"/>
  <c r="B235" i="75"/>
  <c r="B236" i="75"/>
  <c r="B237" i="75"/>
  <c r="B238" i="75"/>
  <c r="B239" i="75"/>
  <c r="B240" i="75"/>
  <c r="B241" i="75"/>
  <c r="B242" i="75"/>
  <c r="B243" i="75"/>
  <c r="B244" i="75"/>
  <c r="B245" i="75"/>
  <c r="B246" i="75"/>
  <c r="B247" i="75"/>
  <c r="B248" i="75"/>
  <c r="B249" i="75"/>
  <c r="B250" i="75"/>
  <c r="B251" i="75"/>
  <c r="B252" i="75"/>
  <c r="B253" i="75"/>
  <c r="B254" i="75"/>
  <c r="B255" i="75"/>
  <c r="B256" i="75"/>
  <c r="B257" i="75"/>
  <c r="B258" i="75"/>
  <c r="B259" i="75"/>
  <c r="B260" i="75"/>
  <c r="B261" i="75"/>
  <c r="B262" i="75"/>
  <c r="B263" i="75"/>
  <c r="B264" i="75"/>
  <c r="B265" i="75"/>
  <c r="B266" i="75"/>
  <c r="B267" i="75"/>
  <c r="B268" i="75"/>
  <c r="B269" i="75"/>
  <c r="B270" i="75"/>
  <c r="B271" i="75"/>
  <c r="B272" i="75"/>
  <c r="B273" i="75"/>
  <c r="B274" i="75"/>
  <c r="B275" i="75"/>
  <c r="B276" i="75"/>
  <c r="B277" i="75"/>
  <c r="B278" i="75"/>
  <c r="B279" i="75"/>
  <c r="B280" i="75"/>
  <c r="B281" i="75"/>
  <c r="B282" i="75"/>
  <c r="B283" i="75"/>
  <c r="B284" i="75"/>
  <c r="B285" i="75"/>
  <c r="B286" i="75"/>
  <c r="B287" i="75"/>
  <c r="B288" i="75"/>
  <c r="B289" i="75"/>
  <c r="B290" i="75"/>
  <c r="B291" i="75"/>
  <c r="B292" i="75"/>
  <c r="B293" i="75"/>
  <c r="B294" i="75"/>
  <c r="B295" i="75"/>
  <c r="B296" i="75"/>
  <c r="B297" i="75"/>
  <c r="B298" i="75"/>
  <c r="B299" i="75"/>
  <c r="B300" i="75"/>
  <c r="B301" i="75"/>
  <c r="B302" i="75"/>
  <c r="B303" i="75"/>
  <c r="B304" i="75"/>
  <c r="B305" i="75"/>
  <c r="B306" i="75"/>
  <c r="B307" i="75"/>
  <c r="B308" i="75"/>
  <c r="B309" i="75"/>
  <c r="B310" i="75"/>
  <c r="B311" i="75"/>
  <c r="B312" i="75"/>
  <c r="B313" i="75"/>
  <c r="B314" i="75"/>
  <c r="B315" i="75"/>
  <c r="B316" i="75"/>
  <c r="B317" i="75"/>
  <c r="B318" i="75"/>
  <c r="B319" i="75"/>
  <c r="B320" i="75"/>
  <c r="B321" i="75"/>
  <c r="B322" i="75"/>
  <c r="B323" i="75"/>
  <c r="B324" i="75"/>
  <c r="B325" i="75"/>
  <c r="B326" i="75"/>
  <c r="B327" i="75"/>
  <c r="B328" i="75"/>
  <c r="B329" i="75"/>
  <c r="B330" i="75"/>
  <c r="B331" i="75"/>
  <c r="B332" i="75"/>
  <c r="B333" i="75"/>
  <c r="B334" i="75"/>
  <c r="B335" i="75"/>
  <c r="B336" i="75"/>
  <c r="B337" i="75"/>
  <c r="B338" i="75"/>
  <c r="B339" i="75"/>
  <c r="B340" i="75"/>
  <c r="B341" i="75"/>
  <c r="B342" i="75"/>
  <c r="B343" i="75"/>
  <c r="B344" i="75"/>
  <c r="B345" i="75"/>
  <c r="B346" i="75"/>
  <c r="B347" i="75"/>
  <c r="B348" i="75"/>
  <c r="B349" i="75"/>
  <c r="B350" i="75"/>
  <c r="B351" i="75"/>
  <c r="B352" i="75"/>
  <c r="B353" i="75"/>
  <c r="B354" i="75"/>
  <c r="B355" i="75"/>
  <c r="B356" i="75"/>
  <c r="B357" i="75"/>
  <c r="B358" i="75"/>
  <c r="B359" i="75"/>
  <c r="B360" i="75"/>
  <c r="B361" i="75"/>
  <c r="B362" i="75"/>
  <c r="B363" i="75"/>
  <c r="B364" i="75"/>
  <c r="B365" i="75"/>
  <c r="B366" i="75"/>
  <c r="B367" i="75"/>
  <c r="B368" i="75"/>
  <c r="B369" i="75"/>
  <c r="B370" i="75"/>
  <c r="B371" i="75"/>
  <c r="B372" i="75"/>
  <c r="B373" i="75"/>
  <c r="B374" i="75"/>
  <c r="B375" i="75"/>
  <c r="B376" i="75"/>
  <c r="B377" i="75"/>
  <c r="B378" i="75"/>
  <c r="B379" i="75"/>
  <c r="B380" i="75"/>
  <c r="B381" i="75"/>
  <c r="B382" i="75"/>
  <c r="B383" i="75"/>
  <c r="B384" i="75"/>
  <c r="B385" i="75"/>
  <c r="B386" i="75"/>
  <c r="B387" i="75"/>
  <c r="B388" i="75"/>
  <c r="B389" i="75"/>
  <c r="B390" i="75"/>
  <c r="B391" i="75"/>
  <c r="B392" i="75"/>
  <c r="B393" i="75"/>
  <c r="B394" i="75"/>
  <c r="B395" i="75"/>
  <c r="B396" i="75"/>
  <c r="B397" i="75"/>
  <c r="B398" i="75"/>
  <c r="B399" i="75"/>
  <c r="B400" i="75"/>
  <c r="B401" i="75"/>
  <c r="B402" i="75"/>
  <c r="B403" i="75"/>
  <c r="B404" i="75"/>
  <c r="B405" i="75"/>
  <c r="B406" i="75"/>
  <c r="B407" i="75"/>
  <c r="B408" i="75"/>
  <c r="B409" i="75"/>
  <c r="B410" i="75"/>
  <c r="B411" i="75"/>
  <c r="B412" i="75"/>
  <c r="B413" i="75"/>
  <c r="B414" i="75"/>
  <c r="B415" i="75"/>
  <c r="B416" i="75"/>
  <c r="B417" i="75"/>
  <c r="B418" i="75"/>
  <c r="B419" i="75"/>
  <c r="B420" i="75"/>
  <c r="B421" i="75"/>
  <c r="B422" i="75"/>
  <c r="B423" i="75"/>
  <c r="B424" i="75"/>
  <c r="B425" i="75"/>
  <c r="B426" i="75"/>
  <c r="B427" i="75"/>
  <c r="B428" i="75"/>
  <c r="B429" i="75"/>
  <c r="B430" i="75"/>
  <c r="B431" i="75"/>
  <c r="B432" i="75"/>
  <c r="B433" i="75"/>
  <c r="B434" i="75"/>
  <c r="B435" i="75"/>
  <c r="B436" i="75"/>
  <c r="B437" i="75"/>
  <c r="B438" i="75"/>
  <c r="B439" i="75"/>
  <c r="B440" i="75"/>
  <c r="B441" i="75"/>
  <c r="B442" i="75"/>
  <c r="B443" i="75"/>
  <c r="B444" i="75"/>
  <c r="B445" i="75"/>
  <c r="B446" i="75"/>
  <c r="B447" i="75"/>
  <c r="B448" i="75"/>
  <c r="B449" i="75"/>
  <c r="B450" i="75"/>
  <c r="B451" i="75"/>
  <c r="B452" i="75"/>
  <c r="B453" i="75"/>
  <c r="B454" i="75"/>
  <c r="B455" i="75"/>
  <c r="B456" i="75"/>
  <c r="B457" i="75"/>
  <c r="B458" i="75"/>
  <c r="B459" i="75"/>
  <c r="B460" i="75"/>
  <c r="B461" i="75"/>
  <c r="B462" i="75"/>
  <c r="B463" i="75"/>
  <c r="B464" i="75"/>
  <c r="B465" i="75"/>
  <c r="B466" i="75"/>
  <c r="B467" i="75"/>
  <c r="B468" i="75"/>
  <c r="B469" i="75"/>
  <c r="B470" i="75"/>
  <c r="B471" i="75"/>
  <c r="B472" i="75"/>
  <c r="B473" i="75"/>
  <c r="B474" i="75"/>
  <c r="B475" i="75"/>
  <c r="B476" i="75"/>
  <c r="B477" i="75"/>
  <c r="B478" i="75"/>
  <c r="B479" i="75"/>
  <c r="B480" i="75"/>
  <c r="B481" i="75"/>
  <c r="B482" i="75"/>
  <c r="B483" i="75"/>
  <c r="B484" i="75"/>
  <c r="B485" i="75"/>
  <c r="B486" i="75"/>
  <c r="B487" i="75"/>
  <c r="B488" i="75"/>
  <c r="B489" i="75"/>
  <c r="B490" i="75"/>
  <c r="B491" i="75"/>
  <c r="B492" i="75"/>
  <c r="B493" i="75"/>
  <c r="B494" i="75"/>
  <c r="B495" i="75"/>
  <c r="B496" i="75"/>
  <c r="B497" i="75"/>
  <c r="B498" i="75"/>
  <c r="B499" i="75"/>
  <c r="B500" i="75"/>
  <c r="B501" i="75"/>
  <c r="B502" i="75"/>
  <c r="B503" i="75"/>
  <c r="B504" i="75"/>
  <c r="B505" i="75"/>
  <c r="B506" i="75"/>
  <c r="B507" i="75"/>
  <c r="B508" i="75"/>
  <c r="B509" i="75"/>
  <c r="B510" i="75"/>
  <c r="B511" i="75"/>
  <c r="B512" i="75"/>
  <c r="B513" i="75"/>
  <c r="B514" i="75"/>
  <c r="B515" i="75"/>
  <c r="B516" i="75"/>
  <c r="B517" i="75"/>
  <c r="B518" i="75"/>
  <c r="B519" i="75"/>
  <c r="B520" i="75"/>
  <c r="B521" i="75"/>
  <c r="B522" i="75"/>
  <c r="B523" i="75"/>
  <c r="B524" i="75"/>
  <c r="B525" i="75"/>
  <c r="B526" i="75"/>
  <c r="B527" i="75"/>
  <c r="B528" i="75"/>
  <c r="B529" i="75"/>
  <c r="B530" i="75"/>
  <c r="B531" i="75"/>
  <c r="B532" i="75"/>
  <c r="B533" i="75"/>
  <c r="B534" i="75"/>
  <c r="B535" i="75"/>
  <c r="B536" i="75"/>
  <c r="B537" i="75"/>
  <c r="B538" i="75"/>
  <c r="B539" i="75"/>
  <c r="B540" i="75"/>
  <c r="B541" i="75"/>
  <c r="B542" i="75"/>
  <c r="B543" i="75"/>
  <c r="B544" i="75"/>
  <c r="B545" i="75"/>
  <c r="B546" i="75"/>
  <c r="B547" i="75"/>
  <c r="B548" i="75"/>
  <c r="B549" i="75"/>
  <c r="B550" i="75"/>
  <c r="B551" i="75"/>
  <c r="B552" i="75"/>
  <c r="B553" i="75"/>
  <c r="B554" i="75"/>
  <c r="B555" i="75"/>
  <c r="B556" i="75"/>
  <c r="B557" i="75"/>
  <c r="B558" i="75"/>
  <c r="B559" i="75"/>
  <c r="B560" i="75"/>
  <c r="B561" i="75"/>
  <c r="B562" i="75"/>
  <c r="B563" i="75"/>
  <c r="B564" i="75"/>
  <c r="B565" i="75"/>
  <c r="B566" i="75"/>
  <c r="B567" i="75"/>
  <c r="B568" i="75"/>
  <c r="B569" i="75"/>
  <c r="B570" i="75"/>
  <c r="B571" i="75"/>
  <c r="B572" i="75"/>
  <c r="B573" i="75"/>
  <c r="B574" i="75"/>
  <c r="B575" i="75"/>
  <c r="B576" i="75"/>
  <c r="B577" i="75"/>
  <c r="B578" i="75"/>
  <c r="B579" i="75"/>
  <c r="B580" i="75"/>
  <c r="B581" i="75"/>
  <c r="B582" i="75"/>
  <c r="B583" i="75"/>
  <c r="B584" i="75"/>
  <c r="B585" i="75"/>
  <c r="B586" i="75"/>
  <c r="B587" i="75"/>
  <c r="B588" i="75"/>
  <c r="B589" i="75"/>
  <c r="B590" i="75"/>
  <c r="B591" i="75"/>
  <c r="B592" i="75"/>
  <c r="B593" i="75"/>
  <c r="B594" i="75"/>
  <c r="B595" i="75"/>
  <c r="B596" i="75"/>
  <c r="B597" i="75"/>
  <c r="B598" i="75"/>
  <c r="B599" i="75"/>
  <c r="B600" i="75"/>
  <c r="B601" i="75"/>
  <c r="B602" i="75"/>
  <c r="B603" i="75"/>
  <c r="B604" i="75"/>
  <c r="B605" i="75"/>
  <c r="B606" i="75"/>
  <c r="B607" i="75"/>
  <c r="B608" i="75"/>
  <c r="B609" i="75"/>
  <c r="B610" i="75"/>
  <c r="B611" i="75"/>
  <c r="B612" i="75"/>
  <c r="B613" i="75"/>
  <c r="B614" i="75"/>
  <c r="B615" i="75"/>
  <c r="B616" i="75"/>
  <c r="B617" i="75"/>
  <c r="B618" i="75"/>
  <c r="B619" i="75"/>
  <c r="B620" i="75"/>
  <c r="B621" i="75"/>
  <c r="B622" i="75"/>
  <c r="B623" i="75"/>
  <c r="B624" i="75"/>
  <c r="B625" i="75"/>
  <c r="B626" i="75"/>
  <c r="B627" i="75"/>
  <c r="B628" i="75"/>
  <c r="B629" i="75"/>
  <c r="B630" i="75"/>
  <c r="B631" i="75"/>
  <c r="B632" i="75"/>
  <c r="B633" i="75"/>
  <c r="B634" i="75"/>
  <c r="B635" i="75"/>
  <c r="B636" i="75"/>
  <c r="B637" i="75"/>
  <c r="B638" i="75"/>
  <c r="B639" i="75"/>
  <c r="B640" i="75"/>
  <c r="B641" i="75"/>
  <c r="B642" i="75"/>
  <c r="B643" i="75"/>
  <c r="B644" i="75"/>
  <c r="B645" i="75"/>
  <c r="B646" i="75"/>
  <c r="B647" i="75"/>
  <c r="B648" i="75"/>
  <c r="B649" i="75"/>
  <c r="B650" i="75"/>
  <c r="B651" i="75"/>
  <c r="B652" i="75"/>
  <c r="B653" i="75"/>
  <c r="B654" i="75"/>
  <c r="B655" i="75"/>
  <c r="B656" i="75"/>
  <c r="B657" i="75"/>
  <c r="B658" i="75"/>
  <c r="B659" i="75"/>
  <c r="B660" i="75"/>
  <c r="B661" i="75"/>
  <c r="B662" i="75"/>
  <c r="B663" i="75"/>
  <c r="B664" i="75"/>
  <c r="B665" i="75"/>
  <c r="B666" i="75"/>
  <c r="B667" i="75"/>
  <c r="B668" i="75"/>
  <c r="B669" i="75"/>
  <c r="B670" i="75"/>
  <c r="B671" i="75"/>
  <c r="B672" i="75"/>
  <c r="B673" i="75"/>
  <c r="B674" i="75"/>
  <c r="B675" i="75"/>
  <c r="B676" i="75"/>
  <c r="B677" i="75"/>
  <c r="B678" i="75"/>
  <c r="B679" i="75"/>
  <c r="B680" i="75"/>
  <c r="B681" i="75"/>
  <c r="B682" i="75"/>
  <c r="B683" i="75"/>
  <c r="B684" i="75"/>
  <c r="B685" i="75"/>
  <c r="B686" i="75"/>
  <c r="B687" i="75"/>
  <c r="B688" i="75"/>
  <c r="B689" i="75"/>
  <c r="B690" i="75"/>
  <c r="B691" i="75"/>
  <c r="B692" i="75"/>
  <c r="B693" i="75"/>
  <c r="B694" i="75"/>
  <c r="B695" i="75"/>
  <c r="B696" i="75"/>
  <c r="B697" i="75"/>
  <c r="B698" i="75"/>
  <c r="B699" i="75"/>
  <c r="B700" i="75"/>
  <c r="B701" i="75"/>
  <c r="B702" i="75"/>
  <c r="B703" i="75"/>
  <c r="B704" i="75"/>
  <c r="B705" i="75"/>
  <c r="B706" i="75"/>
  <c r="B707" i="75"/>
  <c r="B708" i="75"/>
  <c r="B709" i="75"/>
  <c r="B710" i="75"/>
  <c r="B711" i="75"/>
  <c r="B712" i="75"/>
  <c r="B713" i="75"/>
  <c r="B714" i="75"/>
  <c r="B715" i="75"/>
  <c r="B716" i="75"/>
  <c r="B717" i="75"/>
  <c r="B718" i="75"/>
  <c r="B719" i="75"/>
  <c r="B720" i="75"/>
  <c r="B721" i="75"/>
  <c r="B722" i="75"/>
  <c r="B723" i="75"/>
  <c r="B724" i="75"/>
  <c r="B725" i="75"/>
  <c r="B726" i="75"/>
  <c r="B727" i="75"/>
  <c r="B728" i="75"/>
  <c r="B729" i="75"/>
  <c r="B730" i="75"/>
  <c r="B731" i="75"/>
  <c r="B732" i="75"/>
  <c r="B733" i="75"/>
  <c r="B734" i="75"/>
  <c r="B735" i="75"/>
  <c r="B736" i="75"/>
  <c r="B737" i="75"/>
  <c r="B738" i="75"/>
  <c r="B739" i="75"/>
  <c r="B740" i="75"/>
  <c r="B741" i="75"/>
  <c r="B742" i="75"/>
  <c r="B743" i="75"/>
  <c r="B744" i="75"/>
  <c r="B745" i="75"/>
  <c r="B746" i="75"/>
  <c r="B747" i="75"/>
  <c r="B748" i="75"/>
  <c r="B749" i="75"/>
  <c r="B750" i="75"/>
  <c r="B751" i="75"/>
  <c r="B752" i="75"/>
  <c r="B753" i="75"/>
  <c r="B754" i="75"/>
  <c r="B755" i="75"/>
  <c r="B756" i="75"/>
  <c r="B757" i="75"/>
  <c r="B758" i="75"/>
  <c r="B759" i="75"/>
  <c r="B760" i="75"/>
  <c r="B761" i="75"/>
  <c r="B762" i="75"/>
  <c r="B763" i="75"/>
  <c r="B764" i="75"/>
  <c r="B765" i="75"/>
  <c r="B766" i="75"/>
  <c r="B767" i="75"/>
  <c r="B768" i="75"/>
  <c r="B769" i="75"/>
  <c r="B770" i="75"/>
  <c r="B771" i="75"/>
  <c r="B772" i="75"/>
  <c r="B773" i="75"/>
  <c r="B774" i="75"/>
  <c r="B775" i="75"/>
  <c r="B776" i="75"/>
  <c r="B777" i="75"/>
  <c r="B778" i="75"/>
  <c r="B779" i="75"/>
  <c r="B780" i="75"/>
  <c r="B781" i="75"/>
  <c r="B782" i="75"/>
  <c r="B783" i="75"/>
  <c r="B784" i="75"/>
  <c r="B785" i="75"/>
  <c r="B786" i="75"/>
  <c r="B787" i="75"/>
  <c r="B788" i="75"/>
  <c r="B789" i="75"/>
  <c r="B790" i="75"/>
  <c r="B791" i="75"/>
  <c r="B792" i="75"/>
  <c r="B793" i="75"/>
  <c r="B794" i="75"/>
  <c r="B795" i="75"/>
  <c r="B796" i="75"/>
  <c r="B797" i="75"/>
  <c r="B798" i="75"/>
  <c r="B799" i="75"/>
  <c r="B800" i="75"/>
  <c r="B801" i="75"/>
  <c r="B802" i="75"/>
  <c r="B803" i="75"/>
  <c r="B804" i="75"/>
  <c r="B805" i="75"/>
  <c r="B806" i="75"/>
  <c r="B807" i="75"/>
  <c r="B808" i="75"/>
  <c r="B809" i="75"/>
  <c r="B810" i="75"/>
  <c r="B811" i="75"/>
  <c r="B812" i="75"/>
  <c r="B813" i="75"/>
  <c r="B814" i="75"/>
  <c r="B815" i="75"/>
  <c r="B816" i="75"/>
  <c r="B817" i="75"/>
  <c r="B818" i="75"/>
  <c r="B819" i="75"/>
  <c r="B820" i="75"/>
  <c r="B821" i="75"/>
  <c r="B822" i="75"/>
  <c r="B823" i="75"/>
  <c r="B824" i="75"/>
  <c r="B825" i="75"/>
  <c r="B826" i="75"/>
  <c r="B827" i="75"/>
  <c r="B828" i="75"/>
  <c r="B829" i="75"/>
  <c r="B830" i="75"/>
  <c r="B831" i="75"/>
  <c r="B832" i="75"/>
  <c r="B833" i="75"/>
  <c r="B834" i="75"/>
  <c r="B835" i="75"/>
  <c r="B836" i="75"/>
  <c r="B837" i="75"/>
  <c r="B838" i="75"/>
  <c r="B839" i="75"/>
  <c r="B840" i="75"/>
  <c r="B841" i="75"/>
  <c r="B842" i="75"/>
  <c r="B843" i="75"/>
  <c r="B844" i="75"/>
  <c r="B845" i="75"/>
  <c r="B846" i="75"/>
  <c r="B847" i="75"/>
  <c r="B848" i="75"/>
  <c r="B849" i="75"/>
  <c r="B850" i="75"/>
  <c r="B851" i="75"/>
  <c r="B852" i="75"/>
  <c r="B853" i="75"/>
  <c r="B854" i="75"/>
  <c r="B855" i="75"/>
  <c r="B856" i="75"/>
  <c r="B857" i="75"/>
  <c r="B858" i="75"/>
  <c r="B859" i="75"/>
  <c r="B860" i="75"/>
  <c r="B861" i="75"/>
  <c r="B862" i="75"/>
  <c r="B863" i="75"/>
  <c r="B864" i="75"/>
  <c r="B865" i="75"/>
  <c r="B866" i="75"/>
  <c r="B867" i="75"/>
  <c r="B868" i="75"/>
  <c r="B869" i="75"/>
  <c r="B870" i="75"/>
  <c r="B871" i="75"/>
  <c r="B872" i="75"/>
  <c r="B873" i="75"/>
  <c r="B874" i="75"/>
  <c r="B875" i="75"/>
  <c r="B876" i="75"/>
  <c r="B877" i="75"/>
  <c r="B878" i="75"/>
  <c r="B879" i="75"/>
  <c r="B880" i="75"/>
  <c r="B881" i="75"/>
  <c r="B882" i="75"/>
  <c r="B883" i="75"/>
  <c r="B884" i="75"/>
  <c r="B885" i="75"/>
  <c r="B886" i="75"/>
  <c r="B887" i="75"/>
  <c r="B888" i="75"/>
  <c r="B889" i="75"/>
  <c r="B890" i="75"/>
  <c r="B891" i="75"/>
  <c r="B892" i="75"/>
  <c r="B893" i="75"/>
  <c r="B894" i="75"/>
  <c r="B895" i="75"/>
  <c r="B896" i="75"/>
  <c r="B897" i="75"/>
  <c r="B898" i="75"/>
  <c r="B899" i="75"/>
  <c r="B900" i="75"/>
  <c r="B901" i="75"/>
  <c r="B902" i="75"/>
  <c r="B903" i="75"/>
  <c r="B904" i="75"/>
  <c r="B905" i="75"/>
  <c r="B906" i="75"/>
  <c r="B907" i="75"/>
  <c r="B908" i="75"/>
  <c r="B909" i="75"/>
  <c r="B910" i="75"/>
  <c r="B911" i="75"/>
  <c r="B912" i="75"/>
  <c r="B913" i="75"/>
  <c r="B914" i="75"/>
  <c r="B915" i="75"/>
  <c r="B916" i="75"/>
  <c r="B917" i="75"/>
  <c r="B918" i="75"/>
  <c r="B919" i="75"/>
  <c r="B920" i="75"/>
  <c r="B921" i="75"/>
  <c r="B922" i="75"/>
  <c r="B923" i="75"/>
  <c r="B924" i="75"/>
  <c r="B925" i="75"/>
  <c r="B926" i="75"/>
  <c r="B927" i="75"/>
  <c r="B928" i="75"/>
  <c r="B929" i="75"/>
  <c r="B930" i="75"/>
  <c r="B931" i="75"/>
  <c r="B932" i="75"/>
  <c r="B933" i="75"/>
  <c r="B934" i="75"/>
  <c r="B935" i="75"/>
  <c r="B936" i="75"/>
  <c r="B937" i="75"/>
  <c r="B938" i="75"/>
  <c r="B939" i="75"/>
  <c r="B940" i="75"/>
  <c r="B941" i="75"/>
  <c r="B942" i="75"/>
  <c r="B943" i="75"/>
  <c r="B944" i="75"/>
  <c r="B945" i="75"/>
  <c r="B946" i="75"/>
  <c r="B947" i="75"/>
  <c r="B948" i="75"/>
  <c r="B949" i="75"/>
  <c r="B950" i="75"/>
  <c r="B951" i="75"/>
  <c r="B952" i="75"/>
  <c r="B953" i="75"/>
  <c r="B954" i="75"/>
  <c r="B955" i="75"/>
  <c r="B956" i="75"/>
  <c r="B957" i="75"/>
  <c r="B958" i="75"/>
  <c r="B959" i="75"/>
  <c r="B960" i="75"/>
  <c r="B961" i="75"/>
  <c r="B962" i="75"/>
  <c r="B963" i="75"/>
  <c r="B964" i="75"/>
  <c r="B965" i="75"/>
  <c r="B966" i="75"/>
  <c r="B967" i="75"/>
  <c r="B968" i="75"/>
  <c r="B969" i="75"/>
  <c r="B970" i="75"/>
  <c r="B971" i="75"/>
  <c r="B972" i="75"/>
  <c r="B973" i="75"/>
  <c r="B974" i="75"/>
  <c r="B975" i="75"/>
  <c r="B976" i="75"/>
  <c r="B977" i="75"/>
  <c r="B978" i="75"/>
  <c r="B979" i="75"/>
  <c r="B980" i="75"/>
  <c r="B981" i="75"/>
  <c r="B982" i="75"/>
  <c r="B983" i="75"/>
  <c r="B984" i="75"/>
  <c r="B985" i="75"/>
  <c r="B986" i="75"/>
  <c r="B987" i="75"/>
  <c r="B988" i="75"/>
  <c r="B989" i="75"/>
  <c r="B990" i="75"/>
  <c r="B991" i="75"/>
  <c r="B992" i="75"/>
  <c r="B993" i="75"/>
  <c r="B994" i="75"/>
  <c r="B995" i="75"/>
  <c r="B996" i="75"/>
  <c r="B997" i="75"/>
  <c r="B998" i="75"/>
  <c r="B999" i="75"/>
  <c r="B1000" i="75"/>
  <c r="B1001" i="75"/>
  <c r="B1002" i="75"/>
  <c r="B1003" i="75"/>
  <c r="B1004" i="75"/>
  <c r="B1005" i="75"/>
  <c r="B1006" i="75"/>
  <c r="B1007" i="75"/>
  <c r="B1008" i="75"/>
  <c r="B1009" i="75"/>
  <c r="B1010" i="75"/>
  <c r="B1011" i="75"/>
  <c r="B1012" i="75"/>
  <c r="B1013" i="75"/>
  <c r="B1014" i="75"/>
  <c r="B1015" i="75"/>
  <c r="B1016" i="75"/>
  <c r="B1017" i="75"/>
  <c r="B1018" i="75"/>
  <c r="B1019" i="75"/>
  <c r="B1020" i="75"/>
  <c r="B1021" i="75"/>
  <c r="B1022" i="75"/>
  <c r="B1023" i="75"/>
  <c r="B1024" i="75"/>
  <c r="B1025" i="75"/>
  <c r="B1026" i="75"/>
  <c r="B1027" i="75"/>
  <c r="B1028" i="75"/>
  <c r="B1029" i="75"/>
  <c r="B1030" i="75"/>
  <c r="B1031" i="75"/>
  <c r="B1032" i="75"/>
  <c r="B1033" i="75"/>
  <c r="B1034" i="75"/>
  <c r="B1035" i="75"/>
  <c r="B1036" i="75"/>
  <c r="B1037" i="75"/>
  <c r="B1038" i="75"/>
  <c r="B1039" i="75"/>
  <c r="B1040" i="75"/>
  <c r="B1041" i="75"/>
  <c r="B1042" i="75"/>
  <c r="B1043" i="75"/>
  <c r="B1044" i="75"/>
  <c r="B1045" i="75"/>
  <c r="B1046" i="75"/>
  <c r="B1047" i="75"/>
  <c r="B1048" i="75"/>
  <c r="B1049" i="75"/>
  <c r="B1050" i="75"/>
  <c r="B1051" i="75"/>
  <c r="B1052" i="75"/>
  <c r="B1053" i="75"/>
  <c r="B1054" i="75"/>
  <c r="B1055" i="75"/>
  <c r="B1056" i="75"/>
  <c r="B1057" i="75"/>
  <c r="B1058" i="75"/>
  <c r="B1059" i="75"/>
  <c r="B1060" i="75"/>
  <c r="B1061" i="75"/>
  <c r="B1062" i="75"/>
  <c r="B1063" i="75"/>
  <c r="B1064" i="75"/>
  <c r="B1065" i="75"/>
  <c r="B1066" i="75"/>
  <c r="B1067" i="75"/>
  <c r="B1068" i="75"/>
  <c r="B1069" i="75"/>
  <c r="B1070" i="75"/>
  <c r="B1071" i="75"/>
  <c r="B1072" i="75"/>
  <c r="B1073" i="75"/>
  <c r="B1074" i="75"/>
  <c r="B1075" i="75"/>
  <c r="B1076" i="75"/>
  <c r="B1077" i="75"/>
  <c r="B1078" i="75"/>
  <c r="B1079" i="75"/>
  <c r="B1080" i="75"/>
  <c r="B1081" i="75"/>
  <c r="B1082" i="75"/>
  <c r="B1083" i="75"/>
  <c r="B1084" i="75"/>
  <c r="B1085" i="75"/>
  <c r="B1086" i="75"/>
  <c r="B1087" i="75"/>
  <c r="B1088" i="75"/>
  <c r="B1089" i="75"/>
  <c r="B1090" i="75"/>
  <c r="B1091" i="75"/>
  <c r="B1092" i="75"/>
  <c r="B1093" i="75"/>
  <c r="B1094" i="75"/>
  <c r="B1095" i="75"/>
  <c r="B1096" i="75"/>
  <c r="B1097" i="75"/>
  <c r="B1098" i="75"/>
  <c r="B1099" i="75"/>
  <c r="B1100" i="75"/>
  <c r="B1101" i="75"/>
  <c r="B1102" i="75"/>
  <c r="B1103" i="75"/>
  <c r="B1104" i="75"/>
  <c r="B1105" i="75"/>
  <c r="B1106" i="75"/>
  <c r="B1107" i="75"/>
  <c r="B1108" i="75"/>
  <c r="B1109" i="75"/>
  <c r="B1110" i="75"/>
  <c r="B1111" i="75"/>
  <c r="B1112" i="75"/>
  <c r="B1113" i="75"/>
  <c r="B1114" i="75"/>
  <c r="B1115" i="75"/>
  <c r="B1116" i="75"/>
  <c r="B1117" i="75"/>
  <c r="B1118" i="75"/>
  <c r="B1119" i="75"/>
  <c r="B1120" i="75"/>
  <c r="B1121" i="75"/>
  <c r="B1122" i="75"/>
  <c r="B1123" i="75"/>
  <c r="B1124" i="75"/>
  <c r="B1125" i="75"/>
  <c r="B1126" i="75"/>
  <c r="B1127" i="75"/>
  <c r="B1128" i="75"/>
  <c r="B1129" i="75"/>
  <c r="B1130" i="75"/>
  <c r="B1131" i="75"/>
  <c r="B1132" i="75"/>
  <c r="B1133" i="75"/>
  <c r="B1134" i="75"/>
  <c r="B1135" i="75"/>
  <c r="B1136" i="75"/>
  <c r="B1137" i="75"/>
  <c r="B1138" i="75"/>
  <c r="B1139" i="75"/>
  <c r="B1140" i="75"/>
  <c r="B1141" i="75"/>
  <c r="B1142" i="75"/>
  <c r="B1143" i="75"/>
  <c r="B1144" i="75"/>
  <c r="B1145" i="75"/>
  <c r="B1146" i="75"/>
  <c r="B1147" i="75"/>
  <c r="B1148" i="75"/>
  <c r="B1149" i="75"/>
  <c r="B1150" i="75"/>
  <c r="B1151" i="75"/>
  <c r="B1152" i="75"/>
  <c r="B1153" i="75"/>
  <c r="B1154" i="75"/>
  <c r="B1155" i="75"/>
  <c r="B1156" i="75"/>
  <c r="B1157" i="75"/>
  <c r="B1158" i="75"/>
  <c r="B1159" i="75"/>
  <c r="B1160" i="75"/>
  <c r="B1161" i="75"/>
  <c r="B1162" i="75"/>
  <c r="B1163" i="75"/>
  <c r="B1164" i="75"/>
  <c r="B1165" i="75"/>
  <c r="B1166" i="75"/>
  <c r="B1167" i="75"/>
  <c r="B1168" i="75"/>
  <c r="B1169" i="75"/>
  <c r="B1170" i="75"/>
  <c r="B1171" i="75"/>
  <c r="B1172" i="75"/>
  <c r="B1173" i="75"/>
  <c r="B1174" i="75"/>
  <c r="B1175" i="75"/>
  <c r="B1176" i="75"/>
  <c r="B1177" i="75"/>
  <c r="B1178" i="75"/>
  <c r="B1179" i="75"/>
  <c r="B1180" i="75"/>
  <c r="B1181" i="75"/>
  <c r="B1182" i="75"/>
  <c r="B1183" i="75"/>
  <c r="B1184" i="75"/>
  <c r="B1185" i="75"/>
  <c r="B1186" i="75"/>
  <c r="B1187" i="75"/>
  <c r="B1188" i="75"/>
  <c r="B1189" i="75"/>
  <c r="B1190" i="75"/>
  <c r="B1191" i="75"/>
  <c r="B1192" i="75"/>
  <c r="B1193" i="75"/>
  <c r="B1194" i="75"/>
  <c r="B1195" i="75"/>
  <c r="B1196" i="75"/>
  <c r="B1197" i="75"/>
  <c r="B1198" i="75"/>
  <c r="B1199" i="75"/>
  <c r="B1200" i="75"/>
  <c r="B1201" i="75"/>
  <c r="B1202" i="75"/>
  <c r="B1203" i="75"/>
  <c r="B1204" i="75"/>
  <c r="B1205" i="75"/>
  <c r="B1206" i="75"/>
  <c r="B1207" i="75"/>
  <c r="B1208" i="75"/>
  <c r="B1209" i="75"/>
  <c r="B1210" i="75"/>
  <c r="B1211" i="75"/>
  <c r="B1212" i="75"/>
  <c r="B1213" i="75"/>
  <c r="B1214" i="75"/>
  <c r="B1215" i="75"/>
  <c r="B1216" i="75"/>
  <c r="B1217" i="75"/>
  <c r="B1218" i="75"/>
  <c r="B1219" i="75"/>
  <c r="B1220" i="75"/>
  <c r="B1221" i="75"/>
  <c r="B1222" i="75"/>
  <c r="B1223" i="75"/>
  <c r="B1224" i="75"/>
  <c r="B1225" i="75"/>
  <c r="B1226" i="75"/>
  <c r="B1227" i="75"/>
  <c r="B1228" i="75"/>
  <c r="B1229" i="75"/>
  <c r="B1230" i="75"/>
  <c r="B1231" i="75"/>
  <c r="B1232" i="75"/>
  <c r="B1233" i="75"/>
  <c r="B1234" i="75"/>
  <c r="B1235" i="75"/>
  <c r="B1236" i="75"/>
  <c r="B1237" i="75"/>
  <c r="B1238" i="75"/>
  <c r="B1239" i="75"/>
  <c r="B1240" i="75"/>
  <c r="B1241" i="75"/>
  <c r="B1242" i="75"/>
  <c r="B1243" i="75"/>
  <c r="B1244" i="75"/>
  <c r="B1245" i="75"/>
  <c r="B1246" i="75"/>
  <c r="B1247" i="75"/>
  <c r="B1248" i="75"/>
  <c r="B1249" i="75"/>
  <c r="B1250" i="75"/>
  <c r="B1251" i="75"/>
  <c r="B1252" i="75"/>
  <c r="B1253" i="75"/>
  <c r="B1254" i="75"/>
  <c r="B1255" i="75"/>
  <c r="B1256" i="75"/>
  <c r="B1257" i="75"/>
  <c r="B1258" i="75"/>
  <c r="B1259" i="75"/>
  <c r="B1260" i="75"/>
  <c r="B1261" i="75"/>
  <c r="B1262" i="75"/>
  <c r="B1263" i="75"/>
  <c r="B1264" i="75"/>
  <c r="B1265" i="75"/>
  <c r="B1266" i="75"/>
  <c r="B1267" i="75"/>
  <c r="B1268" i="75"/>
  <c r="B1269" i="75"/>
  <c r="B1270" i="75"/>
  <c r="B1271" i="75"/>
  <c r="B1272" i="75"/>
  <c r="B1273" i="75"/>
  <c r="B1274" i="75"/>
  <c r="B1275" i="75"/>
  <c r="B1276" i="75"/>
  <c r="B1277" i="75"/>
  <c r="B1278" i="75"/>
  <c r="B1279" i="75"/>
  <c r="B1280" i="75"/>
  <c r="B1281" i="75"/>
  <c r="B1282" i="75"/>
  <c r="B1283" i="75"/>
  <c r="B1284" i="75"/>
  <c r="B1285" i="75"/>
  <c r="B1286" i="75"/>
  <c r="B1287" i="75"/>
  <c r="B1288" i="75"/>
  <c r="B1289" i="75"/>
  <c r="B1290" i="75"/>
  <c r="B1291" i="75"/>
  <c r="B1292" i="75"/>
  <c r="B1293" i="75"/>
  <c r="B1294" i="75"/>
  <c r="B1295" i="75"/>
  <c r="B1296" i="75"/>
  <c r="B1297" i="75"/>
  <c r="B1298" i="75"/>
  <c r="B1299" i="75"/>
  <c r="B1300" i="75"/>
  <c r="B1301" i="75"/>
  <c r="B1302" i="75"/>
  <c r="B1303" i="75"/>
  <c r="B1304" i="75"/>
  <c r="B1305" i="75"/>
  <c r="B1306" i="75"/>
  <c r="B1307" i="75"/>
  <c r="B1308" i="75"/>
  <c r="B1309" i="75"/>
  <c r="B1310" i="75"/>
  <c r="B1311" i="75"/>
  <c r="B1312" i="75"/>
  <c r="B1313" i="75"/>
  <c r="B1314" i="75"/>
  <c r="B1315" i="75"/>
  <c r="B1316" i="75"/>
  <c r="B1317" i="75"/>
  <c r="B1318" i="75"/>
  <c r="B1319" i="75"/>
  <c r="B1320" i="75"/>
  <c r="B1321" i="75"/>
  <c r="B1322" i="75"/>
  <c r="B1323" i="75"/>
  <c r="B1324" i="75"/>
  <c r="B1325" i="75"/>
  <c r="B1326" i="75"/>
  <c r="B1327" i="75"/>
  <c r="B1328" i="75"/>
  <c r="B1329" i="75"/>
  <c r="B1330" i="75"/>
  <c r="B1331" i="75"/>
  <c r="B1332" i="75"/>
  <c r="B1333" i="75"/>
  <c r="B1334" i="75"/>
  <c r="B1335" i="75"/>
  <c r="B1336" i="75"/>
  <c r="B1337" i="75"/>
  <c r="B1338" i="75"/>
  <c r="B1339" i="75"/>
  <c r="B1340" i="75"/>
  <c r="B1341" i="75"/>
  <c r="B1342" i="75"/>
  <c r="B1343" i="75"/>
  <c r="B1344" i="75"/>
  <c r="B1345" i="75"/>
  <c r="B1346" i="75"/>
  <c r="B1347" i="75"/>
  <c r="B1348" i="75"/>
  <c r="B1349" i="75"/>
  <c r="B1350" i="75"/>
  <c r="B1351" i="75"/>
  <c r="B1352" i="75"/>
  <c r="B1353" i="75"/>
  <c r="B1354" i="75"/>
  <c r="B1355" i="75"/>
  <c r="B1356" i="75"/>
  <c r="B1357" i="75"/>
  <c r="B1358" i="75"/>
  <c r="B1359" i="75"/>
  <c r="B1360" i="75"/>
  <c r="B1361" i="75"/>
  <c r="B1362" i="75"/>
  <c r="B1363" i="75"/>
  <c r="B1364" i="75"/>
  <c r="B1365" i="75"/>
  <c r="B1366" i="75"/>
  <c r="B1367" i="75"/>
  <c r="B1368" i="75"/>
  <c r="B1369" i="75"/>
  <c r="B1370" i="75"/>
  <c r="B1371" i="75"/>
  <c r="B1372" i="75"/>
  <c r="B1373" i="75"/>
  <c r="B1374" i="75"/>
  <c r="B1375" i="75"/>
  <c r="B1376" i="75"/>
  <c r="B1377" i="75"/>
  <c r="B1378" i="75"/>
  <c r="B1379" i="75"/>
  <c r="B1380" i="75"/>
  <c r="B1381" i="75"/>
  <c r="B1382" i="75"/>
  <c r="B1383" i="75"/>
  <c r="B1384" i="75"/>
  <c r="B1385" i="75"/>
  <c r="B1386" i="75"/>
  <c r="B1387" i="75"/>
  <c r="B1388" i="75"/>
  <c r="B1389" i="75"/>
  <c r="B1390" i="75"/>
  <c r="B1391" i="75"/>
  <c r="B1392" i="75"/>
  <c r="B1393" i="75"/>
  <c r="B1394" i="75"/>
  <c r="B1395" i="75"/>
  <c r="B1396" i="75"/>
  <c r="B1397" i="75"/>
  <c r="B1398" i="75"/>
  <c r="B1399" i="75"/>
  <c r="B1400" i="75"/>
  <c r="B1401" i="75"/>
  <c r="B1402" i="75"/>
  <c r="B1403" i="75"/>
  <c r="B1404" i="75"/>
  <c r="B1405" i="75"/>
  <c r="B1406" i="75"/>
  <c r="B1407" i="75"/>
  <c r="B1408" i="75"/>
  <c r="B1409" i="75"/>
  <c r="B1410" i="75"/>
  <c r="B1411" i="75"/>
  <c r="B1412" i="75"/>
  <c r="B1413" i="75"/>
  <c r="B1414" i="75"/>
  <c r="B1415" i="75"/>
  <c r="B1416" i="75"/>
  <c r="B1417" i="75"/>
  <c r="B1418" i="75"/>
  <c r="B1419" i="75"/>
  <c r="B1420" i="75"/>
  <c r="B1421" i="75"/>
  <c r="B1422" i="75"/>
  <c r="B1423" i="75"/>
  <c r="B1424" i="75"/>
  <c r="B1425" i="75"/>
  <c r="B1426" i="75"/>
  <c r="B1427" i="75"/>
  <c r="B1428" i="75"/>
  <c r="B1429" i="75"/>
  <c r="B1430" i="75"/>
  <c r="B1431" i="75"/>
  <c r="B1432" i="75"/>
  <c r="B1433" i="75"/>
  <c r="B1434" i="75"/>
  <c r="B1435" i="75"/>
  <c r="B1436" i="75"/>
  <c r="B1437" i="75"/>
  <c r="B1438" i="75"/>
  <c r="B1439" i="75"/>
  <c r="B1440" i="75"/>
  <c r="B1441" i="75"/>
  <c r="B1442" i="75"/>
  <c r="B1443" i="75"/>
  <c r="B1444" i="75"/>
  <c r="B1445" i="75"/>
  <c r="B1446" i="75"/>
  <c r="B1447" i="75"/>
  <c r="B1448" i="75"/>
  <c r="B1449" i="75"/>
  <c r="B1450" i="75"/>
  <c r="B1451" i="75"/>
  <c r="B1452" i="75"/>
  <c r="B1453" i="75"/>
  <c r="B1454" i="75"/>
  <c r="B1455" i="75"/>
  <c r="B1456" i="75"/>
  <c r="B1457" i="75"/>
  <c r="B1458" i="75"/>
  <c r="B1459" i="75"/>
  <c r="B1460" i="75"/>
  <c r="B1461" i="75"/>
  <c r="B1462" i="75"/>
  <c r="B1463" i="75"/>
  <c r="B1464" i="75"/>
  <c r="B1465" i="75"/>
  <c r="B1466" i="75"/>
  <c r="B1467" i="75"/>
  <c r="B1468" i="75"/>
  <c r="B1469" i="75"/>
  <c r="B1470" i="75"/>
  <c r="B1471" i="75"/>
  <c r="B1472" i="75"/>
  <c r="B1473" i="75"/>
  <c r="B1474" i="75"/>
  <c r="B1475" i="75"/>
  <c r="B1476" i="75"/>
  <c r="B1477" i="75"/>
  <c r="B1478" i="75"/>
  <c r="B1479" i="75"/>
  <c r="B1480" i="75"/>
  <c r="B1481" i="75"/>
  <c r="B1482" i="75"/>
  <c r="B1483" i="75"/>
  <c r="A2" i="75"/>
  <c r="A3" i="75"/>
  <c r="A4" i="75"/>
  <c r="A5" i="75"/>
  <c r="A6" i="75"/>
  <c r="A7" i="75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A202" i="75"/>
  <c r="A203" i="75"/>
  <c r="A204" i="75"/>
  <c r="A205" i="75"/>
  <c r="A206" i="75"/>
  <c r="A207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A230" i="75"/>
  <c r="A231" i="75"/>
  <c r="A232" i="75"/>
  <c r="A233" i="75"/>
  <c r="A234" i="75"/>
  <c r="A235" i="75"/>
  <c r="A236" i="75"/>
  <c r="A237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90" i="75"/>
  <c r="A391" i="75"/>
  <c r="A392" i="75"/>
  <c r="A393" i="75"/>
  <c r="A394" i="75"/>
  <c r="A395" i="75"/>
  <c r="A396" i="75"/>
  <c r="A397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A412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54" i="75"/>
  <c r="A455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618" i="75"/>
  <c r="A619" i="75"/>
  <c r="A620" i="75"/>
  <c r="A621" i="75"/>
  <c r="A622" i="75"/>
  <c r="A623" i="75"/>
  <c r="A624" i="75"/>
  <c r="A625" i="75"/>
  <c r="A626" i="75"/>
  <c r="A627" i="75"/>
  <c r="A628" i="75"/>
  <c r="A629" i="75"/>
  <c r="A630" i="75"/>
  <c r="A631" i="75"/>
  <c r="A632" i="75"/>
  <c r="A633" i="75"/>
  <c r="A634" i="75"/>
  <c r="A635" i="75"/>
  <c r="A636" i="75"/>
  <c r="A637" i="75"/>
  <c r="A638" i="75"/>
  <c r="A639" i="75"/>
  <c r="A640" i="75"/>
  <c r="A641" i="75"/>
  <c r="A642" i="75"/>
  <c r="A643" i="75"/>
  <c r="A644" i="75"/>
  <c r="A645" i="75"/>
  <c r="A646" i="75"/>
  <c r="A647" i="75"/>
  <c r="A648" i="75"/>
  <c r="A649" i="75"/>
  <c r="A650" i="75"/>
  <c r="A651" i="75"/>
  <c r="A652" i="75"/>
  <c r="A653" i="75"/>
  <c r="A654" i="75"/>
  <c r="A655" i="75"/>
  <c r="A656" i="75"/>
  <c r="A657" i="75"/>
  <c r="A658" i="75"/>
  <c r="A659" i="75"/>
  <c r="A660" i="75"/>
  <c r="A661" i="75"/>
  <c r="A662" i="75"/>
  <c r="A663" i="75"/>
  <c r="A664" i="75"/>
  <c r="A665" i="75"/>
  <c r="A666" i="75"/>
  <c r="A667" i="75"/>
  <c r="A668" i="75"/>
  <c r="A669" i="75"/>
  <c r="A670" i="75"/>
  <c r="A671" i="75"/>
  <c r="A672" i="75"/>
  <c r="A673" i="75"/>
  <c r="A674" i="75"/>
  <c r="A675" i="75"/>
  <c r="A676" i="75"/>
  <c r="A677" i="75"/>
  <c r="A678" i="75"/>
  <c r="A679" i="75"/>
  <c r="A680" i="75"/>
  <c r="A681" i="75"/>
  <c r="A682" i="75"/>
  <c r="A683" i="75"/>
  <c r="A684" i="75"/>
  <c r="A685" i="75"/>
  <c r="A686" i="75"/>
  <c r="A687" i="75"/>
  <c r="A688" i="75"/>
  <c r="A689" i="75"/>
  <c r="A690" i="75"/>
  <c r="A691" i="75"/>
  <c r="A692" i="75"/>
  <c r="A693" i="75"/>
  <c r="A694" i="75"/>
  <c r="A695" i="75"/>
  <c r="A696" i="75"/>
  <c r="A697" i="75"/>
  <c r="A698" i="75"/>
  <c r="A699" i="75"/>
  <c r="A700" i="75"/>
  <c r="A701" i="75"/>
  <c r="A702" i="75"/>
  <c r="A703" i="75"/>
  <c r="A704" i="75"/>
  <c r="A705" i="75"/>
  <c r="A706" i="75"/>
  <c r="A707" i="75"/>
  <c r="A708" i="75"/>
  <c r="A709" i="75"/>
  <c r="A710" i="75"/>
  <c r="A711" i="75"/>
  <c r="A712" i="75"/>
  <c r="A713" i="75"/>
  <c r="A714" i="75"/>
  <c r="A715" i="75"/>
  <c r="A716" i="75"/>
  <c r="A717" i="75"/>
  <c r="A718" i="75"/>
  <c r="A719" i="75"/>
  <c r="A720" i="75"/>
  <c r="A721" i="75"/>
  <c r="A722" i="75"/>
  <c r="A723" i="75"/>
  <c r="A724" i="75"/>
  <c r="A725" i="75"/>
  <c r="A726" i="75"/>
  <c r="A727" i="75"/>
  <c r="A728" i="75"/>
  <c r="A729" i="75"/>
  <c r="A730" i="75"/>
  <c r="A731" i="75"/>
  <c r="A732" i="75"/>
  <c r="A733" i="75"/>
  <c r="A734" i="75"/>
  <c r="A735" i="75"/>
  <c r="A736" i="75"/>
  <c r="A737" i="75"/>
  <c r="A738" i="75"/>
  <c r="A739" i="75"/>
  <c r="A740" i="75"/>
  <c r="A741" i="75"/>
  <c r="A742" i="75"/>
  <c r="A743" i="75"/>
  <c r="A744" i="75"/>
  <c r="A745" i="75"/>
  <c r="A746" i="75"/>
  <c r="A747" i="75"/>
  <c r="A748" i="75"/>
  <c r="A749" i="75"/>
  <c r="A750" i="75"/>
  <c r="A751" i="75"/>
  <c r="A752" i="75"/>
  <c r="A753" i="75"/>
  <c r="A754" i="75"/>
  <c r="A755" i="75"/>
  <c r="A756" i="75"/>
  <c r="A757" i="75"/>
  <c r="A758" i="75"/>
  <c r="A759" i="75"/>
  <c r="A760" i="75"/>
  <c r="A761" i="75"/>
  <c r="A762" i="75"/>
  <c r="A763" i="75"/>
  <c r="A764" i="75"/>
  <c r="A765" i="75"/>
  <c r="A766" i="75"/>
  <c r="A767" i="75"/>
  <c r="A768" i="75"/>
  <c r="A769" i="75"/>
  <c r="A770" i="75"/>
  <c r="A771" i="75"/>
  <c r="A772" i="75"/>
  <c r="A773" i="75"/>
  <c r="A774" i="75"/>
  <c r="A775" i="75"/>
  <c r="A776" i="75"/>
  <c r="A777" i="75"/>
  <c r="A778" i="75"/>
  <c r="A779" i="75"/>
  <c r="A780" i="75"/>
  <c r="A781" i="75"/>
  <c r="A782" i="75"/>
  <c r="A783" i="75"/>
  <c r="A784" i="75"/>
  <c r="A785" i="75"/>
  <c r="A786" i="75"/>
  <c r="A787" i="75"/>
  <c r="A788" i="75"/>
  <c r="A789" i="75"/>
  <c r="A790" i="75"/>
  <c r="A791" i="75"/>
  <c r="A792" i="75"/>
  <c r="A793" i="75"/>
  <c r="A794" i="75"/>
  <c r="A795" i="75"/>
  <c r="A796" i="75"/>
  <c r="A797" i="75"/>
  <c r="A798" i="75"/>
  <c r="A799" i="75"/>
  <c r="A800" i="75"/>
  <c r="A801" i="75"/>
  <c r="A802" i="75"/>
  <c r="A803" i="75"/>
  <c r="A804" i="75"/>
  <c r="A805" i="75"/>
  <c r="A806" i="75"/>
  <c r="A807" i="75"/>
  <c r="A808" i="75"/>
  <c r="A809" i="75"/>
  <c r="A810" i="75"/>
  <c r="A811" i="75"/>
  <c r="A812" i="75"/>
  <c r="A813" i="75"/>
  <c r="A814" i="75"/>
  <c r="A815" i="75"/>
  <c r="A816" i="75"/>
  <c r="A817" i="75"/>
  <c r="A818" i="75"/>
  <c r="A819" i="75"/>
  <c r="A820" i="75"/>
  <c r="A821" i="75"/>
  <c r="A822" i="75"/>
  <c r="A823" i="75"/>
  <c r="A824" i="75"/>
  <c r="A825" i="75"/>
  <c r="A826" i="75"/>
  <c r="A827" i="75"/>
  <c r="A828" i="75"/>
  <c r="A829" i="75"/>
  <c r="A830" i="75"/>
  <c r="A831" i="75"/>
  <c r="A832" i="75"/>
  <c r="A833" i="75"/>
  <c r="A834" i="75"/>
  <c r="A835" i="75"/>
  <c r="A836" i="75"/>
  <c r="A837" i="75"/>
  <c r="A838" i="75"/>
  <c r="A839" i="75"/>
  <c r="A840" i="75"/>
  <c r="A841" i="75"/>
  <c r="A842" i="75"/>
  <c r="A843" i="75"/>
  <c r="A844" i="75"/>
  <c r="A845" i="75"/>
  <c r="A846" i="75"/>
  <c r="A847" i="75"/>
  <c r="A848" i="75"/>
  <c r="A849" i="75"/>
  <c r="A850" i="75"/>
  <c r="A851" i="75"/>
  <c r="A852" i="75"/>
  <c r="A853" i="75"/>
  <c r="A854" i="75"/>
  <c r="A855" i="75"/>
  <c r="A856" i="75"/>
  <c r="A857" i="75"/>
  <c r="A858" i="75"/>
  <c r="A859" i="75"/>
  <c r="A860" i="75"/>
  <c r="A861" i="75"/>
  <c r="A862" i="75"/>
  <c r="A863" i="75"/>
  <c r="A864" i="75"/>
  <c r="A865" i="75"/>
  <c r="A866" i="75"/>
  <c r="A867" i="75"/>
  <c r="A868" i="75"/>
  <c r="A869" i="75"/>
  <c r="A870" i="75"/>
  <c r="A871" i="75"/>
  <c r="A872" i="75"/>
  <c r="A873" i="75"/>
  <c r="A874" i="75"/>
  <c r="A875" i="75"/>
  <c r="A876" i="75"/>
  <c r="A877" i="75"/>
  <c r="A878" i="75"/>
  <c r="A879" i="75"/>
  <c r="A880" i="75"/>
  <c r="A881" i="75"/>
  <c r="A882" i="75"/>
  <c r="A883" i="75"/>
  <c r="A884" i="75"/>
  <c r="A885" i="75"/>
  <c r="A886" i="75"/>
  <c r="A887" i="75"/>
  <c r="A888" i="75"/>
  <c r="A889" i="75"/>
  <c r="A890" i="75"/>
  <c r="A891" i="75"/>
  <c r="A892" i="75"/>
  <c r="A893" i="75"/>
  <c r="A894" i="75"/>
  <c r="A895" i="75"/>
  <c r="A896" i="75"/>
  <c r="A897" i="75"/>
  <c r="A898" i="75"/>
  <c r="A899" i="75"/>
  <c r="A900" i="75"/>
  <c r="A901" i="75"/>
  <c r="A902" i="75"/>
  <c r="A903" i="75"/>
  <c r="A904" i="75"/>
  <c r="A905" i="75"/>
  <c r="A906" i="75"/>
  <c r="A907" i="75"/>
  <c r="A908" i="75"/>
  <c r="A909" i="75"/>
  <c r="A910" i="75"/>
  <c r="A911" i="75"/>
  <c r="A912" i="75"/>
  <c r="A913" i="75"/>
  <c r="A914" i="75"/>
  <c r="A915" i="75"/>
  <c r="A916" i="75"/>
  <c r="A917" i="75"/>
  <c r="A918" i="75"/>
  <c r="A919" i="75"/>
  <c r="A920" i="75"/>
  <c r="A921" i="75"/>
  <c r="A922" i="75"/>
  <c r="A923" i="75"/>
  <c r="A924" i="75"/>
  <c r="A925" i="75"/>
  <c r="A926" i="75"/>
  <c r="A927" i="75"/>
  <c r="A928" i="75"/>
  <c r="A929" i="75"/>
  <c r="A930" i="75"/>
  <c r="A931" i="75"/>
  <c r="A932" i="75"/>
  <c r="A933" i="75"/>
  <c r="A934" i="75"/>
  <c r="A935" i="75"/>
  <c r="A936" i="75"/>
  <c r="A937" i="75"/>
  <c r="A938" i="75"/>
  <c r="A939" i="75"/>
  <c r="A940" i="75"/>
  <c r="A941" i="75"/>
  <c r="A942" i="75"/>
  <c r="A943" i="75"/>
  <c r="A944" i="75"/>
  <c r="A945" i="75"/>
  <c r="A946" i="75"/>
  <c r="A947" i="75"/>
  <c r="A948" i="75"/>
  <c r="A949" i="75"/>
  <c r="A950" i="75"/>
  <c r="A951" i="75"/>
  <c r="A952" i="75"/>
  <c r="A953" i="75"/>
  <c r="A954" i="75"/>
  <c r="A955" i="75"/>
  <c r="A956" i="75"/>
  <c r="A957" i="75"/>
  <c r="A958" i="75"/>
  <c r="A959" i="75"/>
  <c r="A960" i="75"/>
  <c r="A961" i="75"/>
  <c r="A962" i="75"/>
  <c r="A963" i="75"/>
  <c r="A964" i="75"/>
  <c r="A965" i="75"/>
  <c r="A966" i="75"/>
  <c r="A967" i="75"/>
  <c r="A968" i="75"/>
  <c r="A969" i="75"/>
  <c r="A970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1056" i="75"/>
  <c r="A1057" i="75"/>
  <c r="A1058" i="75"/>
  <c r="A1059" i="75"/>
  <c r="A1060" i="75"/>
  <c r="A1061" i="75"/>
  <c r="A1062" i="75"/>
  <c r="A1063" i="75"/>
  <c r="A1064" i="75"/>
  <c r="A1065" i="75"/>
  <c r="A1066" i="75"/>
  <c r="A1067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3" i="75"/>
  <c r="A1114" i="75"/>
  <c r="A1115" i="75"/>
  <c r="A1116" i="75"/>
  <c r="A1117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298" i="75"/>
  <c r="A1299" i="75"/>
  <c r="A1300" i="75"/>
  <c r="A1301" i="75"/>
  <c r="A1302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38" i="75"/>
  <c r="A1439" i="75"/>
  <c r="A1440" i="75"/>
  <c r="A1441" i="75"/>
  <c r="A1442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C3" i="23" l="1"/>
  <c r="V3" i="48" l="1"/>
  <c r="Y3" i="48" s="1"/>
  <c r="V4" i="48"/>
  <c r="Y4" i="48" s="1"/>
  <c r="V5" i="48"/>
  <c r="Y5" i="48" s="1"/>
  <c r="V6" i="48"/>
  <c r="Y6" i="48" s="1"/>
  <c r="V7" i="48"/>
  <c r="Y7" i="48" s="1"/>
  <c r="V8" i="48"/>
  <c r="Y8" i="48" s="1"/>
  <c r="V9" i="48"/>
  <c r="Y9" i="48" s="1"/>
  <c r="V10" i="48"/>
  <c r="Y10" i="48" s="1"/>
  <c r="V11" i="48"/>
  <c r="Y11" i="48" s="1"/>
  <c r="V12" i="48"/>
  <c r="Y12" i="48" s="1"/>
  <c r="V13" i="48"/>
  <c r="Y13" i="48" s="1"/>
  <c r="V14" i="48"/>
  <c r="Y14" i="48" s="1"/>
  <c r="V15" i="48"/>
  <c r="Y15" i="48" s="1"/>
  <c r="V16" i="48"/>
  <c r="Y16" i="48" s="1"/>
  <c r="V17" i="48"/>
  <c r="Y17" i="48" s="1"/>
  <c r="V18" i="48"/>
  <c r="Y18" i="48" s="1"/>
  <c r="V19" i="48"/>
  <c r="Y19" i="48" s="1"/>
  <c r="V20" i="48"/>
  <c r="Y20" i="48" s="1"/>
  <c r="V21" i="48"/>
  <c r="Y21" i="48" s="1"/>
  <c r="V22" i="48"/>
  <c r="Y22" i="48" s="1"/>
  <c r="V23" i="48"/>
  <c r="Y23" i="48" s="1"/>
  <c r="V24" i="48"/>
  <c r="Y24" i="48" s="1"/>
  <c r="V25" i="48"/>
  <c r="Y25" i="48" s="1"/>
  <c r="V26" i="48"/>
  <c r="Y26" i="48" s="1"/>
  <c r="V27" i="48"/>
  <c r="Y27" i="48" s="1"/>
  <c r="V28" i="48"/>
  <c r="Y28" i="48" s="1"/>
  <c r="V29" i="48"/>
  <c r="Y29" i="48" s="1"/>
  <c r="V30" i="48"/>
  <c r="Y30" i="48" s="1"/>
  <c r="V31" i="48"/>
  <c r="Y31" i="48" s="1"/>
  <c r="V32" i="48"/>
  <c r="Y32" i="48" s="1"/>
  <c r="V33" i="48"/>
  <c r="Y33" i="48" s="1"/>
  <c r="V34" i="48"/>
  <c r="Y34" i="48" s="1"/>
  <c r="V35" i="48"/>
  <c r="Y35" i="48" s="1"/>
  <c r="V36" i="48"/>
  <c r="Y36" i="48" s="1"/>
  <c r="V37" i="48"/>
  <c r="Y37" i="48" s="1"/>
  <c r="V38" i="48"/>
  <c r="Y38" i="48" s="1"/>
  <c r="V39" i="48"/>
  <c r="Y39" i="48" s="1"/>
  <c r="V40" i="48"/>
  <c r="Y40" i="48" s="1"/>
  <c r="V41" i="48"/>
  <c r="Y41" i="48" s="1"/>
  <c r="V42" i="48"/>
  <c r="Y42" i="48" s="1"/>
  <c r="V43" i="48"/>
  <c r="Y43" i="48" s="1"/>
  <c r="V44" i="48"/>
  <c r="Y44" i="48" s="1"/>
  <c r="V45" i="48"/>
  <c r="Y45" i="48" s="1"/>
  <c r="V46" i="48"/>
  <c r="Y46" i="48" s="1"/>
  <c r="V47" i="48"/>
  <c r="Y47" i="48" s="1"/>
  <c r="V48" i="48"/>
  <c r="Y48" i="48" s="1"/>
  <c r="V49" i="48"/>
  <c r="Y49" i="48" s="1"/>
  <c r="V50" i="48"/>
  <c r="Y50" i="48" s="1"/>
  <c r="V51" i="48"/>
  <c r="Y51" i="48" s="1"/>
  <c r="V52" i="48"/>
  <c r="Y52" i="48" s="1"/>
  <c r="V53" i="48"/>
  <c r="Y53" i="48" s="1"/>
  <c r="V54" i="48"/>
  <c r="Y54" i="48" s="1"/>
  <c r="V55" i="48"/>
  <c r="Y55" i="48" s="1"/>
  <c r="V56" i="48"/>
  <c r="Y56" i="48" s="1"/>
  <c r="V57" i="48"/>
  <c r="Y57" i="48" s="1"/>
  <c r="V58" i="48"/>
  <c r="Y58" i="48" s="1"/>
  <c r="V59" i="48"/>
  <c r="Y59" i="48" s="1"/>
  <c r="V60" i="48"/>
  <c r="Y60" i="48" s="1"/>
  <c r="V61" i="48"/>
  <c r="Y61" i="48" s="1"/>
  <c r="V62" i="48"/>
  <c r="Y62" i="48" s="1"/>
  <c r="V63" i="48"/>
  <c r="Y63" i="48" s="1"/>
  <c r="V64" i="48"/>
  <c r="Y64" i="48" s="1"/>
  <c r="V65" i="48"/>
  <c r="Y65" i="48" s="1"/>
  <c r="V66" i="48"/>
  <c r="Y66" i="48" s="1"/>
  <c r="V67" i="48"/>
  <c r="Y67" i="48" s="1"/>
  <c r="V68" i="48"/>
  <c r="Y68" i="48" s="1"/>
  <c r="V69" i="48"/>
  <c r="Y69" i="48" s="1"/>
  <c r="V70" i="48"/>
  <c r="Y70" i="48" s="1"/>
  <c r="V71" i="48"/>
  <c r="Y71" i="48" s="1"/>
  <c r="V72" i="48"/>
  <c r="Y72" i="48" s="1"/>
  <c r="V73" i="48"/>
  <c r="Y73" i="48" s="1"/>
  <c r="V74" i="48"/>
  <c r="Y74" i="48" s="1"/>
  <c r="V75" i="48"/>
  <c r="Y75" i="48" s="1"/>
  <c r="V78" i="48"/>
  <c r="Y78" i="48" s="1"/>
  <c r="V82" i="48"/>
  <c r="Y82" i="48" s="1"/>
  <c r="V86" i="48"/>
  <c r="Y86" i="48" s="1"/>
  <c r="V77" i="48"/>
  <c r="Y77" i="48" s="1"/>
  <c r="V81" i="48"/>
  <c r="Y81" i="48" s="1"/>
  <c r="V85" i="48"/>
  <c r="Y85" i="48" s="1"/>
  <c r="V92" i="48"/>
  <c r="Y92" i="48" s="1"/>
  <c r="V96" i="48"/>
  <c r="Y96" i="48" s="1"/>
  <c r="V100" i="48"/>
  <c r="Y100" i="48" s="1"/>
  <c r="V104" i="48"/>
  <c r="Y104" i="48" s="1"/>
  <c r="V108" i="48"/>
  <c r="Y108" i="48" s="1"/>
  <c r="V112" i="48"/>
  <c r="Y112" i="48" s="1"/>
  <c r="V116" i="48"/>
  <c r="Y116" i="48" s="1"/>
  <c r="V120" i="48"/>
  <c r="Y120" i="48" s="1"/>
  <c r="V124" i="48"/>
  <c r="Y124" i="48" s="1"/>
  <c r="V128" i="48"/>
  <c r="Y128" i="48" s="1"/>
  <c r="V76" i="48"/>
  <c r="Y76" i="48" s="1"/>
  <c r="V80" i="48"/>
  <c r="Y80" i="48" s="1"/>
  <c r="V84" i="48"/>
  <c r="Y84" i="48" s="1"/>
  <c r="V88" i="48"/>
  <c r="Y88" i="48" s="1"/>
  <c r="V91" i="48"/>
  <c r="Y91" i="48" s="1"/>
  <c r="V95" i="48"/>
  <c r="Y95" i="48" s="1"/>
  <c r="V99" i="48"/>
  <c r="Y99" i="48" s="1"/>
  <c r="V103" i="48"/>
  <c r="Y103" i="48" s="1"/>
  <c r="V107" i="48"/>
  <c r="Y107" i="48" s="1"/>
  <c r="V111" i="48"/>
  <c r="Y111" i="48" s="1"/>
  <c r="V115" i="48"/>
  <c r="Y115" i="48" s="1"/>
  <c r="V119" i="48"/>
  <c r="Y119" i="48" s="1"/>
  <c r="V123" i="48"/>
  <c r="Y123" i="48" s="1"/>
  <c r="V127" i="48"/>
  <c r="Y127" i="48" s="1"/>
  <c r="V79" i="48"/>
  <c r="Y79" i="48" s="1"/>
  <c r="V83" i="48"/>
  <c r="Y83" i="48" s="1"/>
  <c r="V87" i="48"/>
  <c r="Y87" i="48" s="1"/>
  <c r="V89" i="48"/>
  <c r="Y89" i="48" s="1"/>
  <c r="V93" i="48"/>
  <c r="Y93" i="48" s="1"/>
  <c r="V97" i="48"/>
  <c r="Y97" i="48" s="1"/>
  <c r="V101" i="48"/>
  <c r="Y101" i="48" s="1"/>
  <c r="V105" i="48"/>
  <c r="Y105" i="48" s="1"/>
  <c r="V109" i="48"/>
  <c r="Y109" i="48" s="1"/>
  <c r="V113" i="48"/>
  <c r="Y113" i="48" s="1"/>
  <c r="V117" i="48"/>
  <c r="Y117" i="48" s="1"/>
  <c r="V121" i="48"/>
  <c r="Y121" i="48" s="1"/>
  <c r="V133" i="48"/>
  <c r="Y133" i="48" s="1"/>
  <c r="V137" i="48"/>
  <c r="Y137" i="48" s="1"/>
  <c r="V141" i="48"/>
  <c r="Y141" i="48" s="1"/>
  <c r="V145" i="48"/>
  <c r="Y145" i="48" s="1"/>
  <c r="V149" i="48"/>
  <c r="Y149" i="48" s="1"/>
  <c r="V153" i="48"/>
  <c r="Y153" i="48" s="1"/>
  <c r="V157" i="48"/>
  <c r="Y157" i="48" s="1"/>
  <c r="V161" i="48"/>
  <c r="Y161" i="48" s="1"/>
  <c r="V165" i="48"/>
  <c r="Y165" i="48" s="1"/>
  <c r="V169" i="48"/>
  <c r="Y169" i="48" s="1"/>
  <c r="V173" i="48"/>
  <c r="Y173" i="48" s="1"/>
  <c r="V177" i="48"/>
  <c r="Y177" i="48" s="1"/>
  <c r="V181" i="48"/>
  <c r="Y181" i="48" s="1"/>
  <c r="V185" i="48"/>
  <c r="Y185" i="48" s="1"/>
  <c r="V189" i="48"/>
  <c r="Y189" i="48" s="1"/>
  <c r="V193" i="48"/>
  <c r="Y193" i="48" s="1"/>
  <c r="V197" i="48"/>
  <c r="Y197" i="48" s="1"/>
  <c r="V201" i="48"/>
  <c r="Y201" i="48" s="1"/>
  <c r="V205" i="48"/>
  <c r="Y205" i="48" s="1"/>
  <c r="V209" i="48"/>
  <c r="Y209" i="48" s="1"/>
  <c r="V213" i="48"/>
  <c r="Y213" i="48" s="1"/>
  <c r="V217" i="48"/>
  <c r="Y217" i="48" s="1"/>
  <c r="V221" i="48"/>
  <c r="Y221" i="48" s="1"/>
  <c r="V225" i="48"/>
  <c r="Y225" i="48" s="1"/>
  <c r="V229" i="48"/>
  <c r="Y229" i="48" s="1"/>
  <c r="V233" i="48"/>
  <c r="Y233" i="48" s="1"/>
  <c r="V237" i="48"/>
  <c r="Y237" i="48" s="1"/>
  <c r="V241" i="48"/>
  <c r="Y241" i="48" s="1"/>
  <c r="V245" i="48"/>
  <c r="Y245" i="48" s="1"/>
  <c r="V249" i="48"/>
  <c r="Y249" i="48" s="1"/>
  <c r="V253" i="48"/>
  <c r="Y253" i="48" s="1"/>
  <c r="V257" i="48"/>
  <c r="Y257" i="48" s="1"/>
  <c r="V261" i="48"/>
  <c r="Y261" i="48" s="1"/>
  <c r="V265" i="48"/>
  <c r="Y265" i="48" s="1"/>
  <c r="V94" i="48"/>
  <c r="Y94" i="48" s="1"/>
  <c r="V102" i="48"/>
  <c r="Y102" i="48" s="1"/>
  <c r="V110" i="48"/>
  <c r="Y110" i="48" s="1"/>
  <c r="V118" i="48"/>
  <c r="Y118" i="48" s="1"/>
  <c r="V125" i="48"/>
  <c r="Y125" i="48" s="1"/>
  <c r="V129" i="48"/>
  <c r="Y129" i="48" s="1"/>
  <c r="V132" i="48"/>
  <c r="Y132" i="48" s="1"/>
  <c r="V136" i="48"/>
  <c r="Y136" i="48" s="1"/>
  <c r="V140" i="48"/>
  <c r="Y140" i="48" s="1"/>
  <c r="V144" i="48"/>
  <c r="Y144" i="48" s="1"/>
  <c r="V148" i="48"/>
  <c r="Y148" i="48" s="1"/>
  <c r="V152" i="48"/>
  <c r="Y152" i="48" s="1"/>
  <c r="V156" i="48"/>
  <c r="Y156" i="48" s="1"/>
  <c r="V160" i="48"/>
  <c r="Y160" i="48" s="1"/>
  <c r="V164" i="48"/>
  <c r="Y164" i="48" s="1"/>
  <c r="V168" i="48"/>
  <c r="Y168" i="48" s="1"/>
  <c r="V172" i="48"/>
  <c r="Y172" i="48" s="1"/>
  <c r="V176" i="48"/>
  <c r="Y176" i="48" s="1"/>
  <c r="V180" i="48"/>
  <c r="Y180" i="48" s="1"/>
  <c r="V184" i="48"/>
  <c r="Y184" i="48" s="1"/>
  <c r="V188" i="48"/>
  <c r="Y188" i="48" s="1"/>
  <c r="V192" i="48"/>
  <c r="Y192" i="48" s="1"/>
  <c r="V196" i="48"/>
  <c r="Y196" i="48" s="1"/>
  <c r="V200" i="48"/>
  <c r="Y200" i="48" s="1"/>
  <c r="V204" i="48"/>
  <c r="Y204" i="48" s="1"/>
  <c r="V208" i="48"/>
  <c r="Y208" i="48" s="1"/>
  <c r="V212" i="48"/>
  <c r="Y212" i="48" s="1"/>
  <c r="V216" i="48"/>
  <c r="Y216" i="48" s="1"/>
  <c r="V220" i="48"/>
  <c r="Y220" i="48" s="1"/>
  <c r="V224" i="48"/>
  <c r="Y224" i="48" s="1"/>
  <c r="V228" i="48"/>
  <c r="Y228" i="48" s="1"/>
  <c r="V232" i="48"/>
  <c r="Y232" i="48" s="1"/>
  <c r="V236" i="48"/>
  <c r="Y236" i="48" s="1"/>
  <c r="V240" i="48"/>
  <c r="Y240" i="48" s="1"/>
  <c r="V244" i="48"/>
  <c r="Y244" i="48" s="1"/>
  <c r="V248" i="48"/>
  <c r="Y248" i="48" s="1"/>
  <c r="V252" i="48"/>
  <c r="Y252" i="48" s="1"/>
  <c r="V131" i="48"/>
  <c r="Y131" i="48" s="1"/>
  <c r="V135" i="48"/>
  <c r="Y135" i="48" s="1"/>
  <c r="V139" i="48"/>
  <c r="Y139" i="48" s="1"/>
  <c r="V143" i="48"/>
  <c r="Y143" i="48" s="1"/>
  <c r="V147" i="48"/>
  <c r="Y147" i="48" s="1"/>
  <c r="V151" i="48"/>
  <c r="Y151" i="48" s="1"/>
  <c r="V155" i="48"/>
  <c r="Y155" i="48" s="1"/>
  <c r="V159" i="48"/>
  <c r="Y159" i="48" s="1"/>
  <c r="V163" i="48"/>
  <c r="Y163" i="48" s="1"/>
  <c r="V167" i="48"/>
  <c r="Y167" i="48" s="1"/>
  <c r="V171" i="48"/>
  <c r="Y171" i="48" s="1"/>
  <c r="V175" i="48"/>
  <c r="Y175" i="48" s="1"/>
  <c r="V179" i="48"/>
  <c r="Y179" i="48" s="1"/>
  <c r="V183" i="48"/>
  <c r="Y183" i="48" s="1"/>
  <c r="V187" i="48"/>
  <c r="Y187" i="48" s="1"/>
  <c r="V191" i="48"/>
  <c r="Y191" i="48" s="1"/>
  <c r="V195" i="48"/>
  <c r="Y195" i="48" s="1"/>
  <c r="V199" i="48"/>
  <c r="Y199" i="48" s="1"/>
  <c r="V203" i="48"/>
  <c r="Y203" i="48" s="1"/>
  <c r="V207" i="48"/>
  <c r="Y207" i="48" s="1"/>
  <c r="V211" i="48"/>
  <c r="Y211" i="48" s="1"/>
  <c r="V215" i="48"/>
  <c r="Y215" i="48" s="1"/>
  <c r="V219" i="48"/>
  <c r="Y219" i="48" s="1"/>
  <c r="V223" i="48"/>
  <c r="Y223" i="48" s="1"/>
  <c r="V227" i="48"/>
  <c r="Y227" i="48" s="1"/>
  <c r="V231" i="48"/>
  <c r="Y231" i="48" s="1"/>
  <c r="V235" i="48"/>
  <c r="Y235" i="48" s="1"/>
  <c r="V239" i="48"/>
  <c r="Y239" i="48" s="1"/>
  <c r="V243" i="48"/>
  <c r="Y243" i="48" s="1"/>
  <c r="V247" i="48"/>
  <c r="Y247" i="48" s="1"/>
  <c r="V251" i="48"/>
  <c r="Y251" i="48" s="1"/>
  <c r="V255" i="48"/>
  <c r="Y255" i="48" s="1"/>
  <c r="V259" i="48"/>
  <c r="Y259" i="48" s="1"/>
  <c r="V263" i="48"/>
  <c r="Y263" i="48" s="1"/>
  <c r="V90" i="48"/>
  <c r="Y90" i="48" s="1"/>
  <c r="V98" i="48"/>
  <c r="Y98" i="48" s="1"/>
  <c r="V106" i="48"/>
  <c r="Y106" i="48" s="1"/>
  <c r="V114" i="48"/>
  <c r="Y114" i="48" s="1"/>
  <c r="V122" i="48"/>
  <c r="Y122" i="48" s="1"/>
  <c r="V126" i="48"/>
  <c r="Y126" i="48" s="1"/>
  <c r="V130" i="48"/>
  <c r="Y130" i="48" s="1"/>
  <c r="V134" i="48"/>
  <c r="Y134" i="48" s="1"/>
  <c r="V138" i="48"/>
  <c r="Y138" i="48" s="1"/>
  <c r="V142" i="48"/>
  <c r="Y142" i="48" s="1"/>
  <c r="V146" i="48"/>
  <c r="Y146" i="48" s="1"/>
  <c r="V150" i="48"/>
  <c r="Y150" i="48" s="1"/>
  <c r="V154" i="48"/>
  <c r="Y154" i="48" s="1"/>
  <c r="V158" i="48"/>
  <c r="Y158" i="48" s="1"/>
  <c r="V162" i="48"/>
  <c r="Y162" i="48" s="1"/>
  <c r="V166" i="48"/>
  <c r="Y166" i="48" s="1"/>
  <c r="V170" i="48"/>
  <c r="Y170" i="48" s="1"/>
  <c r="V174" i="48"/>
  <c r="Y174" i="48" s="1"/>
  <c r="V178" i="48"/>
  <c r="Y178" i="48" s="1"/>
  <c r="V182" i="48"/>
  <c r="Y182" i="48" s="1"/>
  <c r="V186" i="48"/>
  <c r="Y186" i="48" s="1"/>
  <c r="V190" i="48"/>
  <c r="Y190" i="48" s="1"/>
  <c r="V194" i="48"/>
  <c r="Y194" i="48" s="1"/>
  <c r="V198" i="48"/>
  <c r="Y198" i="48" s="1"/>
  <c r="V202" i="48"/>
  <c r="Y202" i="48" s="1"/>
  <c r="V206" i="48"/>
  <c r="Y206" i="48" s="1"/>
  <c r="V210" i="48"/>
  <c r="Y210" i="48" s="1"/>
  <c r="V214" i="48"/>
  <c r="Y214" i="48" s="1"/>
  <c r="V218" i="48"/>
  <c r="Y218" i="48" s="1"/>
  <c r="V222" i="48"/>
  <c r="Y222" i="48" s="1"/>
  <c r="V226" i="48"/>
  <c r="Y226" i="48" s="1"/>
  <c r="V230" i="48"/>
  <c r="Y230" i="48" s="1"/>
  <c r="V234" i="48"/>
  <c r="Y234" i="48" s="1"/>
  <c r="V238" i="48"/>
  <c r="Y238" i="48" s="1"/>
  <c r="V242" i="48"/>
  <c r="Y242" i="48" s="1"/>
  <c r="V246" i="48"/>
  <c r="Y246" i="48" s="1"/>
  <c r="V250" i="48"/>
  <c r="Y250" i="48" s="1"/>
  <c r="V254" i="48"/>
  <c r="Y254" i="48" s="1"/>
  <c r="V256" i="48"/>
  <c r="Y256" i="48" s="1"/>
  <c r="V258" i="48"/>
  <c r="Y258" i="48" s="1"/>
  <c r="V260" i="48"/>
  <c r="Y260" i="48" s="1"/>
  <c r="V262" i="48"/>
  <c r="Y262" i="48" s="1"/>
  <c r="V264" i="48"/>
  <c r="Y264" i="48" s="1"/>
  <c r="V266" i="48"/>
  <c r="Y266" i="48" s="1"/>
  <c r="V270" i="48"/>
  <c r="Y270" i="48" s="1"/>
  <c r="V274" i="48"/>
  <c r="Y274" i="48" s="1"/>
  <c r="V278" i="48"/>
  <c r="Y278" i="48" s="1"/>
  <c r="V282" i="48"/>
  <c r="Y282" i="48" s="1"/>
  <c r="V286" i="48"/>
  <c r="Y286" i="48" s="1"/>
  <c r="V290" i="48"/>
  <c r="Y290" i="48" s="1"/>
  <c r="V294" i="48"/>
  <c r="Y294" i="48" s="1"/>
  <c r="V298" i="48"/>
  <c r="Y298" i="48" s="1"/>
  <c r="V302" i="48"/>
  <c r="Y302" i="48" s="1"/>
  <c r="V306" i="48"/>
  <c r="Y306" i="48" s="1"/>
  <c r="V310" i="48"/>
  <c r="Y310" i="48" s="1"/>
  <c r="V314" i="48"/>
  <c r="Y314" i="48" s="1"/>
  <c r="V318" i="48"/>
  <c r="Y318" i="48" s="1"/>
  <c r="V269" i="48"/>
  <c r="Y269" i="48" s="1"/>
  <c r="V273" i="48"/>
  <c r="Y273" i="48" s="1"/>
  <c r="V277" i="48"/>
  <c r="Y277" i="48" s="1"/>
  <c r="V281" i="48"/>
  <c r="Y281" i="48" s="1"/>
  <c r="V285" i="48"/>
  <c r="Y285" i="48" s="1"/>
  <c r="V289" i="48"/>
  <c r="Y289" i="48" s="1"/>
  <c r="V293" i="48"/>
  <c r="Y293" i="48" s="1"/>
  <c r="V297" i="48"/>
  <c r="Y297" i="48" s="1"/>
  <c r="V301" i="48"/>
  <c r="Y301" i="48" s="1"/>
  <c r="V305" i="48"/>
  <c r="Y305" i="48" s="1"/>
  <c r="V309" i="48"/>
  <c r="Y309" i="48" s="1"/>
  <c r="V313" i="48"/>
  <c r="Y313" i="48" s="1"/>
  <c r="V317" i="48"/>
  <c r="Y317" i="48" s="1"/>
  <c r="V321" i="48"/>
  <c r="Y321" i="48" s="1"/>
  <c r="V325" i="48"/>
  <c r="Y325" i="48" s="1"/>
  <c r="V329" i="48"/>
  <c r="Y329" i="48" s="1"/>
  <c r="V333" i="48"/>
  <c r="Y333" i="48" s="1"/>
  <c r="V337" i="48"/>
  <c r="Y337" i="48" s="1"/>
  <c r="V341" i="48"/>
  <c r="Y341" i="48" s="1"/>
  <c r="V345" i="48"/>
  <c r="Y345" i="48" s="1"/>
  <c r="V349" i="48"/>
  <c r="Y349" i="48" s="1"/>
  <c r="V353" i="48"/>
  <c r="Y353" i="48" s="1"/>
  <c r="V357" i="48"/>
  <c r="Y357" i="48" s="1"/>
  <c r="V361" i="48"/>
  <c r="Y361" i="48" s="1"/>
  <c r="V268" i="48"/>
  <c r="Y268" i="48" s="1"/>
  <c r="V272" i="48"/>
  <c r="Y272" i="48" s="1"/>
  <c r="V276" i="48"/>
  <c r="Y276" i="48" s="1"/>
  <c r="V280" i="48"/>
  <c r="Y280" i="48" s="1"/>
  <c r="V284" i="48"/>
  <c r="Y284" i="48" s="1"/>
  <c r="V288" i="48"/>
  <c r="Y288" i="48" s="1"/>
  <c r="V292" i="48"/>
  <c r="Y292" i="48" s="1"/>
  <c r="V296" i="48"/>
  <c r="Y296" i="48" s="1"/>
  <c r="V300" i="48"/>
  <c r="Y300" i="48" s="1"/>
  <c r="V304" i="48"/>
  <c r="Y304" i="48" s="1"/>
  <c r="V308" i="48"/>
  <c r="Y308" i="48" s="1"/>
  <c r="V312" i="48"/>
  <c r="Y312" i="48" s="1"/>
  <c r="V316" i="48"/>
  <c r="Y316" i="48" s="1"/>
  <c r="V320" i="48"/>
  <c r="Y320" i="48" s="1"/>
  <c r="V324" i="48"/>
  <c r="Y324" i="48" s="1"/>
  <c r="V328" i="48"/>
  <c r="Y328" i="48" s="1"/>
  <c r="V332" i="48"/>
  <c r="Y332" i="48" s="1"/>
  <c r="V336" i="48"/>
  <c r="Y336" i="48" s="1"/>
  <c r="V340" i="48"/>
  <c r="Y340" i="48" s="1"/>
  <c r="V267" i="48"/>
  <c r="Y267" i="48" s="1"/>
  <c r="V271" i="48"/>
  <c r="Y271" i="48" s="1"/>
  <c r="V275" i="48"/>
  <c r="Y275" i="48" s="1"/>
  <c r="V279" i="48"/>
  <c r="Y279" i="48" s="1"/>
  <c r="V283" i="48"/>
  <c r="Y283" i="48" s="1"/>
  <c r="V287" i="48"/>
  <c r="Y287" i="48" s="1"/>
  <c r="V291" i="48"/>
  <c r="Y291" i="48" s="1"/>
  <c r="V295" i="48"/>
  <c r="Y295" i="48" s="1"/>
  <c r="V299" i="48"/>
  <c r="Y299" i="48" s="1"/>
  <c r="V303" i="48"/>
  <c r="Y303" i="48" s="1"/>
  <c r="V307" i="48"/>
  <c r="Y307" i="48" s="1"/>
  <c r="V311" i="48"/>
  <c r="Y311" i="48" s="1"/>
  <c r="V315" i="48"/>
  <c r="Y315" i="48" s="1"/>
  <c r="V319" i="48"/>
  <c r="Y319" i="48" s="1"/>
  <c r="V323" i="48"/>
  <c r="Y323" i="48" s="1"/>
  <c r="V327" i="48"/>
  <c r="Y327" i="48" s="1"/>
  <c r="V331" i="48"/>
  <c r="Y331" i="48" s="1"/>
  <c r="V335" i="48"/>
  <c r="Y335" i="48" s="1"/>
  <c r="V339" i="48"/>
  <c r="Y339" i="48" s="1"/>
  <c r="V343" i="48"/>
  <c r="Y343" i="48" s="1"/>
  <c r="V347" i="48"/>
  <c r="Y347" i="48" s="1"/>
  <c r="V351" i="48"/>
  <c r="Y351" i="48" s="1"/>
  <c r="V355" i="48"/>
  <c r="Y355" i="48" s="1"/>
  <c r="V359" i="48"/>
  <c r="Y359" i="48" s="1"/>
  <c r="V363" i="48"/>
  <c r="Y363" i="48" s="1"/>
  <c r="V367" i="48"/>
  <c r="Y367" i="48" s="1"/>
  <c r="V371" i="48"/>
  <c r="Y371" i="48" s="1"/>
  <c r="V375" i="48"/>
  <c r="Y375" i="48" s="1"/>
  <c r="V379" i="48"/>
  <c r="Y379" i="48" s="1"/>
  <c r="V383" i="48"/>
  <c r="Y383" i="48" s="1"/>
  <c r="V387" i="48"/>
  <c r="Y387" i="48" s="1"/>
  <c r="V391" i="48"/>
  <c r="Y391" i="48" s="1"/>
  <c r="V395" i="48"/>
  <c r="Y395" i="48" s="1"/>
  <c r="V326" i="48"/>
  <c r="Y326" i="48" s="1"/>
  <c r="V334" i="48"/>
  <c r="Y334" i="48" s="1"/>
  <c r="V342" i="48"/>
  <c r="Y342" i="48" s="1"/>
  <c r="V344" i="48"/>
  <c r="Y344" i="48" s="1"/>
  <c r="V346" i="48"/>
  <c r="Y346" i="48" s="1"/>
  <c r="V348" i="48"/>
  <c r="Y348" i="48" s="1"/>
  <c r="V350" i="48"/>
  <c r="Y350" i="48" s="1"/>
  <c r="V352" i="48"/>
  <c r="Y352" i="48" s="1"/>
  <c r="V354" i="48"/>
  <c r="Y354" i="48" s="1"/>
  <c r="V356" i="48"/>
  <c r="Y356" i="48" s="1"/>
  <c r="V358" i="48"/>
  <c r="Y358" i="48" s="1"/>
  <c r="V360" i="48"/>
  <c r="Y360" i="48" s="1"/>
  <c r="V362" i="48"/>
  <c r="Y362" i="48" s="1"/>
  <c r="V366" i="48"/>
  <c r="Y366" i="48" s="1"/>
  <c r="V365" i="48"/>
  <c r="Y365" i="48" s="1"/>
  <c r="V369" i="48"/>
  <c r="Y369" i="48" s="1"/>
  <c r="V373" i="48"/>
  <c r="Y373" i="48" s="1"/>
  <c r="V377" i="48"/>
  <c r="Y377" i="48" s="1"/>
  <c r="V381" i="48"/>
  <c r="Y381" i="48" s="1"/>
  <c r="V385" i="48"/>
  <c r="Y385" i="48" s="1"/>
  <c r="V389" i="48"/>
  <c r="Y389" i="48" s="1"/>
  <c r="V393" i="48"/>
  <c r="Y393" i="48" s="1"/>
  <c r="V322" i="48"/>
  <c r="Y322" i="48" s="1"/>
  <c r="V330" i="48"/>
  <c r="Y330" i="48" s="1"/>
  <c r="V338" i="48"/>
  <c r="Y338" i="48" s="1"/>
  <c r="V364" i="48"/>
  <c r="Y364" i="48" s="1"/>
  <c r="V368" i="48"/>
  <c r="Y368" i="48" s="1"/>
  <c r="V372" i="48"/>
  <c r="Y372" i="48" s="1"/>
  <c r="V376" i="48"/>
  <c r="Y376" i="48" s="1"/>
  <c r="V380" i="48"/>
  <c r="Y380" i="48" s="1"/>
  <c r="V384" i="48"/>
  <c r="Y384" i="48" s="1"/>
  <c r="V388" i="48"/>
  <c r="Y388" i="48" s="1"/>
  <c r="V397" i="48"/>
  <c r="Y397" i="48" s="1"/>
  <c r="V401" i="48"/>
  <c r="Y401" i="48" s="1"/>
  <c r="V405" i="48"/>
  <c r="Y405" i="48" s="1"/>
  <c r="V409" i="48"/>
  <c r="Y409" i="48" s="1"/>
  <c r="V413" i="48"/>
  <c r="Y413" i="48" s="1"/>
  <c r="V417" i="48"/>
  <c r="Y417" i="48" s="1"/>
  <c r="V421" i="48"/>
  <c r="Y421" i="48" s="1"/>
  <c r="V425" i="48"/>
  <c r="Y425" i="48" s="1"/>
  <c r="V429" i="48"/>
  <c r="Y429" i="48" s="1"/>
  <c r="V433" i="48"/>
  <c r="Y433" i="48" s="1"/>
  <c r="V437" i="48"/>
  <c r="Y437" i="48" s="1"/>
  <c r="V441" i="48"/>
  <c r="Y441" i="48" s="1"/>
  <c r="V445" i="48"/>
  <c r="Y445" i="48" s="1"/>
  <c r="V449" i="48"/>
  <c r="Y449" i="48" s="1"/>
  <c r="V453" i="48"/>
  <c r="Y453" i="48" s="1"/>
  <c r="V457" i="48"/>
  <c r="Y457" i="48" s="1"/>
  <c r="V461" i="48"/>
  <c r="Y461" i="48" s="1"/>
  <c r="V465" i="48"/>
  <c r="Y465" i="48" s="1"/>
  <c r="V469" i="48"/>
  <c r="Y469" i="48" s="1"/>
  <c r="V473" i="48"/>
  <c r="Y473" i="48" s="1"/>
  <c r="V477" i="48"/>
  <c r="Y477" i="48" s="1"/>
  <c r="V481" i="48"/>
  <c r="Y481" i="48" s="1"/>
  <c r="V485" i="48"/>
  <c r="Y485" i="48" s="1"/>
  <c r="V489" i="48"/>
  <c r="Y489" i="48" s="1"/>
  <c r="V493" i="48"/>
  <c r="Y493" i="48" s="1"/>
  <c r="V497" i="48"/>
  <c r="Y497" i="48" s="1"/>
  <c r="V501" i="48"/>
  <c r="Y501" i="48" s="1"/>
  <c r="V505" i="48"/>
  <c r="Y505" i="48" s="1"/>
  <c r="V509" i="48"/>
  <c r="Y509" i="48" s="1"/>
  <c r="V513" i="48"/>
  <c r="Y513" i="48" s="1"/>
  <c r="V517" i="48"/>
  <c r="Y517" i="48" s="1"/>
  <c r="V521" i="48"/>
  <c r="Y521" i="48" s="1"/>
  <c r="V525" i="48"/>
  <c r="Y525" i="48" s="1"/>
  <c r="V529" i="48"/>
  <c r="Y529" i="48" s="1"/>
  <c r="V533" i="48"/>
  <c r="Y533" i="48" s="1"/>
  <c r="V537" i="48"/>
  <c r="Y537" i="48" s="1"/>
  <c r="V541" i="48"/>
  <c r="Y541" i="48" s="1"/>
  <c r="V545" i="48"/>
  <c r="Y545" i="48" s="1"/>
  <c r="V549" i="48"/>
  <c r="Y549" i="48" s="1"/>
  <c r="V553" i="48"/>
  <c r="Y553" i="48" s="1"/>
  <c r="V374" i="48"/>
  <c r="Y374" i="48" s="1"/>
  <c r="V382" i="48"/>
  <c r="Y382" i="48" s="1"/>
  <c r="V390" i="48"/>
  <c r="Y390" i="48" s="1"/>
  <c r="V392" i="48"/>
  <c r="Y392" i="48" s="1"/>
  <c r="V394" i="48"/>
  <c r="Y394" i="48" s="1"/>
  <c r="V396" i="48"/>
  <c r="Y396" i="48" s="1"/>
  <c r="V400" i="48"/>
  <c r="Y400" i="48" s="1"/>
  <c r="V404" i="48"/>
  <c r="Y404" i="48" s="1"/>
  <c r="V408" i="48"/>
  <c r="Y408" i="48" s="1"/>
  <c r="V412" i="48"/>
  <c r="Y412" i="48" s="1"/>
  <c r="V416" i="48"/>
  <c r="Y416" i="48" s="1"/>
  <c r="V420" i="48"/>
  <c r="Y420" i="48" s="1"/>
  <c r="V424" i="48"/>
  <c r="Y424" i="48" s="1"/>
  <c r="V428" i="48"/>
  <c r="Y428" i="48" s="1"/>
  <c r="V432" i="48"/>
  <c r="Y432" i="48" s="1"/>
  <c r="V436" i="48"/>
  <c r="Y436" i="48" s="1"/>
  <c r="V440" i="48"/>
  <c r="Y440" i="48" s="1"/>
  <c r="V444" i="48"/>
  <c r="Y444" i="48" s="1"/>
  <c r="V448" i="48"/>
  <c r="Y448" i="48" s="1"/>
  <c r="V452" i="48"/>
  <c r="Y452" i="48" s="1"/>
  <c r="V456" i="48"/>
  <c r="Y456" i="48" s="1"/>
  <c r="V460" i="48"/>
  <c r="Y460" i="48" s="1"/>
  <c r="V464" i="48"/>
  <c r="Y464" i="48" s="1"/>
  <c r="V468" i="48"/>
  <c r="Y468" i="48" s="1"/>
  <c r="V472" i="48"/>
  <c r="Y472" i="48" s="1"/>
  <c r="V476" i="48"/>
  <c r="Y476" i="48" s="1"/>
  <c r="V480" i="48"/>
  <c r="Y480" i="48" s="1"/>
  <c r="V484" i="48"/>
  <c r="Y484" i="48" s="1"/>
  <c r="V488" i="48"/>
  <c r="Y488" i="48" s="1"/>
  <c r="V492" i="48"/>
  <c r="Y492" i="48" s="1"/>
  <c r="V496" i="48"/>
  <c r="Y496" i="48" s="1"/>
  <c r="V500" i="48"/>
  <c r="Y500" i="48" s="1"/>
  <c r="V504" i="48"/>
  <c r="Y504" i="48" s="1"/>
  <c r="V508" i="48"/>
  <c r="Y508" i="48" s="1"/>
  <c r="V512" i="48"/>
  <c r="Y512" i="48" s="1"/>
  <c r="V516" i="48"/>
  <c r="Y516" i="48" s="1"/>
  <c r="V520" i="48"/>
  <c r="Y520" i="48" s="1"/>
  <c r="V524" i="48"/>
  <c r="Y524" i="48" s="1"/>
  <c r="V528" i="48"/>
  <c r="Y528" i="48" s="1"/>
  <c r="V532" i="48"/>
  <c r="Y532" i="48" s="1"/>
  <c r="V536" i="48"/>
  <c r="Y536" i="48" s="1"/>
  <c r="V540" i="48"/>
  <c r="Y540" i="48" s="1"/>
  <c r="V544" i="48"/>
  <c r="Y544" i="48" s="1"/>
  <c r="V548" i="48"/>
  <c r="Y548" i="48" s="1"/>
  <c r="V552" i="48"/>
  <c r="Y552" i="48" s="1"/>
  <c r="V556" i="48"/>
  <c r="Y556" i="48" s="1"/>
  <c r="V560" i="48"/>
  <c r="Y560" i="48" s="1"/>
  <c r="V564" i="48"/>
  <c r="Y564" i="48" s="1"/>
  <c r="V568" i="48"/>
  <c r="Y568" i="48" s="1"/>
  <c r="V572" i="48"/>
  <c r="Y572" i="48" s="1"/>
  <c r="V399" i="48"/>
  <c r="Y399" i="48" s="1"/>
  <c r="V403" i="48"/>
  <c r="Y403" i="48" s="1"/>
  <c r="V407" i="48"/>
  <c r="Y407" i="48" s="1"/>
  <c r="V411" i="48"/>
  <c r="Y411" i="48" s="1"/>
  <c r="V415" i="48"/>
  <c r="Y415" i="48" s="1"/>
  <c r="V419" i="48"/>
  <c r="Y419" i="48" s="1"/>
  <c r="V423" i="48"/>
  <c r="Y423" i="48" s="1"/>
  <c r="V427" i="48"/>
  <c r="Y427" i="48" s="1"/>
  <c r="V431" i="48"/>
  <c r="Y431" i="48" s="1"/>
  <c r="V435" i="48"/>
  <c r="Y435" i="48" s="1"/>
  <c r="V439" i="48"/>
  <c r="Y439" i="48" s="1"/>
  <c r="V443" i="48"/>
  <c r="Y443" i="48" s="1"/>
  <c r="V447" i="48"/>
  <c r="Y447" i="48" s="1"/>
  <c r="V451" i="48"/>
  <c r="Y451" i="48" s="1"/>
  <c r="V455" i="48"/>
  <c r="Y455" i="48" s="1"/>
  <c r="V459" i="48"/>
  <c r="Y459" i="48" s="1"/>
  <c r="V463" i="48"/>
  <c r="Y463" i="48" s="1"/>
  <c r="V370" i="48"/>
  <c r="Y370" i="48" s="1"/>
  <c r="V378" i="48"/>
  <c r="Y378" i="48" s="1"/>
  <c r="V386" i="48"/>
  <c r="Y386" i="48" s="1"/>
  <c r="V398" i="48"/>
  <c r="Y398" i="48" s="1"/>
  <c r="V402" i="48"/>
  <c r="Y402" i="48" s="1"/>
  <c r="V406" i="48"/>
  <c r="Y406" i="48" s="1"/>
  <c r="V410" i="48"/>
  <c r="Y410" i="48" s="1"/>
  <c r="V414" i="48"/>
  <c r="Y414" i="48" s="1"/>
  <c r="V422" i="48"/>
  <c r="Y422" i="48" s="1"/>
  <c r="V430" i="48"/>
  <c r="Y430" i="48" s="1"/>
  <c r="V438" i="48"/>
  <c r="Y438" i="48" s="1"/>
  <c r="V446" i="48"/>
  <c r="Y446" i="48" s="1"/>
  <c r="V454" i="48"/>
  <c r="Y454" i="48" s="1"/>
  <c r="V462" i="48"/>
  <c r="Y462" i="48" s="1"/>
  <c r="V561" i="48"/>
  <c r="Y561" i="48" s="1"/>
  <c r="V569" i="48"/>
  <c r="Y569" i="48" s="1"/>
  <c r="V575" i="48"/>
  <c r="Y575" i="48" s="1"/>
  <c r="V579" i="48"/>
  <c r="Y579" i="48" s="1"/>
  <c r="V583" i="48"/>
  <c r="Y583" i="48" s="1"/>
  <c r="V587" i="48"/>
  <c r="Y587" i="48" s="1"/>
  <c r="V591" i="48"/>
  <c r="Y591" i="48" s="1"/>
  <c r="V595" i="48"/>
  <c r="Y595" i="48" s="1"/>
  <c r="V599" i="48"/>
  <c r="Y599" i="48" s="1"/>
  <c r="V603" i="48"/>
  <c r="Y603" i="48" s="1"/>
  <c r="V607" i="48"/>
  <c r="Y607" i="48" s="1"/>
  <c r="V611" i="48"/>
  <c r="Y611" i="48" s="1"/>
  <c r="V615" i="48"/>
  <c r="Y615" i="48" s="1"/>
  <c r="V619" i="48"/>
  <c r="Y619" i="48" s="1"/>
  <c r="V623" i="48"/>
  <c r="Y623" i="48" s="1"/>
  <c r="V627" i="48"/>
  <c r="Y627" i="48" s="1"/>
  <c r="V631" i="48"/>
  <c r="Y631" i="48" s="1"/>
  <c r="V635" i="48"/>
  <c r="Y635" i="48" s="1"/>
  <c r="V639" i="48"/>
  <c r="Y639" i="48" s="1"/>
  <c r="V643" i="48"/>
  <c r="Y643" i="48" s="1"/>
  <c r="V647" i="48"/>
  <c r="Y647" i="48" s="1"/>
  <c r="V651" i="48"/>
  <c r="Y651" i="48" s="1"/>
  <c r="V655" i="48"/>
  <c r="Y655" i="48" s="1"/>
  <c r="V659" i="48"/>
  <c r="Y659" i="48" s="1"/>
  <c r="V663" i="48"/>
  <c r="Y663" i="48" s="1"/>
  <c r="V667" i="48"/>
  <c r="Y667" i="48" s="1"/>
  <c r="V671" i="48"/>
  <c r="Y671" i="48" s="1"/>
  <c r="V675" i="48"/>
  <c r="Y675" i="48" s="1"/>
  <c r="V679" i="48"/>
  <c r="Y679" i="48" s="1"/>
  <c r="V683" i="48"/>
  <c r="Y683" i="48" s="1"/>
  <c r="V687" i="48"/>
  <c r="Y687" i="48" s="1"/>
  <c r="V691" i="48"/>
  <c r="Y691" i="48" s="1"/>
  <c r="V695" i="48"/>
  <c r="Y695" i="48" s="1"/>
  <c r="V699" i="48"/>
  <c r="Y699" i="48" s="1"/>
  <c r="V703" i="48"/>
  <c r="Y703" i="48" s="1"/>
  <c r="V467" i="48"/>
  <c r="Y467" i="48" s="1"/>
  <c r="V471" i="48"/>
  <c r="Y471" i="48" s="1"/>
  <c r="V475" i="48"/>
  <c r="Y475" i="48" s="1"/>
  <c r="V479" i="48"/>
  <c r="Y479" i="48" s="1"/>
  <c r="V483" i="48"/>
  <c r="Y483" i="48" s="1"/>
  <c r="V487" i="48"/>
  <c r="Y487" i="48" s="1"/>
  <c r="V491" i="48"/>
  <c r="Y491" i="48" s="1"/>
  <c r="V495" i="48"/>
  <c r="Y495" i="48" s="1"/>
  <c r="V499" i="48"/>
  <c r="Y499" i="48" s="1"/>
  <c r="V503" i="48"/>
  <c r="Y503" i="48" s="1"/>
  <c r="V507" i="48"/>
  <c r="Y507" i="48" s="1"/>
  <c r="V511" i="48"/>
  <c r="Y511" i="48" s="1"/>
  <c r="V515" i="48"/>
  <c r="Y515" i="48" s="1"/>
  <c r="V519" i="48"/>
  <c r="Y519" i="48" s="1"/>
  <c r="V523" i="48"/>
  <c r="Y523" i="48" s="1"/>
  <c r="V527" i="48"/>
  <c r="Y527" i="48" s="1"/>
  <c r="V531" i="48"/>
  <c r="Y531" i="48" s="1"/>
  <c r="V535" i="48"/>
  <c r="Y535" i="48" s="1"/>
  <c r="V539" i="48"/>
  <c r="Y539" i="48" s="1"/>
  <c r="V543" i="48"/>
  <c r="Y543" i="48" s="1"/>
  <c r="V547" i="48"/>
  <c r="Y547" i="48" s="1"/>
  <c r="V551" i="48"/>
  <c r="Y551" i="48" s="1"/>
  <c r="V555" i="48"/>
  <c r="Y555" i="48" s="1"/>
  <c r="V558" i="48"/>
  <c r="Y558" i="48" s="1"/>
  <c r="V563" i="48"/>
  <c r="Y563" i="48" s="1"/>
  <c r="V566" i="48"/>
  <c r="Y566" i="48" s="1"/>
  <c r="V571" i="48"/>
  <c r="Y571" i="48" s="1"/>
  <c r="V574" i="48"/>
  <c r="Y574" i="48" s="1"/>
  <c r="V578" i="48"/>
  <c r="Y578" i="48" s="1"/>
  <c r="V582" i="48"/>
  <c r="Y582" i="48" s="1"/>
  <c r="V586" i="48"/>
  <c r="Y586" i="48" s="1"/>
  <c r="V590" i="48"/>
  <c r="Y590" i="48" s="1"/>
  <c r="V594" i="48"/>
  <c r="Y594" i="48" s="1"/>
  <c r="V598" i="48"/>
  <c r="Y598" i="48" s="1"/>
  <c r="V602" i="48"/>
  <c r="Y602" i="48" s="1"/>
  <c r="V606" i="48"/>
  <c r="Y606" i="48" s="1"/>
  <c r="V418" i="48"/>
  <c r="Y418" i="48" s="1"/>
  <c r="V426" i="48"/>
  <c r="Y426" i="48" s="1"/>
  <c r="V434" i="48"/>
  <c r="Y434" i="48" s="1"/>
  <c r="V442" i="48"/>
  <c r="Y442" i="48" s="1"/>
  <c r="V450" i="48"/>
  <c r="Y450" i="48" s="1"/>
  <c r="V458" i="48"/>
  <c r="Y458" i="48" s="1"/>
  <c r="V557" i="48"/>
  <c r="Y557" i="48" s="1"/>
  <c r="V565" i="48"/>
  <c r="Y565" i="48" s="1"/>
  <c r="V573" i="48"/>
  <c r="Y573" i="48" s="1"/>
  <c r="V577" i="48"/>
  <c r="Y577" i="48" s="1"/>
  <c r="V581" i="48"/>
  <c r="Y581" i="48" s="1"/>
  <c r="V585" i="48"/>
  <c r="Y585" i="48" s="1"/>
  <c r="V589" i="48"/>
  <c r="Y589" i="48" s="1"/>
  <c r="V593" i="48"/>
  <c r="Y593" i="48" s="1"/>
  <c r="V597" i="48"/>
  <c r="Y597" i="48" s="1"/>
  <c r="V601" i="48"/>
  <c r="Y601" i="48" s="1"/>
  <c r="V605" i="48"/>
  <c r="Y605" i="48" s="1"/>
  <c r="V609" i="48"/>
  <c r="Y609" i="48" s="1"/>
  <c r="V613" i="48"/>
  <c r="Y613" i="48" s="1"/>
  <c r="V617" i="48"/>
  <c r="Y617" i="48" s="1"/>
  <c r="V621" i="48"/>
  <c r="Y621" i="48" s="1"/>
  <c r="V625" i="48"/>
  <c r="Y625" i="48" s="1"/>
  <c r="V629" i="48"/>
  <c r="Y629" i="48" s="1"/>
  <c r="V633" i="48"/>
  <c r="Y633" i="48" s="1"/>
  <c r="V637" i="48"/>
  <c r="Y637" i="48" s="1"/>
  <c r="V641" i="48"/>
  <c r="Y641" i="48" s="1"/>
  <c r="V466" i="48"/>
  <c r="Y466" i="48" s="1"/>
  <c r="V470" i="48"/>
  <c r="Y470" i="48" s="1"/>
  <c r="V474" i="48"/>
  <c r="Y474" i="48" s="1"/>
  <c r="V478" i="48"/>
  <c r="Y478" i="48" s="1"/>
  <c r="V482" i="48"/>
  <c r="Y482" i="48" s="1"/>
  <c r="V486" i="48"/>
  <c r="Y486" i="48" s="1"/>
  <c r="V490" i="48"/>
  <c r="Y490" i="48" s="1"/>
  <c r="V494" i="48"/>
  <c r="Y494" i="48" s="1"/>
  <c r="V498" i="48"/>
  <c r="Y498" i="48" s="1"/>
  <c r="V502" i="48"/>
  <c r="Y502" i="48" s="1"/>
  <c r="V506" i="48"/>
  <c r="Y506" i="48" s="1"/>
  <c r="V510" i="48"/>
  <c r="Y510" i="48" s="1"/>
  <c r="V514" i="48"/>
  <c r="Y514" i="48" s="1"/>
  <c r="V518" i="48"/>
  <c r="Y518" i="48" s="1"/>
  <c r="V522" i="48"/>
  <c r="Y522" i="48" s="1"/>
  <c r="V526" i="48"/>
  <c r="Y526" i="48" s="1"/>
  <c r="V530" i="48"/>
  <c r="Y530" i="48" s="1"/>
  <c r="V534" i="48"/>
  <c r="Y534" i="48" s="1"/>
  <c r="V538" i="48"/>
  <c r="Y538" i="48" s="1"/>
  <c r="V542" i="48"/>
  <c r="Y542" i="48" s="1"/>
  <c r="V546" i="48"/>
  <c r="Y546" i="48" s="1"/>
  <c r="V550" i="48"/>
  <c r="Y550" i="48" s="1"/>
  <c r="V554" i="48"/>
  <c r="Y554" i="48" s="1"/>
  <c r="V559" i="48"/>
  <c r="Y559" i="48" s="1"/>
  <c r="V562" i="48"/>
  <c r="Y562" i="48" s="1"/>
  <c r="V567" i="48"/>
  <c r="Y567" i="48" s="1"/>
  <c r="V570" i="48"/>
  <c r="Y570" i="48" s="1"/>
  <c r="V576" i="48"/>
  <c r="Y576" i="48" s="1"/>
  <c r="V580" i="48"/>
  <c r="Y580" i="48" s="1"/>
  <c r="V584" i="48"/>
  <c r="Y584" i="48" s="1"/>
  <c r="V588" i="48"/>
  <c r="Y588" i="48" s="1"/>
  <c r="V592" i="48"/>
  <c r="Y592" i="48" s="1"/>
  <c r="V596" i="48"/>
  <c r="Y596" i="48" s="1"/>
  <c r="V600" i="48"/>
  <c r="Y600" i="48" s="1"/>
  <c r="V604" i="48"/>
  <c r="Y604" i="48" s="1"/>
  <c r="V608" i="48"/>
  <c r="Y608" i="48" s="1"/>
  <c r="V612" i="48"/>
  <c r="Y612" i="48" s="1"/>
  <c r="V616" i="48"/>
  <c r="Y616" i="48" s="1"/>
  <c r="V644" i="48"/>
  <c r="Y644" i="48" s="1"/>
  <c r="V652" i="48"/>
  <c r="Y652" i="48" s="1"/>
  <c r="V660" i="48"/>
  <c r="Y660" i="48" s="1"/>
  <c r="V668" i="48"/>
  <c r="Y668" i="48" s="1"/>
  <c r="V676" i="48"/>
  <c r="Y676" i="48" s="1"/>
  <c r="V684" i="48"/>
  <c r="Y684" i="48" s="1"/>
  <c r="V692" i="48"/>
  <c r="Y692" i="48" s="1"/>
  <c r="V700" i="48"/>
  <c r="Y700" i="48" s="1"/>
  <c r="V709" i="48"/>
  <c r="Y709" i="48" s="1"/>
  <c r="V713" i="48"/>
  <c r="Y713" i="48" s="1"/>
  <c r="V717" i="48"/>
  <c r="Y717" i="48" s="1"/>
  <c r="V721" i="48"/>
  <c r="Y721" i="48" s="1"/>
  <c r="V725" i="48"/>
  <c r="Y725" i="48" s="1"/>
  <c r="V729" i="48"/>
  <c r="Y729" i="48" s="1"/>
  <c r="V733" i="48"/>
  <c r="Y733" i="48" s="1"/>
  <c r="V614" i="48"/>
  <c r="Y614" i="48" s="1"/>
  <c r="V646" i="48"/>
  <c r="Y646" i="48" s="1"/>
  <c r="V649" i="48"/>
  <c r="Y649" i="48" s="1"/>
  <c r="V654" i="48"/>
  <c r="Y654" i="48" s="1"/>
  <c r="V657" i="48"/>
  <c r="Y657" i="48" s="1"/>
  <c r="V662" i="48"/>
  <c r="Y662" i="48" s="1"/>
  <c r="V665" i="48"/>
  <c r="Y665" i="48" s="1"/>
  <c r="V670" i="48"/>
  <c r="Y670" i="48" s="1"/>
  <c r="V673" i="48"/>
  <c r="Y673" i="48" s="1"/>
  <c r="V678" i="48"/>
  <c r="Y678" i="48" s="1"/>
  <c r="V681" i="48"/>
  <c r="Y681" i="48" s="1"/>
  <c r="V686" i="48"/>
  <c r="Y686" i="48" s="1"/>
  <c r="V689" i="48"/>
  <c r="Y689" i="48" s="1"/>
  <c r="V694" i="48"/>
  <c r="Y694" i="48" s="1"/>
  <c r="V697" i="48"/>
  <c r="Y697" i="48" s="1"/>
  <c r="V702" i="48"/>
  <c r="Y702" i="48" s="1"/>
  <c r="V705" i="48"/>
  <c r="Y705" i="48" s="1"/>
  <c r="V708" i="48"/>
  <c r="Y708" i="48" s="1"/>
  <c r="V712" i="48"/>
  <c r="Y712" i="48" s="1"/>
  <c r="V716" i="48"/>
  <c r="Y716" i="48" s="1"/>
  <c r="V720" i="48"/>
  <c r="Y720" i="48" s="1"/>
  <c r="V724" i="48"/>
  <c r="Y724" i="48" s="1"/>
  <c r="V728" i="48"/>
  <c r="Y728" i="48" s="1"/>
  <c r="V732" i="48"/>
  <c r="Y732" i="48" s="1"/>
  <c r="V648" i="48"/>
  <c r="Y648" i="48" s="1"/>
  <c r="V656" i="48"/>
  <c r="Y656" i="48" s="1"/>
  <c r="V664" i="48"/>
  <c r="Y664" i="48" s="1"/>
  <c r="V672" i="48"/>
  <c r="Y672" i="48" s="1"/>
  <c r="V680" i="48"/>
  <c r="Y680" i="48" s="1"/>
  <c r="V688" i="48"/>
  <c r="Y688" i="48" s="1"/>
  <c r="V696" i="48"/>
  <c r="Y696" i="48" s="1"/>
  <c r="V704" i="48"/>
  <c r="Y704" i="48" s="1"/>
  <c r="V707" i="48"/>
  <c r="Y707" i="48" s="1"/>
  <c r="V711" i="48"/>
  <c r="Y711" i="48" s="1"/>
  <c r="V715" i="48"/>
  <c r="Y715" i="48" s="1"/>
  <c r="V719" i="48"/>
  <c r="Y719" i="48" s="1"/>
  <c r="V723" i="48"/>
  <c r="Y723" i="48" s="1"/>
  <c r="V727" i="48"/>
  <c r="Y727" i="48" s="1"/>
  <c r="V731" i="48"/>
  <c r="Y731" i="48" s="1"/>
  <c r="V620" i="48"/>
  <c r="Y620" i="48" s="1"/>
  <c r="V628" i="48"/>
  <c r="Y628" i="48" s="1"/>
  <c r="V636" i="48"/>
  <c r="Y636" i="48" s="1"/>
  <c r="V809" i="48"/>
  <c r="Y809" i="48" s="1"/>
  <c r="V813" i="48"/>
  <c r="Y813" i="48" s="1"/>
  <c r="V817" i="48"/>
  <c r="Y817" i="48" s="1"/>
  <c r="V821" i="48"/>
  <c r="Y821" i="48" s="1"/>
  <c r="V825" i="48"/>
  <c r="Y825" i="48" s="1"/>
  <c r="V829" i="48"/>
  <c r="Y829" i="48" s="1"/>
  <c r="V833" i="48"/>
  <c r="Y833" i="48" s="1"/>
  <c r="V837" i="48"/>
  <c r="Y837" i="48" s="1"/>
  <c r="V841" i="48"/>
  <c r="Y841" i="48" s="1"/>
  <c r="V845" i="48"/>
  <c r="Y845" i="48" s="1"/>
  <c r="V849" i="48"/>
  <c r="Y849" i="48" s="1"/>
  <c r="V853" i="48"/>
  <c r="Y853" i="48" s="1"/>
  <c r="V857" i="48"/>
  <c r="Y857" i="48" s="1"/>
  <c r="V861" i="48"/>
  <c r="Y861" i="48" s="1"/>
  <c r="V865" i="48"/>
  <c r="Y865" i="48" s="1"/>
  <c r="V869" i="48"/>
  <c r="Y869" i="48" s="1"/>
  <c r="V873" i="48"/>
  <c r="Y873" i="48" s="1"/>
  <c r="V877" i="48"/>
  <c r="Y877" i="48" s="1"/>
  <c r="V881" i="48"/>
  <c r="Y881" i="48" s="1"/>
  <c r="V885" i="48"/>
  <c r="Y885" i="48" s="1"/>
  <c r="V889" i="48"/>
  <c r="Y889" i="48" s="1"/>
  <c r="V893" i="48"/>
  <c r="Y893" i="48" s="1"/>
  <c r="V897" i="48"/>
  <c r="Y897" i="48" s="1"/>
  <c r="V901" i="48"/>
  <c r="Y901" i="48" s="1"/>
  <c r="V905" i="48"/>
  <c r="Y905" i="48" s="1"/>
  <c r="V909" i="48"/>
  <c r="Y909" i="48" s="1"/>
  <c r="V913" i="48"/>
  <c r="Y913" i="48" s="1"/>
  <c r="V917" i="48"/>
  <c r="Y917" i="48" s="1"/>
  <c r="V921" i="48"/>
  <c r="Y921" i="48" s="1"/>
  <c r="V925" i="48"/>
  <c r="Y925" i="48" s="1"/>
  <c r="V929" i="48"/>
  <c r="Y929" i="48" s="1"/>
  <c r="V933" i="48"/>
  <c r="Y933" i="48" s="1"/>
  <c r="V937" i="48"/>
  <c r="Y937" i="48" s="1"/>
  <c r="V941" i="48"/>
  <c r="Y941" i="48" s="1"/>
  <c r="V945" i="48"/>
  <c r="Y945" i="48" s="1"/>
  <c r="V949" i="48"/>
  <c r="Y949" i="48" s="1"/>
  <c r="V953" i="48"/>
  <c r="Y953" i="48" s="1"/>
  <c r="V957" i="48"/>
  <c r="Y957" i="48" s="1"/>
  <c r="V961" i="48"/>
  <c r="Y961" i="48" s="1"/>
  <c r="V965" i="48"/>
  <c r="Y965" i="48" s="1"/>
  <c r="V969" i="48"/>
  <c r="Y969" i="48" s="1"/>
  <c r="V973" i="48"/>
  <c r="Y973" i="48" s="1"/>
  <c r="V977" i="48"/>
  <c r="Y977" i="48" s="1"/>
  <c r="V981" i="48"/>
  <c r="Y981" i="48" s="1"/>
  <c r="V985" i="48"/>
  <c r="Y985" i="48" s="1"/>
  <c r="V989" i="48"/>
  <c r="Y989" i="48" s="1"/>
  <c r="V993" i="48"/>
  <c r="Y993" i="48" s="1"/>
  <c r="V997" i="48"/>
  <c r="Y997" i="48" s="1"/>
  <c r="V1001" i="48"/>
  <c r="Y1001" i="48" s="1"/>
  <c r="V1005" i="48"/>
  <c r="Y1005" i="48" s="1"/>
  <c r="V1009" i="48"/>
  <c r="Y1009" i="48" s="1"/>
  <c r="V1013" i="48"/>
  <c r="Y1013" i="48" s="1"/>
  <c r="V1017" i="48"/>
  <c r="Y1017" i="48" s="1"/>
  <c r="V1021" i="48"/>
  <c r="Y1021" i="48" s="1"/>
  <c r="V1025" i="48"/>
  <c r="Y1025" i="48" s="1"/>
  <c r="V1029" i="48"/>
  <c r="Y1029" i="48" s="1"/>
  <c r="V1033" i="48"/>
  <c r="Y1033" i="48" s="1"/>
  <c r="V1037" i="48"/>
  <c r="Y1037" i="48" s="1"/>
  <c r="V1041" i="48"/>
  <c r="Y1041" i="48" s="1"/>
  <c r="V1045" i="48"/>
  <c r="Y1045" i="48" s="1"/>
  <c r="V1049" i="48"/>
  <c r="Y1049" i="48" s="1"/>
  <c r="V1053" i="48"/>
  <c r="Y1053" i="48" s="1"/>
  <c r="V1057" i="48"/>
  <c r="Y1057" i="48" s="1"/>
  <c r="V1061" i="48"/>
  <c r="Y1061" i="48" s="1"/>
  <c r="V1065" i="48"/>
  <c r="Y1065" i="48" s="1"/>
  <c r="V1069" i="48"/>
  <c r="Y1069" i="48" s="1"/>
  <c r="V1073" i="48"/>
  <c r="Y1073" i="48" s="1"/>
  <c r="V1077" i="48"/>
  <c r="Y1077" i="48" s="1"/>
  <c r="V1081" i="48"/>
  <c r="Y1081" i="48" s="1"/>
  <c r="V1085" i="48"/>
  <c r="Y1085" i="48" s="1"/>
  <c r="V1089" i="48"/>
  <c r="Y1089" i="48" s="1"/>
  <c r="V1093" i="48"/>
  <c r="Y1093" i="48" s="1"/>
  <c r="V1097" i="48"/>
  <c r="Y1097" i="48" s="1"/>
  <c r="V1101" i="48"/>
  <c r="Y1101" i="48" s="1"/>
  <c r="V1105" i="48"/>
  <c r="Y1105" i="48" s="1"/>
  <c r="V1109" i="48"/>
  <c r="Y1109" i="48" s="1"/>
  <c r="V1113" i="48"/>
  <c r="Y1113" i="48" s="1"/>
  <c r="V1117" i="48"/>
  <c r="Y1117" i="48" s="1"/>
  <c r="V1121" i="48"/>
  <c r="Y1121" i="48" s="1"/>
  <c r="V1125" i="48"/>
  <c r="Y1125" i="48" s="1"/>
  <c r="V1129" i="48"/>
  <c r="Y1129" i="48" s="1"/>
  <c r="V1133" i="48"/>
  <c r="Y1133" i="48" s="1"/>
  <c r="V1137" i="48"/>
  <c r="Y1137" i="48" s="1"/>
  <c r="V1141" i="48"/>
  <c r="Y1141" i="48" s="1"/>
  <c r="V1145" i="48"/>
  <c r="Y1145" i="48" s="1"/>
  <c r="V1149" i="48"/>
  <c r="Y1149" i="48" s="1"/>
  <c r="V1153" i="48"/>
  <c r="Y1153" i="48" s="1"/>
  <c r="V1157" i="48"/>
  <c r="Y1157" i="48" s="1"/>
  <c r="V1161" i="48"/>
  <c r="Y1161" i="48" s="1"/>
  <c r="V1165" i="48"/>
  <c r="Y1165" i="48" s="1"/>
  <c r="V1169" i="48"/>
  <c r="Y1169" i="48" s="1"/>
  <c r="V1173" i="48"/>
  <c r="Y1173" i="48" s="1"/>
  <c r="V1177" i="48"/>
  <c r="Y1177" i="48" s="1"/>
  <c r="V1181" i="48"/>
  <c r="Y1181" i="48" s="1"/>
  <c r="V1185" i="48"/>
  <c r="Y1185" i="48" s="1"/>
  <c r="V1189" i="48"/>
  <c r="Y1189" i="48" s="1"/>
  <c r="V1193" i="48"/>
  <c r="Y1193" i="48" s="1"/>
  <c r="V1197" i="48"/>
  <c r="Y1197" i="48" s="1"/>
  <c r="V1201" i="48"/>
  <c r="Y1201" i="48" s="1"/>
  <c r="V1205" i="48"/>
  <c r="Y1205" i="48" s="1"/>
  <c r="V1209" i="48"/>
  <c r="Y1209" i="48" s="1"/>
  <c r="V1213" i="48"/>
  <c r="Y1213" i="48" s="1"/>
  <c r="V1217" i="48"/>
  <c r="Y1217" i="48" s="1"/>
  <c r="V1221" i="48"/>
  <c r="Y1221" i="48" s="1"/>
  <c r="V1225" i="48"/>
  <c r="Y1225" i="48" s="1"/>
  <c r="V1229" i="48"/>
  <c r="Y1229" i="48" s="1"/>
  <c r="V1233" i="48"/>
  <c r="Y1233" i="48" s="1"/>
  <c r="V1237" i="48"/>
  <c r="Y1237" i="48" s="1"/>
  <c r="V1241" i="48"/>
  <c r="Y1241" i="48" s="1"/>
  <c r="V1245" i="48"/>
  <c r="Y1245" i="48" s="1"/>
  <c r="V1249" i="48"/>
  <c r="Y1249" i="48" s="1"/>
  <c r="V1253" i="48"/>
  <c r="Y1253" i="48" s="1"/>
  <c r="V618" i="48"/>
  <c r="Y618" i="48" s="1"/>
  <c r="V626" i="48"/>
  <c r="Y626" i="48" s="1"/>
  <c r="V634" i="48"/>
  <c r="Y634" i="48" s="1"/>
  <c r="V642" i="48"/>
  <c r="Y642" i="48" s="1"/>
  <c r="V650" i="48"/>
  <c r="Y650" i="48" s="1"/>
  <c r="V658" i="48"/>
  <c r="Y658" i="48" s="1"/>
  <c r="V666" i="48"/>
  <c r="Y666" i="48" s="1"/>
  <c r="V674" i="48"/>
  <c r="Y674" i="48" s="1"/>
  <c r="V682" i="48"/>
  <c r="Y682" i="48" s="1"/>
  <c r="V690" i="48"/>
  <c r="Y690" i="48" s="1"/>
  <c r="V698" i="48"/>
  <c r="Y698" i="48" s="1"/>
  <c r="V706" i="48"/>
  <c r="Y706" i="48" s="1"/>
  <c r="V714" i="48"/>
  <c r="Y714" i="48" s="1"/>
  <c r="V722" i="48"/>
  <c r="Y722" i="48" s="1"/>
  <c r="V730" i="48"/>
  <c r="Y730" i="48" s="1"/>
  <c r="V735" i="48"/>
  <c r="Y735" i="48" s="1"/>
  <c r="V737" i="48"/>
  <c r="Y737" i="48" s="1"/>
  <c r="V739" i="48"/>
  <c r="Y739" i="48" s="1"/>
  <c r="V741" i="48"/>
  <c r="Y741" i="48" s="1"/>
  <c r="V743" i="48"/>
  <c r="Y743" i="48" s="1"/>
  <c r="V745" i="48"/>
  <c r="Y745" i="48" s="1"/>
  <c r="V747" i="48"/>
  <c r="Y747" i="48" s="1"/>
  <c r="V749" i="48"/>
  <c r="Y749" i="48" s="1"/>
  <c r="V751" i="48"/>
  <c r="Y751" i="48" s="1"/>
  <c r="V753" i="48"/>
  <c r="Y753" i="48" s="1"/>
  <c r="V755" i="48"/>
  <c r="Y755" i="48" s="1"/>
  <c r="V757" i="48"/>
  <c r="Y757" i="48" s="1"/>
  <c r="V759" i="48"/>
  <c r="Y759" i="48" s="1"/>
  <c r="V761" i="48"/>
  <c r="Y761" i="48" s="1"/>
  <c r="V763" i="48"/>
  <c r="Y763" i="48" s="1"/>
  <c r="V765" i="48"/>
  <c r="Y765" i="48" s="1"/>
  <c r="V767" i="48"/>
  <c r="Y767" i="48" s="1"/>
  <c r="V769" i="48"/>
  <c r="Y769" i="48" s="1"/>
  <c r="V771" i="48"/>
  <c r="Y771" i="48" s="1"/>
  <c r="V773" i="48"/>
  <c r="Y773" i="48" s="1"/>
  <c r="V775" i="48"/>
  <c r="Y775" i="48" s="1"/>
  <c r="V777" i="48"/>
  <c r="Y777" i="48" s="1"/>
  <c r="V779" i="48"/>
  <c r="Y779" i="48" s="1"/>
  <c r="V781" i="48"/>
  <c r="Y781" i="48" s="1"/>
  <c r="V783" i="48"/>
  <c r="Y783" i="48" s="1"/>
  <c r="V785" i="48"/>
  <c r="Y785" i="48" s="1"/>
  <c r="V787" i="48"/>
  <c r="Y787" i="48" s="1"/>
  <c r="V789" i="48"/>
  <c r="Y789" i="48" s="1"/>
  <c r="V791" i="48"/>
  <c r="Y791" i="48" s="1"/>
  <c r="V793" i="48"/>
  <c r="Y793" i="48" s="1"/>
  <c r="V795" i="48"/>
  <c r="Y795" i="48" s="1"/>
  <c r="V797" i="48"/>
  <c r="Y797" i="48" s="1"/>
  <c r="V799" i="48"/>
  <c r="Y799" i="48" s="1"/>
  <c r="V801" i="48"/>
  <c r="Y801" i="48" s="1"/>
  <c r="V803" i="48"/>
  <c r="Y803" i="48" s="1"/>
  <c r="V805" i="48"/>
  <c r="Y805" i="48" s="1"/>
  <c r="V808" i="48"/>
  <c r="Y808" i="48" s="1"/>
  <c r="V812" i="48"/>
  <c r="Y812" i="48" s="1"/>
  <c r="V816" i="48"/>
  <c r="Y816" i="48" s="1"/>
  <c r="V820" i="48"/>
  <c r="Y820" i="48" s="1"/>
  <c r="V824" i="48"/>
  <c r="Y824" i="48" s="1"/>
  <c r="V828" i="48"/>
  <c r="Y828" i="48" s="1"/>
  <c r="V832" i="48"/>
  <c r="Y832" i="48" s="1"/>
  <c r="V836" i="48"/>
  <c r="Y836" i="48" s="1"/>
  <c r="V840" i="48"/>
  <c r="Y840" i="48" s="1"/>
  <c r="V844" i="48"/>
  <c r="Y844" i="48" s="1"/>
  <c r="V848" i="48"/>
  <c r="Y848" i="48" s="1"/>
  <c r="V852" i="48"/>
  <c r="Y852" i="48" s="1"/>
  <c r="V856" i="48"/>
  <c r="Y856" i="48" s="1"/>
  <c r="V860" i="48"/>
  <c r="Y860" i="48" s="1"/>
  <c r="V864" i="48"/>
  <c r="Y864" i="48" s="1"/>
  <c r="V868" i="48"/>
  <c r="Y868" i="48" s="1"/>
  <c r="V872" i="48"/>
  <c r="Y872" i="48" s="1"/>
  <c r="V876" i="48"/>
  <c r="Y876" i="48" s="1"/>
  <c r="V880" i="48"/>
  <c r="Y880" i="48" s="1"/>
  <c r="V884" i="48"/>
  <c r="Y884" i="48" s="1"/>
  <c r="V888" i="48"/>
  <c r="Y888" i="48" s="1"/>
  <c r="V892" i="48"/>
  <c r="Y892" i="48" s="1"/>
  <c r="V896" i="48"/>
  <c r="Y896" i="48" s="1"/>
  <c r="V900" i="48"/>
  <c r="Y900" i="48" s="1"/>
  <c r="V904" i="48"/>
  <c r="Y904" i="48" s="1"/>
  <c r="V908" i="48"/>
  <c r="Y908" i="48" s="1"/>
  <c r="V912" i="48"/>
  <c r="Y912" i="48" s="1"/>
  <c r="V916" i="48"/>
  <c r="Y916" i="48" s="1"/>
  <c r="V920" i="48"/>
  <c r="Y920" i="48" s="1"/>
  <c r="V924" i="48"/>
  <c r="Y924" i="48" s="1"/>
  <c r="V928" i="48"/>
  <c r="Y928" i="48" s="1"/>
  <c r="V932" i="48"/>
  <c r="Y932" i="48" s="1"/>
  <c r="V936" i="48"/>
  <c r="Y936" i="48" s="1"/>
  <c r="V940" i="48"/>
  <c r="Y940" i="48" s="1"/>
  <c r="V944" i="48"/>
  <c r="Y944" i="48" s="1"/>
  <c r="V948" i="48"/>
  <c r="Y948" i="48" s="1"/>
  <c r="V952" i="48"/>
  <c r="Y952" i="48" s="1"/>
  <c r="V956" i="48"/>
  <c r="Y956" i="48" s="1"/>
  <c r="V960" i="48"/>
  <c r="Y960" i="48" s="1"/>
  <c r="V964" i="48"/>
  <c r="Y964" i="48" s="1"/>
  <c r="V968" i="48"/>
  <c r="Y968" i="48" s="1"/>
  <c r="V972" i="48"/>
  <c r="Y972" i="48" s="1"/>
  <c r="V976" i="48"/>
  <c r="Y976" i="48" s="1"/>
  <c r="V980" i="48"/>
  <c r="Y980" i="48" s="1"/>
  <c r="V984" i="48"/>
  <c r="Y984" i="48" s="1"/>
  <c r="V988" i="48"/>
  <c r="Y988" i="48" s="1"/>
  <c r="V992" i="48"/>
  <c r="Y992" i="48" s="1"/>
  <c r="V996" i="48"/>
  <c r="Y996" i="48" s="1"/>
  <c r="V1000" i="48"/>
  <c r="Y1000" i="48" s="1"/>
  <c r="V1004" i="48"/>
  <c r="Y1004" i="48" s="1"/>
  <c r="V1008" i="48"/>
  <c r="Y1008" i="48" s="1"/>
  <c r="V624" i="48"/>
  <c r="Y624" i="48" s="1"/>
  <c r="V632" i="48"/>
  <c r="Y632" i="48" s="1"/>
  <c r="V640" i="48"/>
  <c r="Y640" i="48" s="1"/>
  <c r="V645" i="48"/>
  <c r="Y645" i="48" s="1"/>
  <c r="V653" i="48"/>
  <c r="Y653" i="48" s="1"/>
  <c r="V661" i="48"/>
  <c r="Y661" i="48" s="1"/>
  <c r="V669" i="48"/>
  <c r="Y669" i="48" s="1"/>
  <c r="V677" i="48"/>
  <c r="Y677" i="48" s="1"/>
  <c r="V685" i="48"/>
  <c r="Y685" i="48" s="1"/>
  <c r="V693" i="48"/>
  <c r="Y693" i="48" s="1"/>
  <c r="V701" i="48"/>
  <c r="Y701" i="48" s="1"/>
  <c r="V807" i="48"/>
  <c r="Y807" i="48" s="1"/>
  <c r="V811" i="48"/>
  <c r="Y811" i="48" s="1"/>
  <c r="V815" i="48"/>
  <c r="Y815" i="48" s="1"/>
  <c r="V819" i="48"/>
  <c r="Y819" i="48" s="1"/>
  <c r="V823" i="48"/>
  <c r="Y823" i="48" s="1"/>
  <c r="V827" i="48"/>
  <c r="Y827" i="48" s="1"/>
  <c r="V831" i="48"/>
  <c r="Y831" i="48" s="1"/>
  <c r="V835" i="48"/>
  <c r="Y835" i="48" s="1"/>
  <c r="V839" i="48"/>
  <c r="Y839" i="48" s="1"/>
  <c r="V843" i="48"/>
  <c r="Y843" i="48" s="1"/>
  <c r="V847" i="48"/>
  <c r="Y847" i="48" s="1"/>
  <c r="V851" i="48"/>
  <c r="Y851" i="48" s="1"/>
  <c r="V855" i="48"/>
  <c r="Y855" i="48" s="1"/>
  <c r="V859" i="48"/>
  <c r="Y859" i="48" s="1"/>
  <c r="V863" i="48"/>
  <c r="Y863" i="48" s="1"/>
  <c r="V867" i="48"/>
  <c r="Y867" i="48" s="1"/>
  <c r="V871" i="48"/>
  <c r="Y871" i="48" s="1"/>
  <c r="V875" i="48"/>
  <c r="Y875" i="48" s="1"/>
  <c r="V879" i="48"/>
  <c r="Y879" i="48" s="1"/>
  <c r="V883" i="48"/>
  <c r="Y883" i="48" s="1"/>
  <c r="V887" i="48"/>
  <c r="Y887" i="48" s="1"/>
  <c r="V891" i="48"/>
  <c r="Y891" i="48" s="1"/>
  <c r="V895" i="48"/>
  <c r="Y895" i="48" s="1"/>
  <c r="V899" i="48"/>
  <c r="Y899" i="48" s="1"/>
  <c r="V903" i="48"/>
  <c r="Y903" i="48" s="1"/>
  <c r="V907" i="48"/>
  <c r="Y907" i="48" s="1"/>
  <c r="V911" i="48"/>
  <c r="Y911" i="48" s="1"/>
  <c r="V915" i="48"/>
  <c r="Y915" i="48" s="1"/>
  <c r="V919" i="48"/>
  <c r="Y919" i="48" s="1"/>
  <c r="V923" i="48"/>
  <c r="Y923" i="48" s="1"/>
  <c r="V927" i="48"/>
  <c r="Y927" i="48" s="1"/>
  <c r="V931" i="48"/>
  <c r="Y931" i="48" s="1"/>
  <c r="V935" i="48"/>
  <c r="Y935" i="48" s="1"/>
  <c r="V939" i="48"/>
  <c r="Y939" i="48" s="1"/>
  <c r="V943" i="48"/>
  <c r="Y943" i="48" s="1"/>
  <c r="V947" i="48"/>
  <c r="Y947" i="48" s="1"/>
  <c r="V951" i="48"/>
  <c r="Y951" i="48" s="1"/>
  <c r="V955" i="48"/>
  <c r="Y955" i="48" s="1"/>
  <c r="V959" i="48"/>
  <c r="Y959" i="48" s="1"/>
  <c r="V963" i="48"/>
  <c r="Y963" i="48" s="1"/>
  <c r="V967" i="48"/>
  <c r="Y967" i="48" s="1"/>
  <c r="V971" i="48"/>
  <c r="Y971" i="48" s="1"/>
  <c r="V975" i="48"/>
  <c r="Y975" i="48" s="1"/>
  <c r="V979" i="48"/>
  <c r="Y979" i="48" s="1"/>
  <c r="V983" i="48"/>
  <c r="Y983" i="48" s="1"/>
  <c r="V987" i="48"/>
  <c r="Y987" i="48" s="1"/>
  <c r="V991" i="48"/>
  <c r="Y991" i="48" s="1"/>
  <c r="V995" i="48"/>
  <c r="Y995" i="48" s="1"/>
  <c r="V999" i="48"/>
  <c r="Y999" i="48" s="1"/>
  <c r="V1003" i="48"/>
  <c r="Y1003" i="48" s="1"/>
  <c r="V1007" i="48"/>
  <c r="Y1007" i="48" s="1"/>
  <c r="V1011" i="48"/>
  <c r="Y1011" i="48" s="1"/>
  <c r="V1015" i="48"/>
  <c r="Y1015" i="48" s="1"/>
  <c r="V1019" i="48"/>
  <c r="Y1019" i="48" s="1"/>
  <c r="V1023" i="48"/>
  <c r="Y1023" i="48" s="1"/>
  <c r="V1027" i="48"/>
  <c r="Y1027" i="48" s="1"/>
  <c r="V1031" i="48"/>
  <c r="Y1031" i="48" s="1"/>
  <c r="V1035" i="48"/>
  <c r="Y1035" i="48" s="1"/>
  <c r="V1039" i="48"/>
  <c r="Y1039" i="48" s="1"/>
  <c r="V1043" i="48"/>
  <c r="Y1043" i="48" s="1"/>
  <c r="V1047" i="48"/>
  <c r="Y1047" i="48" s="1"/>
  <c r="V1051" i="48"/>
  <c r="Y1051" i="48" s="1"/>
  <c r="V1055" i="48"/>
  <c r="Y1055" i="48" s="1"/>
  <c r="V1059" i="48"/>
  <c r="Y1059" i="48" s="1"/>
  <c r="V1063" i="48"/>
  <c r="Y1063" i="48" s="1"/>
  <c r="V1067" i="48"/>
  <c r="Y1067" i="48" s="1"/>
  <c r="V1071" i="48"/>
  <c r="Y1071" i="48" s="1"/>
  <c r="V1075" i="48"/>
  <c r="Y1075" i="48" s="1"/>
  <c r="V1079" i="48"/>
  <c r="Y1079" i="48" s="1"/>
  <c r="V1083" i="48"/>
  <c r="Y1083" i="48" s="1"/>
  <c r="V1087" i="48"/>
  <c r="Y1087" i="48" s="1"/>
  <c r="V1091" i="48"/>
  <c r="Y1091" i="48" s="1"/>
  <c r="V1095" i="48"/>
  <c r="Y1095" i="48" s="1"/>
  <c r="V1099" i="48"/>
  <c r="Y1099" i="48" s="1"/>
  <c r="V1103" i="48"/>
  <c r="Y1103" i="48" s="1"/>
  <c r="V1107" i="48"/>
  <c r="Y1107" i="48" s="1"/>
  <c r="V1111" i="48"/>
  <c r="Y1111" i="48" s="1"/>
  <c r="V1115" i="48"/>
  <c r="Y1115" i="48" s="1"/>
  <c r="V1119" i="48"/>
  <c r="Y1119" i="48" s="1"/>
  <c r="V1123" i="48"/>
  <c r="Y1123" i="48" s="1"/>
  <c r="V1127" i="48"/>
  <c r="Y1127" i="48" s="1"/>
  <c r="V1131" i="48"/>
  <c r="Y1131" i="48" s="1"/>
  <c r="V1135" i="48"/>
  <c r="Y1135" i="48" s="1"/>
  <c r="V1139" i="48"/>
  <c r="Y1139" i="48" s="1"/>
  <c r="V1143" i="48"/>
  <c r="Y1143" i="48" s="1"/>
  <c r="V1147" i="48"/>
  <c r="Y1147" i="48" s="1"/>
  <c r="V1151" i="48"/>
  <c r="Y1151" i="48" s="1"/>
  <c r="V1155" i="48"/>
  <c r="Y1155" i="48" s="1"/>
  <c r="V1159" i="48"/>
  <c r="Y1159" i="48" s="1"/>
  <c r="V1163" i="48"/>
  <c r="Y1163" i="48" s="1"/>
  <c r="V1167" i="48"/>
  <c r="Y1167" i="48" s="1"/>
  <c r="V1171" i="48"/>
  <c r="Y1171" i="48" s="1"/>
  <c r="V1175" i="48"/>
  <c r="Y1175" i="48" s="1"/>
  <c r="V1179" i="48"/>
  <c r="Y1179" i="48" s="1"/>
  <c r="V1183" i="48"/>
  <c r="Y1183" i="48" s="1"/>
  <c r="V1187" i="48"/>
  <c r="Y1187" i="48" s="1"/>
  <c r="V1191" i="48"/>
  <c r="Y1191" i="48" s="1"/>
  <c r="V1195" i="48"/>
  <c r="Y1195" i="48" s="1"/>
  <c r="V1199" i="48"/>
  <c r="Y1199" i="48" s="1"/>
  <c r="V1203" i="48"/>
  <c r="Y1203" i="48" s="1"/>
  <c r="V1207" i="48"/>
  <c r="Y1207" i="48" s="1"/>
  <c r="V1211" i="48"/>
  <c r="Y1211" i="48" s="1"/>
  <c r="V1215" i="48"/>
  <c r="Y1215" i="48" s="1"/>
  <c r="V1219" i="48"/>
  <c r="Y1219" i="48" s="1"/>
  <c r="V1223" i="48"/>
  <c r="Y1223" i="48" s="1"/>
  <c r="V1227" i="48"/>
  <c r="Y1227" i="48" s="1"/>
  <c r="V1231" i="48"/>
  <c r="Y1231" i="48" s="1"/>
  <c r="V1235" i="48"/>
  <c r="Y1235" i="48" s="1"/>
  <c r="V610" i="48"/>
  <c r="Y610" i="48" s="1"/>
  <c r="V622" i="48"/>
  <c r="Y622" i="48" s="1"/>
  <c r="V630" i="48"/>
  <c r="Y630" i="48" s="1"/>
  <c r="V638" i="48"/>
  <c r="Y638" i="48" s="1"/>
  <c r="V710" i="48"/>
  <c r="Y710" i="48" s="1"/>
  <c r="V718" i="48"/>
  <c r="Y718" i="48" s="1"/>
  <c r="V726" i="48"/>
  <c r="Y726" i="48" s="1"/>
  <c r="V734" i="48"/>
  <c r="Y734" i="48" s="1"/>
  <c r="V736" i="48"/>
  <c r="Y736" i="48" s="1"/>
  <c r="V738" i="48"/>
  <c r="Y738" i="48" s="1"/>
  <c r="V740" i="48"/>
  <c r="Y740" i="48" s="1"/>
  <c r="V742" i="48"/>
  <c r="Y742" i="48" s="1"/>
  <c r="V744" i="48"/>
  <c r="Y744" i="48" s="1"/>
  <c r="V746" i="48"/>
  <c r="Y746" i="48" s="1"/>
  <c r="V748" i="48"/>
  <c r="Y748" i="48" s="1"/>
  <c r="V750" i="48"/>
  <c r="Y750" i="48" s="1"/>
  <c r="V752" i="48"/>
  <c r="Y752" i="48" s="1"/>
  <c r="V754" i="48"/>
  <c r="Y754" i="48" s="1"/>
  <c r="V756" i="48"/>
  <c r="Y756" i="48" s="1"/>
  <c r="V758" i="48"/>
  <c r="Y758" i="48" s="1"/>
  <c r="V760" i="48"/>
  <c r="Y760" i="48" s="1"/>
  <c r="V762" i="48"/>
  <c r="Y762" i="48" s="1"/>
  <c r="V764" i="48"/>
  <c r="Y764" i="48" s="1"/>
  <c r="V766" i="48"/>
  <c r="Y766" i="48" s="1"/>
  <c r="V768" i="48"/>
  <c r="Y768" i="48" s="1"/>
  <c r="V770" i="48"/>
  <c r="Y770" i="48" s="1"/>
  <c r="V772" i="48"/>
  <c r="Y772" i="48" s="1"/>
  <c r="V774" i="48"/>
  <c r="Y774" i="48" s="1"/>
  <c r="V776" i="48"/>
  <c r="Y776" i="48" s="1"/>
  <c r="V778" i="48"/>
  <c r="Y778" i="48" s="1"/>
  <c r="V780" i="48"/>
  <c r="Y780" i="48" s="1"/>
  <c r="V782" i="48"/>
  <c r="Y782" i="48" s="1"/>
  <c r="V784" i="48"/>
  <c r="Y784" i="48" s="1"/>
  <c r="V786" i="48"/>
  <c r="Y786" i="48" s="1"/>
  <c r="V788" i="48"/>
  <c r="Y788" i="48" s="1"/>
  <c r="V790" i="48"/>
  <c r="Y790" i="48" s="1"/>
  <c r="V792" i="48"/>
  <c r="Y792" i="48" s="1"/>
  <c r="V794" i="48"/>
  <c r="Y794" i="48" s="1"/>
  <c r="V796" i="48"/>
  <c r="Y796" i="48" s="1"/>
  <c r="V798" i="48"/>
  <c r="Y798" i="48" s="1"/>
  <c r="V800" i="48"/>
  <c r="Y800" i="48" s="1"/>
  <c r="V802" i="48"/>
  <c r="Y802" i="48" s="1"/>
  <c r="V804" i="48"/>
  <c r="Y804" i="48" s="1"/>
  <c r="V806" i="48"/>
  <c r="Y806" i="48" s="1"/>
  <c r="V810" i="48"/>
  <c r="Y810" i="48" s="1"/>
  <c r="V814" i="48"/>
  <c r="Y814" i="48" s="1"/>
  <c r="V818" i="48"/>
  <c r="Y818" i="48" s="1"/>
  <c r="V822" i="48"/>
  <c r="Y822" i="48" s="1"/>
  <c r="V826" i="48"/>
  <c r="Y826" i="48" s="1"/>
  <c r="V830" i="48"/>
  <c r="Y830" i="48" s="1"/>
  <c r="V834" i="48"/>
  <c r="Y834" i="48" s="1"/>
  <c r="V838" i="48"/>
  <c r="Y838" i="48" s="1"/>
  <c r="V842" i="48"/>
  <c r="Y842" i="48" s="1"/>
  <c r="V846" i="48"/>
  <c r="Y846" i="48" s="1"/>
  <c r="V850" i="48"/>
  <c r="Y850" i="48" s="1"/>
  <c r="V854" i="48"/>
  <c r="Y854" i="48" s="1"/>
  <c r="V858" i="48"/>
  <c r="Y858" i="48" s="1"/>
  <c r="V862" i="48"/>
  <c r="Y862" i="48" s="1"/>
  <c r="V866" i="48"/>
  <c r="Y866" i="48" s="1"/>
  <c r="V870" i="48"/>
  <c r="Y870" i="48" s="1"/>
  <c r="V874" i="48"/>
  <c r="Y874" i="48" s="1"/>
  <c r="V878" i="48"/>
  <c r="Y878" i="48" s="1"/>
  <c r="V882" i="48"/>
  <c r="Y882" i="48" s="1"/>
  <c r="V886" i="48"/>
  <c r="Y886" i="48" s="1"/>
  <c r="V890" i="48"/>
  <c r="Y890" i="48" s="1"/>
  <c r="V894" i="48"/>
  <c r="Y894" i="48" s="1"/>
  <c r="V898" i="48"/>
  <c r="Y898" i="48" s="1"/>
  <c r="V902" i="48"/>
  <c r="Y902" i="48" s="1"/>
  <c r="V906" i="48"/>
  <c r="Y906" i="48" s="1"/>
  <c r="V910" i="48"/>
  <c r="Y910" i="48" s="1"/>
  <c r="V914" i="48"/>
  <c r="Y914" i="48" s="1"/>
  <c r="V918" i="48"/>
  <c r="Y918" i="48" s="1"/>
  <c r="V922" i="48"/>
  <c r="Y922" i="48" s="1"/>
  <c r="V926" i="48"/>
  <c r="Y926" i="48" s="1"/>
  <c r="V930" i="48"/>
  <c r="Y930" i="48" s="1"/>
  <c r="V934" i="48"/>
  <c r="Y934" i="48" s="1"/>
  <c r="V938" i="48"/>
  <c r="Y938" i="48" s="1"/>
  <c r="V942" i="48"/>
  <c r="Y942" i="48" s="1"/>
  <c r="V946" i="48"/>
  <c r="Y946" i="48" s="1"/>
  <c r="V950" i="48"/>
  <c r="Y950" i="48" s="1"/>
  <c r="V954" i="48"/>
  <c r="Y954" i="48" s="1"/>
  <c r="V958" i="48"/>
  <c r="Y958" i="48" s="1"/>
  <c r="V962" i="48"/>
  <c r="Y962" i="48" s="1"/>
  <c r="V966" i="48"/>
  <c r="Y966" i="48" s="1"/>
  <c r="V970" i="48"/>
  <c r="Y970" i="48" s="1"/>
  <c r="V974" i="48"/>
  <c r="Y974" i="48" s="1"/>
  <c r="V978" i="48"/>
  <c r="Y978" i="48" s="1"/>
  <c r="V982" i="48"/>
  <c r="Y982" i="48" s="1"/>
  <c r="V986" i="48"/>
  <c r="Y986" i="48" s="1"/>
  <c r="V990" i="48"/>
  <c r="Y990" i="48" s="1"/>
  <c r="V994" i="48"/>
  <c r="Y994" i="48" s="1"/>
  <c r="V998" i="48"/>
  <c r="Y998" i="48" s="1"/>
  <c r="V1002" i="48"/>
  <c r="Y1002" i="48" s="1"/>
  <c r="V1006" i="48"/>
  <c r="Y1006" i="48" s="1"/>
  <c r="V1010" i="48"/>
  <c r="Y1010" i="48" s="1"/>
  <c r="V1014" i="48"/>
  <c r="Y1014" i="48" s="1"/>
  <c r="V1018" i="48"/>
  <c r="Y1018" i="48" s="1"/>
  <c r="V1022" i="48"/>
  <c r="Y1022" i="48" s="1"/>
  <c r="V1026" i="48"/>
  <c r="Y1026" i="48" s="1"/>
  <c r="V1030" i="48"/>
  <c r="Y1030" i="48" s="1"/>
  <c r="V1034" i="48"/>
  <c r="Y1034" i="48" s="1"/>
  <c r="V1038" i="48"/>
  <c r="Y1038" i="48" s="1"/>
  <c r="V1042" i="48"/>
  <c r="Y1042" i="48" s="1"/>
  <c r="V1016" i="48"/>
  <c r="Y1016" i="48" s="1"/>
  <c r="V1024" i="48"/>
  <c r="Y1024" i="48" s="1"/>
  <c r="V1032" i="48"/>
  <c r="Y1032" i="48" s="1"/>
  <c r="V1040" i="48"/>
  <c r="Y1040" i="48" s="1"/>
  <c r="V1240" i="48"/>
  <c r="Y1240" i="48" s="1"/>
  <c r="V1243" i="48"/>
  <c r="Y1243" i="48" s="1"/>
  <c r="V1248" i="48"/>
  <c r="Y1248" i="48" s="1"/>
  <c r="V1251" i="48"/>
  <c r="Y1251" i="48" s="1"/>
  <c r="V1257" i="48"/>
  <c r="Y1257" i="48" s="1"/>
  <c r="V1261" i="48"/>
  <c r="Y1261" i="48" s="1"/>
  <c r="V1265" i="48"/>
  <c r="Y1265" i="48" s="1"/>
  <c r="V1269" i="48"/>
  <c r="Y1269" i="48" s="1"/>
  <c r="V1273" i="48"/>
  <c r="Y1273" i="48" s="1"/>
  <c r="V1277" i="48"/>
  <c r="Y1277" i="48" s="1"/>
  <c r="V1281" i="48"/>
  <c r="Y1281" i="48" s="1"/>
  <c r="V1285" i="48"/>
  <c r="Y1285" i="48" s="1"/>
  <c r="V1289" i="48"/>
  <c r="Y1289" i="48" s="1"/>
  <c r="V1293" i="48"/>
  <c r="Y1293" i="48" s="1"/>
  <c r="V1297" i="48"/>
  <c r="Y1297" i="48" s="1"/>
  <c r="V1301" i="48"/>
  <c r="Y1301" i="48" s="1"/>
  <c r="V1305" i="48"/>
  <c r="Y1305" i="48" s="1"/>
  <c r="V1242" i="48"/>
  <c r="Y1242" i="48" s="1"/>
  <c r="V1250" i="48"/>
  <c r="Y1250" i="48" s="1"/>
  <c r="V1256" i="48"/>
  <c r="Y1256" i="48" s="1"/>
  <c r="V1260" i="48"/>
  <c r="Y1260" i="48" s="1"/>
  <c r="V1264" i="48"/>
  <c r="Y1264" i="48" s="1"/>
  <c r="V1268" i="48"/>
  <c r="Y1268" i="48" s="1"/>
  <c r="V1272" i="48"/>
  <c r="Y1272" i="48" s="1"/>
  <c r="V1276" i="48"/>
  <c r="Y1276" i="48" s="1"/>
  <c r="V1280" i="48"/>
  <c r="Y1280" i="48" s="1"/>
  <c r="V1284" i="48"/>
  <c r="Y1284" i="48" s="1"/>
  <c r="V1288" i="48"/>
  <c r="Y1288" i="48" s="1"/>
  <c r="V1292" i="48"/>
  <c r="Y1292" i="48" s="1"/>
  <c r="V1296" i="48"/>
  <c r="Y1296" i="48" s="1"/>
  <c r="V1300" i="48"/>
  <c r="Y1300" i="48" s="1"/>
  <c r="V1304" i="48"/>
  <c r="Y1304" i="48" s="1"/>
  <c r="V1308" i="48"/>
  <c r="Y1308" i="48" s="1"/>
  <c r="V1312" i="48"/>
  <c r="Y1312" i="48" s="1"/>
  <c r="V1316" i="48"/>
  <c r="Y1316" i="48" s="1"/>
  <c r="V1320" i="48"/>
  <c r="Y1320" i="48" s="1"/>
  <c r="V1324" i="48"/>
  <c r="Y1324" i="48" s="1"/>
  <c r="V1328" i="48"/>
  <c r="Y1328" i="48" s="1"/>
  <c r="V1332" i="48"/>
  <c r="Y1332" i="48" s="1"/>
  <c r="V1336" i="48"/>
  <c r="Y1336" i="48" s="1"/>
  <c r="V1340" i="48"/>
  <c r="Y1340" i="48" s="1"/>
  <c r="V1344" i="48"/>
  <c r="Y1344" i="48" s="1"/>
  <c r="V1348" i="48"/>
  <c r="Y1348" i="48" s="1"/>
  <c r="V1352" i="48"/>
  <c r="Y1352" i="48" s="1"/>
  <c r="V1012" i="48"/>
  <c r="Y1012" i="48" s="1"/>
  <c r="V1020" i="48"/>
  <c r="Y1020" i="48" s="1"/>
  <c r="V1028" i="48"/>
  <c r="Y1028" i="48" s="1"/>
  <c r="V1036" i="48"/>
  <c r="Y1036" i="48" s="1"/>
  <c r="V1044" i="48"/>
  <c r="Y1044" i="48" s="1"/>
  <c r="V1046" i="48"/>
  <c r="Y1046" i="48" s="1"/>
  <c r="V1048" i="48"/>
  <c r="Y1048" i="48" s="1"/>
  <c r="V1050" i="48"/>
  <c r="Y1050" i="48" s="1"/>
  <c r="V1052" i="48"/>
  <c r="Y1052" i="48" s="1"/>
  <c r="V1054" i="48"/>
  <c r="Y1054" i="48" s="1"/>
  <c r="V1056" i="48"/>
  <c r="Y1056" i="48" s="1"/>
  <c r="V1058" i="48"/>
  <c r="Y1058" i="48" s="1"/>
  <c r="V1060" i="48"/>
  <c r="Y1060" i="48" s="1"/>
  <c r="V1062" i="48"/>
  <c r="Y1062" i="48" s="1"/>
  <c r="V1064" i="48"/>
  <c r="Y1064" i="48" s="1"/>
  <c r="V1066" i="48"/>
  <c r="Y1066" i="48" s="1"/>
  <c r="V1068" i="48"/>
  <c r="Y1068" i="48" s="1"/>
  <c r="V1070" i="48"/>
  <c r="Y1070" i="48" s="1"/>
  <c r="V1072" i="48"/>
  <c r="Y1072" i="48" s="1"/>
  <c r="V1074" i="48"/>
  <c r="Y1074" i="48" s="1"/>
  <c r="V1076" i="48"/>
  <c r="Y1076" i="48" s="1"/>
  <c r="V1078" i="48"/>
  <c r="Y1078" i="48" s="1"/>
  <c r="V1080" i="48"/>
  <c r="Y1080" i="48" s="1"/>
  <c r="V1082" i="48"/>
  <c r="Y1082" i="48" s="1"/>
  <c r="V1084" i="48"/>
  <c r="Y1084" i="48" s="1"/>
  <c r="V1086" i="48"/>
  <c r="Y1086" i="48" s="1"/>
  <c r="V1088" i="48"/>
  <c r="Y1088" i="48" s="1"/>
  <c r="V1090" i="48"/>
  <c r="Y1090" i="48" s="1"/>
  <c r="V1092" i="48"/>
  <c r="Y1092" i="48" s="1"/>
  <c r="V1094" i="48"/>
  <c r="Y1094" i="48" s="1"/>
  <c r="V1096" i="48"/>
  <c r="Y1096" i="48" s="1"/>
  <c r="V1098" i="48"/>
  <c r="Y1098" i="48" s="1"/>
  <c r="V1100" i="48"/>
  <c r="Y1100" i="48" s="1"/>
  <c r="V1102" i="48"/>
  <c r="Y1102" i="48" s="1"/>
  <c r="V1104" i="48"/>
  <c r="Y1104" i="48" s="1"/>
  <c r="V1106" i="48"/>
  <c r="Y1106" i="48" s="1"/>
  <c r="V1108" i="48"/>
  <c r="Y1108" i="48" s="1"/>
  <c r="V1110" i="48"/>
  <c r="Y1110" i="48" s="1"/>
  <c r="V1112" i="48"/>
  <c r="Y1112" i="48" s="1"/>
  <c r="V1114" i="48"/>
  <c r="Y1114" i="48" s="1"/>
  <c r="V1116" i="48"/>
  <c r="Y1116" i="48" s="1"/>
  <c r="V1118" i="48"/>
  <c r="Y1118" i="48" s="1"/>
  <c r="V1120" i="48"/>
  <c r="Y1120" i="48" s="1"/>
  <c r="V1122" i="48"/>
  <c r="Y1122" i="48" s="1"/>
  <c r="V1124" i="48"/>
  <c r="Y1124" i="48" s="1"/>
  <c r="V1126" i="48"/>
  <c r="Y1126" i="48" s="1"/>
  <c r="V1128" i="48"/>
  <c r="Y1128" i="48" s="1"/>
  <c r="V1130" i="48"/>
  <c r="Y1130" i="48" s="1"/>
  <c r="V1132" i="48"/>
  <c r="Y1132" i="48" s="1"/>
  <c r="V1134" i="48"/>
  <c r="Y1134" i="48" s="1"/>
  <c r="V1136" i="48"/>
  <c r="Y1136" i="48" s="1"/>
  <c r="V1138" i="48"/>
  <c r="Y1138" i="48" s="1"/>
  <c r="V1140" i="48"/>
  <c r="Y1140" i="48" s="1"/>
  <c r="V1142" i="48"/>
  <c r="Y1142" i="48" s="1"/>
  <c r="V1144" i="48"/>
  <c r="Y1144" i="48" s="1"/>
  <c r="V1146" i="48"/>
  <c r="Y1146" i="48" s="1"/>
  <c r="V1148" i="48"/>
  <c r="Y1148" i="48" s="1"/>
  <c r="V1150" i="48"/>
  <c r="Y1150" i="48" s="1"/>
  <c r="V1152" i="48"/>
  <c r="Y1152" i="48" s="1"/>
  <c r="V1154" i="48"/>
  <c r="Y1154" i="48" s="1"/>
  <c r="V1156" i="48"/>
  <c r="Y1156" i="48" s="1"/>
  <c r="V1158" i="48"/>
  <c r="Y1158" i="48" s="1"/>
  <c r="V1160" i="48"/>
  <c r="Y1160" i="48" s="1"/>
  <c r="V1162" i="48"/>
  <c r="Y1162" i="48" s="1"/>
  <c r="V1164" i="48"/>
  <c r="Y1164" i="48" s="1"/>
  <c r="V1166" i="48"/>
  <c r="Y1166" i="48" s="1"/>
  <c r="V1168" i="48"/>
  <c r="Y1168" i="48" s="1"/>
  <c r="V1170" i="48"/>
  <c r="Y1170" i="48" s="1"/>
  <c r="V1172" i="48"/>
  <c r="Y1172" i="48" s="1"/>
  <c r="V1174" i="48"/>
  <c r="Y1174" i="48" s="1"/>
  <c r="V1176" i="48"/>
  <c r="Y1176" i="48" s="1"/>
  <c r="V1178" i="48"/>
  <c r="Y1178" i="48" s="1"/>
  <c r="V1180" i="48"/>
  <c r="Y1180" i="48" s="1"/>
  <c r="V1182" i="48"/>
  <c r="Y1182" i="48" s="1"/>
  <c r="V1184" i="48"/>
  <c r="Y1184" i="48" s="1"/>
  <c r="V1186" i="48"/>
  <c r="Y1186" i="48" s="1"/>
  <c r="V1188" i="48"/>
  <c r="Y1188" i="48" s="1"/>
  <c r="V1190" i="48"/>
  <c r="Y1190" i="48" s="1"/>
  <c r="V1192" i="48"/>
  <c r="Y1192" i="48" s="1"/>
  <c r="V1194" i="48"/>
  <c r="Y1194" i="48" s="1"/>
  <c r="V1196" i="48"/>
  <c r="Y1196" i="48" s="1"/>
  <c r="V1198" i="48"/>
  <c r="Y1198" i="48" s="1"/>
  <c r="V1200" i="48"/>
  <c r="Y1200" i="48" s="1"/>
  <c r="V1202" i="48"/>
  <c r="Y1202" i="48" s="1"/>
  <c r="V1204" i="48"/>
  <c r="Y1204" i="48" s="1"/>
  <c r="V1206" i="48"/>
  <c r="Y1206" i="48" s="1"/>
  <c r="V1208" i="48"/>
  <c r="Y1208" i="48" s="1"/>
  <c r="V1210" i="48"/>
  <c r="Y1210" i="48" s="1"/>
  <c r="V1212" i="48"/>
  <c r="Y1212" i="48" s="1"/>
  <c r="V1214" i="48"/>
  <c r="Y1214" i="48" s="1"/>
  <c r="V1216" i="48"/>
  <c r="Y1216" i="48" s="1"/>
  <c r="V1218" i="48"/>
  <c r="Y1218" i="48" s="1"/>
  <c r="V1220" i="48"/>
  <c r="Y1220" i="48" s="1"/>
  <c r="V1222" i="48"/>
  <c r="Y1222" i="48" s="1"/>
  <c r="V1224" i="48"/>
  <c r="Y1224" i="48" s="1"/>
  <c r="V1238" i="48"/>
  <c r="Y1238" i="48" s="1"/>
  <c r="V1246" i="48"/>
  <c r="Y1246" i="48" s="1"/>
  <c r="V1254" i="48"/>
  <c r="Y1254" i="48" s="1"/>
  <c r="V1258" i="48"/>
  <c r="Y1258" i="48" s="1"/>
  <c r="V1262" i="48"/>
  <c r="Y1262" i="48" s="1"/>
  <c r="V1266" i="48"/>
  <c r="Y1266" i="48" s="1"/>
  <c r="V1270" i="48"/>
  <c r="Y1270" i="48" s="1"/>
  <c r="V1274" i="48"/>
  <c r="Y1274" i="48" s="1"/>
  <c r="V1278" i="48"/>
  <c r="Y1278" i="48" s="1"/>
  <c r="V1282" i="48"/>
  <c r="Y1282" i="48" s="1"/>
  <c r="V1286" i="48"/>
  <c r="Y1286" i="48" s="1"/>
  <c r="V1290" i="48"/>
  <c r="Y1290" i="48" s="1"/>
  <c r="V1294" i="48"/>
  <c r="Y1294" i="48" s="1"/>
  <c r="V1298" i="48"/>
  <c r="Y1298" i="48" s="1"/>
  <c r="V1302" i="48"/>
  <c r="Y1302" i="48" s="1"/>
  <c r="V1306" i="48"/>
  <c r="Y1306" i="48" s="1"/>
  <c r="V1310" i="48"/>
  <c r="Y1310" i="48" s="1"/>
  <c r="V1314" i="48"/>
  <c r="Y1314" i="48" s="1"/>
  <c r="V1318" i="48"/>
  <c r="Y1318" i="48" s="1"/>
  <c r="V1322" i="48"/>
  <c r="Y1322" i="48" s="1"/>
  <c r="V1326" i="48"/>
  <c r="Y1326" i="48" s="1"/>
  <c r="V1330" i="48"/>
  <c r="Y1330" i="48" s="1"/>
  <c r="V1334" i="48"/>
  <c r="Y1334" i="48" s="1"/>
  <c r="V1338" i="48"/>
  <c r="Y1338" i="48" s="1"/>
  <c r="V1342" i="48"/>
  <c r="Y1342" i="48" s="1"/>
  <c r="V1346" i="48"/>
  <c r="Y1346" i="48" s="1"/>
  <c r="V1350" i="48"/>
  <c r="Y1350" i="48" s="1"/>
  <c r="V1354" i="48"/>
  <c r="Y1354" i="48" s="1"/>
  <c r="V1232" i="48"/>
  <c r="Y1232" i="48" s="1"/>
  <c r="V1356" i="48"/>
  <c r="Y1356" i="48" s="1"/>
  <c r="V1360" i="48"/>
  <c r="Y1360" i="48" s="1"/>
  <c r="V1364" i="48"/>
  <c r="Y1364" i="48" s="1"/>
  <c r="V1368" i="48"/>
  <c r="Y1368" i="48" s="1"/>
  <c r="V1372" i="48"/>
  <c r="Y1372" i="48" s="1"/>
  <c r="V1376" i="48"/>
  <c r="Y1376" i="48" s="1"/>
  <c r="V1380" i="48"/>
  <c r="Y1380" i="48" s="1"/>
  <c r="V1384" i="48"/>
  <c r="Y1384" i="48" s="1"/>
  <c r="V1388" i="48"/>
  <c r="Y1388" i="48" s="1"/>
  <c r="V1392" i="48"/>
  <c r="Y1392" i="48" s="1"/>
  <c r="V1396" i="48"/>
  <c r="Y1396" i="48" s="1"/>
  <c r="V1400" i="48"/>
  <c r="Y1400" i="48" s="1"/>
  <c r="V1404" i="48"/>
  <c r="Y1404" i="48" s="1"/>
  <c r="V1408" i="48"/>
  <c r="Y1408" i="48" s="1"/>
  <c r="V1412" i="48"/>
  <c r="Y1412" i="48" s="1"/>
  <c r="V1416" i="48"/>
  <c r="Y1416" i="48" s="1"/>
  <c r="V1420" i="48"/>
  <c r="Y1420" i="48" s="1"/>
  <c r="V1424" i="48"/>
  <c r="Y1424" i="48" s="1"/>
  <c r="V1428" i="48"/>
  <c r="Y1428" i="48" s="1"/>
  <c r="V1432" i="48"/>
  <c r="Y1432" i="48" s="1"/>
  <c r="V1436" i="48"/>
  <c r="Y1436" i="48" s="1"/>
  <c r="V1440" i="48"/>
  <c r="Y1440" i="48" s="1"/>
  <c r="V1444" i="48"/>
  <c r="Y1444" i="48" s="1"/>
  <c r="V1448" i="48"/>
  <c r="Y1448" i="48" s="1"/>
  <c r="V1452" i="48"/>
  <c r="Y1452" i="48" s="1"/>
  <c r="V1456" i="48"/>
  <c r="Y1456" i="48" s="1"/>
  <c r="V1460" i="48"/>
  <c r="Y1460" i="48" s="1"/>
  <c r="V1464" i="48"/>
  <c r="Y1464" i="48" s="1"/>
  <c r="V1468" i="48"/>
  <c r="Y1468" i="48" s="1"/>
  <c r="V1472" i="48"/>
  <c r="Y1472" i="48" s="1"/>
  <c r="V1476" i="48"/>
  <c r="Y1476" i="48" s="1"/>
  <c r="V1480" i="48"/>
  <c r="Y1480" i="48" s="1"/>
  <c r="V1484" i="48"/>
  <c r="Y1484" i="48" s="1"/>
  <c r="V1488" i="48"/>
  <c r="Y1488" i="48" s="1"/>
  <c r="V1492" i="48"/>
  <c r="Y1492" i="48" s="1"/>
  <c r="V1230" i="48"/>
  <c r="Y1230" i="48" s="1"/>
  <c r="V1259" i="48"/>
  <c r="Y1259" i="48" s="1"/>
  <c r="V1267" i="48"/>
  <c r="Y1267" i="48" s="1"/>
  <c r="V1275" i="48"/>
  <c r="Y1275" i="48" s="1"/>
  <c r="V1283" i="48"/>
  <c r="Y1283" i="48" s="1"/>
  <c r="V1291" i="48"/>
  <c r="Y1291" i="48" s="1"/>
  <c r="V1299" i="48"/>
  <c r="Y1299" i="48" s="1"/>
  <c r="V1307" i="48"/>
  <c r="Y1307" i="48" s="1"/>
  <c r="V1309" i="48"/>
  <c r="Y1309" i="48" s="1"/>
  <c r="V1311" i="48"/>
  <c r="Y1311" i="48" s="1"/>
  <c r="V1313" i="48"/>
  <c r="Y1313" i="48" s="1"/>
  <c r="V1315" i="48"/>
  <c r="Y1315" i="48" s="1"/>
  <c r="V1317" i="48"/>
  <c r="Y1317" i="48" s="1"/>
  <c r="V1319" i="48"/>
  <c r="Y1319" i="48" s="1"/>
  <c r="V1321" i="48"/>
  <c r="Y1321" i="48" s="1"/>
  <c r="V1323" i="48"/>
  <c r="Y1323" i="48" s="1"/>
  <c r="V1325" i="48"/>
  <c r="Y1325" i="48" s="1"/>
  <c r="V1327" i="48"/>
  <c r="Y1327" i="48" s="1"/>
  <c r="V1329" i="48"/>
  <c r="Y1329" i="48" s="1"/>
  <c r="V1331" i="48"/>
  <c r="Y1331" i="48" s="1"/>
  <c r="V1333" i="48"/>
  <c r="Y1333" i="48" s="1"/>
  <c r="V1335" i="48"/>
  <c r="Y1335" i="48" s="1"/>
  <c r="V1337" i="48"/>
  <c r="Y1337" i="48" s="1"/>
  <c r="V1339" i="48"/>
  <c r="Y1339" i="48" s="1"/>
  <c r="V1341" i="48"/>
  <c r="Y1341" i="48" s="1"/>
  <c r="V1343" i="48"/>
  <c r="Y1343" i="48" s="1"/>
  <c r="V1345" i="48"/>
  <c r="Y1345" i="48" s="1"/>
  <c r="V1347" i="48"/>
  <c r="Y1347" i="48" s="1"/>
  <c r="V1349" i="48"/>
  <c r="Y1349" i="48" s="1"/>
  <c r="V1351" i="48"/>
  <c r="Y1351" i="48" s="1"/>
  <c r="V1353" i="48"/>
  <c r="Y1353" i="48" s="1"/>
  <c r="V1355" i="48"/>
  <c r="Y1355" i="48" s="1"/>
  <c r="V1359" i="48"/>
  <c r="Y1359" i="48" s="1"/>
  <c r="V1363" i="48"/>
  <c r="Y1363" i="48" s="1"/>
  <c r="V1367" i="48"/>
  <c r="Y1367" i="48" s="1"/>
  <c r="V1371" i="48"/>
  <c r="Y1371" i="48" s="1"/>
  <c r="V1375" i="48"/>
  <c r="Y1375" i="48" s="1"/>
  <c r="V1379" i="48"/>
  <c r="Y1379" i="48" s="1"/>
  <c r="V1383" i="48"/>
  <c r="Y1383" i="48" s="1"/>
  <c r="V1387" i="48"/>
  <c r="Y1387" i="48" s="1"/>
  <c r="V1391" i="48"/>
  <c r="Y1391" i="48" s="1"/>
  <c r="V1395" i="48"/>
  <c r="Y1395" i="48" s="1"/>
  <c r="V1399" i="48"/>
  <c r="Y1399" i="48" s="1"/>
  <c r="V1403" i="48"/>
  <c r="Y1403" i="48" s="1"/>
  <c r="V1407" i="48"/>
  <c r="Y1407" i="48" s="1"/>
  <c r="V1411" i="48"/>
  <c r="Y1411" i="48" s="1"/>
  <c r="V1415" i="48"/>
  <c r="Y1415" i="48" s="1"/>
  <c r="V1419" i="48"/>
  <c r="Y1419" i="48" s="1"/>
  <c r="V1423" i="48"/>
  <c r="Y1423" i="48" s="1"/>
  <c r="V1427" i="48"/>
  <c r="Y1427" i="48" s="1"/>
  <c r="V1431" i="48"/>
  <c r="Y1431" i="48" s="1"/>
  <c r="V1435" i="48"/>
  <c r="Y1435" i="48" s="1"/>
  <c r="V1439" i="48"/>
  <c r="Y1439" i="48" s="1"/>
  <c r="V1443" i="48"/>
  <c r="Y1443" i="48" s="1"/>
  <c r="V1447" i="48"/>
  <c r="Y1447" i="48" s="1"/>
  <c r="V1451" i="48"/>
  <c r="Y1451" i="48" s="1"/>
  <c r="V1455" i="48"/>
  <c r="Y1455" i="48" s="1"/>
  <c r="V1459" i="48"/>
  <c r="Y1459" i="48" s="1"/>
  <c r="V1463" i="48"/>
  <c r="Y1463" i="48" s="1"/>
  <c r="V1467" i="48"/>
  <c r="Y1467" i="48" s="1"/>
  <c r="V1471" i="48"/>
  <c r="Y1471" i="48" s="1"/>
  <c r="V1475" i="48"/>
  <c r="Y1475" i="48" s="1"/>
  <c r="V1479" i="48"/>
  <c r="Y1479" i="48" s="1"/>
  <c r="V1483" i="48"/>
  <c r="Y1483" i="48" s="1"/>
  <c r="V1487" i="48"/>
  <c r="Y1487" i="48" s="1"/>
  <c r="V1491" i="48"/>
  <c r="Y1491" i="48" s="1"/>
  <c r="V1495" i="48"/>
  <c r="Y1495" i="48" s="1"/>
  <c r="V1499" i="48"/>
  <c r="Y1499" i="48" s="1"/>
  <c r="V1503" i="48"/>
  <c r="Y1503" i="48" s="1"/>
  <c r="V1507" i="48"/>
  <c r="Y1507" i="48" s="1"/>
  <c r="V1511" i="48"/>
  <c r="Y1511" i="48" s="1"/>
  <c r="V1515" i="48"/>
  <c r="Y1515" i="48" s="1"/>
  <c r="V1519" i="48"/>
  <c r="Y1519" i="48" s="1"/>
  <c r="V1523" i="48"/>
  <c r="Y1523" i="48" s="1"/>
  <c r="V1527" i="48"/>
  <c r="Y1527" i="48" s="1"/>
  <c r="V1531" i="48"/>
  <c r="Y1531" i="48" s="1"/>
  <c r="V1535" i="48"/>
  <c r="Y1535" i="48" s="1"/>
  <c r="V1228" i="48"/>
  <c r="Y1228" i="48" s="1"/>
  <c r="V1236" i="48"/>
  <c r="Y1236" i="48" s="1"/>
  <c r="V1244" i="48"/>
  <c r="Y1244" i="48" s="1"/>
  <c r="V1252" i="48"/>
  <c r="Y1252" i="48" s="1"/>
  <c r="V1358" i="48"/>
  <c r="Y1358" i="48" s="1"/>
  <c r="V1362" i="48"/>
  <c r="Y1362" i="48" s="1"/>
  <c r="V1366" i="48"/>
  <c r="Y1366" i="48" s="1"/>
  <c r="V1370" i="48"/>
  <c r="Y1370" i="48" s="1"/>
  <c r="V1374" i="48"/>
  <c r="Y1374" i="48" s="1"/>
  <c r="V1378" i="48"/>
  <c r="Y1378" i="48" s="1"/>
  <c r="V1382" i="48"/>
  <c r="Y1382" i="48" s="1"/>
  <c r="V1386" i="48"/>
  <c r="Y1386" i="48" s="1"/>
  <c r="V1390" i="48"/>
  <c r="Y1390" i="48" s="1"/>
  <c r="V1394" i="48"/>
  <c r="Y1394" i="48" s="1"/>
  <c r="V1398" i="48"/>
  <c r="Y1398" i="48" s="1"/>
  <c r="V1402" i="48"/>
  <c r="Y1402" i="48" s="1"/>
  <c r="V1406" i="48"/>
  <c r="Y1406" i="48" s="1"/>
  <c r="V1410" i="48"/>
  <c r="Y1410" i="48" s="1"/>
  <c r="V1414" i="48"/>
  <c r="Y1414" i="48" s="1"/>
  <c r="V1418" i="48"/>
  <c r="Y1418" i="48" s="1"/>
  <c r="V1422" i="48"/>
  <c r="Y1422" i="48" s="1"/>
  <c r="V1426" i="48"/>
  <c r="Y1426" i="48" s="1"/>
  <c r="V1430" i="48"/>
  <c r="Y1430" i="48" s="1"/>
  <c r="V1434" i="48"/>
  <c r="Y1434" i="48" s="1"/>
  <c r="V1438" i="48"/>
  <c r="Y1438" i="48" s="1"/>
  <c r="V1442" i="48"/>
  <c r="Y1442" i="48" s="1"/>
  <c r="V1446" i="48"/>
  <c r="Y1446" i="48" s="1"/>
  <c r="V1450" i="48"/>
  <c r="Y1450" i="48" s="1"/>
  <c r="V1454" i="48"/>
  <c r="Y1454" i="48" s="1"/>
  <c r="V1458" i="48"/>
  <c r="Y1458" i="48" s="1"/>
  <c r="V1462" i="48"/>
  <c r="Y1462" i="48" s="1"/>
  <c r="V1466" i="48"/>
  <c r="Y1466" i="48" s="1"/>
  <c r="V1470" i="48"/>
  <c r="Y1470" i="48" s="1"/>
  <c r="V1474" i="48"/>
  <c r="Y1474" i="48" s="1"/>
  <c r="V1478" i="48"/>
  <c r="Y1478" i="48" s="1"/>
  <c r="V1482" i="48"/>
  <c r="Y1482" i="48" s="1"/>
  <c r="V1486" i="48"/>
  <c r="Y1486" i="48" s="1"/>
  <c r="V1490" i="48"/>
  <c r="Y1490" i="48" s="1"/>
  <c r="V1494" i="48"/>
  <c r="Y1494" i="48" s="1"/>
  <c r="V1498" i="48"/>
  <c r="Y1498" i="48" s="1"/>
  <c r="V1502" i="48"/>
  <c r="Y1502" i="48" s="1"/>
  <c r="V1506" i="48"/>
  <c r="Y1506" i="48" s="1"/>
  <c r="V1510" i="48"/>
  <c r="Y1510" i="48" s="1"/>
  <c r="V1514" i="48"/>
  <c r="Y1514" i="48" s="1"/>
  <c r="V1518" i="48"/>
  <c r="Y1518" i="48" s="1"/>
  <c r="V1522" i="48"/>
  <c r="Y1522" i="48" s="1"/>
  <c r="V1526" i="48"/>
  <c r="Y1526" i="48" s="1"/>
  <c r="V1530" i="48"/>
  <c r="Y1530" i="48" s="1"/>
  <c r="V1534" i="48"/>
  <c r="Y1534" i="48" s="1"/>
  <c r="V1538" i="48"/>
  <c r="Y1538" i="48" s="1"/>
  <c r="V1539" i="48"/>
  <c r="Y1539" i="48" s="1"/>
  <c r="V1540" i="48"/>
  <c r="Y1540" i="48" s="1"/>
  <c r="V1541" i="48"/>
  <c r="Y1541" i="48" s="1"/>
  <c r="V1542" i="48"/>
  <c r="Y1542" i="48" s="1"/>
  <c r="V1543" i="48"/>
  <c r="Y1543" i="48" s="1"/>
  <c r="V1544" i="48"/>
  <c r="Y1544" i="48" s="1"/>
  <c r="V1545" i="48"/>
  <c r="Y1545" i="48" s="1"/>
  <c r="V1546" i="48"/>
  <c r="Y1546" i="48" s="1"/>
  <c r="V1547" i="48"/>
  <c r="Y1547" i="48" s="1"/>
  <c r="V1548" i="48"/>
  <c r="Y1548" i="48" s="1"/>
  <c r="V1549" i="48"/>
  <c r="Y1549" i="48" s="1"/>
  <c r="V1550" i="48"/>
  <c r="Y1550" i="48" s="1"/>
  <c r="V1551" i="48"/>
  <c r="Y1551" i="48" s="1"/>
  <c r="V1552" i="48"/>
  <c r="Y1552" i="48" s="1"/>
  <c r="V1553" i="48"/>
  <c r="Y1553" i="48" s="1"/>
  <c r="V1554" i="48"/>
  <c r="Y1554" i="48" s="1"/>
  <c r="V1555" i="48"/>
  <c r="Y1555" i="48" s="1"/>
  <c r="V1556" i="48"/>
  <c r="Y1556" i="48" s="1"/>
  <c r="V1226" i="48"/>
  <c r="Y1226" i="48" s="1"/>
  <c r="V1234" i="48"/>
  <c r="Y1234" i="48" s="1"/>
  <c r="V1239" i="48"/>
  <c r="Y1239" i="48" s="1"/>
  <c r="V1247" i="48"/>
  <c r="Y1247" i="48" s="1"/>
  <c r="V1255" i="48"/>
  <c r="Y1255" i="48" s="1"/>
  <c r="V1263" i="48"/>
  <c r="Y1263" i="48" s="1"/>
  <c r="V1271" i="48"/>
  <c r="Y1271" i="48" s="1"/>
  <c r="V1279" i="48"/>
  <c r="Y1279" i="48" s="1"/>
  <c r="V1287" i="48"/>
  <c r="Y1287" i="48" s="1"/>
  <c r="V1295" i="48"/>
  <c r="Y1295" i="48" s="1"/>
  <c r="V1303" i="48"/>
  <c r="Y1303" i="48" s="1"/>
  <c r="V1357" i="48"/>
  <c r="Y1357" i="48" s="1"/>
  <c r="V1361" i="48"/>
  <c r="Y1361" i="48" s="1"/>
  <c r="V1365" i="48"/>
  <c r="Y1365" i="48" s="1"/>
  <c r="V1369" i="48"/>
  <c r="Y1369" i="48" s="1"/>
  <c r="V1373" i="48"/>
  <c r="Y1373" i="48" s="1"/>
  <c r="V1377" i="48"/>
  <c r="Y1377" i="48" s="1"/>
  <c r="V1381" i="48"/>
  <c r="Y1381" i="48" s="1"/>
  <c r="V1385" i="48"/>
  <c r="Y1385" i="48" s="1"/>
  <c r="V1389" i="48"/>
  <c r="Y1389" i="48" s="1"/>
  <c r="V1393" i="48"/>
  <c r="Y1393" i="48" s="1"/>
  <c r="V1397" i="48"/>
  <c r="Y1397" i="48" s="1"/>
  <c r="V1401" i="48"/>
  <c r="Y1401" i="48" s="1"/>
  <c r="V1405" i="48"/>
  <c r="Y1405" i="48" s="1"/>
  <c r="V1409" i="48"/>
  <c r="Y1409" i="48" s="1"/>
  <c r="V1413" i="48"/>
  <c r="Y1413" i="48" s="1"/>
  <c r="V1417" i="48"/>
  <c r="Y1417" i="48" s="1"/>
  <c r="V1421" i="48"/>
  <c r="Y1421" i="48" s="1"/>
  <c r="V1425" i="48"/>
  <c r="Y1425" i="48" s="1"/>
  <c r="V1429" i="48"/>
  <c r="Y1429" i="48" s="1"/>
  <c r="V1433" i="48"/>
  <c r="Y1433" i="48" s="1"/>
  <c r="V1437" i="48"/>
  <c r="Y1437" i="48" s="1"/>
  <c r="V1441" i="48"/>
  <c r="Y1441" i="48" s="1"/>
  <c r="V1445" i="48"/>
  <c r="Y1445" i="48" s="1"/>
  <c r="V1449" i="48"/>
  <c r="Y1449" i="48" s="1"/>
  <c r="V1453" i="48"/>
  <c r="Y1453" i="48" s="1"/>
  <c r="V1457" i="48"/>
  <c r="Y1457" i="48" s="1"/>
  <c r="V1461" i="48"/>
  <c r="Y1461" i="48" s="1"/>
  <c r="V1465" i="48"/>
  <c r="Y1465" i="48" s="1"/>
  <c r="V1469" i="48"/>
  <c r="Y1469" i="48" s="1"/>
  <c r="V1473" i="48"/>
  <c r="Y1473" i="48" s="1"/>
  <c r="V1477" i="48"/>
  <c r="Y1477" i="48" s="1"/>
  <c r="V1481" i="48"/>
  <c r="Y1481" i="48" s="1"/>
  <c r="V1485" i="48"/>
  <c r="Y1485" i="48" s="1"/>
  <c r="V1489" i="48"/>
  <c r="Y1489" i="48" s="1"/>
  <c r="V1493" i="48"/>
  <c r="Y1493" i="48" s="1"/>
  <c r="V1497" i="48"/>
  <c r="Y1497" i="48" s="1"/>
  <c r="V1501" i="48"/>
  <c r="Y1501" i="48" s="1"/>
  <c r="V1505" i="48"/>
  <c r="Y1505" i="48" s="1"/>
  <c r="V1509" i="48"/>
  <c r="Y1509" i="48" s="1"/>
  <c r="V1513" i="48"/>
  <c r="Y1513" i="48" s="1"/>
  <c r="V1517" i="48"/>
  <c r="Y1517" i="48" s="1"/>
  <c r="V1521" i="48"/>
  <c r="Y1521" i="48" s="1"/>
  <c r="V1525" i="48"/>
  <c r="Y1525" i="48" s="1"/>
  <c r="V1529" i="48"/>
  <c r="Y1529" i="48" s="1"/>
  <c r="V1533" i="48"/>
  <c r="Y1533" i="48" s="1"/>
  <c r="V1537" i="48"/>
  <c r="Y1537" i="48" s="1"/>
  <c r="V1559" i="48"/>
  <c r="Y1559" i="48" s="1"/>
  <c r="V1563" i="48"/>
  <c r="Y1563" i="48" s="1"/>
  <c r="V1567" i="48"/>
  <c r="Y1567" i="48" s="1"/>
  <c r="V1571" i="48"/>
  <c r="Y1571" i="48" s="1"/>
  <c r="V1575" i="48"/>
  <c r="Y1575" i="48" s="1"/>
  <c r="V1579" i="48"/>
  <c r="Y1579" i="48" s="1"/>
  <c r="V1583" i="48"/>
  <c r="Y1583" i="48" s="1"/>
  <c r="V1587" i="48"/>
  <c r="Y1587" i="48" s="1"/>
  <c r="V1591" i="48"/>
  <c r="Y1591" i="48" s="1"/>
  <c r="V1595" i="48"/>
  <c r="Y1595" i="48" s="1"/>
  <c r="V1599" i="48"/>
  <c r="Y1599" i="48" s="1"/>
  <c r="V1603" i="48"/>
  <c r="Y1603" i="48" s="1"/>
  <c r="V1607" i="48"/>
  <c r="Y1607" i="48" s="1"/>
  <c r="V1611" i="48"/>
  <c r="Y1611" i="48" s="1"/>
  <c r="V1615" i="48"/>
  <c r="Y1615" i="48" s="1"/>
  <c r="V1619" i="48"/>
  <c r="Y1619" i="48" s="1"/>
  <c r="V1623" i="48"/>
  <c r="Y1623" i="48" s="1"/>
  <c r="V1627" i="48"/>
  <c r="Y1627" i="48" s="1"/>
  <c r="V1631" i="48"/>
  <c r="Y1631" i="48" s="1"/>
  <c r="V1635" i="48"/>
  <c r="Y1635" i="48" s="1"/>
  <c r="V1639" i="48"/>
  <c r="Y1639" i="48" s="1"/>
  <c r="V1643" i="48"/>
  <c r="Y1643" i="48" s="1"/>
  <c r="V1647" i="48"/>
  <c r="Y1647" i="48" s="1"/>
  <c r="V1651" i="48"/>
  <c r="Y1651" i="48" s="1"/>
  <c r="V1655" i="48"/>
  <c r="Y1655" i="48" s="1"/>
  <c r="V1659" i="48"/>
  <c r="Y1659" i="48" s="1"/>
  <c r="V1663" i="48"/>
  <c r="Y1663" i="48" s="1"/>
  <c r="V1667" i="48"/>
  <c r="Y1667" i="48" s="1"/>
  <c r="V1671" i="48"/>
  <c r="Y1671" i="48" s="1"/>
  <c r="V1675" i="48"/>
  <c r="Y1675" i="48" s="1"/>
  <c r="V1679" i="48"/>
  <c r="Y1679" i="48" s="1"/>
  <c r="V1683" i="48"/>
  <c r="Y1683" i="48" s="1"/>
  <c r="V1687" i="48"/>
  <c r="Y1687" i="48" s="1"/>
  <c r="V1691" i="48"/>
  <c r="Y1691" i="48" s="1"/>
  <c r="V1695" i="48"/>
  <c r="Y1695" i="48" s="1"/>
  <c r="V1699" i="48"/>
  <c r="Y1699" i="48" s="1"/>
  <c r="V1703" i="48"/>
  <c r="Y1703" i="48" s="1"/>
  <c r="V1707" i="48"/>
  <c r="Y1707" i="48" s="1"/>
  <c r="V1711" i="48"/>
  <c r="Y1711" i="48" s="1"/>
  <c r="V1715" i="48"/>
  <c r="Y1715" i="48" s="1"/>
  <c r="V1719" i="48"/>
  <c r="Y1719" i="48" s="1"/>
  <c r="V1723" i="48"/>
  <c r="Y1723" i="48" s="1"/>
  <c r="V1727" i="48"/>
  <c r="Y1727" i="48" s="1"/>
  <c r="V1731" i="48"/>
  <c r="Y1731" i="48" s="1"/>
  <c r="V1735" i="48"/>
  <c r="Y1735" i="48" s="1"/>
  <c r="V1739" i="48"/>
  <c r="Y1739" i="48" s="1"/>
  <c r="V1743" i="48"/>
  <c r="Y1743" i="48" s="1"/>
  <c r="V1747" i="48"/>
  <c r="Y1747" i="48" s="1"/>
  <c r="V1751" i="48"/>
  <c r="Y1751" i="48" s="1"/>
  <c r="V1755" i="48"/>
  <c r="Y1755" i="48" s="1"/>
  <c r="V1759" i="48"/>
  <c r="Y1759" i="48" s="1"/>
  <c r="V1763" i="48"/>
  <c r="Y1763" i="48" s="1"/>
  <c r="V1767" i="48"/>
  <c r="Y1767" i="48" s="1"/>
  <c r="V1771" i="48"/>
  <c r="Y1771" i="48" s="1"/>
  <c r="V1775" i="48"/>
  <c r="Y1775" i="48" s="1"/>
  <c r="V1779" i="48"/>
  <c r="Y1779" i="48" s="1"/>
  <c r="V1783" i="48"/>
  <c r="Y1783" i="48" s="1"/>
  <c r="V1787" i="48"/>
  <c r="Y1787" i="48" s="1"/>
  <c r="V1791" i="48"/>
  <c r="Y1791" i="48" s="1"/>
  <c r="V1795" i="48"/>
  <c r="Y1795" i="48" s="1"/>
  <c r="V1799" i="48"/>
  <c r="Y1799" i="48" s="1"/>
  <c r="V1803" i="48"/>
  <c r="Y1803" i="48" s="1"/>
  <c r="V1807" i="48"/>
  <c r="Y1807" i="48" s="1"/>
  <c r="V1811" i="48"/>
  <c r="Y1811" i="48" s="1"/>
  <c r="V1815" i="48"/>
  <c r="Y1815" i="48" s="1"/>
  <c r="V1819" i="48"/>
  <c r="Y1819" i="48" s="1"/>
  <c r="V1823" i="48"/>
  <c r="Y1823" i="48" s="1"/>
  <c r="V1827" i="48"/>
  <c r="Y1827" i="48" s="1"/>
  <c r="V1831" i="48"/>
  <c r="Y1831" i="48" s="1"/>
  <c r="V1835" i="48"/>
  <c r="Y1835" i="48" s="1"/>
  <c r="V1839" i="48"/>
  <c r="Y1839" i="48" s="1"/>
  <c r="V1843" i="48"/>
  <c r="Y1843" i="48" s="1"/>
  <c r="V1847" i="48"/>
  <c r="Y1847" i="48" s="1"/>
  <c r="V1851" i="48"/>
  <c r="Y1851" i="48" s="1"/>
  <c r="V1855" i="48"/>
  <c r="Y1855" i="48" s="1"/>
  <c r="V1859" i="48"/>
  <c r="Y1859" i="48" s="1"/>
  <c r="V1863" i="48"/>
  <c r="Y1863" i="48" s="1"/>
  <c r="V1867" i="48"/>
  <c r="Y1867" i="48" s="1"/>
  <c r="V1871" i="48"/>
  <c r="Y1871" i="48" s="1"/>
  <c r="V1875" i="48"/>
  <c r="Y1875" i="48" s="1"/>
  <c r="V1879" i="48"/>
  <c r="Y1879" i="48" s="1"/>
  <c r="V1883" i="48"/>
  <c r="Y1883" i="48" s="1"/>
  <c r="V1887" i="48"/>
  <c r="Y1887" i="48" s="1"/>
  <c r="V1891" i="48"/>
  <c r="Y1891" i="48" s="1"/>
  <c r="V1895" i="48"/>
  <c r="Y1895" i="48" s="1"/>
  <c r="V1899" i="48"/>
  <c r="Y1899" i="48" s="1"/>
  <c r="V1903" i="48"/>
  <c r="Y1903" i="48" s="1"/>
  <c r="V1907" i="48"/>
  <c r="Y1907" i="48" s="1"/>
  <c r="V1911" i="48"/>
  <c r="Y1911" i="48" s="1"/>
  <c r="V1915" i="48"/>
  <c r="Y1915" i="48" s="1"/>
  <c r="V1919" i="48"/>
  <c r="Y1919" i="48" s="1"/>
  <c r="V1923" i="48"/>
  <c r="Y1923" i="48" s="1"/>
  <c r="V1927" i="48"/>
  <c r="Y1927" i="48" s="1"/>
  <c r="V1931" i="48"/>
  <c r="Y1931" i="48" s="1"/>
  <c r="V1935" i="48"/>
  <c r="Y1935" i="48" s="1"/>
  <c r="V1939" i="48"/>
  <c r="Y1939" i="48" s="1"/>
  <c r="V1943" i="48"/>
  <c r="Y1943" i="48" s="1"/>
  <c r="V1947" i="48"/>
  <c r="Y1947" i="48" s="1"/>
  <c r="V1951" i="48"/>
  <c r="Y1951" i="48" s="1"/>
  <c r="V1955" i="48"/>
  <c r="Y1955" i="48" s="1"/>
  <c r="V1959" i="48"/>
  <c r="Y1959" i="48" s="1"/>
  <c r="V1963" i="48"/>
  <c r="Y1963" i="48" s="1"/>
  <c r="V1967" i="48"/>
  <c r="Y1967" i="48" s="1"/>
  <c r="V1971" i="48"/>
  <c r="Y1971" i="48" s="1"/>
  <c r="V1975" i="48"/>
  <c r="Y1975" i="48" s="1"/>
  <c r="V1979" i="48"/>
  <c r="Y1979" i="48" s="1"/>
  <c r="V1983" i="48"/>
  <c r="Y1983" i="48" s="1"/>
  <c r="V1987" i="48"/>
  <c r="Y1987" i="48" s="1"/>
  <c r="V1991" i="48"/>
  <c r="Y1991" i="48" s="1"/>
  <c r="V1995" i="48"/>
  <c r="Y1995" i="48" s="1"/>
  <c r="V1999" i="48"/>
  <c r="Y1999" i="48" s="1"/>
  <c r="V2003" i="48"/>
  <c r="Y2003" i="48" s="1"/>
  <c r="V2007" i="48"/>
  <c r="Y2007" i="48" s="1"/>
  <c r="V2011" i="48"/>
  <c r="Y2011" i="48" s="1"/>
  <c r="V2015" i="48"/>
  <c r="Y2015" i="48" s="1"/>
  <c r="V2019" i="48"/>
  <c r="Y2019" i="48" s="1"/>
  <c r="V2023" i="48"/>
  <c r="Y2023" i="48" s="1"/>
  <c r="V2027" i="48"/>
  <c r="Y2027" i="48" s="1"/>
  <c r="V2031" i="48"/>
  <c r="Y2031" i="48" s="1"/>
  <c r="V2035" i="48"/>
  <c r="Y2035" i="48" s="1"/>
  <c r="V2039" i="48"/>
  <c r="Y2039" i="48" s="1"/>
  <c r="V2043" i="48"/>
  <c r="Y2043" i="48" s="1"/>
  <c r="V2047" i="48"/>
  <c r="Y2047" i="48" s="1"/>
  <c r="V2051" i="48"/>
  <c r="Y2051" i="48" s="1"/>
  <c r="V2055" i="48"/>
  <c r="Y2055" i="48" s="1"/>
  <c r="V2059" i="48"/>
  <c r="Y2059" i="48" s="1"/>
  <c r="V2063" i="48"/>
  <c r="Y2063" i="48" s="1"/>
  <c r="V2067" i="48"/>
  <c r="Y2067" i="48" s="1"/>
  <c r="V2071" i="48"/>
  <c r="Y2071" i="48" s="1"/>
  <c r="V2075" i="48"/>
  <c r="Y2075" i="48" s="1"/>
  <c r="V2079" i="48"/>
  <c r="Y2079" i="48" s="1"/>
  <c r="V1496" i="48"/>
  <c r="Y1496" i="48" s="1"/>
  <c r="V1504" i="48"/>
  <c r="Y1504" i="48" s="1"/>
  <c r="V1512" i="48"/>
  <c r="Y1512" i="48" s="1"/>
  <c r="V1520" i="48"/>
  <c r="Y1520" i="48" s="1"/>
  <c r="V1528" i="48"/>
  <c r="Y1528" i="48" s="1"/>
  <c r="V1536" i="48"/>
  <c r="Y1536" i="48" s="1"/>
  <c r="V1558" i="48"/>
  <c r="Y1558" i="48" s="1"/>
  <c r="V1562" i="48"/>
  <c r="Y1562" i="48" s="1"/>
  <c r="V1566" i="48"/>
  <c r="Y1566" i="48" s="1"/>
  <c r="V1570" i="48"/>
  <c r="Y1570" i="48" s="1"/>
  <c r="V1574" i="48"/>
  <c r="Y1574" i="48" s="1"/>
  <c r="V1578" i="48"/>
  <c r="Y1578" i="48" s="1"/>
  <c r="V1582" i="48"/>
  <c r="Y1582" i="48" s="1"/>
  <c r="V1586" i="48"/>
  <c r="Y1586" i="48" s="1"/>
  <c r="V1590" i="48"/>
  <c r="Y1590" i="48" s="1"/>
  <c r="V1594" i="48"/>
  <c r="Y1594" i="48" s="1"/>
  <c r="V1598" i="48"/>
  <c r="Y1598" i="48" s="1"/>
  <c r="V1602" i="48"/>
  <c r="Y1602" i="48" s="1"/>
  <c r="V1606" i="48"/>
  <c r="Y1606" i="48" s="1"/>
  <c r="V1610" i="48"/>
  <c r="Y1610" i="48" s="1"/>
  <c r="V1614" i="48"/>
  <c r="Y1614" i="48" s="1"/>
  <c r="V1618" i="48"/>
  <c r="Y1618" i="48" s="1"/>
  <c r="V1622" i="48"/>
  <c r="Y1622" i="48" s="1"/>
  <c r="V1626" i="48"/>
  <c r="Y1626" i="48" s="1"/>
  <c r="V1630" i="48"/>
  <c r="Y1630" i="48" s="1"/>
  <c r="V1634" i="48"/>
  <c r="Y1634" i="48" s="1"/>
  <c r="V1638" i="48"/>
  <c r="Y1638" i="48" s="1"/>
  <c r="V1642" i="48"/>
  <c r="Y1642" i="48" s="1"/>
  <c r="V1646" i="48"/>
  <c r="Y1646" i="48" s="1"/>
  <c r="V1650" i="48"/>
  <c r="Y1650" i="48" s="1"/>
  <c r="V1654" i="48"/>
  <c r="Y1654" i="48" s="1"/>
  <c r="V1658" i="48"/>
  <c r="Y1658" i="48" s="1"/>
  <c r="V1662" i="48"/>
  <c r="Y1662" i="48" s="1"/>
  <c r="V1666" i="48"/>
  <c r="Y1666" i="48" s="1"/>
  <c r="V1670" i="48"/>
  <c r="Y1670" i="48" s="1"/>
  <c r="V1674" i="48"/>
  <c r="Y1674" i="48" s="1"/>
  <c r="V1678" i="48"/>
  <c r="Y1678" i="48" s="1"/>
  <c r="V1682" i="48"/>
  <c r="Y1682" i="48" s="1"/>
  <c r="V1686" i="48"/>
  <c r="Y1686" i="48" s="1"/>
  <c r="V1690" i="48"/>
  <c r="Y1690" i="48" s="1"/>
  <c r="V1694" i="48"/>
  <c r="Y1694" i="48" s="1"/>
  <c r="V1698" i="48"/>
  <c r="Y1698" i="48" s="1"/>
  <c r="V1702" i="48"/>
  <c r="Y1702" i="48" s="1"/>
  <c r="V1706" i="48"/>
  <c r="Y1706" i="48" s="1"/>
  <c r="V1710" i="48"/>
  <c r="Y1710" i="48" s="1"/>
  <c r="V1714" i="48"/>
  <c r="Y1714" i="48" s="1"/>
  <c r="V1718" i="48"/>
  <c r="Y1718" i="48" s="1"/>
  <c r="V1722" i="48"/>
  <c r="Y1722" i="48" s="1"/>
  <c r="V1726" i="48"/>
  <c r="Y1726" i="48" s="1"/>
  <c r="V1730" i="48"/>
  <c r="Y1730" i="48" s="1"/>
  <c r="V1734" i="48"/>
  <c r="Y1734" i="48" s="1"/>
  <c r="V1738" i="48"/>
  <c r="Y1738" i="48" s="1"/>
  <c r="V1742" i="48"/>
  <c r="Y1742" i="48" s="1"/>
  <c r="V1746" i="48"/>
  <c r="Y1746" i="48" s="1"/>
  <c r="V1750" i="48"/>
  <c r="Y1750" i="48" s="1"/>
  <c r="V1754" i="48"/>
  <c r="Y1754" i="48" s="1"/>
  <c r="V1758" i="48"/>
  <c r="Y1758" i="48" s="1"/>
  <c r="V1762" i="48"/>
  <c r="Y1762" i="48" s="1"/>
  <c r="V1766" i="48"/>
  <c r="Y1766" i="48" s="1"/>
  <c r="V1770" i="48"/>
  <c r="Y1770" i="48" s="1"/>
  <c r="V1774" i="48"/>
  <c r="Y1774" i="48" s="1"/>
  <c r="V1778" i="48"/>
  <c r="Y1778" i="48" s="1"/>
  <c r="V1782" i="48"/>
  <c r="Y1782" i="48" s="1"/>
  <c r="V1786" i="48"/>
  <c r="Y1786" i="48" s="1"/>
  <c r="V1790" i="48"/>
  <c r="Y1790" i="48" s="1"/>
  <c r="V1794" i="48"/>
  <c r="Y1794" i="48" s="1"/>
  <c r="V1798" i="48"/>
  <c r="Y1798" i="48" s="1"/>
  <c r="V1802" i="48"/>
  <c r="Y1802" i="48" s="1"/>
  <c r="V1806" i="48"/>
  <c r="Y1806" i="48" s="1"/>
  <c r="V1810" i="48"/>
  <c r="Y1810" i="48" s="1"/>
  <c r="V1814" i="48"/>
  <c r="Y1814" i="48" s="1"/>
  <c r="V1818" i="48"/>
  <c r="Y1818" i="48" s="1"/>
  <c r="V1822" i="48"/>
  <c r="Y1822" i="48" s="1"/>
  <c r="V1826" i="48"/>
  <c r="Y1826" i="48" s="1"/>
  <c r="V1830" i="48"/>
  <c r="Y1830" i="48" s="1"/>
  <c r="V1834" i="48"/>
  <c r="Y1834" i="48" s="1"/>
  <c r="V1838" i="48"/>
  <c r="Y1838" i="48" s="1"/>
  <c r="V1842" i="48"/>
  <c r="Y1842" i="48" s="1"/>
  <c r="V1846" i="48"/>
  <c r="Y1846" i="48" s="1"/>
  <c r="V1850" i="48"/>
  <c r="Y1850" i="48" s="1"/>
  <c r="V1854" i="48"/>
  <c r="Y1854" i="48" s="1"/>
  <c r="V1858" i="48"/>
  <c r="Y1858" i="48" s="1"/>
  <c r="V1862" i="48"/>
  <c r="Y1862" i="48" s="1"/>
  <c r="V1866" i="48"/>
  <c r="Y1866" i="48" s="1"/>
  <c r="V1870" i="48"/>
  <c r="Y1870" i="48" s="1"/>
  <c r="V1874" i="48"/>
  <c r="Y1874" i="48" s="1"/>
  <c r="V1878" i="48"/>
  <c r="Y1878" i="48" s="1"/>
  <c r="V1882" i="48"/>
  <c r="Y1882" i="48" s="1"/>
  <c r="V1886" i="48"/>
  <c r="Y1886" i="48" s="1"/>
  <c r="V1890" i="48"/>
  <c r="Y1890" i="48" s="1"/>
  <c r="V1894" i="48"/>
  <c r="Y1894" i="48" s="1"/>
  <c r="V1898" i="48"/>
  <c r="Y1898" i="48" s="1"/>
  <c r="V1902" i="48"/>
  <c r="Y1902" i="48" s="1"/>
  <c r="V1906" i="48"/>
  <c r="Y1906" i="48" s="1"/>
  <c r="V1910" i="48"/>
  <c r="Y1910" i="48" s="1"/>
  <c r="V1914" i="48"/>
  <c r="Y1914" i="48" s="1"/>
  <c r="V1918" i="48"/>
  <c r="Y1918" i="48" s="1"/>
  <c r="V1922" i="48"/>
  <c r="Y1922" i="48" s="1"/>
  <c r="V1926" i="48"/>
  <c r="Y1926" i="48" s="1"/>
  <c r="V1930" i="48"/>
  <c r="Y1930" i="48" s="1"/>
  <c r="V1934" i="48"/>
  <c r="Y1934" i="48" s="1"/>
  <c r="V1938" i="48"/>
  <c r="Y1938" i="48" s="1"/>
  <c r="V1942" i="48"/>
  <c r="Y1942" i="48" s="1"/>
  <c r="V1946" i="48"/>
  <c r="Y1946" i="48" s="1"/>
  <c r="V1950" i="48"/>
  <c r="Y1950" i="48" s="1"/>
  <c r="V1954" i="48"/>
  <c r="Y1954" i="48" s="1"/>
  <c r="V1958" i="48"/>
  <c r="Y1958" i="48" s="1"/>
  <c r="V1962" i="48"/>
  <c r="Y1962" i="48" s="1"/>
  <c r="V1966" i="48"/>
  <c r="Y1966" i="48" s="1"/>
  <c r="V1970" i="48"/>
  <c r="Y1970" i="48" s="1"/>
  <c r="V1974" i="48"/>
  <c r="Y1974" i="48" s="1"/>
  <c r="V1978" i="48"/>
  <c r="Y1978" i="48" s="1"/>
  <c r="V1557" i="48"/>
  <c r="Y1557" i="48" s="1"/>
  <c r="V1561" i="48"/>
  <c r="Y1561" i="48" s="1"/>
  <c r="V1565" i="48"/>
  <c r="Y1565" i="48" s="1"/>
  <c r="V1569" i="48"/>
  <c r="Y1569" i="48" s="1"/>
  <c r="V1573" i="48"/>
  <c r="Y1573" i="48" s="1"/>
  <c r="V1577" i="48"/>
  <c r="Y1577" i="48" s="1"/>
  <c r="V1581" i="48"/>
  <c r="Y1581" i="48" s="1"/>
  <c r="V1585" i="48"/>
  <c r="Y1585" i="48" s="1"/>
  <c r="V1589" i="48"/>
  <c r="Y1589" i="48" s="1"/>
  <c r="V1593" i="48"/>
  <c r="Y1593" i="48" s="1"/>
  <c r="V1597" i="48"/>
  <c r="Y1597" i="48" s="1"/>
  <c r="V1601" i="48"/>
  <c r="Y1601" i="48" s="1"/>
  <c r="V1605" i="48"/>
  <c r="Y1605" i="48" s="1"/>
  <c r="V1609" i="48"/>
  <c r="Y1609" i="48" s="1"/>
  <c r="V1613" i="48"/>
  <c r="Y1613" i="48" s="1"/>
  <c r="V1617" i="48"/>
  <c r="Y1617" i="48" s="1"/>
  <c r="V1621" i="48"/>
  <c r="Y1621" i="48" s="1"/>
  <c r="V1625" i="48"/>
  <c r="Y1625" i="48" s="1"/>
  <c r="V1629" i="48"/>
  <c r="Y1629" i="48" s="1"/>
  <c r="V1633" i="48"/>
  <c r="Y1633" i="48" s="1"/>
  <c r="V1637" i="48"/>
  <c r="Y1637" i="48" s="1"/>
  <c r="V1641" i="48"/>
  <c r="Y1641" i="48" s="1"/>
  <c r="V1645" i="48"/>
  <c r="Y1645" i="48" s="1"/>
  <c r="V1649" i="48"/>
  <c r="Y1649" i="48" s="1"/>
  <c r="V1653" i="48"/>
  <c r="Y1653" i="48" s="1"/>
  <c r="V1657" i="48"/>
  <c r="Y1657" i="48" s="1"/>
  <c r="V1661" i="48"/>
  <c r="Y1661" i="48" s="1"/>
  <c r="V1665" i="48"/>
  <c r="Y1665" i="48" s="1"/>
  <c r="V1669" i="48"/>
  <c r="Y1669" i="48" s="1"/>
  <c r="V1673" i="48"/>
  <c r="Y1673" i="48" s="1"/>
  <c r="V1677" i="48"/>
  <c r="Y1677" i="48" s="1"/>
  <c r="V1681" i="48"/>
  <c r="Y1681" i="48" s="1"/>
  <c r="V1685" i="48"/>
  <c r="Y1685" i="48" s="1"/>
  <c r="V1689" i="48"/>
  <c r="Y1689" i="48" s="1"/>
  <c r="V1693" i="48"/>
  <c r="Y1693" i="48" s="1"/>
  <c r="V1697" i="48"/>
  <c r="Y1697" i="48" s="1"/>
  <c r="V1701" i="48"/>
  <c r="Y1701" i="48" s="1"/>
  <c r="V1705" i="48"/>
  <c r="Y1705" i="48" s="1"/>
  <c r="V1709" i="48"/>
  <c r="Y1709" i="48" s="1"/>
  <c r="V1713" i="48"/>
  <c r="Y1713" i="48" s="1"/>
  <c r="V1717" i="48"/>
  <c r="Y1717" i="48" s="1"/>
  <c r="V1721" i="48"/>
  <c r="Y1721" i="48" s="1"/>
  <c r="V1725" i="48"/>
  <c r="Y1725" i="48" s="1"/>
  <c r="V1729" i="48"/>
  <c r="Y1729" i="48" s="1"/>
  <c r="V1733" i="48"/>
  <c r="Y1733" i="48" s="1"/>
  <c r="V1737" i="48"/>
  <c r="Y1737" i="48" s="1"/>
  <c r="V1741" i="48"/>
  <c r="Y1741" i="48" s="1"/>
  <c r="V1745" i="48"/>
  <c r="Y1745" i="48" s="1"/>
  <c r="V1749" i="48"/>
  <c r="Y1749" i="48" s="1"/>
  <c r="V1753" i="48"/>
  <c r="Y1753" i="48" s="1"/>
  <c r="V1757" i="48"/>
  <c r="Y1757" i="48" s="1"/>
  <c r="V1761" i="48"/>
  <c r="Y1761" i="48" s="1"/>
  <c r="V1765" i="48"/>
  <c r="Y1765" i="48" s="1"/>
  <c r="V1769" i="48"/>
  <c r="Y1769" i="48" s="1"/>
  <c r="V1773" i="48"/>
  <c r="Y1773" i="48" s="1"/>
  <c r="V1777" i="48"/>
  <c r="Y1777" i="48" s="1"/>
  <c r="V1781" i="48"/>
  <c r="Y1781" i="48" s="1"/>
  <c r="V1785" i="48"/>
  <c r="Y1785" i="48" s="1"/>
  <c r="V1789" i="48"/>
  <c r="Y1789" i="48" s="1"/>
  <c r="V1793" i="48"/>
  <c r="Y1793" i="48" s="1"/>
  <c r="V1797" i="48"/>
  <c r="Y1797" i="48" s="1"/>
  <c r="V1801" i="48"/>
  <c r="Y1801" i="48" s="1"/>
  <c r="V1805" i="48"/>
  <c r="Y1805" i="48" s="1"/>
  <c r="V1809" i="48"/>
  <c r="Y1809" i="48" s="1"/>
  <c r="V1813" i="48"/>
  <c r="Y1813" i="48" s="1"/>
  <c r="V1817" i="48"/>
  <c r="Y1817" i="48" s="1"/>
  <c r="V1821" i="48"/>
  <c r="Y1821" i="48" s="1"/>
  <c r="V1825" i="48"/>
  <c r="Y1825" i="48" s="1"/>
  <c r="V1829" i="48"/>
  <c r="Y1829" i="48" s="1"/>
  <c r="V1833" i="48"/>
  <c r="Y1833" i="48" s="1"/>
  <c r="V1837" i="48"/>
  <c r="Y1837" i="48" s="1"/>
  <c r="V1841" i="48"/>
  <c r="Y1841" i="48" s="1"/>
  <c r="V1845" i="48"/>
  <c r="Y1845" i="48" s="1"/>
  <c r="V1849" i="48"/>
  <c r="Y1849" i="48" s="1"/>
  <c r="V1853" i="48"/>
  <c r="Y1853" i="48" s="1"/>
  <c r="V1857" i="48"/>
  <c r="Y1857" i="48" s="1"/>
  <c r="V1861" i="48"/>
  <c r="Y1861" i="48" s="1"/>
  <c r="V1865" i="48"/>
  <c r="Y1865" i="48" s="1"/>
  <c r="V1869" i="48"/>
  <c r="Y1869" i="48" s="1"/>
  <c r="V1873" i="48"/>
  <c r="Y1873" i="48" s="1"/>
  <c r="V1877" i="48"/>
  <c r="Y1877" i="48" s="1"/>
  <c r="V1881" i="48"/>
  <c r="Y1881" i="48" s="1"/>
  <c r="V1885" i="48"/>
  <c r="Y1885" i="48" s="1"/>
  <c r="V1889" i="48"/>
  <c r="Y1889" i="48" s="1"/>
  <c r="V1893" i="48"/>
  <c r="Y1893" i="48" s="1"/>
  <c r="V1897" i="48"/>
  <c r="Y1897" i="48" s="1"/>
  <c r="V1901" i="48"/>
  <c r="Y1901" i="48" s="1"/>
  <c r="V1905" i="48"/>
  <c r="Y1905" i="48" s="1"/>
  <c r="V1909" i="48"/>
  <c r="Y1909" i="48" s="1"/>
  <c r="V1913" i="48"/>
  <c r="Y1913" i="48" s="1"/>
  <c r="V1917" i="48"/>
  <c r="Y1917" i="48" s="1"/>
  <c r="V1921" i="48"/>
  <c r="Y1921" i="48" s="1"/>
  <c r="V1925" i="48"/>
  <c r="Y1925" i="48" s="1"/>
  <c r="V1929" i="48"/>
  <c r="Y1929" i="48" s="1"/>
  <c r="V1933" i="48"/>
  <c r="Y1933" i="48" s="1"/>
  <c r="V1937" i="48"/>
  <c r="Y1937" i="48" s="1"/>
  <c r="V1941" i="48"/>
  <c r="Y1941" i="48" s="1"/>
  <c r="V1945" i="48"/>
  <c r="Y1945" i="48" s="1"/>
  <c r="V1949" i="48"/>
  <c r="Y1949" i="48" s="1"/>
  <c r="V1953" i="48"/>
  <c r="Y1953" i="48" s="1"/>
  <c r="V1957" i="48"/>
  <c r="Y1957" i="48" s="1"/>
  <c r="V1961" i="48"/>
  <c r="Y1961" i="48" s="1"/>
  <c r="V1965" i="48"/>
  <c r="Y1965" i="48" s="1"/>
  <c r="V1969" i="48"/>
  <c r="Y1969" i="48" s="1"/>
  <c r="V1973" i="48"/>
  <c r="Y1973" i="48" s="1"/>
  <c r="V1977" i="48"/>
  <c r="Y1977" i="48" s="1"/>
  <c r="V1981" i="48"/>
  <c r="Y1981" i="48" s="1"/>
  <c r="V1985" i="48"/>
  <c r="Y1985" i="48" s="1"/>
  <c r="V1989" i="48"/>
  <c r="Y1989" i="48" s="1"/>
  <c r="V1993" i="48"/>
  <c r="Y1993" i="48" s="1"/>
  <c r="V1997" i="48"/>
  <c r="Y1997" i="48" s="1"/>
  <c r="V2001" i="48"/>
  <c r="Y2001" i="48" s="1"/>
  <c r="V2005" i="48"/>
  <c r="Y2005" i="48" s="1"/>
  <c r="V2009" i="48"/>
  <c r="Y2009" i="48" s="1"/>
  <c r="V2013" i="48"/>
  <c r="Y2013" i="48" s="1"/>
  <c r="V2017" i="48"/>
  <c r="Y2017" i="48" s="1"/>
  <c r="V2021" i="48"/>
  <c r="Y2021" i="48" s="1"/>
  <c r="V2025" i="48"/>
  <c r="Y2025" i="48" s="1"/>
  <c r="V2029" i="48"/>
  <c r="Y2029" i="48" s="1"/>
  <c r="V2033" i="48"/>
  <c r="Y2033" i="48" s="1"/>
  <c r="V2037" i="48"/>
  <c r="Y2037" i="48" s="1"/>
  <c r="V2041" i="48"/>
  <c r="Y2041" i="48" s="1"/>
  <c r="V2045" i="48"/>
  <c r="Y2045" i="48" s="1"/>
  <c r="V2049" i="48"/>
  <c r="Y2049" i="48" s="1"/>
  <c r="V2053" i="48"/>
  <c r="Y2053" i="48" s="1"/>
  <c r="V2057" i="48"/>
  <c r="Y2057" i="48" s="1"/>
  <c r="V2061" i="48"/>
  <c r="Y2061" i="48" s="1"/>
  <c r="V2065" i="48"/>
  <c r="Y2065" i="48" s="1"/>
  <c r="V2069" i="48"/>
  <c r="Y2069" i="48" s="1"/>
  <c r="V2073" i="48"/>
  <c r="Y2073" i="48" s="1"/>
  <c r="V2077" i="48"/>
  <c r="Y2077" i="48" s="1"/>
  <c r="V2081" i="48"/>
  <c r="Y2081" i="48" s="1"/>
  <c r="V2082" i="48"/>
  <c r="Y2082" i="48" s="1"/>
  <c r="V1500" i="48"/>
  <c r="Y1500" i="48" s="1"/>
  <c r="V1508" i="48"/>
  <c r="Y1508" i="48" s="1"/>
  <c r="V1516" i="48"/>
  <c r="Y1516" i="48" s="1"/>
  <c r="V1524" i="48"/>
  <c r="Y1524" i="48" s="1"/>
  <c r="V1532" i="48"/>
  <c r="Y1532" i="48" s="1"/>
  <c r="V1560" i="48"/>
  <c r="Y1560" i="48" s="1"/>
  <c r="V1564" i="48"/>
  <c r="Y1564" i="48" s="1"/>
  <c r="V1568" i="48"/>
  <c r="Y1568" i="48" s="1"/>
  <c r="V1572" i="48"/>
  <c r="Y1572" i="48" s="1"/>
  <c r="V1576" i="48"/>
  <c r="Y1576" i="48" s="1"/>
  <c r="V1580" i="48"/>
  <c r="Y1580" i="48" s="1"/>
  <c r="V1584" i="48"/>
  <c r="Y1584" i="48" s="1"/>
  <c r="V1588" i="48"/>
  <c r="Y1588" i="48" s="1"/>
  <c r="V1592" i="48"/>
  <c r="Y1592" i="48" s="1"/>
  <c r="V1596" i="48"/>
  <c r="Y1596" i="48" s="1"/>
  <c r="V1600" i="48"/>
  <c r="Y1600" i="48" s="1"/>
  <c r="V1604" i="48"/>
  <c r="Y1604" i="48" s="1"/>
  <c r="V1608" i="48"/>
  <c r="Y1608" i="48" s="1"/>
  <c r="V1612" i="48"/>
  <c r="Y1612" i="48" s="1"/>
  <c r="V1616" i="48"/>
  <c r="Y1616" i="48" s="1"/>
  <c r="V1620" i="48"/>
  <c r="Y1620" i="48" s="1"/>
  <c r="V1624" i="48"/>
  <c r="Y1624" i="48" s="1"/>
  <c r="V1628" i="48"/>
  <c r="Y1628" i="48" s="1"/>
  <c r="V1632" i="48"/>
  <c r="Y1632" i="48" s="1"/>
  <c r="V1636" i="48"/>
  <c r="Y1636" i="48" s="1"/>
  <c r="V1640" i="48"/>
  <c r="Y1640" i="48" s="1"/>
  <c r="V1644" i="48"/>
  <c r="Y1644" i="48" s="1"/>
  <c r="V1648" i="48"/>
  <c r="Y1648" i="48" s="1"/>
  <c r="V1652" i="48"/>
  <c r="Y1652" i="48" s="1"/>
  <c r="V1656" i="48"/>
  <c r="Y1656" i="48" s="1"/>
  <c r="V1660" i="48"/>
  <c r="Y1660" i="48" s="1"/>
  <c r="V1664" i="48"/>
  <c r="Y1664" i="48" s="1"/>
  <c r="V1668" i="48"/>
  <c r="Y1668" i="48" s="1"/>
  <c r="V1672" i="48"/>
  <c r="Y1672" i="48" s="1"/>
  <c r="V1676" i="48"/>
  <c r="Y1676" i="48" s="1"/>
  <c r="V1680" i="48"/>
  <c r="Y1680" i="48" s="1"/>
  <c r="V1684" i="48"/>
  <c r="Y1684" i="48" s="1"/>
  <c r="V1688" i="48"/>
  <c r="Y1688" i="48" s="1"/>
  <c r="V1692" i="48"/>
  <c r="Y1692" i="48" s="1"/>
  <c r="V1696" i="48"/>
  <c r="Y1696" i="48" s="1"/>
  <c r="V1700" i="48"/>
  <c r="Y1700" i="48" s="1"/>
  <c r="V1704" i="48"/>
  <c r="Y1704" i="48" s="1"/>
  <c r="V1708" i="48"/>
  <c r="Y1708" i="48" s="1"/>
  <c r="V1712" i="48"/>
  <c r="Y1712" i="48" s="1"/>
  <c r="V1716" i="48"/>
  <c r="Y1716" i="48" s="1"/>
  <c r="V1720" i="48"/>
  <c r="Y1720" i="48" s="1"/>
  <c r="V1724" i="48"/>
  <c r="Y1724" i="48" s="1"/>
  <c r="V1728" i="48"/>
  <c r="Y1728" i="48" s="1"/>
  <c r="V1732" i="48"/>
  <c r="Y1732" i="48" s="1"/>
  <c r="V1736" i="48"/>
  <c r="Y1736" i="48" s="1"/>
  <c r="V1740" i="48"/>
  <c r="Y1740" i="48" s="1"/>
  <c r="V1744" i="48"/>
  <c r="Y1744" i="48" s="1"/>
  <c r="V1748" i="48"/>
  <c r="Y1748" i="48" s="1"/>
  <c r="V1752" i="48"/>
  <c r="Y1752" i="48" s="1"/>
  <c r="V1756" i="48"/>
  <c r="Y1756" i="48" s="1"/>
  <c r="V1760" i="48"/>
  <c r="Y1760" i="48" s="1"/>
  <c r="V1764" i="48"/>
  <c r="Y1764" i="48" s="1"/>
  <c r="V1768" i="48"/>
  <c r="Y1768" i="48" s="1"/>
  <c r="V1772" i="48"/>
  <c r="Y1772" i="48" s="1"/>
  <c r="V1776" i="48"/>
  <c r="Y1776" i="48" s="1"/>
  <c r="V1780" i="48"/>
  <c r="Y1780" i="48" s="1"/>
  <c r="V1784" i="48"/>
  <c r="Y1784" i="48" s="1"/>
  <c r="V1788" i="48"/>
  <c r="Y1788" i="48" s="1"/>
  <c r="V1792" i="48"/>
  <c r="Y1792" i="48" s="1"/>
  <c r="V1796" i="48"/>
  <c r="Y1796" i="48" s="1"/>
  <c r="V1800" i="48"/>
  <c r="Y1800" i="48" s="1"/>
  <c r="V1804" i="48"/>
  <c r="Y1804" i="48" s="1"/>
  <c r="V1808" i="48"/>
  <c r="Y1808" i="48" s="1"/>
  <c r="V1812" i="48"/>
  <c r="Y1812" i="48" s="1"/>
  <c r="V1816" i="48"/>
  <c r="Y1816" i="48" s="1"/>
  <c r="V1820" i="48"/>
  <c r="Y1820" i="48" s="1"/>
  <c r="V1824" i="48"/>
  <c r="Y1824" i="48" s="1"/>
  <c r="V1828" i="48"/>
  <c r="Y1828" i="48" s="1"/>
  <c r="V1832" i="48"/>
  <c r="Y1832" i="48" s="1"/>
  <c r="V1836" i="48"/>
  <c r="Y1836" i="48" s="1"/>
  <c r="V1840" i="48"/>
  <c r="Y1840" i="48" s="1"/>
  <c r="V1844" i="48"/>
  <c r="Y1844" i="48" s="1"/>
  <c r="V1848" i="48"/>
  <c r="Y1848" i="48" s="1"/>
  <c r="V1852" i="48"/>
  <c r="Y1852" i="48" s="1"/>
  <c r="V1856" i="48"/>
  <c r="Y1856" i="48" s="1"/>
  <c r="V1860" i="48"/>
  <c r="Y1860" i="48" s="1"/>
  <c r="V1864" i="48"/>
  <c r="Y1864" i="48" s="1"/>
  <c r="V1868" i="48"/>
  <c r="Y1868" i="48" s="1"/>
  <c r="V1872" i="48"/>
  <c r="Y1872" i="48" s="1"/>
  <c r="V1876" i="48"/>
  <c r="Y1876" i="48" s="1"/>
  <c r="V1880" i="48"/>
  <c r="Y1880" i="48" s="1"/>
  <c r="V1884" i="48"/>
  <c r="Y1884" i="48" s="1"/>
  <c r="V1888" i="48"/>
  <c r="Y1888" i="48" s="1"/>
  <c r="V1892" i="48"/>
  <c r="Y1892" i="48" s="1"/>
  <c r="V1896" i="48"/>
  <c r="Y1896" i="48" s="1"/>
  <c r="V1900" i="48"/>
  <c r="Y1900" i="48" s="1"/>
  <c r="V1904" i="48"/>
  <c r="Y1904" i="48" s="1"/>
  <c r="V1908" i="48"/>
  <c r="Y1908" i="48" s="1"/>
  <c r="V1912" i="48"/>
  <c r="Y1912" i="48" s="1"/>
  <c r="V1916" i="48"/>
  <c r="Y1916" i="48" s="1"/>
  <c r="V1920" i="48"/>
  <c r="Y1920" i="48" s="1"/>
  <c r="V1924" i="48"/>
  <c r="Y1924" i="48" s="1"/>
  <c r="V1928" i="48"/>
  <c r="Y1928" i="48" s="1"/>
  <c r="V1932" i="48"/>
  <c r="Y1932" i="48" s="1"/>
  <c r="V1936" i="48"/>
  <c r="Y1936" i="48" s="1"/>
  <c r="V1940" i="48"/>
  <c r="Y1940" i="48" s="1"/>
  <c r="V1944" i="48"/>
  <c r="Y1944" i="48" s="1"/>
  <c r="V1948" i="48"/>
  <c r="Y1948" i="48" s="1"/>
  <c r="V1952" i="48"/>
  <c r="Y1952" i="48" s="1"/>
  <c r="V1960" i="48"/>
  <c r="Y1960" i="48" s="1"/>
  <c r="V1968" i="48"/>
  <c r="Y1968" i="48" s="1"/>
  <c r="V1976" i="48"/>
  <c r="Y1976" i="48" s="1"/>
  <c r="V2084" i="48"/>
  <c r="Y2084" i="48" s="1"/>
  <c r="V2088" i="48"/>
  <c r="Y2088" i="48" s="1"/>
  <c r="V2092" i="48"/>
  <c r="Y2092" i="48" s="1"/>
  <c r="V2096" i="48"/>
  <c r="Y2096" i="48" s="1"/>
  <c r="V2100" i="48"/>
  <c r="Y2100" i="48" s="1"/>
  <c r="V2104" i="48"/>
  <c r="Y2104" i="48" s="1"/>
  <c r="V2108" i="48"/>
  <c r="Y2108" i="48" s="1"/>
  <c r="V2112" i="48"/>
  <c r="Y2112" i="48" s="1"/>
  <c r="V2116" i="48"/>
  <c r="Y2116" i="48" s="1"/>
  <c r="V2120" i="48"/>
  <c r="Y2120" i="48" s="1"/>
  <c r="V2124" i="48"/>
  <c r="Y2124" i="48" s="1"/>
  <c r="V2128" i="48"/>
  <c r="Y2128" i="48" s="1"/>
  <c r="V2132" i="48"/>
  <c r="Y2132" i="48" s="1"/>
  <c r="V2136" i="48"/>
  <c r="Y2136" i="48" s="1"/>
  <c r="V2140" i="48"/>
  <c r="Y2140" i="48" s="1"/>
  <c r="V2144" i="48"/>
  <c r="Y2144" i="48" s="1"/>
  <c r="V2148" i="48"/>
  <c r="Y2148" i="48" s="1"/>
  <c r="V2152" i="48"/>
  <c r="Y2152" i="48" s="1"/>
  <c r="V2156" i="48"/>
  <c r="Y2156" i="48" s="1"/>
  <c r="V2160" i="48"/>
  <c r="Y2160" i="48" s="1"/>
  <c r="V2161" i="48"/>
  <c r="Y2161" i="48" s="1"/>
  <c r="V2162" i="48"/>
  <c r="Y2162" i="48" s="1"/>
  <c r="V2163" i="48"/>
  <c r="Y2163" i="48" s="1"/>
  <c r="V2164" i="48"/>
  <c r="Y2164" i="48" s="1"/>
  <c r="V2165" i="48"/>
  <c r="Y2165" i="48" s="1"/>
  <c r="V2166" i="48"/>
  <c r="Y2166" i="48" s="1"/>
  <c r="V2167" i="48"/>
  <c r="Y2167" i="48" s="1"/>
  <c r="V2168" i="48"/>
  <c r="Y2168" i="48" s="1"/>
  <c r="V2169" i="48"/>
  <c r="Y2169" i="48" s="1"/>
  <c r="V2170" i="48"/>
  <c r="Y2170" i="48" s="1"/>
  <c r="V2171" i="48"/>
  <c r="Y2171" i="48" s="1"/>
  <c r="V2172" i="48"/>
  <c r="Y2172" i="48" s="1"/>
  <c r="V2173" i="48"/>
  <c r="Y2173" i="48" s="1"/>
  <c r="V2174" i="48"/>
  <c r="Y2174" i="48" s="1"/>
  <c r="V2175" i="48"/>
  <c r="Y2175" i="48" s="1"/>
  <c r="V2176" i="48"/>
  <c r="Y2176" i="48" s="1"/>
  <c r="V2177" i="48"/>
  <c r="Y2177" i="48" s="1"/>
  <c r="V2178" i="48"/>
  <c r="Y2178" i="48" s="1"/>
  <c r="V2179" i="48"/>
  <c r="Y2179" i="48" s="1"/>
  <c r="V2180" i="48"/>
  <c r="Y2180" i="48" s="1"/>
  <c r="V2181" i="48"/>
  <c r="Y2181" i="48" s="1"/>
  <c r="V2182" i="48"/>
  <c r="Y2182" i="48" s="1"/>
  <c r="V2183" i="48"/>
  <c r="Y2183" i="48" s="1"/>
  <c r="V2184" i="48"/>
  <c r="Y2184" i="48" s="1"/>
  <c r="V2083" i="48"/>
  <c r="Y2083" i="48" s="1"/>
  <c r="V2087" i="48"/>
  <c r="Y2087" i="48" s="1"/>
  <c r="V2091" i="48"/>
  <c r="Y2091" i="48" s="1"/>
  <c r="V2095" i="48"/>
  <c r="Y2095" i="48" s="1"/>
  <c r="V2099" i="48"/>
  <c r="Y2099" i="48" s="1"/>
  <c r="V2103" i="48"/>
  <c r="Y2103" i="48" s="1"/>
  <c r="V2107" i="48"/>
  <c r="Y2107" i="48" s="1"/>
  <c r="V2111" i="48"/>
  <c r="Y2111" i="48" s="1"/>
  <c r="V2115" i="48"/>
  <c r="Y2115" i="48" s="1"/>
  <c r="V2119" i="48"/>
  <c r="Y2119" i="48" s="1"/>
  <c r="V2123" i="48"/>
  <c r="Y2123" i="48" s="1"/>
  <c r="V2127" i="48"/>
  <c r="Y2127" i="48" s="1"/>
  <c r="V2131" i="48"/>
  <c r="Y2131" i="48" s="1"/>
  <c r="V2135" i="48"/>
  <c r="Y2135" i="48" s="1"/>
  <c r="V2139" i="48"/>
  <c r="Y2139" i="48" s="1"/>
  <c r="V2143" i="48"/>
  <c r="Y2143" i="48" s="1"/>
  <c r="V2147" i="48"/>
  <c r="Y2147" i="48" s="1"/>
  <c r="V2151" i="48"/>
  <c r="Y2151" i="48" s="1"/>
  <c r="V2155" i="48"/>
  <c r="Y2155" i="48" s="1"/>
  <c r="V2159" i="48"/>
  <c r="Y2159" i="48" s="1"/>
  <c r="V1956" i="48"/>
  <c r="Y1956" i="48" s="1"/>
  <c r="V1964" i="48"/>
  <c r="Y1964" i="48" s="1"/>
  <c r="V1972" i="48"/>
  <c r="Y1972" i="48" s="1"/>
  <c r="V1980" i="48"/>
  <c r="Y1980" i="48" s="1"/>
  <c r="V1982" i="48"/>
  <c r="Y1982" i="48" s="1"/>
  <c r="V1984" i="48"/>
  <c r="Y1984" i="48" s="1"/>
  <c r="V1986" i="48"/>
  <c r="Y1986" i="48" s="1"/>
  <c r="V1988" i="48"/>
  <c r="Y1988" i="48" s="1"/>
  <c r="V1990" i="48"/>
  <c r="Y1990" i="48" s="1"/>
  <c r="V1992" i="48"/>
  <c r="Y1992" i="48" s="1"/>
  <c r="V1994" i="48"/>
  <c r="Y1994" i="48" s="1"/>
  <c r="V1996" i="48"/>
  <c r="Y1996" i="48" s="1"/>
  <c r="V1998" i="48"/>
  <c r="Y1998" i="48" s="1"/>
  <c r="V2000" i="48"/>
  <c r="Y2000" i="48" s="1"/>
  <c r="V2002" i="48"/>
  <c r="Y2002" i="48" s="1"/>
  <c r="V2004" i="48"/>
  <c r="Y2004" i="48" s="1"/>
  <c r="V2006" i="48"/>
  <c r="Y2006" i="48" s="1"/>
  <c r="V2008" i="48"/>
  <c r="Y2008" i="48" s="1"/>
  <c r="V2010" i="48"/>
  <c r="Y2010" i="48" s="1"/>
  <c r="V2012" i="48"/>
  <c r="Y2012" i="48" s="1"/>
  <c r="V2014" i="48"/>
  <c r="Y2014" i="48" s="1"/>
  <c r="V2016" i="48"/>
  <c r="Y2016" i="48" s="1"/>
  <c r="V2018" i="48"/>
  <c r="Y2018" i="48" s="1"/>
  <c r="V2020" i="48"/>
  <c r="Y2020" i="48" s="1"/>
  <c r="V2022" i="48"/>
  <c r="Y2022" i="48" s="1"/>
  <c r="V2024" i="48"/>
  <c r="Y2024" i="48" s="1"/>
  <c r="V2026" i="48"/>
  <c r="Y2026" i="48" s="1"/>
  <c r="V2028" i="48"/>
  <c r="Y2028" i="48" s="1"/>
  <c r="V2030" i="48"/>
  <c r="Y2030" i="48" s="1"/>
  <c r="V2032" i="48"/>
  <c r="Y2032" i="48" s="1"/>
  <c r="V2034" i="48"/>
  <c r="Y2034" i="48" s="1"/>
  <c r="V2036" i="48"/>
  <c r="Y2036" i="48" s="1"/>
  <c r="V2038" i="48"/>
  <c r="Y2038" i="48" s="1"/>
  <c r="V2040" i="48"/>
  <c r="Y2040" i="48" s="1"/>
  <c r="V2042" i="48"/>
  <c r="Y2042" i="48" s="1"/>
  <c r="V2044" i="48"/>
  <c r="Y2044" i="48" s="1"/>
  <c r="V2046" i="48"/>
  <c r="Y2046" i="48" s="1"/>
  <c r="V2048" i="48"/>
  <c r="Y2048" i="48" s="1"/>
  <c r="V2050" i="48"/>
  <c r="Y2050" i="48" s="1"/>
  <c r="V2052" i="48"/>
  <c r="Y2052" i="48" s="1"/>
  <c r="V2054" i="48"/>
  <c r="Y2054" i="48" s="1"/>
  <c r="V2056" i="48"/>
  <c r="Y2056" i="48" s="1"/>
  <c r="V2058" i="48"/>
  <c r="Y2058" i="48" s="1"/>
  <c r="V2060" i="48"/>
  <c r="Y2060" i="48" s="1"/>
  <c r="V2062" i="48"/>
  <c r="Y2062" i="48" s="1"/>
  <c r="V2064" i="48"/>
  <c r="Y2064" i="48" s="1"/>
  <c r="V2066" i="48"/>
  <c r="Y2066" i="48" s="1"/>
  <c r="V2068" i="48"/>
  <c r="Y2068" i="48" s="1"/>
  <c r="V2070" i="48"/>
  <c r="Y2070" i="48" s="1"/>
  <c r="V2072" i="48"/>
  <c r="Y2072" i="48" s="1"/>
  <c r="V2074" i="48"/>
  <c r="Y2074" i="48" s="1"/>
  <c r="V2076" i="48"/>
  <c r="Y2076" i="48" s="1"/>
  <c r="V2078" i="48"/>
  <c r="Y2078" i="48" s="1"/>
  <c r="V2080" i="48"/>
  <c r="Y2080" i="48" s="1"/>
  <c r="V2086" i="48"/>
  <c r="Y2086" i="48" s="1"/>
  <c r="V2090" i="48"/>
  <c r="Y2090" i="48" s="1"/>
  <c r="V2094" i="48"/>
  <c r="Y2094" i="48" s="1"/>
  <c r="V2098" i="48"/>
  <c r="Y2098" i="48" s="1"/>
  <c r="V2102" i="48"/>
  <c r="Y2102" i="48" s="1"/>
  <c r="V2106" i="48"/>
  <c r="Y2106" i="48" s="1"/>
  <c r="V2110" i="48"/>
  <c r="Y2110" i="48" s="1"/>
  <c r="V2114" i="48"/>
  <c r="Y2114" i="48" s="1"/>
  <c r="V2118" i="48"/>
  <c r="Y2118" i="48" s="1"/>
  <c r="V2122" i="48"/>
  <c r="Y2122" i="48" s="1"/>
  <c r="V2126" i="48"/>
  <c r="Y2126" i="48" s="1"/>
  <c r="V2130" i="48"/>
  <c r="Y2130" i="48" s="1"/>
  <c r="V2134" i="48"/>
  <c r="Y2134" i="48" s="1"/>
  <c r="V2138" i="48"/>
  <c r="Y2138" i="48" s="1"/>
  <c r="V2142" i="48"/>
  <c r="Y2142" i="48" s="1"/>
  <c r="V2146" i="48"/>
  <c r="Y2146" i="48" s="1"/>
  <c r="V2150" i="48"/>
  <c r="Y2150" i="48" s="1"/>
  <c r="V2154" i="48"/>
  <c r="Y2154" i="48" s="1"/>
  <c r="V2158" i="48"/>
  <c r="Y2158" i="48" s="1"/>
  <c r="V2085" i="48"/>
  <c r="Y2085" i="48" s="1"/>
  <c r="V2089" i="48"/>
  <c r="Y2089" i="48" s="1"/>
  <c r="V2093" i="48"/>
  <c r="Y2093" i="48" s="1"/>
  <c r="V2097" i="48"/>
  <c r="Y2097" i="48" s="1"/>
  <c r="V2101" i="48"/>
  <c r="Y2101" i="48" s="1"/>
  <c r="V2105" i="48"/>
  <c r="Y2105" i="48" s="1"/>
  <c r="V2109" i="48"/>
  <c r="Y2109" i="48" s="1"/>
  <c r="V2113" i="48"/>
  <c r="Y2113" i="48" s="1"/>
  <c r="V2117" i="48"/>
  <c r="Y2117" i="48" s="1"/>
  <c r="V2121" i="48"/>
  <c r="Y2121" i="48" s="1"/>
  <c r="V2125" i="48"/>
  <c r="Y2125" i="48" s="1"/>
  <c r="V2129" i="48"/>
  <c r="Y2129" i="48" s="1"/>
  <c r="V2133" i="48"/>
  <c r="Y2133" i="48" s="1"/>
  <c r="V2137" i="48"/>
  <c r="Y2137" i="48" s="1"/>
  <c r="V2141" i="48"/>
  <c r="Y2141" i="48" s="1"/>
  <c r="V2145" i="48"/>
  <c r="Y2145" i="48" s="1"/>
  <c r="V2149" i="48"/>
  <c r="Y2149" i="48" s="1"/>
  <c r="V2153" i="48"/>
  <c r="Y2153" i="48" s="1"/>
  <c r="V2157" i="48"/>
  <c r="Y2157" i="48" s="1"/>
  <c r="V2186" i="48"/>
  <c r="Y2186" i="48" s="1"/>
  <c r="V2188" i="48"/>
  <c r="Y2188" i="48" s="1"/>
  <c r="V2190" i="48"/>
  <c r="Y2190" i="48" s="1"/>
  <c r="V2192" i="48"/>
  <c r="Y2192" i="48" s="1"/>
  <c r="V2194" i="48"/>
  <c r="Y2194" i="48" s="1"/>
  <c r="V2196" i="48"/>
  <c r="Y2196" i="48" s="1"/>
  <c r="V2198" i="48"/>
  <c r="Y2198" i="48" s="1"/>
  <c r="V2200" i="48"/>
  <c r="Y2200" i="48" s="1"/>
  <c r="V2202" i="48"/>
  <c r="Y2202" i="48" s="1"/>
  <c r="V2204" i="48"/>
  <c r="Y2204" i="48" s="1"/>
  <c r="V2206" i="48"/>
  <c r="Y2206" i="48" s="1"/>
  <c r="V2208" i="48"/>
  <c r="Y2208" i="48" s="1"/>
  <c r="V2210" i="48"/>
  <c r="Y2210" i="48" s="1"/>
  <c r="V2212" i="48"/>
  <c r="Y2212" i="48" s="1"/>
  <c r="V2214" i="48"/>
  <c r="Y2214" i="48" s="1"/>
  <c r="V2216" i="48"/>
  <c r="Y2216" i="48" s="1"/>
  <c r="V2218" i="48"/>
  <c r="Y2218" i="48" s="1"/>
  <c r="V2220" i="48"/>
  <c r="Y2220" i="48" s="1"/>
  <c r="V2222" i="48"/>
  <c r="Y2222" i="48" s="1"/>
  <c r="V2224" i="48"/>
  <c r="Y2224" i="48" s="1"/>
  <c r="V2226" i="48"/>
  <c r="Y2226" i="48" s="1"/>
  <c r="V2228" i="48"/>
  <c r="Y2228" i="48" s="1"/>
  <c r="V2230" i="48"/>
  <c r="Y2230" i="48" s="1"/>
  <c r="V2232" i="48"/>
  <c r="Y2232" i="48" s="1"/>
  <c r="V2234" i="48"/>
  <c r="Y2234" i="48" s="1"/>
  <c r="V2236" i="48"/>
  <c r="Y2236" i="48" s="1"/>
  <c r="V2238" i="48"/>
  <c r="Y2238" i="48" s="1"/>
  <c r="V2240" i="48"/>
  <c r="Y2240" i="48" s="1"/>
  <c r="V2242" i="48"/>
  <c r="Y2242" i="48" s="1"/>
  <c r="V2244" i="48"/>
  <c r="Y2244" i="48" s="1"/>
  <c r="V2246" i="48"/>
  <c r="Y2246" i="48" s="1"/>
  <c r="V2248" i="48"/>
  <c r="Y2248" i="48" s="1"/>
  <c r="V2250" i="48"/>
  <c r="Y2250" i="48" s="1"/>
  <c r="V2252" i="48"/>
  <c r="Y2252" i="48" s="1"/>
  <c r="V2254" i="48"/>
  <c r="Y2254" i="48" s="1"/>
  <c r="V2256" i="48"/>
  <c r="Y2256" i="48" s="1"/>
  <c r="V2258" i="48"/>
  <c r="Y2258" i="48" s="1"/>
  <c r="V2260" i="48"/>
  <c r="Y2260" i="48" s="1"/>
  <c r="V2262" i="48"/>
  <c r="Y2262" i="48" s="1"/>
  <c r="V2264" i="48"/>
  <c r="Y2264" i="48" s="1"/>
  <c r="V2266" i="48"/>
  <c r="Y2266" i="48" s="1"/>
  <c r="V2268" i="48"/>
  <c r="Y2268" i="48" s="1"/>
  <c r="V2270" i="48"/>
  <c r="Y2270" i="48" s="1"/>
  <c r="V2272" i="48"/>
  <c r="Y2272" i="48" s="1"/>
  <c r="V2274" i="48"/>
  <c r="Y2274" i="48" s="1"/>
  <c r="V2276" i="48"/>
  <c r="Y2276" i="48" s="1"/>
  <c r="V2278" i="48"/>
  <c r="Y2278" i="48" s="1"/>
  <c r="V2280" i="48"/>
  <c r="Y2280" i="48" s="1"/>
  <c r="V2282" i="48"/>
  <c r="Y2282" i="48" s="1"/>
  <c r="V2284" i="48"/>
  <c r="Y2284" i="48" s="1"/>
  <c r="V2286" i="48"/>
  <c r="Y2286" i="48" s="1"/>
  <c r="V2288" i="48"/>
  <c r="Y2288" i="48" s="1"/>
  <c r="V2290" i="48"/>
  <c r="Y2290" i="48" s="1"/>
  <c r="V2292" i="48"/>
  <c r="Y2292" i="48" s="1"/>
  <c r="V2294" i="48"/>
  <c r="Y2294" i="48" s="1"/>
  <c r="V2296" i="48"/>
  <c r="Y2296" i="48" s="1"/>
  <c r="V2298" i="48"/>
  <c r="Y2298" i="48" s="1"/>
  <c r="V2300" i="48"/>
  <c r="Y2300" i="48" s="1"/>
  <c r="V2302" i="48"/>
  <c r="Y2302" i="48" s="1"/>
  <c r="V2304" i="48"/>
  <c r="Y2304" i="48" s="1"/>
  <c r="V2306" i="48"/>
  <c r="Y2306" i="48" s="1"/>
  <c r="V2308" i="48"/>
  <c r="Y2308" i="48" s="1"/>
  <c r="V2310" i="48"/>
  <c r="Y2310" i="48" s="1"/>
  <c r="V2312" i="48"/>
  <c r="Y2312" i="48" s="1"/>
  <c r="V2314" i="48"/>
  <c r="Y2314" i="48" s="1"/>
  <c r="V2316" i="48"/>
  <c r="Y2316" i="48" s="1"/>
  <c r="V2318" i="48"/>
  <c r="Y2318" i="48" s="1"/>
  <c r="V2320" i="48"/>
  <c r="Y2320" i="48" s="1"/>
  <c r="V2322" i="48"/>
  <c r="Y2322" i="48" s="1"/>
  <c r="V2324" i="48"/>
  <c r="Y2324" i="48" s="1"/>
  <c r="V2326" i="48"/>
  <c r="Y2326" i="48" s="1"/>
  <c r="V2328" i="48"/>
  <c r="Y2328" i="48" s="1"/>
  <c r="V2330" i="48"/>
  <c r="Y2330" i="48" s="1"/>
  <c r="V2332" i="48"/>
  <c r="Y2332" i="48" s="1"/>
  <c r="V2334" i="48"/>
  <c r="Y2334" i="48" s="1"/>
  <c r="V2336" i="48"/>
  <c r="Y2336" i="48" s="1"/>
  <c r="V2338" i="48"/>
  <c r="Y2338" i="48" s="1"/>
  <c r="V2340" i="48"/>
  <c r="Y2340" i="48" s="1"/>
  <c r="V2342" i="48"/>
  <c r="Y2342" i="48" s="1"/>
  <c r="V2344" i="48"/>
  <c r="Y2344" i="48" s="1"/>
  <c r="V2346" i="48"/>
  <c r="Y2346" i="48" s="1"/>
  <c r="V2348" i="48"/>
  <c r="Y2348" i="48" s="1"/>
  <c r="V2350" i="48"/>
  <c r="Y2350" i="48" s="1"/>
  <c r="V2352" i="48"/>
  <c r="Y2352" i="48" s="1"/>
  <c r="V2354" i="48"/>
  <c r="Y2354" i="48" s="1"/>
  <c r="V2356" i="48"/>
  <c r="Y2356" i="48" s="1"/>
  <c r="V2358" i="48"/>
  <c r="Y2358" i="48" s="1"/>
  <c r="V2360" i="48"/>
  <c r="Y2360" i="48" s="1"/>
  <c r="V2362" i="48"/>
  <c r="Y2362" i="48" s="1"/>
  <c r="V2364" i="48"/>
  <c r="Y2364" i="48" s="1"/>
  <c r="V2366" i="48"/>
  <c r="Y2366" i="48" s="1"/>
  <c r="V2368" i="48"/>
  <c r="Y2368" i="48" s="1"/>
  <c r="V2370" i="48"/>
  <c r="Y2370" i="48" s="1"/>
  <c r="V2372" i="48"/>
  <c r="Y2372" i="48" s="1"/>
  <c r="V2374" i="48"/>
  <c r="Y2374" i="48" s="1"/>
  <c r="V2376" i="48"/>
  <c r="Y2376" i="48" s="1"/>
  <c r="V2378" i="48"/>
  <c r="Y2378" i="48" s="1"/>
  <c r="V2380" i="48"/>
  <c r="Y2380" i="48" s="1"/>
  <c r="V2382" i="48"/>
  <c r="Y2382" i="48" s="1"/>
  <c r="V2384" i="48"/>
  <c r="Y2384" i="48" s="1"/>
  <c r="V2386" i="48"/>
  <c r="Y2386" i="48" s="1"/>
  <c r="V2388" i="48"/>
  <c r="Y2388" i="48" s="1"/>
  <c r="V2390" i="48"/>
  <c r="Y2390" i="48" s="1"/>
  <c r="V2392" i="48"/>
  <c r="Y2392" i="48" s="1"/>
  <c r="V2394" i="48"/>
  <c r="Y2394" i="48" s="1"/>
  <c r="V2396" i="48"/>
  <c r="Y2396" i="48" s="1"/>
  <c r="V2398" i="48"/>
  <c r="Y2398" i="48" s="1"/>
  <c r="V2400" i="48"/>
  <c r="Y2400" i="48" s="1"/>
  <c r="V2402" i="48"/>
  <c r="Y2402" i="48" s="1"/>
  <c r="V2404" i="48"/>
  <c r="Y2404" i="48" s="1"/>
  <c r="V2406" i="48"/>
  <c r="Y2406" i="48" s="1"/>
  <c r="V2408" i="48"/>
  <c r="Y2408" i="48" s="1"/>
  <c r="V2410" i="48"/>
  <c r="Y2410" i="48" s="1"/>
  <c r="V2412" i="48"/>
  <c r="Y2412" i="48" s="1"/>
  <c r="V2414" i="48"/>
  <c r="Y2414" i="48" s="1"/>
  <c r="V2416" i="48"/>
  <c r="Y2416" i="48" s="1"/>
  <c r="V2418" i="48"/>
  <c r="Y2418" i="48" s="1"/>
  <c r="V2420" i="48"/>
  <c r="Y2420" i="48" s="1"/>
  <c r="V2422" i="48"/>
  <c r="Y2422" i="48" s="1"/>
  <c r="V2424" i="48"/>
  <c r="Y2424" i="48" s="1"/>
  <c r="V2426" i="48"/>
  <c r="Y2426" i="48" s="1"/>
  <c r="V2428" i="48"/>
  <c r="Y2428" i="48" s="1"/>
  <c r="V2430" i="48"/>
  <c r="Y2430" i="48" s="1"/>
  <c r="V2432" i="48"/>
  <c r="Y2432" i="48" s="1"/>
  <c r="V2434" i="48"/>
  <c r="Y2434" i="48" s="1"/>
  <c r="V2436" i="48"/>
  <c r="Y2436" i="48" s="1"/>
  <c r="V2438" i="48"/>
  <c r="Y2438" i="48" s="1"/>
  <c r="V2441" i="48"/>
  <c r="Y2441" i="48" s="1"/>
  <c r="V2445" i="48"/>
  <c r="Y2445" i="48" s="1"/>
  <c r="V2449" i="48"/>
  <c r="Y2449" i="48" s="1"/>
  <c r="V2453" i="48"/>
  <c r="Y2453" i="48" s="1"/>
  <c r="V2457" i="48"/>
  <c r="Y2457" i="48" s="1"/>
  <c r="V2461" i="48"/>
  <c r="Y2461" i="48" s="1"/>
  <c r="V2465" i="48"/>
  <c r="Y2465" i="48" s="1"/>
  <c r="V2469" i="48"/>
  <c r="Y2469" i="48" s="1"/>
  <c r="V2473" i="48"/>
  <c r="Y2473" i="48" s="1"/>
  <c r="V2477" i="48"/>
  <c r="Y2477" i="48" s="1"/>
  <c r="V2481" i="48"/>
  <c r="Y2481" i="48" s="1"/>
  <c r="V2485" i="48"/>
  <c r="Y2485" i="48" s="1"/>
  <c r="V2489" i="48"/>
  <c r="Y2489" i="48" s="1"/>
  <c r="V2493" i="48"/>
  <c r="Y2493" i="48" s="1"/>
  <c r="V2497" i="48"/>
  <c r="Y2497" i="48" s="1"/>
  <c r="V2501" i="48"/>
  <c r="Y2501" i="48" s="1"/>
  <c r="V2505" i="48"/>
  <c r="Y2505" i="48" s="1"/>
  <c r="V2509" i="48"/>
  <c r="Y2509" i="48" s="1"/>
  <c r="V2513" i="48"/>
  <c r="Y2513" i="48" s="1"/>
  <c r="V2517" i="48"/>
  <c r="Y2517" i="48" s="1"/>
  <c r="V2521" i="48"/>
  <c r="Y2521" i="48" s="1"/>
  <c r="V2525" i="48"/>
  <c r="Y2525" i="48" s="1"/>
  <c r="V2529" i="48"/>
  <c r="Y2529" i="48" s="1"/>
  <c r="V2533" i="48"/>
  <c r="Y2533" i="48" s="1"/>
  <c r="V2537" i="48"/>
  <c r="Y2537" i="48" s="1"/>
  <c r="V2541" i="48"/>
  <c r="Y2541" i="48" s="1"/>
  <c r="V2545" i="48"/>
  <c r="Y2545" i="48" s="1"/>
  <c r="V2549" i="48"/>
  <c r="Y2549" i="48" s="1"/>
  <c r="V2553" i="48"/>
  <c r="Y2553" i="48" s="1"/>
  <c r="V2557" i="48"/>
  <c r="Y2557" i="48" s="1"/>
  <c r="V2561" i="48"/>
  <c r="Y2561" i="48" s="1"/>
  <c r="V2565" i="48"/>
  <c r="Y2565" i="48" s="1"/>
  <c r="V2569" i="48"/>
  <c r="Y2569" i="48" s="1"/>
  <c r="V2573" i="48"/>
  <c r="Y2573" i="48" s="1"/>
  <c r="V2577" i="48"/>
  <c r="Y2577" i="48" s="1"/>
  <c r="V2581" i="48"/>
  <c r="Y2581" i="48" s="1"/>
  <c r="V2585" i="48"/>
  <c r="Y2585" i="48" s="1"/>
  <c r="V2589" i="48"/>
  <c r="Y2589" i="48" s="1"/>
  <c r="V2593" i="48"/>
  <c r="Y2593" i="48" s="1"/>
  <c r="V2597" i="48"/>
  <c r="Y2597" i="48" s="1"/>
  <c r="V2601" i="48"/>
  <c r="Y2601" i="48" s="1"/>
  <c r="V2605" i="48"/>
  <c r="Y2605" i="48" s="1"/>
  <c r="V2609" i="48"/>
  <c r="Y2609" i="48" s="1"/>
  <c r="V2613" i="48"/>
  <c r="Y2613" i="48" s="1"/>
  <c r="V2617" i="48"/>
  <c r="Y2617" i="48" s="1"/>
  <c r="V2621" i="48"/>
  <c r="Y2621" i="48" s="1"/>
  <c r="V2625" i="48"/>
  <c r="Y2625" i="48" s="1"/>
  <c r="V2629" i="48"/>
  <c r="Y2629" i="48" s="1"/>
  <c r="V2633" i="48"/>
  <c r="Y2633" i="48" s="1"/>
  <c r="V2637" i="48"/>
  <c r="Y2637" i="48" s="1"/>
  <c r="V2641" i="48"/>
  <c r="Y2641" i="48" s="1"/>
  <c r="V2645" i="48"/>
  <c r="Y2645" i="48" s="1"/>
  <c r="V2649" i="48"/>
  <c r="Y2649" i="48" s="1"/>
  <c r="V2653" i="48"/>
  <c r="Y2653" i="48" s="1"/>
  <c r="V2657" i="48"/>
  <c r="Y2657" i="48" s="1"/>
  <c r="V2661" i="48"/>
  <c r="Y2661" i="48" s="1"/>
  <c r="V2665" i="48"/>
  <c r="Y2665" i="48" s="1"/>
  <c r="V2669" i="48"/>
  <c r="Y2669" i="48" s="1"/>
  <c r="V2673" i="48"/>
  <c r="Y2673" i="48" s="1"/>
  <c r="V2677" i="48"/>
  <c r="Y2677" i="48" s="1"/>
  <c r="V2681" i="48"/>
  <c r="Y2681" i="48" s="1"/>
  <c r="V2685" i="48"/>
  <c r="Y2685" i="48" s="1"/>
  <c r="V2689" i="48"/>
  <c r="Y2689" i="48" s="1"/>
  <c r="V2693" i="48"/>
  <c r="Y2693" i="48" s="1"/>
  <c r="V2697" i="48"/>
  <c r="Y2697" i="48" s="1"/>
  <c r="V2701" i="48"/>
  <c r="Y2701" i="48" s="1"/>
  <c r="V2705" i="48"/>
  <c r="Y2705" i="48" s="1"/>
  <c r="V2709" i="48"/>
  <c r="Y2709" i="48" s="1"/>
  <c r="V2713" i="48"/>
  <c r="Y2713" i="48" s="1"/>
  <c r="V2717" i="48"/>
  <c r="Y2717" i="48" s="1"/>
  <c r="V2721" i="48"/>
  <c r="Y2721" i="48" s="1"/>
  <c r="V2725" i="48"/>
  <c r="Y2725" i="48" s="1"/>
  <c r="V2729" i="48"/>
  <c r="Y2729" i="48" s="1"/>
  <c r="V2733" i="48"/>
  <c r="Y2733" i="48" s="1"/>
  <c r="V2737" i="48"/>
  <c r="Y2737" i="48" s="1"/>
  <c r="V2741" i="48"/>
  <c r="Y2741" i="48" s="1"/>
  <c r="V2745" i="48"/>
  <c r="Y2745" i="48" s="1"/>
  <c r="V2749" i="48"/>
  <c r="Y2749" i="48" s="1"/>
  <c r="V2753" i="48"/>
  <c r="Y2753" i="48" s="1"/>
  <c r="V2757" i="48"/>
  <c r="Y2757" i="48" s="1"/>
  <c r="V2761" i="48"/>
  <c r="Y2761" i="48" s="1"/>
  <c r="V2765" i="48"/>
  <c r="Y2765" i="48" s="1"/>
  <c r="V2769" i="48"/>
  <c r="Y2769" i="48" s="1"/>
  <c r="V2773" i="48"/>
  <c r="Y2773" i="48" s="1"/>
  <c r="V2777" i="48"/>
  <c r="Y2777" i="48" s="1"/>
  <c r="V2781" i="48"/>
  <c r="Y2781" i="48" s="1"/>
  <c r="V2785" i="48"/>
  <c r="Y2785" i="48" s="1"/>
  <c r="V2789" i="48"/>
  <c r="Y2789" i="48" s="1"/>
  <c r="V2793" i="48"/>
  <c r="Y2793" i="48" s="1"/>
  <c r="V2797" i="48"/>
  <c r="Y2797" i="48" s="1"/>
  <c r="V2801" i="48"/>
  <c r="Y2801" i="48" s="1"/>
  <c r="V2805" i="48"/>
  <c r="Y2805" i="48" s="1"/>
  <c r="V2809" i="48"/>
  <c r="Y2809" i="48" s="1"/>
  <c r="V2813" i="48"/>
  <c r="Y2813" i="48" s="1"/>
  <c r="V2817" i="48"/>
  <c r="Y2817" i="48" s="1"/>
  <c r="V2821" i="48"/>
  <c r="Y2821" i="48" s="1"/>
  <c r="V2825" i="48"/>
  <c r="Y2825" i="48" s="1"/>
  <c r="V2829" i="48"/>
  <c r="Y2829" i="48" s="1"/>
  <c r="V2833" i="48"/>
  <c r="Y2833" i="48" s="1"/>
  <c r="V2837" i="48"/>
  <c r="Y2837" i="48" s="1"/>
  <c r="V2841" i="48"/>
  <c r="Y2841" i="48" s="1"/>
  <c r="V2845" i="48"/>
  <c r="Y2845" i="48" s="1"/>
  <c r="V2849" i="48"/>
  <c r="Y2849" i="48" s="1"/>
  <c r="V2853" i="48"/>
  <c r="Y2853" i="48" s="1"/>
  <c r="V2857" i="48"/>
  <c r="Y2857" i="48" s="1"/>
  <c r="V2861" i="48"/>
  <c r="Y2861" i="48" s="1"/>
  <c r="V2865" i="48"/>
  <c r="Y2865" i="48" s="1"/>
  <c r="V2869" i="48"/>
  <c r="Y2869" i="48" s="1"/>
  <c r="V2873" i="48"/>
  <c r="Y2873" i="48" s="1"/>
  <c r="V2877" i="48"/>
  <c r="Y2877" i="48" s="1"/>
  <c r="V2881" i="48"/>
  <c r="Y2881" i="48" s="1"/>
  <c r="V2885" i="48"/>
  <c r="Y2885" i="48" s="1"/>
  <c r="V2889" i="48"/>
  <c r="Y2889" i="48" s="1"/>
  <c r="V2893" i="48"/>
  <c r="Y2893" i="48" s="1"/>
  <c r="V2897" i="48"/>
  <c r="Y2897" i="48" s="1"/>
  <c r="V2901" i="48"/>
  <c r="Y2901" i="48" s="1"/>
  <c r="V2905" i="48"/>
  <c r="Y2905" i="48" s="1"/>
  <c r="V2909" i="48"/>
  <c r="Y2909" i="48" s="1"/>
  <c r="V2913" i="48"/>
  <c r="Y2913" i="48" s="1"/>
  <c r="V2917" i="48"/>
  <c r="Y2917" i="48" s="1"/>
  <c r="V2921" i="48"/>
  <c r="Y2921" i="48" s="1"/>
  <c r="V2925" i="48"/>
  <c r="Y2925" i="48" s="1"/>
  <c r="V2929" i="48"/>
  <c r="Y2929" i="48" s="1"/>
  <c r="V2933" i="48"/>
  <c r="Y2933" i="48" s="1"/>
  <c r="V2937" i="48"/>
  <c r="Y2937" i="48" s="1"/>
  <c r="V2941" i="48"/>
  <c r="Y2941" i="48" s="1"/>
  <c r="V2945" i="48"/>
  <c r="Y2945" i="48" s="1"/>
  <c r="V2949" i="48"/>
  <c r="Y2949" i="48" s="1"/>
  <c r="V2953" i="48"/>
  <c r="Y2953" i="48" s="1"/>
  <c r="V2" i="48"/>
  <c r="Y2" i="48" s="1"/>
  <c r="V2440" i="48"/>
  <c r="Y2440" i="48" s="1"/>
  <c r="V2444" i="48"/>
  <c r="Y2444" i="48" s="1"/>
  <c r="V2448" i="48"/>
  <c r="Y2448" i="48" s="1"/>
  <c r="V2452" i="48"/>
  <c r="Y2452" i="48" s="1"/>
  <c r="V2456" i="48"/>
  <c r="Y2456" i="48" s="1"/>
  <c r="V2460" i="48"/>
  <c r="Y2460" i="48" s="1"/>
  <c r="V2464" i="48"/>
  <c r="Y2464" i="48" s="1"/>
  <c r="V2468" i="48"/>
  <c r="Y2468" i="48" s="1"/>
  <c r="V2472" i="48"/>
  <c r="Y2472" i="48" s="1"/>
  <c r="V2476" i="48"/>
  <c r="Y2476" i="48" s="1"/>
  <c r="V2480" i="48"/>
  <c r="Y2480" i="48" s="1"/>
  <c r="V2484" i="48"/>
  <c r="Y2484" i="48" s="1"/>
  <c r="V2488" i="48"/>
  <c r="Y2488" i="48" s="1"/>
  <c r="V2492" i="48"/>
  <c r="Y2492" i="48" s="1"/>
  <c r="V2496" i="48"/>
  <c r="Y2496" i="48" s="1"/>
  <c r="V2500" i="48"/>
  <c r="Y2500" i="48" s="1"/>
  <c r="V2504" i="48"/>
  <c r="Y2504" i="48" s="1"/>
  <c r="V2508" i="48"/>
  <c r="Y2508" i="48" s="1"/>
  <c r="V2512" i="48"/>
  <c r="Y2512" i="48" s="1"/>
  <c r="V2516" i="48"/>
  <c r="Y2516" i="48" s="1"/>
  <c r="V2520" i="48"/>
  <c r="Y2520" i="48" s="1"/>
  <c r="V2524" i="48"/>
  <c r="Y2524" i="48" s="1"/>
  <c r="V2528" i="48"/>
  <c r="Y2528" i="48" s="1"/>
  <c r="V2532" i="48"/>
  <c r="Y2532" i="48" s="1"/>
  <c r="V2536" i="48"/>
  <c r="Y2536" i="48" s="1"/>
  <c r="V2540" i="48"/>
  <c r="Y2540" i="48" s="1"/>
  <c r="V2544" i="48"/>
  <c r="Y2544" i="48" s="1"/>
  <c r="V2548" i="48"/>
  <c r="Y2548" i="48" s="1"/>
  <c r="V2552" i="48"/>
  <c r="Y2552" i="48" s="1"/>
  <c r="V2556" i="48"/>
  <c r="Y2556" i="48" s="1"/>
  <c r="V2560" i="48"/>
  <c r="Y2560" i="48" s="1"/>
  <c r="V2564" i="48"/>
  <c r="Y2564" i="48" s="1"/>
  <c r="V2568" i="48"/>
  <c r="Y2568" i="48" s="1"/>
  <c r="V2572" i="48"/>
  <c r="Y2572" i="48" s="1"/>
  <c r="V2576" i="48"/>
  <c r="Y2576" i="48" s="1"/>
  <c r="V2580" i="48"/>
  <c r="Y2580" i="48" s="1"/>
  <c r="V2584" i="48"/>
  <c r="Y2584" i="48" s="1"/>
  <c r="V2588" i="48"/>
  <c r="Y2588" i="48" s="1"/>
  <c r="V2592" i="48"/>
  <c r="Y2592" i="48" s="1"/>
  <c r="V2596" i="48"/>
  <c r="Y2596" i="48" s="1"/>
  <c r="V2600" i="48"/>
  <c r="Y2600" i="48" s="1"/>
  <c r="V2604" i="48"/>
  <c r="Y2604" i="48" s="1"/>
  <c r="V2608" i="48"/>
  <c r="Y2608" i="48" s="1"/>
  <c r="V2612" i="48"/>
  <c r="Y2612" i="48" s="1"/>
  <c r="V2616" i="48"/>
  <c r="Y2616" i="48" s="1"/>
  <c r="V2620" i="48"/>
  <c r="Y2620" i="48" s="1"/>
  <c r="V2624" i="48"/>
  <c r="Y2624" i="48" s="1"/>
  <c r="V2628" i="48"/>
  <c r="Y2628" i="48" s="1"/>
  <c r="V2632" i="48"/>
  <c r="Y2632" i="48" s="1"/>
  <c r="V2636" i="48"/>
  <c r="Y2636" i="48" s="1"/>
  <c r="V2640" i="48"/>
  <c r="Y2640" i="48" s="1"/>
  <c r="V2644" i="48"/>
  <c r="Y2644" i="48" s="1"/>
  <c r="V2648" i="48"/>
  <c r="Y2648" i="48" s="1"/>
  <c r="V2652" i="48"/>
  <c r="Y2652" i="48" s="1"/>
  <c r="V2656" i="48"/>
  <c r="Y2656" i="48" s="1"/>
  <c r="V2660" i="48"/>
  <c r="Y2660" i="48" s="1"/>
  <c r="V2664" i="48"/>
  <c r="Y2664" i="48" s="1"/>
  <c r="V2668" i="48"/>
  <c r="Y2668" i="48" s="1"/>
  <c r="V2672" i="48"/>
  <c r="Y2672" i="48" s="1"/>
  <c r="V2676" i="48"/>
  <c r="Y2676" i="48" s="1"/>
  <c r="V2680" i="48"/>
  <c r="Y2680" i="48" s="1"/>
  <c r="V2684" i="48"/>
  <c r="Y2684" i="48" s="1"/>
  <c r="V2688" i="48"/>
  <c r="Y2688" i="48" s="1"/>
  <c r="V2692" i="48"/>
  <c r="Y2692" i="48" s="1"/>
  <c r="V2696" i="48"/>
  <c r="Y2696" i="48" s="1"/>
  <c r="V2700" i="48"/>
  <c r="Y2700" i="48" s="1"/>
  <c r="V2704" i="48"/>
  <c r="Y2704" i="48" s="1"/>
  <c r="V2708" i="48"/>
  <c r="Y2708" i="48" s="1"/>
  <c r="V2712" i="48"/>
  <c r="Y2712" i="48" s="1"/>
  <c r="V2716" i="48"/>
  <c r="Y2716" i="48" s="1"/>
  <c r="V2720" i="48"/>
  <c r="Y2720" i="48" s="1"/>
  <c r="V2724" i="48"/>
  <c r="Y2724" i="48" s="1"/>
  <c r="V2728" i="48"/>
  <c r="Y2728" i="48" s="1"/>
  <c r="V2732" i="48"/>
  <c r="Y2732" i="48" s="1"/>
  <c r="V2736" i="48"/>
  <c r="Y2736" i="48" s="1"/>
  <c r="V2740" i="48"/>
  <c r="Y2740" i="48" s="1"/>
  <c r="V2744" i="48"/>
  <c r="Y2744" i="48" s="1"/>
  <c r="V2748" i="48"/>
  <c r="Y2748" i="48" s="1"/>
  <c r="V2752" i="48"/>
  <c r="Y2752" i="48" s="1"/>
  <c r="V2756" i="48"/>
  <c r="Y2756" i="48" s="1"/>
  <c r="V2760" i="48"/>
  <c r="Y2760" i="48" s="1"/>
  <c r="V2764" i="48"/>
  <c r="Y2764" i="48" s="1"/>
  <c r="V2768" i="48"/>
  <c r="Y2768" i="48" s="1"/>
  <c r="V2772" i="48"/>
  <c r="Y2772" i="48" s="1"/>
  <c r="V2776" i="48"/>
  <c r="Y2776" i="48" s="1"/>
  <c r="V2780" i="48"/>
  <c r="Y2780" i="48" s="1"/>
  <c r="V2784" i="48"/>
  <c r="Y2784" i="48" s="1"/>
  <c r="V2788" i="48"/>
  <c r="Y2788" i="48" s="1"/>
  <c r="V2792" i="48"/>
  <c r="Y2792" i="48" s="1"/>
  <c r="V2796" i="48"/>
  <c r="Y2796" i="48" s="1"/>
  <c r="V2800" i="48"/>
  <c r="Y2800" i="48" s="1"/>
  <c r="V2804" i="48"/>
  <c r="Y2804" i="48" s="1"/>
  <c r="V2808" i="48"/>
  <c r="Y2808" i="48" s="1"/>
  <c r="V2812" i="48"/>
  <c r="Y2812" i="48" s="1"/>
  <c r="V2816" i="48"/>
  <c r="Y2816" i="48" s="1"/>
  <c r="V2820" i="48"/>
  <c r="Y2820" i="48" s="1"/>
  <c r="V2824" i="48"/>
  <c r="Y2824" i="48" s="1"/>
  <c r="V2828" i="48"/>
  <c r="Y2828" i="48" s="1"/>
  <c r="V2832" i="48"/>
  <c r="Y2832" i="48" s="1"/>
  <c r="V2836" i="48"/>
  <c r="Y2836" i="48" s="1"/>
  <c r="V2840" i="48"/>
  <c r="Y2840" i="48" s="1"/>
  <c r="V2844" i="48"/>
  <c r="Y2844" i="48" s="1"/>
  <c r="V2848" i="48"/>
  <c r="Y2848" i="48" s="1"/>
  <c r="V2852" i="48"/>
  <c r="Y2852" i="48" s="1"/>
  <c r="V2856" i="48"/>
  <c r="Y2856" i="48" s="1"/>
  <c r="V2860" i="48"/>
  <c r="Y2860" i="48" s="1"/>
  <c r="V2864" i="48"/>
  <c r="Y2864" i="48" s="1"/>
  <c r="V2868" i="48"/>
  <c r="Y2868" i="48" s="1"/>
  <c r="V2872" i="48"/>
  <c r="Y2872" i="48" s="1"/>
  <c r="V2876" i="48"/>
  <c r="Y2876" i="48" s="1"/>
  <c r="V2880" i="48"/>
  <c r="Y2880" i="48" s="1"/>
  <c r="V2884" i="48"/>
  <c r="Y2884" i="48" s="1"/>
  <c r="V2888" i="48"/>
  <c r="Y2888" i="48" s="1"/>
  <c r="V2892" i="48"/>
  <c r="Y2892" i="48" s="1"/>
  <c r="V2896" i="48"/>
  <c r="Y2896" i="48" s="1"/>
  <c r="V2900" i="48"/>
  <c r="Y2900" i="48" s="1"/>
  <c r="V2904" i="48"/>
  <c r="Y2904" i="48" s="1"/>
  <c r="V2908" i="48"/>
  <c r="Y2908" i="48" s="1"/>
  <c r="V2912" i="48"/>
  <c r="Y2912" i="48" s="1"/>
  <c r="V2916" i="48"/>
  <c r="Y2916" i="48" s="1"/>
  <c r="V2920" i="48"/>
  <c r="Y2920" i="48" s="1"/>
  <c r="V2924" i="48"/>
  <c r="Y2924" i="48" s="1"/>
  <c r="V2928" i="48"/>
  <c r="Y2928" i="48" s="1"/>
  <c r="V2932" i="48"/>
  <c r="Y2932" i="48" s="1"/>
  <c r="V2936" i="48"/>
  <c r="Y2936" i="48" s="1"/>
  <c r="V2940" i="48"/>
  <c r="Y2940" i="48" s="1"/>
  <c r="V2944" i="48"/>
  <c r="Y2944" i="48" s="1"/>
  <c r="V2948" i="48"/>
  <c r="Y2948" i="48" s="1"/>
  <c r="V2952" i="48"/>
  <c r="Y2952" i="48" s="1"/>
  <c r="V2911" i="48"/>
  <c r="Y2911" i="48" s="1"/>
  <c r="V2919" i="48"/>
  <c r="Y2919" i="48" s="1"/>
  <c r="V2927" i="48"/>
  <c r="Y2927" i="48" s="1"/>
  <c r="V2935" i="48"/>
  <c r="Y2935" i="48" s="1"/>
  <c r="V2943" i="48"/>
  <c r="Y2943" i="48" s="1"/>
  <c r="V2951" i="48"/>
  <c r="Y2951" i="48" s="1"/>
  <c r="V2185" i="48"/>
  <c r="Y2185" i="48" s="1"/>
  <c r="V2187" i="48"/>
  <c r="Y2187" i="48" s="1"/>
  <c r="V2189" i="48"/>
  <c r="Y2189" i="48" s="1"/>
  <c r="V2191" i="48"/>
  <c r="Y2191" i="48" s="1"/>
  <c r="V2193" i="48"/>
  <c r="Y2193" i="48" s="1"/>
  <c r="V2195" i="48"/>
  <c r="Y2195" i="48" s="1"/>
  <c r="V2197" i="48"/>
  <c r="Y2197" i="48" s="1"/>
  <c r="V2199" i="48"/>
  <c r="Y2199" i="48" s="1"/>
  <c r="V2201" i="48"/>
  <c r="Y2201" i="48" s="1"/>
  <c r="V2203" i="48"/>
  <c r="Y2203" i="48" s="1"/>
  <c r="V2205" i="48"/>
  <c r="Y2205" i="48" s="1"/>
  <c r="V2207" i="48"/>
  <c r="Y2207" i="48" s="1"/>
  <c r="V2209" i="48"/>
  <c r="Y2209" i="48" s="1"/>
  <c r="V2211" i="48"/>
  <c r="Y2211" i="48" s="1"/>
  <c r="V2213" i="48"/>
  <c r="Y2213" i="48" s="1"/>
  <c r="V2215" i="48"/>
  <c r="Y2215" i="48" s="1"/>
  <c r="V2217" i="48"/>
  <c r="Y2217" i="48" s="1"/>
  <c r="V2219" i="48"/>
  <c r="Y2219" i="48" s="1"/>
  <c r="V2221" i="48"/>
  <c r="Y2221" i="48" s="1"/>
  <c r="V2223" i="48"/>
  <c r="Y2223" i="48" s="1"/>
  <c r="V2225" i="48"/>
  <c r="Y2225" i="48" s="1"/>
  <c r="V2227" i="48"/>
  <c r="Y2227" i="48" s="1"/>
  <c r="V2229" i="48"/>
  <c r="Y2229" i="48" s="1"/>
  <c r="V2231" i="48"/>
  <c r="Y2231" i="48" s="1"/>
  <c r="V2233" i="48"/>
  <c r="Y2233" i="48" s="1"/>
  <c r="V2235" i="48"/>
  <c r="Y2235" i="48" s="1"/>
  <c r="V2237" i="48"/>
  <c r="Y2237" i="48" s="1"/>
  <c r="V2239" i="48"/>
  <c r="Y2239" i="48" s="1"/>
  <c r="V2241" i="48"/>
  <c r="Y2241" i="48" s="1"/>
  <c r="V2243" i="48"/>
  <c r="Y2243" i="48" s="1"/>
  <c r="V2245" i="48"/>
  <c r="Y2245" i="48" s="1"/>
  <c r="V2247" i="48"/>
  <c r="Y2247" i="48" s="1"/>
  <c r="V2249" i="48"/>
  <c r="Y2249" i="48" s="1"/>
  <c r="V2251" i="48"/>
  <c r="Y2251" i="48" s="1"/>
  <c r="V2253" i="48"/>
  <c r="Y2253" i="48" s="1"/>
  <c r="V2255" i="48"/>
  <c r="Y2255" i="48" s="1"/>
  <c r="V2257" i="48"/>
  <c r="Y2257" i="48" s="1"/>
  <c r="V2259" i="48"/>
  <c r="Y2259" i="48" s="1"/>
  <c r="V2261" i="48"/>
  <c r="Y2261" i="48" s="1"/>
  <c r="V2263" i="48"/>
  <c r="Y2263" i="48" s="1"/>
  <c r="V2265" i="48"/>
  <c r="Y2265" i="48" s="1"/>
  <c r="V2267" i="48"/>
  <c r="Y2267" i="48" s="1"/>
  <c r="V2269" i="48"/>
  <c r="Y2269" i="48" s="1"/>
  <c r="V2271" i="48"/>
  <c r="Y2271" i="48" s="1"/>
  <c r="V2273" i="48"/>
  <c r="Y2273" i="48" s="1"/>
  <c r="V2275" i="48"/>
  <c r="Y2275" i="48" s="1"/>
  <c r="V2277" i="48"/>
  <c r="Y2277" i="48" s="1"/>
  <c r="V2279" i="48"/>
  <c r="Y2279" i="48" s="1"/>
  <c r="V2281" i="48"/>
  <c r="Y2281" i="48" s="1"/>
  <c r="V2283" i="48"/>
  <c r="Y2283" i="48" s="1"/>
  <c r="V2285" i="48"/>
  <c r="Y2285" i="48" s="1"/>
  <c r="V2287" i="48"/>
  <c r="Y2287" i="48" s="1"/>
  <c r="V2289" i="48"/>
  <c r="Y2289" i="48" s="1"/>
  <c r="V2291" i="48"/>
  <c r="Y2291" i="48" s="1"/>
  <c r="V2293" i="48"/>
  <c r="Y2293" i="48" s="1"/>
  <c r="V2295" i="48"/>
  <c r="Y2295" i="48" s="1"/>
  <c r="V2297" i="48"/>
  <c r="Y2297" i="48" s="1"/>
  <c r="V2299" i="48"/>
  <c r="Y2299" i="48" s="1"/>
  <c r="V2301" i="48"/>
  <c r="Y2301" i="48" s="1"/>
  <c r="V2303" i="48"/>
  <c r="Y2303" i="48" s="1"/>
  <c r="V2305" i="48"/>
  <c r="Y2305" i="48" s="1"/>
  <c r="V2307" i="48"/>
  <c r="Y2307" i="48" s="1"/>
  <c r="V2309" i="48"/>
  <c r="Y2309" i="48" s="1"/>
  <c r="V2311" i="48"/>
  <c r="Y2311" i="48" s="1"/>
  <c r="V2313" i="48"/>
  <c r="Y2313" i="48" s="1"/>
  <c r="V2315" i="48"/>
  <c r="Y2315" i="48" s="1"/>
  <c r="V2317" i="48"/>
  <c r="Y2317" i="48" s="1"/>
  <c r="V2319" i="48"/>
  <c r="Y2319" i="48" s="1"/>
  <c r="V2321" i="48"/>
  <c r="Y2321" i="48" s="1"/>
  <c r="V2323" i="48"/>
  <c r="Y2323" i="48" s="1"/>
  <c r="V2325" i="48"/>
  <c r="Y2325" i="48" s="1"/>
  <c r="V2327" i="48"/>
  <c r="Y2327" i="48" s="1"/>
  <c r="V2329" i="48"/>
  <c r="Y2329" i="48" s="1"/>
  <c r="V2331" i="48"/>
  <c r="Y2331" i="48" s="1"/>
  <c r="V2333" i="48"/>
  <c r="Y2333" i="48" s="1"/>
  <c r="V2335" i="48"/>
  <c r="Y2335" i="48" s="1"/>
  <c r="V2337" i="48"/>
  <c r="Y2337" i="48" s="1"/>
  <c r="V2339" i="48"/>
  <c r="Y2339" i="48" s="1"/>
  <c r="V2341" i="48"/>
  <c r="Y2341" i="48" s="1"/>
  <c r="V2343" i="48"/>
  <c r="Y2343" i="48" s="1"/>
  <c r="V2345" i="48"/>
  <c r="Y2345" i="48" s="1"/>
  <c r="V2347" i="48"/>
  <c r="Y2347" i="48" s="1"/>
  <c r="V2349" i="48"/>
  <c r="Y2349" i="48" s="1"/>
  <c r="V2351" i="48"/>
  <c r="Y2351" i="48" s="1"/>
  <c r="V2353" i="48"/>
  <c r="Y2353" i="48" s="1"/>
  <c r="V2355" i="48"/>
  <c r="Y2355" i="48" s="1"/>
  <c r="V2357" i="48"/>
  <c r="Y2357" i="48" s="1"/>
  <c r="V2359" i="48"/>
  <c r="Y2359" i="48" s="1"/>
  <c r="V2361" i="48"/>
  <c r="Y2361" i="48" s="1"/>
  <c r="V2363" i="48"/>
  <c r="Y2363" i="48" s="1"/>
  <c r="V2365" i="48"/>
  <c r="Y2365" i="48" s="1"/>
  <c r="V2367" i="48"/>
  <c r="Y2367" i="48" s="1"/>
  <c r="V2369" i="48"/>
  <c r="Y2369" i="48" s="1"/>
  <c r="V2371" i="48"/>
  <c r="Y2371" i="48" s="1"/>
  <c r="V2373" i="48"/>
  <c r="Y2373" i="48" s="1"/>
  <c r="V2375" i="48"/>
  <c r="Y2375" i="48" s="1"/>
  <c r="V2377" i="48"/>
  <c r="Y2377" i="48" s="1"/>
  <c r="V2379" i="48"/>
  <c r="Y2379" i="48" s="1"/>
  <c r="V2381" i="48"/>
  <c r="Y2381" i="48" s="1"/>
  <c r="V2383" i="48"/>
  <c r="Y2383" i="48" s="1"/>
  <c r="V2385" i="48"/>
  <c r="Y2385" i="48" s="1"/>
  <c r="V2387" i="48"/>
  <c r="Y2387" i="48" s="1"/>
  <c r="V2389" i="48"/>
  <c r="Y2389" i="48" s="1"/>
  <c r="V2391" i="48"/>
  <c r="Y2391" i="48" s="1"/>
  <c r="V2393" i="48"/>
  <c r="Y2393" i="48" s="1"/>
  <c r="V2395" i="48"/>
  <c r="Y2395" i="48" s="1"/>
  <c r="V2397" i="48"/>
  <c r="Y2397" i="48" s="1"/>
  <c r="V2399" i="48"/>
  <c r="Y2399" i="48" s="1"/>
  <c r="V2401" i="48"/>
  <c r="Y2401" i="48" s="1"/>
  <c r="V2403" i="48"/>
  <c r="Y2403" i="48" s="1"/>
  <c r="V2405" i="48"/>
  <c r="Y2405" i="48" s="1"/>
  <c r="V2407" i="48"/>
  <c r="Y2407" i="48" s="1"/>
  <c r="V2409" i="48"/>
  <c r="Y2409" i="48" s="1"/>
  <c r="V2411" i="48"/>
  <c r="Y2411" i="48" s="1"/>
  <c r="V2413" i="48"/>
  <c r="Y2413" i="48" s="1"/>
  <c r="V2415" i="48"/>
  <c r="Y2415" i="48" s="1"/>
  <c r="V2417" i="48"/>
  <c r="Y2417" i="48" s="1"/>
  <c r="V2419" i="48"/>
  <c r="Y2419" i="48" s="1"/>
  <c r="V2421" i="48"/>
  <c r="Y2421" i="48" s="1"/>
  <c r="V2423" i="48"/>
  <c r="Y2423" i="48" s="1"/>
  <c r="V2425" i="48"/>
  <c r="Y2425" i="48" s="1"/>
  <c r="V2427" i="48"/>
  <c r="Y2427" i="48" s="1"/>
  <c r="V2429" i="48"/>
  <c r="Y2429" i="48" s="1"/>
  <c r="V2431" i="48"/>
  <c r="Y2431" i="48" s="1"/>
  <c r="V2433" i="48"/>
  <c r="Y2433" i="48" s="1"/>
  <c r="V2435" i="48"/>
  <c r="Y2435" i="48" s="1"/>
  <c r="V2437" i="48"/>
  <c r="Y2437" i="48" s="1"/>
  <c r="V2439" i="48"/>
  <c r="Y2439" i="48" s="1"/>
  <c r="V2443" i="48"/>
  <c r="Y2443" i="48" s="1"/>
  <c r="V2447" i="48"/>
  <c r="Y2447" i="48" s="1"/>
  <c r="V2451" i="48"/>
  <c r="Y2451" i="48" s="1"/>
  <c r="V2455" i="48"/>
  <c r="Y2455" i="48" s="1"/>
  <c r="V2459" i="48"/>
  <c r="Y2459" i="48" s="1"/>
  <c r="V2463" i="48"/>
  <c r="Y2463" i="48" s="1"/>
  <c r="V2467" i="48"/>
  <c r="Y2467" i="48" s="1"/>
  <c r="V2471" i="48"/>
  <c r="Y2471" i="48" s="1"/>
  <c r="V2475" i="48"/>
  <c r="Y2475" i="48" s="1"/>
  <c r="V2479" i="48"/>
  <c r="Y2479" i="48" s="1"/>
  <c r="V2483" i="48"/>
  <c r="Y2483" i="48" s="1"/>
  <c r="V2487" i="48"/>
  <c r="Y2487" i="48" s="1"/>
  <c r="V2491" i="48"/>
  <c r="Y2491" i="48" s="1"/>
  <c r="V2495" i="48"/>
  <c r="Y2495" i="48" s="1"/>
  <c r="V2499" i="48"/>
  <c r="Y2499" i="48" s="1"/>
  <c r="V2503" i="48"/>
  <c r="Y2503" i="48" s="1"/>
  <c r="V2507" i="48"/>
  <c r="Y2507" i="48" s="1"/>
  <c r="V2511" i="48"/>
  <c r="Y2511" i="48" s="1"/>
  <c r="V2515" i="48"/>
  <c r="Y2515" i="48" s="1"/>
  <c r="V2519" i="48"/>
  <c r="Y2519" i="48" s="1"/>
  <c r="V2523" i="48"/>
  <c r="Y2523" i="48" s="1"/>
  <c r="V2527" i="48"/>
  <c r="Y2527" i="48" s="1"/>
  <c r="V2531" i="48"/>
  <c r="Y2531" i="48" s="1"/>
  <c r="V2535" i="48"/>
  <c r="Y2535" i="48" s="1"/>
  <c r="V2539" i="48"/>
  <c r="Y2539" i="48" s="1"/>
  <c r="V2543" i="48"/>
  <c r="Y2543" i="48" s="1"/>
  <c r="V2547" i="48"/>
  <c r="Y2547" i="48" s="1"/>
  <c r="V2551" i="48"/>
  <c r="Y2551" i="48" s="1"/>
  <c r="V2555" i="48"/>
  <c r="Y2555" i="48" s="1"/>
  <c r="V2559" i="48"/>
  <c r="Y2559" i="48" s="1"/>
  <c r="V2563" i="48"/>
  <c r="Y2563" i="48" s="1"/>
  <c r="V2567" i="48"/>
  <c r="Y2567" i="48" s="1"/>
  <c r="V2571" i="48"/>
  <c r="Y2571" i="48" s="1"/>
  <c r="V2575" i="48"/>
  <c r="Y2575" i="48" s="1"/>
  <c r="V2579" i="48"/>
  <c r="Y2579" i="48" s="1"/>
  <c r="V2583" i="48"/>
  <c r="Y2583" i="48" s="1"/>
  <c r="V2587" i="48"/>
  <c r="Y2587" i="48" s="1"/>
  <c r="V2591" i="48"/>
  <c r="Y2591" i="48" s="1"/>
  <c r="V2595" i="48"/>
  <c r="Y2595" i="48" s="1"/>
  <c r="V2599" i="48"/>
  <c r="Y2599" i="48" s="1"/>
  <c r="V2603" i="48"/>
  <c r="Y2603" i="48" s="1"/>
  <c r="V2607" i="48"/>
  <c r="Y2607" i="48" s="1"/>
  <c r="V2611" i="48"/>
  <c r="Y2611" i="48" s="1"/>
  <c r="V2615" i="48"/>
  <c r="Y2615" i="48" s="1"/>
  <c r="V2619" i="48"/>
  <c r="Y2619" i="48" s="1"/>
  <c r="V2623" i="48"/>
  <c r="Y2623" i="48" s="1"/>
  <c r="V2627" i="48"/>
  <c r="Y2627" i="48" s="1"/>
  <c r="V2631" i="48"/>
  <c r="Y2631" i="48" s="1"/>
  <c r="V2635" i="48"/>
  <c r="Y2635" i="48" s="1"/>
  <c r="V2639" i="48"/>
  <c r="Y2639" i="48" s="1"/>
  <c r="V2643" i="48"/>
  <c r="Y2643" i="48" s="1"/>
  <c r="V2647" i="48"/>
  <c r="Y2647" i="48" s="1"/>
  <c r="V2651" i="48"/>
  <c r="Y2651" i="48" s="1"/>
  <c r="V2655" i="48"/>
  <c r="Y2655" i="48" s="1"/>
  <c r="V2659" i="48"/>
  <c r="Y2659" i="48" s="1"/>
  <c r="V2663" i="48"/>
  <c r="Y2663" i="48" s="1"/>
  <c r="V2667" i="48"/>
  <c r="Y2667" i="48" s="1"/>
  <c r="V2671" i="48"/>
  <c r="Y2671" i="48" s="1"/>
  <c r="V2675" i="48"/>
  <c r="Y2675" i="48" s="1"/>
  <c r="V2679" i="48"/>
  <c r="Y2679" i="48" s="1"/>
  <c r="V2683" i="48"/>
  <c r="Y2683" i="48" s="1"/>
  <c r="V2687" i="48"/>
  <c r="Y2687" i="48" s="1"/>
  <c r="V2691" i="48"/>
  <c r="Y2691" i="48" s="1"/>
  <c r="V2695" i="48"/>
  <c r="Y2695" i="48" s="1"/>
  <c r="V2699" i="48"/>
  <c r="Y2699" i="48" s="1"/>
  <c r="V2703" i="48"/>
  <c r="Y2703" i="48" s="1"/>
  <c r="V2707" i="48"/>
  <c r="Y2707" i="48" s="1"/>
  <c r="V2711" i="48"/>
  <c r="Y2711" i="48" s="1"/>
  <c r="V2715" i="48"/>
  <c r="Y2715" i="48" s="1"/>
  <c r="V2719" i="48"/>
  <c r="Y2719" i="48" s="1"/>
  <c r="V2723" i="48"/>
  <c r="Y2723" i="48" s="1"/>
  <c r="V2727" i="48"/>
  <c r="Y2727" i="48" s="1"/>
  <c r="V2731" i="48"/>
  <c r="Y2731" i="48" s="1"/>
  <c r="V2735" i="48"/>
  <c r="Y2735" i="48" s="1"/>
  <c r="V2739" i="48"/>
  <c r="Y2739" i="48" s="1"/>
  <c r="V2743" i="48"/>
  <c r="Y2743" i="48" s="1"/>
  <c r="V2747" i="48"/>
  <c r="Y2747" i="48" s="1"/>
  <c r="V2751" i="48"/>
  <c r="Y2751" i="48" s="1"/>
  <c r="V2755" i="48"/>
  <c r="Y2755" i="48" s="1"/>
  <c r="V2759" i="48"/>
  <c r="Y2759" i="48" s="1"/>
  <c r="V2763" i="48"/>
  <c r="Y2763" i="48" s="1"/>
  <c r="V2767" i="48"/>
  <c r="Y2767" i="48" s="1"/>
  <c r="V2771" i="48"/>
  <c r="Y2771" i="48" s="1"/>
  <c r="V2775" i="48"/>
  <c r="Y2775" i="48" s="1"/>
  <c r="V2779" i="48"/>
  <c r="Y2779" i="48" s="1"/>
  <c r="V2783" i="48"/>
  <c r="Y2783" i="48" s="1"/>
  <c r="V2787" i="48"/>
  <c r="Y2787" i="48" s="1"/>
  <c r="V2791" i="48"/>
  <c r="Y2791" i="48" s="1"/>
  <c r="V2795" i="48"/>
  <c r="Y2795" i="48" s="1"/>
  <c r="V2799" i="48"/>
  <c r="Y2799" i="48" s="1"/>
  <c r="V2803" i="48"/>
  <c r="Y2803" i="48" s="1"/>
  <c r="V2807" i="48"/>
  <c r="Y2807" i="48" s="1"/>
  <c r="V2811" i="48"/>
  <c r="Y2811" i="48" s="1"/>
  <c r="V2815" i="48"/>
  <c r="Y2815" i="48" s="1"/>
  <c r="V2819" i="48"/>
  <c r="Y2819" i="48" s="1"/>
  <c r="V2823" i="48"/>
  <c r="Y2823" i="48" s="1"/>
  <c r="V2827" i="48"/>
  <c r="Y2827" i="48" s="1"/>
  <c r="V2831" i="48"/>
  <c r="Y2831" i="48" s="1"/>
  <c r="V2835" i="48"/>
  <c r="Y2835" i="48" s="1"/>
  <c r="V2839" i="48"/>
  <c r="Y2839" i="48" s="1"/>
  <c r="V2843" i="48"/>
  <c r="Y2843" i="48" s="1"/>
  <c r="V2847" i="48"/>
  <c r="Y2847" i="48" s="1"/>
  <c r="V2851" i="48"/>
  <c r="Y2851" i="48" s="1"/>
  <c r="V2855" i="48"/>
  <c r="Y2855" i="48" s="1"/>
  <c r="V2859" i="48"/>
  <c r="Y2859" i="48" s="1"/>
  <c r="V2863" i="48"/>
  <c r="Y2863" i="48" s="1"/>
  <c r="V2867" i="48"/>
  <c r="Y2867" i="48" s="1"/>
  <c r="V2871" i="48"/>
  <c r="Y2871" i="48" s="1"/>
  <c r="V2875" i="48"/>
  <c r="Y2875" i="48" s="1"/>
  <c r="V2879" i="48"/>
  <c r="Y2879" i="48" s="1"/>
  <c r="V2883" i="48"/>
  <c r="Y2883" i="48" s="1"/>
  <c r="V2887" i="48"/>
  <c r="Y2887" i="48" s="1"/>
  <c r="V2891" i="48"/>
  <c r="Y2891" i="48" s="1"/>
  <c r="V2895" i="48"/>
  <c r="Y2895" i="48" s="1"/>
  <c r="V2899" i="48"/>
  <c r="Y2899" i="48" s="1"/>
  <c r="V2903" i="48"/>
  <c r="Y2903" i="48" s="1"/>
  <c r="V2907" i="48"/>
  <c r="Y2907" i="48" s="1"/>
  <c r="V2915" i="48"/>
  <c r="Y2915" i="48" s="1"/>
  <c r="V2923" i="48"/>
  <c r="Y2923" i="48" s="1"/>
  <c r="V2931" i="48"/>
  <c r="Y2931" i="48" s="1"/>
  <c r="V2939" i="48"/>
  <c r="Y2939" i="48" s="1"/>
  <c r="V2947" i="48"/>
  <c r="Y2947" i="48" s="1"/>
  <c r="V2955" i="48"/>
  <c r="Y2955" i="48" s="1"/>
  <c r="V2442" i="48"/>
  <c r="Y2442" i="48" s="1"/>
  <c r="V2446" i="48"/>
  <c r="Y2446" i="48" s="1"/>
  <c r="V2450" i="48"/>
  <c r="Y2450" i="48" s="1"/>
  <c r="V2454" i="48"/>
  <c r="Y2454" i="48" s="1"/>
  <c r="V2458" i="48"/>
  <c r="Y2458" i="48" s="1"/>
  <c r="V2462" i="48"/>
  <c r="Y2462" i="48" s="1"/>
  <c r="V2466" i="48"/>
  <c r="Y2466" i="48" s="1"/>
  <c r="V2470" i="48"/>
  <c r="Y2470" i="48" s="1"/>
  <c r="V2474" i="48"/>
  <c r="Y2474" i="48" s="1"/>
  <c r="V2478" i="48"/>
  <c r="Y2478" i="48" s="1"/>
  <c r="V2482" i="48"/>
  <c r="Y2482" i="48" s="1"/>
  <c r="V2486" i="48"/>
  <c r="Y2486" i="48" s="1"/>
  <c r="V2490" i="48"/>
  <c r="Y2490" i="48" s="1"/>
  <c r="V2494" i="48"/>
  <c r="Y2494" i="48" s="1"/>
  <c r="V2498" i="48"/>
  <c r="Y2498" i="48" s="1"/>
  <c r="V2502" i="48"/>
  <c r="Y2502" i="48" s="1"/>
  <c r="V2506" i="48"/>
  <c r="Y2506" i="48" s="1"/>
  <c r="V2510" i="48"/>
  <c r="Y2510" i="48" s="1"/>
  <c r="V2514" i="48"/>
  <c r="Y2514" i="48" s="1"/>
  <c r="V2518" i="48"/>
  <c r="Y2518" i="48" s="1"/>
  <c r="V2522" i="48"/>
  <c r="Y2522" i="48" s="1"/>
  <c r="V2526" i="48"/>
  <c r="Y2526" i="48" s="1"/>
  <c r="V2530" i="48"/>
  <c r="Y2530" i="48" s="1"/>
  <c r="V2534" i="48"/>
  <c r="Y2534" i="48" s="1"/>
  <c r="V2538" i="48"/>
  <c r="Y2538" i="48" s="1"/>
  <c r="V2542" i="48"/>
  <c r="Y2542" i="48" s="1"/>
  <c r="V2546" i="48"/>
  <c r="Y2546" i="48" s="1"/>
  <c r="V2550" i="48"/>
  <c r="Y2550" i="48" s="1"/>
  <c r="V2554" i="48"/>
  <c r="Y2554" i="48" s="1"/>
  <c r="V2558" i="48"/>
  <c r="Y2558" i="48" s="1"/>
  <c r="V2562" i="48"/>
  <c r="Y2562" i="48" s="1"/>
  <c r="V2566" i="48"/>
  <c r="Y2566" i="48" s="1"/>
  <c r="V2570" i="48"/>
  <c r="Y2570" i="48" s="1"/>
  <c r="V2574" i="48"/>
  <c r="Y2574" i="48" s="1"/>
  <c r="V2578" i="48"/>
  <c r="Y2578" i="48" s="1"/>
  <c r="V2582" i="48"/>
  <c r="Y2582" i="48" s="1"/>
  <c r="V2586" i="48"/>
  <c r="Y2586" i="48" s="1"/>
  <c r="V2590" i="48"/>
  <c r="Y2590" i="48" s="1"/>
  <c r="V2594" i="48"/>
  <c r="Y2594" i="48" s="1"/>
  <c r="V2598" i="48"/>
  <c r="Y2598" i="48" s="1"/>
  <c r="V2602" i="48"/>
  <c r="Y2602" i="48" s="1"/>
  <c r="V2606" i="48"/>
  <c r="Y2606" i="48" s="1"/>
  <c r="V2610" i="48"/>
  <c r="Y2610" i="48" s="1"/>
  <c r="V2614" i="48"/>
  <c r="Y2614" i="48" s="1"/>
  <c r="V2618" i="48"/>
  <c r="Y2618" i="48" s="1"/>
  <c r="V2622" i="48"/>
  <c r="Y2622" i="48" s="1"/>
  <c r="V2626" i="48"/>
  <c r="Y2626" i="48" s="1"/>
  <c r="V2630" i="48"/>
  <c r="Y2630" i="48" s="1"/>
  <c r="V2634" i="48"/>
  <c r="Y2634" i="48" s="1"/>
  <c r="V2638" i="48"/>
  <c r="Y2638" i="48" s="1"/>
  <c r="V2642" i="48"/>
  <c r="Y2642" i="48" s="1"/>
  <c r="V2646" i="48"/>
  <c r="Y2646" i="48" s="1"/>
  <c r="V2650" i="48"/>
  <c r="Y2650" i="48" s="1"/>
  <c r="V2654" i="48"/>
  <c r="Y2654" i="48" s="1"/>
  <c r="V2658" i="48"/>
  <c r="Y2658" i="48" s="1"/>
  <c r="V2662" i="48"/>
  <c r="Y2662" i="48" s="1"/>
  <c r="V2666" i="48"/>
  <c r="Y2666" i="48" s="1"/>
  <c r="V2670" i="48"/>
  <c r="Y2670" i="48" s="1"/>
  <c r="V2674" i="48"/>
  <c r="Y2674" i="48" s="1"/>
  <c r="V2678" i="48"/>
  <c r="Y2678" i="48" s="1"/>
  <c r="V2682" i="48"/>
  <c r="Y2682" i="48" s="1"/>
  <c r="V2686" i="48"/>
  <c r="Y2686" i="48" s="1"/>
  <c r="V2690" i="48"/>
  <c r="Y2690" i="48" s="1"/>
  <c r="V2694" i="48"/>
  <c r="Y2694" i="48" s="1"/>
  <c r="V2698" i="48"/>
  <c r="Y2698" i="48" s="1"/>
  <c r="V2702" i="48"/>
  <c r="Y2702" i="48" s="1"/>
  <c r="V2706" i="48"/>
  <c r="Y2706" i="48" s="1"/>
  <c r="V2710" i="48"/>
  <c r="Y2710" i="48" s="1"/>
  <c r="V2714" i="48"/>
  <c r="Y2714" i="48" s="1"/>
  <c r="V2718" i="48"/>
  <c r="Y2718" i="48" s="1"/>
  <c r="V2722" i="48"/>
  <c r="Y2722" i="48" s="1"/>
  <c r="V2726" i="48"/>
  <c r="Y2726" i="48" s="1"/>
  <c r="V2730" i="48"/>
  <c r="Y2730" i="48" s="1"/>
  <c r="V2734" i="48"/>
  <c r="Y2734" i="48" s="1"/>
  <c r="V2738" i="48"/>
  <c r="Y2738" i="48" s="1"/>
  <c r="V2742" i="48"/>
  <c r="Y2742" i="48" s="1"/>
  <c r="V2746" i="48"/>
  <c r="Y2746" i="48" s="1"/>
  <c r="V2750" i="48"/>
  <c r="Y2750" i="48" s="1"/>
  <c r="V2754" i="48"/>
  <c r="Y2754" i="48" s="1"/>
  <c r="V2758" i="48"/>
  <c r="Y2758" i="48" s="1"/>
  <c r="V2762" i="48"/>
  <c r="Y2762" i="48" s="1"/>
  <c r="V2766" i="48"/>
  <c r="Y2766" i="48" s="1"/>
  <c r="V2770" i="48"/>
  <c r="Y2770" i="48" s="1"/>
  <c r="V2774" i="48"/>
  <c r="Y2774" i="48" s="1"/>
  <c r="V2778" i="48"/>
  <c r="Y2778" i="48" s="1"/>
  <c r="V2782" i="48"/>
  <c r="Y2782" i="48" s="1"/>
  <c r="V2786" i="48"/>
  <c r="Y2786" i="48" s="1"/>
  <c r="V2790" i="48"/>
  <c r="Y2790" i="48" s="1"/>
  <c r="V2794" i="48"/>
  <c r="Y2794" i="48" s="1"/>
  <c r="V2798" i="48"/>
  <c r="Y2798" i="48" s="1"/>
  <c r="V2802" i="48"/>
  <c r="Y2802" i="48" s="1"/>
  <c r="V2806" i="48"/>
  <c r="Y2806" i="48" s="1"/>
  <c r="V2810" i="48"/>
  <c r="Y2810" i="48" s="1"/>
  <c r="V2814" i="48"/>
  <c r="Y2814" i="48" s="1"/>
  <c r="V2818" i="48"/>
  <c r="Y2818" i="48" s="1"/>
  <c r="V2822" i="48"/>
  <c r="Y2822" i="48" s="1"/>
  <c r="V2826" i="48"/>
  <c r="Y2826" i="48" s="1"/>
  <c r="V2830" i="48"/>
  <c r="Y2830" i="48" s="1"/>
  <c r="V2834" i="48"/>
  <c r="Y2834" i="48" s="1"/>
  <c r="V2838" i="48"/>
  <c r="Y2838" i="48" s="1"/>
  <c r="V2842" i="48"/>
  <c r="Y2842" i="48" s="1"/>
  <c r="V2846" i="48"/>
  <c r="Y2846" i="48" s="1"/>
  <c r="V2850" i="48"/>
  <c r="Y2850" i="48" s="1"/>
  <c r="V2854" i="48"/>
  <c r="Y2854" i="48" s="1"/>
  <c r="V2858" i="48"/>
  <c r="Y2858" i="48" s="1"/>
  <c r="V2862" i="48"/>
  <c r="Y2862" i="48" s="1"/>
  <c r="V2866" i="48"/>
  <c r="Y2866" i="48" s="1"/>
  <c r="V2870" i="48"/>
  <c r="Y2870" i="48" s="1"/>
  <c r="V2874" i="48"/>
  <c r="Y2874" i="48" s="1"/>
  <c r="V2878" i="48"/>
  <c r="Y2878" i="48" s="1"/>
  <c r="V2882" i="48"/>
  <c r="Y2882" i="48" s="1"/>
  <c r="V2886" i="48"/>
  <c r="Y2886" i="48" s="1"/>
  <c r="V2890" i="48"/>
  <c r="Y2890" i="48" s="1"/>
  <c r="V2894" i="48"/>
  <c r="Y2894" i="48" s="1"/>
  <c r="V2898" i="48"/>
  <c r="Y2898" i="48" s="1"/>
  <c r="V2902" i="48"/>
  <c r="Y2902" i="48" s="1"/>
  <c r="V2906" i="48"/>
  <c r="Y2906" i="48" s="1"/>
  <c r="V2910" i="48"/>
  <c r="Y2910" i="48" s="1"/>
  <c r="V2914" i="48"/>
  <c r="Y2914" i="48" s="1"/>
  <c r="V2918" i="48"/>
  <c r="Y2918" i="48" s="1"/>
  <c r="V2922" i="48"/>
  <c r="Y2922" i="48" s="1"/>
  <c r="V2926" i="48"/>
  <c r="Y2926" i="48" s="1"/>
  <c r="V2930" i="48"/>
  <c r="Y2930" i="48" s="1"/>
  <c r="V2934" i="48"/>
  <c r="Y2934" i="48" s="1"/>
  <c r="V2938" i="48"/>
  <c r="Y2938" i="48" s="1"/>
  <c r="V2942" i="48"/>
  <c r="Y2942" i="48" s="1"/>
  <c r="V2946" i="48"/>
  <c r="Y2946" i="48" s="1"/>
  <c r="V2950" i="48"/>
  <c r="Y2950" i="48" s="1"/>
  <c r="V2954" i="48"/>
  <c r="Y2954" i="48" s="1"/>
  <c r="B1487" i="75"/>
  <c r="G1487" i="75"/>
  <c r="B1488" i="75"/>
  <c r="G1488" i="75"/>
  <c r="B1489" i="75"/>
  <c r="G1489" i="75"/>
  <c r="B1490" i="75"/>
  <c r="G1490" i="75"/>
  <c r="B1491" i="75"/>
  <c r="G1491" i="75"/>
  <c r="B1492" i="75"/>
  <c r="G1492" i="75"/>
  <c r="B1493" i="75"/>
  <c r="G1493" i="75"/>
  <c r="B1494" i="75"/>
  <c r="G1494" i="75"/>
  <c r="B1495" i="75"/>
  <c r="G1495" i="75"/>
  <c r="B1496" i="75"/>
  <c r="G1496" i="75"/>
  <c r="B1497" i="75"/>
  <c r="G1497" i="75"/>
  <c r="B1498" i="75"/>
  <c r="G1498" i="75"/>
  <c r="B1499" i="75"/>
  <c r="G1499" i="75"/>
  <c r="B1500" i="75"/>
  <c r="G1500" i="75"/>
  <c r="B1501" i="75"/>
  <c r="G1501" i="75"/>
  <c r="B1502" i="75"/>
  <c r="G1502" i="75"/>
  <c r="B1503" i="75"/>
  <c r="G1503" i="75"/>
  <c r="B1504" i="75"/>
  <c r="G1504" i="75"/>
  <c r="B1505" i="75"/>
  <c r="G1505" i="75"/>
  <c r="B1506" i="75"/>
  <c r="G1506" i="75"/>
  <c r="B1507" i="75"/>
  <c r="G1507" i="75"/>
  <c r="B1508" i="75"/>
  <c r="G1508" i="75"/>
  <c r="B1509" i="75"/>
  <c r="G1509" i="75"/>
  <c r="B1510" i="75"/>
  <c r="G1510" i="75"/>
  <c r="B1511" i="75"/>
  <c r="G1511" i="75"/>
  <c r="B1512" i="75"/>
  <c r="G1512" i="75"/>
  <c r="B1513" i="75"/>
  <c r="G1513" i="75"/>
  <c r="B1514" i="75"/>
  <c r="G1514" i="75"/>
  <c r="B1515" i="75"/>
  <c r="G1515" i="75"/>
  <c r="B1516" i="75"/>
  <c r="G1516" i="75"/>
  <c r="B1517" i="75"/>
  <c r="G1517" i="75"/>
  <c r="B1518" i="75"/>
  <c r="G1518" i="75"/>
  <c r="B1519" i="75"/>
  <c r="G1519" i="75"/>
  <c r="B1520" i="75"/>
  <c r="G1520" i="75"/>
  <c r="B1521" i="75"/>
  <c r="G1521" i="75"/>
  <c r="B1522" i="75"/>
  <c r="G1522" i="75"/>
  <c r="B1523" i="75"/>
  <c r="G1523" i="75"/>
  <c r="B1524" i="75"/>
  <c r="G1524" i="75"/>
  <c r="B1525" i="75"/>
  <c r="G1525" i="75"/>
  <c r="B1526" i="75"/>
  <c r="G1526" i="75"/>
  <c r="B1527" i="75"/>
  <c r="G1527" i="75"/>
  <c r="B1528" i="75"/>
  <c r="G1528" i="75"/>
  <c r="B1529" i="75"/>
  <c r="G1529" i="75"/>
  <c r="B1530" i="75"/>
  <c r="G1530" i="75"/>
  <c r="B1531" i="75"/>
  <c r="G1531" i="75"/>
  <c r="B1532" i="75"/>
  <c r="G1532" i="75"/>
  <c r="B1533" i="75"/>
  <c r="G1533" i="75"/>
  <c r="B1534" i="75"/>
  <c r="G1534" i="75"/>
  <c r="B1535" i="75"/>
  <c r="G1535" i="75"/>
  <c r="B1536" i="75"/>
  <c r="G1536" i="75"/>
  <c r="B1537" i="75"/>
  <c r="G1537" i="75"/>
  <c r="B1538" i="75"/>
  <c r="G1538" i="75"/>
  <c r="B1539" i="75"/>
  <c r="G1539" i="75"/>
  <c r="B1540" i="75"/>
  <c r="G1540" i="75"/>
  <c r="B1541" i="75"/>
  <c r="G1541" i="75"/>
  <c r="B1542" i="75"/>
  <c r="G1542" i="75"/>
  <c r="B1543" i="75"/>
  <c r="G1543" i="75"/>
  <c r="B1544" i="75"/>
  <c r="G1544" i="75"/>
  <c r="B1545" i="75"/>
  <c r="G1545" i="75"/>
  <c r="B1546" i="75"/>
  <c r="G1546" i="75"/>
  <c r="B1547" i="75"/>
  <c r="G1547" i="75"/>
  <c r="B1548" i="75"/>
  <c r="G1548" i="75"/>
  <c r="B1549" i="75"/>
  <c r="G1549" i="75"/>
  <c r="B1550" i="75"/>
  <c r="G1550" i="75"/>
  <c r="B1551" i="75"/>
  <c r="G1551" i="75"/>
  <c r="B1552" i="75"/>
  <c r="G1552" i="75"/>
  <c r="B1553" i="75"/>
  <c r="G1553" i="75"/>
  <c r="B1554" i="75"/>
  <c r="G1554" i="75"/>
  <c r="B1555" i="75"/>
  <c r="G1555" i="75"/>
  <c r="B1556" i="75"/>
  <c r="G1556" i="75"/>
  <c r="B1557" i="75"/>
  <c r="G1557" i="75"/>
  <c r="B1558" i="75"/>
  <c r="G1558" i="75"/>
  <c r="B1559" i="75"/>
  <c r="G1559" i="75"/>
  <c r="B1560" i="75"/>
  <c r="G1560" i="75"/>
  <c r="B1561" i="75"/>
  <c r="G1561" i="75"/>
  <c r="B1562" i="75"/>
  <c r="G1562" i="75"/>
  <c r="B1563" i="75"/>
  <c r="G1563" i="75"/>
  <c r="B1564" i="75"/>
  <c r="G1564" i="75"/>
  <c r="B1565" i="75"/>
  <c r="G1565" i="75"/>
  <c r="B1566" i="75"/>
  <c r="G1566" i="75"/>
  <c r="B1567" i="75"/>
  <c r="G1567" i="75"/>
  <c r="B1568" i="75"/>
  <c r="G1568" i="75"/>
  <c r="B1569" i="75"/>
  <c r="G1569" i="75"/>
  <c r="B1570" i="75"/>
  <c r="G1570" i="75"/>
  <c r="B1571" i="75"/>
  <c r="G1571" i="75"/>
  <c r="B1572" i="75"/>
  <c r="G1572" i="75"/>
  <c r="B1573" i="75"/>
  <c r="G1573" i="75"/>
  <c r="B1574" i="75"/>
  <c r="G1574" i="75"/>
  <c r="B1575" i="75"/>
  <c r="G1575" i="75"/>
  <c r="B1576" i="75"/>
  <c r="G1576" i="75"/>
  <c r="B1577" i="75"/>
  <c r="G1577" i="75"/>
  <c r="B1578" i="75"/>
  <c r="G1578" i="75"/>
  <c r="B1579" i="75"/>
  <c r="G1579" i="75"/>
  <c r="B1580" i="75"/>
  <c r="G1580" i="75"/>
  <c r="B1581" i="75"/>
  <c r="G1581" i="75"/>
  <c r="B1582" i="75"/>
  <c r="G1582" i="75"/>
  <c r="B1583" i="75"/>
  <c r="G1583" i="75"/>
  <c r="B1584" i="75"/>
  <c r="G1584" i="75"/>
  <c r="B1585" i="75"/>
  <c r="G1585" i="75"/>
  <c r="B1586" i="75"/>
  <c r="G1586" i="75"/>
  <c r="B1587" i="75"/>
  <c r="G1587" i="75"/>
  <c r="B1588" i="75"/>
  <c r="G1588" i="75"/>
  <c r="B1589" i="75"/>
  <c r="G1589" i="75"/>
  <c r="B1590" i="75"/>
  <c r="G1590" i="75"/>
  <c r="B1591" i="75"/>
  <c r="G1591" i="75"/>
  <c r="B1592" i="75"/>
  <c r="G1592" i="75"/>
  <c r="B1593" i="75"/>
  <c r="G1593" i="75"/>
  <c r="B1594" i="75"/>
  <c r="G1594" i="75"/>
  <c r="B1595" i="75"/>
  <c r="G1595" i="75"/>
  <c r="B1596" i="75"/>
  <c r="G1596" i="75"/>
  <c r="B1597" i="75"/>
  <c r="G1597" i="75"/>
  <c r="B1598" i="75"/>
  <c r="G1598" i="75"/>
  <c r="B1599" i="75"/>
  <c r="G1599" i="75"/>
  <c r="B1600" i="75"/>
  <c r="G1600" i="75"/>
  <c r="B1601" i="75"/>
  <c r="G1601" i="75"/>
  <c r="B1602" i="75"/>
  <c r="G1602" i="75"/>
  <c r="B1603" i="75"/>
  <c r="G1603" i="75"/>
  <c r="B1604" i="75"/>
  <c r="G1604" i="75"/>
  <c r="B1605" i="75"/>
  <c r="G1605" i="75"/>
  <c r="B1606" i="75"/>
  <c r="G1606" i="75"/>
  <c r="B1607" i="75"/>
  <c r="G1607" i="75"/>
  <c r="B1608" i="75"/>
  <c r="G1608" i="75"/>
  <c r="B1609" i="75"/>
  <c r="G1609" i="75"/>
  <c r="B1610" i="75"/>
  <c r="G1610" i="75"/>
  <c r="B1611" i="75"/>
  <c r="G1611" i="75"/>
  <c r="B1612" i="75"/>
  <c r="G1612" i="75"/>
  <c r="B1613" i="75"/>
  <c r="G1613" i="75"/>
  <c r="B1614" i="75"/>
  <c r="G1614" i="75"/>
  <c r="B1615" i="75"/>
  <c r="G1615" i="75"/>
  <c r="B1616" i="75"/>
  <c r="G1616" i="75"/>
  <c r="B1617" i="75"/>
  <c r="G1617" i="75"/>
  <c r="B1618" i="75"/>
  <c r="G1618" i="75"/>
  <c r="B1619" i="75"/>
  <c r="G1619" i="75"/>
  <c r="B1620" i="75"/>
  <c r="G1620" i="75"/>
  <c r="B1621" i="75"/>
  <c r="G1621" i="75"/>
  <c r="B1622" i="75"/>
  <c r="G1622" i="75"/>
  <c r="B1623" i="75"/>
  <c r="G1623" i="75"/>
  <c r="B1624" i="75"/>
  <c r="G1624" i="75"/>
  <c r="B1625" i="75"/>
  <c r="G1625" i="75"/>
  <c r="B1626" i="75"/>
  <c r="G1626" i="75"/>
  <c r="B1627" i="75"/>
  <c r="G1627" i="75"/>
  <c r="B1628" i="75"/>
  <c r="G1628" i="75"/>
  <c r="B1629" i="75"/>
  <c r="G1629" i="75"/>
  <c r="B1630" i="75"/>
  <c r="G1630" i="75"/>
  <c r="B1631" i="75"/>
  <c r="G1631" i="75"/>
  <c r="B1632" i="75"/>
  <c r="G1632" i="75"/>
  <c r="B1633" i="75"/>
  <c r="G1633" i="75"/>
  <c r="B1634" i="75"/>
  <c r="G1634" i="75"/>
  <c r="B1635" i="75"/>
  <c r="G1635" i="75"/>
  <c r="B1636" i="75"/>
  <c r="G1636" i="75"/>
  <c r="B1637" i="75"/>
  <c r="G1637" i="75"/>
  <c r="B1638" i="75"/>
  <c r="G1638" i="75"/>
  <c r="B1639" i="75"/>
  <c r="G1639" i="75"/>
  <c r="B1640" i="75"/>
  <c r="G1640" i="75"/>
  <c r="B1641" i="75"/>
  <c r="G1641" i="75"/>
  <c r="B1642" i="75"/>
  <c r="G1642" i="75"/>
  <c r="B1643" i="75"/>
  <c r="G1643" i="75"/>
  <c r="B1644" i="75"/>
  <c r="G1644" i="75"/>
  <c r="B1645" i="75"/>
  <c r="G1645" i="75"/>
  <c r="B1646" i="75"/>
  <c r="G1646" i="75"/>
  <c r="B1647" i="75"/>
  <c r="G1647" i="75"/>
  <c r="B1648" i="75"/>
  <c r="G1648" i="75"/>
  <c r="B1649" i="75"/>
  <c r="G1649" i="75"/>
  <c r="B1650" i="75"/>
  <c r="G1650" i="75"/>
  <c r="B1651" i="75"/>
  <c r="G1651" i="75"/>
  <c r="B1652" i="75"/>
  <c r="G1652" i="75"/>
  <c r="B1653" i="75"/>
  <c r="G1653" i="75"/>
  <c r="B1654" i="75"/>
  <c r="G1654" i="75"/>
  <c r="B1655" i="75"/>
  <c r="G1655" i="75"/>
  <c r="B1656" i="75"/>
  <c r="G1656" i="75"/>
  <c r="B1657" i="75"/>
  <c r="G1657" i="75"/>
  <c r="B1658" i="75"/>
  <c r="G1658" i="75"/>
  <c r="B1659" i="75"/>
  <c r="G1659" i="75"/>
  <c r="B1660" i="75"/>
  <c r="G1660" i="75"/>
  <c r="B1661" i="75"/>
  <c r="G1661" i="75"/>
  <c r="B1662" i="75"/>
  <c r="G1662" i="75"/>
  <c r="B1663" i="75"/>
  <c r="G1663" i="75"/>
  <c r="B1664" i="75"/>
  <c r="G1664" i="75"/>
  <c r="B1665" i="75"/>
  <c r="G1665" i="75"/>
  <c r="B1666" i="75"/>
  <c r="G1666" i="75"/>
  <c r="B1667" i="75"/>
  <c r="G1667" i="75"/>
  <c r="B1668" i="75"/>
  <c r="G1668" i="75"/>
  <c r="B1669" i="75"/>
  <c r="G1669" i="75"/>
  <c r="B1670" i="75"/>
  <c r="G1670" i="75"/>
  <c r="B1671" i="75"/>
  <c r="G1671" i="75"/>
  <c r="B1672" i="75"/>
  <c r="G1672" i="75"/>
  <c r="B1673" i="75"/>
  <c r="G1673" i="75"/>
  <c r="B1674" i="75"/>
  <c r="G1674" i="75"/>
  <c r="B1675" i="75"/>
  <c r="G1675" i="75"/>
  <c r="B1676" i="75"/>
  <c r="G1676" i="75"/>
  <c r="B1677" i="75"/>
  <c r="G1677" i="75"/>
  <c r="B1678" i="75"/>
  <c r="G1678" i="75"/>
  <c r="B1679" i="75"/>
  <c r="G1679" i="75"/>
  <c r="B1680" i="75"/>
  <c r="G1680" i="75"/>
  <c r="B1681" i="75"/>
  <c r="G1681" i="75"/>
  <c r="B1682" i="75"/>
  <c r="G1682" i="75"/>
  <c r="B1683" i="75"/>
  <c r="G1683" i="75"/>
  <c r="B1684" i="75"/>
  <c r="G1684" i="75"/>
  <c r="B1685" i="75"/>
  <c r="G1685" i="75"/>
  <c r="B1686" i="75"/>
  <c r="G1686" i="75"/>
  <c r="B1687" i="75"/>
  <c r="G1687" i="75"/>
  <c r="B1688" i="75"/>
  <c r="G1688" i="75"/>
  <c r="B1689" i="75"/>
  <c r="G1689" i="75"/>
  <c r="B1690" i="75"/>
  <c r="G1690" i="75"/>
  <c r="B1691" i="75"/>
  <c r="G1691" i="75"/>
  <c r="B1692" i="75"/>
  <c r="G1692" i="75"/>
  <c r="B1693" i="75"/>
  <c r="G1693" i="75"/>
  <c r="B1694" i="75"/>
  <c r="G1694" i="75"/>
  <c r="B1695" i="75"/>
  <c r="G1695" i="75"/>
  <c r="B1696" i="75"/>
  <c r="G1696" i="75"/>
  <c r="B1697" i="75"/>
  <c r="G1697" i="75"/>
  <c r="B1698" i="75"/>
  <c r="G1698" i="75"/>
  <c r="B1699" i="75"/>
  <c r="G1699" i="75"/>
  <c r="B1700" i="75"/>
  <c r="G1700" i="75"/>
  <c r="B1701" i="75"/>
  <c r="G1701" i="75"/>
  <c r="B1702" i="75"/>
  <c r="G1702" i="75"/>
  <c r="B1703" i="75"/>
  <c r="G1703" i="75"/>
  <c r="B1704" i="75"/>
  <c r="G1704" i="75"/>
  <c r="B1705" i="75"/>
  <c r="G1705" i="75"/>
  <c r="B1706" i="75"/>
  <c r="G1706" i="75"/>
  <c r="B1707" i="75"/>
  <c r="G1707" i="75"/>
  <c r="B1708" i="75"/>
  <c r="G1708" i="75"/>
  <c r="B1709" i="75"/>
  <c r="G1709" i="75"/>
  <c r="B1710" i="75"/>
  <c r="G1710" i="75"/>
  <c r="B1711" i="75"/>
  <c r="G1711" i="75"/>
  <c r="B1712" i="75"/>
  <c r="G1712" i="75"/>
  <c r="B1713" i="75"/>
  <c r="G1713" i="75"/>
  <c r="B1714" i="75"/>
  <c r="G1714" i="75"/>
  <c r="B1715" i="75"/>
  <c r="G1715" i="75"/>
  <c r="B1716" i="75"/>
  <c r="G1716" i="75"/>
  <c r="B1717" i="75"/>
  <c r="G1717" i="75"/>
  <c r="B1718" i="75"/>
  <c r="G1718" i="75"/>
  <c r="B1719" i="75"/>
  <c r="G1719" i="75"/>
  <c r="B1720" i="75"/>
  <c r="G1720" i="75"/>
  <c r="B1721" i="75"/>
  <c r="G1721" i="75"/>
  <c r="B1722" i="75"/>
  <c r="G1722" i="75"/>
  <c r="B1723" i="75"/>
  <c r="G1723" i="75"/>
  <c r="B1724" i="75"/>
  <c r="G1724" i="75"/>
  <c r="B1725" i="75"/>
  <c r="G1725" i="75"/>
  <c r="B1726" i="75"/>
  <c r="G1726" i="75"/>
  <c r="B1727" i="75"/>
  <c r="G1727" i="75"/>
  <c r="B1728" i="75"/>
  <c r="G1728" i="75"/>
  <c r="B1729" i="75"/>
  <c r="G1729" i="75"/>
  <c r="B1730" i="75"/>
  <c r="G1730" i="75"/>
  <c r="B1731" i="75"/>
  <c r="G1731" i="75"/>
  <c r="B1732" i="75"/>
  <c r="G1732" i="75"/>
  <c r="B1733" i="75"/>
  <c r="G1733" i="75"/>
  <c r="B1734" i="75"/>
  <c r="G1734" i="75"/>
  <c r="B1735" i="75"/>
  <c r="G1735" i="75"/>
  <c r="B1736" i="75"/>
  <c r="G1736" i="75"/>
  <c r="B1737" i="75"/>
  <c r="G1737" i="75"/>
  <c r="B1738" i="75"/>
  <c r="G1738" i="75"/>
  <c r="B1739" i="75"/>
  <c r="G1739" i="75"/>
  <c r="B1740" i="75"/>
  <c r="G1740" i="75"/>
  <c r="B1741" i="75"/>
  <c r="G1741" i="75"/>
  <c r="B1742" i="75"/>
  <c r="G1742" i="75"/>
  <c r="B1743" i="75"/>
  <c r="G1743" i="75"/>
  <c r="B1744" i="75"/>
  <c r="G1744" i="75"/>
  <c r="B1745" i="75"/>
  <c r="G1745" i="75"/>
  <c r="B1746" i="75"/>
  <c r="G1746" i="75"/>
  <c r="B1747" i="75"/>
  <c r="G1747" i="75"/>
  <c r="B1748" i="75"/>
  <c r="G1748" i="75"/>
  <c r="B1749" i="75"/>
  <c r="G1749" i="75"/>
  <c r="B1750" i="75"/>
  <c r="G1750" i="75"/>
  <c r="B1751" i="75"/>
  <c r="G1751" i="75"/>
  <c r="B1752" i="75"/>
  <c r="G1752" i="75"/>
  <c r="B1753" i="75"/>
  <c r="G1753" i="75"/>
  <c r="B1754" i="75"/>
  <c r="G1754" i="75"/>
  <c r="B1755" i="75"/>
  <c r="G1755" i="75"/>
  <c r="B1756" i="75"/>
  <c r="G1756" i="75"/>
  <c r="B1757" i="75"/>
  <c r="G1757" i="75"/>
  <c r="B1758" i="75"/>
  <c r="G1758" i="75"/>
  <c r="B1759" i="75"/>
  <c r="G1759" i="75"/>
  <c r="B1760" i="75"/>
  <c r="G1760" i="75"/>
  <c r="B1761" i="75"/>
  <c r="G1761" i="75"/>
  <c r="B1762" i="75"/>
  <c r="G1762" i="75"/>
  <c r="B1763" i="75"/>
  <c r="G1763" i="75"/>
  <c r="B1764" i="75"/>
  <c r="G1764" i="75"/>
  <c r="B1765" i="75"/>
  <c r="G1765" i="75"/>
  <c r="B1766" i="75"/>
  <c r="G1766" i="75"/>
  <c r="B1767" i="75"/>
  <c r="G1767" i="75"/>
  <c r="B1768" i="75"/>
  <c r="G1768" i="75"/>
  <c r="B1769" i="75"/>
  <c r="G1769" i="75"/>
  <c r="B1770" i="75"/>
  <c r="G1770" i="75"/>
  <c r="B1771" i="75"/>
  <c r="G1771" i="75"/>
  <c r="B1772" i="75"/>
  <c r="G1772" i="75"/>
  <c r="B1773" i="75"/>
  <c r="G1773" i="75"/>
  <c r="B1774" i="75"/>
  <c r="G1774" i="75"/>
  <c r="B1775" i="75"/>
  <c r="G1775" i="75"/>
  <c r="B1776" i="75"/>
  <c r="G1776" i="75"/>
  <c r="B1777" i="75"/>
  <c r="G1777" i="75"/>
  <c r="B1778" i="75"/>
  <c r="G1778" i="75"/>
  <c r="B1779" i="75"/>
  <c r="G1779" i="75"/>
  <c r="B1780" i="75"/>
  <c r="G1780" i="75"/>
  <c r="B1781" i="75"/>
  <c r="G1781" i="75"/>
  <c r="B1782" i="75"/>
  <c r="G1782" i="75"/>
  <c r="B1783" i="75"/>
  <c r="G1783" i="75"/>
  <c r="B1784" i="75"/>
  <c r="G1784" i="75"/>
  <c r="B1785" i="75"/>
  <c r="G1785" i="75"/>
  <c r="B1786" i="75"/>
  <c r="G1786" i="75"/>
  <c r="B1787" i="75"/>
  <c r="G1787" i="75"/>
  <c r="B1788" i="75"/>
  <c r="G1788" i="75"/>
  <c r="B1789" i="75"/>
  <c r="G1789" i="75"/>
  <c r="B1790" i="75"/>
  <c r="G1790" i="75"/>
  <c r="B1791" i="75"/>
  <c r="G1791" i="75"/>
  <c r="B1792" i="75"/>
  <c r="G1792" i="75"/>
  <c r="B1793" i="75"/>
  <c r="G1793" i="75"/>
  <c r="B1794" i="75"/>
  <c r="G1794" i="75"/>
  <c r="B1795" i="75"/>
  <c r="G1795" i="75"/>
  <c r="B1796" i="75"/>
  <c r="G1796" i="75"/>
  <c r="B1797" i="75"/>
  <c r="G1797" i="75"/>
  <c r="B1798" i="75"/>
  <c r="G1798" i="75"/>
  <c r="B1799" i="75"/>
  <c r="G1799" i="75"/>
  <c r="B1800" i="75"/>
  <c r="G1800" i="75"/>
  <c r="B1801" i="75"/>
  <c r="G1801" i="75"/>
  <c r="B1802" i="75"/>
  <c r="G1802" i="75"/>
  <c r="B1803" i="75"/>
  <c r="G1803" i="75"/>
  <c r="B1804" i="75"/>
  <c r="G1804" i="75"/>
  <c r="B1805" i="75"/>
  <c r="G1805" i="75"/>
  <c r="B1806" i="75"/>
  <c r="G1806" i="75"/>
  <c r="B1807" i="75"/>
  <c r="G1807" i="75"/>
  <c r="B1808" i="75"/>
  <c r="G1808" i="75"/>
  <c r="B1809" i="75"/>
  <c r="G1809" i="75"/>
  <c r="B1810" i="75"/>
  <c r="G1810" i="75"/>
  <c r="B1811" i="75"/>
  <c r="G1811" i="75"/>
  <c r="B1812" i="75"/>
  <c r="G1812" i="75"/>
  <c r="B1813" i="75"/>
  <c r="G1813" i="75"/>
  <c r="B1814" i="75"/>
  <c r="G1814" i="75"/>
  <c r="B1815" i="75"/>
  <c r="G1815" i="75"/>
  <c r="B1816" i="75"/>
  <c r="G1816" i="75"/>
  <c r="B1817" i="75"/>
  <c r="G1817" i="75"/>
  <c r="B1818" i="75"/>
  <c r="G1818" i="75"/>
  <c r="B1819" i="75"/>
  <c r="G1819" i="75"/>
  <c r="B1820" i="75"/>
  <c r="G1820" i="75"/>
  <c r="B1821" i="75"/>
  <c r="G1821" i="75"/>
  <c r="B1822" i="75"/>
  <c r="G1822" i="75"/>
  <c r="B1823" i="75"/>
  <c r="G1823" i="75"/>
  <c r="B1824" i="75"/>
  <c r="G1824" i="75"/>
  <c r="B1825" i="75"/>
  <c r="G1825" i="75"/>
  <c r="B1826" i="75"/>
  <c r="G1826" i="75"/>
  <c r="B1827" i="75"/>
  <c r="G1827" i="75"/>
  <c r="B1828" i="75"/>
  <c r="G1828" i="75"/>
  <c r="B1829" i="75"/>
  <c r="G1829" i="75"/>
  <c r="B1830" i="75"/>
  <c r="G1830" i="75"/>
  <c r="B1831" i="75"/>
  <c r="G1831" i="75"/>
  <c r="B1832" i="75"/>
  <c r="G1832" i="75"/>
  <c r="B1833" i="75"/>
  <c r="G1833" i="75"/>
  <c r="B1834" i="75"/>
  <c r="G1834" i="75"/>
  <c r="B1835" i="75"/>
  <c r="G1835" i="75"/>
  <c r="B1836" i="75"/>
  <c r="G1836" i="75"/>
  <c r="B1837" i="75"/>
  <c r="G1837" i="75"/>
  <c r="B1838" i="75"/>
  <c r="G1838" i="75"/>
  <c r="B1839" i="75"/>
  <c r="G1839" i="75"/>
  <c r="B1840" i="75"/>
  <c r="G1840" i="75"/>
  <c r="B1841" i="75"/>
  <c r="G1841" i="75"/>
  <c r="B1842" i="75"/>
  <c r="G1842" i="75"/>
  <c r="B1843" i="75"/>
  <c r="G1843" i="75"/>
  <c r="B1844" i="75"/>
  <c r="G1844" i="75"/>
  <c r="B1845" i="75"/>
  <c r="G1845" i="75"/>
  <c r="B1846" i="75"/>
  <c r="G1846" i="75"/>
  <c r="B1847" i="75"/>
  <c r="G1847" i="75"/>
  <c r="B1848" i="75"/>
  <c r="G1848" i="75"/>
  <c r="B1849" i="75"/>
  <c r="G1849" i="75"/>
  <c r="B1850" i="75"/>
  <c r="G1850" i="75"/>
  <c r="B1851" i="75"/>
  <c r="G1851" i="75"/>
  <c r="B1852" i="75"/>
  <c r="G1852" i="75"/>
  <c r="B1853" i="75"/>
  <c r="G1853" i="75"/>
  <c r="B1854" i="75"/>
  <c r="G1854" i="75"/>
  <c r="B1855" i="75"/>
  <c r="G1855" i="75"/>
  <c r="B1856" i="75"/>
  <c r="G1856" i="75"/>
  <c r="B1857" i="75"/>
  <c r="G1857" i="75"/>
  <c r="B1858" i="75"/>
  <c r="G1858" i="75"/>
  <c r="B1859" i="75"/>
  <c r="G1859" i="75"/>
  <c r="B1860" i="75"/>
  <c r="G1860" i="75"/>
  <c r="B1861" i="75"/>
  <c r="G1861" i="75"/>
  <c r="B1862" i="75"/>
  <c r="G1862" i="75"/>
  <c r="B1863" i="75"/>
  <c r="G1863" i="75"/>
  <c r="B1864" i="75"/>
  <c r="G1864" i="75"/>
  <c r="B1865" i="75"/>
  <c r="G1865" i="75"/>
  <c r="B1866" i="75"/>
  <c r="G1866" i="75"/>
  <c r="B1867" i="75"/>
  <c r="G1867" i="75"/>
  <c r="B1868" i="75"/>
  <c r="G1868" i="75"/>
  <c r="B1869" i="75"/>
  <c r="G1869" i="75"/>
  <c r="B1870" i="75"/>
  <c r="G1870" i="75"/>
  <c r="B1871" i="75"/>
  <c r="G1871" i="75"/>
  <c r="B1872" i="75"/>
  <c r="G1872" i="75"/>
  <c r="B1873" i="75"/>
  <c r="G1873" i="75"/>
  <c r="B1874" i="75"/>
  <c r="G1874" i="75"/>
  <c r="B1875" i="75"/>
  <c r="G1875" i="75"/>
  <c r="B1876" i="75"/>
  <c r="G1876" i="75"/>
  <c r="B1877" i="75"/>
  <c r="G1877" i="75"/>
  <c r="B1878" i="75"/>
  <c r="G1878" i="75"/>
  <c r="B1879" i="75"/>
  <c r="G1879" i="75"/>
  <c r="B1880" i="75"/>
  <c r="G1880" i="75"/>
  <c r="B1881" i="75"/>
  <c r="G1881" i="75"/>
  <c r="B1882" i="75"/>
  <c r="G1882" i="75"/>
  <c r="B1883" i="75"/>
  <c r="G1883" i="75"/>
  <c r="B1884" i="75"/>
  <c r="G1884" i="75"/>
  <c r="B1885" i="75"/>
  <c r="G1885" i="75"/>
  <c r="B1886" i="75"/>
  <c r="G1886" i="75"/>
  <c r="B1887" i="75"/>
  <c r="G1887" i="75"/>
  <c r="B1888" i="75"/>
  <c r="G1888" i="75"/>
  <c r="B1889" i="75"/>
  <c r="G1889" i="75"/>
  <c r="B1890" i="75"/>
  <c r="G1890" i="75"/>
  <c r="B1891" i="75"/>
  <c r="G1891" i="75"/>
  <c r="B1892" i="75"/>
  <c r="G1892" i="75"/>
  <c r="B1893" i="75"/>
  <c r="G1893" i="75"/>
  <c r="B1894" i="75"/>
  <c r="G1894" i="75"/>
  <c r="B1895" i="75"/>
  <c r="G1895" i="75"/>
  <c r="B1896" i="75"/>
  <c r="G1896" i="75"/>
  <c r="B1897" i="75"/>
  <c r="G1897" i="75"/>
  <c r="B1898" i="75"/>
  <c r="G1898" i="75"/>
  <c r="B1899" i="75"/>
  <c r="G1899" i="75"/>
  <c r="B1900" i="75"/>
  <c r="G1900" i="75"/>
  <c r="B1901" i="75"/>
  <c r="G1901" i="75"/>
  <c r="B1902" i="75"/>
  <c r="G1902" i="75"/>
  <c r="B1903" i="75"/>
  <c r="G1903" i="75"/>
  <c r="B1904" i="75"/>
  <c r="G1904" i="75"/>
  <c r="B1905" i="75"/>
  <c r="G1905" i="75"/>
  <c r="B1906" i="75"/>
  <c r="G1906" i="75"/>
  <c r="B1907" i="75"/>
  <c r="B1908" i="75"/>
  <c r="B1909" i="75"/>
  <c r="B1910" i="75"/>
  <c r="B1911" i="75"/>
  <c r="B1912" i="75"/>
  <c r="B1913" i="75"/>
  <c r="B1914" i="75"/>
  <c r="B1915" i="75"/>
  <c r="B1916" i="75"/>
  <c r="B1917" i="75"/>
  <c r="B1918" i="75"/>
  <c r="B1919" i="75"/>
  <c r="B1920" i="75"/>
  <c r="B1921" i="75"/>
  <c r="B1922" i="75"/>
  <c r="B1923" i="75"/>
  <c r="B1924" i="75"/>
  <c r="B1925" i="75"/>
  <c r="B1926" i="75"/>
  <c r="B1927" i="75"/>
  <c r="B1928" i="75"/>
  <c r="B1929" i="75"/>
  <c r="B1930" i="75"/>
  <c r="B1931" i="75"/>
  <c r="B1932" i="75"/>
  <c r="B1933" i="75"/>
  <c r="B1934" i="75"/>
  <c r="B1935" i="75"/>
  <c r="B1936" i="75"/>
  <c r="B1937" i="75"/>
  <c r="B1938" i="75"/>
  <c r="B1939" i="75"/>
  <c r="B1940" i="75"/>
  <c r="B1941" i="75"/>
  <c r="B1942" i="75"/>
  <c r="B1943" i="75"/>
  <c r="B1944" i="75"/>
  <c r="B1945" i="75"/>
  <c r="B1946" i="75"/>
  <c r="B1947" i="75"/>
  <c r="B1948" i="75"/>
  <c r="B1949" i="75"/>
  <c r="B1950" i="75"/>
  <c r="B1951" i="75"/>
  <c r="B1952" i="75"/>
  <c r="B1953" i="75"/>
  <c r="B1954" i="75"/>
  <c r="B1955" i="75"/>
  <c r="B1956" i="75"/>
  <c r="B1957" i="75"/>
  <c r="B1958" i="75"/>
  <c r="B1959" i="75"/>
  <c r="B1960" i="75"/>
  <c r="B1961" i="75"/>
  <c r="B1962" i="75"/>
  <c r="B1963" i="75"/>
  <c r="B1964" i="75"/>
  <c r="B1965" i="75"/>
  <c r="B1966" i="75"/>
  <c r="V1961" i="75"/>
  <c r="V1907" i="75"/>
  <c r="V1908" i="75"/>
  <c r="V1909" i="75"/>
  <c r="V1910" i="75"/>
  <c r="V1911" i="75"/>
  <c r="V1912" i="75"/>
  <c r="V1913" i="75"/>
  <c r="V1914" i="75"/>
  <c r="V1915" i="75"/>
  <c r="V1916" i="75"/>
  <c r="V1917" i="75"/>
  <c r="V1918" i="75"/>
  <c r="V1919" i="75"/>
  <c r="V1920" i="75"/>
  <c r="V1921" i="75"/>
  <c r="V1922" i="75"/>
  <c r="V1923" i="75"/>
  <c r="V1924" i="75"/>
  <c r="V1925" i="75"/>
  <c r="V1926" i="75"/>
  <c r="V1927" i="75"/>
  <c r="V1928" i="75"/>
  <c r="V1929" i="75"/>
  <c r="V1930" i="75"/>
  <c r="V1931" i="75"/>
  <c r="V1932" i="75"/>
  <c r="V1933" i="75"/>
  <c r="V1934" i="75"/>
  <c r="V1935" i="75"/>
  <c r="V1936" i="75"/>
  <c r="V1937" i="75"/>
  <c r="V1938" i="75"/>
  <c r="V1939" i="75"/>
  <c r="V1940" i="75"/>
  <c r="V1941" i="75"/>
  <c r="V1942" i="75"/>
  <c r="V1943" i="75"/>
  <c r="V1944" i="75"/>
  <c r="V1945" i="75"/>
  <c r="V1946" i="75"/>
  <c r="V1947" i="75"/>
  <c r="V1948" i="75"/>
  <c r="V1949" i="75"/>
  <c r="V1950" i="75"/>
  <c r="V1951" i="75"/>
  <c r="V1952" i="75"/>
  <c r="V1953" i="75"/>
  <c r="V1954" i="75"/>
  <c r="V1955" i="75"/>
  <c r="V1956" i="75"/>
  <c r="V1957" i="75"/>
  <c r="V1958" i="75"/>
  <c r="V1959" i="75"/>
  <c r="V1960" i="75"/>
  <c r="V1962" i="75"/>
  <c r="V1963" i="75"/>
  <c r="V1964" i="75"/>
  <c r="V1965" i="75"/>
  <c r="V1966" i="75"/>
  <c r="A1907" i="75"/>
  <c r="A1908" i="75"/>
  <c r="A1909" i="75"/>
  <c r="A1910" i="75"/>
  <c r="A1911" i="75"/>
  <c r="A1912" i="75"/>
  <c r="A1913" i="75"/>
  <c r="A1914" i="75"/>
  <c r="A1915" i="75"/>
  <c r="A1916" i="75"/>
  <c r="A1917" i="75"/>
  <c r="A1918" i="75"/>
  <c r="A1919" i="75"/>
  <c r="A1920" i="75"/>
  <c r="A1921" i="75"/>
  <c r="A1922" i="75"/>
  <c r="A1923" i="75"/>
  <c r="A1924" i="75"/>
  <c r="A1925" i="75"/>
  <c r="A1926" i="75"/>
  <c r="A1927" i="75"/>
  <c r="A1928" i="75"/>
  <c r="A1929" i="75"/>
  <c r="A1930" i="75"/>
  <c r="A1931" i="75"/>
  <c r="A1932" i="75"/>
  <c r="A1933" i="75"/>
  <c r="A1934" i="75"/>
  <c r="A1935" i="75"/>
  <c r="A1936" i="75"/>
  <c r="A1937" i="75"/>
  <c r="A1938" i="75"/>
  <c r="A1939" i="75"/>
  <c r="A1940" i="75"/>
  <c r="A1941" i="75"/>
  <c r="A1942" i="75"/>
  <c r="A1943" i="75"/>
  <c r="A1944" i="75"/>
  <c r="A1945" i="75"/>
  <c r="A1946" i="75"/>
  <c r="A1947" i="75"/>
  <c r="A1948" i="75"/>
  <c r="A1949" i="75"/>
  <c r="A1950" i="75"/>
  <c r="A1951" i="75"/>
  <c r="A1952" i="75"/>
  <c r="A1953" i="75"/>
  <c r="A1954" i="75"/>
  <c r="A1955" i="75"/>
  <c r="A1956" i="75"/>
  <c r="A1957" i="75"/>
  <c r="A1958" i="75"/>
  <c r="A1959" i="75"/>
  <c r="A1960" i="75"/>
  <c r="A1961" i="75"/>
  <c r="A1962" i="75"/>
  <c r="A1963" i="75"/>
  <c r="A1964" i="75"/>
  <c r="A1965" i="75"/>
  <c r="A1966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608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698" i="75"/>
  <c r="A1699" i="75"/>
  <c r="A1700" i="75"/>
  <c r="A1701" i="75"/>
  <c r="A1702" i="75"/>
  <c r="A1703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859" i="75"/>
  <c r="A1860" i="75"/>
  <c r="A1861" i="75"/>
  <c r="A1862" i="75"/>
  <c r="A1863" i="75"/>
  <c r="A1864" i="75"/>
  <c r="A1865" i="75"/>
  <c r="A1866" i="75"/>
  <c r="A1867" i="75"/>
  <c r="A1868" i="75"/>
  <c r="A1869" i="75"/>
  <c r="A1870" i="75"/>
  <c r="A1871" i="75"/>
  <c r="A1872" i="75"/>
  <c r="A1873" i="75"/>
  <c r="A1874" i="75"/>
  <c r="A1875" i="75"/>
  <c r="A1876" i="75"/>
  <c r="A1877" i="75"/>
  <c r="A1878" i="75"/>
  <c r="A1879" i="75"/>
  <c r="A1880" i="75"/>
  <c r="A1881" i="75"/>
  <c r="A1882" i="75"/>
  <c r="A1883" i="75"/>
  <c r="A1884" i="75"/>
  <c r="A1885" i="75"/>
  <c r="A1886" i="75"/>
  <c r="A1887" i="75"/>
  <c r="A1888" i="75"/>
  <c r="A1889" i="75"/>
  <c r="A1890" i="75"/>
  <c r="A1891" i="75"/>
  <c r="A1892" i="75"/>
  <c r="A1893" i="75"/>
  <c r="A1894" i="75"/>
  <c r="A1895" i="75"/>
  <c r="A1896" i="75"/>
  <c r="A1897" i="75"/>
  <c r="A1898" i="75"/>
  <c r="A1899" i="75"/>
  <c r="A1900" i="75"/>
  <c r="A1901" i="75"/>
  <c r="A1902" i="75"/>
  <c r="A1903" i="75"/>
  <c r="A1904" i="75"/>
  <c r="A1905" i="75"/>
  <c r="A1906" i="75"/>
  <c r="V1906" i="75"/>
  <c r="V1905" i="75"/>
  <c r="V1904" i="75"/>
  <c r="V1903" i="75"/>
  <c r="V1902" i="75"/>
  <c r="V1901" i="75"/>
  <c r="V1900" i="75"/>
  <c r="V1899" i="75"/>
  <c r="V1898" i="75"/>
  <c r="V1897" i="75"/>
  <c r="V1896" i="75"/>
  <c r="V1895" i="75"/>
  <c r="V1894" i="75"/>
  <c r="V1893" i="75"/>
  <c r="V1892" i="75"/>
  <c r="V1891" i="75"/>
  <c r="V1890" i="75"/>
  <c r="V1889" i="75"/>
  <c r="V1888" i="75"/>
  <c r="V1887" i="75"/>
  <c r="V1886" i="75"/>
  <c r="V1885" i="75"/>
  <c r="V1884" i="75"/>
  <c r="V1883" i="75"/>
  <c r="V1882" i="75"/>
  <c r="V1881" i="75"/>
  <c r="V1880" i="75"/>
  <c r="V1879" i="75"/>
  <c r="V1878" i="75"/>
  <c r="V1877" i="75"/>
  <c r="V1876" i="75"/>
  <c r="V1875" i="75"/>
  <c r="V1874" i="75"/>
  <c r="V1873" i="75"/>
  <c r="V1872" i="75"/>
  <c r="V1871" i="75"/>
  <c r="V1870" i="75"/>
  <c r="V1869" i="75"/>
  <c r="V1868" i="75"/>
  <c r="V1867" i="75"/>
  <c r="V1866" i="75"/>
  <c r="V1865" i="75"/>
  <c r="V1864" i="75"/>
  <c r="V1863" i="75"/>
  <c r="V1862" i="75"/>
  <c r="V1861" i="75"/>
  <c r="V1860" i="75"/>
  <c r="V1859" i="75"/>
  <c r="V1858" i="75"/>
  <c r="V1857" i="75"/>
  <c r="V1856" i="75"/>
  <c r="V1855" i="75"/>
  <c r="V1854" i="75"/>
  <c r="V1853" i="75"/>
  <c r="V1852" i="75"/>
  <c r="V1851" i="75"/>
  <c r="V1850" i="75"/>
  <c r="V1849" i="75"/>
  <c r="V1848" i="75"/>
  <c r="V1847" i="75"/>
  <c r="V1846" i="75"/>
  <c r="V1845" i="75"/>
  <c r="V1844" i="75"/>
  <c r="V1843" i="75"/>
  <c r="V1842" i="75"/>
  <c r="V1841" i="75"/>
  <c r="V1840" i="75"/>
  <c r="V1839" i="75"/>
  <c r="V1838" i="75"/>
  <c r="V1837" i="75"/>
  <c r="V1836" i="75"/>
  <c r="V1835" i="75"/>
  <c r="V1834" i="75"/>
  <c r="V1833" i="75"/>
  <c r="V1832" i="75"/>
  <c r="V1831" i="75"/>
  <c r="V1830" i="75"/>
  <c r="V1829" i="75"/>
  <c r="V1828" i="75"/>
  <c r="V1827" i="75"/>
  <c r="V1826" i="75"/>
  <c r="V1825" i="75"/>
  <c r="V1824" i="75"/>
  <c r="V1823" i="75"/>
  <c r="V1822" i="75"/>
  <c r="V1821" i="75"/>
  <c r="V1820" i="75"/>
  <c r="V1819" i="75"/>
  <c r="V1818" i="75"/>
  <c r="V1817" i="75"/>
  <c r="V1816" i="75"/>
  <c r="V1815" i="75"/>
  <c r="V1814" i="75"/>
  <c r="V1813" i="75"/>
  <c r="V1812" i="75"/>
  <c r="V1811" i="75"/>
  <c r="V1810" i="75"/>
  <c r="V1809" i="75"/>
  <c r="V1808" i="75"/>
  <c r="V1807" i="75"/>
  <c r="V1806" i="75"/>
  <c r="V1805" i="75"/>
  <c r="V1804" i="75"/>
  <c r="V1803" i="75"/>
  <c r="V1802" i="75"/>
  <c r="V1801" i="75"/>
  <c r="V1800" i="75"/>
  <c r="V1799" i="75"/>
  <c r="V1798" i="75"/>
  <c r="V1797" i="75"/>
  <c r="V1796" i="75"/>
  <c r="V1795" i="75"/>
  <c r="V1794" i="75"/>
  <c r="V1793" i="75"/>
  <c r="V1792" i="75"/>
  <c r="V1791" i="75"/>
  <c r="V1790" i="75"/>
  <c r="V1789" i="75"/>
  <c r="V1788" i="75"/>
  <c r="V1787" i="75"/>
  <c r="V1786" i="75"/>
  <c r="V1785" i="75"/>
  <c r="V1784" i="75"/>
  <c r="V1783" i="75"/>
  <c r="V1782" i="75"/>
  <c r="V1781" i="75"/>
  <c r="V1780" i="75"/>
  <c r="V1779" i="75"/>
  <c r="V1778" i="75"/>
  <c r="V1777" i="75"/>
  <c r="V1776" i="75"/>
  <c r="V1775" i="75"/>
  <c r="V1774" i="75"/>
  <c r="V1773" i="75"/>
  <c r="V1772" i="75"/>
  <c r="V1771" i="75"/>
  <c r="V1770" i="75"/>
  <c r="V1769" i="75"/>
  <c r="V1768" i="75"/>
  <c r="V1767" i="75"/>
  <c r="V1766" i="75"/>
  <c r="V1765" i="75"/>
  <c r="V1764" i="75"/>
  <c r="V1763" i="75"/>
  <c r="V1762" i="75"/>
  <c r="V1761" i="75"/>
  <c r="V1760" i="75"/>
  <c r="V1759" i="75"/>
  <c r="V1758" i="75"/>
  <c r="V1757" i="75"/>
  <c r="V1756" i="75"/>
  <c r="V1755" i="75"/>
  <c r="V1754" i="75"/>
  <c r="V1753" i="75"/>
  <c r="V1752" i="75"/>
  <c r="V1751" i="75"/>
  <c r="V1750" i="75"/>
  <c r="V1749" i="75"/>
  <c r="V1748" i="75"/>
  <c r="V1747" i="75"/>
  <c r="V1746" i="75"/>
  <c r="V1745" i="75"/>
  <c r="V1744" i="75"/>
  <c r="V1743" i="75"/>
  <c r="V1742" i="75"/>
  <c r="V1741" i="75"/>
  <c r="V1740" i="75"/>
  <c r="V1739" i="75"/>
  <c r="V1738" i="75"/>
  <c r="V1737" i="75"/>
  <c r="V1736" i="75"/>
  <c r="V1735" i="75"/>
  <c r="V1734" i="75"/>
  <c r="V1733" i="75"/>
  <c r="V1732" i="75"/>
  <c r="V1731" i="75"/>
  <c r="V1730" i="75"/>
  <c r="V1729" i="75"/>
  <c r="V1728" i="75"/>
  <c r="V1727" i="75"/>
  <c r="V1726" i="75"/>
  <c r="V1725" i="75"/>
  <c r="V1724" i="75"/>
  <c r="V1723" i="75"/>
  <c r="V1722" i="75"/>
  <c r="V1721" i="75"/>
  <c r="V1720" i="75"/>
  <c r="V1719" i="75"/>
  <c r="V1718" i="75"/>
  <c r="V1717" i="75"/>
  <c r="V1716" i="75"/>
  <c r="V1715" i="75"/>
  <c r="V1714" i="75"/>
  <c r="V1713" i="75"/>
  <c r="V1712" i="75"/>
  <c r="V1711" i="75"/>
  <c r="V1710" i="75"/>
  <c r="V1709" i="75"/>
  <c r="V1708" i="75"/>
  <c r="V1707" i="75"/>
  <c r="V1706" i="75"/>
  <c r="V1705" i="75"/>
  <c r="V1704" i="75"/>
  <c r="V1703" i="75"/>
  <c r="V1702" i="75"/>
  <c r="V1701" i="75"/>
  <c r="V1700" i="75"/>
  <c r="V1699" i="75"/>
  <c r="V1698" i="75"/>
  <c r="V1697" i="75"/>
  <c r="V1696" i="75"/>
  <c r="V1695" i="75"/>
  <c r="V1694" i="75"/>
  <c r="V1693" i="75"/>
  <c r="V1692" i="75"/>
  <c r="V1691" i="75"/>
  <c r="V1690" i="75"/>
  <c r="V1689" i="75"/>
  <c r="V1688" i="75"/>
  <c r="V1687" i="75"/>
  <c r="V1686" i="75"/>
  <c r="V1685" i="75"/>
  <c r="V1684" i="75"/>
  <c r="V1683" i="75"/>
  <c r="V1682" i="75"/>
  <c r="V1681" i="75"/>
  <c r="V1680" i="75"/>
  <c r="V1679" i="75"/>
  <c r="V1678" i="75"/>
  <c r="V1677" i="75"/>
  <c r="V1676" i="75"/>
  <c r="V1675" i="75"/>
  <c r="V1674" i="75"/>
  <c r="V1673" i="75"/>
  <c r="V1672" i="75"/>
  <c r="V1671" i="75"/>
  <c r="V1670" i="75"/>
  <c r="V1669" i="75"/>
  <c r="V1668" i="75"/>
  <c r="V1667" i="75"/>
  <c r="V1666" i="75"/>
  <c r="V1665" i="75"/>
  <c r="V1664" i="75"/>
  <c r="V1663" i="75"/>
  <c r="V1662" i="75"/>
  <c r="V1661" i="75"/>
  <c r="V1660" i="75"/>
  <c r="V1659" i="75"/>
  <c r="V1658" i="75"/>
  <c r="V1657" i="75"/>
  <c r="V1656" i="75"/>
  <c r="V1655" i="75"/>
  <c r="V1654" i="75"/>
  <c r="V1653" i="75"/>
  <c r="V1652" i="75"/>
  <c r="V1651" i="75"/>
  <c r="V1650" i="75"/>
  <c r="V1649" i="75"/>
  <c r="V1648" i="75"/>
  <c r="V1647" i="75"/>
  <c r="V1646" i="75"/>
  <c r="V1645" i="75"/>
  <c r="V1644" i="75"/>
  <c r="V1643" i="75"/>
  <c r="V1642" i="75"/>
  <c r="V1641" i="75"/>
  <c r="V1640" i="75"/>
  <c r="V1639" i="75"/>
  <c r="V1638" i="75"/>
  <c r="V1637" i="75"/>
  <c r="V1636" i="75"/>
  <c r="V1635" i="75"/>
  <c r="V1634" i="75"/>
  <c r="V1633" i="75"/>
  <c r="V1632" i="75"/>
  <c r="V1631" i="75"/>
  <c r="V1630" i="75"/>
  <c r="V1629" i="75"/>
  <c r="V1628" i="75"/>
  <c r="V1627" i="75"/>
  <c r="V1626" i="75"/>
  <c r="V1625" i="75"/>
  <c r="V1624" i="75"/>
  <c r="V1623" i="75"/>
  <c r="V1622" i="75"/>
  <c r="V1621" i="75"/>
  <c r="V1620" i="75"/>
  <c r="V1619" i="75"/>
  <c r="V1618" i="75"/>
  <c r="V1617" i="75"/>
  <c r="V1616" i="75"/>
  <c r="V1615" i="75"/>
  <c r="V1614" i="75"/>
  <c r="V1613" i="75"/>
  <c r="V1612" i="75"/>
  <c r="V1611" i="75"/>
  <c r="V1610" i="75"/>
  <c r="V1609" i="75"/>
  <c r="V1608" i="75"/>
  <c r="V1607" i="75"/>
  <c r="V1606" i="75"/>
  <c r="V1605" i="75"/>
  <c r="V1604" i="75"/>
  <c r="V1603" i="75"/>
  <c r="V1602" i="75"/>
  <c r="V1601" i="75"/>
  <c r="V1600" i="75"/>
  <c r="V1599" i="75"/>
  <c r="V1598" i="75"/>
  <c r="V1597" i="75"/>
  <c r="V1596" i="75"/>
  <c r="V1595" i="75"/>
  <c r="V1594" i="75"/>
  <c r="V1593" i="75"/>
  <c r="V1592" i="75"/>
  <c r="V1591" i="75"/>
  <c r="V1590" i="75"/>
  <c r="V1589" i="75"/>
  <c r="V1588" i="75"/>
  <c r="V1587" i="75"/>
  <c r="V1586" i="75"/>
  <c r="V1585" i="75"/>
  <c r="V1584" i="75"/>
  <c r="V1583" i="75"/>
  <c r="V1582" i="75"/>
  <c r="V1581" i="75"/>
  <c r="V1580" i="75"/>
  <c r="V1579" i="75"/>
  <c r="V1578" i="75"/>
  <c r="V1577" i="75"/>
  <c r="V1576" i="75"/>
  <c r="V1575" i="75"/>
  <c r="V1574" i="75"/>
  <c r="V1573" i="75"/>
  <c r="V1572" i="75"/>
  <c r="V1571" i="75"/>
  <c r="V1570" i="75"/>
  <c r="V1569" i="75"/>
  <c r="V1568" i="75"/>
  <c r="V1567" i="75"/>
  <c r="V1566" i="75"/>
  <c r="V1565" i="75"/>
  <c r="V1564" i="75"/>
  <c r="V1563" i="75"/>
  <c r="V1562" i="75"/>
  <c r="V1561" i="75"/>
  <c r="V1560" i="75"/>
  <c r="V1559" i="75"/>
  <c r="V1558" i="75"/>
  <c r="V1557" i="75"/>
  <c r="V1556" i="75"/>
  <c r="V1555" i="75"/>
  <c r="V1554" i="75"/>
  <c r="V1553" i="75"/>
  <c r="V1552" i="75"/>
  <c r="V1551" i="75"/>
  <c r="V1550" i="75"/>
  <c r="V1549" i="75"/>
  <c r="V1548" i="75"/>
  <c r="V1547" i="75"/>
  <c r="V1546" i="75"/>
  <c r="V1545" i="75"/>
  <c r="V1544" i="75"/>
  <c r="V1543" i="75"/>
  <c r="V1542" i="75"/>
  <c r="V1541" i="75"/>
  <c r="V1540" i="75"/>
  <c r="V1539" i="75"/>
  <c r="V1538" i="75"/>
  <c r="V1537" i="75"/>
  <c r="V1536" i="75"/>
  <c r="V1535" i="75"/>
  <c r="V1534" i="75"/>
  <c r="V1533" i="75"/>
  <c r="V1532" i="75"/>
  <c r="V1531" i="75"/>
  <c r="V1530" i="75"/>
  <c r="V1529" i="75"/>
  <c r="V1528" i="75"/>
  <c r="V1527" i="75"/>
  <c r="V1526" i="75"/>
  <c r="V1525" i="75"/>
  <c r="V1524" i="75"/>
  <c r="V1523" i="75"/>
  <c r="V1522" i="75"/>
  <c r="V1521" i="75"/>
  <c r="V1520" i="75"/>
  <c r="V1519" i="75"/>
  <c r="V1518" i="75"/>
  <c r="V1517" i="75"/>
  <c r="V1516" i="75"/>
  <c r="V1515" i="75"/>
  <c r="V1514" i="75"/>
  <c r="V1513" i="75"/>
  <c r="V1512" i="75"/>
  <c r="V1511" i="75"/>
  <c r="V1510" i="75"/>
  <c r="V1509" i="75"/>
  <c r="V1508" i="75"/>
  <c r="V1507" i="75"/>
  <c r="V1506" i="75"/>
  <c r="V1505" i="75"/>
  <c r="V1504" i="75"/>
  <c r="V1503" i="75"/>
  <c r="V1502" i="75"/>
  <c r="V1501" i="75"/>
  <c r="V1500" i="75"/>
  <c r="V1499" i="75"/>
  <c r="V1498" i="75"/>
  <c r="V1497" i="75"/>
  <c r="V1496" i="75"/>
  <c r="V1495" i="75"/>
  <c r="V1494" i="75"/>
  <c r="V1493" i="75"/>
  <c r="V1492" i="75"/>
  <c r="V1491" i="75"/>
  <c r="V1490" i="75"/>
  <c r="V1489" i="75"/>
  <c r="V1488" i="75"/>
  <c r="V1487" i="75"/>
  <c r="V858116" i="23"/>
  <c r="H37" i="22"/>
  <c r="B22" i="22"/>
  <c r="B22" i="23" s="1"/>
  <c r="N18" i="24"/>
  <c r="J18" i="24"/>
  <c r="N18" i="23"/>
  <c r="J18" i="23"/>
  <c r="H10" i="26"/>
  <c r="E3" i="26"/>
  <c r="C3" i="24"/>
  <c r="B3" i="24"/>
  <c r="B3" i="23"/>
  <c r="V28" i="23" l="1"/>
  <c r="Q28" i="23" s="1"/>
  <c r="R28" i="23" s="1"/>
  <c r="S28" i="23" s="1"/>
  <c r="T28" i="23" s="1"/>
  <c r="U28" i="23" s="1"/>
  <c r="U29" i="23" s="1"/>
  <c r="Y28" i="24"/>
  <c r="Q28" i="24" s="1"/>
  <c r="R28" i="24" s="1"/>
  <c r="T28" i="24" s="1"/>
  <c r="U28" i="24" s="1"/>
  <c r="Q28" i="22"/>
  <c r="E28" i="22"/>
  <c r="O28" i="22"/>
  <c r="N28" i="22"/>
  <c r="J28" i="22"/>
  <c r="K28" i="22"/>
  <c r="M28" i="22"/>
  <c r="I28" i="22"/>
  <c r="L28" i="22"/>
  <c r="B22" i="24"/>
  <c r="W28" i="24" l="1"/>
  <c r="X28" i="24" s="1"/>
  <c r="X29" i="24" s="1"/>
  <c r="A28" i="22"/>
</calcChain>
</file>

<file path=xl/sharedStrings.xml><?xml version="1.0" encoding="utf-8"?>
<sst xmlns="http://schemas.openxmlformats.org/spreadsheetml/2006/main" count="91408" uniqueCount="5203">
  <si>
    <t>Solicitud de Cotización
Software Microsoft OPEN-CSP Gobierno y Educativo</t>
  </si>
  <si>
    <t>Versión: 23</t>
  </si>
  <si>
    <t>Información de la Entidad Compradora</t>
  </si>
  <si>
    <t>Nombre de la Entidad</t>
  </si>
  <si>
    <t>Fondo de Desarrollo Local de Fontibón</t>
  </si>
  <si>
    <t>NIT</t>
  </si>
  <si>
    <t>Dirección de la Entidad</t>
  </si>
  <si>
    <t>Cra 99 # 19 43</t>
  </si>
  <si>
    <t>Correo de contacto</t>
  </si>
  <si>
    <t>alcalde.fontibon@gobiernobogota.gov.co</t>
  </si>
  <si>
    <t>Municipio</t>
  </si>
  <si>
    <t>Bogotá</t>
  </si>
  <si>
    <t>Teléfono de contacto</t>
  </si>
  <si>
    <t>Nombre funcionario Comprador</t>
  </si>
  <si>
    <t>Anderson Acosta Torres</t>
  </si>
  <si>
    <t>Solicitud de Cotización</t>
  </si>
  <si>
    <t>Categoría</t>
  </si>
  <si>
    <t>OPEN VALUE - CSP GOBIERNO</t>
  </si>
  <si>
    <t>Valor TRM</t>
  </si>
  <si>
    <t>Fecha de lanzamiento del evento de cotización</t>
  </si>
  <si>
    <t>Escribir hasta dos cifras decimales. Tenga en cuenta
que el simulador aproxima al entero más cercano.</t>
  </si>
  <si>
    <t>Productos</t>
  </si>
  <si>
    <t>*Libros, revistas, cartillas y/o catálogo Segmento 1.</t>
  </si>
  <si>
    <t>Cantidad de filas:</t>
  </si>
  <si>
    <t>Item</t>
  </si>
  <si>
    <t>Código Catálogo</t>
  </si>
  <si>
    <t>Descripción del Producto</t>
  </si>
  <si>
    <t>Tipo</t>
  </si>
  <si>
    <t>Unidad</t>
  </si>
  <si>
    <t>Zona</t>
  </si>
  <si>
    <t>Asistencia</t>
  </si>
  <si>
    <t>Perfil</t>
  </si>
  <si>
    <t>Número de parte</t>
  </si>
  <si>
    <t>Forma de Pago</t>
  </si>
  <si>
    <t>cantidad</t>
  </si>
  <si>
    <t>CFQ7TTC0LF8R-0001</t>
  </si>
  <si>
    <t>1. Si requiere agregue o elimine fila</t>
  </si>
  <si>
    <t>Gravámenes adicionales*</t>
  </si>
  <si>
    <r>
      <t xml:space="preserve">Si los hay, indique los gravámenes adicionales a los que está sujeta la Orden de Compra. Son gravámenes adicionales por ejemplo; estampillas y demás impuestos territoriales. 
</t>
    </r>
    <r>
      <rPr>
        <sz val="11"/>
        <color rgb="FFFF0000"/>
        <rFont val="Arial"/>
        <family val="2"/>
      </rPr>
      <t>Los impuestos como ICA y retención en la fuente NO son gravámenes adicionales.</t>
    </r>
    <r>
      <rPr>
        <sz val="11"/>
        <rFont val="Arial"/>
        <family val="2"/>
      </rPr>
      <t xml:space="preserve">
</t>
    </r>
  </si>
  <si>
    <t>Gravámenes adicionales (estampillas)</t>
  </si>
  <si>
    <t>No</t>
  </si>
  <si>
    <t>Descripción</t>
  </si>
  <si>
    <t>Porcentaje</t>
  </si>
  <si>
    <t/>
  </si>
  <si>
    <t>Total porcentaje:</t>
  </si>
  <si>
    <t>Filas a agregar o eliminar Gravámenes:</t>
  </si>
  <si>
    <t>Con el objetivo de complementar el entendimiento sobre la solicitud de Productos y Servicios Microsoft , por favor diligencie la totalidad de la información que se pide a continuación.</t>
  </si>
  <si>
    <t>Tenga en cuenta que esta información es de utilidad para que el Proveedor pueda cotizar de la manera más precisa posible los Productos y Servicios Microsoft solicitados, por lo cual la exactitud y completitud es muy importante.</t>
  </si>
  <si>
    <t>Requerimiento adicional</t>
  </si>
  <si>
    <t xml:space="preserve">Descripción </t>
  </si>
  <si>
    <t>INFORMACION SUMINISTRADA POR LA ENTIDAD COMPRADORA</t>
  </si>
  <si>
    <t>Nombre y Nit de la Entidad Estatal a la cual se le entregará la titularidad de las licencias adquiridas.</t>
  </si>
  <si>
    <t>FONDO DE DESARROLLO LOCAL DE FONTIBON NIT:899.999.061</t>
  </si>
  <si>
    <t>Lugar de entrega de los Productos y Servicios Microsoft. (Especificar dirección y ciudad de entrega).</t>
  </si>
  <si>
    <t>CARRERA 99 # 19 - 43</t>
  </si>
  <si>
    <t>Datos Contacto de entrega (Especificar nombre, teléfono y correo electrónico).</t>
  </si>
  <si>
    <t>ALCALDE LOCAL DE FONTIBON</t>
  </si>
  <si>
    <t>Funciones a realizar el soporte en sitio.</t>
  </si>
  <si>
    <t>Área de conocimiento de las personas que prestan el servicio de soporte técnico proactivo.</t>
  </si>
  <si>
    <t>Área de conocimiento de las personas que prestan el servicio de soporte técnico reactivo.</t>
  </si>
  <si>
    <t>Mecanismo de solicitud del soporte reactivo.</t>
  </si>
  <si>
    <t>Especificar que información o que bases de datos se van a migrar. Aplica en el caso que la Entidad Compradora solicite el servicio de migración de información o de bases de datos.</t>
  </si>
  <si>
    <t>Actividades del gerente de cuenta.</t>
  </si>
  <si>
    <t>Indique número de personas que requieren de capacitación. En caso que la Entidad Compradora solicite el servicio de capacitación usuario final o usuario técnico.</t>
  </si>
  <si>
    <t xml:space="preserve">Especificar características de configuración y descripción de las tareas a realizar. En caso que la Entidad Compradora solicite el servicio de configuración y parametrización. </t>
  </si>
  <si>
    <t>Establecer las políticas de respaldo de información.</t>
  </si>
  <si>
    <t>Fecha</t>
  </si>
  <si>
    <t>Precio Unitario</t>
  </si>
  <si>
    <t>Precio Unitario + Gravamen</t>
  </si>
  <si>
    <t>Subtotal</t>
  </si>
  <si>
    <t>IVA</t>
  </si>
  <si>
    <t>Precio Total</t>
  </si>
  <si>
    <t>Office 365 E3N/A</t>
  </si>
  <si>
    <t>Office 365 E3</t>
  </si>
  <si>
    <t>Producto</t>
  </si>
  <si>
    <t>N/A</t>
  </si>
  <si>
    <t>Suscripción mensual con pago anual</t>
  </si>
  <si>
    <t>Valor Total</t>
  </si>
  <si>
    <t xml:space="preserve">Si los hay, indique los gravámenes adicionales a los que está sujeta la Orden de Compra. Son gravámenes adicionales por ejemplo; estampillas y demás impuestos territoriales. 
Los impuestos como ICA y retención en la fuente NO son gravámenes adicionales.
</t>
  </si>
  <si>
    <t>Proveedor</t>
  </si>
  <si>
    <t>Descuento adicional</t>
  </si>
  <si>
    <t>Precio con Descuento</t>
  </si>
  <si>
    <t>Vr IVA</t>
  </si>
  <si>
    <t>Cantidad</t>
  </si>
  <si>
    <t>Código de unidad de medida*</t>
  </si>
  <si>
    <t>Posición</t>
  </si>
  <si>
    <t>Precio base</t>
  </si>
  <si>
    <t>Divisa</t>
  </si>
  <si>
    <t>Mercancía</t>
  </si>
  <si>
    <t>item</t>
  </si>
  <si>
    <t>Und</t>
  </si>
  <si>
    <t>COP</t>
  </si>
  <si>
    <t>wms01--IVA</t>
  </si>
  <si>
    <t>Categoría 1</t>
  </si>
  <si>
    <t>Sistema Operativo, Plataforma, Nube e Infraestructura y Desarrollo Aplicaciones (Open – CSP)</t>
  </si>
  <si>
    <t>Categoría 2</t>
  </si>
  <si>
    <t>Productividad Administración y análisis de datos (Open - CSP)</t>
  </si>
  <si>
    <t>Categoría 3</t>
  </si>
  <si>
    <t>Movilidad (Open - CSP)</t>
  </si>
  <si>
    <t>Categoría 4</t>
  </si>
  <si>
    <t>Aplicaciones empresariales (Open - CSP)</t>
  </si>
  <si>
    <t>Categoría 5</t>
  </si>
  <si>
    <t>Campus (Educativo)</t>
  </si>
  <si>
    <t>Categoría 6</t>
  </si>
  <si>
    <t>OVS (Educativo)</t>
  </si>
  <si>
    <t>Categoría 7</t>
  </si>
  <si>
    <t>Open - CSP (Educativo)</t>
  </si>
  <si>
    <t>LLAVE</t>
  </si>
  <si>
    <t>TEMP1</t>
  </si>
  <si>
    <t>TEMP2</t>
  </si>
  <si>
    <t>PROVEEDOR</t>
  </si>
  <si>
    <t>Código matriz Colombia Compra Eficiente</t>
  </si>
  <si>
    <t>categoria</t>
  </si>
  <si>
    <t>PROVEEDOR2</t>
  </si>
  <si>
    <t>Moneda</t>
  </si>
  <si>
    <t>Parametrización de los Servicios</t>
  </si>
  <si>
    <t>Nombre Producto</t>
  </si>
  <si>
    <t>Unidad de Medida</t>
  </si>
  <si>
    <t>Unidad TVEC</t>
  </si>
  <si>
    <t>Precio</t>
  </si>
  <si>
    <t>Activo</t>
  </si>
  <si>
    <t>Familia</t>
  </si>
  <si>
    <t>Catalogo principal</t>
  </si>
  <si>
    <t>125-01037</t>
  </si>
  <si>
    <t>OVS_ES ACADEMICO</t>
  </si>
  <si>
    <t>USD</t>
  </si>
  <si>
    <t>Microsoft®AzureDevOpsServer AllLng License/SoftwareAssurancePack Academic OLV 1License LevelE AdditionalProduct 1Year</t>
  </si>
  <si>
    <t>Suscripción Anual</t>
  </si>
  <si>
    <t>125-01038</t>
  </si>
  <si>
    <t>Microsoft®AzureDevOpsServer AllLng License/SoftwareAssurancePack Academic OLV 1License LevelF AdditionalProduct 1Year</t>
  </si>
  <si>
    <t>126-01617</t>
  </si>
  <si>
    <t>Microsoft®AzureDevOpsServerCAL AllLng License/SoftwareAssurancePack Academic OLV 1License LevelE AdditionalProduct DvcCAL 1Year</t>
  </si>
  <si>
    <t>126-01618</t>
  </si>
  <si>
    <t>Microsoft®AzureDevOpsServerCAL AllLng License/SoftwareAssurancePack Academic OLV 1License LevelF AdditionalProduct DvcCAL 1Year</t>
  </si>
  <si>
    <t>126-01619</t>
  </si>
  <si>
    <t>Microsoft®AzureDevOpsServerCAL AllLng License/SoftwareAssurancePack Academic OLV 1License LevelE AdditionalProduct UsrCAL 1Year</t>
  </si>
  <si>
    <t>126-01620</t>
  </si>
  <si>
    <t>Microsoft®AzureDevOpsServerCAL AllLng License/SoftwareAssurancePack Academic OLV 1License LevelF AdditionalProduct UsrCAL 1Year</t>
  </si>
  <si>
    <t>228-09538</t>
  </si>
  <si>
    <t>Microsoft®SQLServerStandardEdition AllLng License/SoftwareAssurancePack Academic OLV 1License LevelE AdditionalProduct 1Year</t>
  </si>
  <si>
    <t>228-09539</t>
  </si>
  <si>
    <t>Microsoft®SQLServerStandardEdition AllLng License/SoftwareAssurancePack Academic OLV 1License LevelF AdditionalProduct 1Year</t>
  </si>
  <si>
    <t>2FJ-00005</t>
  </si>
  <si>
    <t>Microsoft® Office Pro Plus Education All Languages License &amp; Software Assurance Open Value Level E 1 Year Academic Enterprise</t>
  </si>
  <si>
    <t>2FJ-00006</t>
  </si>
  <si>
    <t>Microsoft® Office Pro Plus Education All Languages License &amp; Software Assurance Open Value Level F 1 Year Academic Enterprise</t>
  </si>
  <si>
    <t>2FJ-00007</t>
  </si>
  <si>
    <t>Microsoft® Office Pro Plus Education All Languages License &amp; Software Assurance Open Value No Level 1 Year Academic Student</t>
  </si>
  <si>
    <t>2FJ-00010</t>
  </si>
  <si>
    <t>Microsoft® Office Pro Plus Education All Languages License &amp; Software Assurance Open Value No Level 1 Year Academic Platform Student</t>
  </si>
  <si>
    <t>2FJ-00025</t>
  </si>
  <si>
    <t>Microsoft® Office Pro Plus Education All Languages License &amp; Software Assurance Open Value Level E 1 Year Academic Platform</t>
  </si>
  <si>
    <t>2FJ-00026</t>
  </si>
  <si>
    <t>Microsoft® Office Pro Plus Education All Languages License &amp; Software Assurance Open Value Level F 1 Year Academic Platform</t>
  </si>
  <si>
    <t>2PM-00008</t>
  </si>
  <si>
    <t>Microsoft® Defender Cloud Apps Open All Languages Subscription Open Value Level E 1 Month Academic AP Faculty</t>
  </si>
  <si>
    <t>2PM-00009</t>
  </si>
  <si>
    <t>Microsoft® Defender Cloud Apps Open All Languages Subscription Open Value Level F 1 Month Academic AP Faculty</t>
  </si>
  <si>
    <t>2PM-00011</t>
  </si>
  <si>
    <t>Microsoft® Defender Cloud Apps Open All Languages Subscription Open Value No Level 1 Month Academic Student</t>
  </si>
  <si>
    <t>2UJ-00007</t>
  </si>
  <si>
    <t>Microsoft® Desktop Education All Languages License &amp; Software Assurance Open Value Level E 1 Year Academic Enterprise ECAL</t>
  </si>
  <si>
    <t>2UJ-00008</t>
  </si>
  <si>
    <t>Microsoft® Desktop Education All Languages License &amp; Software Assurance Open Value Level F 1 Year Academic Enterprise ECAL</t>
  </si>
  <si>
    <t>2UJ-00009</t>
  </si>
  <si>
    <t>Microsoft® Desktop Education All Languages SA Step-up Open Value Level E 1 Year Academic Enterprise ECAL</t>
  </si>
  <si>
    <t>2UJ-00010</t>
  </si>
  <si>
    <t>Microsoft® Desktop Education All Languages SA Step-up Open Value Level F 1 Year Academic Enterprise ECAL</t>
  </si>
  <si>
    <t>2UJ-00011</t>
  </si>
  <si>
    <t>Microsoft® Desktop Education All Languages License &amp; Software Assurance Open Value Level E 1 Year Academic Enterprise</t>
  </si>
  <si>
    <t>2UJ-00012</t>
  </si>
  <si>
    <t>Microsoft® Desktop Education All Languages License &amp; Software Assurance Open Value Level F 1 Year Academic Enterprise</t>
  </si>
  <si>
    <t>2UJ-00015</t>
  </si>
  <si>
    <t>Microsoft® Desktop Education All Languages License &amp; Software Assurance Open Value No Level 1 Year Academic Student ECAL</t>
  </si>
  <si>
    <t>2UJ-00016</t>
  </si>
  <si>
    <t>Microsoft® Desktop Education All Languages SA Step-up Open Value No Level 1 Year Academic Student ECAL</t>
  </si>
  <si>
    <t>2UJ-00017</t>
  </si>
  <si>
    <t>Microsoft® Desktop Education All Languages License &amp; Software Assurance Open Value No Level 1 Year Academic Student</t>
  </si>
  <si>
    <t>2ZW-00001</t>
  </si>
  <si>
    <t>Microsoft® O365 Advanced Compliance Open Student All Languages Subscription Open Value No Level 1 Month Academic</t>
  </si>
  <si>
    <t>312-04097</t>
  </si>
  <si>
    <t>Microsoft®ExchangeServerStandard AllLng License/SoftwareAssurancePack Academic OLV 1License LevelE AdditionalProduct 1Year</t>
  </si>
  <si>
    <t>312-04098</t>
  </si>
  <si>
    <t>Microsoft®ExchangeServerStandard AllLng License/SoftwareAssurancePack Academic OLV 1License LevelF AdditionalProduct 1Year</t>
  </si>
  <si>
    <t>32L-00001</t>
  </si>
  <si>
    <t>Microsoft® O365 Advanced Compliance Open Faculty All Languages Subscription Open Value Level E 1 Month Academic AP</t>
  </si>
  <si>
    <t>32L-00002</t>
  </si>
  <si>
    <t>Microsoft® O365 Advanced Compliance Open Faculty All Languages Subscription Open Value Level F 1 Month Academic AP</t>
  </si>
  <si>
    <t>32N-00001</t>
  </si>
  <si>
    <t>Microsoft® MyAnalytics Open Student All Languages Subscription Open Value No Level 1 Month Academic</t>
  </si>
  <si>
    <t>32P-00001</t>
  </si>
  <si>
    <t>Microsoft® MyAnalytics Open Faculty All Languages Subscription Open Value Level E 1 Month Academic Additional Product</t>
  </si>
  <si>
    <t>32P-00002</t>
  </si>
  <si>
    <t>Microsoft® MyAnalytics Open Faculty All Languages Subscription Open Value Level F 1 Month Academic Additional Product</t>
  </si>
  <si>
    <t>32S-00001</t>
  </si>
  <si>
    <t>Microsoft® Teams Phone Standard Open Students All Languages Subscription Open Value No Level 1 Month Academic</t>
  </si>
  <si>
    <t>32V-00001</t>
  </si>
  <si>
    <t>Microsoft® Teams Phone Standard Open Faculty All Languages Subscription Open Value Level E 1 Month Academic AP</t>
  </si>
  <si>
    <t>32V-00002</t>
  </si>
  <si>
    <t>Microsoft® Teams Phone Standard Open Faculty All Languages Subscription Open Value Level F 1 Month Academic AP</t>
  </si>
  <si>
    <t>359-05410</t>
  </si>
  <si>
    <t>Microsoft®SQLCAL AllLng License/SoftwareAssurancePack Academic OLV 1License LevelE AdditionalProduct DvcCAL 1Year</t>
  </si>
  <si>
    <t>359-05411</t>
  </si>
  <si>
    <t>Microsoft®SQLCAL AllLng License/SoftwareAssurancePack Academic OLV 1License LevelF AdditionalProduct DvcCAL 1Year</t>
  </si>
  <si>
    <t>359-05412</t>
  </si>
  <si>
    <t>Microsoft®SQLCAL AllLng License/SoftwareAssurancePack Academic OLV 1License LevelE AdditionalProduct UsrCAL 1Year</t>
  </si>
  <si>
    <t>359-05413</t>
  </si>
  <si>
    <t>Microsoft®SQLCAL AllLng License/SoftwareAssurancePack Academic OLV 1License LevelF AdditionalProduct UsrCAL 1Year</t>
  </si>
  <si>
    <t>359-05414</t>
  </si>
  <si>
    <t>Microsoft®SQLCAL AllLng License/SoftwareAssurancePack Academic OLV 1License LevelE Enterprise DvcCAL 1Year</t>
  </si>
  <si>
    <t>359-05415</t>
  </si>
  <si>
    <t>Microsoft®SQLCAL AllLng License/SoftwareAssurancePack Academic OLV 1License LevelF Enterprise DvcCAL 1Year</t>
  </si>
  <si>
    <t>359-05416</t>
  </si>
  <si>
    <t>Microsoft®SQLCAL AllLng License/SoftwareAssurancePack Academic OLV 1License LevelE Enterprise UsrCAL 1Year</t>
  </si>
  <si>
    <t>359-05417</t>
  </si>
  <si>
    <t>Microsoft®SQLCAL AllLng License/SoftwareAssurancePack Academic OLV 1License LevelF Enterprise UsrCAL 1Year</t>
  </si>
  <si>
    <t>359-05418</t>
  </si>
  <si>
    <t>Microsoft®SQLCAL AllLng License/SoftwareAssurancePack Academic OLV 1License NoLevel Student DvcCAL 1Year</t>
  </si>
  <si>
    <t>359-05419</t>
  </si>
  <si>
    <t>Microsoft®SQLCAL AllLng License/SoftwareAssurancePack Academic OLV 1License NoLevel Student UsrCAL 1Year</t>
  </si>
  <si>
    <t>381-04234</t>
  </si>
  <si>
    <t>Microsoft®ExchangeStandardCAL AllLng License/SoftwareAssurancePack Academic OLV 1License LevelE Enterprise DvcCAL 1Year</t>
  </si>
  <si>
    <t>381-04235</t>
  </si>
  <si>
    <t>Microsoft®ExchangeStandardCAL AllLng License/SoftwareAssurancePack Academic OLV 1License LevelF Enterprise DvcCAL 1Year</t>
  </si>
  <si>
    <t>381-04236</t>
  </si>
  <si>
    <t>Microsoft®ExchangeStandardCAL AllLng License/SoftwareAssurancePack Academic OLV 1License LevelE Enterprise UsrCAL 1Year</t>
  </si>
  <si>
    <t>381-04237</t>
  </si>
  <si>
    <t>Microsoft®ExchangeStandardCAL AllLng License/SoftwareAssurancePack Academic OLV 1License LevelF Enterprise UsrCAL 1Year</t>
  </si>
  <si>
    <t>381-04238</t>
  </si>
  <si>
    <t>Microsoft®ExchangeStandardCAL AllLng License/SoftwareAssurancePack Academic OLV 1License NoLevel Student DvcCAL 1Year</t>
  </si>
  <si>
    <t>381-04239</t>
  </si>
  <si>
    <t>Microsoft®ExchangeStandardCAL AllLng License/SoftwareAssurancePack Academic OLV 1License NoLevel Student UsrCAL 1Year</t>
  </si>
  <si>
    <t>395-04412</t>
  </si>
  <si>
    <t>Microsoft®ExchangeServerEnterprise AllLng License/SoftwareAssurancePack Academic OLV 1License LevelE AdditionalProduct 1Year</t>
  </si>
  <si>
    <t>395-04413</t>
  </si>
  <si>
    <t>Microsoft®ExchangeServerEnterprise AllLng License/SoftwareAssurancePack Academic OLV 1License LevelF AdditionalProduct 1Year</t>
  </si>
  <si>
    <t>395-04414</t>
  </si>
  <si>
    <t>Microsoft®ExchangeServerEnterprise AllLng SAStepUp Academic OLV 1License LevelE ExchangeServer-Standard AdditionalProduct 1Year</t>
  </si>
  <si>
    <t>395-04415</t>
  </si>
  <si>
    <t>Microsoft®ExchangeServerEnterprise AllLng SAStepUp Academic OLV 1License LevelF ExchangeServer-Standard AdditionalProduct 1Year</t>
  </si>
  <si>
    <t>3LN-00001</t>
  </si>
  <si>
    <t>Microsoft® Intune Open All Languages Subscription Open Value Level E 1 Month Academic Additional Product Faculty</t>
  </si>
  <si>
    <t>3LN-00002</t>
  </si>
  <si>
    <t>Microsoft® Intune Open All Languages Subscription Open Value Level F 1 Month Academic Additional Product Faculty</t>
  </si>
  <si>
    <t>3LN-00004</t>
  </si>
  <si>
    <t>Microsoft® Intune Open All Languages Subscription Open Value No Level 1 Month Academic Student</t>
  </si>
  <si>
    <t>3LN-00012</t>
  </si>
  <si>
    <t>Microsoft® Intune Open All Languages Subscription Open Value No Level 1 Month Academic OLS Student</t>
  </si>
  <si>
    <t>3LN-00013</t>
  </si>
  <si>
    <t>Microsoft® Intune Open All Languages Subscription Open Value Level E 1 Month Academic AP OLS Faculty</t>
  </si>
  <si>
    <t>3LN-00014</t>
  </si>
  <si>
    <t>Microsoft® Intune Open All Languages Subscription Open Value Level F 1 Month Academic AP OLS Faculty</t>
  </si>
  <si>
    <t>3LN-00016</t>
  </si>
  <si>
    <t>Microsoft® Intune Open All Languages Subscription Open Value Level E 1 Month Academic Additional Product Student Use Benefit Renewal Only</t>
  </si>
  <si>
    <t>3LN-00017</t>
  </si>
  <si>
    <t>Microsoft® Intune Open All Languages Subscription Open Value Level F 1 Month Academic Additional Product Student Use Benefit Renewal Only</t>
  </si>
  <si>
    <t>3LN-00018</t>
  </si>
  <si>
    <t>Microsoft® Intune Open All Languages Subscription Open Value No Level 1 Month Academic Student with Faculty Renewal Only</t>
  </si>
  <si>
    <t>3ND-00739</t>
  </si>
  <si>
    <t>Microsoft® System Center Service Manager All Languages License &amp; Software Assurance Open Value Level E 1 Year Academic Enterprise Per OSE</t>
  </si>
  <si>
    <t>3ND-00740</t>
  </si>
  <si>
    <t>Microsoft® System Center Service Manager All Languages License &amp; Software Assurance Open Value Level F 1 Year Academic Enterprise Per OSE</t>
  </si>
  <si>
    <t>3ND-00741</t>
  </si>
  <si>
    <t>Microsoft® System Center Service Manager All Languages License &amp; Software Assurance Open Value Level E 1 Year Academic Enterprise Per User</t>
  </si>
  <si>
    <t>3ND-00742</t>
  </si>
  <si>
    <t>Microsoft® System Center Service Manager All Languages License &amp; Software Assurance Open Value Level F 1 Year Academic Enterprise Per User</t>
  </si>
  <si>
    <t>3ND-00743</t>
  </si>
  <si>
    <t>Microsoft® System Center Service Manager All Languages License &amp; Software Assurance Open Value No Level 1 Year Academic Student Per OSE</t>
  </si>
  <si>
    <t>3ND-00744</t>
  </si>
  <si>
    <t>Microsoft® System Center Service Manager All Languages License &amp; Software Assurance Open Value No Level 1 Year Academic Student Per User</t>
  </si>
  <si>
    <t>3VU-00001</t>
  </si>
  <si>
    <t>Microsoft® MSDN Platforms All Languages License &amp; Software Assurance Open Value Level E 1 Year Academic Additional Product</t>
  </si>
  <si>
    <t>3VU-00002</t>
  </si>
  <si>
    <t>Microsoft® MSDN Platforms All Languages License &amp; Software Assurance Open Value Level F 1 Year Academic Additional Product</t>
  </si>
  <si>
    <t>3ZK-00219</t>
  </si>
  <si>
    <t>Microsoft® System Center Orchestrator All Languages License &amp; Software Assurance Open Value Level E 1 Year Academic Enterprise Per OSE</t>
  </si>
  <si>
    <t>3ZK-00220</t>
  </si>
  <si>
    <t>Microsoft® System Center Orchestrator All Languages License &amp; Software Assurance Open Value Level F 1 Year Academic Enterprise Per OSE</t>
  </si>
  <si>
    <t>3ZK-00221</t>
  </si>
  <si>
    <t>Microsoft® System Center Orchestrator All Languages License &amp; Software Assurance Open Value Level E 1 Year Academic Enterprise Per User</t>
  </si>
  <si>
    <t>3ZK-00222</t>
  </si>
  <si>
    <t>Microsoft® System Center Orchestrator All Languages License &amp; Software Assurance Open Value Level F 1 Year Academic Enterprise Per User</t>
  </si>
  <si>
    <t>3ZK-00378</t>
  </si>
  <si>
    <t>Microsoft® System Center Orchestrator All Languages License &amp; Software Assurance Open Value No Level 1 Year Academic Student Per OSE</t>
  </si>
  <si>
    <t>3ZK-00379</t>
  </si>
  <si>
    <t>Microsoft® System Center Orchestrator All Languages License &amp; Software Assurance Open Value No Level 1 Year Academic Student Per User</t>
  </si>
  <si>
    <t>4ZF-00177</t>
  </si>
  <si>
    <t>Microsoft® Win VDA Device All Languages Subscription Open Value Level E 1 Month Academic AP Per Device</t>
  </si>
  <si>
    <t>4ZF-00178</t>
  </si>
  <si>
    <t>Microsoft® Win VDA Device All Languages Subscription Open Value Level F 1 Month Academic AP Per Device</t>
  </si>
  <si>
    <t>5A4-00001</t>
  </si>
  <si>
    <t>Microsoft® O365 Extra File Storage Open Faculty All Languages Subscription Open Value Level E 1 Month Academic AP Add-on</t>
  </si>
  <si>
    <t>5A4-00002</t>
  </si>
  <si>
    <t>Microsoft® O365 Extra File Storage Open Faculty All Languages Subscription Open Value Level F 1 Month Academic AP Add-on</t>
  </si>
  <si>
    <t>5A6-00001</t>
  </si>
  <si>
    <t>Microsoft®EOAforExchangeOnlineOpenSTU ShrdSvr AllLng MonthlySubscriptions-VolumeLicense Academic OLV 1License NoLevel Student Addon 1Month</t>
  </si>
  <si>
    <t>5A7-00001</t>
  </si>
  <si>
    <t>Microsoft®EOAforExchangeOnlineOpenFAC ShrdSvr AllLng MonthlySubscriptions-VolumeLicense Academic OLV 1License LevelE AdditionalProduct Addon 1Month</t>
  </si>
  <si>
    <t>5A7-00002</t>
  </si>
  <si>
    <t>Microsoft®EOAforExchangeOnlineOpenFAC ShrdSvr AllLng MonthlySubscriptions-VolumeLicense Academic OLV 1License LevelF AdditionalProduct Addon 1Month</t>
  </si>
  <si>
    <t>5CN-00001</t>
  </si>
  <si>
    <t>Microsoft® O365 Extra File Storage Open Student All Languages Subscription Open Value No Level 1 Month Academic Student Add-on</t>
  </si>
  <si>
    <t>5FV-00001</t>
  </si>
  <si>
    <t>Microsoft® O365 E3 Edu Open Faculty All Languages Subscription Open Value Level E 1 Month Academic AP Renewal</t>
  </si>
  <si>
    <t>5FV-00002</t>
  </si>
  <si>
    <t>Microsoft® O365 E3 Edu Open Faculty All Languages Subscription Open Value Level F 1 Month Academic AP Renewal</t>
  </si>
  <si>
    <t>5FV-00004</t>
  </si>
  <si>
    <t>Microsoft® O365 E3 Edu Open Faculty All Languages Subscription Open Value Level E 1 Month Academic AP Add-on CCAL/ECAL/Office Pro Plus Renewal</t>
  </si>
  <si>
    <t>5FV-00005</t>
  </si>
  <si>
    <t>Microsoft® O365 E3 Edu Open Faculty All Languages Subscription Open Value Level F 1 Month Academic AP Add-on CCAL/ECAL/Office Pro Plus Renewal</t>
  </si>
  <si>
    <t>5FV-00007</t>
  </si>
  <si>
    <t>Microsoft® O365 E3 Edu Open Faculty All Languages Subscription Open Value Level E 1 Month Academic AP Add-on CCAL/ECAL Reneal</t>
  </si>
  <si>
    <t>5FV-00008</t>
  </si>
  <si>
    <t>Microsoft® O365 E3 Edu Open Faculty All Languages Subscription Open Value Level F 1 Month Academic AP Add-on CCAL/ECAL Renewal</t>
  </si>
  <si>
    <t>5FV-00009</t>
  </si>
  <si>
    <t>Microsoft® O365 E3 Edu Open Faculty All Languages Subscription Open Value Level E 1 Month Academic AP Add-on Office Pro Plus Renewal</t>
  </si>
  <si>
    <t>5FV-00010</t>
  </si>
  <si>
    <t>Microsoft® O365 E3 Edu Open Faculty All Languages Subscription Open Value Level F 1 Month Academic AP Add-on Office Pro Plus Renewal</t>
  </si>
  <si>
    <t>5HU-00035</t>
  </si>
  <si>
    <t>Microsoft®SfBServer AllLng License/SoftwareAssurancePack Academic OLV 1License LevelE AdditionalProduct 1Year</t>
  </si>
  <si>
    <t>5HU-00036</t>
  </si>
  <si>
    <t>Microsoft®SfBServer AllLng License/SoftwareAssurancePack Academic OLV 1License LevelF AdditionalProduct 1Year</t>
  </si>
  <si>
    <t>6EM-00001</t>
  </si>
  <si>
    <t>Microsoft®AzureActiveDirectoryPremP2Open ShrdSvr AllLng MonthlySubscriptions-VolumeLicense Academic OLV 1License LevelE AdditionalProduct Faculty 1Mth</t>
  </si>
  <si>
    <t>6EM-00002</t>
  </si>
  <si>
    <t>Microsoft®AzureActiveDirectoryPremP2Open ShrdSvr AllLng MonthlySubscriptions-VolumeLicense Academic OLV 1License LevelF AdditionalProduct Faculty 1Mth</t>
  </si>
  <si>
    <t>6EM-00011</t>
  </si>
  <si>
    <t>Microsoft®AzureActiveDirectoryPremP2Open ShrdSvr AllLng MonthlySubscriptions-VolumeLicense Academic OLV 1License NoLevel Student Student 1Month</t>
  </si>
  <si>
    <t>6MV-00001</t>
  </si>
  <si>
    <t>Microsoft®ExchangeEntCALSrvcsforEdu AllLng MonthlySubscriptions-VolumeLicense Academic OLV 1License LevelE AdditionalProduct PerUsr 1Month</t>
  </si>
  <si>
    <t>6MV-00002</t>
  </si>
  <si>
    <t>Microsoft®ExchangeEntCALSrvcsforEdu AllLng MonthlySubscriptions-VolumeLicense Academic OLV 1License LevelF AdditionalProduct PerUsr 1Month</t>
  </si>
  <si>
    <t>6MV-00005</t>
  </si>
  <si>
    <t>Microsoft®ExchangeEntCALSrvcsforEdu AllLng MonthlySubscriptions-VolumeLicense Academic OLV 1License NoLevel Student PerUsr ForStudent 1Month</t>
  </si>
  <si>
    <t>6QV-00001</t>
  </si>
  <si>
    <t>Microsoft® Enterprise CAL Services Edu All Languages Subscription Open Value Level E 1 Month Academic AP Per User</t>
  </si>
  <si>
    <t>6QV-00002</t>
  </si>
  <si>
    <t>Microsoft® Enterprise CAL Services Edu All Languages Subscription Open Value Level F 1 Month Academic AP Per User</t>
  </si>
  <si>
    <t>6QV-00005</t>
  </si>
  <si>
    <t>Microsoft® Enterprise CAL Services Edu All Languages Subscription Open Value No Level 1 Month Academic Student Per User Student</t>
  </si>
  <si>
    <t>6VC-01516</t>
  </si>
  <si>
    <t>Microsoft® Win Remote Desktop Services CAL All Languages License &amp; Software Assurance Open Value Level E 1 Year Academic Enterprise Device CAL</t>
  </si>
  <si>
    <t>6VC-01517</t>
  </si>
  <si>
    <t>Microsoft® Win Remote Desktop Services CAL All Languages License &amp; Software Assurance Open Value Level F 1 Year Academic Enterprise Device CAL</t>
  </si>
  <si>
    <t>6VC-01518</t>
  </si>
  <si>
    <t>Microsoft® Win Remote Desktop Services CAL All Languages License &amp; Software Assurance Open Value Level E 1 Year Academic Enterprise User CAL</t>
  </si>
  <si>
    <t>6VC-01519</t>
  </si>
  <si>
    <t>Microsoft® Win Remote Desktop Services CAL All Languages License &amp; Software Assurance Open Value Level F 1 Year Academic Enterprise User CAL</t>
  </si>
  <si>
    <t>6VC-01520</t>
  </si>
  <si>
    <t>Microsoft® Win Remote Desktop Services CAL All Languages License &amp; Software Assurance Open Value No Level 1 Year Academic Student Device CAL</t>
  </si>
  <si>
    <t>6VC-01521</t>
  </si>
  <si>
    <t>Microsoft® Win Remote Desktop Services CAL All Languages License &amp; Software Assurance Open Value No Level 1 Year Academic Student User CAL</t>
  </si>
  <si>
    <t>6VC-01522</t>
  </si>
  <si>
    <t>Microsoft® Win Remote Desktop Services CAL All Languages License &amp; Software Assurance Open Value Level E 1 Year Academic AP Device CAL</t>
  </si>
  <si>
    <t>6VC-01523</t>
  </si>
  <si>
    <t>Microsoft® Win Remote Desktop Services CAL All Languages License &amp; Software Assurance Open Value Level F 1 Year Academic AP Device CAL</t>
  </si>
  <si>
    <t>6VC-01524</t>
  </si>
  <si>
    <t>Microsoft® Win Remote Desktop Services CAL All Languages License &amp; Software Assurance Open Value Level E 1 Year Academic AP User CAL</t>
  </si>
  <si>
    <t>6VC-01525</t>
  </si>
  <si>
    <t>Microsoft® Win Remote Desktop Services CAL All Languages License &amp; Software Assurance Open Value Level F 1 Year Academic AP User CAL</t>
  </si>
  <si>
    <t>6XC-00319</t>
  </si>
  <si>
    <t>Microsoft® Win Remote Desktop Services External Connector All Languages License &amp; Software Assurance Open Value Level E 1 Year Academic AP</t>
  </si>
  <si>
    <t>6XC-00320</t>
  </si>
  <si>
    <t>Microsoft® Win Remote Desktop Services External Connector All Languages License &amp; Software Assurance Open Value Level F 1 Year Academic AP</t>
  </si>
  <si>
    <t>6YH-00603</t>
  </si>
  <si>
    <t>Microsoft®SkypeforBusiness AllLng License/SoftwareAssurancePack Academic OLV 1License LevelE AdditionalProduct 1Year</t>
  </si>
  <si>
    <t>6YH-00604</t>
  </si>
  <si>
    <t>Microsoft®SkypeforBusiness AllLng License/SoftwareAssurancePack Academic OLV 1License LevelF AdditionalProduct 1Year</t>
  </si>
  <si>
    <t>6YH-00605</t>
  </si>
  <si>
    <t>Microsoft®SkypeforBusiness AllLng License/SoftwareAssurancePack Academic OLV 1License NoLevel Student 1Year</t>
  </si>
  <si>
    <t>6ZH-00447</t>
  </si>
  <si>
    <t>Microsoft®SfBServerStdCAL AllLng License/SoftwareAssurancePack Academic OLV 1License LevelE Enterprise DvcCAL 1Year</t>
  </si>
  <si>
    <t>6ZH-00448</t>
  </si>
  <si>
    <t>Microsoft®SfBServerStdCAL AllLng License/SoftwareAssurancePack Academic OLV 1License LevelF Enterprise DvcCAL 1Year</t>
  </si>
  <si>
    <t>6ZH-00449</t>
  </si>
  <si>
    <t>Microsoft®SfBServerStdCAL AllLng License/SoftwareAssurancePack Academic OLV 1License LevelE Enterprise UsrCAL 1Year</t>
  </si>
  <si>
    <t>6ZH-00450</t>
  </si>
  <si>
    <t>Microsoft®SfBServerStdCAL AllLng License/SoftwareAssurancePack Academic OLV 1License LevelF Enterprise UsrCAL 1Year</t>
  </si>
  <si>
    <t>6ZH-00451</t>
  </si>
  <si>
    <t>Microsoft®SfBServerStdCAL AllLng License/SoftwareAssurancePack Academic OLV 1License NoLevel Student DvcCAL 1Year</t>
  </si>
  <si>
    <t>6ZH-00452</t>
  </si>
  <si>
    <t>Microsoft®SfBServerStdCAL AllLng License/SoftwareAssurancePack Academic OLV 1License NoLevel Student UsrCAL 1Year</t>
  </si>
  <si>
    <t>76A-00917</t>
  </si>
  <si>
    <t>Microsoft®EnterpriseCAL AllLng License/SoftwareAssurancePack Academic OLV 1License LevelE Enterprise DvcCAL w/Services 1Year</t>
  </si>
  <si>
    <t>76A-00918</t>
  </si>
  <si>
    <t>Microsoft®EnterpriseCAL AllLng License/SoftwareAssurancePack Academic OLV 1License LevelF Enterprise DvcCAL w/Services 1Year</t>
  </si>
  <si>
    <t>76A-00919</t>
  </si>
  <si>
    <t>Microsoft®EnterpriseCAL AllLng License/SoftwareAssurancePack Academic OLV 1License LevelE Enterprise UsrCAL w/Services 1Year</t>
  </si>
  <si>
    <t>76A-00920</t>
  </si>
  <si>
    <t>Microsoft®EnterpriseCAL AllLng License/SoftwareAssurancePack Academic OLV 1License LevelF Enterprise UsrCAL w/Services 1Year</t>
  </si>
  <si>
    <t>76A-00921</t>
  </si>
  <si>
    <t>Microsoft®EnterpriseCAL AllLng SAStepUp Academic OLV 1License LevelE CoreClientAccessLicense Enterprise DvcCAL w/Services 1Year</t>
  </si>
  <si>
    <t>76A-00922</t>
  </si>
  <si>
    <t>Microsoft®EnterpriseCAL AllLng SAStepUp Academic OLV 1License LevelF CoreClientAccessLicense Enterprise DvcCAL w/Services 1Year</t>
  </si>
  <si>
    <t>76A-00923</t>
  </si>
  <si>
    <t>Microsoft®EnterpriseCAL AllLng SAStepUp Academic OLV 1License LevelE CoreClientAccessLicense Enterprise UsrCAL w/Services 1Year</t>
  </si>
  <si>
    <t>76A-00924</t>
  </si>
  <si>
    <t>Microsoft®EnterpriseCAL AllLng SAStepUp Academic OLV 1License LevelF CoreClientAccessLicense Enterprise UsrCAL w/Services 1Year</t>
  </si>
  <si>
    <t>76A-00925</t>
  </si>
  <si>
    <t>Microsoft®EnterpriseCAL AllLng License/SoftwareAssurancePack Academic OLV 1License NoLevel Student DvcCAL w/Services 1Year</t>
  </si>
  <si>
    <t>76A-00926</t>
  </si>
  <si>
    <t>Microsoft®EnterpriseCAL AllLng License/SoftwareAssurancePack Academic OLV 1License NoLevel Student UsrCAL w/Services 1Year</t>
  </si>
  <si>
    <t>76A-00927</t>
  </si>
  <si>
    <t>Microsoft®EnterpriseCAL AllLng SAStepUp Academic OLV 1License NoLevel CoreClientAccessLicense Student DvcCAL w/Services 1Year</t>
  </si>
  <si>
    <t>76A-00928</t>
  </si>
  <si>
    <t>Microsoft®EnterpriseCAL AllLng SAStepUp Academic OLV 1License NoLevel CoreClientAccessLicense Student UsrCAL w/Services 1Year</t>
  </si>
  <si>
    <t>76A-00937</t>
  </si>
  <si>
    <t>Microsoft®EnterpriseCAL AllLng SAStepUp Academic OLV 1License LevelF CoreClientAccessLicense Platform DvcCAL w/Services 1Year</t>
  </si>
  <si>
    <t>76A-00938</t>
  </si>
  <si>
    <t>Microsoft®EnterpriseCAL AllLng SAStepUp Academic OLV 1License LevelE CoreClientAccessLicense Platform UsrCAL w/Services 1Year</t>
  </si>
  <si>
    <t>76A-00939</t>
  </si>
  <si>
    <t>Microsoft®EnterpriseCAL AllLng SAStepUp Academic OLV 1License LevelF CoreClientAccessLicense Platform UsrCAL w/Services 1Year</t>
  </si>
  <si>
    <t>76A-00946</t>
  </si>
  <si>
    <t>Microsoft®EnterpriseCAL AllLng License/SoftwareAssurancePack Academic OLV 1License NoLevel PlatformStudent DvcCAL w/Services 1Year</t>
  </si>
  <si>
    <t>76A-00947</t>
  </si>
  <si>
    <t>Microsoft®EnterpriseCAL AllLng License/SoftwareAssurancePack Academic OLV 1License NoLevel PlatformStudent UsrCAL w/Services 1Year</t>
  </si>
  <si>
    <t>76A-00948</t>
  </si>
  <si>
    <t>Microsoft®EnterpriseCAL AllLng SAStepUp Academic OLV 1License NoLevel CoreClientAccessLicense PlatformStudent DvcCAL w/Services 1Year</t>
  </si>
  <si>
    <t>76A-00949</t>
  </si>
  <si>
    <t>Microsoft®EnterpriseCAL AllLng SAStepUp Academic OLV 1License NoLevel CoreClientAccessLicense PlatformStudent UsrCAL w/Services 1Year</t>
  </si>
  <si>
    <t>76A-01004</t>
  </si>
  <si>
    <t>Microsoft®EnterpriseCAL AllLng License/SoftwareAssurancePack Academic OLV 1License LevelE Platform DvcCAL w/Services 1Year</t>
  </si>
  <si>
    <t>76A-01005</t>
  </si>
  <si>
    <t>Microsoft®EnterpriseCAL AllLng License/SoftwareAssurancePack Academic OLV 1License LevelF Platform DvcCAL w/Services 1Year</t>
  </si>
  <si>
    <t>76A-01006</t>
  </si>
  <si>
    <t>Microsoft®EnterpriseCAL AllLng License/SoftwareAssurancePack Academic OLV 1License LevelE Platform UsrCAL w/Services 1Year</t>
  </si>
  <si>
    <t>76A-01007</t>
  </si>
  <si>
    <t>Microsoft®EnterpriseCAL AllLng License/SoftwareAssurancePack Academic OLV 1License LevelF Platform UsrCAL w/Services 1Year</t>
  </si>
  <si>
    <t>76A-01008</t>
  </si>
  <si>
    <t>Microsoft®EnterpriseCAL AllLng SAStepUp Academic OLV 1License LevelE CoreClientAccessLicense Platform DvcCAL w/Services 1Year</t>
  </si>
  <si>
    <t>76M-01415</t>
  </si>
  <si>
    <t>Microsoft® SharePoint Standard CAL All Languages License &amp; Software Assurance Open Value Level E 1 Year Academic Enterprise Device CAL</t>
  </si>
  <si>
    <t>76M-01416</t>
  </si>
  <si>
    <t>Microsoft® SharePoint Standard CAL All Languages License &amp; Software Assurance Open Value Level F 1 Year Academic Enterprise Device CAL</t>
  </si>
  <si>
    <t>76M-01417</t>
  </si>
  <si>
    <t>Microsoft® SharePoint Standard CAL All Languages License &amp; Software Assurance Open Value Level E 1 Year Academic Enterprise User CAL</t>
  </si>
  <si>
    <t>76M-01418</t>
  </si>
  <si>
    <t>Microsoft® SharePoint Standard CAL All Languages License &amp; Software Assurance Open Value Level F 1 Year Academic Enterprise User CAL</t>
  </si>
  <si>
    <t>76M-01419</t>
  </si>
  <si>
    <t>Microsoft® SharePoint Standard CAL All Languages License &amp; Software Assurance Open Value No Level 1 Year Academic Student Device CAL</t>
  </si>
  <si>
    <t>76M-01420</t>
  </si>
  <si>
    <t>Microsoft® SharePoint Standard CAL All Languages License &amp; Software Assurance Open Value No Level 1 Year Academic Student User CAL</t>
  </si>
  <si>
    <t>76N-03594</t>
  </si>
  <si>
    <t>Microsoft® SharePoint Enterprise CAL All Languages License &amp; Software Assurance Open Value Level E 1 Year Academic Enterprise Device CAL</t>
  </si>
  <si>
    <t>76N-03595</t>
  </si>
  <si>
    <t>Microsoft® SharePoint Enterprise CAL All Languages License &amp; Software Assurance Open Value Level F 1 Year Academic Enterprise Device CAL</t>
  </si>
  <si>
    <t>76N-03596</t>
  </si>
  <si>
    <t>Microsoft® SharePoint Enterprise CAL All Languages License &amp; Software Assurance Open Value Level E 1 Year Academic Enterprise User CAL</t>
  </si>
  <si>
    <t>76N-03597</t>
  </si>
  <si>
    <t>Microsoft® SharePoint Enterprise CAL All Languages License &amp; Software Assurance Open Value Level F 1 Year Academic Enterprise User CAL</t>
  </si>
  <si>
    <t>76N-03598</t>
  </si>
  <si>
    <t>Microsoft® SharePoint Enterprise CAL All Languages License &amp; Software Assurance Open Value No Level 1 Year Academic Student Device CAL</t>
  </si>
  <si>
    <t>76N-03599</t>
  </si>
  <si>
    <t>Microsoft® SharePoint Enterprise CAL All Languages License &amp; Software Assurance Open Value No Level 1 Year Academic Student User CAL</t>
  </si>
  <si>
    <t>76P-01359</t>
  </si>
  <si>
    <t>Microsoft® SharePoint Server All Languages License &amp; Software Assurance Open Value Level E 1 Year Academic Additional Product</t>
  </si>
  <si>
    <t>76P-01360</t>
  </si>
  <si>
    <t>Microsoft® SharePoint Server All Languages License &amp; Software Assurance Open Value Level F 1 Year Academic Additional Product</t>
  </si>
  <si>
    <t>77D-00161</t>
  </si>
  <si>
    <t>Microsoft®VisualStudioProSubMSDN AllLng License/SoftwareAssurancePack Academic OLV 1License LevelE AdditionalProduct 1Year</t>
  </si>
  <si>
    <t>77D-00162</t>
  </si>
  <si>
    <t>Microsoft®VisualStudioProSubMSDN AllLng License/SoftwareAssurancePack Academic OLV 1License LevelF AdditionalProduct 1Year</t>
  </si>
  <si>
    <t>7AH-00437</t>
  </si>
  <si>
    <t>Microsoft®SfBServerEntCAL AllLng License/SoftwareAssurancePack Academic OLV 1License LevelE Enterprise DvcCAL 1Year</t>
  </si>
  <si>
    <t>7AH-00438</t>
  </si>
  <si>
    <t>Microsoft®SfBServerEntCAL AllLng License/SoftwareAssurancePack Academic OLV 1License LevelF Enterprise DvcCAL 1Year</t>
  </si>
  <si>
    <t>7AH-00439</t>
  </si>
  <si>
    <t>Microsoft®SfBServerEntCAL AllLng License/SoftwareAssurancePack Academic OLV 1License LevelE Enterprise UsrCAL 1Year</t>
  </si>
  <si>
    <t>7AH-00440</t>
  </si>
  <si>
    <t>Microsoft®SfBServerEntCAL AllLng License/SoftwareAssurancePack Academic OLV 1License LevelF Enterprise UsrCAL 1Year</t>
  </si>
  <si>
    <t>7AH-00441</t>
  </si>
  <si>
    <t>Microsoft®SfBServerEntCAL AllLng License/SoftwareAssurancePack Academic OLV 1License NoLevel Student DvcCAL 1Year</t>
  </si>
  <si>
    <t>7AH-00442</t>
  </si>
  <si>
    <t>Microsoft®SfBServerEntCAL AllLng License/SoftwareAssurancePack Academic OLV 1License NoLevel Student UsrCAL 1Year</t>
  </si>
  <si>
    <t>7JD-00001</t>
  </si>
  <si>
    <t>Microsoft®ProjOnlineEssentialsOpenFac ShrdSvr AllLng MonthlySubscriptions-VolumeLicense Academic OLV 1License LevelE AdditionalProduct 1Month</t>
  </si>
  <si>
    <t>7JD-00002</t>
  </si>
  <si>
    <t>Microsoft®ProjOnlineEssentialsOpenFac ShrdSvr AllLng MonthlySubscriptions-VolumeLicense Academic OLV 1License LevelF AdditionalProduct 1Month</t>
  </si>
  <si>
    <t>7JQ-00038</t>
  </si>
  <si>
    <t>Microsoft®SQLSvrEnterpriseCore AllLng License/SoftwareAssurancePack Academic OLV 2Licenses LevelE AdditionalProduct CoreLic 1Year</t>
  </si>
  <si>
    <t>7JQ-00039</t>
  </si>
  <si>
    <t>Microsoft®SQLSvrEnterpriseCore AllLng License/SoftwareAssurancePack Academic OLV 2Licenses LevelF AdditionalProduct CoreLic 1Year</t>
  </si>
  <si>
    <t>7JQ-00383</t>
  </si>
  <si>
    <t>Microsoft®SQLSvrEnterpriseCore AllLng SAStepUp Academic OLV 2Licenses LevelE SQLSvrStandardCore AdditionalProduct CoreLic 1Year</t>
  </si>
  <si>
    <t>7JQ-00384</t>
  </si>
  <si>
    <t>Microsoft®SQLSvrEnterpriseCore AllLng SAStepUp Academic OLV 2Licenses LevelF SQLSvrStandardCore AdditionalProduct CoreLic 1Year</t>
  </si>
  <si>
    <t>7JS-00001</t>
  </si>
  <si>
    <t>Microsoft®ProjOnlineEssentialsOpenStu ShrdSvr AllLng MonthlySubscriptions-VolumeLicense Academic OLV 1License NoLevel Student 1Month</t>
  </si>
  <si>
    <t>7LA-00001</t>
  </si>
  <si>
    <t>Microsoft®ProjectPlan3OpenFac ShrdSvr AllLng MonthlySubscriptions-VolumeLicense Academic OLV 1License LevelE AdditionalProduct 1Month</t>
  </si>
  <si>
    <t>7LA-00002</t>
  </si>
  <si>
    <t>Microsoft®ProjectPlan3OpenFac ShrdSvr AllLng MonthlySubscriptions-VolumeLicense Academic OLV 1License LevelF AdditionalProduct 1Month</t>
  </si>
  <si>
    <t>7LG-00001</t>
  </si>
  <si>
    <t>Microsoft®ProjectPlan3OpenStud ShrdSvr AllLng MonthlySubscriptions-VolumeLicense Academic OLV 1License NoLevel Student 1Month</t>
  </si>
  <si>
    <t>7NQ-00050</t>
  </si>
  <si>
    <t>Microsoft®SQLSvrStandardCore AllLng License/SoftwareAssurancePack Academic OLV 2Licenses LevelE AdditionalProduct CoreLic 1Year</t>
  </si>
  <si>
    <t>7NQ-00051</t>
  </si>
  <si>
    <t>Microsoft®SQLSvrStandardCore AllLng License/SoftwareAssurancePack Academic OLV 2Licenses LevelF AdditionalProduct CoreLic 1Year</t>
  </si>
  <si>
    <t>7RJ-00001</t>
  </si>
  <si>
    <t>Microsoft®ProjectPlan5OpenFac ShrdSvr AllLng MonthlySubscriptions-VolumeLicense Academic OLV 1License LevelE AdditionalProduct 1Month</t>
  </si>
  <si>
    <t>7RJ-00002</t>
  </si>
  <si>
    <t>Microsoft®ProjectPlan5OpenFac ShrdSvr AllLng MonthlySubscriptions-VolumeLicense Academic OLV 1License LevelF AdditionalProduct 1Month</t>
  </si>
  <si>
    <t>7RS-00001</t>
  </si>
  <si>
    <t>Microsoft®ProjectPlan5OpenStud ShrdSvr AllLng MonthlySubscriptions-VolumeLicense Academic OLV 1License NoLevel Student 1Month</t>
  </si>
  <si>
    <t>7U6-00008</t>
  </si>
  <si>
    <t>Microsoft® Intune Open CAO All Languages Subscription Open Value Level E 1 Month Academic Additional Product Faculty Renewal Only</t>
  </si>
  <si>
    <t>7U6-00009</t>
  </si>
  <si>
    <t>Microsoft® Intune Open CAO All Languages Subscription Open Value Level F 1 Month Academic Additional Product Faculty Renewal Only</t>
  </si>
  <si>
    <t>7U6-00011</t>
  </si>
  <si>
    <t>Microsoft® Intune Open CAO All Languages Subscription Open Value No Level 1 Month Academic Student Renewal Only</t>
  </si>
  <si>
    <t>7VC-00171</t>
  </si>
  <si>
    <t>Microsoft® Forefront Identity Manager All Language License &amp; Software Assurance Open Value Level E 1 Year Academic AP Live Edition</t>
  </si>
  <si>
    <t>7VC-00172</t>
  </si>
  <si>
    <t>Microsoft® Forefront Identity Manager All Language License &amp; Software Assurance Open Value Level F 1 Year Academic AP Live Edition</t>
  </si>
  <si>
    <t>9EA-00310</t>
  </si>
  <si>
    <t>Microsoft® Win Server Datacenter Core All Languages License &amp; Software Assurance Open Value 16 Licenses Level E 1 Year Academic AP</t>
  </si>
  <si>
    <t>9EA-00311</t>
  </si>
  <si>
    <t>Microsoft® Win Server Datacenter Core All Languages License &amp; Software Assurance Open Value 16 Licenses Level F 1 Year Academic AP</t>
  </si>
  <si>
    <t>9EA-00312</t>
  </si>
  <si>
    <t>Microsoft® Win Server Datacenter Core All Languages SA Step-up Open Value 16 Licenses Level E 1 Year Academic Win Server Std AP</t>
  </si>
  <si>
    <t>9EA-00313</t>
  </si>
  <si>
    <t>Microsoft® Win Server Datacenter Core All Languages SA Step-up Open Value 16 Licenses Level F 1 Year Academic Win Server Std AP</t>
  </si>
  <si>
    <t>9EA-00314</t>
  </si>
  <si>
    <t>Microsoft® Win Server Datacenter Core All Languages License &amp; Software Assurance Open Value 2 Licenses Level E 1 Year Academic AP</t>
  </si>
  <si>
    <t>9EA-00315</t>
  </si>
  <si>
    <t>Microsoft® Win Server Datacenter Core All Languages License &amp; Software Assurance Open Value 2 Licenses Level F 1 Year Academic AP</t>
  </si>
  <si>
    <t>9EA-00316</t>
  </si>
  <si>
    <t>Microsoft® Win Server Datacenter Core All Languages SA Step-up Open Value 2 Licenses Level E 1 Year Academic Win Server Std AP</t>
  </si>
  <si>
    <t>9EA-00317</t>
  </si>
  <si>
    <t>Microsoft® Win Server Datacenter Core All Languages SA Step-up Open Value 2 Licenses Level F 1 Year Academic Win Server Std AP</t>
  </si>
  <si>
    <t>9EM-00292</t>
  </si>
  <si>
    <t>Microsoft® Win Server Standard Core All Languages License &amp; Software Assurance Open Value 16 Licenses Level E 1 Year Academic AP</t>
  </si>
  <si>
    <t>9EM-00293</t>
  </si>
  <si>
    <t>Microsoft® Win Server Standard Core All Languages License &amp; Software Assurance Open Value 16 Licenses Level F 1 Year Academic AP</t>
  </si>
  <si>
    <t>9EM-00294</t>
  </si>
  <si>
    <t>Microsoft® Win Server Standard Core All Languages License &amp; Software Assurance Open Value 2 Licenses Level E 1 Year Academic AP</t>
  </si>
  <si>
    <t>9EM-00295</t>
  </si>
  <si>
    <t>Microsoft® Win Server Standard Core All Languages License &amp; Software Assurance Open Value 2 Licenses Level F 1 Year Academic AP</t>
  </si>
  <si>
    <t>9EN-00220</t>
  </si>
  <si>
    <t>Microsoft® System Center Standard Core All Languages License &amp; Software Assurance Open Value 16 Licenses Level E 1 Year Academic AP</t>
  </si>
  <si>
    <t>9EN-00221</t>
  </si>
  <si>
    <t>Microsoft® System Center Standard Core All Languages License &amp; Software Assurance Open Value 16 Licenses Level F 1 Year Academic AP</t>
  </si>
  <si>
    <t>9EN-00222</t>
  </si>
  <si>
    <t>Microsoft® System Center Standard Core All Languages License &amp; Software Assurance Open Value 2 Licenses Level E 1 Year Academic AP</t>
  </si>
  <si>
    <t>9EN-00223</t>
  </si>
  <si>
    <t>Microsoft® System Center Standard Core All Languages License &amp; Software Assurance Open Value 2 Licenses Level F 1 Year Academic AP</t>
  </si>
  <si>
    <t>9EP-00240</t>
  </si>
  <si>
    <t>Microsoft® System Center Datacenter Core All Languages License &amp; Software Assurance Open Value 16 Licenses Level E 1 Year Academic AP</t>
  </si>
  <si>
    <t>9EP-00241</t>
  </si>
  <si>
    <t>Microsoft® System Center Datacenter Core All Languages License &amp; Software Assurance Open Value 16 Licenses Level F 1 Year Academic AP</t>
  </si>
  <si>
    <t>9EP-00242</t>
  </si>
  <si>
    <t>Microsoft® System Center Datacenter Core All Languages SA Step-up Open Value 16 Licenses Level E 1 Year Academic Sys Ctr Std AP</t>
  </si>
  <si>
    <t>9EP-00243</t>
  </si>
  <si>
    <t>Microsoft® System Center Datacenter Core All Languages SA Step-up Open Value 16 Licenses Level F 1 Year Academic Sys Ctr Std AP</t>
  </si>
  <si>
    <t>9EP-00244</t>
  </si>
  <si>
    <t>Microsoft® System Center Datacenter Core All Languages License &amp; Software Assurance Open Value 2 Licenses Level E 1 Year Academic AP</t>
  </si>
  <si>
    <t>9EP-00245</t>
  </si>
  <si>
    <t>Microsoft® System Center Datacenter Core All Languages License &amp; Software Assurance Open Value 2 Licenses Level F 1 Year Academic AP</t>
  </si>
  <si>
    <t>9EP-00246</t>
  </si>
  <si>
    <t>Microsoft® System Center Datacenter Core All Languages SA Step-up Open Value 2 Licenses Level E 1 Year Academic Sys Ctr Std AP</t>
  </si>
  <si>
    <t>9EP-00247</t>
  </si>
  <si>
    <t>Microsoft® System Center Datacenter Core All Languages SA Step-up Open Value 2 Licenses Level F 1 Year Academic Sys Ctr Std AP</t>
  </si>
  <si>
    <t>9GA-00327</t>
  </si>
  <si>
    <t>Microsoft® CIS Suite Standard Core All Languages License &amp; Software Assurance Open Value 16 Licenses Level E 1 Year Academic AP</t>
  </si>
  <si>
    <t>9GA-00328</t>
  </si>
  <si>
    <t>Microsoft® CIS Suite Standard Core All Languages License &amp; Software Assurance Open Value 16 Licenses Level F 1 Year Academic AP</t>
  </si>
  <si>
    <t>9GA-00329</t>
  </si>
  <si>
    <t>Microsoft® CIS Suite Standard Core All Languages License &amp; Software Assurance Open Value 2 Licenses Level E 1 Year Academic AP</t>
  </si>
  <si>
    <t>9GA-00330</t>
  </si>
  <si>
    <t>Microsoft® CIS Suite Standard Core All Languages License &amp; Software Assurance Open Value 2 Licenses Level F 1 Year Academic AP</t>
  </si>
  <si>
    <t>9GS-00155</t>
  </si>
  <si>
    <t>Microsoft® CIS Suite Datacenter Core All Languages License &amp; Software Assurance Open Value 16 Licenses Level E 1 Year Academic AP</t>
  </si>
  <si>
    <t>9GS-00156</t>
  </si>
  <si>
    <t>Microsoft® CIS Suite Datacenter Core All Languages License &amp; Software Assurance Open Value 16 Licenses Level F 1 Year Academic AP</t>
  </si>
  <si>
    <t>9GS-00157</t>
  </si>
  <si>
    <t>Microsoft® CIS Suite Datacenter Core All Languages SA Step-up Open Value 16 Licenses Level E 1 Year Academic CIS Standard Core AP</t>
  </si>
  <si>
    <t>9GS-00158</t>
  </si>
  <si>
    <t>Microsoft® CIS Suite Datacenter Core All Languages SA Step-up Open Value 16 Licenses Level F 1 Year Academic CIS Standard Core AP</t>
  </si>
  <si>
    <t>9GS-00159</t>
  </si>
  <si>
    <t>Microsoft® CIS Suite Datacenter Core All Languages License &amp; Software Assurance Open Value 2 Licenses Level E 1 Year Academic AP</t>
  </si>
  <si>
    <t>9GS-00160</t>
  </si>
  <si>
    <t>Microsoft® CIS Suite Datacenter Core All Languages License &amp; Software Assurance Open Value 2 Licenses Level F 1 Year Academic AP</t>
  </si>
  <si>
    <t>9GS-00161</t>
  </si>
  <si>
    <t>Microsoft® CIS Suite Datacenter Core All Languages SA Step-up Open Value 2 Licenses Level E 1 Year Academic CIS Standard Core AP</t>
  </si>
  <si>
    <t>9GS-00162</t>
  </si>
  <si>
    <t>Microsoft® CIS Suite Datacenter Core All Languages SA Step-up Open Value 2 Licenses Level F 1 Year Academic CIS Standard Core AP</t>
  </si>
  <si>
    <t>9ST-00077</t>
  </si>
  <si>
    <t>Microsoft® Office Audit &amp; Control Management All Languages License &amp; Software Assurance Open Value Level E 1 Year Academic AP</t>
  </si>
  <si>
    <t>9ST-00078</t>
  </si>
  <si>
    <t>Microsoft® Office Audit &amp; Control Management All Languages License &amp; Software Assurance Open Value Level F 1 Year Academic AP</t>
  </si>
  <si>
    <t>9SU-00001</t>
  </si>
  <si>
    <t>Microsoft® Audio Conferencing Open Fac All Languages Subscription Open Value Level E 1 Month Academic Additional Product</t>
  </si>
  <si>
    <t>9SU-00002</t>
  </si>
  <si>
    <t>Microsoft® Audio Conferencing Open Fac All Languages Subscription Open Value Level F 1 Month Academic Additional Product</t>
  </si>
  <si>
    <t>9TX-01348</t>
  </si>
  <si>
    <t>Microsoft® System Center Operations Manager All Languages License &amp; Software Assurance Open Value Level E 1 Year Academic Enterprise Per OSE</t>
  </si>
  <si>
    <t>9TX-01349</t>
  </si>
  <si>
    <t>Microsoft® System Center Operations Manager All Languages License &amp; Software Assurance Open Value Level F 1 Year Academic Enterprise Per OSE</t>
  </si>
  <si>
    <t>9TX-01350</t>
  </si>
  <si>
    <t>Microsoft® System Center Operations Manager All Languages License &amp; Software Assurance Open Value Level E 1 Year Academic Enterprise Per User</t>
  </si>
  <si>
    <t>9TX-01351</t>
  </si>
  <si>
    <t>Microsoft® System Center Operations Manager All Languages License &amp; Software Assurance Open Value Level F 1 Year Academic Enterprise Per User</t>
  </si>
  <si>
    <t>9TX-01352</t>
  </si>
  <si>
    <t>Microsoft® System Center Operations Manager All Languages License &amp; Software Assurance Open Value No Level 1 Year Academic Student Per OSE</t>
  </si>
  <si>
    <t>9TX-01353</t>
  </si>
  <si>
    <t>Microsoft® System Center Operations Manager All Languages License &amp; Software Assurance Open Value No Level 1 Year Academic Student Per User</t>
  </si>
  <si>
    <t>9US-00002</t>
  </si>
  <si>
    <t>Microsoft® Audio Conferencing Open Student All Languages Subscription Open Value No Level 1 Month Academic</t>
  </si>
  <si>
    <t>CF3-00001</t>
  </si>
  <si>
    <t>Microsoft®EntMobandSecurityE5Open ShrdSvr AllLng MonthlySubscriptions-VolumeLicense Academic OLV 1License NoLevel Student Student 1Month</t>
  </si>
  <si>
    <t>CF3-00009</t>
  </si>
  <si>
    <t>Microsoft®EntMobandSecurityE5Open ShrdSvr AllLng MonthlySubscriptions-VolumeLicense Academic OLV 1License LevelE AdditionalProduct Faculty 1Month</t>
  </si>
  <si>
    <t>CF3-00010</t>
  </si>
  <si>
    <t>Microsoft®EntMobandSecurityE5Open ShrdSvr AllLng MonthlySubscriptions-VolumeLicense Academic OLV 1License LevelF AdditionalProduct Faculty 1Month</t>
  </si>
  <si>
    <t>CGS-00001</t>
  </si>
  <si>
    <t>Microsoft®AzureInfoProtPremP2OpenFclty ShrdSvr AllLng MonthlySubscriptions-VolumeLicense Academic OLV 1License LevelE AdditionalProduct 1Month</t>
  </si>
  <si>
    <t>CGS-00002</t>
  </si>
  <si>
    <t>Microsoft®AzureInfoProtPremP2OpenFclty ShrdSvr AllLng MonthlySubscriptions-VolumeLicense Academic OLV 1License LevelF AdditionalProduct 1Month</t>
  </si>
  <si>
    <t>CHL-00001</t>
  </si>
  <si>
    <t>Microsoft®AzureInfoProtPremP2OpenStd ShrdSvr AllLng MonthlySubscriptions-VolumeLicense Academic OLV 1License NoLevel Student 1Month</t>
  </si>
  <si>
    <t>D75-01755</t>
  </si>
  <si>
    <t>Microsoft® BizTalk Server Standard All Languages License &amp; Software Assurance Open Value 2 Licenses Level E 1 Year Academic AP Core License</t>
  </si>
  <si>
    <t>D75-01756</t>
  </si>
  <si>
    <t>Microsoft® BizTalk Server Standard All Languages License &amp; Software Assurance Open Value 2 Licenses Level F 1 Year Academic AP Core License</t>
  </si>
  <si>
    <t>D75-01757</t>
  </si>
  <si>
    <t>Microsoft® BizTalk Server Standard All Languages SA Step-up Open Value 2 Licenses Level E 1 Year Academic BizTalk Server Branch AP Core License</t>
  </si>
  <si>
    <t>D75-01758</t>
  </si>
  <si>
    <t>Microsoft® BizTalk Server Standard All Languages SA Step-up Open Value 2 Licenses Level F 1 Year Academic BizTalk Server Branch AP Core License</t>
  </si>
  <si>
    <t>D87-06005</t>
  </si>
  <si>
    <t>Microsoft®Visio®Professional AllLng License/SoftwareAssurancePack Academic OLV 1License LevelE AdditionalProduct 1Year</t>
  </si>
  <si>
    <t>D87-06006</t>
  </si>
  <si>
    <t>Microsoft®Visio®Professional AllLng License/SoftwareAssurancePack Academic OLV 1License LevelF AdditionalProduct 1Year</t>
  </si>
  <si>
    <t>D87-06007</t>
  </si>
  <si>
    <t>Microsoft®Visio®Professional AllLng License/SoftwareAssurancePack Academic OLV 1License LevelE Enterprise 1Year</t>
  </si>
  <si>
    <t>D87-06008</t>
  </si>
  <si>
    <t>Microsoft®Visio®Professional AllLng License/SoftwareAssurancePack Academic OLV 1License LevelF Enterprise 1Year</t>
  </si>
  <si>
    <t>D87-06010</t>
  </si>
  <si>
    <t>Microsoft®Visio®Professional AllLng License/SoftwareAssurancePack Academic OLV 1License NoLevel Student 1Year</t>
  </si>
  <si>
    <t>DR2-00001</t>
  </si>
  <si>
    <t>Microsoft®ExchangeOnlinePlan2OpenStudent ShrdSvr AllLng MonthlySubscriptions-VolumeLicense Academic OLV 1License NoLevel Student Qualified 1MonthRenew</t>
  </si>
  <si>
    <t>DS2-00001</t>
  </si>
  <si>
    <t>Microsoft®ExchangeOnlinePlan2OpenFaculty ShrdSvr AllLng MonthlySubscriptions-VolumeLicense Academic OLV 1License LevelE AdditionalProduct 1MonthRenewa</t>
  </si>
  <si>
    <t>DS2-00002</t>
  </si>
  <si>
    <t>Microsoft®ExchangeOnlinePlan2OpenFaculty ShrdSvr AllLng MonthlySubscriptions-VolumeLicense Academic OLV 1License LevelF AdditionalProduct 1MonthRenewa</t>
  </si>
  <si>
    <t>DV2-00001</t>
  </si>
  <si>
    <t>Microsoft®VisioPlan2OpenFaculty ShrdSvr AllLng MonthlySubscriptions-VolumeLicense Academic OLV 1License LevelE AdditionalProduct 1Month</t>
  </si>
  <si>
    <t>DV2-00002</t>
  </si>
  <si>
    <t>Microsoft®VisioPlan2OpenFaculty ShrdSvr AllLng MonthlySubscriptions-VolumeLicense Academic OLV 1License LevelF AdditionalProduct 1Month</t>
  </si>
  <si>
    <t>DW7-00001</t>
  </si>
  <si>
    <t>Microsoft® Power BI Pro Open Fac All Languages Subscription Open Value Level E 1 Month Academic Additional Product</t>
  </si>
  <si>
    <t>DW7-00002</t>
  </si>
  <si>
    <t>Microsoft® Power BI Pro Open Fac All Languages Subscription Open Value Level F 1 Month Academic Additional Product</t>
  </si>
  <si>
    <t>DW9-00001</t>
  </si>
  <si>
    <t>Microsoft® Power BI Pro Open Student All Languages Subscription Open Value No Level 1 Month Academic</t>
  </si>
  <si>
    <t>E9R-00001</t>
  </si>
  <si>
    <t>Microsoft®VDISuitew/MDOP AllLng MonthlySubscriptions-VolumeLicense Academic OLV 1License LevelE AdditionalProduct PerDvc 1Month</t>
  </si>
  <si>
    <t>E9R-00002</t>
  </si>
  <si>
    <t>Microsoft®VDISuitew/MDOP AllLng MonthlySubscriptions-VolumeLicense Academic OLV 1License LevelF AdditionalProduct PerDvc 1Month</t>
  </si>
  <si>
    <t>E9R-00009</t>
  </si>
  <si>
    <t>Microsoft®VDISuitew/MDOP AllLng MonthlySubscriptions-VolumeLicense Academic OLV 1License NoLevel Student PerDvc 1Month</t>
  </si>
  <si>
    <t>EMJ-00159</t>
  </si>
  <si>
    <t>Microsoft® Dynamics 365 Team Members All Languages License &amp; Software Assurance Open Value Level E 1 Year Academic AP Device CAL</t>
  </si>
  <si>
    <t>EMJ-00160</t>
  </si>
  <si>
    <t>Microsoft® Dynamics 365 Team Members All Languages License &amp; Software Assurance Open Value Level F 1 Year Academic AP Device CAL</t>
  </si>
  <si>
    <t>EMJ-00161</t>
  </si>
  <si>
    <t>Microsoft® Dynamics 365 Team Members All Languages License &amp; Software Assurance Open Value Level E 1 Year Academic AP User CAL</t>
  </si>
  <si>
    <t>EMJ-00162</t>
  </si>
  <si>
    <t>Microsoft® Dynamics 365 Team Members All Languages License &amp; Software Assurance Open Value Level F 1 Year Academic AP User CAL</t>
  </si>
  <si>
    <t>EMJ-00330</t>
  </si>
  <si>
    <t>Microsoft® Dynamics 365 Team Members All Languages License &amp; Software Assurance Open Value No Level 1 Year Academic Student Device CAL</t>
  </si>
  <si>
    <t>EMJ-00331</t>
  </si>
  <si>
    <t>Microsoft® Dynamics 365 Team Members All Languages License &amp; Software Assurance Open Value No Level 1 Year Academic Student User CAL</t>
  </si>
  <si>
    <t>EMT-00159</t>
  </si>
  <si>
    <t>Microsoft® Dynamics 365 Customer Service All Languages License &amp; Software Assurance Open Value Level E 1 Year Academic AP Device CAL</t>
  </si>
  <si>
    <t>EMT-00160</t>
  </si>
  <si>
    <t>Microsoft® Dynamics 365 Customer Service All Languages License &amp; Software Assurance Open Value Level F 1 Year Academic AP Device CAL</t>
  </si>
  <si>
    <t>EMT-00161</t>
  </si>
  <si>
    <t>Microsoft® Dynamics 365 Customer Service All Languages License &amp; Software Assurance Open Value Level E 1 Year Academic AP User CAL</t>
  </si>
  <si>
    <t>EMT-00162</t>
  </si>
  <si>
    <t>Microsoft® Dynamics 365 Customer Service All Languages License &amp; Software Assurance Open Value Level F 1 Year Academic AP User CAL</t>
  </si>
  <si>
    <t>EMT-00330</t>
  </si>
  <si>
    <t>Microsoft® Dynamics 365 Customer Service All Languages License &amp; Software Assurance Open Value No Level 1 Year Academic Student Device CAL</t>
  </si>
  <si>
    <t>EMT-00331</t>
  </si>
  <si>
    <t>Microsoft® Dynamics 365 Customer Service All Languages License &amp; Software Assurance Open Value No Level 1 Year Academic Student User CAL</t>
  </si>
  <si>
    <t>EMT-00433</t>
  </si>
  <si>
    <t>Microsoft® Dynamics 365 Customer Service All Languages SA Step-up Open Value Level E 1 Year Academic D365 Team Members AP Device CAL</t>
  </si>
  <si>
    <t>EMT-00434</t>
  </si>
  <si>
    <t>Microsoft® Dynamics 365 Customer Service All Languages SA Step-up Open Value Level F 1 Year Academic D365 Team Members AP Device CAL</t>
  </si>
  <si>
    <t>EMT-00435</t>
  </si>
  <si>
    <t>Microsoft® Dynamics 365 Customer Service All Languages SA Step-up Open Value Level E 1 Year Academic D365 Team Members AP User CAL</t>
  </si>
  <si>
    <t>EMT-00436</t>
  </si>
  <si>
    <t>Microsoft® Dynamics 365 Customer Service All Languages SA Step-up Open Value Level F 1 Year Academic D365 Team Members AP User CAL</t>
  </si>
  <si>
    <t>EMT-00515</t>
  </si>
  <si>
    <t>Microsoft® Dynamics 365 Customer Service All Languages SA Step-up Open Value No Level 1 Year Academic D365 Team Members Student Device CAL</t>
  </si>
  <si>
    <t>EMT-00516</t>
  </si>
  <si>
    <t>Microsoft® Dynamics 365 Customer Service All Languages SA Step-up Open Value No Level 1 Year Academic D365 Team Members Student User CAL</t>
  </si>
  <si>
    <t>ENJ-00159</t>
  </si>
  <si>
    <t>Microsoft® Dynamics 365 Sales All Languages License &amp; Software Assurance Open Value Level E 1 Year Academic AP Device CAL</t>
  </si>
  <si>
    <t>ENJ-00160</t>
  </si>
  <si>
    <t>Microsoft® Dynamics 365 Sales All Languages License &amp; Software Assurance Open Value Level F 1 Year Academic AP Device CAL</t>
  </si>
  <si>
    <t>ENJ-00161</t>
  </si>
  <si>
    <t>Microsoft® Dynamics 365 Sales All Languages License &amp; Software Assurance Open Value Level E 1 Year Academic AP User CAL</t>
  </si>
  <si>
    <t>ENJ-00162</t>
  </si>
  <si>
    <t>Microsoft® Dynamics 365 Sales All Languages License &amp; Software Assurance Open Value Level F 1 Year Academic AP User CAL</t>
  </si>
  <si>
    <t>ENJ-00330</t>
  </si>
  <si>
    <t>Microsoft® Dynamics 365 Sales All Languages License &amp; Software Assurance Open Value No Level 1 Year Academic Student Device CAL</t>
  </si>
  <si>
    <t>ENJ-00331</t>
  </si>
  <si>
    <t>Microsoft® Dynamics 365 Sales All Languages License &amp; Software Assurance Open Value No Level 1 Year Academic Student User CAL</t>
  </si>
  <si>
    <t>ENJ-00569</t>
  </si>
  <si>
    <t>Microsoft® Dynamics 365 Sales All Languages SA Step-up Open Value Level E 1 Year Academic D365 Team Members AP Device CAL</t>
  </si>
  <si>
    <t>ENJ-00570</t>
  </si>
  <si>
    <t>Microsoft® Dynamics 365 Sales All Languages SA Step-up Open Value Level F 1 Year Academic D365 Team Members AP Device CAL</t>
  </si>
  <si>
    <t>ENJ-00571</t>
  </si>
  <si>
    <t>Microsoft® Dynamics 365 Sales All Languages SA Step-up Open Value Level E 1 Year Academic D365 Team Members AP User CAL</t>
  </si>
  <si>
    <t>ENJ-00572</t>
  </si>
  <si>
    <t>Microsoft® Dynamics 365 Sales All Languages SA Step-up Open Value Level F 1 Year Academic D365 Team Members AP User CAL</t>
  </si>
  <si>
    <t>ENJ-00651</t>
  </si>
  <si>
    <t>Microsoft® Dynamics 365 Sales All Languages SA Step-up Open Value No Level 1 Year Academic D365 Team Members Student Device CAL</t>
  </si>
  <si>
    <t>ENJ-00652</t>
  </si>
  <si>
    <t>Microsoft® Dynamics 365 Sales All Languages SA Step-up Open Value No Level 1 Year Academic D365 Team Members Student User CAL</t>
  </si>
  <si>
    <t>EWA-00001</t>
  </si>
  <si>
    <t>Microsoft® Stream Storage Open Fac All Languages Subscription Open Value Level E 1 Month Academic Additional Product Add-on Extra Storage 500 GB</t>
  </si>
  <si>
    <t>EWA-00002</t>
  </si>
  <si>
    <t>Microsoft® Stream Storage Open Fac All Languages Subscription Open Value Level F 1 Month Academic Additional Product Add-on Extra Storage 500 GB</t>
  </si>
  <si>
    <t>EWJ-00002</t>
  </si>
  <si>
    <t>Microsoft® Stream Storage Open Student  All Languages Subscription OLV No Level 1 Month Academic Add-on Extra Storage 500 GB</t>
  </si>
  <si>
    <t>EWK-00001</t>
  </si>
  <si>
    <t>Microsoft® Stream Open Fac All Languages Subscription Open Value Level E 1 Month Academic AP</t>
  </si>
  <si>
    <t>EWK-00002</t>
  </si>
  <si>
    <t>Microsoft® Stream Open Fac All Languages Subscription Open Value Level F 1 Month Academic AP</t>
  </si>
  <si>
    <t>EWL-00001</t>
  </si>
  <si>
    <t>Microsoft® Stream Open Student All Languages Subscription Open Value No Level 1 Month Academic</t>
  </si>
  <si>
    <t>F2R-00001</t>
  </si>
  <si>
    <t>Microsoft®VDISuitew/oMDOP AllLng MonthlySubscriptions-VolumeLicense Academic OLV 1License LevelE AdditionalProduct PerDvc 1Month</t>
  </si>
  <si>
    <t>F2R-00002</t>
  </si>
  <si>
    <t>Microsoft®VDISuitew/oMDOP AllLng MonthlySubscriptions-VolumeLicense Academic OLV 1License LevelF AdditionalProduct PerDvc 1Month</t>
  </si>
  <si>
    <t>F2R-00009</t>
  </si>
  <si>
    <t>Microsoft®VDISuitew/oMDOP AllLng MonthlySubscriptions-VolumeLicense Academic OLV 1License NoLevel Student PerDvc 1Month</t>
  </si>
  <si>
    <t>F3X-00001</t>
  </si>
  <si>
    <t>Microsoft® O365 E3 Edu Open Student All Languages Subscription Open Value No Level 1 Month Academic Renewal</t>
  </si>
  <si>
    <t>F3X-00002</t>
  </si>
  <si>
    <t>Microsoft® O365 E3 Edu Open Student All Languages Subscription Open Value No Level 1 Month Academic Add-on CCAL/ECAL/Office Pro Plus Renewal</t>
  </si>
  <si>
    <t>F3X-00003</t>
  </si>
  <si>
    <t>Microsoft® O365 E3 Edu Open Student All Languages Subscription Open Value No Level 1 Month Academic Add-on Office Pro Plus Renewal</t>
  </si>
  <si>
    <t>F3X-00004</t>
  </si>
  <si>
    <t>Microsoft® O365 E3 Edu Open Student All Languages Subscription Open Value No Level 1 Month Academic Add-on CCAL/ECAL Renewal</t>
  </si>
  <si>
    <t>F52-01945</t>
  </si>
  <si>
    <t>Microsoft® BizTalk Server Enterprise All Languages License &amp; Software Assurance Open Value 2 Licenses Level E 1 Year Academic AP Core License</t>
  </si>
  <si>
    <t>F52-01946</t>
  </si>
  <si>
    <t>Microsoft® BizTalk Server Enterprise All Languages License &amp; Software Assurance Open Value 2 Licenses Level F 1 Year Academic AP Core License</t>
  </si>
  <si>
    <t>F52-02171</t>
  </si>
  <si>
    <t>Microsoft® BizTalk Server Enterprise All Languages SA Step-up Open Value 2 Licenses Level E 1 Year Academic BizTalk Server Branch AP Core License</t>
  </si>
  <si>
    <t>F52-02172</t>
  </si>
  <si>
    <t>Microsoft® BizTalk Server Enterprise All Languages SA Step-up Open Value 2 Licenses Level F 1 Year Academic BizTalk Server Branch AP Core License</t>
  </si>
  <si>
    <t>F52-02173</t>
  </si>
  <si>
    <t>Microsoft® BizTalk Server Enterprise All Languages SA Step-up Open Value 2 Licenses Level E 1 Year Academic BizTalk Server Standard AP Core License</t>
  </si>
  <si>
    <t>F52-02174</t>
  </si>
  <si>
    <t>Microsoft® BizTalk Server Enterprise All Languages SA Step-up Open Value 2 Licenses Level F 1 Year Academic BizTalk Server Standard AP Core License</t>
  </si>
  <si>
    <t>FTJ-00001</t>
  </si>
  <si>
    <t>Microsoft® Defender O365 P2 Open Student All Languages Subscription Open Value No Level 1 Month Academic</t>
  </si>
  <si>
    <t>FTK-00001</t>
  </si>
  <si>
    <t>Microsoft® Defender O365 P2 Open Faculty All Languages Subscription Open Value Level E 1 Month Academic AP</t>
  </si>
  <si>
    <t>FTK-00002</t>
  </si>
  <si>
    <t>Microsoft® Defender O365 P2 Open Faculty All Languages Subscription Open Value Level F 1 Month Academic AP</t>
  </si>
  <si>
    <t>FYS-00001</t>
  </si>
  <si>
    <t>Microsoft® Intune Open Faculty All Languages Subscription Open Value Level E 1 Month Academic AP</t>
  </si>
  <si>
    <t>FYS-00002</t>
  </si>
  <si>
    <t>Microsoft® Intune Open Faculty All Languages Subscription Open Value Level F 1 Month Academic AP</t>
  </si>
  <si>
    <t>FYS-00003</t>
  </si>
  <si>
    <t>Microsoft® Intune Open Faculty All Languages Subscription Open Value Level E 1 Month Academic AP Add-on Intune</t>
  </si>
  <si>
    <t>FYS-00004</t>
  </si>
  <si>
    <t>Microsoft® Intune Open Faculty All Languages Subscription Open Value Level F 1 Month Academic AP Add-on Intune</t>
  </si>
  <si>
    <t>FYT-00001</t>
  </si>
  <si>
    <t>Microsoft® Intune Open Student All Languages Subscription Open Value No Level 1 Month Academic</t>
  </si>
  <si>
    <t>FYT-00002</t>
  </si>
  <si>
    <t>Microsoft® Intune Open Student All Languages Subscription Open Value No Level 1 Month Academic Student Use Benefit</t>
  </si>
  <si>
    <t>FYT-00003</t>
  </si>
  <si>
    <t>Microsoft® Intune Open Student All Languages Subscription Open Value No Level 1 Month Academic  Add-on Intune</t>
  </si>
  <si>
    <t>FYV-00001</t>
  </si>
  <si>
    <t>Microsoft® Intune CAO Open Faculty All Languages Subscription Open Value Level E 1 Month Academic AP Add-on</t>
  </si>
  <si>
    <t>FYV-00002</t>
  </si>
  <si>
    <t>Microsoft® Intune CAO Open Faculty All Languages Subscription Open Value Level F 1 Month Academic AP Add-on</t>
  </si>
  <si>
    <t>G3S-00202</t>
  </si>
  <si>
    <t>Microsoft® Win Server Essentials All Languages License &amp; Software Assurance Open Value Level E 1 Year Academic AP</t>
  </si>
  <si>
    <t>G3S-00203</t>
  </si>
  <si>
    <t>Microsoft® Win Server Essentials All Languages License &amp; Software Assurance Open Value Level F 1 Year Academic AP</t>
  </si>
  <si>
    <t>GGQ-00001</t>
  </si>
  <si>
    <t>Microsoft®SfBPlusCALEDUOpenFaculty ShrdSvr AllLng MonthlySubscriptions-VolumeLicense Academic OLV 1License LevelE AdditionalProduct 1Month</t>
  </si>
  <si>
    <t>GGQ-00002</t>
  </si>
  <si>
    <t>Microsoft®SfBPlusCALEDUOpenFaculty ShrdSvr AllLng MonthlySubscriptions-VolumeLicense Academic OLV 1License LevelF AdditionalProduct 1Month</t>
  </si>
  <si>
    <t>GGR-00001</t>
  </si>
  <si>
    <t>Microsoft®SfBPlusCALEDUOpenStudent ShrdSvr AllLng MonthlySubscriptions-VolumeLicense Academic OLV 1License NoLevel Student 1Month</t>
  </si>
  <si>
    <t>GLY-00001</t>
  </si>
  <si>
    <t>Microsoft® D365 Pro Direct Support Open Student All Languages Subscription Open Value No Level 1 Month Academic Per User APPS/CEPL/UNIOPSPL</t>
  </si>
  <si>
    <t>GLZ-00001</t>
  </si>
  <si>
    <t>Microsoft® D365 Pro Direct Support Open Faculty All Languages Subscription Open Value Level E 1 Month Academic AP Per User APPS/CEPL/UNIOPSPL</t>
  </si>
  <si>
    <t>GLZ-00002</t>
  </si>
  <si>
    <t>Microsoft® D365 Pro Direct Support Open Faculty All Languages Subscription Open Value Level F 1 Month Academic AP Per User APPS/CEPL/UNIOPSPL</t>
  </si>
  <si>
    <t>GMT-00001</t>
  </si>
  <si>
    <t>Microsoft® D365 Customer Service Open AO Student All Languages Subscription Open Value No Level 1 Month Academic Per Device</t>
  </si>
  <si>
    <t>GMT-00002</t>
  </si>
  <si>
    <t>Microsoft® D365 Customer Service Open AO Student All Languages Subscription Open Value No Level 1 Month Academic Per User</t>
  </si>
  <si>
    <t>GMT-00004</t>
  </si>
  <si>
    <t>Microsoft® D365 Customer Service Open AO Student All Languages Subscription Open Value No Level 1 Month Academic Per Device to Customer Service</t>
  </si>
  <si>
    <t>GMT-00005</t>
  </si>
  <si>
    <t>Microsoft® D365 Customer Service Open AO Student All Languages Subscription Open Value No Level 1 Month Academic Per User to Customer Service</t>
  </si>
  <si>
    <t>GMU-00001</t>
  </si>
  <si>
    <t>Microsoft® D365 Customer Service Open AO Faculty All Languages Subscription Open Value Level E 1 Month Academic AP Per Device</t>
  </si>
  <si>
    <t>GMU-00002</t>
  </si>
  <si>
    <t>Microsoft® D365 Customer Service Open AO Faculty All Languages Subscription Open Value Level F 1 Month Academic AP Per Device</t>
  </si>
  <si>
    <t>GMU-00003</t>
  </si>
  <si>
    <t>Microsoft® D365 Customer Service Open AO Faculty All Languages Subscription Open Value Level E 1 Month Academic AP Per User</t>
  </si>
  <si>
    <t>GMU-00004</t>
  </si>
  <si>
    <t>Microsoft® D365 Customer Service Open AO Faculty All Languages Subscription Open Value Level F 1 Month Academic AP Per User</t>
  </si>
  <si>
    <t>GMU-00013</t>
  </si>
  <si>
    <t>Microsoft® D365 Customer Service Open AO Faculty All Languages Subscription Open Value Level E 1 Month Academic AP Per Device to Customer Service</t>
  </si>
  <si>
    <t>GMU-00014</t>
  </si>
  <si>
    <t>Microsoft® D365 Customer Service Open AO Faculty All Languages Subscription Open Value Level F 1 Month Academic AP Per Device to Customer Service</t>
  </si>
  <si>
    <t>GMU-00015</t>
  </si>
  <si>
    <t>Microsoft® D365 Customer Service Open AO Faculty All Languages Subscription Open Value Level E 1 Month Academic AP Per User to Customer Service</t>
  </si>
  <si>
    <t>GMU-00016</t>
  </si>
  <si>
    <t>Microsoft® D365 Customer Service Open AO Faculty All Languages Subscription Open Value Level F 1 Month Academic AP Per User to Customer Service</t>
  </si>
  <si>
    <t>GMW-00002</t>
  </si>
  <si>
    <t>Microsoft® D365 Customer Service FSA Open Student All Languages Subscription Open Value No Level 1 Month Academic Per Device</t>
  </si>
  <si>
    <t>GMW-00003</t>
  </si>
  <si>
    <t>Microsoft® D365 Customer Service FSA Open Student All Languages Subscription Open Value No Level 1 Month Academic Per User</t>
  </si>
  <si>
    <t>GMX-00004</t>
  </si>
  <si>
    <t>Microsoft® D365 Customer Service FSA Open Faculty All Languages Subscription Open Value Level E 1 Month Academic AP Per Device</t>
  </si>
  <si>
    <t>GMX-00005</t>
  </si>
  <si>
    <t>Microsoft® D365 Customer Service FSA Open Faculty All Languages Subscription Open Value Level F 1 Month Academic AP Per Device</t>
  </si>
  <si>
    <t>GMX-00006</t>
  </si>
  <si>
    <t>Microsoft® D365 Customer Service FSA Open Faculty All Languages Subscription Open Value Level E 1 Month Academic AP Per User</t>
  </si>
  <si>
    <t>GMX-00007</t>
  </si>
  <si>
    <t>Microsoft® D365 Customer Service FSA Open Faculty All Languages Subscription Open Value Level F 1 Month Academic AP Per User</t>
  </si>
  <si>
    <t>GMZ-00001</t>
  </si>
  <si>
    <t>Microsoft® D365 Customer Service Open Student All Languages Subscription Open Value No Level 1 Month Academic Per Device</t>
  </si>
  <si>
    <t>GMZ-00002</t>
  </si>
  <si>
    <t>Microsoft® D365 Customer Service Open Student All Languages Subscription Open Value No Level 1 Month Academic Per User</t>
  </si>
  <si>
    <t>GMZ-00003</t>
  </si>
  <si>
    <t>Microsoft® D365 Customer Service Open Student All Languages Subscription Open Value No Level 1 Month Academic Qualified Per User CRMOL Basic</t>
  </si>
  <si>
    <t>GMZ-00004</t>
  </si>
  <si>
    <t>Microsoft® D365 Customer Service Open Student All Languages Subscription Open Value No Level 1 Month Academic Qualified Per User CRMOL Pro</t>
  </si>
  <si>
    <t>GMZ-00005</t>
  </si>
  <si>
    <t>Microsoft® D365 Customer Service Open Student All Languages Subscription Open Value No Level 1 Month Academic Qualified Per User CRM Pro to O365</t>
  </si>
  <si>
    <t>GN9-00008</t>
  </si>
  <si>
    <t>Microsoft®AzureActiveDirectoryPremP1Open ShrdSvr AllLng MonthlySubscriptions-VolumeLicense Academic OLV 1License NoLevel Student Student 1Month</t>
  </si>
  <si>
    <t>GN9-00009</t>
  </si>
  <si>
    <t>Microsoft®AzureActiveDirectoryPremP1Open ShrdSvr AllLng MonthlySubscriptions-VolumeLicense Academic OLV 1License LevelE AdditionalProduct Faculty 1</t>
  </si>
  <si>
    <t>GN9-00010</t>
  </si>
  <si>
    <t>Microsoft®AzureActiveDirectoryPremP1Open ShrdSvr AllLng MonthlySubscriptions-VolumeLicense Academic OLV 1License LevelF AdditionalProduct Faculty 1M</t>
  </si>
  <si>
    <t>GNH-00001</t>
  </si>
  <si>
    <t>Microsoft® D365 Customer Service Open Faculty All Languages Subscription Open Value Level E 1 Month Academic AP Qualified Per User CRMOL Basic</t>
  </si>
  <si>
    <t>GNH-00002</t>
  </si>
  <si>
    <t>Microsoft® D365 Customer Service Open Faculty All Languages Subscription Open Value Level F 1 Month Academic AP Qualified Per User CRMOL Basic</t>
  </si>
  <si>
    <t>GNH-00006</t>
  </si>
  <si>
    <t>Microsoft® D365 Customer Service Open Faculty All Languages Subscription Open Value Level E 1 Month Academic AP Per Device</t>
  </si>
  <si>
    <t>GNH-00007</t>
  </si>
  <si>
    <t>Microsoft® D365 Customer Service Open Faculty All Languages Subscription Open Value Level F 1 Month Academic AP Per Device</t>
  </si>
  <si>
    <t>GNH-00008</t>
  </si>
  <si>
    <t>Microsoft® D365 Customer Service Open Faculty All Languages Subscription Open Value Level E 1 Month Academic AP Per User</t>
  </si>
  <si>
    <t>GNH-00009</t>
  </si>
  <si>
    <t>Microsoft® D365 Customer Service Open Faculty All Languages Subscription Open Value Level F 1 Month Academic AP Per User</t>
  </si>
  <si>
    <t>GNH-00012</t>
  </si>
  <si>
    <t>Microsoft® D365 Customer Service Open Faculty All Languages Subscription Open Value Level E 1 Month Academic AP Qualified Per User CRMOL Pro</t>
  </si>
  <si>
    <t>GNH-00013</t>
  </si>
  <si>
    <t>Microsoft® D365 Customer Service Open Faculty All Languages Subscription Open Value Level F 1 Month Academic AP Qualified Per User CRMOL Pro</t>
  </si>
  <si>
    <t>GNH-00014</t>
  </si>
  <si>
    <t>Microsoft® D365 Customer Service Open Faculty All Languages Subscription Open Value Level E 1 Month Academic AP Qualified Per User CRM Pro to O365</t>
  </si>
  <si>
    <t>GNH-00015</t>
  </si>
  <si>
    <t>Microsoft® D365 Customer Service Open Faculty All Languages Subscription Open Value Level F 1 Month Academic AP Qualified Per User CRM Pro to O365</t>
  </si>
  <si>
    <t>GNK-00001</t>
  </si>
  <si>
    <t>Microsoft® D365 Field Service Open Student All Languages Subscription Open Value No Level 1 Month Academic Per Device</t>
  </si>
  <si>
    <t>GNK-00002</t>
  </si>
  <si>
    <t>Microsoft® D365 Field Service Open Student All Languages Subscription Open Value No Level 1 Month Academic Per User</t>
  </si>
  <si>
    <t>GNL-00001</t>
  </si>
  <si>
    <t>Microsoft® D365 Field Service Open Faculty All Languages Subscription Open Value Level E 1 Month Academic AP Per Device</t>
  </si>
  <si>
    <t>GNL-00002</t>
  </si>
  <si>
    <t>Microsoft® D365 Field Service Open Faculty All Languages Subscription Open Value Level F 1 Month Academic AP Per Device</t>
  </si>
  <si>
    <t>GNL-00003</t>
  </si>
  <si>
    <t>Microsoft® D365 Field Service Open Faculty All Languages Subscription Open Value Level E 1 Month Academic AP Per User</t>
  </si>
  <si>
    <t>GNL-00004</t>
  </si>
  <si>
    <t>Microsoft® D365 Field Service Open Faculty All Languages Subscription Open Value Level F 1 Month Academic AP Per User</t>
  </si>
  <si>
    <t>GNU-00001</t>
  </si>
  <si>
    <t>Microsoft® D365 Sales Open Student All Languages Subscription Open Value No Level 1 Month Academic Per Device</t>
  </si>
  <si>
    <t>GNU-00002</t>
  </si>
  <si>
    <t>Microsoft® D365 Sales Open Student All Languages Subscription Open Value No Level 1 Month Academic Per User</t>
  </si>
  <si>
    <t>GNU-00003</t>
  </si>
  <si>
    <t>Microsoft® D365 Sales Open Student All Languages Subscription Open Value No Level 1 Month Academic Qualified Per User CRM Pro to O365</t>
  </si>
  <si>
    <t>GNU-00004</t>
  </si>
  <si>
    <t>Microsoft® D365 Sales Open Student All Languages Subscription Open Value No Level 1 Month Academic Qualified Per User CRMOL Basic</t>
  </si>
  <si>
    <t>GNU-00005</t>
  </si>
  <si>
    <t>Microsoft® D365 Sales Open Student All Languages Subscription Open Value No Level 1 Month Academic Qualified Per User CRMOL Pro</t>
  </si>
  <si>
    <t>GNV-00005</t>
  </si>
  <si>
    <t>Microsoft® D365 Sales Open Faculty All Languages Subscription Open Value Level E 1 Month Academic AP Qualified Per User CRM Pro to O365</t>
  </si>
  <si>
    <t>GNV-00006</t>
  </si>
  <si>
    <t>Microsoft® D365 Sales Open Faculty All Languages Subscription Open Value Level F 1 Month Academic AP Qualified Per User CRM Pro to O365</t>
  </si>
  <si>
    <t>GNV-00007</t>
  </si>
  <si>
    <t>Microsoft® D365 Sales Open Faculty All Languages Subscription Open Value Level E 1 Month Academic AP Qualified Per User CRMOL Basic</t>
  </si>
  <si>
    <t>GNV-00008</t>
  </si>
  <si>
    <t>Microsoft® D365 Sales Open Faculty All Languages Subscription Open Value Level F 1 Month Academic AP Qualified Per User CRMOL Basic</t>
  </si>
  <si>
    <t>GNV-00010</t>
  </si>
  <si>
    <t>Microsoft® D365 Sales Open Faculty All Languages Subscription Open Value Level E 1 Month Academic AP Qualified Per User CRMOL Pro</t>
  </si>
  <si>
    <t>GNV-00011</t>
  </si>
  <si>
    <t>Microsoft® D365 Sales Open Faculty All Languages Subscription Open Value Level F 1 Month Academic AP Qualified Per User CRMOL Pro</t>
  </si>
  <si>
    <t>GNV-00013</t>
  </si>
  <si>
    <t>Microsoft® D365 Sales Open Faculty All Languages Subscription Open Value Level E 1 Month Academic AP Per Device</t>
  </si>
  <si>
    <t>GNV-00014</t>
  </si>
  <si>
    <t>Microsoft® D365 Sales Open Faculty All Languages Subscription Open Value Level F 1 Month Academic AP Per Device</t>
  </si>
  <si>
    <t>GNV-00015</t>
  </si>
  <si>
    <t>Microsoft® D365 Sales Open Faculty All Languages Subscription Open Value Level E 1 Month Academic AP Per User</t>
  </si>
  <si>
    <t>GNV-00016</t>
  </si>
  <si>
    <t>Microsoft® D365 Sales Open Faculty All Languages Subscription Open Value Level F 1 Month Academic AP Per User</t>
  </si>
  <si>
    <t>GNX-00001</t>
  </si>
  <si>
    <t>Microsoft® D365 Sales Open AO Student All Languages Subscription Open Value No Level 1 Month Academic Per Device</t>
  </si>
  <si>
    <t>GNX-00002</t>
  </si>
  <si>
    <t>Microsoft® D365 Sales Open AO Student All Languages Subscription Open Value No Level 1 Month Academic Per User</t>
  </si>
  <si>
    <t>GNY-00001</t>
  </si>
  <si>
    <t>Microsoft® D365 Sales Open AO Faculty All Languages Subscription Open Value Level E 1 Month Academic AP Per Device</t>
  </si>
  <si>
    <t>GNY-00002</t>
  </si>
  <si>
    <t>Microsoft® D365 Sales Open AO Faculty All Languages Subscription Open Value Level F 1 Month Academic AP Per Device</t>
  </si>
  <si>
    <t>GNY-00003</t>
  </si>
  <si>
    <t>Microsoft® D365 Sales Open AO Faculty All Languages Subscription Open Value Level E 1 Month Academic AP Per User</t>
  </si>
  <si>
    <t>GNY-00004</t>
  </si>
  <si>
    <t>Microsoft® D365 Sales Open AO Faculty All Languages Subscription Open Value Level F 1 Month Academic AP Per User</t>
  </si>
  <si>
    <t>GP3-00008</t>
  </si>
  <si>
    <t>Microsoft®AzureActiveDirectoryBasicOpen ShrdSvr AllLng MonthlySubscriptions-VolumeLicense Academic OLV 1License NoLevel Student Student 1Month</t>
  </si>
  <si>
    <t>GP3-00009</t>
  </si>
  <si>
    <t>Microsoft®AzureActiveDirectoryBasicOpen ShrdSvr AllLng MonthlySubscriptions-VolumeLicense Academic OLV 1License LevelE AdditionalProduct Faculty 1Mth</t>
  </si>
  <si>
    <t>GP3-00010</t>
  </si>
  <si>
    <t>Microsoft®AzureActiveDirectoryBasicOpen ShrdSvr AllLng MonthlySubscriptions-VolumeLicense Academic OLV 1License LevelF AdditionalProduct Faculty 1Mth</t>
  </si>
  <si>
    <t>GPG-00002</t>
  </si>
  <si>
    <t>Microsoft® D365 Sales FSA Open Student All Languages Subscription Open Value No Level 1 Month Academic Per Device</t>
  </si>
  <si>
    <t>GPG-00003</t>
  </si>
  <si>
    <t>Microsoft® D365 Sales FSA Open Student All Languages Subscription Open Value No Level 1 Month Academic Per User</t>
  </si>
  <si>
    <t>GPH-00004</t>
  </si>
  <si>
    <t>Microsoft® D365 Sales FSA Open Faculty All Languages Subscription Open Value Level E 1 Month Academic AP Per Device</t>
  </si>
  <si>
    <t>GPH-00005</t>
  </si>
  <si>
    <t>Microsoft® D365 Sales FSA Open Faculty All Languages Subscription Open Value Level F 1 Month Academic AP Per Device</t>
  </si>
  <si>
    <t>GPH-00006</t>
  </si>
  <si>
    <t>Microsoft® D365 Sales FSA Open Faculty All Languages Subscription Open Value Level E 1 Month Academic AP Per User</t>
  </si>
  <si>
    <t>GPH-00007</t>
  </si>
  <si>
    <t>Microsoft® D365 Sales FSA Open Faculty All Languages Subscription Open Value Level F 1 Month Academic AP Per User</t>
  </si>
  <si>
    <t>GPV-00001</t>
  </si>
  <si>
    <t>Microsoft® D365 Customer Engagement Non-Production Faculty All Languages Subscription Open Value Level E 1 Month Academic AP Services</t>
  </si>
  <si>
    <t>GPV-00002</t>
  </si>
  <si>
    <t>Microsoft® D365 Customer Engagement Non-Production Faculty All Languages Subscription Open Value Level F 1 Month Academic AP Services</t>
  </si>
  <si>
    <t>GPY-00004</t>
  </si>
  <si>
    <t>Microsoft® D365 Customer Engagement Additional Social Post Open Faculty All Languages Subscription Open Value Level E 1 Month Academic AP Add-on 100k</t>
  </si>
  <si>
    <t>GPY-00005</t>
  </si>
  <si>
    <t>Microsoft® D365 Customer Engagement Additional Social Post Open Faculty All Languages Subscription Open Value Level F 1 Month Academic AP Add-on 100k</t>
  </si>
  <si>
    <t>GPY-00006</t>
  </si>
  <si>
    <t>Microsoft® D365 Customer Engagement Additional Social Post Open Faculty All Languages Subscription Open Value Level E 1 Month Academic AP Add-on 10k</t>
  </si>
  <si>
    <t>GPY-00007</t>
  </si>
  <si>
    <t>Microsoft® D365 Customer Engagement Additional Social Post Open Faculty All Languages Subscription Open Value Level F 1 Month Academic AP Add-on 10k</t>
  </si>
  <si>
    <t>GPY-00008</t>
  </si>
  <si>
    <t>Microsoft® D365 Customer Engagement Additional Social Post Open Faculty All Languages Subscription Open Value Level E 1 Month Academic AP Add-on 1M</t>
  </si>
  <si>
    <t>GPY-00009</t>
  </si>
  <si>
    <t>Microsoft® D365 Customer Engagement Additional Social Post Open Faculty All Languages Subscription Open Value Level F 1 Month Academic AP Add-on 1M</t>
  </si>
  <si>
    <t>GQR-00001</t>
  </si>
  <si>
    <t>Microsoft® D365 Customer Engagement Production Open Faculty All Languages Subscription Open Value Level E 1 Month Academic AP Services</t>
  </si>
  <si>
    <t>GQR-00002</t>
  </si>
  <si>
    <t>Microsoft® D365 Customer Engagement Production Open Faculty All Languages Subscription Open Value Level F 1 Month Academic AP Services</t>
  </si>
  <si>
    <t>GR6-00001</t>
  </si>
  <si>
    <t>Microsoft®EOAforExchangeServerOpenFAC ShrdSvr AllLng MonthlySubscriptions-VolumeLicense Academic OLV 1License LevelE AdditionalProduct 1Month</t>
  </si>
  <si>
    <t>GR6-00002</t>
  </si>
  <si>
    <t>Microsoft®EOAforExchangeServerOpenFAC ShrdSvr AllLng MonthlySubscriptions-VolumeLicense Academic OLV 1License LevelF AdditionalProduct 1Month</t>
  </si>
  <si>
    <t>GR9-00001</t>
  </si>
  <si>
    <t>Microsoft®EOAforExchangeServerOpenSTU ShrdSvr AllLng MonthlySubscriptions-VolumeLicense Academic OLV 1License NoLevel Student 1Month</t>
  </si>
  <si>
    <t>GS7-00008</t>
  </si>
  <si>
    <t>Microsoft®EntMobandSecurityE3Open ShrdSvr AllLng MonthlySubscriptions-VolumeLicense Academic OLV 1License NoLevel Student Student 1Month</t>
  </si>
  <si>
    <t>GS7-00009</t>
  </si>
  <si>
    <t>Microsoft®EntMobandSecurityE3Open ShrdSvr AllLng MonthlySubscriptions-VolumeLicense Academic OLV 1License LevelE AdditionalProduct Faculty 1Month</t>
  </si>
  <si>
    <t>GS7-00010</t>
  </si>
  <si>
    <t>Microsoft®EntMobandSecurityE3Open ShrdSvr AllLng MonthlySubscriptions-VolumeLicense Academic OLV 1License LevelF AdditionalProduct Faculty 1Month</t>
  </si>
  <si>
    <t>GU3-00001</t>
  </si>
  <si>
    <t>Microsoft® O365 A1 Edu Open Student All Languages Subscription Open Value No Level 1 Month Academic</t>
  </si>
  <si>
    <t>GU4-00001</t>
  </si>
  <si>
    <t>Microsoft® O365 A1 Edu Open Faculty All Languages Subscription Open Value Level E 1 Month Academic AP</t>
  </si>
  <si>
    <t>GU4-00002</t>
  </si>
  <si>
    <t>Microsoft® O365 A1 Edu Open Faculty All Languages Subscription Open Value Level F 1 Month Academic AP</t>
  </si>
  <si>
    <t>H21-03098</t>
  </si>
  <si>
    <t>Microsoft®ProjectServerCAL AllLng License/SoftwareAssurancePack Academic OLV 1License LevelE AdditionalProduct DvcCAL 1Year</t>
  </si>
  <si>
    <t>H21-03099</t>
  </si>
  <si>
    <t>Microsoft®ProjectServerCAL AllLng License/SoftwareAssurancePack Academic OLV 1License LevelF AdditionalProduct DvcCAL 1Year</t>
  </si>
  <si>
    <t>H21-03100</t>
  </si>
  <si>
    <t>Microsoft®ProjectServerCAL AllLng License/SoftwareAssurancePack Academic OLV 1License LevelE AdditionalProduct UsrCAL 1Year</t>
  </si>
  <si>
    <t>H21-03101</t>
  </si>
  <si>
    <t>Microsoft®ProjectServerCAL AllLng License/SoftwareAssurancePack Academic OLV 1License LevelF AdditionalProduct UsrCAL 1Year</t>
  </si>
  <si>
    <t>H22-02365</t>
  </si>
  <si>
    <t>Microsoft®ProjectServer AllLng License/SoftwareAssurancePack Academic OLV 1License LevelE AdditionalProduct 1Year</t>
  </si>
  <si>
    <t>H22-02366</t>
  </si>
  <si>
    <t>Microsoft®ProjectServer AllLng License/SoftwareAssurancePack Academic OLV 1License LevelF AdditionalProduct 1Year</t>
  </si>
  <si>
    <t>H30-03427</t>
  </si>
  <si>
    <t>Microsoft®ProjectProfessional AllLng License/SoftwareAssurancePack Academic OLV 1License LevelE AdditionalProduct w/1ProjectSvrCAL 1Year</t>
  </si>
  <si>
    <t>H30-03428</t>
  </si>
  <si>
    <t>Microsoft®ProjectProfessional AllLng License/SoftwareAssurancePack Academic OLV 1License LevelF AdditionalProduct w/1ProjectSvrCAL 1Year</t>
  </si>
  <si>
    <t>H30-03429</t>
  </si>
  <si>
    <t>Microsoft®ProjectProfessional AllLng License/SoftwareAssurancePack Academic OLV 1License LevelE Enterprise w/1ProjectSvrCAL 1Year</t>
  </si>
  <si>
    <t>H30-03430</t>
  </si>
  <si>
    <t>Microsoft®ProjectProfessional AllLng License/SoftwareAssurancePack Academic OLV 1License LevelF Enterprise w/1ProjectSvrCAL 1Year</t>
  </si>
  <si>
    <t>H30-03431</t>
  </si>
  <si>
    <t>Microsoft®ProjectProfessional AllLng License/SoftwareAssurancePack Academic OLV 1License NoLevel Student w/1ProjectSvrCAL 1Year</t>
  </si>
  <si>
    <t>HHQ-00001</t>
  </si>
  <si>
    <t>Microsoft® Defender Identity Open Student All Languages Subscription Open Value No Level 1 Month Academic</t>
  </si>
  <si>
    <t>HHR-00001</t>
  </si>
  <si>
    <t>Microsoft® Defender Identity Open Faculty All Languages Subscription Open Value Level E 1 Month Academic AP</t>
  </si>
  <si>
    <t>HHR-00002</t>
  </si>
  <si>
    <t>Microsoft® Defender Identity Open Faculty All Languages Subscription Open Value Level F 1 Month Academic AP</t>
  </si>
  <si>
    <t>HHT-00001</t>
  </si>
  <si>
    <t>Microsoft® Defender Identity CAO Open Student All Languages Subscription Open Value No Level 1 Month Academic Add-on ATA</t>
  </si>
  <si>
    <t>HHU-00001</t>
  </si>
  <si>
    <t>Microsoft® Defender Identity CAO Open Faculty All Languages Subscription Open Value Level E 1 Month Academic Additional Product Add-on ATA</t>
  </si>
  <si>
    <t>HHU-00002</t>
  </si>
  <si>
    <t>Microsoft® Defender Identity CAO Open Faculty All Languages Subscription Open Value Level F 1 Month Academic Additional Product Add-on ATA</t>
  </si>
  <si>
    <t>HJA-00600</t>
  </si>
  <si>
    <t>Microsoft® BizTalk Server Branch All Languages License &amp; Software Assurance Open Value 2 Licenses Level E 1 Year Academic AP Core License</t>
  </si>
  <si>
    <t>HJA-00601</t>
  </si>
  <si>
    <t>Microsoft® BizTalk Server Branch All Languages License &amp; Software Assurance Open Value 2 Licenses Level F 1 Year Academic AP Core License</t>
  </si>
  <si>
    <t>HVG-00001</t>
  </si>
  <si>
    <t>Microsoft® O365 A3 Edu Open Student All Languages Subscription Open Value No Level 1 Month Academic Student Add-on Office Pro Plus</t>
  </si>
  <si>
    <t>HVG-00003</t>
  </si>
  <si>
    <t>Microsoft® O365 A3 Edu Open Student All Languages Subscription Open Value No Level 1 Month Academic Add-on User CCAL/ECAL</t>
  </si>
  <si>
    <t>HVG-00004</t>
  </si>
  <si>
    <t>Microsoft® O365 A3 Edu Open Student All Languages Subscription Open Value No Level 1 Month Academic Add-on User CCAL/ECAL Office Pro Plus</t>
  </si>
  <si>
    <t>HVG-00007</t>
  </si>
  <si>
    <t>Microsoft® O365 A3 Edu Open Student All Languages Subscription Open Value No Level 1 Month Academic Enterprise</t>
  </si>
  <si>
    <t>HVG-00008</t>
  </si>
  <si>
    <t>Microsoft® O365 A3 Edu Open Student All Languages Subscription Open Value No Level 1 Month Academic Platform</t>
  </si>
  <si>
    <t>HVG-00009</t>
  </si>
  <si>
    <t>Microsoft® O365 A3 Edu Open Student All Languages Subscription Open Value No Level 1 Month Academic</t>
  </si>
  <si>
    <t>HVH-00001</t>
  </si>
  <si>
    <t>Microsoft® O365 A3 Edu Open Faculty All Languages Subscription Open Value Level E 1 Month Academic AP Add-on Office Pro Plus</t>
  </si>
  <si>
    <t>HVH-00002</t>
  </si>
  <si>
    <t>Microsoft® O365 A3 Edu Open Faculty All Languages Subscription Open Value Level F 1 Month Academic AP Add-on Office Pro Plus</t>
  </si>
  <si>
    <t>HVH-00003</t>
  </si>
  <si>
    <t>Microsoft® O365 A3 Edu Open Faculty All Languages Subscription Open Value Level E 1 Month Academic AP Add-on User CCAL/ECAL</t>
  </si>
  <si>
    <t>HVH-00004</t>
  </si>
  <si>
    <t>Microsoft® O365 A3 Edu Open Faculty All Languages Subscription Open Value Level E 1 Month Academic AP Add-on User CCAL/ECAL Office Pro Plus</t>
  </si>
  <si>
    <t>HVH-00005</t>
  </si>
  <si>
    <t>Microsoft® O365 A3 Edu Open Faculty All Languages Subscription Open Value Level F 1 Month Academic AP Add-on User CCAL/ECAL Office Pro Plus</t>
  </si>
  <si>
    <t>HVH-00006</t>
  </si>
  <si>
    <t>Microsoft® O365 A3 Edu Open Faculty All Languages Subscription Open Value Level F 1 Month Academic AP Add-on User CCAL/ECAL</t>
  </si>
  <si>
    <t>HVH-00007</t>
  </si>
  <si>
    <t>Microsoft® O365 A3 Edu Open Faculty All Languages Subscription Open Value Level E 1 Month Academic AP</t>
  </si>
  <si>
    <t>HVH-00008</t>
  </si>
  <si>
    <t>Microsoft® O365 A3 Edu Open Faculty All Languages Subscription Open Value Level F 1 Month Academic AP</t>
  </si>
  <si>
    <t>HVH-00009</t>
  </si>
  <si>
    <t>Microsoft® O365 A3 Edu Open Faculty All Languages Subscription Open Value Level E 1 Month Each Academic Enterprise</t>
  </si>
  <si>
    <t>HVH-00010</t>
  </si>
  <si>
    <t>Microsoft® O365 A3 Edu Open Faculty All Languages Subscription Open Value Level F 1 Month Each Academic Enterprise</t>
  </si>
  <si>
    <t>HVH-00012</t>
  </si>
  <si>
    <t>Microsoft® O365 A3 Edu Open Faculty All Languages Subscription Open Value Level E 1 Month Each Academic Platform</t>
  </si>
  <si>
    <t>HVH-00013</t>
  </si>
  <si>
    <t>Microsoft® O365 A3 Edu Open Faculty All Languages Subscription Open Value Level F 1 Month Each Academic Platform</t>
  </si>
  <si>
    <t>HWL-00001</t>
  </si>
  <si>
    <t>Microsoft®VisioPlan1OpenFaculty ShrdSvr AllLng MonthlySubscriptions-VolumeLicense Academic OLV 1License LevelE AdditionalProduct 1Month</t>
  </si>
  <si>
    <t>HWL-00002</t>
  </si>
  <si>
    <t>Microsoft®VisioPlan1OpenFaculty ShrdSvr AllLng MonthlySubscriptions-VolumeLicense Academic OLV 1License LevelF AdditionalProduct 1Month</t>
  </si>
  <si>
    <t>HWM-00001</t>
  </si>
  <si>
    <t>Microsoft®VisioPlan1OpenStudents ShrdSvr AllLng MonthlySubscriptions-VolumeLicense Academic OLV 1License NoLevel Student 1Month</t>
  </si>
  <si>
    <t>J5A-01178</t>
  </si>
  <si>
    <t>Microsoft® Endpoint Configuration Manager All Languages License &amp; Software Assurance Open Value Level E 1 Year Academic Enterprise Per OSE</t>
  </si>
  <si>
    <t>J5A-01179</t>
  </si>
  <si>
    <t>Microsoft® Endpoint Configuration Manager All Languages License &amp; Software Assurance Open Value Level F 1 Year Academic Enterprise Per OSE</t>
  </si>
  <si>
    <t>J5A-01180</t>
  </si>
  <si>
    <t>Microsoft® Endpoint Configuration Manager All Languages License &amp; Software Assurance Open Value Level E 1 Year Academic Enterprise Per User</t>
  </si>
  <si>
    <t>J5A-01181</t>
  </si>
  <si>
    <t>Microsoft® Endpoint Configuration Manager All Languages License &amp; Software Assurance Open Value Level F 1 Year Academic Enterprise Per User</t>
  </si>
  <si>
    <t>J5A-01182</t>
  </si>
  <si>
    <t>Microsoft® Endpoint Configuration Manager All Languages License &amp; Software Assurance Open Value No Level 1 Year Academic Student Per OSE</t>
  </si>
  <si>
    <t>J5A-01183</t>
  </si>
  <si>
    <t>Microsoft® Endpoint Configuration Manager All Languages License &amp; Software Assurance Open Value No Level 1 Year Academic Student Per User</t>
  </si>
  <si>
    <t>JNN-00001</t>
  </si>
  <si>
    <t>Microsoft® O365 A3 Edu Open Student Use Benefit All Languages Subscription Open Value No Level 1 Month Academic</t>
  </si>
  <si>
    <t>KW5-00359</t>
  </si>
  <si>
    <t>Microsoft® Win Device Edu All Languages Upgrade SA Open Value Level E 1 Year Academic Enterprise</t>
  </si>
  <si>
    <t>KW5-00360</t>
  </si>
  <si>
    <t>Microsoft® Win Device Edu All Languages Upgrade SA Open Value Level F 1 Year Academic Enterprise</t>
  </si>
  <si>
    <t>KW5-00361</t>
  </si>
  <si>
    <t>Microsoft® Win Device Edu All Languages Upgrade SA Open Value Level E 1 Year Academic Platform</t>
  </si>
  <si>
    <t>KW5-00362</t>
  </si>
  <si>
    <t>Microsoft® Win Device Edu All Languages Upgrade SA Open Value Level F 1 Year Academic Platform</t>
  </si>
  <si>
    <t>KW5-00378</t>
  </si>
  <si>
    <t>Microsoft® Win Device Edu All Languages Upgrade SA Open Value No Level 1 Year Academic Platform Student</t>
  </si>
  <si>
    <t>KW5-00380</t>
  </si>
  <si>
    <t>Microsoft® Win Device Edu All Languages Upgrade SA Open Value No Level 1 Year Academic Student</t>
  </si>
  <si>
    <t>L5D-00232</t>
  </si>
  <si>
    <t>Microsoft®VisualStudioTestProSubMSDN AllLng License/SoftwareAssurancePack Academic OLV 1License LevelE AdditionalProduct 1Year</t>
  </si>
  <si>
    <t>L5D-00233</t>
  </si>
  <si>
    <t>Microsoft®VisualStudioTestProSubMSDN AllLng License/SoftwareAssurancePack Academic OLV 1License LevelF AdditionalProduct 1Year</t>
  </si>
  <si>
    <t>LE6-00001</t>
  </si>
  <si>
    <t>Microsoft®AADPEDUP1OpenStuUseBnft ShrdSvr AllLng MonthlySubscriptions-VolumeLicense Academic OLV 1License NoLevel Student STUUseBenefit 1Month</t>
  </si>
  <si>
    <t>LE7-00001</t>
  </si>
  <si>
    <t>Microsoft®AADPEDUP2OpenStuUseBnft ShrdSvr AllLng MonthlySubscriptions-VolumeLicense Academic OLV 1License NoLevel Student STUUseBenefit 1Month</t>
  </si>
  <si>
    <t>LE9-00002</t>
  </si>
  <si>
    <t>Microsoft®EMSEDUA3OpenStuUseBnft ShrdSvr AllLng MonthlySubscriptions-VolumeLicense Academic OLV 1License NoLevel Student PerUsr STUUseBenefit 1Month</t>
  </si>
  <si>
    <t>LEG-00002</t>
  </si>
  <si>
    <t>Microsoft®EMSEDUA5OpenStuUseBnft ShrdSvr AllLng MonthlySubscriptions-VolumeLicense Academic OLV 1License NoLevel Student PerUsr STUUseBenefit 1Month</t>
  </si>
  <si>
    <t>LEK-00001</t>
  </si>
  <si>
    <t>Microsoft®EntMobandSecurityA3OpenFac ShrdSvr AllLng MonthlySubscriptions-VolumeLicense Academic OLV 1License LevelE AdditionalProduct 1Month</t>
  </si>
  <si>
    <t>LEK-00002</t>
  </si>
  <si>
    <t>Microsoft®EntMobandSecurityA3OpenFac ShrdSvr AllLng MonthlySubscriptions-VolumeLicense Academic OLV 1License LevelF AdditionalProduct 1Month</t>
  </si>
  <si>
    <t>LEL-00001</t>
  </si>
  <si>
    <t>Microsoft®EntMobandSecurityA3OpenStu ShrdSvr AllLng MonthlySubscriptions-VolumeLicense Academic OLV 1License NoLevel Student 1Month</t>
  </si>
  <si>
    <t>LEP-00001</t>
  </si>
  <si>
    <t>Microsoft®EntMobandSecurityA5OpenFac ShrdSvr AllLng MonthlySubscriptions-VolumeLicense Academic OLV 1License LevelE AdditionalProduct 1Month</t>
  </si>
  <si>
    <t>LEP-00002</t>
  </si>
  <si>
    <t>Microsoft®EntMobandSecurityA5OpenFac ShrdSvr AllLng MonthlySubscriptions-VolumeLicense Academic OLV 1License LevelF AdditionalProduct 1Month</t>
  </si>
  <si>
    <t>LEQ-00001</t>
  </si>
  <si>
    <t>Microsoft®EntMobandSecurityA5OpenStu ShrdSvr AllLng MonthlySubscriptions-VolumeLicense Academic OLV 1License NoLevel Student 1Month</t>
  </si>
  <si>
    <t>M3J-00139</t>
  </si>
  <si>
    <t>Microsoft® System Center Endpoint Protection All Languages Subscription Open Value No Level 1 Month Academic Student Per Device</t>
  </si>
  <si>
    <t>M3J-00140</t>
  </si>
  <si>
    <t>Microsoft® System Center Endpoint Protection All Languages Subscription Open Value No Level 1 Month Academic Student Per User</t>
  </si>
  <si>
    <t>M3J-00158</t>
  </si>
  <si>
    <t>Microsoft® System Center Endpoint Protection All Languages Subscription Open Value Level E 1 Month Academic Enterprise Per Device</t>
  </si>
  <si>
    <t>M3J-00159</t>
  </si>
  <si>
    <t>Microsoft® System Center Endpoint Protection All Languages Subscription Open Value Level F 1 Month Academic Enterprise Per Device</t>
  </si>
  <si>
    <t>M3J-00160</t>
  </si>
  <si>
    <t>Microsoft® System Center Endpoint Protection All Languages Subscription Open Value Level E 1 Month Academic Enterprise Per User</t>
  </si>
  <si>
    <t>M3J-00161</t>
  </si>
  <si>
    <t>Microsoft® System Center Endpoint Protection All Languages Subscription Open Value Level F 1 Month Academic Enterprise Per User</t>
  </si>
  <si>
    <t>MX3-00124</t>
  </si>
  <si>
    <t>Microsoft®VisualStudioEnterpriseSubMSDN AllLng License/SoftwareAssurancePack Academic OLV 1License LevelE AdditionalProduct 1Year</t>
  </si>
  <si>
    <t>MX3-00125</t>
  </si>
  <si>
    <t>Microsoft®VisualStudioEnterpriseSubMSDN AllLng License/SoftwareAssurancePack Academic OLV 1License LevelF AdditionalProduct 1Year</t>
  </si>
  <si>
    <t>MX3-00126</t>
  </si>
  <si>
    <t>Microsoft®VisualStudioEnterpriseSubMSDN AllLng SAStepUp Academic OLV 1License LevelE VisualStudioProw/MSDN AdditionalProduct 1Year</t>
  </si>
  <si>
    <t>MX3-00127</t>
  </si>
  <si>
    <t>Microsoft®VisualStudioEnterpriseSubMSDN AllLng SAStepUp Academic OLV 1License LevelF VisualStudioProw/MSDN AdditionalProduct 1Year</t>
  </si>
  <si>
    <t>MX3-00128</t>
  </si>
  <si>
    <t>Microsoft®VisualStudioEnterpriseSubMSDN AllLng SAStepUp Academic OLV 1License LevelE VisualStudioTestProw/MSDN AdditionalProduct 1Year</t>
  </si>
  <si>
    <t>MX3-00129</t>
  </si>
  <si>
    <t>Microsoft®VisualStudioEnterpriseSubMSDN AllLng SAStepUp Academic OLV 1License LevelF VisualStudioTestProw/MSDN AdditionalProduct 1Year</t>
  </si>
  <si>
    <t>NH3-00139</t>
  </si>
  <si>
    <t>Microsoft® Advanced Threat Analytics CML All Languages License &amp; Software Assurance Open Value Level E 1 Year Academic Enterprise Per OSE</t>
  </si>
  <si>
    <t>NH3-00140</t>
  </si>
  <si>
    <t>Microsoft® Advanced Threat Analytics CML All Languages License &amp; Software Assurance Open Value Level F 1 Year Academic Enterprise Per OSE</t>
  </si>
  <si>
    <t>NH3-00141</t>
  </si>
  <si>
    <t>Microsoft® Advanced Threat Analytics CML All Languages License &amp; Software Assurance Open Value Level E 1 Year Academic Enterprise Per User</t>
  </si>
  <si>
    <t>NH3-00142</t>
  </si>
  <si>
    <t>Microsoft® Advanced Threat Analytics CML All Languages License &amp; Software Assurance Open Value Level F 1 Year Academic Enterprise Per User</t>
  </si>
  <si>
    <t>NH3-00262</t>
  </si>
  <si>
    <t>Microsoft® Advanced Threat Analytics CML All Languages License &amp; Software Assurance Open Value No Level 1 Year Academic Student Per OSE</t>
  </si>
  <si>
    <t>NH3-00263</t>
  </si>
  <si>
    <t>Microsoft® Advanced Threat Analytics CML All Languages License &amp; Software Assurance Open Value No Level 1 Year Academic Student Per User</t>
  </si>
  <si>
    <t>NH3-00381</t>
  </si>
  <si>
    <t>Microsoft® Advanced Threat Analytics CML All Languages License &amp; Software Assurance Open Value No Level 1 Year Academic Per OSE Student Use Benefit</t>
  </si>
  <si>
    <t>NH3-00382</t>
  </si>
  <si>
    <t>Microsoft® Advanced Threat Analytics CML All Languages License &amp; Software Assurance Open Value No Level 1 Year Academic Per User Student Use Benefit</t>
  </si>
  <si>
    <t>NK7-00068</t>
  </si>
  <si>
    <t>Microsoft®IdentityManager-CAL AllLng License/SoftwareAssurancePack Academic OLV 1License LevelE AdditionalProduct UsrCAL 1Year</t>
  </si>
  <si>
    <t>NK7-00069</t>
  </si>
  <si>
    <t>Microsoft®IdentityManager-CAL AllLng License/SoftwareAssurancePack Academic OLV 1License LevelF AdditionalProduct UsrCAL 1Year</t>
  </si>
  <si>
    <t>NK7-00092</t>
  </si>
  <si>
    <t>Microsoft®IdentityManager-CAL AllLng License/SoftwareAssurancePack Academic OLV 1License NoLevel Student UsrCAL 1Year</t>
  </si>
  <si>
    <t>NW2-00001</t>
  </si>
  <si>
    <t>Microsoft®VisioPlan2OpenStudents ShrdSvr AllLng MonthlySubscriptions-VolumeLicense Academic OLV 1License NoLevel Student 1Month</t>
  </si>
  <si>
    <t>P71-06907</t>
  </si>
  <si>
    <t>Microsoft® Win Server Datacenter All Languages SA Step-up Open Value Level E 1 Year Academic Win Server Std AP 2 Processor License</t>
  </si>
  <si>
    <t>P71-06908</t>
  </si>
  <si>
    <t>Microsoft® Win Server Datacenter All Languages SA Step-up Open Value Level F 1 Year Academic Win Server Std AP 2 Processor License</t>
  </si>
  <si>
    <t>PGI-00535</t>
  </si>
  <si>
    <t>Microsoft®ExchangeEnterpriseCAL AllLng License/SoftwareAssurancePack Academic OLV 1License LevelE Enterprise DvcCAL w/Services 1Year</t>
  </si>
  <si>
    <t>PGI-00536</t>
  </si>
  <si>
    <t>Microsoft®ExchangeEnterpriseCAL AllLng License/SoftwareAssurancePack Academic OLV 1License LevelF Enterprise DvcCAL w/Services 1Year</t>
  </si>
  <si>
    <t>PGI-00537</t>
  </si>
  <si>
    <t>Microsoft®ExchangeEnterpriseCAL AllLng License/SoftwareAssurancePack Academic OLV 1License LevelE Enterprise UsrCAL w/Services 1Year</t>
  </si>
  <si>
    <t>PGI-00538</t>
  </si>
  <si>
    <t>Microsoft®ExchangeEnterpriseCAL AllLng License/SoftwareAssurancePack Academic OLV 1License LevelF Enterprise UsrCAL w/Services 1Year</t>
  </si>
  <si>
    <t>PGI-00539</t>
  </si>
  <si>
    <t>Microsoft®ExchangeEnterpriseCAL AllLng License/SoftwareAssurancePack Academic OLV 1License NoLevel Student DvcCAL w/Services 1Year</t>
  </si>
  <si>
    <t>PGI-00540</t>
  </si>
  <si>
    <t>Microsoft®ExchangeEnterpriseCAL AllLng License/SoftwareAssurancePack Academic OLV 1License NoLevel Student UsrCAL w/Services 1Year</t>
  </si>
  <si>
    <t>PL7-00061</t>
  </si>
  <si>
    <t>Microsoft®IdentityManagerExternalConnector AllLng License/SoftwareAssurancePack Academic OLV 1License LevelE AdditionalProduct 1Year</t>
  </si>
  <si>
    <t>PL7-00062</t>
  </si>
  <si>
    <t>Microsoft®IdentityManagerExternalConnector AllLng License/SoftwareAssurancePack Academic OLV 1License LevelF AdditionalProduct 1Year</t>
  </si>
  <si>
    <t>QD4-00001</t>
  </si>
  <si>
    <t>Microsoft®AzureInfoProtPremP1OpenFclty ShrdSvr AllLng MonthlySubscriptions-VolumeLicense Academic OLV 1License LevelE AdditionalProduct 1Month</t>
  </si>
  <si>
    <t>QD4-00002</t>
  </si>
  <si>
    <t>Microsoft®AzureInfoProtPremP1OpenFclty ShrdSvr AllLng MonthlySubscriptions-VolumeLicense Academic OLV 1License LevelF AdditionalProduct 1Month</t>
  </si>
  <si>
    <t>QD5-00001</t>
  </si>
  <si>
    <t>Microsoft®AzureInfoProtPremP1OpenStd ShrdSvr AllLng MonthlySubscriptions-VolumeLicense Academic OLV 1License NoLevel Student 1Month</t>
  </si>
  <si>
    <t>QLM-00001</t>
  </si>
  <si>
    <t>Microsoft®EntMobandSecurityA3OpenAdd-on ShrdSvr AllLng MonthlySubscriptions-VolumeLicense Academic OLV 1License LevelE AdditionalProduct Faculty 1M</t>
  </si>
  <si>
    <t>QLM-00002</t>
  </si>
  <si>
    <t>Microsoft®EntMobandSecurityA3OpenAdd-on ShrdSvr AllLng MonthlySubscriptions-VolumeLicense Academic OLV 1License LevelF AdditionalProduct Faculty 1M</t>
  </si>
  <si>
    <t>QLR-00001</t>
  </si>
  <si>
    <t>Microsoft®EntMobandSecurityA5OpenAdd-on ShrdSvr AllLng MonthlySubscriptions-VolumeLicense Academic OLV 1License LevelE AP Faculty AddOn 1M</t>
  </si>
  <si>
    <t>QLR-00002</t>
  </si>
  <si>
    <t>Microsoft®EntMobandSecurityA5OpenAdd-on ShrdSvr AllLng MonthlySubscriptions-VolumeLicense Academic OLV 1License LevelF AP Faculty AddOn 1M</t>
  </si>
  <si>
    <t>R18-03497</t>
  </si>
  <si>
    <t>Microsoft® Win Server CAL All Languages License &amp; Software Assurance Open Value Level E 1 Year Academic Enterprise Device CAL</t>
  </si>
  <si>
    <t>R18-03498</t>
  </si>
  <si>
    <t>Microsoft® Win Server CAL All Languages License &amp; Software Assurance Open Value Level F 1 Year Academic Enterprise Device CAL</t>
  </si>
  <si>
    <t>R18-03499</t>
  </si>
  <si>
    <t>Microsoft® Win Server CAL All Languages License &amp; Software Assurance Open Value Level E 1 Year Academic Enterprise User CAL</t>
  </si>
  <si>
    <t>R18-03500</t>
  </si>
  <si>
    <t>Microsoft® Win Server CAL All Languages License &amp; Software Assurance Open Value Level F 1 Year Academic Enterprise User CAL</t>
  </si>
  <si>
    <t>R18-03501</t>
  </si>
  <si>
    <t>Microsoft® Win Server CAL All Languages License &amp; Software Assurance Open Value No Level 1 Year Academic Student Device CAL</t>
  </si>
  <si>
    <t>R18-03502</t>
  </si>
  <si>
    <t>Microsoft® Win Server CAL All Languages License &amp; Software Assurance Open Value No Level 1 Year Academic Student User CAL</t>
  </si>
  <si>
    <t>R39-01107</t>
  </si>
  <si>
    <t>Microsoft® Win Server External Connector All Languages License &amp; Software Assurance Open Value Level E 1 Year Academic AP</t>
  </si>
  <si>
    <t>R39-01108</t>
  </si>
  <si>
    <t>Microsoft® Win Server External Connector All Languages License &amp; Software Assurance Open Value Level F 1 Year Academic AP</t>
  </si>
  <si>
    <t>S2Y-00001</t>
  </si>
  <si>
    <t>Microsoft® M365 Apps Enterprise Open Student All Languages Subscription Open Value No Level 1 Month Academic</t>
  </si>
  <si>
    <t>S2Y-00002</t>
  </si>
  <si>
    <t>Microsoft® M365 Apps Enterprise Open Student All Languages Subscription Open Value No Level 1 Month Academic Student Use Benefit</t>
  </si>
  <si>
    <t>S2Y-00003</t>
  </si>
  <si>
    <t>Microsoft® M365 Apps Enterprise Open Student All Languages Subscription Open Value No Level 1 Month Academic Add-on Office Pro Plus</t>
  </si>
  <si>
    <t>S2Y-00006</t>
  </si>
  <si>
    <t>Microsoft® M365 Apps Enterprise Open Student All Languages Subscription Open Value No Level 1 Month Academic Platform</t>
  </si>
  <si>
    <t>S2Y-00007</t>
  </si>
  <si>
    <t>Microsoft® M365 Apps Enterprise Open Student All Languages Subscription Open Value No Level 1 Month Academic Enterprise</t>
  </si>
  <si>
    <t>S3Y-00001</t>
  </si>
  <si>
    <t>Microsoft® M365 Apps Enterprise Open Faculty All Languages Subscription Open Value Level E 1 Month Academic AP</t>
  </si>
  <si>
    <t>S3Y-00002</t>
  </si>
  <si>
    <t>Microsoft® M365 Apps Enterprise Open Faculty All Languages Subscription Open Value Level F 1 Month Academic AP</t>
  </si>
  <si>
    <t>S3Y-00004</t>
  </si>
  <si>
    <t>Microsoft® M365 Apps Enterprise Open Faculty All Languages Subscription Open Value Level E 1 Month Academic AP Add-on Office Pro Plus</t>
  </si>
  <si>
    <t>S3Y-00005</t>
  </si>
  <si>
    <t>Microsoft® M365 Apps Enterprise Open Faculty All Languages Subscription Open Value Level F 1 Month Academic AP Add-on Office Pro Plus</t>
  </si>
  <si>
    <t>S3Y-00010</t>
  </si>
  <si>
    <t>Microsoft® M365 Apps Enterprise Open Faculty All Languages Subscription Open Value Level E 1 Month Each Academic Enterprise</t>
  </si>
  <si>
    <t>S3Y-00011</t>
  </si>
  <si>
    <t>Microsoft® M365 Apps Enterprise Open Faculty All Languages Subscription Open Value Level F 1 Month Each Academic Enterprise</t>
  </si>
  <si>
    <t>S3Y-00012</t>
  </si>
  <si>
    <t>Microsoft® M365 Apps Enterprise Open Faculty All Languages Subscription Open Value Level E 1 Month Each Academic Platform</t>
  </si>
  <si>
    <t>S3Y-00013</t>
  </si>
  <si>
    <t>Microsoft® M365 Apps Enterprise Open Faculty All Languages Subscription Open Value Level F 1 Month Each Academic Platform</t>
  </si>
  <si>
    <t>T6L-00250</t>
  </si>
  <si>
    <t>Microsoft® System Center Datacenter All Languages SA Step-up Open Value Level E 1 Year Academic Sys Ctr Std AP 2 Processor License</t>
  </si>
  <si>
    <t>T6L-00251</t>
  </si>
  <si>
    <t>Microsoft® System Center Datacenter All Languages SA Step-up Open Value Level F 1 Year Academic Sys Ctr Std AP 2 Processor License</t>
  </si>
  <si>
    <t>T98-02611</t>
  </si>
  <si>
    <t>Microsoft® Win Rights Management Services CAL All Languages License &amp; Software Assurance Open Value Level E 1 Year Academic Enterprise Device CAL</t>
  </si>
  <si>
    <t>T98-02612</t>
  </si>
  <si>
    <t>Microsoft® Win Rights Management Services CAL All Languages License &amp; Software Assurance Open Value Level F 1 Year Academic Enterprise Device CAL</t>
  </si>
  <si>
    <t>T98-02613</t>
  </si>
  <si>
    <t>Microsoft® Win Rights Management Services CAL All Languages License &amp; Software Assurance Open Value Level E 1 Year Academic Enterprise User CAL</t>
  </si>
  <si>
    <t>T98-02614</t>
  </si>
  <si>
    <t>Microsoft® Win Rights Management Services CAL All Languages License &amp; Software Assurance Open Value Level F 1 Year Academic Enterprise User CAL</t>
  </si>
  <si>
    <t>T98-02615</t>
  </si>
  <si>
    <t>Microsoft® Win Rights Management Services CAL All Languages License &amp; Software Assurance Open Value No Level 1 Year Academic Student Device CAL</t>
  </si>
  <si>
    <t>T98-02616</t>
  </si>
  <si>
    <t>Microsoft® Win Rights Management Services CAL All Languages License &amp; Software Assurance Open Value No Level 1 Year Academic Student User CAL</t>
  </si>
  <si>
    <t>T99-01044</t>
  </si>
  <si>
    <t>Microsoft® Win Rights Management Services External Connector All Languages License &amp; Software Assurance Open Value Level E 1 Year Academic AP</t>
  </si>
  <si>
    <t>T99-01045</t>
  </si>
  <si>
    <t>Microsoft® Win Rights Management Services External Connector All Languages License &amp; Software Assurance Open Value Level F 1 Year Academic AP</t>
  </si>
  <si>
    <t>TSC-01192</t>
  </si>
  <si>
    <t>Microsoft® System Center Data Protection Manager All Languages License &amp; Software Assurance Open Value Level E 1 Year Academic Enterprise Per OSE</t>
  </si>
  <si>
    <t>TSC-01193</t>
  </si>
  <si>
    <t>Microsoft® System Center Data Protection Manager All Languages License &amp; Software Assurance Open Value Level F 1 Year Academic Enterprise Per OSE</t>
  </si>
  <si>
    <t>TSC-01194</t>
  </si>
  <si>
    <t>Microsoft® System Center Data Protection Manager All Languages License &amp; Software Assurance Open Value Level E 1 Year Academic Enterprise Per User</t>
  </si>
  <si>
    <t>TSC-01195</t>
  </si>
  <si>
    <t>Microsoft® System Center Data Protection Manager All Languages License &amp; Software Assurance Open Value Level F 1 Year Academic Enterprise Per User</t>
  </si>
  <si>
    <t>TSC-01196</t>
  </si>
  <si>
    <t>Microsoft® System Center Data Protection Manager All Languages License &amp; Software Assurance Open Value No Level 1 Year Academic Student Per OSE</t>
  </si>
  <si>
    <t>TSC-01197</t>
  </si>
  <si>
    <t>Microsoft® System Center Data Protection Manager All Languages License &amp; Software Assurance Open Value No Level 1 Year Academic Student Per User</t>
  </si>
  <si>
    <t>V7J-00715</t>
  </si>
  <si>
    <t>Microsoft® Win MultiPoint Server Premium All Languages License &amp; Software Assurance Open Value Level E 1 Year Academic AP</t>
  </si>
  <si>
    <t>V7J-00716</t>
  </si>
  <si>
    <t>Microsoft® Win MultiPoint Server Premium All Languages License &amp; Software Assurance Open Value Level F 1 Year Academic AP</t>
  </si>
  <si>
    <t>W06-01832</t>
  </si>
  <si>
    <t>Microsoft® Core CAL All Languages License &amp; Software Assurance Open Value No Level 1 Year Academic Student Device CAL</t>
  </si>
  <si>
    <t>W06-01833</t>
  </si>
  <si>
    <t>Microsoft® Core CAL All Languages License &amp; Software Assurance Open Value No Level 1 Year Academic Student User CAL</t>
  </si>
  <si>
    <t>W06-01836</t>
  </si>
  <si>
    <t>Microsoft® Core CAL All Languages License &amp; Software Assurance Open Value Level E 1 Year Academic Enterprise Device CAL</t>
  </si>
  <si>
    <t>W06-01837</t>
  </si>
  <si>
    <t>Microsoft® Core CAL All Languages License &amp; Software Assurance Open Value Level F 1 Year Academic Enterprise Device CAL</t>
  </si>
  <si>
    <t>W06-01838</t>
  </si>
  <si>
    <t>Microsoft® Core CAL All Languages License &amp; Software Assurance Open Value Level E 1 Year Academic Enterprise User CAL</t>
  </si>
  <si>
    <t>W06-01839</t>
  </si>
  <si>
    <t>Microsoft® Core CAL All Languages License &amp; Software Assurance Open Value Level F 1 Year Academic Enterprise User CAL</t>
  </si>
  <si>
    <t>W06-01848</t>
  </si>
  <si>
    <t>Microsoft® Core CAL All Languages License &amp; Software Assurance Open Value No Level 1 Year Academic Platform Student Device CAL</t>
  </si>
  <si>
    <t>W06-01849</t>
  </si>
  <si>
    <t>Microsoft® Core CAL All Languages License &amp; Software Assurance Open Value No Level 1 Year Academic Platform Student User CAL</t>
  </si>
  <si>
    <t>W06-01876</t>
  </si>
  <si>
    <t>Microsoft® Core CAL All Languages License &amp; Software Assurance Open Value Level E 1 Year Academic Platform Device CAL</t>
  </si>
  <si>
    <t>W06-01877</t>
  </si>
  <si>
    <t>Microsoft® Core CAL All Languages License &amp; Software Assurance Open Value Level F 1 Year Academic Platform Device CAL</t>
  </si>
  <si>
    <t>W06-01878</t>
  </si>
  <si>
    <t>Microsoft® Core CAL All Languages License &amp; Software Assurance Open Value Level E 1 Year Academic Platform User CAL</t>
  </si>
  <si>
    <t>W06-01879</t>
  </si>
  <si>
    <t>Microsoft® Core CAL All Languages License &amp; Software Assurance Open Value Level F 1 Year Academic Platform User CAL</t>
  </si>
  <si>
    <t>W77-00001</t>
  </si>
  <si>
    <t>Microsoft® Defender O365 P1 Open Faculty All Languages Subscription Open Value Level E 1 Month Academic AP</t>
  </si>
  <si>
    <t>W77-00002</t>
  </si>
  <si>
    <t>Microsoft® Defender O365 P1 Open Faculty All Languages Subscription Open Value Level F 1 Month Academic AP</t>
  </si>
  <si>
    <t>W79-00001</t>
  </si>
  <si>
    <t>Microsoft® Defender O365 P1 Open Student All Languages Subscription Open Value No Level 1 Month Academic</t>
  </si>
  <si>
    <t>W79-00002</t>
  </si>
  <si>
    <t>Microsoft® Defender O365 P1 Open Student All Languages Subscription Open Value No Level 1 Month Academic Student Use Benefit</t>
  </si>
  <si>
    <t>WC2-00008</t>
  </si>
  <si>
    <t>Microsoft® MultiFactor Authentication Open All Languages Subscription Open Value Level E 1 Month Academic AP Faculty Per User Renewal Only</t>
  </si>
  <si>
    <t>WC2-00009</t>
  </si>
  <si>
    <t>Microsoft® MultiFactor Authentication Open All Languages Subscription Open Value Level F 1 Month Academic AP Faculty Per User Renewal Only</t>
  </si>
  <si>
    <t>WC2-00011</t>
  </si>
  <si>
    <t>Microsoft® MultiFactor Authentication Open All Languages Subscription Open Value No Level 1 Month Academic Student Per User Renewal Only</t>
  </si>
  <si>
    <t>WSB-00356</t>
  </si>
  <si>
    <t>Microsoft® Desktop Optimization Pack All Languages Subscription Open Value No Level 1 Month Academic Student Per Device for Win SA</t>
  </si>
  <si>
    <t>WSB-00375</t>
  </si>
  <si>
    <t>Microsoft® Desktop Optimization Pack All Languages Subscription Open Value Level E 1 Month Academic AP Per Device for Win SA</t>
  </si>
  <si>
    <t>WSB-00376</t>
  </si>
  <si>
    <t>Microsoft® Desktop Optimization Pack All Languages Subscription Open Value Level F 1 Month Academic AP Per Device for Win SA</t>
  </si>
  <si>
    <t>YEG-00651</t>
  </si>
  <si>
    <t>Microsoft®SfBServerPlusCAL AllLng License/SoftwareAssurancePack Academic OLV 1License LevelE AdditionalProduct forECAL DvcCAL 1Year</t>
  </si>
  <si>
    <t>YEG-00652</t>
  </si>
  <si>
    <t>Microsoft®SfBServerPlusCAL AllLng License/SoftwareAssurancePack Academic OLV 1License LevelF AdditionalProduct forECAL DvcCAL 1Year</t>
  </si>
  <si>
    <t>YEG-00653</t>
  </si>
  <si>
    <t>Microsoft®SfBServerPlusCAL AllLng License/SoftwareAssurancePack Academic OLV 1License LevelE AdditionalProduct forECAL UsrCAL 1Year</t>
  </si>
  <si>
    <t>YEG-00654</t>
  </si>
  <si>
    <t>Microsoft®SfBServerPlusCAL AllLng License/SoftwareAssurancePack Academic OLV 1License LevelF AdditionalProduct forECAL UsrCAL 1Year</t>
  </si>
  <si>
    <t>YEG-00655</t>
  </si>
  <si>
    <t>Microsoft®SfBServerPlusCAL AllLng License/SoftwareAssurancePack Academic OLV 1License LevelE AdditionalProduct DvcCAL 1Year</t>
  </si>
  <si>
    <t>YEG-00656</t>
  </si>
  <si>
    <t>Microsoft®SfBServerPlusCAL AllLng License/SoftwareAssurancePack Academic OLV 1License LevelF AdditionalProduct DvcCAL 1Year</t>
  </si>
  <si>
    <t>YEG-00657</t>
  </si>
  <si>
    <t>Microsoft®SfBServerPlusCAL AllLng License/SoftwareAssurancePack Academic OLV 1License LevelE AdditionalProduct UsrCAL 1Year</t>
  </si>
  <si>
    <t>YEG-00658</t>
  </si>
  <si>
    <t>Microsoft®SfBServerPlusCAL AllLng License/SoftwareAssurancePack Academic OLV 1License LevelF AdditionalProduct UsrCAL 1Year</t>
  </si>
  <si>
    <t>YEG-00659</t>
  </si>
  <si>
    <t>Microsoft®SfBServerPlusCAL AllLng License/SoftwareAssurancePack Academic OLV 1License NoLevel Student DvcCAL 1Year</t>
  </si>
  <si>
    <t>YEG-00660</t>
  </si>
  <si>
    <t>Microsoft®SfBServerPlusCAL AllLng License/SoftwareAssurancePack Academic OLV 1License NoLevel Student UsrCAL 1Year</t>
  </si>
  <si>
    <t>YEG-00661</t>
  </si>
  <si>
    <t>Microsoft®SfBServerPlusCAL AllLng License/SoftwareAssurancePack Academic OLV 1License NoLevel Student forECAL DvcCAL 1Year</t>
  </si>
  <si>
    <t>YEG-00662</t>
  </si>
  <si>
    <t>Microsoft®SfBServerPlusCAL AllLng License/SoftwareAssurancePack Academic OLV 1License NoLevel Student forECAL UsrCAL 1Year</t>
  </si>
  <si>
    <t>7ab7bc0b-e137-4bfe-a7b6-26fec475e90c</t>
  </si>
  <si>
    <t>CSP ACADEMICO</t>
  </si>
  <si>
    <t>Dynamics 365 Human Resources Attach to Qualifying Dynamics 365 Base Offer for Faculty</t>
  </si>
  <si>
    <t>2b44162e-90b3-4c73-9f25-ba5c4b048c60</t>
  </si>
  <si>
    <t>Dynamics 365 Human Resources Attach to Qualifying Dynamics 365 Base Offer for Students</t>
  </si>
  <si>
    <t>daf910cc-20ec-4eb2-ab26-e6fb16ee0ced</t>
  </si>
  <si>
    <t>Dynamics 365 Human Resources for Faculty</t>
  </si>
  <si>
    <t>f3cf1f64-1a96-4a1d-a7cc-5645bb950fd8</t>
  </si>
  <si>
    <t>Dynamics 365 Human Resources for Students</t>
  </si>
  <si>
    <t>69896d87-3d84-4b43-97ed-ea254b742add</t>
  </si>
  <si>
    <t>Dynamics 365 Human Resources Sandbox for Faculty_AddOn</t>
  </si>
  <si>
    <t>302fb6be-dd9c-4d13-8eaf-3d6239ad2383</t>
  </si>
  <si>
    <t>Dynamics 365 Human Resources Sandbox for Students_AddOn</t>
  </si>
  <si>
    <t>04ec80cc-ed3e-4887-8a01-d8d122134690</t>
  </si>
  <si>
    <t>Dynamics 365 Human Resources Self Service for Faculty</t>
  </si>
  <si>
    <t>34a8866e-06dc-45fe-8c55-8e98b617d9b1</t>
  </si>
  <si>
    <t>Dynamics 365 Human Resources Self Service for Students</t>
  </si>
  <si>
    <t>664c2ff4-18ee-4008-b666-c671fb07d5d5</t>
  </si>
  <si>
    <t>Dynamics 365 Commerce Scale Unit Basic - Cloud for Faculty_AddOn</t>
  </si>
  <si>
    <t>d1fb7556-64c0-4a54-b5bd-6822d6ab51aa</t>
  </si>
  <si>
    <t>Dynamics 365 Commerce Scale Unit Basic - Cloud for Students_AddOn</t>
  </si>
  <si>
    <t>82afc3dc-ec97-4769-aa05-5183c04b5a6c</t>
  </si>
  <si>
    <t>Dynamics 365 Commerce Scale Unit Premium - Cloud for Faculty_AddOn</t>
  </si>
  <si>
    <t>3b849e19-39cb-4535-84d4-b65e6d78ef8c</t>
  </si>
  <si>
    <t>Dynamics 365 Commerce Scale Unit Premium - Cloud for Students_AddOn</t>
  </si>
  <si>
    <t>0526ed5b-017c-41cd-a65b-e96f571f0197</t>
  </si>
  <si>
    <t>Dynamics 365 Commerce Scale Unit Standard - Cloud for Faculty_AddOn</t>
  </si>
  <si>
    <t>66c6946d-cc6a-407f-98e0-34ff7a977d77</t>
  </si>
  <si>
    <t>Dynamics 365 Commerce Scale Unit Standard - Cloud for Students_AddOn</t>
  </si>
  <si>
    <t>c634ece6-f9f6-4fc5-823a-2bcddb3ae9de</t>
  </si>
  <si>
    <t>Dynamics 365 Commerce Ratings and Reviews for Faculty_AddOn</t>
  </si>
  <si>
    <t>34765464-c4ed-4cc6-b365-ef7c56499403</t>
  </si>
  <si>
    <t>Dynamics 365 Commerce Ratings and Reviews for Students_AddOn</t>
  </si>
  <si>
    <t>5e6ea6e5-631c-4d74-a967-14298d7d30ae</t>
  </si>
  <si>
    <t>Dynamics 365 Commerce Recommendations for Faculty_AddOn</t>
  </si>
  <si>
    <t>6a8420ba-7f8a-44f0-9217-184850a5e1b2</t>
  </si>
  <si>
    <t>Dynamics 365 Commerce Recommendations for Students_AddOn</t>
  </si>
  <si>
    <t>9e63cfd2-61f9-4c41-964a-2a47bcc39a0d</t>
  </si>
  <si>
    <t>Advanced eDiscovery Storage for faculty_AddOn</t>
  </si>
  <si>
    <t>632ed93a-9a93-4b43-9e63-f43497d7ad57</t>
  </si>
  <si>
    <t>AI Builder Capacity add-on for Faculty</t>
  </si>
  <si>
    <t>7da6cd50-24d3-477f-8848-3fad610535f9</t>
  </si>
  <si>
    <t>Azure Active Directory Basic for Faculty</t>
  </si>
  <si>
    <t>afb11d0e-f236-4915-a38a-53153e27c9ff</t>
  </si>
  <si>
    <t>Azure Active Directory Basic for Students</t>
  </si>
  <si>
    <t>3e3e9ccc-cdd4-4c7d-8644-336431f50e2b</t>
  </si>
  <si>
    <t>Azure Active Directory Premium P1 for Faculty</t>
  </si>
  <si>
    <t>2084c385-65b3-4fac-867b-e9a2e1dde635</t>
  </si>
  <si>
    <t>Azure Active Directory Premium P1 for Students</t>
  </si>
  <si>
    <t>4e61b7b8-9e0b-407c-a022-fb268080a11c</t>
  </si>
  <si>
    <t>Azure Active Directory Premium P1 for Students use benefit</t>
  </si>
  <si>
    <t>da22b4b5-e211-4e95-905d-fc24ff5a90a9</t>
  </si>
  <si>
    <t>Azure Active Directory Premium P2 for Faculty</t>
  </si>
  <si>
    <t>190adaa1-f3fc-40d3-94f3-1474ef1629d0</t>
  </si>
  <si>
    <t>Azure Active Directory Premium P2 for Students</t>
  </si>
  <si>
    <t>5c923d96-3c69-46ed-84b2-caaa4be1e3f0</t>
  </si>
  <si>
    <t>Azure Active Directory Premium P2 for Students use benefit</t>
  </si>
  <si>
    <t>9250dc5f-a50b-4887-bb9a-57a9efead4f8</t>
  </si>
  <si>
    <t>Microsoft Defender for Identity for Faculty</t>
  </si>
  <si>
    <t>a81d31c7-197f-482e-bb0d-87c30bacc123</t>
  </si>
  <si>
    <t>Microsoft Defender for Identity for Students</t>
  </si>
  <si>
    <t>dbf3d646-ff57-461f-910c-f2a922820475</t>
  </si>
  <si>
    <t>Azure Information Protection Premium P1 for Faculty</t>
  </si>
  <si>
    <t>d4a16afd-1d3f-4761-82cb-408a6dbc0f1f</t>
  </si>
  <si>
    <t>Azure Information Protection Premium P1 for Students</t>
  </si>
  <si>
    <t>319142c5-ccd7-4c9c-aec0-d60f25330f8e</t>
  </si>
  <si>
    <t>Chat session for Virtual Agent for Faculty_AddOn</t>
  </si>
  <si>
    <t>ecb60fd2-bbaa-449f-a458-e9eec9ce08d6</t>
  </si>
  <si>
    <t>Common Area Phone for faculty</t>
  </si>
  <si>
    <t>59b9b348-02a2-40de-90cf-23b76d6616ca</t>
  </si>
  <si>
    <t>Common Area Phone for students</t>
  </si>
  <si>
    <t>cb2ff97f-cdd5-4a14-b655-9f5d0aa58e27</t>
  </si>
  <si>
    <t>Common Data Service Database Capacity for Education</t>
  </si>
  <si>
    <t>96cf7b37-c213-4626-a613-2f6c75f6b901</t>
  </si>
  <si>
    <t>Common Data Service File Capacity for Education</t>
  </si>
  <si>
    <t>c2783c39-f49d-4987-b753-fdbaad00ac54</t>
  </si>
  <si>
    <t>Common Data Service Log Capacity for Education</t>
  </si>
  <si>
    <t>4afd07ff-7e40-46a0-90e7-1806d0ee8313</t>
  </si>
  <si>
    <t>Dynamics 365 Asset Management Addl Assets for Faculty_AddOn</t>
  </si>
  <si>
    <t>ceedd55e-fc9a-45b1-9001-d6d51f2d4be2</t>
  </si>
  <si>
    <t>Dynamics 365 Business Central Essential for Faculty</t>
  </si>
  <si>
    <t>11feeeaf-cbbb-4498-bf85-6822eb2122ea</t>
  </si>
  <si>
    <t>Dynamics 365 Business Central Essential for Students</t>
  </si>
  <si>
    <t>e9df434f-0be9-440b-a06b-0dc0ce93be93</t>
  </si>
  <si>
    <t>Dynamics 365 Business Central External Accountant for Faculty</t>
  </si>
  <si>
    <t>d884fc51-643d-4f12-bbf5-a13e9320a950</t>
  </si>
  <si>
    <t>Dynamics 365 Business Central External Accountant for Students</t>
  </si>
  <si>
    <t>b023d59e-7451-4817-a52d-749ff3918e83</t>
  </si>
  <si>
    <t>Dynamics 365 Business Central Premium for Faculty</t>
  </si>
  <si>
    <t>844c4b77-dfb5-45c9-aaa4-bf1e70dd73c8</t>
  </si>
  <si>
    <t>Dynamics 365 Business Central Premium for Students</t>
  </si>
  <si>
    <t>bc89c27d-3586-4728-be98-4bb569802ede</t>
  </si>
  <si>
    <t>Dynamics 365 Business Central Team Member for Faculty</t>
  </si>
  <si>
    <t>b1873c69-7198-45e0-b8bf-4fa1d4a6a1ad</t>
  </si>
  <si>
    <t>Dynamics 365 Business Central Team Member for Students</t>
  </si>
  <si>
    <t>3e77a031-79a9-4cd7-a7e7-d7dc2987a5c4</t>
  </si>
  <si>
    <t>Dynamics 365 Commerce Attach to Qualifying Dynamics 365 Base Offer for Faculty</t>
  </si>
  <si>
    <t>c3909cda-035d-4c9f-909d-9a3fdde4e625</t>
  </si>
  <si>
    <t>Dynamics 365 Commerce Attach to Qualifying Dynamics 365 Base Offer for Students</t>
  </si>
  <si>
    <t>83a531ed-e7e8-4b78-94d0-3073d415f347</t>
  </si>
  <si>
    <t>Dynamics 365 Commerce for Faculty</t>
  </si>
  <si>
    <t>f65ba0cd-dd42-4b7a-8df2-2adcb3c01299</t>
  </si>
  <si>
    <t>Dynamics 365 Commerce for Students</t>
  </si>
  <si>
    <t>77e8bce5-aa9e-47d3-ad59-5bd4bb13e5ac</t>
  </si>
  <si>
    <t>Dynamics 365 Customer Insights B2C Profiles Add-on for Education_AddOn</t>
  </si>
  <si>
    <t>9f620def-b8a6-4d1d-9a03-53f874557837</t>
  </si>
  <si>
    <t>Dynamics 365 Customer Insights Attach for Education</t>
  </si>
  <si>
    <t>51ba4a74-086e-4033-bc08-56d71fc139c0</t>
  </si>
  <si>
    <t>Dynamics 365 Customer Insights for Education</t>
  </si>
  <si>
    <t>621716e7-cfc9-4e8c-9b8c-262b8d8b2212</t>
  </si>
  <si>
    <t>Dynamics 365 Customer Service Chat for Faculty_AddOn</t>
  </si>
  <si>
    <t>4a7a84db-1982-453e-9caa-ca72606b31cc</t>
  </si>
  <si>
    <t>Dynamics 365 Customer Service Chat for Students_AddOn</t>
  </si>
  <si>
    <t>533e0acf-0093-47da-bb03-920c64cf0e75</t>
  </si>
  <si>
    <t>Dynamics 365 Customer Service Digital Messaging add-on for Faculty_AddOn</t>
  </si>
  <si>
    <t>5925a655-481c-4b16-82c5-588ddb68ba36</t>
  </si>
  <si>
    <t>Dynamics 365 Customer Service Digital Messaging add-on for Students_AddOn</t>
  </si>
  <si>
    <t>4bea8897-2b56-4614-a25f-675eb4d0d81e</t>
  </si>
  <si>
    <t>Dynamics 365 Customer Service Enterprise Attach to Qualifying Dynamics 365 Base Offer for Faculty</t>
  </si>
  <si>
    <t>089b9307-fe82-47fa-9d73-a06ee42f531b</t>
  </si>
  <si>
    <t>Dynamics 365 Customer Service Enterprise Attach to Qualifying Dynamics 365 Base Offer for Students</t>
  </si>
  <si>
    <t>9b97f77a-106a-4039-9f30-08954636d5a7</t>
  </si>
  <si>
    <t>Dynamics 365 Customer Service Enterprise for Faculty</t>
  </si>
  <si>
    <t>c1267a47-0d56-4305-b975-7ba45e51eb5d</t>
  </si>
  <si>
    <t>Dynamics 365 Customer Service Enterprise for Faculty Device</t>
  </si>
  <si>
    <t>3ea6fca5-1502-4ec1-8d87-f65d65f382bf</t>
  </si>
  <si>
    <t>Dynamics 365 Customer Service Enterprise for Students</t>
  </si>
  <si>
    <t>9c6e2220-643f-41ce-9fcc-b6db3d1a25ec</t>
  </si>
  <si>
    <t>Dynamics 365 Customer Service Enterprise for Students Device</t>
  </si>
  <si>
    <t>a81010d7-7859-4f6b-9f29-2e79e2573904</t>
  </si>
  <si>
    <t>Dynamics 365 Customer Service Professional for Faculty</t>
  </si>
  <si>
    <t>69998fb3-b858-476e-99ba-0d7ba65fe8fb</t>
  </si>
  <si>
    <t>Dynamics 365 Customer Service Professional for Students</t>
  </si>
  <si>
    <t>4e01898f-8f8a-451a-be80-f2298cec5170</t>
  </si>
  <si>
    <t>Dynamics 365 Customer Service Professional Attach to Qualifying Dynamics 365 Base Offer for Faculty</t>
  </si>
  <si>
    <t>9c5d580a-2e7e-4613-ab3a-b00b80697e6c</t>
  </si>
  <si>
    <t>Dynamics 365 Customer Service Professional Attach to Qualifying Dynamics 365 Base Offer for Students</t>
  </si>
  <si>
    <t>2a8ce3ed-d2b3-4d9f-b620-375a9f475479</t>
  </si>
  <si>
    <t>Dynamics 365 Field Service Attach to Qualifying Dynamics 365 Base Offer for Faculty</t>
  </si>
  <si>
    <t>21e8c37f-13e6-4e5a-a390-b492f788e196</t>
  </si>
  <si>
    <t>Dynamics 365 Field Service Attach to Qualifying Dynamics 365 Base Offer for Students</t>
  </si>
  <si>
    <t>41d5856b-9cdc-4194-944d-181517f1268e</t>
  </si>
  <si>
    <t>Dynamics 365 Field Service for Faculty</t>
  </si>
  <si>
    <t>2fec701c-4de9-498a-b104-d9e22a923029</t>
  </si>
  <si>
    <t>Dynamics 365 Field Service for Faculty Device</t>
  </si>
  <si>
    <t>6b332b2d-863a-4a18-ad8a-b3d1434c27d9</t>
  </si>
  <si>
    <t>Dynamics 365 Field Service for Students</t>
  </si>
  <si>
    <t>685760e2-b019-489f-a71d-f647a1626cac</t>
  </si>
  <si>
    <t>Dynamics 365 Field Service for Students Device</t>
  </si>
  <si>
    <t>8041e633-0119-4d77-9a50-47541a828d2f</t>
  </si>
  <si>
    <t>Dynamics 365 Finance Attach to Qualifying Dynamics 365 Base Offer for Faculty</t>
  </si>
  <si>
    <t>88af9d14-3c1b-4434-9168-296eeaec202d</t>
  </si>
  <si>
    <t>Dynamics 365 Finance Attach to Qualifying Dynamics 365 Base Offer for Students</t>
  </si>
  <si>
    <t>46a4a2ef-7eb1-4e2a-8162-a31e0423c5fc</t>
  </si>
  <si>
    <t>Dynamics 365 Finance for Faculty</t>
  </si>
  <si>
    <t>0a0e4df8-867f-4f1d-bcc8-7e83808570d7</t>
  </si>
  <si>
    <t>Dynamics 365 Finance for Students</t>
  </si>
  <si>
    <t>6f4f8817-ed64-48d8-ba76-68c57d7b3f10</t>
  </si>
  <si>
    <t>Dynamics 365 Guides for Faculty</t>
  </si>
  <si>
    <t>df8d55df-7dd7-49a5-9d6a-813b736fb228</t>
  </si>
  <si>
    <t>Dynamics 365 Guides for Students</t>
  </si>
  <si>
    <t>64a56854-6883-49ce-96ac-d80120ae8b55</t>
  </si>
  <si>
    <t>Dynamics 365 Marketing Additional Application for Faculty_AddOn</t>
  </si>
  <si>
    <t>81606dbf-05c9-437a-96d6-e2f1634c4be5</t>
  </si>
  <si>
    <t>Dynamics 365 Marketing Additional Application for Students_AddOn</t>
  </si>
  <si>
    <t>85650874-8839-4ba0-8129-0e6f3246fb78</t>
  </si>
  <si>
    <t>Dynamics 365 Marketing Additional Non-Prod Application for Faculty_AddOn</t>
  </si>
  <si>
    <t>b7a6bf73-4192-4b45-9e82-b1ffd8814890</t>
  </si>
  <si>
    <t>Dynamics 365 Marketing Addnl Contacts Tier 1 for CE Plan for Faculty_AddOn</t>
  </si>
  <si>
    <t>8f9819d1-456e-42d0-9396-ed0438d8007f</t>
  </si>
  <si>
    <t>Dynamics 365 Marketing Addnl Contacts Tier 1 for CE Plan for Students_AddOn</t>
  </si>
  <si>
    <t>bbbb2f8c-df19-462c-bdfb-5edc6bd3d514</t>
  </si>
  <si>
    <t>Dynamics 365 Marketing Addnl Contacts Tier 1 for Faculty_AddOn</t>
  </si>
  <si>
    <t>aeee05af-a7de-4880-9e8a-919401c7e6aa</t>
  </si>
  <si>
    <t>Dynamics 365 Marketing Addnl Contacts Tier 1 for Students_AddOn</t>
  </si>
  <si>
    <t>316578a0-959b-4c5a-8e4b-e1f0a7c490bd</t>
  </si>
  <si>
    <t>Dynamics 365 Marketing Addnl Contacts Tier 2 for Faculty_AddOn</t>
  </si>
  <si>
    <t>f7d33505-b6ae-40ba-a711-bafed8fb722b</t>
  </si>
  <si>
    <t>Dynamics 365 Marketing Addnl Contacts Tier 2 for Students_AddOn</t>
  </si>
  <si>
    <t>23910d1e-bcd9-4125-82a2-ebbe75f21622</t>
  </si>
  <si>
    <t>Dynamics 365 Marketing Addnl Contacts Tier 3 for Faculty_AddOn</t>
  </si>
  <si>
    <t>e28ec581-d18a-4c1f-bd3e-75f24082a5b2</t>
  </si>
  <si>
    <t>Dynamics 365 Marketing Addnl Contacts Tier 3 for Students_AddOn</t>
  </si>
  <si>
    <t>f4cb7b65-10f3-4131-a9ed-625928db1f66</t>
  </si>
  <si>
    <t>Dynamics 365 Marketing Addnl Contacts Tier 4 for Faculty_AddOn</t>
  </si>
  <si>
    <t>6e43db5b-5f2c-4617-b735-0a78e84b7a3e</t>
  </si>
  <si>
    <t>Dynamics 365 Marketing Addnl Contacts Tier 4 for Students_AddOn</t>
  </si>
  <si>
    <t>7e0ebe81-fee6-4f09-b901-eb407ef10497</t>
  </si>
  <si>
    <t>Dynamics 365 Marketing Addnl Contacts Tier 5 for Faculty_AddOn</t>
  </si>
  <si>
    <t>c99cc6f6-3fd9-4215-8aa8-bb0b3fd088a0</t>
  </si>
  <si>
    <t>Dynamics 365 Marketing Addnl Contacts Tier 5 for Students_AddOn</t>
  </si>
  <si>
    <t>3b319394-6c41-42a9-b3e1-b75bfe8c5da2</t>
  </si>
  <si>
    <t>Dynamics 365 Marketing Attach for Faculty</t>
  </si>
  <si>
    <t>643161bc-f76d-4908-9153-7eeab54c7447</t>
  </si>
  <si>
    <t>Dynamics 365 Marketing Attach for Students</t>
  </si>
  <si>
    <t>51795973-17c6-41d5-8af3-d3a3d3773230</t>
  </si>
  <si>
    <t>Dynamics 365 Marketing for Faculty</t>
  </si>
  <si>
    <t>00b75335-3cce-4b08-acd6-2b795f922137</t>
  </si>
  <si>
    <t>Dynamics 365 Marketing for Students</t>
  </si>
  <si>
    <t>1ec83327-72dd-481c-acc4-87ab518d5a00</t>
  </si>
  <si>
    <t>Dynamics 365 Operations – Activity for Faculty</t>
  </si>
  <si>
    <t>eca4378b-b97e-4f23-ae73-ef01a63293ed</t>
  </si>
  <si>
    <t>Dynamics 365 Operations – Activity for Students</t>
  </si>
  <si>
    <t>e67fe55c-1e6c-47d7-b8b8-9c7d85c778ff</t>
  </si>
  <si>
    <t>Dynamics 365 Operations – Device for Faculty</t>
  </si>
  <si>
    <t>16fa20c0-cecd-422d-9cb6-dad535d7ee9f</t>
  </si>
  <si>
    <t>Dynamics 365 Operations – Device for Students</t>
  </si>
  <si>
    <t>f2871ea5-b26e-4a13-8d3a-6a1dda820c72</t>
  </si>
  <si>
    <t>Dynamics 365 Operations - Sandbox Tier 2:Standard Acceptance Testing for Faculty_AddOn</t>
  </si>
  <si>
    <t>76642878-563b-4b30-9c9a-f7049b853743</t>
  </si>
  <si>
    <t>Dynamics 365 Operations - Sandbox Tier 3:Premier Acceptance Testing for Faculty_AddOn</t>
  </si>
  <si>
    <t>c7bcf2b6-7558-4013-ac24-5f4db30df525</t>
  </si>
  <si>
    <t>Dynamics 365 Operations - Sandbox Tier 4:Standard Performance Testing for Faculty_AddOn</t>
  </si>
  <si>
    <t>435f5608-fdf6-4413-a0f1-26b7d2c01cbd</t>
  </si>
  <si>
    <t>Dynamics 365 Operations - Sandbox Tier 5:Premier Performance Testing for Faculty_AddOn</t>
  </si>
  <si>
    <t>deb36286-e996-4b13-9c73-6394989e502c</t>
  </si>
  <si>
    <t>Dynamics 365 Remote Assist Attach for Faculty</t>
  </si>
  <si>
    <t>811466cf-81e6-4d7b-9ff8-652819453fb6</t>
  </si>
  <si>
    <t>Dynamics 365 Remote Assist Attach for Students</t>
  </si>
  <si>
    <t>c3e6d9c3-5eff-4a1d-9369-dda3f11a7713</t>
  </si>
  <si>
    <t>Dynamics 365 Remote Assist for Faculty</t>
  </si>
  <si>
    <t>ce6ebefa-cbed-4c61-9aa3-f88057bf1fe3</t>
  </si>
  <si>
    <t>Dynamics 365 Remote Assist for Students</t>
  </si>
  <si>
    <t>6df75c54-9475-468e-b0b5-359519116126</t>
  </si>
  <si>
    <t>Dynamics 365 Sales Enterprise Attach to Qualifying Dynamics 365 Base Offer for Faculty</t>
  </si>
  <si>
    <t>a8960b8b-3fe5-4349-8ffd-b119696c771f</t>
  </si>
  <si>
    <t>Dynamics 365 Sales Enterprise Attach to Qualifying Dynamics 365 Base Offer for Students</t>
  </si>
  <si>
    <t>512f56e6-9f94-4345-8a5b-fb74420c7857</t>
  </si>
  <si>
    <t>Dynamics 365 Sales Enterprise Edition for Faculty</t>
  </si>
  <si>
    <t>c0fadb1c-9940-4405-9c28-2ed7405cb01b</t>
  </si>
  <si>
    <t>Dynamics 365 Sales Enterprise Edition for Faculty   (Device)</t>
  </si>
  <si>
    <t>82fd9a89-80aa-4870-a145-ea50564b1a2c</t>
  </si>
  <si>
    <t>Dynamics 365 Sales Enterprise Edition for Students</t>
  </si>
  <si>
    <t>f776b4da-d4e3-4f0c-b1d2-d78ebd410a03</t>
  </si>
  <si>
    <t>Dynamics 365 Sales Enterprise Edition for Students   (Device)</t>
  </si>
  <si>
    <t>43be9290-a2ef-4943-9c62-4de8cfe367bf</t>
  </si>
  <si>
    <t>Dynamics 365 Sales Insights for Faculty</t>
  </si>
  <si>
    <t>7a2e775e-6a7b-40f3-a21b-1b3c2e2493f4</t>
  </si>
  <si>
    <t>Dynamics 365 Sales Insights for Students</t>
  </si>
  <si>
    <t>76e6cf04-8975-40eb-8ed6-37f5db93e9a4</t>
  </si>
  <si>
    <t>Dynamics 365 Sales Professional Attach to Qualifying Dynamics 365 Base Offer for Faculty</t>
  </si>
  <si>
    <t>e51963b6-7926-455b-8fb0-c651251d7199</t>
  </si>
  <si>
    <t>Dynamics 365 Sales Professional Attach to Qualifying Dynamics 365 Base Offer for Students</t>
  </si>
  <si>
    <t>45cf3a0b-260f-45d9-ae91-b82217e03612</t>
  </si>
  <si>
    <t>Dynamics 365 Sales Professional for Faculty</t>
  </si>
  <si>
    <t>8bc28c55-52ea-474a-b732-968a1d6056c8</t>
  </si>
  <si>
    <t>Dynamics 365 Sales Professional for Students</t>
  </si>
  <si>
    <t>30765aac-4582-4089-bffa-d8f43183f91f</t>
  </si>
  <si>
    <t>Dynamics 365 Supply Chain Management Attach to Qualifying Dynamics 365 Base Offer for Faculty</t>
  </si>
  <si>
    <t>779dfffe-1a99-49b3-b2c0-2aee50492e59</t>
  </si>
  <si>
    <t>Dynamics 365 Supply Chain Management Attach to Qualifying Dynamics 365 Base Offer for Students</t>
  </si>
  <si>
    <t>b63c9f45-fcce-41dc-ab62-519c2262efb7</t>
  </si>
  <si>
    <t>Dynamics 365 Supply Chain Management for Faculty</t>
  </si>
  <si>
    <t>23f296d4-8ac5-470a-8dab-87afc211661b</t>
  </si>
  <si>
    <t>Dynamics 365 Team Members for Faculty</t>
  </si>
  <si>
    <t>346d6b11-83f6-4a2e-bf2d-7cbfc1b64d85</t>
  </si>
  <si>
    <t>Dynamics 365 Team Members for Students</t>
  </si>
  <si>
    <t>093e3350-b541-4e57-922b-6d2e707c454b</t>
  </si>
  <si>
    <t>Dynamics 365 Operations - Database Capacity for Education_AddOn</t>
  </si>
  <si>
    <t>da270e3a-6a20-43a8-81d2-2ca319f89f8a</t>
  </si>
  <si>
    <t>Dynamics 365 Operations - File Capacity for Education_AddOn</t>
  </si>
  <si>
    <t>5c5e5b36-beb4-4192-8bd4-27a8a644443c</t>
  </si>
  <si>
    <t>Dynamics 365  Operations – Order Lines for Education</t>
  </si>
  <si>
    <t>48fdfbfd-2eac-4918-a5c9-d953b6fdb46e</t>
  </si>
  <si>
    <t>Dynamics 365 Customer Voice Additional Responses for Faculty</t>
  </si>
  <si>
    <t>8ed01462-bbca-4eeb-861d-8f70a014430e</t>
  </si>
  <si>
    <t>Dynamics 365 Customer Voice for Faculty</t>
  </si>
  <si>
    <t>14c02bb6-b226-4951-8c9a-f12bbfb0aaf3</t>
  </si>
  <si>
    <t>Dynamics 365 Business Central Additional Environment Addon for Faculty_AddOn</t>
  </si>
  <si>
    <t>3dad9f29-0543-42e4-9bff-21c8010f3a41</t>
  </si>
  <si>
    <t>Dynamics 365 Project Operations Attach for Faculty</t>
  </si>
  <si>
    <t>e21a7987-2d79-4ace-89eb-4d1f69d226fe</t>
  </si>
  <si>
    <t>Dynamics 365 Project Operations Attach for Faculty (Qualified Offer) (0-user minimum for Project Service Automation transitions)</t>
  </si>
  <si>
    <t>707902b1-54b5-4dd3-910c-0ca4376cba8a</t>
  </si>
  <si>
    <t>Dynamics 365 Project Operations Attach for Students</t>
  </si>
  <si>
    <t>a3b23d24-a1bc-4b9a-be03-3c71297d3738</t>
  </si>
  <si>
    <t>Dynamics 365 Project Operations Attach for Students (Qualified Offer) (0-user minimum for Project Service Automation transitions)</t>
  </si>
  <si>
    <t>36f7ab3f-3165-472f-97f9-e7fd1649d92a</t>
  </si>
  <si>
    <t>Dynamics 365 Project Operations for Faculty</t>
  </si>
  <si>
    <t>ab2f1304-51e9-4066-b274-ac0cd33d24c2</t>
  </si>
  <si>
    <t>Dynamics 365 Project Operations for Faculty (Qualified Offer) (0-user minimum for Project Service Automation transitions)</t>
  </si>
  <si>
    <t>33076cdc-516d-48df-a23c-5954f7d924e7</t>
  </si>
  <si>
    <t>Dynamics 365 Project Operations for Students</t>
  </si>
  <si>
    <t>69907188-cc89-4dd8-807e-8f0695c7c594</t>
  </si>
  <si>
    <t>Dynamics 365 Project Operations for Students (Qualified Offer) (0-user minimum for Project Service Automation transitions)</t>
  </si>
  <si>
    <t>0e0eb210-86e7-4038-9905-4fd5bf71c4bd</t>
  </si>
  <si>
    <t>Extra Graph Connector Capacity for faculty_AddOn</t>
  </si>
  <si>
    <t>d606281d-739b-435f-8569-bdb47c1f5ce6</t>
  </si>
  <si>
    <t>Extra Graph Connector Capacity for students_AddOn</t>
  </si>
  <si>
    <t>b3ef7432-5581-4b45-95bf-3a51b0d7f296</t>
  </si>
  <si>
    <t>Microsoft 365 A5 without Audio Conferencing for students use benefit</t>
  </si>
  <si>
    <t>77abd8d3-fc66-424b-8626-8d216d4ea52b</t>
  </si>
  <si>
    <t>Office 365 A5 without Audio Conferencing for students use benefit</t>
  </si>
  <si>
    <t>4a8f9036-791e-4ce4-a788-6c5af859fd82</t>
  </si>
  <si>
    <t>SharePoint Syntex for faculty_AddOn</t>
  </si>
  <si>
    <t>64c933a0-f4f1-44aa-827e-de5e9d65de55</t>
  </si>
  <si>
    <t>SharePoint Syntex for students_AddOn</t>
  </si>
  <si>
    <t>397eca6f-6a37-4c46-bdcd-bd65fa6ac743</t>
  </si>
  <si>
    <t>Teams Rooms Premium for faculty</t>
  </si>
  <si>
    <t>336922b1-9c4c-4d28-8ec7-7fca9864a8be</t>
  </si>
  <si>
    <t>Teams Rooms Premium without Audio Conferencing for faculty</t>
  </si>
  <si>
    <t>0428d817-bbde-4568-b7c6-04e3cff36246</t>
  </si>
  <si>
    <t>Enterprise Mobility + Security A3 for Faculty</t>
  </si>
  <si>
    <t>5bb4000e-15e2-4910-8ff9-276f95027038</t>
  </si>
  <si>
    <t>Enterprise Mobility + Security A3 for Students</t>
  </si>
  <si>
    <t>bac4634f-7b41-40f1-968f-22fa6596ddd5</t>
  </si>
  <si>
    <t>Enterprise Mobility + Security A3 for Students use benefit</t>
  </si>
  <si>
    <t>e4392c9b-a8ec-40d9-aca5-083365b7a56f</t>
  </si>
  <si>
    <t>Enterprise Mobility + Security A5 for Faculty</t>
  </si>
  <si>
    <t>2a563bb7-8418-4da1-9008-a8764b0765bf</t>
  </si>
  <si>
    <t>Enterprise Mobility + Security A5 for Students</t>
  </si>
  <si>
    <t>b49d90ee-f039-496f-aae7-db91a654e6d7</t>
  </si>
  <si>
    <t>Enterprise Mobility + Security A5 for Students use benefit</t>
  </si>
  <si>
    <t>ed2b2876-acd0-4658-9f0c-a466762d2b43</t>
  </si>
  <si>
    <t>Microsoft Teams Rooms Standard for faculty</t>
  </si>
  <si>
    <t>78c16119-ba39-4932-9d8b-6a2beceb7249</t>
  </si>
  <si>
    <t>Microsoft Teams Rooms Standard for students</t>
  </si>
  <si>
    <t>9c584cf1-8326-4ff4-8a23-0a833ddbcab0</t>
  </si>
  <si>
    <t>Microsoft 365 A3 for faculty</t>
  </si>
  <si>
    <t>dd3b57a3-5183-4ff8-9e3c-321f4298b58d</t>
  </si>
  <si>
    <t>Microsoft 365 A3 for students</t>
  </si>
  <si>
    <t>10d1f071-0c98-4254-8ca3-5bf13d771e3d</t>
  </si>
  <si>
    <t>Microsoft 365 A3 for students use benefit</t>
  </si>
  <si>
    <t>9f8f1756-f56f-421e-901a-e80e857cadb8</t>
  </si>
  <si>
    <t>Microsoft 365 A5 Compliance for faculty_AddOn</t>
  </si>
  <si>
    <t>f0f9f37a-539f-4f44-aef6-e37070149499</t>
  </si>
  <si>
    <t>Microsoft 365 A5 Compliance for students_AddOn</t>
  </si>
  <si>
    <t>2a8fd82d-e805-4af8-a156-3befc8316892</t>
  </si>
  <si>
    <t>Microsoft 365 A5 for faculty</t>
  </si>
  <si>
    <t>e315e15c-cae6-430b-bc3f-e43acb481abc</t>
  </si>
  <si>
    <t>Microsoft 365 A5 for students</t>
  </si>
  <si>
    <t>02e65727-4a55-440a-ae7d-f3ccc6ae0eb7</t>
  </si>
  <si>
    <t>Microsoft 365 A5 for students use benefit</t>
  </si>
  <si>
    <t>75882cce-8629-4026-846a-a981682cb3de</t>
  </si>
  <si>
    <t>Microsoft 365 A5 Security for faculty_AddOn</t>
  </si>
  <si>
    <t>d6d9fb41-4766-46f9-8dae-4176f78edad5</t>
  </si>
  <si>
    <t>Microsoft 365 A5 Security for student use benefits_AddOn</t>
  </si>
  <si>
    <t>4688b9b7-2fcf-47bd-a519-3ff492e5a05b</t>
  </si>
  <si>
    <t>Microsoft 365 A5 Security for students_AddOn</t>
  </si>
  <si>
    <t>061391db-34bc-4aca-bf89-bb7c28aca20b</t>
  </si>
  <si>
    <t>Microsoft 365 Audio Conferencing for faculty_AddOn</t>
  </si>
  <si>
    <t>468e089f-8e8d-41f8-a688-8a91d875269a</t>
  </si>
  <si>
    <t>Microsoft 365 Audio Conferencing for students_AddOn</t>
  </si>
  <si>
    <t>492b8a14-381c-4536-bf63-bd5785c14734</t>
  </si>
  <si>
    <t>Microsoft 365 Domestic and International Calling Plan for faculty_AddOn</t>
  </si>
  <si>
    <t>64ed3fb4-9f46-4e8a-b287-7a3662245c37</t>
  </si>
  <si>
    <t>Microsoft 365 Domestic and International Calling Plan for students_AddOn</t>
  </si>
  <si>
    <t>80fc6c74-cc94-478d-97b0-8455593a5987</t>
  </si>
  <si>
    <t>Microsoft 365 Domestic Calling Plan (120 min) for faculty_AddOn</t>
  </si>
  <si>
    <t>353d7f89-2e6f-4deb-9145-80f281a782ab</t>
  </si>
  <si>
    <t>Microsoft 365 Domestic Calling Plan (120 min) for students_AddOn</t>
  </si>
  <si>
    <t>5e8853ed-611c-4f9c-af21-540ba351a636</t>
  </si>
  <si>
    <t>Microsoft 365 Domestic Calling Plan for faculty_AddOn</t>
  </si>
  <si>
    <t>da2034e1-c147-4aae-afab-9c15acf16ea5</t>
  </si>
  <si>
    <t>Microsoft 365 Domestic Calling Plan for students_AddOn</t>
  </si>
  <si>
    <t>373b99e9-51cd-437b-be03-1988a02f025a</t>
  </si>
  <si>
    <t>Microsoft Teams Phone Standard - Virtual User for faculty_AddOn</t>
  </si>
  <si>
    <t>f5907f82-b2b8-4637-a827-8460f82e5f67</t>
  </si>
  <si>
    <t>Microsoft Teams Phone Standard - Virtual User for students_AddOn</t>
  </si>
  <si>
    <t>331e4150-94df-4517-8d5c-9346deea7665</t>
  </si>
  <si>
    <t>Microsoft Teams Phone Standard for faculty_AddOn</t>
  </si>
  <si>
    <t>40d1eb22-daeb-4e72-80e9-566375a83b55</t>
  </si>
  <si>
    <t>Microsoft Teams Phone Standard for student_AddOn</t>
  </si>
  <si>
    <t>d5caf83f-045d-4b7d-987c-dd79d5397cb3</t>
  </si>
  <si>
    <t>Microsoft Defender for Cloud Apps for Faculty</t>
  </si>
  <si>
    <t>392f9987-0583-4225-8338-f3c015404c4c</t>
  </si>
  <si>
    <t>Microsoft Defender for Cloud Apps for Students</t>
  </si>
  <si>
    <t>249eaae1-50df-42d0-8d69-ca66d53248b6</t>
  </si>
  <si>
    <t>Microsoft Intune for Education for Faculty</t>
  </si>
  <si>
    <t>eb93319f-34eb-45fd-92bf-6c4bdf63120d</t>
  </si>
  <si>
    <t>Microsoft Intune for Education for Students</t>
  </si>
  <si>
    <t>786817ae-58ed-4668-994c-c30fa07e18f5</t>
  </si>
  <si>
    <t>Microsoft Intune for Education for Students use benefit</t>
  </si>
  <si>
    <t>2eb59242-162a-40ac-bb17-5b658bf8a9c1</t>
  </si>
  <si>
    <t>Microsoft MyAnalytics for faculty_AddOn</t>
  </si>
  <si>
    <t>262a0187-2979-4c1e-909c-4c3094238264</t>
  </si>
  <si>
    <t>Microsoft MyAnalytics for students_AddOn</t>
  </si>
  <si>
    <t>cbb7a0ff-cbc5-425f-8051-a1b1f981a924</t>
  </si>
  <si>
    <t>Microsoft Stream Plan 2 for Office 365 Add-On for faculty_AddOn</t>
  </si>
  <si>
    <t>46f7b110-8370-4f99-a713-94a970160a65</t>
  </si>
  <si>
    <t>Microsoft Stream Plan 2 for Office 365 Add-On for students_AddOn</t>
  </si>
  <si>
    <t>ae0515cb-3fdf-4148-903f-146223f9d1fe</t>
  </si>
  <si>
    <t>Microsoft Stream Storage Add-On (500 GB) for faculty_AddOn</t>
  </si>
  <si>
    <t>0a590a70-13fa-4cf4-996e-7c7da8055491</t>
  </si>
  <si>
    <t>Microsoft Stream Storage Add-On (500 GB) for students_AddOn</t>
  </si>
  <si>
    <t>512e27aa-19d1-4c38-b2cb-5813375c8201</t>
  </si>
  <si>
    <t>Office 365 A1 for faculty</t>
  </si>
  <si>
    <t>c60e9cc5-7339-479e-8003-285f6bd195c7</t>
  </si>
  <si>
    <t>Office 365 A1 for students</t>
  </si>
  <si>
    <t>7eb5101b-b893-4d63-92ca-72df3c71fafc</t>
  </si>
  <si>
    <t>Office 365 A3 for faculty</t>
  </si>
  <si>
    <t>1b6263c0-b8fd-4706-98db-89d2ace5c1bf</t>
  </si>
  <si>
    <t>Office 365 A3 for students</t>
  </si>
  <si>
    <t>4ac3982a-b9a0-43bb-9639-4585284702be</t>
  </si>
  <si>
    <t>Office 365 A3 for students use benefit</t>
  </si>
  <si>
    <t>8c484fd0-1f3f-44fb-b6d2-26ca107273f6</t>
  </si>
  <si>
    <t>Office 365 A5 for faculty</t>
  </si>
  <si>
    <t>3891169e-2323-45f7-95c2-4497cda23d1c</t>
  </si>
  <si>
    <t>Office 365 A5 for students</t>
  </si>
  <si>
    <t>afa66641-7d3c-4e28-88ac-56c9c0d9f676</t>
  </si>
  <si>
    <t>Office 365 A5 for students use benefit</t>
  </si>
  <si>
    <t>a9d8546b-4e19-4d08-b8e2-6814f2c2d8b1</t>
  </si>
  <si>
    <t>Microsoft Defender for Office 365 (Plan 1) Faculty_AddOn</t>
  </si>
  <si>
    <t>8723dbc7-4782-464f-95d8-7ffe5be9c752</t>
  </si>
  <si>
    <t>Microsoft Defender for Office 365 (Plan 1) Student_AddOn</t>
  </si>
  <si>
    <t>f1b34991-6b4b-4e77-9126-a42d75eb72c6</t>
  </si>
  <si>
    <t>Microsoft Defender for Office 365 (Plan 1) Student use benefit_AddOn</t>
  </si>
  <si>
    <t>f8aa0b4e-0799-4149-8dbc-b6105b5b4209</t>
  </si>
  <si>
    <t>Microsoft Defender for Office 365 (Plan 2) Faculty_AddOn</t>
  </si>
  <si>
    <t>5fd2b092-f47a-44c2-a79f-b3208bba335b</t>
  </si>
  <si>
    <t>Microsoft Defender for Office 365 (Plan 2) Student_AddOn</t>
  </si>
  <si>
    <t>9c460dc3-4470-4ea6-afbd-27769b2ebef4</t>
  </si>
  <si>
    <t>Office 365 Extra File Storage for faculty_AddOn</t>
  </si>
  <si>
    <t>35eb491f-5484-496e-978b-f349eed3c699</t>
  </si>
  <si>
    <t>Microsoft 365 Apps for Faculty</t>
  </si>
  <si>
    <t>5699c6f3-cc7a-4212-9042-8f85ce30f4e0</t>
  </si>
  <si>
    <t>Microsoft 365 Apps for Students</t>
  </si>
  <si>
    <t>5c25bdb6-b261-4dc2-a60f-a062be73d031</t>
  </si>
  <si>
    <t>Microsoft 365 Apps for Students use benefit</t>
  </si>
  <si>
    <t>ba78b3f1-4142-41df-a7d9-b8450370f711</t>
  </si>
  <si>
    <t>Power Apps per app plan for Faculty</t>
  </si>
  <si>
    <t>e1f379e8-cf22-4a7d-97fd-dcf9d62fc132</t>
  </si>
  <si>
    <t>Power Apps per app plan for Students</t>
  </si>
  <si>
    <t>bb94a81e-661e-430c-8a7e-41fe0df940ae</t>
  </si>
  <si>
    <t>Power Apps per user plan for Faculty</t>
  </si>
  <si>
    <t>ab638b5e-e058-4ce7-a174-5bbc76504512</t>
  </si>
  <si>
    <t>Power Apps per user plan for Students</t>
  </si>
  <si>
    <t>becdef92-fad2-4a26-9895-b2d12a586218</t>
  </si>
  <si>
    <t>Power Apps Portals login capacity add-on for Faculty</t>
  </si>
  <si>
    <t>14630cc6-93cd-41db-9412-ad528bd7b4d1</t>
  </si>
  <si>
    <t>Power Apps Portals login capacity add-on Tier 2 (10 unit min) for Faculty</t>
  </si>
  <si>
    <t>dea59872-beae-4433-af84-5a95d89db997</t>
  </si>
  <si>
    <t>Power Apps Portals login capacity add-on Tier 3 (50 unit min) for Faculty</t>
  </si>
  <si>
    <t>08dcbd7c-464b-4ca5-9c83-33ae62661fdf</t>
  </si>
  <si>
    <t>Power Apps Portals page view capacity add-on for Faculty</t>
  </si>
  <si>
    <t>62f8b708-d323-4108-aaeb-3ef5fbd4b14a</t>
  </si>
  <si>
    <t>Power Automate per flow plan for Faculty</t>
  </si>
  <si>
    <t>4904821b-aa19-41c1-9674-1d20fe980eb9</t>
  </si>
  <si>
    <t>Power Automate per user plan for Faculty</t>
  </si>
  <si>
    <t>b5926275-371c-43b9-bac8-45a408a0f0dd</t>
  </si>
  <si>
    <t>Power Automate per user plan for Students</t>
  </si>
  <si>
    <t>4ebcded4-77ce-43c2-a282-644390ba79c7</t>
  </si>
  <si>
    <t>Power BI Premium P1 for Faculty</t>
  </si>
  <si>
    <t>3d42385f-10bd-4230-bee1-2189565224b8</t>
  </si>
  <si>
    <t>Power BI Premium P1 for Students</t>
  </si>
  <si>
    <t>457b704a-5f90-49e0-be43-1b2124b2dd02</t>
  </si>
  <si>
    <t>Power BI Premium P2 for Faculty</t>
  </si>
  <si>
    <t>cd7967ef-4c48-484c-a539-7dc876d61e88</t>
  </si>
  <si>
    <t>Power BI Premium P2 for Students</t>
  </si>
  <si>
    <t>cfe79d8a-1948-4b68-b867-e53b771aaea0</t>
  </si>
  <si>
    <t>Power BI Premium P3 for Faculty</t>
  </si>
  <si>
    <t>f17c5ab1-86b4-4d0d-9807-478c24576384</t>
  </si>
  <si>
    <t>Power BI Premium P3 for Students</t>
  </si>
  <si>
    <t>98fa9c4d-ef56-4480-86cb-b10d49effa73</t>
  </si>
  <si>
    <t>Power BI Pro for faculty</t>
  </si>
  <si>
    <t>15a38d13-62c6-48a0-a752-aea1627cb00b</t>
  </si>
  <si>
    <t>Power BI Pro for students</t>
  </si>
  <si>
    <t>f2769835-068a-44ba-b1d1-63752bf26a7b</t>
  </si>
  <si>
    <t>Power Virtual Agent for Faculty</t>
  </si>
  <si>
    <t>157ce909-2b07-4c98-9d99-5e13b46c1ffd</t>
  </si>
  <si>
    <t>Power Virtual Agent User License for Faculty_AddOn</t>
  </si>
  <si>
    <t>c13042ec-74ee-438a-80e7-c9ff71406c9c</t>
  </si>
  <si>
    <t>Power Platform Requests add-on for Faculty</t>
  </si>
  <si>
    <t>c3b23a21-76e2-46e7-ae4f-60e1bdb96bea</t>
  </si>
  <si>
    <t>Pro Direct Support for Dynamics 365 Operations for Faculty</t>
  </si>
  <si>
    <t>1835808d-06a2-42c5-9f09-82c2e7ed5c72</t>
  </si>
  <si>
    <t>Pro Direct Support for Dynamics 365 Operations for Students</t>
  </si>
  <si>
    <t>30c8f784-8eb9-46e6-bf69-a8fae07022e4</t>
  </si>
  <si>
    <t>Project Online Essentials for faculty</t>
  </si>
  <si>
    <t>ec0a7046-93d5-40e0-bc61-bcb0276c14e4</t>
  </si>
  <si>
    <t>Project Online Essentials for students</t>
  </si>
  <si>
    <t>a3a8a723-99a2-4129-bc40-046e6768f7a3</t>
  </si>
  <si>
    <t>Project Plan 3 for faculty</t>
  </si>
  <si>
    <t>7754c541-7881-4f61-a3fb-fd2cf6840143</t>
  </si>
  <si>
    <t>Project Plan 3 for students</t>
  </si>
  <si>
    <t>ab1dfb9d-a3a3-465a-b460-1593c005803a</t>
  </si>
  <si>
    <t>Project Plan 5 for faculty</t>
  </si>
  <si>
    <t>f02bef2c-7ee2-41ec-af7f-1f409396c052</t>
  </si>
  <si>
    <t>Project Plan 5 for students</t>
  </si>
  <si>
    <t>8637b090-a710-44e8-96ec-230e0c7f1e19</t>
  </si>
  <si>
    <t>Skype for Business Plus CAL for faculty_AddOn</t>
  </si>
  <si>
    <t>17853361-4de9-487f-b897-ac65b9e508a3</t>
  </si>
  <si>
    <t>Skype for Business Plus CAL for students_AddOn</t>
  </si>
  <si>
    <t>06312e72-b89a-42ad-bd9a-b13c72b16526</t>
  </si>
  <si>
    <t>Visio Plan 1 for faculty</t>
  </si>
  <si>
    <t>7c1c021e-87d7-454f-bed7-27590555409b</t>
  </si>
  <si>
    <t>Visio Plan 1 for students</t>
  </si>
  <si>
    <t>0198ee56-db84-4f71-a798-f5a497ce20d6</t>
  </si>
  <si>
    <t>Visio Plan 2 for faculty</t>
  </si>
  <si>
    <t>37b24fc8-36d6-48ff-b7cd-19734aac6095</t>
  </si>
  <si>
    <t>Visio Plan 2 for students</t>
  </si>
  <si>
    <t>bec91cbf-3677-41e3-afb8-bf98db7b9bd4</t>
  </si>
  <si>
    <t>Windows 10/11 Enterprise A3 for faculty</t>
  </si>
  <si>
    <t>10a0470d-fbd4-4a4c-9075-89af0c24414d</t>
  </si>
  <si>
    <t>Windows 10/11 Enterprise A3 for students</t>
  </si>
  <si>
    <t>8cdbe291-86ee-47ca-8199-dfc107f8a282</t>
  </si>
  <si>
    <t>Windows 10/11 Enterprise A3 for students use benefit</t>
  </si>
  <si>
    <t>eaf7db4c-b6af-403d-a865-ea289b4fa306</t>
  </si>
  <si>
    <t>Windows 10/11 Enterprise A5 for faculty</t>
  </si>
  <si>
    <t>4cf9ea2f-7e2e-43fc-8513-190127fc3573</t>
  </si>
  <si>
    <t>Windows 10/11 Enterprise A5 for student use benefits</t>
  </si>
  <si>
    <t>989e13aa-09c2-4e61-8b9f-0d52bb7ca53d</t>
  </si>
  <si>
    <t>Windows 10/11 Enterprise A5 for students</t>
  </si>
  <si>
    <t>1a7a1bcc-c7bf-4c6b-b55d-d79a6e3bb3ee</t>
  </si>
  <si>
    <t>Microsoft Defender for Endpoint P2 for EDU</t>
  </si>
  <si>
    <t>2567ee5c-23ab-4488-9e7b-08b54521a6f4</t>
  </si>
  <si>
    <t>Dynamics 365 Business Central Database Capacity for Faculty_AddOn</t>
  </si>
  <si>
    <t>91f39f68-ccc4-4c88-8cde-c4cfb54899b0</t>
  </si>
  <si>
    <t>Dynamics 365 Business Central Database Capacity for Students_AddOn</t>
  </si>
  <si>
    <t>9d9aa164-1ac8-4d6c-9f1e-cb6173673f95</t>
  </si>
  <si>
    <t>Dynamics 365 Sales Conversation Intelligence AddOn for Faculty_AddOn</t>
  </si>
  <si>
    <t>9097d4af-cbd2-4e04-a8f7-c99dc2967a90</t>
  </si>
  <si>
    <t>Sensor Data Intelligence Additional Machines Add-in for Dynamics 365 Supply Chain Management for Faculty_AddOn</t>
  </si>
  <si>
    <t>8bfbe09a-5257-4996-a42d-e5bd3877acf2</t>
  </si>
  <si>
    <t>Sensor Data Intelligence Additional Machines Add-in for Dynamics 365 Supply Chain Management for Students_AddOn</t>
  </si>
  <si>
    <t>f420fd9d-5bca-4b4f-bb1c-85d6766552ae</t>
  </si>
  <si>
    <t>Sensor Data Intelligence Scenario Add-in for Dynamics 365 Supply Chain Management for Faculty</t>
  </si>
  <si>
    <t>3626a879-c1b2-451d-8c14-12470812bbfe</t>
  </si>
  <si>
    <t>Sensor Data Intelligence Scenario Add-in for Dynamics 365 Supply Chain Management for Students</t>
  </si>
  <si>
    <t>865d13d6-cc8a-4a59-ae93-667cf226199e</t>
  </si>
  <si>
    <t>Dynamics 365 Supply Chain Management for Students</t>
  </si>
  <si>
    <t>5d7c0030-c2e9-4a8c-bed3-5a6dbf1e4449</t>
  </si>
  <si>
    <t>Microsoft 365 A5 eDiscovery and Audit for faculty</t>
  </si>
  <si>
    <t>6c6e2e9c-2156-4f7c-9c78-f94393b750fe</t>
  </si>
  <si>
    <t>Microsoft 365 A5 eDiscovery and Audit for students</t>
  </si>
  <si>
    <t>0514821c-f7d8-41fc-8c94-59e59d3d6034</t>
  </si>
  <si>
    <t>Microsoft 365 A5 Information Protection and Governance for faculty</t>
  </si>
  <si>
    <t>a91941ff-79a2-4476-a064-c5a6922e0bbd</t>
  </si>
  <si>
    <t>Microsoft 365 A5 Information Protection and Governance for students</t>
  </si>
  <si>
    <t>2ed867d7-fd08-474f-8353-502b500d1c9b</t>
  </si>
  <si>
    <t>Microsoft 365 A5 Insider Risk Management for faculty</t>
  </si>
  <si>
    <t>2ba72571-c0f0-4373-b999-d08cc1bb5edd</t>
  </si>
  <si>
    <t>Microsoft 365 A5 Insider Risk Management for students</t>
  </si>
  <si>
    <t>e127fe33-1c13-43cd-9b34-b47a816b5dc7</t>
  </si>
  <si>
    <t>Power Automate per user with attended RPA plan for Faculty</t>
  </si>
  <si>
    <t>b5e34602-473b-4e11-9ce2-ee0728d3880e</t>
  </si>
  <si>
    <t>Power Automate per user with attended RPA plan for Students</t>
  </si>
  <si>
    <t>H5T-00001</t>
  </si>
  <si>
    <t>Microsoft® Certification in Academic VL Fee Open Value Level E Each Additional Product Fund-MCP Cert Pack 30</t>
  </si>
  <si>
    <t>H5T-00002</t>
  </si>
  <si>
    <t>Microsoft® Certification in Academic VL Fee Open Value Level F Each Additional Product Fund-MCP Cert Pack 30</t>
  </si>
  <si>
    <t>H5T-00012</t>
  </si>
  <si>
    <t>Microsoft® Certification in Academic VL Fee Open Value Level E Each Academic Additional Product MOS-MCE Cert Site Lic Combo 125</t>
  </si>
  <si>
    <t>H5T-00013</t>
  </si>
  <si>
    <t>Microsoft® Certification in Academic VL Fee Open Value Level F Each Academic Additional Product MOS-MCE Cert Site Lic Combo 125</t>
  </si>
  <si>
    <t>H5T-00015</t>
  </si>
  <si>
    <t>Microsoft® Certification in Academic VL Fee Open Value Level E Each Additional Product Fund-MOS-MCE Cert Site Lic Combo 500</t>
  </si>
  <si>
    <t>H5T-00016</t>
  </si>
  <si>
    <t>Microsoft® Certification in Academic VL Fee Open Value Level F Each Additional Product Fund-MOS-MCE Cert Site Lic Combo 500</t>
  </si>
  <si>
    <t>H5T-00018</t>
  </si>
  <si>
    <t>Microsoft® Certification in Academic VL Fee Open Value Level E Each Additional Product Fund-MCE Cert Site Lic Combo 125</t>
  </si>
  <si>
    <t>H5T-00019</t>
  </si>
  <si>
    <t>Microsoft® Certification in Academic VL Fee Open Value Level F Each Additional Product Fund-MCE Cert Site Lic Combo 125</t>
  </si>
  <si>
    <t>c7b9ab7e-8f80-4b4b-8aed-dcad61f28995</t>
  </si>
  <si>
    <t>Microsoft Defender for Endpoint Server Edu</t>
  </si>
  <si>
    <t>13219baa-468f-4eeb-bfaa-243216dbddca</t>
  </si>
  <si>
    <t>Advanced Communications for faculty_AddOn</t>
  </si>
  <si>
    <t>31a690b0-3945-4adf-98ab-644e0a879b3f</t>
  </si>
  <si>
    <t>Advanced Communications for students_AddOn</t>
  </si>
  <si>
    <t>beeafb06-d78c-45f4-9446-3fa6ebbc7803</t>
  </si>
  <si>
    <t>Dynamics 365 Fraud Protection Account Protection Addon for Faculty Tier 1_AddOn</t>
  </si>
  <si>
    <t>711e2441-673c-4322-947c-ce2eb8035605</t>
  </si>
  <si>
    <t>Dynamics 365 Fraud Protection Account Protection Addon for Faculty Tier 2 (Minimum units required)_AddOn</t>
  </si>
  <si>
    <t>3a773ce4-8a93-4da7-a966-fdf8a41b4887</t>
  </si>
  <si>
    <t>Dynamics 365 Fraud Protection Account Protection for Faculty</t>
  </si>
  <si>
    <t>5d4547df-6872-4bbd-93b7-e63b1cb07792</t>
  </si>
  <si>
    <t>Dynamics 365 Fraud Protection Loss Prevention Addon for Faculty Tier 1_AddOn</t>
  </si>
  <si>
    <t>2d912aad-bd09-4b66-87dc-ca75f2a5ef48</t>
  </si>
  <si>
    <t>Dynamics 365 Fraud Protection Loss Prevention Addon for Faculty Tier 2 (Minimum units required)_AddOn</t>
  </si>
  <si>
    <t>1bc4f992-eda4-4a90-8628-ec35b5279e0e</t>
  </si>
  <si>
    <t>Dynamics 365 Fraud Protection Loss Prevention for Faculty</t>
  </si>
  <si>
    <t>802036f3-f638-4959-b9cd-781910dba0d7</t>
  </si>
  <si>
    <t>Dynamics 365 Fraud Protection Purchase Protection Addon for Faculty Tier 1_AddOn</t>
  </si>
  <si>
    <t>a7c8ecde-9e3d-412d-8657-45ab025e8260</t>
  </si>
  <si>
    <t>Dynamics 365 Fraud Protection Purchase Protection Addon for Faculty Tier 2 (Minimum units required)_AddOn</t>
  </si>
  <si>
    <t>c630aa52-f084-42fb-b8b6-667e2f7e8030</t>
  </si>
  <si>
    <t>Dynamics 365 Fraud Protection Purchase Protection for Faculty</t>
  </si>
  <si>
    <t>ec85264a-bee0-4390-90d1-5e6d2d5d0f75</t>
  </si>
  <si>
    <t>Dynamics 365 Sales Premium for Faculty</t>
  </si>
  <si>
    <t>e0fbdbc4-beb2-4245-9a33-779747ac88a3</t>
  </si>
  <si>
    <t>Dynamics 365 Sales Premium for Students</t>
  </si>
  <si>
    <t>0e9552f2-3ef7-4ed1-bac0-2cce1308b21b</t>
  </si>
  <si>
    <t>Microsoft 365 A3 - Unattended License for faculty</t>
  </si>
  <si>
    <t>72da854c-7a82-4462-9aff-8cc32763fa21</t>
  </si>
  <si>
    <t>Microsoft 365 A3 - Unattended License for students</t>
  </si>
  <si>
    <t>7e16efcb-382c-43aa-96b6-0547f5014c4b</t>
  </si>
  <si>
    <t>Microsoft 365 A5 without Audio Conferencing for faculty</t>
  </si>
  <si>
    <t>8f69e39d-0739-4a4f-897f-6f5da951ae03</t>
  </si>
  <si>
    <t>Microsoft 365 A5 without Audio Conferencing for students</t>
  </si>
  <si>
    <t>a5676fc6-38bb-4f91-9618-81a0c9465a6f</t>
  </si>
  <si>
    <t>Office 365 A5 without Audio Conferencing for faculty</t>
  </si>
  <si>
    <t>0126406e-ff5b-448e-affb-6d253c4c720c</t>
  </si>
  <si>
    <t>Office 365 A5 without Audio Conferencing for students</t>
  </si>
  <si>
    <t>2de2d245-c87f-4d5b-8a2b-cdb430ed42ba</t>
  </si>
  <si>
    <t>Power Automate unattended RPA add-on for Faculty_AddOn</t>
  </si>
  <si>
    <t>9f2ada2f-6106-44c5-954f-40c429677b07</t>
  </si>
  <si>
    <t>Power Automate unattended RPA add-on for Students_AddOn</t>
  </si>
  <si>
    <t>ac89e3d4-d998-49f7-b8c9-aa3b41767cb1</t>
  </si>
  <si>
    <t>Dynamics 365 Business Central Database Capacity 100GB for Faculty_AddOn</t>
  </si>
  <si>
    <t>c0f3ab66-5e0b-40a7-a725-78e8265e763a</t>
  </si>
  <si>
    <t>Dynamics 365 Business Central Database Capacity 100GB for Students_AddOn</t>
  </si>
  <si>
    <t>3181e3ee-ecc7-496b-809f-9c319c28d682</t>
  </si>
  <si>
    <t>Dynamics 365 Business Central Database Capacity Overage for Faculty_AddOn</t>
  </si>
  <si>
    <t>b50ee3c3-2be5-46cb-a027-3a1b4fb100ee</t>
  </si>
  <si>
    <t>Dynamics 365 Business Central Database Capacity Overage for Students_AddOn</t>
  </si>
  <si>
    <t>5019942f-380e-403d-ab50-c80c5e7b6f99</t>
  </si>
  <si>
    <t>Education Insights Premium_AddOn</t>
  </si>
  <si>
    <t>879b5e1a-eaa2-4ea9-a628-0b429b2e8732</t>
  </si>
  <si>
    <t>10-Year Audit Log Retention Add On EDU_AddOn</t>
  </si>
  <si>
    <t>f8b4fd51-b608-4bff-8c9c-99c94a598c47</t>
  </si>
  <si>
    <t>Basic Cloud Scale Unit add-in for Dynamics 365 Supply Chain Management for Faculty</t>
  </si>
  <si>
    <t>33ff2320-2c6d-43b3-9fd0-593a80122634</t>
  </si>
  <si>
    <t>Basic Cloud Scale Unit add-in for Dynamics 365 Supply Chain Management for Students</t>
  </si>
  <si>
    <t>eaa80041-d7ab-4ec5-a347-7ba13093b8ba</t>
  </si>
  <si>
    <t>Basic Cloud Scale Unit Overage for Faculty_AddOn</t>
  </si>
  <si>
    <t>96d6dc38-2f49-4881-b643-312929e76421</t>
  </si>
  <si>
    <t>Basic Cloud Scale Unit Overage for Students_AddOn</t>
  </si>
  <si>
    <t>5613919a-5309-476b-b37f-34be73f965ce</t>
  </si>
  <si>
    <t>Career Coach for faculty_AddOn</t>
  </si>
  <si>
    <t>96906d3c-16bd-4c50-a775-aa8ed7abe3cb</t>
  </si>
  <si>
    <t>Career Coach for students_AddOn</t>
  </si>
  <si>
    <t>fa7f5773-063a-48cf-b3e2-de509ea1262f</t>
  </si>
  <si>
    <t>Compliance Manager Premium Assessment Add-On EDU</t>
  </si>
  <si>
    <t>c8384540-1c21-4540-a865-9995fa509b62</t>
  </si>
  <si>
    <t>Dynamics 365 Customer Service unified routing add-on for Faculty_AddOn</t>
  </si>
  <si>
    <t>9d1cf2dd-3aca-4311-844f-0fcdfa6ae2fd</t>
  </si>
  <si>
    <t>Dynamics 365 Customer Service unified routing add-on for Students_AddOn</t>
  </si>
  <si>
    <t>85162d70-9676-4cf6-a4bc-a0d6672f2657</t>
  </si>
  <si>
    <t>Dynamics 365 Customer Voice USL for Faculty</t>
  </si>
  <si>
    <t>8fcafc7a-9da1-4ee8-a569-35eb635a16ee</t>
  </si>
  <si>
    <t>Dynamics 365 e-Commerce Tier 1 Band 1 for Faculty</t>
  </si>
  <si>
    <t>116a3979-6a20-443e-a31a-2db013ab1788</t>
  </si>
  <si>
    <t>Dynamics 365 e-Commerce Tier 1 Band 1 for Students</t>
  </si>
  <si>
    <t>eac345ef-b7a6-469b-b8ff-343a4e77ec97</t>
  </si>
  <si>
    <t>Dynamics 365 e-Commerce Tier 1 Band 1 Overage for Faculty_AddOn</t>
  </si>
  <si>
    <t>909d4556-6437-447e-9f94-d496f8d8ca25</t>
  </si>
  <si>
    <t>Dynamics 365 e-Commerce Tier 1 Band 1 Overage for Students_AddOn</t>
  </si>
  <si>
    <t>8eda517e-ad24-4da6-a03c-ae37f07da117</t>
  </si>
  <si>
    <t>Dynamics 365 e-Commerce Tier 1 Band 2 for Faculty</t>
  </si>
  <si>
    <t>5231f964-0e4d-4032-a8c3-96475e3415ca</t>
  </si>
  <si>
    <t>Dynamics 365 e-Commerce Tier 1 Band 2 for Students</t>
  </si>
  <si>
    <t>014111a2-5d31-4cd3-ae1b-b1d574af22f4</t>
  </si>
  <si>
    <t>Dynamics 365 e-Commerce Tier 1 Band 2 Overage for Faculty_AddOn</t>
  </si>
  <si>
    <t>da564dee-4de1-4ee2-b189-727566a39511</t>
  </si>
  <si>
    <t>Dynamics 365 e-Commerce Tier 1 Band 2 Overage for Students_AddOn</t>
  </si>
  <si>
    <t>3b66b0bf-561c-41c6-ad94-ca54d487ccdc</t>
  </si>
  <si>
    <t>Dynamics 365 e-Commerce Tier 1 Band 3 for Students</t>
  </si>
  <si>
    <t>e35b9ea4-333a-4a7e-977f-06942110b04e</t>
  </si>
  <si>
    <t>Dynamics 365 e-Commerce Tier 1 Band 3 Overage for Faculty_AddOn</t>
  </si>
  <si>
    <t>51cda191-f06e-4288-9102-24346cd45c24</t>
  </si>
  <si>
    <t>Dynamics 365 e-Commerce Tier 1 Band 3 Overage for Students_AddOn</t>
  </si>
  <si>
    <t>3092641e-6a77-4c34-adb4-221286db520b</t>
  </si>
  <si>
    <t>Dynamics 365 e-Commerce Tier 1 Band 4 for Faculty</t>
  </si>
  <si>
    <t>aa6046de-5b7a-48f3-a31d-67ace40a934f</t>
  </si>
  <si>
    <t>Dynamics 365 e-Commerce Tier 1 Band 4 for Students</t>
  </si>
  <si>
    <t>d418c726-de81-48f2-a99d-6ca05abaafac</t>
  </si>
  <si>
    <t>Dynamics 365 e-Commerce Tier 1 Band 4 Overage for Faculty_AddOn</t>
  </si>
  <si>
    <t>aa573972-3e4b-46b7-bef4-78c883c094be</t>
  </si>
  <si>
    <t>Dynamics 365 e-Commerce Tier 1 Band 4 Overage for Students_AddOn</t>
  </si>
  <si>
    <t>b22558f8-99d2-4b21-82f9-251f7777f85d</t>
  </si>
  <si>
    <t>Dynamics 365 e-Commerce Tier 1 Band 5 for Faculty</t>
  </si>
  <si>
    <t>c6196550-1197-4baf-948e-4681a53b91dc</t>
  </si>
  <si>
    <t>Dynamics 365 e-Commerce Tier 1 Band 5 for Students</t>
  </si>
  <si>
    <t>2b0c1f09-2e2e-40e1-8dca-dc384dd57455</t>
  </si>
  <si>
    <t>Dynamics 365 e-Commerce Tier 1 Band 5 Overage for Faculty_AddOn</t>
  </si>
  <si>
    <t>b0ca6c5a-f9f2-4eac-8388-bfe535a37882</t>
  </si>
  <si>
    <t>Dynamics 365 e-Commerce Tier 1 Band 5 Overage for Students_AddOn</t>
  </si>
  <si>
    <t>f37dcbdf-794b-4b2b-930a-bcdb9f94f1f0</t>
  </si>
  <si>
    <t>Dynamics 365 e-Commerce Tier 1 Band 6 for Faculty</t>
  </si>
  <si>
    <t>593e7928-4837-4f46-bccd-5666ac9a7cbc</t>
  </si>
  <si>
    <t>Dynamics 365 e-Commerce Tier 1 Band 6 for Students</t>
  </si>
  <si>
    <t>7aadea71-8fea-4600-8725-1d6b7de42220</t>
  </si>
  <si>
    <t>Dynamics 365 e-Commerce Tier 1 Band 6 Overage for Faculty_AddOn</t>
  </si>
  <si>
    <t>a2c50591-e8ec-48cb-8812-e0b59b1e8d18</t>
  </si>
  <si>
    <t>Dynamics 365 e-Commerce Tier 1 Band 6 Overage for Students_AddOn</t>
  </si>
  <si>
    <t>b0390587-39e4-4bdd-9d47-2da24fef0566</t>
  </si>
  <si>
    <t>Dynamics 365 e-Commerce Tier 2 Band 1 for Faculty</t>
  </si>
  <si>
    <t>d0509c8c-9228-45e9-b13e-6656dc89f707</t>
  </si>
  <si>
    <t>Dynamics 365 e-Commerce Tier 2 Band 1 for Students</t>
  </si>
  <si>
    <t>9b4930df-c95e-4c48-a52c-a5561071620e</t>
  </si>
  <si>
    <t>Dynamics 365 e-Commerce Tier 2 Band 1 Overage for Faculty_AddOn</t>
  </si>
  <si>
    <t>ccf4480d-1bc9-4bf5-8335-e9ffea38cf79</t>
  </si>
  <si>
    <t>Dynamics 365 e-Commerce Tier 2 Band 1 Overage for Students_AddOn</t>
  </si>
  <si>
    <t>d96593d0-2cd0-49a2-9a54-64bb55b59973</t>
  </si>
  <si>
    <t>Dynamics 365 e-Commerce Tier 2 Band 2 for Faculty</t>
  </si>
  <si>
    <t>bdde57cf-83ec-4d9e-b874-d87b348ca261</t>
  </si>
  <si>
    <t>Dynamics 365 e-Commerce Tier 2 Band 2 for Students</t>
  </si>
  <si>
    <t>3d27f8e0-e8e7-4db4-ac2d-972d44a07154</t>
  </si>
  <si>
    <t>Dynamics 365 e-Commerce Tier 2 Band 2 Overage for Faculty_AddOn</t>
  </si>
  <si>
    <t>0b0e1691-cfdd-4c83-bfd1-0c994b221519</t>
  </si>
  <si>
    <t>Dynamics 365 e-Commerce Tier 2 Band 2 Overage for Students_AddOn</t>
  </si>
  <si>
    <t>e4a71a3f-b3b3-43ff-a47e-6dd954d5b104</t>
  </si>
  <si>
    <t>Dynamics 365 e-Commerce Tier 2 Band 3 for Faculty</t>
  </si>
  <si>
    <t>1e3399fe-e147-49c0-b4e5-17025bff95e2</t>
  </si>
  <si>
    <t>Dynamics 365 e-Commerce Tier 2 Band 3 for Students</t>
  </si>
  <si>
    <t>1c0bf11c-a09e-4af6-97bd-1073ec50e48e</t>
  </si>
  <si>
    <t>Dynamics 365 e-Commerce Tier 2 Band 3 Overage for Faculty_AddOn</t>
  </si>
  <si>
    <t>433f52e5-7d38-42bc-82c8-0a3543786b42</t>
  </si>
  <si>
    <t>Dynamics 365 e-Commerce Tier 2 Band 3 Overage for Students_AddOn</t>
  </si>
  <si>
    <t>9c090ccc-01d4-40e6-92a8-578b637dc8e4</t>
  </si>
  <si>
    <t>Dynamics 365 e-Commerce Tier 2 Band 4 for Faculty</t>
  </si>
  <si>
    <t>08096717-b97a-449a-ab76-74d8bf274537</t>
  </si>
  <si>
    <t>Dynamics 365 e-Commerce Tier 2 Band 4 for Students</t>
  </si>
  <si>
    <t>b6fae2b1-20f3-4e40-b2ff-bc4a991de030</t>
  </si>
  <si>
    <t>Dynamics 365 e-Commerce Tier 2 Band 4 Overage for Faculty_AddOn</t>
  </si>
  <si>
    <t>0600471f-04b4-4e7c-9c10-61891855f144</t>
  </si>
  <si>
    <t>Dynamics 365 e-Commerce Tier 2 Band 4 Overage for Students_AddOn</t>
  </si>
  <si>
    <t>67669b6d-425c-422c-a1dc-476ac86b69a6</t>
  </si>
  <si>
    <t>Dynamics 365 e-Commerce Tier 2 Band 5 for Faculty</t>
  </si>
  <si>
    <t>68e830f3-19ac-4bb2-8f59-bcf3f8b2e447</t>
  </si>
  <si>
    <t>Dynamics 365 e-Commerce Tier 2 Band 5 for Students</t>
  </si>
  <si>
    <t>d8c1d8ca-1094-4cd7-858b-0dfd76f3f5d9</t>
  </si>
  <si>
    <t>Dynamics 365 e-Commerce Tier 2 Band 5 Overage for Faculty_AddOn</t>
  </si>
  <si>
    <t>0fc9c779-7ef2-4002-983f-6ad73fa2256e</t>
  </si>
  <si>
    <t>Dynamics 365 e-Commerce Tier 2 Band 5 Overage for Students_AddOn</t>
  </si>
  <si>
    <t>cdf3af14-4abd-42d3-a8e2-55231e625d15</t>
  </si>
  <si>
    <t>Dynamics 365 e-Commerce Tier 2 Band 6 for Students</t>
  </si>
  <si>
    <t>f66b5392-8011-47cd-85f9-03a8d04db406</t>
  </si>
  <si>
    <t>Dynamics 365 e-Commerce Tier 2 Band 6 Overage for Faculty_AddOn</t>
  </si>
  <si>
    <t>b3d10cb4-aed7-4271-86c7-56d1bd38e0d2</t>
  </si>
  <si>
    <t>Dynamics 365 e-Commerce Tier 2 Band 6 Overage for Students_AddOn</t>
  </si>
  <si>
    <t>876cb4d8-c569-45cb-9a46-280ed96ff5bb</t>
  </si>
  <si>
    <t>Dynamics 365 e-Commerce Tier 3 Band 1 for Faculty</t>
  </si>
  <si>
    <t>917690e9-8da0-4e56-ae90-a0d12e61d2c0</t>
  </si>
  <si>
    <t>Dynamics 365 e-Commerce Tier 3 Band 1 for Students</t>
  </si>
  <si>
    <t>85824b01-981d-4cf0-ba9a-f73496e42944</t>
  </si>
  <si>
    <t>Dynamics 365 e-Commerce Tier 3 Band 1 Overage for Faculty_AddOn</t>
  </si>
  <si>
    <t>95593072-f031-4807-a8a0-1fbe2f4b68d5</t>
  </si>
  <si>
    <t>Dynamics 365 e-Commerce Tier 3 Band 1 Overage for Students_AddOn</t>
  </si>
  <si>
    <t>29a9ce3f-1385-41c1-9781-e4348cadd705</t>
  </si>
  <si>
    <t>Dynamics 365 e-Commerce Tier 3 Band 2 for Faculty</t>
  </si>
  <si>
    <t>f7b6556b-098b-4959-9293-8112c79da55b</t>
  </si>
  <si>
    <t>Dynamics 365 e-Commerce Tier 3 Band 2 for Students</t>
  </si>
  <si>
    <t>b73e35b2-5893-43ad-9a69-cf25c9934db7</t>
  </si>
  <si>
    <t>Dynamics 365 e-Commerce Tier 3 Band 2 Overage for Faculty_AddOn</t>
  </si>
  <si>
    <t>8284398d-c7dc-4c89-a30e-6553b3dcb7e9</t>
  </si>
  <si>
    <t>Dynamics 365 e-Commerce Tier 3 Band 2 Overage for Students_AddOn</t>
  </si>
  <si>
    <t>12e72239-0985-476c-a147-79fcd40f08d1</t>
  </si>
  <si>
    <t>Dynamics 365 e-Commerce Tier 3 Band 3 for Faculty</t>
  </si>
  <si>
    <t>0c35a2de-66e8-4ed9-8837-15c71738446f</t>
  </si>
  <si>
    <t>Dynamics 365 e-Commerce Tier 3 Band 3 for Students</t>
  </si>
  <si>
    <t>183596f4-356c-4808-a3c9-2b3dc75039f7</t>
  </si>
  <si>
    <t>Dynamics 365 e-Commerce Tier 3 Band 3 Overage for Faculty_AddOn</t>
  </si>
  <si>
    <t>243427c8-e222-4651-bbe4-9d046152651c</t>
  </si>
  <si>
    <t>Dynamics 365 e-Commerce Tier 3 Band 3 Overage for Students_AddOn</t>
  </si>
  <si>
    <t>2d813d2c-50e9-4764-8360-d6186b736f05</t>
  </si>
  <si>
    <t>Dynamics 365 e-Commerce Tier 3 Band 4 for Faculty</t>
  </si>
  <si>
    <t>3d858e87-832e-4967-8a2b-80ee024ea50a</t>
  </si>
  <si>
    <t>Dynamics 365 e-Commerce Tier 3 Band 4 for Students</t>
  </si>
  <si>
    <t>ce08b892-2b21-4526-90b2-f8fbba601d24</t>
  </si>
  <si>
    <t>Dynamics 365 e-Commerce Tier 3 Band 4 Overage for Faculty_AddOn</t>
  </si>
  <si>
    <t>9b4be7cd-7a0a-411d-bbf2-04790afdaa39</t>
  </si>
  <si>
    <t>Dynamics 365 e-Commerce Tier 3 Band 4 Overage for Students_AddOn</t>
  </si>
  <si>
    <t>59db7cec-c6d5-4982-8497-fb244098035b</t>
  </si>
  <si>
    <t>Dynamics 365 e-Commerce Tier 3 Band 5 for Faculty</t>
  </si>
  <si>
    <t>372fae08-ce02-43ce-b74b-302add6bfce1</t>
  </si>
  <si>
    <t>Dynamics 365 e-Commerce Tier 3 Band 5 for Students</t>
  </si>
  <si>
    <t>36532926-4470-4d39-abfa-b91a479dd816</t>
  </si>
  <si>
    <t>Dynamics 365 e-Commerce Tier 3 Band 5 Overage for Faculty_AddOn</t>
  </si>
  <si>
    <t>5f309d1d-f73b-48a5-a519-abd42afb32a9</t>
  </si>
  <si>
    <t>Dynamics 365 e-Commerce Tier 3 Band 5 Overage for Students_AddOn</t>
  </si>
  <si>
    <t>88dd0c48-bf99-4bdb-bea2-0a483aa1b021</t>
  </si>
  <si>
    <t>Dynamics 365 e-Commerce Tier 3 Band 6 for Faculty</t>
  </si>
  <si>
    <t>860fcbe1-efeb-4997-aa27-5415ac985674</t>
  </si>
  <si>
    <t>Dynamics 365 e-Commerce Tier 3 Band 6 for Students</t>
  </si>
  <si>
    <t>aec046d0-07b3-409a-a7c3-cf16091f1326</t>
  </si>
  <si>
    <t>Dynamics 365 e-Commerce Tier 3 Band 6 Overage for Faculty_AddOn</t>
  </si>
  <si>
    <t>f3694443-384d-4417-97f5-b7ce2568d246</t>
  </si>
  <si>
    <t>Dynamics 365 e-Commerce Tier 3 Band 6 Overage for Students_AddOn</t>
  </si>
  <si>
    <t>fb8671da-bd27-4fb6-915c-6f6465abc22c</t>
  </si>
  <si>
    <t>Electronic Invoicing Add-on for Dynamics 365 for Faculty</t>
  </si>
  <si>
    <t>cc3373b0-a6a1-4cd4-9687-4031bb32fcee</t>
  </si>
  <si>
    <t>Electronic Invoicing Add-on for Dynamics 365 for Students</t>
  </si>
  <si>
    <t>f67bed3c-cac8-42ca-bbdb-9204ddd8e923</t>
  </si>
  <si>
    <t>Power Apps Portals login capacity add-on Tier 4 (250 unit min) for Faculty</t>
  </si>
  <si>
    <t>4465e130-fa13-42c8-8192-aa0337c01e90</t>
  </si>
  <si>
    <t>Power Apps Portals login capacity add-on Tier 4 (250 unit min) for Students</t>
  </si>
  <si>
    <t>256a6bf2-c96d-4621-a185-f04708b73207</t>
  </si>
  <si>
    <t>Power Apps Portals login capacity add-on Tier 5 (1000 unit min) for Faculty</t>
  </si>
  <si>
    <t>8ec68c70-6461-4ef4-91a3-737494191bf8</t>
  </si>
  <si>
    <t>Power Apps Portals login capacity add-on Tier 5 (1000 unit min) for Students</t>
  </si>
  <si>
    <t>5da849bd-b8f7-4340-b4f4-3a9eaeb8987e</t>
  </si>
  <si>
    <t>Power BI Premium Per User Add-On for Faculty_AddOn</t>
  </si>
  <si>
    <t>cf62d70d-5af5-422a-bda8-97936402ac8e</t>
  </si>
  <si>
    <t>Power BI Premium Per User Add-On for Students_AddOn</t>
  </si>
  <si>
    <t>3affc44f-f372-4ad5-8657-aadd9574fce0</t>
  </si>
  <si>
    <t>Power BI Premium Per User for Faculty</t>
  </si>
  <si>
    <t>657eea87-d0b0-4c89-8c8e-9b04395bd940</t>
  </si>
  <si>
    <t>Power BI Premium Per User for Students</t>
  </si>
  <si>
    <t>f2b24d85-d263-4f1e-8c67-87a06b8376c4</t>
  </si>
  <si>
    <t>Scheduler for faculty_AddOn</t>
  </si>
  <si>
    <t>18ee8334-416e-4398-88a8-964ead078b0e</t>
  </si>
  <si>
    <t>Scheduler for students_AddOn</t>
  </si>
  <si>
    <t>0f51bf7e-9b70-4692-9e78-a08cf08c33ff</t>
  </si>
  <si>
    <t>Standard Cloud Scale Unit add-in for Dynamics 365 Supply Chain Management for Faculty</t>
  </si>
  <si>
    <t>875aa2d7-5ad4-48f0-9088-b3145da31347</t>
  </si>
  <si>
    <t>Standard Cloud Scale Unit add-in for Dynamics 365 Supply Chain Management for Students</t>
  </si>
  <si>
    <t>1eb295c3-2728-4077-bc99-f7e2b453a201</t>
  </si>
  <si>
    <t>Standard Cloud Scale Unit Overage for Faculty_AddOn</t>
  </si>
  <si>
    <t>0a28eca3-be45-4663-908a-6b4f9d9794a7</t>
  </si>
  <si>
    <t>Standard Cloud Scale Unit Overage for Students_AddOn</t>
  </si>
  <si>
    <t>ceaa6828-673d-457a-80ba-c32155800152</t>
  </si>
  <si>
    <t>Universal Print for faculty</t>
  </si>
  <si>
    <t>e65f4feb-d336-45b8-8d77-d9709d41f2d5</t>
  </si>
  <si>
    <t>Universal Print for students</t>
  </si>
  <si>
    <t>477bee81-9872-43d6-91d3-c72390bfcf49</t>
  </si>
  <si>
    <t>Universal Print volume add-on (500 jobs) for faculty - Microsoft 365_AddOn</t>
  </si>
  <si>
    <t>d0862f05-80f5-4fd4-8432-fe72dd893cc7</t>
  </si>
  <si>
    <t>Universal Print volume add-on (500 jobs) for faculty - Windows_AddOn</t>
  </si>
  <si>
    <t>8c930d38-db61-4afa-83f9-77c595c5cdfc</t>
  </si>
  <si>
    <t>Microsoft Viva Topics for faculty_AddOn</t>
  </si>
  <si>
    <t>5de461d5-8ccc-4a8e-98ae-58a3ad400a57</t>
  </si>
  <si>
    <t>Microsoft Viva Topics for students_AddOn</t>
  </si>
  <si>
    <t>DG7GMGF0G49Z-0002</t>
  </si>
  <si>
    <t>BizTalk Server 2020 Branch</t>
  </si>
  <si>
    <t>Licencia</t>
  </si>
  <si>
    <t>DG7GMGF0G49X-0001</t>
  </si>
  <si>
    <t>BizTalk Server 2020 Enterprise</t>
  </si>
  <si>
    <t>DG7GMGF0G49W-0002</t>
  </si>
  <si>
    <t>BizTalk Server 2020 Standard</t>
  </si>
  <si>
    <t>DG7GMGF0F4MF-0003</t>
  </si>
  <si>
    <t>Exchange Server Enterprise 2019</t>
  </si>
  <si>
    <t>DG7GMGF0F4MD-0005</t>
  </si>
  <si>
    <t>Exchange Server Enterprise 2019 Device CAL</t>
  </si>
  <si>
    <t>DG7GMGF0F4MD-0004</t>
  </si>
  <si>
    <t>Exchange Server Enterprise 2019 User CAL</t>
  </si>
  <si>
    <t>DG7GMGF0F4MC-0003</t>
  </si>
  <si>
    <t>Exchange Server Standard 2019</t>
  </si>
  <si>
    <t>DG7GMGF0F4MB-0005</t>
  </si>
  <si>
    <t>Exchange Server Standard 2019 Device CAL</t>
  </si>
  <si>
    <t>DG7GMGF0F4MB-0004</t>
  </si>
  <si>
    <t>Exchange Server Standard 2019 User CAL</t>
  </si>
  <si>
    <t>DG7GMGF0F4MH-0003</t>
  </si>
  <si>
    <t>Project Server 2019</t>
  </si>
  <si>
    <t>DG7GMGF0F4LF-0003</t>
  </si>
  <si>
    <t>Project Server 2019 Device CAL</t>
  </si>
  <si>
    <t>DG7GMGF0F4LF-0001</t>
  </si>
  <si>
    <t>Project Server 2019 User CAL</t>
  </si>
  <si>
    <t>DG7GMGF0F4LV-0003</t>
  </si>
  <si>
    <t>SharePoint Enterprise 2019 Device CAL</t>
  </si>
  <si>
    <t>DG7GMGF0F4LV-0002</t>
  </si>
  <si>
    <t>SharePoint Enterprise 2019 User CAL</t>
  </si>
  <si>
    <t>DG7GMGF0F4LT-0002</t>
  </si>
  <si>
    <t>SharePoint Server 2019</t>
  </si>
  <si>
    <t>DG7GMGF0F4LS-0003</t>
  </si>
  <si>
    <t>SharePoint Standard 2019 Device CAL</t>
  </si>
  <si>
    <t>DG7GMGF0F4LS-0002</t>
  </si>
  <si>
    <t>SharePoint Standard 2019 User CAL</t>
  </si>
  <si>
    <t>DG7GMGF0F4LQ-0002</t>
  </si>
  <si>
    <t>Skype for Business Server 2019</t>
  </si>
  <si>
    <t>DG7GMGF0F4LP-0003</t>
  </si>
  <si>
    <t>Skype for Business Server Enterprise 2019 Device CAL</t>
  </si>
  <si>
    <t>DG7GMGF0F4LP-0002</t>
  </si>
  <si>
    <t>Skype for Business Server Enterprise 2019 User CAL</t>
  </si>
  <si>
    <t>DG7GMGF0F4LN-0003</t>
  </si>
  <si>
    <t>Skype for Business Server Plus 2019 Device CAL</t>
  </si>
  <si>
    <t>DG7GMGF0F4LN-0002</t>
  </si>
  <si>
    <t>Skype for Business Server Plus 2019 User CAL</t>
  </si>
  <si>
    <t>DG7GMGF0F4K1-0003</t>
  </si>
  <si>
    <t>Skype for Business Server Standard 2019 Device CAL</t>
  </si>
  <si>
    <t>DG7GMGF0F4K1-0002</t>
  </si>
  <si>
    <t>Skype for Business Server Standard 2019 User CAL</t>
  </si>
  <si>
    <t>DG7GMGF0FKZW-0002</t>
  </si>
  <si>
    <t>SQL Server 2019 - 1 Device CAL</t>
  </si>
  <si>
    <t>DG7GMGF0FKZW-0003</t>
  </si>
  <si>
    <t>SQL Server 2019 - 1 User CAL</t>
  </si>
  <si>
    <t>DG7GMGF0FKZV-0001</t>
  </si>
  <si>
    <t>SQL Server 2019 Enterprise Core - 2 Core License Pack</t>
  </si>
  <si>
    <t>DG7GMGF0FKX9-0003</t>
  </si>
  <si>
    <t>SQL Server 2019 Standard Edition</t>
  </si>
  <si>
    <t>DG7GMGF0FLR2-0002</t>
  </si>
  <si>
    <t>SQL Server 2019 Standard Core - 2 Core License Pack</t>
  </si>
  <si>
    <t>021-08708</t>
  </si>
  <si>
    <t>Microsoft® Office Standard License &amp; Software Assurance Open Value Level D 3 Years Acquired Year 1 AP_OV_OVNTO</t>
  </si>
  <si>
    <t>021-08713</t>
  </si>
  <si>
    <t>Microsoft® Office Standard Software Assurance Open Value Level D 3 Years Acquired Year 1 AP_OV_OVNTO</t>
  </si>
  <si>
    <t>076-04349</t>
  </si>
  <si>
    <t>Microsoft®ProjectStandard License/SoftwareAssurancePack OLV 1License LevelD AdditionalProduct 3Year Acquiredyear1_OV_OVNTO</t>
  </si>
  <si>
    <t>076-04354</t>
  </si>
  <si>
    <t>Microsoft®ProjectStandard SoftwareAssurance OLV 1License LevelD AdditionalProduct 3Year Acquiredyear1_OV_OVNTO</t>
  </si>
  <si>
    <t>125-00509</t>
  </si>
  <si>
    <t>Microsoft®AzureDevOpsServer SoftwareAssurance OLV 1License LevelD AdditionalProduct 3Year Acquiredyear1_OV_OVNTO</t>
  </si>
  <si>
    <t>125-00526</t>
  </si>
  <si>
    <t>Microsoft®AzureDevOpsServer License/SoftwareAssurancePack OLV 1License LevelD AdditionalProduct 3Year Acquiredyear1_OV_OVNTO</t>
  </si>
  <si>
    <t>126-01019</t>
  </si>
  <si>
    <t>Microsoft®AzureDevOpsServerCAL SoftwareAssurance OLV 1License LevelD AdditionalProduct DvcCAL 3Year Acquiredyear1_OV_OVNTO</t>
  </si>
  <si>
    <t>126-01020</t>
  </si>
  <si>
    <t>Microsoft®AzureDevOpsServerCAL License/SoftwareAssurancePack OLV 1License LevelD AdditionalProduct DvcCAL 3Year Acquiredyear1_OV_OVNTO</t>
  </si>
  <si>
    <t>126-01021</t>
  </si>
  <si>
    <t>Microsoft®AzureDevOpsServerCAL SoftwareAssurance OLV 1License LevelD AdditionalProduct UsrCAL 3Year Acquiredyear1_OV_OVNTO</t>
  </si>
  <si>
    <t>126-01022</t>
  </si>
  <si>
    <t>Microsoft®AzureDevOpsServerCAL License/SoftwareAssurancePack OLV 1License LevelD AdditionalProduct UsrCAL 3Year Acquiredyear1_OV_OVNTO</t>
  </si>
  <si>
    <t>228-07278</t>
  </si>
  <si>
    <t>Microsoft®SQLServerStandardEdition SoftwareAssurance OLV 1License LevelD AdditionalProduct 3Year Acquiredyear1_OV_OVNTO</t>
  </si>
  <si>
    <t>228-07285</t>
  </si>
  <si>
    <t>Microsoft®SQLServerStandardEdition License/SoftwareAssurancePack OLV 1License LevelD AdditionalProduct 3Year Acquiredyear1_OV_OVNTO</t>
  </si>
  <si>
    <t>2PM-00005</t>
  </si>
  <si>
    <t>Microsoft® Defender Cloud Apps Open Subscription Open Value Level D 1 Month AP_OV_OVNTO</t>
  </si>
  <si>
    <t>312-03709</t>
  </si>
  <si>
    <t>Microsoft®ExchangeServerStandard License/SoftwareAssurancePack OLV 1License LevelD AdditionalProduct 3Year Acquiredyear1_OV_OVNTO</t>
  </si>
  <si>
    <t>312-03716</t>
  </si>
  <si>
    <t>Microsoft®ExchangeServerStandard SoftwareAssurance OLV 1License LevelD AdditionalProduct 3Year Acquiredyear1_OV_OVNTO</t>
  </si>
  <si>
    <t>359-04608</t>
  </si>
  <si>
    <t>Microsoft®SQLCAL License/SoftwareAssurancePack OLV 1License LevelD AdditionalProduct DvcCAL 3Year Acquiredyear1_OV_OVNTO</t>
  </si>
  <si>
    <t>359-04613</t>
  </si>
  <si>
    <t>Microsoft®SQLCAL License/SoftwareAssurancePack OLV 1License LevelD AdditionalProduct UsrCAL 3Year Acquiredyear1_OV_OVNTO</t>
  </si>
  <si>
    <t>359-04620</t>
  </si>
  <si>
    <t>Microsoft®SQLCAL SoftwareAssurance OLV 1License LevelD AdditionalProduct DvcCAL 3Year Acquiredyear1_OV_OVNTO</t>
  </si>
  <si>
    <t>359-04625</t>
  </si>
  <si>
    <t>Microsoft®SQLCAL SoftwareAssurance OLV 1License LevelD AdditionalProduct UsrCAL 3Year Acquiredyear1_OV_OVNTO</t>
  </si>
  <si>
    <t>381-03621</t>
  </si>
  <si>
    <t>Microsoft®ExchangeStandardCAL License/SoftwareAssurancePack OLV 1License LevelD AdditionalProduct DvcCAL 3Year Acquiredyear1_OV_OVNTO</t>
  </si>
  <si>
    <t>381-03626</t>
  </si>
  <si>
    <t>Microsoft®ExchangeStandardCAL License/SoftwareAssurancePack OLV 1License LevelD AdditionalProduct UsrCAL 3Year Acquiredyear1_OV_OVNTO</t>
  </si>
  <si>
    <t>381-03633</t>
  </si>
  <si>
    <t>Microsoft®ExchangeStandardCAL SoftwareAssurance OLV 1License LevelD AdditionalProduct DvcCAL 3Year Acquiredyear1_OV_OVNTO</t>
  </si>
  <si>
    <t>381-03638</t>
  </si>
  <si>
    <t>Microsoft®ExchangeStandardCAL SoftwareAssurance OLV 1License LevelD AdditionalProduct UsrCAL 3Year Acquiredyear1_OV_OVNTO</t>
  </si>
  <si>
    <t>395-04132</t>
  </si>
  <si>
    <t>Microsoft®ExchangeServerEnterprise License/SoftwareAssurancePack OLV 1License LevelD AdditionalProduct 3Year Acquiredyear1_OV_OVNTO</t>
  </si>
  <si>
    <t>395-04138</t>
  </si>
  <si>
    <t>Microsoft®ExchangeServerEnterprise SAStepUp OLV 1License LevelD ExchangeServer-Standard AdditionalProduct 3Year Acquiredyear1_OV_OVNTO</t>
  </si>
  <si>
    <t>395-04144</t>
  </si>
  <si>
    <t>Microsoft®ExchangeServerEnterprise SoftwareAssurance OLV 1License LevelD AdditionalProduct 3Year Acquiredyear1_OV_OVNTO</t>
  </si>
  <si>
    <t>3LN-00009</t>
  </si>
  <si>
    <t>Microsoft® Intune Open Subscription Open Value Level D 1 Month Additional Product_OV_OVNTO</t>
  </si>
  <si>
    <t>3ND-00162</t>
  </si>
  <si>
    <t>Microsoft® System Center Service Manager License &amp; Software Assurance Open Value Level D 3 Years Acquired Year 1 AP Per OSE_OV_OVNTO</t>
  </si>
  <si>
    <t>3ND-00163</t>
  </si>
  <si>
    <t>Microsoft® System Center Service Manager License &amp; Software Assurance Open Value Level D 3 Years Acquired Year 1 AP Per User_OV_OVNTO</t>
  </si>
  <si>
    <t>3ND-00174</t>
  </si>
  <si>
    <t>Microsoft® System Center Service Manager Software Assurance Open Value Level D 3 Years Acquired Year 1 AP Per OSE_OV_OVNTO</t>
  </si>
  <si>
    <t>3ND-00175</t>
  </si>
  <si>
    <t>Microsoft® System Center Service Manager Software Assurance Open Value Level D 3 Years Acquired Year 1 AP Per User_OV_OVNTO</t>
  </si>
  <si>
    <t>3NN-00023</t>
  </si>
  <si>
    <t>Microsoft® OneDrive business P1 Open Subscription Open Value Level D 1 Month AP_OV_OVNTO</t>
  </si>
  <si>
    <t>3PP-00005</t>
  </si>
  <si>
    <t>Microsoft®ProjOnlineEssentialsOpen ShrdSvr MonthlySubscriptions-VolumeLicense OLV 1License LevelD AdditionalProduct 1Month_OV_OVNTO</t>
  </si>
  <si>
    <t>3VU-00034</t>
  </si>
  <si>
    <t>Microsoft® MSDN Platforms License &amp; Software Assurance Open Value Level D 3 Years Acquired Year 1 Additional Product_OV_OVNTO</t>
  </si>
  <si>
    <t>3VU-00035</t>
  </si>
  <si>
    <t>Microsoft® MSDN Platforms Software Assurance Open Value Level D 3 Years Acquired Year 1 Additional Product_OV_OVNTO</t>
  </si>
  <si>
    <t>3YF-00238</t>
  </si>
  <si>
    <t>Microsoft® Office Mac Standard License &amp; Software Assurance Open Value Level D 3 Years Acquired Year 1 AP_OV_OVNTO</t>
  </si>
  <si>
    <t>3YF-00239</t>
  </si>
  <si>
    <t>Microsoft® Office Mac Standard Software Assurance Open Value Level D 3 Years Acquired Year 1 AP_OV_OVNTO</t>
  </si>
  <si>
    <t>3ZK-00466</t>
  </si>
  <si>
    <t>Microsoft® System Center Orchestrator License &amp; Software Assurance Open Value Level D 3 Years Acquired Year 1 AP Per OSE_OV_OVNTO</t>
  </si>
  <si>
    <t>3ZK-00467</t>
  </si>
  <si>
    <t>Microsoft® System Center Orchestrator License &amp; Software Assurance Open Value Level D 3 Years Acquired Year 1 AP Per User_OV_OVNTO</t>
  </si>
  <si>
    <t>3ZK-00468</t>
  </si>
  <si>
    <t>Microsoft® System Center Orchestrator Software Assurance Open Value Level D 3 Years Acquired Year 1 AP Per OSE_OV_OVNTO</t>
  </si>
  <si>
    <t>3ZK-00469</t>
  </si>
  <si>
    <t>Microsoft® System Center Orchestrator Software Assurance Open Value Level D 3 Years Acquired Year 1 AP Per User_OV_OVNTO</t>
  </si>
  <si>
    <t>4ZF-00017</t>
  </si>
  <si>
    <t>Microsoft® Win VDA Device Subscription Open Value Level D 1 Month AP Per Device_OV_OVNTO</t>
  </si>
  <si>
    <t>5A5-00005</t>
  </si>
  <si>
    <t>Microsoft® O365 Extra File Storage Open Subscription Open Value Level D 1 Month AP Add-on_OV_OVNTO</t>
  </si>
  <si>
    <t>5A9-00005</t>
  </si>
  <si>
    <t>Microsoft®EOAforExchangeOnlineOpen ShrdSvr MonthlySubscriptions-VolumeLicense OLV 1License LevelD AdditionalProduct Addon 1Month_OV_OVNTO</t>
  </si>
  <si>
    <t>5HK-00162</t>
  </si>
  <si>
    <t>Microsoft® Lync Mac License &amp; Software Assurance Open Value Level D 3 Years Acquired Year 1 Additional Product_OV_OVNTO</t>
  </si>
  <si>
    <t>5HK-00163</t>
  </si>
  <si>
    <t>Microsoft® Lync Mac Software Assurance Open Value Level D 3 Years Acquired Year 1 Additional Product_OV_OVNTO</t>
  </si>
  <si>
    <t>5HU-00152</t>
  </si>
  <si>
    <t>Microsoft®SfBServer License/SoftwareAssurancePack OLV 1License LevelD AdditionalProduct 3Year Acquiredyear1_OV_OVNTO</t>
  </si>
  <si>
    <t>5HU-00153</t>
  </si>
  <si>
    <t>Microsoft®SfBServer SoftwareAssurance OLV 1License LevelD AdditionalProduct 3Year Acquiredyear1_OV_OVNTO</t>
  </si>
  <si>
    <t>6EM-00008</t>
  </si>
  <si>
    <t>Microsoft®AzureActiveDirectoryPremP2Open ShrdSvr MonthlySubscriptions-VolumeLicense OLV 1License LevelD AdditionalProduct 1Month_OV_OVNTO</t>
  </si>
  <si>
    <t>6KV-00006</t>
  </si>
  <si>
    <t>Microsoft®ExchangeEntCALSrvcsforEnt MonthlySubscriptions-VolumeLicense OLV 1License LevelD AdditionalProduct PerUsr 1Month_OV_OVNTO</t>
  </si>
  <si>
    <t>6PV-00006</t>
  </si>
  <si>
    <t>Microsoft® Enterprise CAL Services Subscription Open Value Level D 1 Month AP Per User_OV_OVNTO</t>
  </si>
  <si>
    <t>6VC-00998</t>
  </si>
  <si>
    <t>Microsoft® Win Remote Desktop Services CAL License &amp; Software Assurance Open Value Level D 3 Years Acquired Year 1 AP Device CAL_OV_OVNTO</t>
  </si>
  <si>
    <t>6VC-00999</t>
  </si>
  <si>
    <t>Microsoft® Win Remote Desktop Services CAL License &amp; Software Assurance Open Value Level D 3 Years Acquired Year 1 AP User CAL_OV_OVNTO</t>
  </si>
  <si>
    <t>6VC-01000</t>
  </si>
  <si>
    <t>Microsoft® Win Remote Desktop Services CAL Software Assurance Open Value Level D 3 Years Acquired Year 1 AP Device CAL_OV_OVNTO</t>
  </si>
  <si>
    <t>6VC-01001</t>
  </si>
  <si>
    <t>Microsoft® Win Remote Desktop Services CAL Software Assurance Open Value Level D 3 Years Acquired Year 1 AP User CAL_OV_OVNTO</t>
  </si>
  <si>
    <t>6XC-00171</t>
  </si>
  <si>
    <t>Microsoft® Win Remote Desktop Services External Connector License &amp; Software Assurance Open Value Level D 3 Years Acquired Year 1 AP_OV_OVNTO</t>
  </si>
  <si>
    <t>6XC-00172</t>
  </si>
  <si>
    <t>Microsoft® Win Remote Desktop Services External Connector Software Assurance Open Value Level D 3 Years Acquired Year 1 AP_OV_OVNTO</t>
  </si>
  <si>
    <t>6YH-00263</t>
  </si>
  <si>
    <t>Microsoft®SkypeforBusiness License/SoftwareAssurancePack OLV 1License LevelD AdditionalProduct 3Year Acquiredyear1_OV_OVNTO</t>
  </si>
  <si>
    <t>6YH-00264</t>
  </si>
  <si>
    <t>Microsoft®SkypeforBusiness SoftwareAssurance OLV 1License LevelD AdditionalProduct 3Year Acquiredyear1_OV_OVNTO</t>
  </si>
  <si>
    <t>6ZH-00245</t>
  </si>
  <si>
    <t>Microsoft®SfBServerStdCAL License/SoftwareAssurancePack OLV 1License LevelD AdditionalProduct DvcCAL 3Year Acquiredyear1_OV_OVNTO</t>
  </si>
  <si>
    <t>6ZH-00246</t>
  </si>
  <si>
    <t>Microsoft®SfBServerStdCAL License/SoftwareAssurancePack OLV 1License LevelD AdditionalProduct UsrCAL 3Year Acquiredyear1_OV_OVNTO</t>
  </si>
  <si>
    <t>6ZH-00247</t>
  </si>
  <si>
    <t>Microsoft®SfBServerStdCAL SoftwareAssurance OLV 1License LevelD AdditionalProduct DvcCAL 3Year Acquiredyear1_OV_OVNTO</t>
  </si>
  <si>
    <t>6ZH-00248</t>
  </si>
  <si>
    <t>Microsoft®SfBServerStdCAL SoftwareAssurance OLV 1License LevelD AdditionalProduct UsrCAL 3Year Acquiredyear1_OV_OVNTO</t>
  </si>
  <si>
    <t>76A-00412</t>
  </si>
  <si>
    <t>Microsoft®EnterpriseCAL AllLng License/SoftwareAssurancePack OLV 1License LevelD Enterprise DvcCAL w/Services 3Year Acquiredyear1_OV_OVNTO</t>
  </si>
  <si>
    <t>76A-00413</t>
  </si>
  <si>
    <t>Microsoft®EnterpriseCAL AllLng License/SoftwareAssurancePack OLV 1License LevelD Enterprise UsrCAL w/Services 3Year Acquiredyear1_OV_OVNTO</t>
  </si>
  <si>
    <t>76A-00414</t>
  </si>
  <si>
    <t>Microsoft®EnterpriseCAL AllLng SAStepUp OLV 1License LevelD CoreClientAccessLicense Enterprise DvcCAL w/Services 3Year Acquiredyear1_OV_OVNTO</t>
  </si>
  <si>
    <t>76A-00415</t>
  </si>
  <si>
    <t>Microsoft®EnterpriseCAL AllLng SAStepUp OLV 1License LevelD CoreClientAccessLicense Enterprise UsrCAL w/Services 3Year Acquiredyear1_OV_OVNTO</t>
  </si>
  <si>
    <t>76A-00416</t>
  </si>
  <si>
    <t>Microsoft®EnterpriseCAL AllLng SoftwareAssurance OLV 1License LevelD Enterprise DvcCAL w/Services 3Year Acquiredyear1_OV_OVNTO</t>
  </si>
  <si>
    <t>76A-00417</t>
  </si>
  <si>
    <t>Microsoft®EnterpriseCAL AllLng SoftwareAssurance OLV 1License LevelD Enterprise UsrCAL w/Services 3Year Acquiredyear1_OV_OVNTO</t>
  </si>
  <si>
    <t>76A-00794</t>
  </si>
  <si>
    <t>Microsoft®EnterpriseCAL License/SoftwareAssurancePack OLV 1License LevelD AdditionalProduct DvcCAL w/Services 3Year Acquiredyear1_OV_OVNTO</t>
  </si>
  <si>
    <t>76A-00795</t>
  </si>
  <si>
    <t>Microsoft®EnterpriseCAL License/SoftwareAssurancePack OLV 1License LevelD AdditionalProduct UsrCAL w/Services 3Year Acquiredyear1_OV_OVNTO</t>
  </si>
  <si>
    <t>76A-00796</t>
  </si>
  <si>
    <t>Microsoft®EnterpriseCAL SAStepUp OLV 1License LevelD CoreClientAccessLicense AdditionalProduct DvcCAL w/Services 3Year Acquiredyear1_OV_OVNTO</t>
  </si>
  <si>
    <t>76A-00797</t>
  </si>
  <si>
    <t>Microsoft®EnterpriseCAL SAStepUp OLV 1License LevelD CoreClientAccessLicense AdditionalProduct UsrCAL w/Services 3Year Acquiredyear1_OV_OVNTO</t>
  </si>
  <si>
    <t>76A-00798</t>
  </si>
  <si>
    <t>Microsoft®EnterpriseCAL SoftwareAssurance OLV 1License LevelD AdditionalProduct DvcCAL w/Services 3Year Acquiredyear1_OV_OVNTO</t>
  </si>
  <si>
    <t>76A-00799</t>
  </si>
  <si>
    <t>Microsoft®EnterpriseCAL SoftwareAssurance OLV 1License LevelD AdditionalProduct UsrCAL w/Services 3Year Acquiredyear1_OV_OVNTO</t>
  </si>
  <si>
    <t>76M-01045</t>
  </si>
  <si>
    <t>Microsoft® SharePoint Standard CAL License &amp; Software Assurance Open Value Level D 3 Years Acquired Year 1 Additional Product Device CAL_OV_OVNTO</t>
  </si>
  <si>
    <t>76M-01046</t>
  </si>
  <si>
    <t>Microsoft® SharePoint Standard CAL License &amp; Software Assurance Open Value Level D 3 Years Acquired Year 1 Additional Product User CAL_OV_OVNTO</t>
  </si>
  <si>
    <t>76M-01055</t>
  </si>
  <si>
    <t>Microsoft® SharePoint Standard CAL Software Assurance Open Value Level D 3 Years Acquired Year 1 Additional Product Device CAL_OV_OVNTO</t>
  </si>
  <si>
    <t>76M-01056</t>
  </si>
  <si>
    <t>Microsoft® SharePoint Standard CAL Software Assurance Open Value Level D 3 Years Acquired Year 1 Additional Product User CAL_OV_OVNTO</t>
  </si>
  <si>
    <t>76N-03090</t>
  </si>
  <si>
    <t>Microsoft® SharePoint Enterprise CAL License &amp; Software Assurance Open Value Level D 3 Years Acquired Year 1 Additional Product Device CAL_OV_OVNTO</t>
  </si>
  <si>
    <t>76N-03097</t>
  </si>
  <si>
    <t>Microsoft® SharePoint Enterprise CAL License &amp; Software Assurance Open Value Level D 3 Years Acquired Year 1 Additional Product User CAL_OV_OVNTO</t>
  </si>
  <si>
    <t>76N-03103</t>
  </si>
  <si>
    <t>Microsoft® SharePoint Enterprise CAL Software Assurance Open Value Level D 3 Years Acquired Year 1 Additional Product Device CAL_OV_OVNTO</t>
  </si>
  <si>
    <t>76N-03108</t>
  </si>
  <si>
    <t>Microsoft® SharePoint Enterprise CAL Software Assurance Open Value Level D 3 Years Acquired Year 1 Additional Product User CAL_OV_OVNTO</t>
  </si>
  <si>
    <t>76P-00733</t>
  </si>
  <si>
    <t>Microsoft® SharePoint Server License &amp; Software Assurance Open Value Level D 3 Years Acquired Year 1 Additional Product_OV_OVNTO</t>
  </si>
  <si>
    <t>76P-00738</t>
  </si>
  <si>
    <t>Microsoft® SharePoint Server Software Assurance Open Value Level D 3 Years Acquired Year 1 Additional Product_OV_OVNTO</t>
  </si>
  <si>
    <t>77D-00079</t>
  </si>
  <si>
    <t>Microsoft®VisualStudioProSubMSDN License/SoftwareAssurancePack OLV 1License LevelD AdditionalProduct 3Year Acquiredyear1_OV_OVNTO</t>
  </si>
  <si>
    <t>77D-00080</t>
  </si>
  <si>
    <t>Microsoft®VisualStudioProSubMSDN SoftwareAssurance OLV 1License LevelD AdditionalProduct 3Year Acquiredyear1_OV_OVNTO</t>
  </si>
  <si>
    <t>79P-01696</t>
  </si>
  <si>
    <t>Microsoft® Office Professional Plus License &amp; Software Assurance Open Value Level D 3 Years Acquired Year 1 AP_OV_OVNTO</t>
  </si>
  <si>
    <t>79P-01705</t>
  </si>
  <si>
    <t>Microsoft® Office Professional Plus SA Step-up Open Value Level D 3 Years Acquired Year 1 Office Standard AP_OV_OVNTO</t>
  </si>
  <si>
    <t>79P-01711</t>
  </si>
  <si>
    <t>Microsoft® Office Professional Plus Software Assurance Open Value Level D 3 Years Acquired Year 1 AP_OV_OVNTO</t>
  </si>
  <si>
    <t>79P-01712</t>
  </si>
  <si>
    <t>Microsoft® Office Professional Plus All Languages License &amp; Software Assurance Open Value Level D 3 Years Acquired Year 1 Enterprise_OV_OVNTO</t>
  </si>
  <si>
    <t>79P-01738</t>
  </si>
  <si>
    <t>Microsoft® Office Professional Plus All Languages Software Assurance Open Value Level D 3 Years Acquired Year 1 Enterprise_OV_OVNTO</t>
  </si>
  <si>
    <t>7AH-00103</t>
  </si>
  <si>
    <t>Microsoft®SfBServerEntCAL License/SoftwareAssurancePack OLV 1License LevelD AdditionalProduct DvcCAL 3Year Acquiredyear1_OV_OVNTO</t>
  </si>
  <si>
    <t>7AH-00104</t>
  </si>
  <si>
    <t>Microsoft®SfBServerEntCAL License/SoftwareAssurancePack OLV 1License LevelD AdditionalProduct UsrCAL 3Year Acquiredyear1_OV_OVNTO</t>
  </si>
  <si>
    <t>7AH-00105</t>
  </si>
  <si>
    <t>Microsoft®SfBServerEntCAL SoftwareAssurance OLV 1License LevelD AdditionalProduct DvcCAL 3Year Acquiredyear1_OV_OVNTO</t>
  </si>
  <si>
    <t>7AH-00106</t>
  </si>
  <si>
    <t>Microsoft®SfBServerEntCAL SoftwareAssurance OLV 1License LevelD AdditionalProduct UsrCAL 3Year Acquiredyear1_OV_OVNTO</t>
  </si>
  <si>
    <t>7JQ-00279</t>
  </si>
  <si>
    <t>Microsoft®SQLSvrEnterpriseCore License/SoftwareAssurancePack OLV 2Licenses LevelD AdditionalProduct CoreLic 3Year Acquiredyear1_OV_OVNTO</t>
  </si>
  <si>
    <t>7JQ-00281</t>
  </si>
  <si>
    <t>Microsoft®SQLSvrEnterpriseCore SoftwareAssurance OLV 2Licenses LevelD AdditionalProduct CoreLic 3Year Acquiredyear1_OV_OVNTO</t>
  </si>
  <si>
    <t>7JQ-00447</t>
  </si>
  <si>
    <t>Microsoft®SQLSvrEnterpriseCore SAStepUp OLV 2Licenses LevelD SQLSvrStandardCore AdditionalProduct CoreLic 3Year Acquiredyear1_OV_OVNTO</t>
  </si>
  <si>
    <t>7JT-00002</t>
  </si>
  <si>
    <t>Microsoft® O365 E1 Archiving Subscription Open Value Level D 1 Month AP_OV_OVNTO</t>
  </si>
  <si>
    <t>7JT-00008</t>
  </si>
  <si>
    <t>Microsoft® O365 E1 Archiving All Languages Subscription Open Value Level D 1 Month Enterprise_OV_OVNTO</t>
  </si>
  <si>
    <t>7NQ-00187</t>
  </si>
  <si>
    <t>Microsoft®SQLSvrStandardCore License/SoftwareAssurancePack OLV 2Licenses LevelD AdditionalProduct CoreLic 3Year Acquiredyear1_OV_OVNTO</t>
  </si>
  <si>
    <t>7NQ-00188</t>
  </si>
  <si>
    <t>Microsoft®SQLSvrStandardCore SoftwareAssurance OLV 2Licenses LevelD AdditionalProduct CoreLic 3Year Acquiredyear1_OV_OVNTO</t>
  </si>
  <si>
    <t>7NS-00005</t>
  </si>
  <si>
    <t>Microsoft®ProjectPlan3Open ShrdSvr MonthlySubscriptions-VolumeLicense OLV 1License LevelD AdditionalProduct 1Month_OV_OVNTO</t>
  </si>
  <si>
    <t>7YC-00005</t>
  </si>
  <si>
    <t>Microsoft®ProjectPlan5Open ShrdSvr MonthlySubscriptions-VolumeLicense OLV 1License LevelD AdditionalProduct 1Month_OV_OVNTO</t>
  </si>
  <si>
    <t>810-06380</t>
  </si>
  <si>
    <t>Microsoft®SQLServerEnterpriseEdition SoftwareAssurance OLV 1License LevelD AdditionalProduct 3Year Acquiredyear1_OV_OVNTO</t>
  </si>
  <si>
    <t>9A3-00028</t>
  </si>
  <si>
    <t>Microsoft® Enterprise CAL Bridge EMS Subscription Open Value Level D 1 Month AP Per User_OV_OVNTO</t>
  </si>
  <si>
    <t>9A6-00024</t>
  </si>
  <si>
    <t>Microsoft® Core CAL Bridge EMS Subscription Open Value Level D 1 Month AP Per User_OV_OVNTO</t>
  </si>
  <si>
    <t>9EA-00702</t>
  </si>
  <si>
    <t>Microsoft® Win Server Datacenter Core License &amp; Software Assurance Open Value 16 Licenses Level D 3 Years Acquired Year 1 AP_OV_OVNTO</t>
  </si>
  <si>
    <t>9EA-00703</t>
  </si>
  <si>
    <t>Microsoft® Win Server Datacenter Core Software Assurance Open Value 16 Licenses Level D 3 Years Acquired Year 1 AP_OV_OVNTO</t>
  </si>
  <si>
    <t>9EA-00704</t>
  </si>
  <si>
    <t>Microsoft® Win Server Datacenter Core SA Step-up Open Value 16 Licenses Level D 3 Years Acquired Year 1 Win Server Std AP_OV_OVNTO</t>
  </si>
  <si>
    <t>9EA-00705</t>
  </si>
  <si>
    <t>Microsoft® Win Server Datacenter Core License &amp; Software Assurance Open Value 2 Licenses Level D 3 Years Acquired Year 1 AP_OV_OVNTO</t>
  </si>
  <si>
    <t>9EA-00706</t>
  </si>
  <si>
    <t>Microsoft® Win Server Datacenter Core Software Assurance Open Value 2 Licenses Level D 3 Years Acquired Year 1 AP_OV_OVNTO</t>
  </si>
  <si>
    <t>9EA-00707</t>
  </si>
  <si>
    <t>Microsoft® Win Server Datacenter Core SA Step-up Open Value 2 Licenses Level D 3 Years Acquired Year 1 Win Server Std AP_OV_OVNTO</t>
  </si>
  <si>
    <t>9EM-00556</t>
  </si>
  <si>
    <t>Microsoft® Win Server Standard Core License &amp; Software Assurance Open Value 16 Licenses Level D 3 Years Acquired Year 1 AP_OV_OVNTO</t>
  </si>
  <si>
    <t>9EM-00557</t>
  </si>
  <si>
    <t>Microsoft® Win Server Standard Core Software Assurance Open Value 16 Licenses Level D 3 Years Acquired Year 1 AP_OV_OVNTO</t>
  </si>
  <si>
    <t>9EM-00558</t>
  </si>
  <si>
    <t>Microsoft® Win Server Standard Core License &amp; Software Assurance Open Value 2 Licenses Level D 3 Years Acquired Year 1 AP_OV_OVNTO</t>
  </si>
  <si>
    <t>9EM-00559</t>
  </si>
  <si>
    <t>Microsoft® Win Server Standard Core Software Assurance Open Value 2 Licenses Level D 3 Years Acquired Year 1 AP_OV_OVNTO</t>
  </si>
  <si>
    <t>9EN-00484</t>
  </si>
  <si>
    <t>Microsoft® System Center Standard Core License &amp; Software Assurance Open Value 16 Licenses Level D 3 Years Acquired Year 1 AP_OV_OVNTO</t>
  </si>
  <si>
    <t>9EN-00485</t>
  </si>
  <si>
    <t>Microsoft® System Center Standard Core Software Assurance Open Value 16 Licenses Level D 3 Years Acquired Year 1 AP_OV_OVNTO</t>
  </si>
  <si>
    <t>9EN-00486</t>
  </si>
  <si>
    <t>Microsoft® System Center Standard Core License &amp; Software Assurance Open Value 2 Licenses Level D 3 Years Acquired Year 1 AP_OV_OVNTO</t>
  </si>
  <si>
    <t>9EN-00487</t>
  </si>
  <si>
    <t>Microsoft® System Center Standard Core Software Assurance Open Value 2 Licenses Level D 3 Years Acquired Year 1 AP_OV_OVNTO</t>
  </si>
  <si>
    <t>9EP-00632</t>
  </si>
  <si>
    <t>Microsoft® System Center Datacenter Core License &amp; Software Assurance Open Value 16 Licenses Level D 3 Years Acquired Year 1 AP_OV_OVNTO</t>
  </si>
  <si>
    <t>9EP-00633</t>
  </si>
  <si>
    <t>Microsoft® System Center Datacenter Core Software Assurance Open Value 16 Licenses Level D 3 Years Acquired Year 1 AP_OV_OVNTO</t>
  </si>
  <si>
    <t>9EP-00634</t>
  </si>
  <si>
    <t>Microsoft® System Center Datacenter Core SA Step-up Open Value 16 Licenses Level D 3 Years Acquired Year 1 Sys Ctr Std AP_OV_OVNTO</t>
  </si>
  <si>
    <t>9EP-00635</t>
  </si>
  <si>
    <t>Microsoft® System Center Datacenter Core License &amp; Software Assurance Open Value 2 Licenses Level D 3 Years Acquired Year 1 AP_OV_OVNTO</t>
  </si>
  <si>
    <t>9EP-00636</t>
  </si>
  <si>
    <t>Microsoft® System Center Datacenter Core Software Assurance Open Value 2 Licenses Level D 3 Years Acquired Year 1 AP_OV_OVNTO</t>
  </si>
  <si>
    <t>9EP-00637</t>
  </si>
  <si>
    <t>Microsoft® System Center Datacenter Core SA Step-up Open Value 2 Licenses Level D 3 Years Acquired Year 1 Sys Ctr Std AP_OV_OVNTO</t>
  </si>
  <si>
    <t>9GA-00184</t>
  </si>
  <si>
    <t>Microsoft® CIS Suite Standard Core License &amp; Software Assurance Open Value 16 Licenses Level D 3 Years Acquired Year 1 AP w/o SysCtrSvr_OV_OVNTO</t>
  </si>
  <si>
    <t>9GA-00185</t>
  </si>
  <si>
    <t>Microsoft® CIS Suite Standard Core License &amp; Software Assurance Open Value 2 Licenses Level D 3 Years Acquired Year 1 AP w/o SysCtrSvr_OV_OVNTO</t>
  </si>
  <si>
    <t>9GA-00549</t>
  </si>
  <si>
    <t>Microsoft® CIS Suite Standard Core License &amp; Software Assurance Open Value 16 Licenses Level D 3 Years Acquired Year 1 AP_OV_OVNTO</t>
  </si>
  <si>
    <t>9GA-00550</t>
  </si>
  <si>
    <t>Microsoft® CIS Suite Standard Core Software Assurance Open Value 16 Licenses Level D 3 Years Acquired Year 1 AP_OV_OVNTO</t>
  </si>
  <si>
    <t>9GA-00551</t>
  </si>
  <si>
    <t>Microsoft® CIS Suite Standard Core License &amp; Software Assurance Open Value 2 Licenses Level D 3 Years Acquired Year 1 AP_OV_OVNTO</t>
  </si>
  <si>
    <t>9GA-00552</t>
  </si>
  <si>
    <t>Microsoft® CIS Suite Standard Core Software Assurance Open Value 2 Licenses Level D 3 Years Acquired Year 1 AP_OV_OVNTO</t>
  </si>
  <si>
    <t>9GA-00664</t>
  </si>
  <si>
    <t>Microsoft® CIS Suite Standard Core License &amp; Software Assurance Open Value 16 Licenses Level D 3 Years Acquired Year 1 AP w/o WinSvr_OV_OVNTO</t>
  </si>
  <si>
    <t>9GA-00665</t>
  </si>
  <si>
    <t>Microsoft® CIS Suite Standard Core License &amp; Software Assurance Open Value 2 Licenses Level D 3 Years Acquired Year 1 AP w/o WinSvr_OV_OVNTO</t>
  </si>
  <si>
    <t>9GS-00487</t>
  </si>
  <si>
    <t>Microsoft® CIS Suite Datacenter Core License &amp; Software Assurance Open Value 16 Licenses Level D 3 Years Acquired Year 1 AP_OV_OVNTO</t>
  </si>
  <si>
    <t>9GS-00488</t>
  </si>
  <si>
    <t>Microsoft® CIS Suite Datacenter Core Software Assurance Open Value 16 Licenses Level D 3 Years Acquired Year 1 AP_OV_OVNTO</t>
  </si>
  <si>
    <t>9GS-00489</t>
  </si>
  <si>
    <t>Microsoft® CIS Suite Datacenter Core SA Step-up Open Value 16 Licenses Level D 3 Years Acquired Year 1 CIS Standard Core AP_OV_OVNTO</t>
  </si>
  <si>
    <t>9GS-00490</t>
  </si>
  <si>
    <t>Microsoft® CIS Suite Datacenter Core License &amp; Software Assurance Open Value 2 Licenses Level D 3 Years Acquired Year 1 AP_OV_OVNTO</t>
  </si>
  <si>
    <t>9GS-00491</t>
  </si>
  <si>
    <t>Microsoft® CIS Suite Datacenter Core Software Assurance Open Value 2 Licenses Level D 3 Years Acquired Year 1 AP_OV_OVNTO</t>
  </si>
  <si>
    <t>9GS-00492</t>
  </si>
  <si>
    <t>Microsoft® CIS Suite Datacenter Core SA Step-up Open Value 2 Licenses Level D 3 Years Acquired Year 1 CIS Standard Core AP_OV_OVNTO</t>
  </si>
  <si>
    <t>9GS-00673</t>
  </si>
  <si>
    <t>Microsoft® CIS Suite Datacenter Core License &amp; Software Assurance Open Value 16 Licenses Level D 3 Years Acquired Year 1 AP w/o SysCtrSvr_OV_OVNTO</t>
  </si>
  <si>
    <t>9GS-00674</t>
  </si>
  <si>
    <t>Microsoft® CIS Suite Datacenter Core License &amp; Software Assurance Open Value 2 Licenses Level D 3 Years Acquired Year 1 AP w/o SysCtrSvr_OV_OVNTO</t>
  </si>
  <si>
    <t>9GS-00853</t>
  </si>
  <si>
    <t>Microsoft® CIS Suite Datacenter Core License &amp; Software Assurance Open Value 16 Licenses Level D 3 Years Acquired Year 1 AP w/o WinSvr_OV_OVNTO</t>
  </si>
  <si>
    <t>9GS-00854</t>
  </si>
  <si>
    <t>Microsoft® CIS Suite Datacenter Core License &amp; Software Assurance Open Value 2 Licenses Level D 3 Years Acquired Year 1 AP w/o WinSvr_OV_OVNTO</t>
  </si>
  <si>
    <t>9ST-00122</t>
  </si>
  <si>
    <t>Microsoft® Office Audit &amp; Control Management License &amp; Software Assurance Open Value Level D 3 Years Acquired Year 1 AP_OV_OVNTO</t>
  </si>
  <si>
    <t>9ST-00123</t>
  </si>
  <si>
    <t>Microsoft® Office Audit &amp; Control Management Software Assurance Open Value Level D 3 Years Acquired Year 1 AP_OV_OVNTO</t>
  </si>
  <si>
    <t>9TX-00409</t>
  </si>
  <si>
    <t>Microsoft® System Center Operations Manager License &amp; Software Assurance Open Value Level D 3 Years Acquired Year 1 AP Per User_OV_OVNTO</t>
  </si>
  <si>
    <t>9TX-00415</t>
  </si>
  <si>
    <t>Microsoft® System Center Operations Manager Software Assurance Open Value Level D 3 Years Acquired Year 1 AP Per User_OV_OVNTO</t>
  </si>
  <si>
    <t>9TX-00654</t>
  </si>
  <si>
    <t>Microsoft® System Center Operations Manager Software Assurance Open Value Level D 3 Years Acquired Year 1 AP Per OSE_OV_OVNTO</t>
  </si>
  <si>
    <t>9TX-00676</t>
  </si>
  <si>
    <t>Microsoft® System Center Operations Manager License &amp; Software Assurance Open Value Level D 3 Years Acquired Year 1 AP Per OSE_OV_OVNTO</t>
  </si>
  <si>
    <t>CF3-00006</t>
  </si>
  <si>
    <t>Microsoft®EntMobandSecurityE5Open ShrdSvr MonthlySubscriptions-VolumeLicense OLV 1License LevelD AdditionalProduct 1Month_OV_OVNTO</t>
  </si>
  <si>
    <t>CGJ-00005</t>
  </si>
  <si>
    <t>Microsoft®AzureInfoProtPremP2Open ShrdSvr MonthlySubscriptions-VolumeLicense OLV 1License LevelD AdditionalProduct 1Month_OV_OVNTO</t>
  </si>
  <si>
    <t>D75-01916</t>
  </si>
  <si>
    <t>Microsoft® BizTalk Server Standard License &amp; Software Assurance Open Value 2 Licenses Level D 3 Years Acquired Year 1 Additional Product Core License_OV_OVNTO</t>
  </si>
  <si>
    <t>D75-01917</t>
  </si>
  <si>
    <t>Microsoft® BizTalk Server Standard SA Step-up Open Value 2 Licenses Level D 3 Years Acquired Year 1 BizTalk Server Branch AP Core License_OV_OVNTO</t>
  </si>
  <si>
    <t>D75-01918</t>
  </si>
  <si>
    <t>Microsoft® BizTalk Server Standard Software Assurance Open Value 2 Licenses Level D 3 Years Acquired Year 1 Additional Product Core License_OV_OVNTO</t>
  </si>
  <si>
    <t>D86-03848</t>
  </si>
  <si>
    <t>Microsoft®Visio®Standard License/SoftwareAssurancePack OLV 1License LevelD AdditionalProduct 3Year Acquiredyear1_OV_OVNTO</t>
  </si>
  <si>
    <t>D86-03853</t>
  </si>
  <si>
    <t>Microsoft®Visio®Standard SoftwareAssurance OLV 1License LevelD AdditionalProduct 3Year Acquiredyear1_OV_OVNTO</t>
  </si>
  <si>
    <t>D87-03964</t>
  </si>
  <si>
    <t>Microsoft®Visio®Professional License/SoftwareAssurancePack OLV 1License LevelD AdditionalProduct 3Year Acquiredyear1_OV_OVNTO</t>
  </si>
  <si>
    <t>D87-03969</t>
  </si>
  <si>
    <t>Microsoft®Visio®Professional SAStepUp OLV 1License LevelD VisioStandard AdditionalProduct 3Year Acquiredyear1_OV_OVNTO</t>
  </si>
  <si>
    <t>D87-03974</t>
  </si>
  <si>
    <t>Microsoft®Visio®Professional SoftwareAssurance OLV 1License LevelD AdditionalProduct 3Year Acquiredyear1_OV_OVNTO</t>
  </si>
  <si>
    <t>DW6-00005</t>
  </si>
  <si>
    <t>Microsoft® Power BI Pro Open Subscription Open Value Level D 1 Month Additional Product_OV_OVNTO</t>
  </si>
  <si>
    <t>E9R-00008</t>
  </si>
  <si>
    <t>Microsoft®VDISuitew/MDOP MonthlySubscriptions-VolumeLicense OLV 1License LevelD AdditionalProduct PerDvc 1Month_OV_OVNTO</t>
  </si>
  <si>
    <t>EMJ-00424</t>
  </si>
  <si>
    <t>Microsoft® Dynamics 365 Team Members License &amp; Software Assurance Open Value Level D 3 Years Acquired Year 1 AP Device CAL_OV_OVNTO</t>
  </si>
  <si>
    <t>EMJ-00425</t>
  </si>
  <si>
    <t>Microsoft® Dynamics 365 Team Members License &amp; Software Assurance Open Value Level D 3 Years Acquired Year 1 AP User CAL_OV_OVNTO</t>
  </si>
  <si>
    <t>EMJ-00426</t>
  </si>
  <si>
    <t>Microsoft® Dynamics 365 Team Members Software Assurance Open Value Level D 3 Years Acquired Year 1 AP Device CAL_OV_OVNTO</t>
  </si>
  <si>
    <t>EMJ-00427</t>
  </si>
  <si>
    <t>Microsoft® Dynamics 365 Team Members Software Assurance Open Value Level D 3 Years Acquired Year 1 AP User CAL_OV_OVNTO</t>
  </si>
  <si>
    <t>EMT-00424</t>
  </si>
  <si>
    <t>Microsoft® Dynamics 365 Customer Service License &amp; Software Assurance Open Value Level D 3 Years Acquired Year 1 AP Device CAL_OV_OVNTO</t>
  </si>
  <si>
    <t>EMT-00425</t>
  </si>
  <si>
    <t>Microsoft® Dynamics 365 Customer Service License &amp; Software Assurance Open Value Level D 3 Years Acquired Year 1 AP User CAL_OV_OVNTO</t>
  </si>
  <si>
    <t>EMT-00426</t>
  </si>
  <si>
    <t>Microsoft® Dynamics 365 Customer Service Software Assurance Open Value Level D 3 Years Acquired Year 1 AP Device CAL_OV_OVNTO</t>
  </si>
  <si>
    <t>EMT-00427</t>
  </si>
  <si>
    <t>Microsoft® Dynamics 365 Customer Service Software Assurance Open Value Level D 3 Years Acquired Year 1 AP User CAL_OV_OVNTO</t>
  </si>
  <si>
    <t>EMT-00563</t>
  </si>
  <si>
    <t>Microsoft® Dynamics 365 Customer Service SA Step-up Open Value Level D 3 Years Acquired Year 1 D365 Team Members AP Device CAL_OV_OVNTO</t>
  </si>
  <si>
    <t>EMT-00564</t>
  </si>
  <si>
    <t>Microsoft® Dynamics 365 Customer Service SA Step-up Open Value Level D 3 Years Acquired Year 1 D365 Team Members AP User CAL_OV_OVNTO</t>
  </si>
  <si>
    <t>ENJ-00424</t>
  </si>
  <si>
    <t>Microsoft® Dynamics 365 Sales License &amp; Software Assurance Open Value Level D 3 Years Acquired Year 1 AP Device CAL_OV_OVNTO</t>
  </si>
  <si>
    <t>ENJ-00425</t>
  </si>
  <si>
    <t>Microsoft® Dynamics 365 Sales License &amp; Software Assurance Open Value Level D 3 Years Acquired Year 1 AP User CAL_OV_OVNTO</t>
  </si>
  <si>
    <t>ENJ-00426</t>
  </si>
  <si>
    <t>Microsoft® Dynamics 365 Sales Software Assurance Open Value Level D 3 Years Acquired Year 1 AP Device CAL_OV_OVNTO</t>
  </si>
  <si>
    <t>ENJ-00427</t>
  </si>
  <si>
    <t>Microsoft® Dynamics 365 Sales Software Assurance Open Value Level D 3 Years Acquired Year 1 AP User CAL_OV_OVNTO</t>
  </si>
  <si>
    <t>ENJ-00699</t>
  </si>
  <si>
    <t>Microsoft® Dynamics 365 Sales SA Step-up Open Value Level D 3 Years Acquired Year 1 D365 Team Members AP Device CAL_OV_OVNTO</t>
  </si>
  <si>
    <t>ENJ-00700</t>
  </si>
  <si>
    <t>Microsoft® Dynamics 365 Sales SA Step-up Open Value Level D 3 Years Acquired Year 1 D365 Team Members AP User CAL_OV_OVNTO</t>
  </si>
  <si>
    <t>EVY-00005</t>
  </si>
  <si>
    <t>Microsoft® Stream Storage Open Subscription OLV Level D 1 Month Additional Product Add-on Extra Storage 500 GB_OV_OVNTO</t>
  </si>
  <si>
    <t>EWH-00005</t>
  </si>
  <si>
    <t>Microsoft® Stream Open Subscription Open Value Level D 1 Month AP_OV_OVNTO</t>
  </si>
  <si>
    <t>F2R-00008</t>
  </si>
  <si>
    <t>Microsoft®VDISuitew/oMDOP MonthlySubscriptions-VolumeLicense OLV 1License LevelD AdditionalProduct PerDvc 1Month_OV_OVNTO</t>
  </si>
  <si>
    <t>F52-02032</t>
  </si>
  <si>
    <t>Microsoft® BizTalk Server Enterprise License &amp; Software Assurance Open Value 2 Licenses Level D 3 Years Acquired Year 1 AP Core License_OV_OVNTO</t>
  </si>
  <si>
    <t>F52-02033</t>
  </si>
  <si>
    <t>Microsoft® BizTalk Server Enterprise Software Assurance Open Value 2 Licenses Level D 3 Years Acquired Year 1 Additional Product Core License_OV_OVNTO</t>
  </si>
  <si>
    <t>F52-02279</t>
  </si>
  <si>
    <t>Microsoft® BizTalk Server Enterprise SA Step-up Open Value 2 Licenses Level D 3 Years Acquired Year 1 BizTalk Server Branch AP Core License_OV_OVNTO</t>
  </si>
  <si>
    <t>F52-02280</t>
  </si>
  <si>
    <t>Microsoft® BizTalk Server Enterprise SA Step-up Open Value 2 Licenses Level D 3 Years Acquired Year 1 BizTalk Server Standard AP Core License_OV_OVNTO</t>
  </si>
  <si>
    <t>FTH-00005</t>
  </si>
  <si>
    <t>Microsoft® Defender O365 P2 Open Subscription Open Value Level D 1 Month AP_OV_OVNTO</t>
  </si>
  <si>
    <t>G3S-00463</t>
  </si>
  <si>
    <t>Microsoft® Win Server Essentials License &amp; Software Assurance Open Value Level D 3 Years Acquired Year 1 AP_OV_OVNTO</t>
  </si>
  <si>
    <t>G3S-00464</t>
  </si>
  <si>
    <t>Microsoft® Win Server Essentials Software Assurance Open Value Level D 3 Years Acquired Year 1 AP_OV_OVNTO</t>
  </si>
  <si>
    <t>GLX-00001</t>
  </si>
  <si>
    <t>Microsoft® D365 Pro Direct Support Open Subscription Open Value Level D 1 Month AP Per User APPS/CEPL/UNIOPSPL_OV_OVNTO</t>
  </si>
  <si>
    <t>GMS-00005</t>
  </si>
  <si>
    <t>Microsoft® D365 Customer Service Open AO Subscription Open Value Level D 1 Month AP Per Device_OV_OVNTO</t>
  </si>
  <si>
    <t>GMS-00006</t>
  </si>
  <si>
    <t>Microsoft® D365 Customer Service Open AO Subscription Open Value Level D 1 Month AP Per User_OV_OVNTO</t>
  </si>
  <si>
    <t>GMS-00018</t>
  </si>
  <si>
    <t>Microsoft® D365 Customer Service Open AO Subscription Open Value Level D 1 Month AP Per Device to Customer Service_OV_OVNTO</t>
  </si>
  <si>
    <t>GMS-00019</t>
  </si>
  <si>
    <t>Microsoft® D365 Customer Service Open AO Subscription Open Value Level D 1 Month AP Per User to Customer Service_OV_OVNTO</t>
  </si>
  <si>
    <t>GMV-00010</t>
  </si>
  <si>
    <t>Microsoft® D365 Customer Service FSA Open Subscription Open Value Level D 1 Month AP Per Device_OV_OVNTO</t>
  </si>
  <si>
    <t>GMV-00011</t>
  </si>
  <si>
    <t>Microsoft® D365 Customer Service FSA Open Subscription Open Value Level D 1 Month AP Per User_OV_OVNTO</t>
  </si>
  <si>
    <t>GMY-00005</t>
  </si>
  <si>
    <t>Microsoft® D365 Customer Service Open Subscription Open Value Level D 1 Month AP Per Device_OV_OVNTO</t>
  </si>
  <si>
    <t>GMY-00006</t>
  </si>
  <si>
    <t>Microsoft® D365 Customer Service Open Subscription Open Value Level D 1 Month AP Per User_OV_OVNTO</t>
  </si>
  <si>
    <t>GMY-00013</t>
  </si>
  <si>
    <t>Microsoft® D365 Customer Service Open Subscription Open Value Level D 1 Month AP Qualified Per User CRM Pro to O365_OV_OVNTO</t>
  </si>
  <si>
    <t>GMY-00018</t>
  </si>
  <si>
    <t>Microsoft® D365 Customer Service Open Subscription Open Value Level D 1 Month AP Qualified Per User CRMOL Basic_OV_OVNTO</t>
  </si>
  <si>
    <t>GMY-00023</t>
  </si>
  <si>
    <t>Microsoft® D365 Customer Service Open Subscription Open Value Level D 1 Month AP Qualified Per User CRMOL Pro_OV_OVNTO</t>
  </si>
  <si>
    <t>GN9-00005</t>
  </si>
  <si>
    <t>Microsoft®AzureActiveDirectoryPremP1Open ShrdSvr MonthlySubscriptions-VolumeLicense OLV 1License LevelD AdditionalProduct 1Month_OV_OVNTO</t>
  </si>
  <si>
    <t>GNJ-00005</t>
  </si>
  <si>
    <t>Microsoft® D365 Field Service Open Subscription Open Value Level D 1 Month AP Per Device_OV_OVNTO</t>
  </si>
  <si>
    <t>GNJ-00006</t>
  </si>
  <si>
    <t>Microsoft® D365 Field Service Open Subscription Open Value Level D 1 Month AP Per User_OV_OVNTO</t>
  </si>
  <si>
    <t>GNT-00005</t>
  </si>
  <si>
    <t>Microsoft® D365 Sales Open Subscription Open Value Level D 1 Month AP Per Device_OV_OVNTO</t>
  </si>
  <si>
    <t>GNT-00006</t>
  </si>
  <si>
    <t>Microsoft® D365 Sales Open Subscription Open Value Level D 1 Month AP Per User_OV_OVNTO</t>
  </si>
  <si>
    <t>GNT-00014</t>
  </si>
  <si>
    <t>Microsoft® D365 Sales Open Subscription Open Value Level D 1 Month AP Qualified Per User CRMOL Basic_OV_OVNTO</t>
  </si>
  <si>
    <t>GNT-00019</t>
  </si>
  <si>
    <t>Microsoft® D365 Sales Open Subscription Open Value Level D 1 Month AP Qualified Per User CRMOL Pro_OV_OVNTO</t>
  </si>
  <si>
    <t>GNT-00024</t>
  </si>
  <si>
    <t>Microsoft® D365 Sales Open Subscription Open Value Level D 1 Month AP Qualified Per User CRM Pro to O365_OV_OVNTO</t>
  </si>
  <si>
    <t>GNW-00007</t>
  </si>
  <si>
    <t>Microsoft® D365 Sales Open AO Subscription Open Value Level D 1 Month AP Per Device_OV_OVNTO</t>
  </si>
  <si>
    <t>GNW-00008</t>
  </si>
  <si>
    <t>Microsoft® D365 Sales Open AO Subscription Open Value Level D 1 Month AP Per User_OV_OVNTO</t>
  </si>
  <si>
    <t>GNZ-00010</t>
  </si>
  <si>
    <t>Microsoft® D365 Sales FSA Open Subscription Open Value Level D 1 Month AP Per Device_OV_OVNTO</t>
  </si>
  <si>
    <t>GNZ-00011</t>
  </si>
  <si>
    <t>Microsoft® D365 Sales FSA Open Subscription Open Value Level D 1 Month AP Per User_OV_OVNTO</t>
  </si>
  <si>
    <t>GPT-00003</t>
  </si>
  <si>
    <t>Microsoft® D365 Customer Engagement Non-Production Open Subscription Open Value Level D 1 Month AP Services_OV_OVNTO</t>
  </si>
  <si>
    <t>GPW-00001</t>
  </si>
  <si>
    <t>Microsoft® D365 Customer Engagement Additional Social Post Open Subscription Open Value Level D 1 Month AP Add-on 10k_OV_OVNTO</t>
  </si>
  <si>
    <t>GPW-00003</t>
  </si>
  <si>
    <t>Microsoft® D365 Customer Engagement Additional Social Post Open Subscription Open Value Level D 1 Month AP Add-on 100k_OV_OVNTO</t>
  </si>
  <si>
    <t>GPW-00005</t>
  </si>
  <si>
    <t>Microsoft® D365 Customer Engagement Additional Social Post Open Subscription Open Value Level D 1 Month AP Add-on 1M_OV_OVNTO</t>
  </si>
  <si>
    <t>GQP-00003</t>
  </si>
  <si>
    <t>Microsoft® D365 Customer Engagement Production Open Subscription Open Value Level D 1 Month AP Services_OV_OVNTO</t>
  </si>
  <si>
    <t>GR5-00005</t>
  </si>
  <si>
    <t>Microsoft®EOAforExchangeServerOpen ShrdSvr MonthlySubscriptions-VolumeLicense OLV 1License LevelD AdditionalProduct 1Month_OV_OVNTO</t>
  </si>
  <si>
    <t>GS7-00005</t>
  </si>
  <si>
    <t>Microsoft®EntMobandSecurityE3Open ShrdSvr MonthlySubscriptions-VolumeLicense OLV 1License LevelD AdditionalProduct 1Month_OV_OVNTO</t>
  </si>
  <si>
    <t>H21-02676</t>
  </si>
  <si>
    <t>Microsoft®ProjectServerCAL License/SoftwareAssurancePack OLV 1License LevelD AdditionalProduct DvcCAL 3Year Acquiredyear1_OV_OVNTO</t>
  </si>
  <si>
    <t>H21-02677</t>
  </si>
  <si>
    <t>Microsoft®ProjectServerCAL License/SoftwareAssurancePack OLV 1License LevelD AdditionalProduct UsrCAL 3Year Acquiredyear1_OV_OVNTO</t>
  </si>
  <si>
    <t>H21-02686</t>
  </si>
  <si>
    <t>Microsoft®ProjectServerCAL SoftwareAssurance OLV 1License LevelD AdditionalProduct DvcCAL 3Year Acquiredyear1_OV_OVNTO</t>
  </si>
  <si>
    <t>H21-02687</t>
  </si>
  <si>
    <t>Microsoft®ProjectServerCAL SoftwareAssurance OLV 1License LevelD AdditionalProduct UsrCAL 3Year Acquiredyear1_OV_OVNTO</t>
  </si>
  <si>
    <t>H22-01837</t>
  </si>
  <si>
    <t>Microsoft®ProjectServer License/SoftwareAssurancePack OLV 1License LevelD AdditionalProduct 3Year Acquiredyear1_OV_OVNTO</t>
  </si>
  <si>
    <t>H22-01842</t>
  </si>
  <si>
    <t>Microsoft®ProjectServer SoftwareAssurance OLV 1License LevelD AdditionalProduct 3Year Acquiredyear1_OV_OVNTO</t>
  </si>
  <si>
    <t>H30-02378</t>
  </si>
  <si>
    <t>Microsoft®ProjectProfessional License/SoftwareAssurancePack OLV 1License LevelD AdditionalProduct w/1ProjectSvrCAL 3Year Acquiredyear1_OV_OVNTO</t>
  </si>
  <si>
    <t>H30-02383</t>
  </si>
  <si>
    <t>Microsoft®ProjectProfessional SAStepUp OLV 1License LevelD ProjectStandard AdditionalProduct w/1ProjectSvrCAL 3Year Acquiredyear1_OV_OVNTO</t>
  </si>
  <si>
    <t>H30-02388</t>
  </si>
  <si>
    <t>Microsoft®ProjectProfessional SoftwareAssurance OLV 1License LevelD AdditionalProduct w/1ProjectSvrCAL 3Year Acquiredyear1_OV_OVNTO</t>
  </si>
  <si>
    <t>HHP-00005</t>
  </si>
  <si>
    <t>Microsoft® Defender Identity Open Subscription Open Value Level D 1 Month AP_OV_OVNTO</t>
  </si>
  <si>
    <t>HHS-00005</t>
  </si>
  <si>
    <t>Microsoft® Defender Identity CAO Open Subscription Open Value Level D 1 Month Additional Product Add-on ATA_OV_OVNTO</t>
  </si>
  <si>
    <t>HJA-00717</t>
  </si>
  <si>
    <t>Microsoft® BizTalk Server Branch License &amp; Software Assurance Open Value 2 Licenses Level D 3 Years Acquired Year 1 Additional Product Core License_OV_OVNTO</t>
  </si>
  <si>
    <t>HJA-00718</t>
  </si>
  <si>
    <t>Microsoft® BizTalk Server Branch Software Assurance Open Value 2 Licenses Level D 3 Years Acquired Year 1 Additional Product Core License_OV_OVNTO</t>
  </si>
  <si>
    <t>HWV-00005</t>
  </si>
  <si>
    <t>Microsoft®VisioPlan1Open ShrdSvr MonthlySubscriptions-VolumeLicense OLV 1License LevelD AdditionalProduct 1Month_OV_OVNTO</t>
  </si>
  <si>
    <t>J5A-00202</t>
  </si>
  <si>
    <t>Microsoft® Endpoint Configuration Manager License &amp; Software Assurance Open Value Level D 3 Years Acquired Year 1 AP Per OSE_OV_OVNTO</t>
  </si>
  <si>
    <t>J5A-00204</t>
  </si>
  <si>
    <t>Microsoft® Endpoint Configuration Manager Software Assurance Open Value Level D 3 Years Acquired Year 1 AP Per OSE_OV_OVNTO</t>
  </si>
  <si>
    <t>J5A-00405</t>
  </si>
  <si>
    <t>Microsoft® Endpoint Configuration Manager License &amp; Software Assurance Open Value Level D 3 Years Acquired Year 1 AP Per User_OV_OVNTO</t>
  </si>
  <si>
    <t>J5A-00407</t>
  </si>
  <si>
    <t>Microsoft® Endpoint Configuration Manager Software Assurance Open Value Level D 3 Years Acquired Year 1 AP Per User_OV_OVNTO</t>
  </si>
  <si>
    <t>KF4-00005</t>
  </si>
  <si>
    <t>Microsoft® Defender O365 P1 Open Subscription Open Value Level D 1 Month AP_OV_OVNTO</t>
  </si>
  <si>
    <t>KV3-00349</t>
  </si>
  <si>
    <t>Microsoft® Win Enterprise Device Software Assurance Open Value Level D 3 Years Acquired Year 1 AP_OV_OVNTO</t>
  </si>
  <si>
    <t>KV3-00350</t>
  </si>
  <si>
    <t>Microsoft® Win Enterprise Device Upgrade SA Open Value Level D 3 Years Acquired Year 1 AP_OV_OVNTO</t>
  </si>
  <si>
    <t>KV3-00351</t>
  </si>
  <si>
    <t>Microsoft® Win Enterprise Device All Languages Software Assurance Open Value Level D 3 Years Acquired Year 1 Enterprise_OV_OVNTO</t>
  </si>
  <si>
    <t>KV3-00355</t>
  </si>
  <si>
    <t>Microsoft® Win Enterprise Device All Languages Upgrade SA Open Value Level D 3 Years Acquired Year 1 Enterprise_OV_OVNTO</t>
  </si>
  <si>
    <t>L5D-00130</t>
  </si>
  <si>
    <t>Microsoft®VisualStudioTestProSubMSDN License/SoftwareAssurancePack OLV 1License LevelD AdditionalProduct 3Year Acquiredyear1_OV_OVNTO</t>
  </si>
  <si>
    <t>L5D-00131</t>
  </si>
  <si>
    <t>Microsoft®VisualStudioTestProSubMSDN SoftwareAssurance OLV 1License LevelD AdditionalProduct 3Year Acquiredyear1_OV_OVNTO</t>
  </si>
  <si>
    <t>LJ7-00005</t>
  </si>
  <si>
    <t>Microsoft® Audio Conferencing Open Subscription Open Value Level D 1 Month Additional Product_OV_OVNTO</t>
  </si>
  <si>
    <t>M3J-00090</t>
  </si>
  <si>
    <t>Microsoft® System Center Endpoint Protection Subscription Open Value Level D 1 Month AP Per Device_OV_OVNTO</t>
  </si>
  <si>
    <t>M3J-00091</t>
  </si>
  <si>
    <t>Microsoft® System Center Endpoint Protection Subscription Open Value Level D 1 Month AP Per User_OV_OVNTO</t>
  </si>
  <si>
    <t>MX3-00206</t>
  </si>
  <si>
    <t>Microsoft®VisualStudioEnterpriseSubMSDN License/SoftwareAssurancePack OLV 1License LevelD AdditionalProduct 3Year Acquiredyear1_OV_OVNTO</t>
  </si>
  <si>
    <t>MX3-00207</t>
  </si>
  <si>
    <t>Microsoft®VisualStudioEnterpriseSubMSDN SoftwareAssurance OLV 1License LevelD AdditionalProduct 3Year Acquiredyear1_OV_OVNTO</t>
  </si>
  <si>
    <t>MX3-00208</t>
  </si>
  <si>
    <t>Microsoft®VisualStudioEnterpriseSubMSDN SAStepUp OLV 1License LevelD VisualStudioProw/MSDN AdditionalProduct 3Year Acquiredyear1_OV_OVNTO</t>
  </si>
  <si>
    <t>MX3-00209</t>
  </si>
  <si>
    <t>Microsoft®VisualStudioEnterpriseSubMSDN SAStepUp OLV 1License LevelD VisualStudioTestProw/MSDN AdditionalProduct 3Year Acquiredyear1_OV_OVNTO</t>
  </si>
  <si>
    <t>NH3-00324</t>
  </si>
  <si>
    <t>Microsoft® Advanced Threat Analytics CML License &amp; Software Assurance Open Value Level D 3 Years Acquired Year 1 AP Per OSE_OV_OVNTO</t>
  </si>
  <si>
    <t>NH3-00325</t>
  </si>
  <si>
    <t>Microsoft® Advanced Threat Analytics CML License &amp; Software Assurance Open Value Level D 3 Years Acquired Year 1 AP Per User_OV_OVNTO</t>
  </si>
  <si>
    <t>NH3-00326</t>
  </si>
  <si>
    <t>Microsoft® Advanced Threat Analytics CML Software Assurance Open Value Level D 3 Years Acquired Year 1 AP Per OSE_OV_OVNTO</t>
  </si>
  <si>
    <t>NH3-00327</t>
  </si>
  <si>
    <t>Microsoft® Advanced Threat Analytics CML Software Assurance Open Value Level D 3 Years Acquired Year 1 AP Per User_OV_OVNTO</t>
  </si>
  <si>
    <t>NK7-00033</t>
  </si>
  <si>
    <t>Microsoft®IdentityManager-CAL License/SoftwareAssurancePack OLV 1License LevelD AdditionalProduct UsrCAL 3Year Acquiredyear1_OV_OVNTO</t>
  </si>
  <si>
    <t>NK7-00034</t>
  </si>
  <si>
    <t>Microsoft®IdentityManager-CAL SoftwareAssurance OLV 1License LevelD AdditionalProduct UsrCAL 3Year Acquiredyear1_OV_OVNTO</t>
  </si>
  <si>
    <t>NMG-00005</t>
  </si>
  <si>
    <t>Microsoft® Intune Device Open Subscription Open Value Level D 1 Month Additional Product Per Device_OV_OVNTO</t>
  </si>
  <si>
    <t>P71-07142</t>
  </si>
  <si>
    <t>Microsoft® Win Server Datacenter SA Step-up Open Value Level D 3 Years Acquired Year 1 Win Server Std AP 2 Processor License_OV_OVNTO</t>
  </si>
  <si>
    <t>PGI-00263</t>
  </si>
  <si>
    <t>Microsoft®ExchangeEnterpriseCAL License/SoftwareAssurancePack OLV 1License LevelD AdditionalProduct DvcCAL w/Services 3Year Acquiredyear1_OV_OVNTO</t>
  </si>
  <si>
    <t>PGI-00264</t>
  </si>
  <si>
    <t>Microsoft®ExchangeEnterpriseCAL License/SoftwareAssurancePack OLV 1License LevelD AdditionalProduct UsrCAL w/Services 3Year Acquiredyear1_OV_OVNTO</t>
  </si>
  <si>
    <t>PGI-00265</t>
  </si>
  <si>
    <t>Microsoft®ExchangeEnterpriseCAL SoftwareAssurance OLV 1License LevelD AdditionalProduct DvcCAL w/Services 3Year Acquiredyear1_OV_OVNTO</t>
  </si>
  <si>
    <t>PGI-00266</t>
  </si>
  <si>
    <t>Microsoft®ExchangeEnterpriseCAL SoftwareAssurance OLV 1License LevelD AdditionalProduct UsrCAL w/Services 3Year Acquiredyear1_OV_OVNTO</t>
  </si>
  <si>
    <t>PL7-00018</t>
  </si>
  <si>
    <t>Microsoft®IdentityManagerExternalConnector License/SoftwareAssurancePack OLV 1License LevelD AdditionalProduct 3Year Acquiredyear1_OV_OVNTO</t>
  </si>
  <si>
    <t>PL7-00019</t>
  </si>
  <si>
    <t>Microsoft®IdentityManagerExternalConnector SoftwareAssurance OLV 1License LevelD AdditionalProduct 3Year Acquiredyear1_OV_OVNTO</t>
  </si>
  <si>
    <t>PQR-00004</t>
  </si>
  <si>
    <t>Microsoft® Bing Maps Transactions Subscription Open Value Level D 1 Month AP Usage 100K Transactions_OV_OVNTO</t>
  </si>
  <si>
    <t>PQR-00010</t>
  </si>
  <si>
    <t>Microsoft® Bing Maps Transactions Subscription Open Value Level D 1 Month AP Usage 500K Transactions_OV_OVNTO</t>
  </si>
  <si>
    <t>PQR-00016</t>
  </si>
  <si>
    <t>Microsoft® Bing Maps Transactions Subscription Open Value Level D 1 Month AP Usage 1M Transactions_OV_OVNTO</t>
  </si>
  <si>
    <t>PQR-00022</t>
  </si>
  <si>
    <t>Microsoft® Bing Maps Transactions Subscription Open Value Level D 1 Month AP Usage 2M Transactions_OV_OVNTO</t>
  </si>
  <si>
    <t>PQR-00028</t>
  </si>
  <si>
    <t>Microsoft® Bing Maps Transactions Subscription Open Value Level D 1 Month AP Usage 5M Transactions_OV_OVNTO</t>
  </si>
  <si>
    <t>PQR-00034</t>
  </si>
  <si>
    <t>Microsoft® Bing Maps Transactions Subscription Open Value Level D 1 Month AP Usage 10M Transactions_OV_OVNTO</t>
  </si>
  <si>
    <t>PQR-00040</t>
  </si>
  <si>
    <t>Microsoft® Bing Maps Transactions Subscription Open Value Level D 1 Month AP Usage 30M Transactions_OV_OVNTO</t>
  </si>
  <si>
    <t>Q4Y-00005</t>
  </si>
  <si>
    <t>Microsoft® O365 E1 Open Subscription Open Value Level D 1 Month AP_OV_OVNTO</t>
  </si>
  <si>
    <t>Q5Y-00005</t>
  </si>
  <si>
    <t>Microsoft® O365 E3 Open Subscription Open Value Level D 1 Month AP_OV_OVNTO</t>
  </si>
  <si>
    <t>Q6Y-00005</t>
  </si>
  <si>
    <t>Microsoft®ExchangeOnlinePlan1Open ShrdSvr MonthlySubscriptions-VolumeLicense OLV 1License LevelD AdditionalProduct 1Month_OV_OVNTO</t>
  </si>
  <si>
    <t>Q6Z-00005</t>
  </si>
  <si>
    <t>Microsoft®ExchangeOnlinePlan2Open ShrdSvr MonthlySubscriptions-VolumeLicense OLV 1License LevelD AdditionalProduct 1Month_OV_OVNTO</t>
  </si>
  <si>
    <t>Q7Y-00005</t>
  </si>
  <si>
    <t>Microsoft® M365 Apps Enterprise Open Subscription Open Value Level D 1 Month AP_OV_OVNTO</t>
  </si>
  <si>
    <t>Q7Y-00020</t>
  </si>
  <si>
    <t>Microsoft® M365 Apps Enterprise Open All Languages Subscription Open Value Level D 1 Month Enterprise_OV_OVNTO</t>
  </si>
  <si>
    <t>Q9Z-00005</t>
  </si>
  <si>
    <t>Microsoft® SharePoint P1 Open Subscription Open Value Level D 1 Month AP_OV_OVNTO</t>
  </si>
  <si>
    <t>QD3-00005</t>
  </si>
  <si>
    <t>Microsoft®AzureInfoProtPremP1Open ShrdSvr MonthlySubscriptions-VolumeLicense OLV 1License LevelD AdditionalProduct 1Month_OV_OVNTO</t>
  </si>
  <si>
    <t>R18-02405</t>
  </si>
  <si>
    <t>Microsoft® Win Server CAL License &amp; Software Assurance Open Value Level D 3 Years Acquired Year 1 AP Device CAL_OV_OVNTO</t>
  </si>
  <si>
    <t>R18-02410</t>
  </si>
  <si>
    <t>Microsoft® Win Server CAL License &amp; Software Assurance Open Value Level D 3 Years Acquired Year 1 AP User CAL_OV_OVNTO</t>
  </si>
  <si>
    <t>R18-02417</t>
  </si>
  <si>
    <t>Microsoft® Win Server CAL Software Assurance Open Value Level D 3 Years Acquired Year 1 AP Device CAL_OV_OVNTO</t>
  </si>
  <si>
    <t>R18-02422</t>
  </si>
  <si>
    <t>Microsoft® Win Server CAL Software Assurance Open Value Level D 3 Years Acquired Year 1 AP User CAL_OV_OVNTO</t>
  </si>
  <si>
    <t>R2Z-00005</t>
  </si>
  <si>
    <t>Microsoft® SharePoint P2 Open Subscription Open Value Level D 1 Month AP_OV_OVNTO</t>
  </si>
  <si>
    <t>R39-00836</t>
  </si>
  <si>
    <t>Microsoft® Win Server External Connector License &amp; Software Assurance Open Value Level D 3 Years Acquired Year 1 AP_OV_OVNTO</t>
  </si>
  <si>
    <t>R39-00843</t>
  </si>
  <si>
    <t>Microsoft® Win Server External Connector Software Assurance Open Value Level D 3 Years Acquired Year 1 AP_OV_OVNTO</t>
  </si>
  <si>
    <t>R9Y-00005</t>
  </si>
  <si>
    <t>Microsoft®ExchangeOnlineProtectionOpen ShrdSvr MonthlySubscriptions-VolumeLicense OLV 1License LevelD AdditionalProduct 1Month_OV_OVNTO</t>
  </si>
  <si>
    <t>R9Z-00005</t>
  </si>
  <si>
    <t>Microsoft®VisioPlan2Open ShrdSvr MonthlySubscriptions-VolumeLicense OLV 1License LevelD AdditionalProduct 1Month_OV_OVNTO</t>
  </si>
  <si>
    <t>R9Z-00011</t>
  </si>
  <si>
    <t>Microsoft®VisioPlan2Open ShrdSvr MonthlySubscriptions-VolumeLicense OLV 1License LevelD AdditionalProduct AddOn toVisioPro 1Month_OV_OVNTO</t>
  </si>
  <si>
    <t>R9Z-00015</t>
  </si>
  <si>
    <t>Microsoft®VisioPlan2Open ShrdSvr MonthlySubscriptions-VolumeLicense OLV 1License LevelD AdditionalProduct AddOn toVisioStd 1Month_OV_OVNTO</t>
  </si>
  <si>
    <t>SY7-00005</t>
  </si>
  <si>
    <t>Microsoft® Teams Phone Standard Open Subscription Open Value Level D 1 Month AP_OV_OVNTO</t>
  </si>
  <si>
    <t>T3V-00014</t>
  </si>
  <si>
    <t>Microsoft® Bing Maps Known User Subscription Open Value Level D 1 Month AP 5K Bundle Per User_OV_OVNTO</t>
  </si>
  <si>
    <t>T3V-00028</t>
  </si>
  <si>
    <t>Microsoft® Bing Maps Known User Subscription Open Value Level D 1 Month Additional Product 100 Users_OV_OVNTO</t>
  </si>
  <si>
    <t>T5V-00006</t>
  </si>
  <si>
    <t>Microsoft® Bing Maps Light Known User Subscription Open Value Level D 1 Month AP 5K Bundle Per User_OV_OVNTO</t>
  </si>
  <si>
    <t>T5V-00026</t>
  </si>
  <si>
    <t>Microsoft® Bing Maps Light Known User Subscription Open Value Level D 1 Month AP 500 Bundle Per User_OV_OVNTO</t>
  </si>
  <si>
    <t>T6L-00314</t>
  </si>
  <si>
    <t>Microsoft® System Center Datacenter SA Step-up Open Value Level D 3 Years Acquired Year 1 Sys Ctr Std AP 2 Processor License_OV_OVNTO</t>
  </si>
  <si>
    <t>T98-02100</t>
  </si>
  <si>
    <t>Microsoft® Win Rights Management Services CAL License &amp; Software Assurance Open Value Level D 3 Years Acquired Year 1 AP Device CAL_OV_OVNTO</t>
  </si>
  <si>
    <t>T98-02105</t>
  </si>
  <si>
    <t>Microsoft® Win Rights Management Services CAL License &amp; Software Assurance Open Value Level D 3 Years Acquired Year 1 AP User CAL_OV_OVNTO</t>
  </si>
  <si>
    <t>T98-02112</t>
  </si>
  <si>
    <t>Microsoft® Win Rights Management Services CAL Software Assurance Open Value Level D 3 Years Acquired Year 1 AP Device CAL_OV_OVNTO</t>
  </si>
  <si>
    <t>T98-02117</t>
  </si>
  <si>
    <t>Microsoft® Win Rights Management Services CAL Software Assurance Open Value Level D 3 Years Acquired Year 1 AP User CAL_OV_OVNTO</t>
  </si>
  <si>
    <t>T99-00762</t>
  </si>
  <si>
    <t>Microsoft® Win Rights Management Services External Connector License &amp; Software Assurance Open Value Level D 3 Years Acquired Year 1 AP_OV_OVNTO</t>
  </si>
  <si>
    <t>T99-00769</t>
  </si>
  <si>
    <t>Microsoft® Win Rights Management Services External Connector Software Assurance Open Value Level D 3 Years Acquired Year 1 AP_OV_OVNTO</t>
  </si>
  <si>
    <t>TK9-00005</t>
  </si>
  <si>
    <t>Microsoft® O365 Advanced Compliance Open Subscription Open Value Level D 1 Month AP_OV_OVNTO</t>
  </si>
  <si>
    <t>TL4-00005</t>
  </si>
  <si>
    <t>Microsoft® OneDrive business P2 Open Subscription Open Value Level D 1 Month AP_OV_OVNTO</t>
  </si>
  <si>
    <t>TSC-00412</t>
  </si>
  <si>
    <t>Microsoft® System Center Data Protection Manager License &amp; Software Assurance Open Value Level D 3 Years Acquired Year 1 AP Per OSE_OV_OVNTO</t>
  </si>
  <si>
    <t>TSC-00414</t>
  </si>
  <si>
    <t>Microsoft® System Center Data Protection Manager Software Assurance Open Value Level D 3 Years Acquired Year 1 AP Per OSE_OV_OVNTO</t>
  </si>
  <si>
    <t>TSC-00829</t>
  </si>
  <si>
    <t>Microsoft® System Center Data Protection Manager License &amp; Software Assurance Open Value Level D 3 Years Acquired Year 1 AP Per User_OV_OVNTO</t>
  </si>
  <si>
    <t>TSC-00830</t>
  </si>
  <si>
    <t>Microsoft® System Center Data Protection Manager Software Assurance Open Value Level D 3 Years Acquired Year 1 AP Per User_OV_OVNTO</t>
  </si>
  <si>
    <t>U3J-00051</t>
  </si>
  <si>
    <t>Microsoft® Core CAL Bridge O365 Subscription Open Value Level D 1 Month AP Per User_OV_OVNTO</t>
  </si>
  <si>
    <t>U5J-00059</t>
  </si>
  <si>
    <t>Microsoft® Enterprise CAL Bridge O365 Subscription Open Value Level D 1 Month AP Per User_OV_OVNTO</t>
  </si>
  <si>
    <t>V7U-00006</t>
  </si>
  <si>
    <t>Microsoft® Mobile Asset Mgmt Subscription Open Value Level D 1 Month Additional Product Platform Services_OV_OVNTO</t>
  </si>
  <si>
    <t>V7U-00016</t>
  </si>
  <si>
    <t>Microsoft® Mobile Asset Mgmt Subscription Open Value Level D 1 Month Additional Product ROW Routing Per Asset_OV_OVNTO</t>
  </si>
  <si>
    <t>V7U-00024</t>
  </si>
  <si>
    <t>Microsoft® Mobile Asset Mgmt Subscription Open Value Level D 1 Month AP NA Routing Per Asset Add-on_OV_OVNTO</t>
  </si>
  <si>
    <t>V7U-00032</t>
  </si>
  <si>
    <t>Microsoft® Mobile Asset Mgmt Subscription Open Value Level D 1 Month AP Europe Routing Per Asset Add-on_OV_OVNTO</t>
  </si>
  <si>
    <t>V7U-00040</t>
  </si>
  <si>
    <t>Microsoft® Mobile Asset Mgmt Subscription Open Value Level D 1 Month AP NA w/o Routing Per Asset Add-on_OV_OVNTO</t>
  </si>
  <si>
    <t>V7U-00048</t>
  </si>
  <si>
    <t>Microsoft® Mobile Asset Mgmt Subscription Open Value Level D 1 Month AP Europe w/o Routing Per Asset Add-on_OV_OVNTO</t>
  </si>
  <si>
    <t>V7U-00056</t>
  </si>
  <si>
    <t>Microsoft® Mobile Asset Mgmt Subscription Open Value Level D 1 Month AP ROW w/o Routing Per Asset Add-on_OV_OVNTO</t>
  </si>
  <si>
    <t>W06-01097</t>
  </si>
  <si>
    <t>Microsoft® Core CAL License &amp; Software Assurance Open Value Level D 3 Years Acquired Year 1 AP Device CAL_OV_OVNTO</t>
  </si>
  <si>
    <t>W06-01102</t>
  </si>
  <si>
    <t>Microsoft® Core CAL License &amp; Software Assurance Open Value Level D 3 Years Acquired Year 1 AP User CAL_OV_OVNTO</t>
  </si>
  <si>
    <t>W06-01109</t>
  </si>
  <si>
    <t>Microsoft® Core CAL Software Assurance Open Value Level D 3 Years Acquired Year 1 AP Device CAL_OV_OVNTO</t>
  </si>
  <si>
    <t>W06-01114</t>
  </si>
  <si>
    <t>Microsoft® Core CAL Software Assurance Open Value Level D 3 Years Acquired Year 1 AP User CAL_OV_OVNTO</t>
  </si>
  <si>
    <t>W06-01118</t>
  </si>
  <si>
    <t>Microsoft® Core CAL All Languages License &amp; Software Assurance Open Value Level D 3 Years Acquired Year 1 Enterprise Device CAL_OV_OVNTO</t>
  </si>
  <si>
    <t>W06-01136</t>
  </si>
  <si>
    <t>Microsoft® Core CAL All Languages License &amp; Software Assurance Open Value Level D 3 Years Acquired Year 1 Enterprise User CAL_OV_OVNTO</t>
  </si>
  <si>
    <t>W06-01153</t>
  </si>
  <si>
    <t>Microsoft® Core CAL All Languages Software Assurance Open Value Level D 3 Years Acquired Year 1 Enterprise Device CAL_OV_OVNTO</t>
  </si>
  <si>
    <t>W06-01155</t>
  </si>
  <si>
    <t>Microsoft® Core CAL All Languages Software Assurance Open Value Level D 3 Years Acquired Year 1 Enterprise User CAL_OV_OVNTO</t>
  </si>
  <si>
    <t>W35-00005</t>
  </si>
  <si>
    <t>Microsoft®SfBPlusCALOpen ShrdSvr MonthlySubscriptions-VolumeLicense OLV 1License LevelD AdditionalProduct  1Month_OV_OVNTO</t>
  </si>
  <si>
    <t>WC2-00005</t>
  </si>
  <si>
    <t>Microsoft® MultiFactor Authentication Open Subscription Open Value Level D 1 Month Additional Product Renewal Only_OV_OVNTO</t>
  </si>
  <si>
    <t>YEG-00245</t>
  </si>
  <si>
    <t>Microsoft®SfBServerPlusCAL License/SoftwareAssurancePack OLV 1License LevelD AdditionalProduct DvcCAL 3Year Acquiredyear1_OV_OVNTO</t>
  </si>
  <si>
    <t>YEG-00246</t>
  </si>
  <si>
    <t>Microsoft®SfBServerPlusCAL License/SoftwareAssurancePack OLV 1License LevelD AdditionalProduct UsrCAL 3Year Acquiredyear1_OV_OVNTO</t>
  </si>
  <si>
    <t>YEG-00247</t>
  </si>
  <si>
    <t>Microsoft®SfBServerPlusCAL SoftwareAssurance OLV 1License LevelD AdditionalProduct DvcCAL 3Year Acquiredyear1_OV_OVNTO</t>
  </si>
  <si>
    <t>YEG-00248</t>
  </si>
  <si>
    <t>Microsoft®SfBServerPlusCAL SoftwareAssurance OLV 1License LevelD AdditionalProduct UsrCAL 3Year Acquiredyear1_OV_OVNTO</t>
  </si>
  <si>
    <t>YEG-00627</t>
  </si>
  <si>
    <t>Microsoft®SfBServerPlusCAL License/SoftwareAssurancePack OLV 1License LevelD AdditionalProduct forECAL DvcCAL 3Year Acquiredyear1_OV_OVNTO</t>
  </si>
  <si>
    <t>YEG-00628</t>
  </si>
  <si>
    <t>Microsoft®SfBServerPlusCAL License/SoftwareAssurancePack OLV 1License LevelD AdditionalProduct forECAL UsrCAL 3Year Acquiredyear1_OV_OVNTO</t>
  </si>
  <si>
    <t>YEG-00629</t>
  </si>
  <si>
    <t>Microsoft®SfBServerPlusCAL SoftwareAssurance OLV 1License LevelD AdditionalProduct forECAL DvcCAL 3Year Acquiredyear1_OV_OVNTO</t>
  </si>
  <si>
    <t>YEG-00630</t>
  </si>
  <si>
    <t>Microsoft®SfBServerPlusCAL SoftwareAssurance OLV 1License LevelD AdditionalProduct forECAL UsrCAL 3Year Acquiredyear1_OV_OVNTO</t>
  </si>
  <si>
    <t>YEG-01247</t>
  </si>
  <si>
    <t>Microsoft®SfBServerPlusCAL AllLng License/SoftwareAssurancePack OLV 1License LevelD Enterprise DvcCAL 3Year Acquiredyear1_OV_OVNTO</t>
  </si>
  <si>
    <t>YEG-01248</t>
  </si>
  <si>
    <t>Microsoft®SfBServerPlusCAL AllLng License/SoftwareAssurancePack OLV 1License LevelD Enterprise UsrCAL 3Year Acquiredyear1_OV_OVNTO</t>
  </si>
  <si>
    <t>YEG-01249</t>
  </si>
  <si>
    <t>Microsoft®SfBServerPlusCAL AllLng SoftwareAssurance OLV 1License LevelD Enterprise DvcCAL 3Year Acquiredyear1_OV_OVNTO</t>
  </si>
  <si>
    <t>YEG-01250</t>
  </si>
  <si>
    <t>Microsoft®SfBServerPlusCAL AllLng SoftwareAssurance OLV 1License LevelD Enterprise UsrCAL 3Year Acquiredyear1_OV_OVNTO</t>
  </si>
  <si>
    <t>YEG-01307</t>
  </si>
  <si>
    <t>Microsoft®SfBServerPlusCAL AllLng License/SoftwareAssurancePack OLV 1License LevelD Enterprise forECAL DvcCAL 3Year Acquiredyear1_OV_OVNTO</t>
  </si>
  <si>
    <t>YEG-01308</t>
  </si>
  <si>
    <t>Microsoft®SfBServerPlusCAL AllLng License/SoftwareAssurancePack OLV 1License LevelD Enterprise forECAL UsrCAL 3Year Acquiredyear1_OV_OVNTO</t>
  </si>
  <si>
    <t>YEG-01309</t>
  </si>
  <si>
    <t>Microsoft®SfBServerPlusCAL AllLng SoftwareAssurance OLV 1License LevelD Enterprise forECAL DvcCAL 3Year Acquiredyear1_OV_OVNTO</t>
  </si>
  <si>
    <t>YEG-01310</t>
  </si>
  <si>
    <t>Microsoft®SfBServerPlusCAL AllLng SoftwareAssurance OLV 1License LevelD Enterprise forECAL UsrCAL 3Year Acquiredyear1_OV_OVNTO</t>
  </si>
  <si>
    <t>DG7GMGF0D7FV-0001</t>
  </si>
  <si>
    <t>Access LTSC 2021</t>
  </si>
  <si>
    <t>DG7GMGF0D7FX-0002</t>
  </si>
  <si>
    <t>Office LTSC Professional Plus 2021</t>
  </si>
  <si>
    <t>DG7GMGF0D7FZ-0002</t>
  </si>
  <si>
    <t>Office LTSC Standard 2021</t>
  </si>
  <si>
    <t>DG7GMGF0D7D1-0002</t>
  </si>
  <si>
    <t>Office LTSC Standard for Mac 2021</t>
  </si>
  <si>
    <t>DG7GMGF0D7D7-0001</t>
  </si>
  <si>
    <t>Project Professional 2021</t>
  </si>
  <si>
    <t>DG7GMGF0D7D8-0001</t>
  </si>
  <si>
    <t>Project Standard 2021</t>
  </si>
  <si>
    <t>DG7GMGF0D7D9-0002</t>
  </si>
  <si>
    <t>Visio LTSC Professional 2021</t>
  </si>
  <si>
    <t>DG7GMGF0D7DB-0002</t>
  </si>
  <si>
    <t>Visio LTSC Standard 2021</t>
  </si>
  <si>
    <t>f889f18a-cceb-4ac8-8f76-1e6ea97256a0</t>
  </si>
  <si>
    <t>Universal Print Additional Capacity for Faculty 10K - Microsoft 365_AddOn</t>
  </si>
  <si>
    <t>6e93ecad-e7dd-4158-b038-65f3d160b736</t>
  </si>
  <si>
    <t>Dynamics 365 Business Central Device for Faculty</t>
  </si>
  <si>
    <t>a66cb0f3-567d-416e-b4f7-164a2738a57f</t>
  </si>
  <si>
    <t>Dynamics 365 Business Central Device for Students</t>
  </si>
  <si>
    <t>0638ef49-32fe-4115-a87f-559506a04934</t>
  </si>
  <si>
    <t>Microsoft Viva for Faculty</t>
  </si>
  <si>
    <t>051934f3-5341-48fe-90ac-59a0ae9960d4</t>
  </si>
  <si>
    <t>Dynamics 365 Customer Service Call Intelligence Minutes Add-on for Faculty_AddOn</t>
  </si>
  <si>
    <t>06339642-9043-498c-9d95-e2d4787fdbd0</t>
  </si>
  <si>
    <t>Dynamics 365 Marketing Interactions Add on pack: Tier 4 for Faculty_AddOn</t>
  </si>
  <si>
    <t>06e54a59-a321-44e7-adc4-808a926537f9</t>
  </si>
  <si>
    <t>Dynamics 365 Customer Service Call Intelligence Minutes Add-on for Students_AddOn</t>
  </si>
  <si>
    <t>0aef564a-ac33-489b-b3f3-28695170298b</t>
  </si>
  <si>
    <t>Standard Edge Scale Unit add-in for Dynamics 365 Supply Chain Management for Faculty</t>
  </si>
  <si>
    <t>0dba3128-7dd9-4961-a3f5-5fc651a49461</t>
  </si>
  <si>
    <t>Dynamics 365 Marketing Interactions Add on pack: Tier 1 for Faculty_AddOn</t>
  </si>
  <si>
    <t>1514cecb-2ad3-4dc8-80d1-42395817777a</t>
  </si>
  <si>
    <t>Dynamics 365 Customer Service Digital Messaging and Voice Add-in for Faculty_AddOn</t>
  </si>
  <si>
    <t>18884f43-dc34-40f8-a5d4-042b50d6896d</t>
  </si>
  <si>
    <t>Dynamics 365 Customer Service Voice Channel Add-in for Faculty_AddOn</t>
  </si>
  <si>
    <t>1f4b4375-3185-40cf-b044-117fe3b102c6</t>
  </si>
  <si>
    <t>Microsoft 365 Domestic Calling Plan for students for US and Canada_AddOn</t>
  </si>
  <si>
    <t>1f61964f-86e0-4821-81ed-eebe194de173</t>
  </si>
  <si>
    <t>Microsoft Defender for Cloud Apps - App Governance Add-On for EDU_173</t>
  </si>
  <si>
    <t>25200230-76db-4a21-8b33-5518567242c8</t>
  </si>
  <si>
    <t>Dynamics 365 Marketing Interactions Add on pack: Tier 2 for Students_AddOn</t>
  </si>
  <si>
    <t>26956da8-eeb5-44e3-aa79-d36e0e42b930</t>
  </si>
  <si>
    <t>Teams Phone with Calling Plan for students_AddOn</t>
  </si>
  <si>
    <t>2ed7d9c7-6838-4741-baf3-476e54142271</t>
  </si>
  <si>
    <t>Privacy Management - subject rights request (10) for EDU_AddOn</t>
  </si>
  <si>
    <t>3141acba-840a-400d-b080-0cca5c7386a2</t>
  </si>
  <si>
    <t>Dynamics 365 Marketing Interactions Add on pack: Tier 3 for Faculty_AddOn</t>
  </si>
  <si>
    <t>362d4721-edbd-4cb2-a4c2-bd0be4a0d9cd</t>
  </si>
  <si>
    <t>Universal Print Additional Capacity for Faculty (10k) -  Windows_AddOn</t>
  </si>
  <si>
    <t>38d26b78-5f0a-4b9e-b6dd-ab50815c9247</t>
  </si>
  <si>
    <t>Dynamics 365 Customer Service Digital Messaging and Voice Add-in for Students_AddOn</t>
  </si>
  <si>
    <t>3ae3c976-ef90-41d1-a96b-2fdff13007b7</t>
  </si>
  <si>
    <t>Microsoft Viva Learning for faculty</t>
  </si>
  <si>
    <t>3c2e878c-ef23-4b52-89dd-034d3dc4e88c</t>
  </si>
  <si>
    <t>Dynamics 365 Intelligent Order Management USL for Faculty</t>
  </si>
  <si>
    <t>46820fb0-f089-42c4-b607-16d8653bbc97</t>
  </si>
  <si>
    <t>Dynamics 365 Customer Insights for Faculty</t>
  </si>
  <si>
    <t>4a802dae-80e9-4ff1-92ee-980b2992eaa7</t>
  </si>
  <si>
    <t>Dynamics 365 Intelligent Order Management for Faculty</t>
  </si>
  <si>
    <t>4d980646-781c-4ad4-9522-eb4f296c20ce</t>
  </si>
  <si>
    <t>Dynamics 365 Marketing Interactions Add on pack: Tier 2 for Faculty_AddOn</t>
  </si>
  <si>
    <t>51cd8718-ed9b-4a2e-9de7-efc462685a63</t>
  </si>
  <si>
    <t>Dynamics 365 Marketing Interactions Add on pack: Tier 1 for Students_AddOn</t>
  </si>
  <si>
    <t>52a73e33-3cca-48e8-8e22-fb5d8e6994d0</t>
  </si>
  <si>
    <t>Operator Connect Conferencing for Student_AddOn</t>
  </si>
  <si>
    <t>53c6f1b3-ee06-4d64-aab4-a9d1afe9a915</t>
  </si>
  <si>
    <t>Dynamics 365 Customer Service Intelligent Voicebot Minutes Add-on for Faculty_AddOn</t>
  </si>
  <si>
    <t>596bac61-1e20-45b1-8cb4-1dffbfac52af</t>
  </si>
  <si>
    <t>Power Apps per app plan (1 app or portal) for Students Power Apps per app plan (1 app or portal)</t>
  </si>
  <si>
    <t>5b54e574-e728-4dbd-a763-cb331fc724ce</t>
  </si>
  <si>
    <t>Teams Rooms Premium for faculty (USA/CAN)</t>
  </si>
  <si>
    <t>5e10c10d-ff1b-4d11-b546-5e7c4488cde2</t>
  </si>
  <si>
    <t>Dynamics 365 Customer Service Voice Channel Add-in for Students_AddOn</t>
  </si>
  <si>
    <t>602e7548-375b-4e01-bf79-a9a8b8ff16d4</t>
  </si>
  <si>
    <t>Microsoft 365 Domestic Calling Plan for faculty for US and Canada_AddOn</t>
  </si>
  <si>
    <t>63bdf1a0-8c92-4928-8f4c-036be0d0628f</t>
  </si>
  <si>
    <t>Dynamics 365 Customer Insights B2B Accounts Add-on for Faculty_AddOn</t>
  </si>
  <si>
    <t>65984b52-1df0-4a12-a78a-f1cb3dd4a76d</t>
  </si>
  <si>
    <t>Microsoft Viva Insights Faculty_AddOn</t>
  </si>
  <si>
    <t>68fbb174-57a0-46a7-936a-3ca435f57ab8</t>
  </si>
  <si>
    <t>Basic Edge Scale Unit Overage for Students_AddOn</t>
  </si>
  <si>
    <t>6ab6e9b8-161f-4a40-9c75-d07e71d195a9</t>
  </si>
  <si>
    <t>Dynamics 365 Customer Insights Attach for Faculty</t>
  </si>
  <si>
    <t>6d7e7e0d-fa06-44da-8770-89c092ef7a6e</t>
  </si>
  <si>
    <t>Dynamics 365 Customer Service Intelligent Voicebot Minutes Add-on for Students_AddOn</t>
  </si>
  <si>
    <t>78e5a66f-323d-4b0f-b9e5-5262d3231cea</t>
  </si>
  <si>
    <t>Extended Dial-out Minutes to USA/CAN for faculty_AddOn</t>
  </si>
  <si>
    <t>7aa52f93-dbbb-43e0-9795-d48afa4a09d0</t>
  </si>
  <si>
    <t>Dynamics 365 Marketing Interactions Add on pack: Tier 3 for Students_AddOn</t>
  </si>
  <si>
    <t>8950c820-b205-43d2-aff1-b6abf0f37675</t>
  </si>
  <si>
    <t>Privacy Management - subject rights request (1) for EDU_AddOn</t>
  </si>
  <si>
    <t>8cc24d48-93bc-47ff-8db4-36ca319e8447</t>
  </si>
  <si>
    <t>Dynamics 365 Marketing Interactions Add on pack: Tier 4 for Students_AddOn</t>
  </si>
  <si>
    <t>8d7cf5b6-1c83-48f2-bf94-fe5ffb58a1d4</t>
  </si>
  <si>
    <t>Privacy Management - subject rights request (100) for EDU_AddOn</t>
  </si>
  <si>
    <t>8e279253-ae03-4d9f-8368-f7de1dcab777</t>
  </si>
  <si>
    <t>Dynamics 365 Intelligent Order Management USL for Students</t>
  </si>
  <si>
    <t>9b03b750-63fe-4f96-be8f-23c34624149f</t>
  </si>
  <si>
    <t>Dynamics 365 Intelligent Order Management for Students</t>
  </si>
  <si>
    <t>9d015e78-15bc-430e-a104-73b85e9f64d6</t>
  </si>
  <si>
    <t>Privacy Management - risk for EDU_AddOn</t>
  </si>
  <si>
    <t>a2dfc865-af54-43e2-9433-82f65f8ca566</t>
  </si>
  <si>
    <t>Basic Edge Scale Unit add-in for Dynamics 365 Supply Chain Management for Faculty</t>
  </si>
  <si>
    <t>a73b7fda-992d-4f2d-b72c-890c00ef66a7</t>
  </si>
  <si>
    <t>Standard Edge Scale Unit add-in for Dynamics 365 Supply Chain Management for Students</t>
  </si>
  <si>
    <t>b093abd8-234c-418c-b552-c74a571dea4b</t>
  </si>
  <si>
    <t>Dynamics 365 Marketing Interactions Add on pack: Tier 5 for Faculty_AddOn</t>
  </si>
  <si>
    <t>b8baa3b8-8cc2-4f26-a212-7fbeb28e7895</t>
  </si>
  <si>
    <t>Teams Phone with Calling Plan for faculty_AddOn</t>
  </si>
  <si>
    <t>b8e6f347-5725-4d6e-9cda-7921d76e568a</t>
  </si>
  <si>
    <t>Power Apps per app plan (1 app or portal) for Faculty Power Apps per app plan (1 app or portal)</t>
  </si>
  <si>
    <t>c7808297-b9ba-4a6a-bcdf-fbfb6f2bae55</t>
  </si>
  <si>
    <t>Standard Edge Scale Unit Overage for Faculty_AddOn</t>
  </si>
  <si>
    <t>c918ecbb-f748-478d-85e5-db1d70659c24</t>
  </si>
  <si>
    <t>Microsoft Defender for Endpoint P1 for EDU</t>
  </si>
  <si>
    <t>c9425f8f-a4f1-40f3-bef4-63183c4a9e31</t>
  </si>
  <si>
    <t>Dynamics 365 Marketing Interactions Add on pack: Tier 5 for Students_AddOn</t>
  </si>
  <si>
    <t>dae3762b-65b5-42bd-a58d-234994360864</t>
  </si>
  <si>
    <t>Basic Edge Scale Unit Overage for Faculty_AddOn</t>
  </si>
  <si>
    <t>e6fc53c2-a03c-4fe9-b426-8da2979a5388</t>
  </si>
  <si>
    <t>Operator Connect Conferencing for Faculty_AddOn</t>
  </si>
  <si>
    <t>e8e8296f-b822-48bd-88df-9fce1cdf1309</t>
  </si>
  <si>
    <t>Standard Edge Scale Unit Overage for Students_AddOn</t>
  </si>
  <si>
    <t>eb072a24-ecc1-4ac0-b4c0-7c1646a05789</t>
  </si>
  <si>
    <t>Microsoft Defender for Cloud Apps - App Governance Add-On for EDU_789</t>
  </si>
  <si>
    <t>ee10cbd2-7a12-45de-be11-0c2c7c6eeeb1</t>
  </si>
  <si>
    <t>Minecraft: Education Edition (per user)</t>
  </si>
  <si>
    <t>eec685f4-5b3e-4a84-98aa-521559f890dc</t>
  </si>
  <si>
    <t>Extended Dial-out Minutes to USA/CAN for students_AddOn</t>
  </si>
  <si>
    <t>f9406ce6-e2b3-4ca0-a91f-aa0b6d384ac0</t>
  </si>
  <si>
    <t>Basic Edge Scale Unit add-in for Dynamics 365 Supply Chain Management for Students</t>
  </si>
  <si>
    <t>DG7GMGF0D3SJ-0003</t>
  </si>
  <si>
    <t>Visual Studio Professional 2022</t>
  </si>
  <si>
    <t>DG7GMGF0D19L-0001</t>
  </si>
  <si>
    <t>Windows 10 Enterprise LTSC 2021 Upgrade</t>
  </si>
  <si>
    <t>DG7GMGF0D19M-0001</t>
  </si>
  <si>
    <t>Windows 10 Enterprise N LTSC 2021 Upgrade</t>
  </si>
  <si>
    <t>DG7GMGF0D8H4-0002</t>
  </si>
  <si>
    <t>Windows 11 Home to Pro Upgrade for Microsoft 365 Business</t>
  </si>
  <si>
    <t>DG7GMGF0D8H3-0002</t>
  </si>
  <si>
    <t>Windows 11 Home N to Pro N Upgrade for Microsoft 365 Business</t>
  </si>
  <si>
    <t>DG7GMGF0CGSH-0005</t>
  </si>
  <si>
    <t>Windows GGWA - Windows 10 Professional - Legalization GetGenuine</t>
  </si>
  <si>
    <t>DG7GMGF0CGSH-0004</t>
  </si>
  <si>
    <t>Windows GGWA - Windows 10 Professional N - Legalization GetGenuine</t>
  </si>
  <si>
    <t>DG7GMGF0D609-0002</t>
  </si>
  <si>
    <t>Windows Server 2022 Remote Desktop Services External Connector</t>
  </si>
  <si>
    <t>DG7GMGF0D7HX-0006</t>
  </si>
  <si>
    <t>Windows Server 2022 Remote Desktop Services - 1 Device CAL</t>
  </si>
  <si>
    <t>DG7GMGF0D7HX-0009</t>
  </si>
  <si>
    <t>Windows Server 2022 Remote Desktop Services - 1 User CAL</t>
  </si>
  <si>
    <t>DG7GMGF0D5SL-0002</t>
  </si>
  <si>
    <t>Rights Management Services (RMS) 2022 CAL- 1 User</t>
  </si>
  <si>
    <t>DG7GMGF0D5SL-2</t>
  </si>
  <si>
    <t>DG7GMGF0D5SL-0007</t>
  </si>
  <si>
    <t>Rights Management Services (RMS) 2022 CAL-1 Device</t>
  </si>
  <si>
    <t>DG7GMGF0D5SL-7</t>
  </si>
  <si>
    <t>DG7GMGF0D515-0001</t>
  </si>
  <si>
    <t>Windows Server 2022 External Connector</t>
  </si>
  <si>
    <t>DG7GMGF0D513-0001</t>
  </si>
  <si>
    <t>Windows Server 2022 Rights Management External Connector</t>
  </si>
  <si>
    <t>DG7GMGF0D5VX-0006</t>
  </si>
  <si>
    <t>Windows Server 2022 - 1 Device CAL</t>
  </si>
  <si>
    <t>DG7GMGF0D5VX-0007</t>
  </si>
  <si>
    <t>Windows Server 2022 - 1 User CAL</t>
  </si>
  <si>
    <t>DG7GMGF0D65N-0003</t>
  </si>
  <si>
    <t>Windows Server 2022 Datacenter - 2 Core</t>
  </si>
  <si>
    <t>DG7GMGF0D5RK-0005</t>
  </si>
  <si>
    <t>Windows Server 2022 Standard - 16 Core License Pack</t>
  </si>
  <si>
    <t>DG7GMGF0D5RK-0004</t>
  </si>
  <si>
    <t>Windows Server 2022 Standard - 2 Core License Pack</t>
  </si>
  <si>
    <t>DG7GMGF0FKZW-0002EDU</t>
  </si>
  <si>
    <t>SQL Server 2019 - 1 Device CAL_EDU</t>
  </si>
  <si>
    <t>DG7GMGF0FKZW-0003EDU</t>
  </si>
  <si>
    <t>SQL Server 2019 - 1 User CAL_EDU</t>
  </si>
  <si>
    <t>DG7GMGF0FKZV-0001EDU</t>
  </si>
  <si>
    <t>SQL Server 2019 Enterprise Core - 2 Core License Pack_EDU</t>
  </si>
  <si>
    <t>DG7GMGF0FKX9-0003EDU</t>
  </si>
  <si>
    <t>SQL Server 2019 Standard Edition_EDU</t>
  </si>
  <si>
    <t>DG7GMGF0FLR2-0002EDU</t>
  </si>
  <si>
    <t>SQL Server 2019 Standard Core - 2 Core License Pack_EDU</t>
  </si>
  <si>
    <t>DG7GMGF0CGSH-0003EDU</t>
  </si>
  <si>
    <t>Windows GGWA - Windows 10 Home - Edu - Legalization GetGenuine_EDU</t>
  </si>
  <si>
    <t>DG7GMGF0D515-0001EDU</t>
  </si>
  <si>
    <t>Windows Server 2022 External Connector_EDU</t>
  </si>
  <si>
    <t>DG7GMGF0D65N-0002</t>
  </si>
  <si>
    <t>Windows Server 2022 Datacenter - 16 Core</t>
  </si>
  <si>
    <t>DG7GMGF0D65N-0002EDU</t>
  </si>
  <si>
    <t>Windows Server 2022 Datacenter - 16 Core_EDU</t>
  </si>
  <si>
    <t>DG7GMGF0D65N-0003EDU</t>
  </si>
  <si>
    <t>Windows Server 2022 Datacenter - 2 Core_EDU</t>
  </si>
  <si>
    <t>DG7GMGF0D5RK-0005EDU</t>
  </si>
  <si>
    <t>Windows Server 2022 Standard - 16 Core License Pack_EDU</t>
  </si>
  <si>
    <t>DG7GMGF0D5RK-0004EDU</t>
  </si>
  <si>
    <t>Windows Server 2022 Standard - 2 Core License Pack_EDU</t>
  </si>
  <si>
    <t>Controles Empresariales</t>
  </si>
  <si>
    <t>IT-SW-01-01</t>
  </si>
  <si>
    <t>Canal</t>
  </si>
  <si>
    <t xml:space="preserve">Capacitación para usuario final - hasta 10 Personas.  </t>
  </si>
  <si>
    <t>Por sesión de capacitación de 4 horas para un grupo de hasta 10 personas.</t>
  </si>
  <si>
    <t>Servicio</t>
  </si>
  <si>
    <t>Zona 1</t>
  </si>
  <si>
    <t>Remoto</t>
  </si>
  <si>
    <t>Capacitador</t>
  </si>
  <si>
    <t>Mensual por servicios efectivamente prestados</t>
  </si>
  <si>
    <t>IT-SW-01-02</t>
  </si>
  <si>
    <t>Sitio</t>
  </si>
  <si>
    <t>IT-SW-01-03</t>
  </si>
  <si>
    <t>Zona 2</t>
  </si>
  <si>
    <t>IT-SW-01-04</t>
  </si>
  <si>
    <t>IT-SW-01-05</t>
  </si>
  <si>
    <t>Zona 3</t>
  </si>
  <si>
    <t>IT-SW-01-06</t>
  </si>
  <si>
    <t>IT-SW-02-01</t>
  </si>
  <si>
    <t xml:space="preserve">Capacitación para usuario final hasta 20 Personas.  </t>
  </si>
  <si>
    <t>Por sesión de capacitación de 4 horas para un grupo de hasta 20 personas.</t>
  </si>
  <si>
    <t>IT-SW-02-02</t>
  </si>
  <si>
    <t>IT-SW-02-03</t>
  </si>
  <si>
    <t>IT-SW-02-04</t>
  </si>
  <si>
    <t>IT-SW-02-05</t>
  </si>
  <si>
    <t>IT-SW-02-06</t>
  </si>
  <si>
    <t>IT-SW-03-01</t>
  </si>
  <si>
    <t xml:space="preserve">Capacitación para usuario técnico o administrador - hasta 10 Personas.  </t>
  </si>
  <si>
    <t>IT-SW-03-02</t>
  </si>
  <si>
    <t>IT-SW-03-03</t>
  </si>
  <si>
    <t>IT-SW-03-04</t>
  </si>
  <si>
    <t>IT-SW-03-05</t>
  </si>
  <si>
    <t>IT-SW-03-06</t>
  </si>
  <si>
    <t>IT-SW-04-01</t>
  </si>
  <si>
    <t xml:space="preserve">Capacitación para usuario técnico o administrador hasta 20 Personas.  </t>
  </si>
  <si>
    <t>IT-SW-04-02</t>
  </si>
  <si>
    <t>IT-SW-04-03</t>
  </si>
  <si>
    <t>IT-SW-04-04</t>
  </si>
  <si>
    <t>IT-SW-04-05</t>
  </si>
  <si>
    <t>IT-SW-04-06</t>
  </si>
  <si>
    <t>IT-SW-05-01</t>
  </si>
  <si>
    <t xml:space="preserve">Configuración y parametrización de los Productos </t>
  </si>
  <si>
    <t>Hora</t>
  </si>
  <si>
    <t>Profesional</t>
  </si>
  <si>
    <t>IT-SW-05-02</t>
  </si>
  <si>
    <t>IT-SW-05-03</t>
  </si>
  <si>
    <t>IT-SW-05-04</t>
  </si>
  <si>
    <t>IT-SW-05-05</t>
  </si>
  <si>
    <t>IT-SW-05-06</t>
  </si>
  <si>
    <t>IT-SW-06-01</t>
  </si>
  <si>
    <t xml:space="preserve">Gerente de cuenta (soporte) </t>
  </si>
  <si>
    <t>Mes</t>
  </si>
  <si>
    <t>IT-SW-06-02</t>
  </si>
  <si>
    <t>IT-SW-06-03</t>
  </si>
  <si>
    <t>IT-SW-07-01</t>
  </si>
  <si>
    <t xml:space="preserve">Instalación de Licencia o Suscripción Anual, o afínes </t>
  </si>
  <si>
    <t>Técnico/Tecnólogo ó Profesional</t>
  </si>
  <si>
    <t>IT-SW-07-02</t>
  </si>
  <si>
    <t>IT-SW-07-03</t>
  </si>
  <si>
    <t>IT-SW-07-04</t>
  </si>
  <si>
    <t>IT-SW-07-05</t>
  </si>
  <si>
    <t>IT-SW-07-06</t>
  </si>
  <si>
    <t>IT-SW-08-01</t>
  </si>
  <si>
    <t xml:space="preserve">Migración de información por volumen de datos almacenados </t>
  </si>
  <si>
    <t>GB</t>
  </si>
  <si>
    <t>IT-SW-08-02</t>
  </si>
  <si>
    <t>IT-SW-08-03</t>
  </si>
  <si>
    <t>IT-SW-08-04</t>
  </si>
  <si>
    <t>IT-SW-08-05</t>
  </si>
  <si>
    <t>IT-SW-08-06</t>
  </si>
  <si>
    <t>IT-SW-09-01</t>
  </si>
  <si>
    <t xml:space="preserve">Soporte técnico en sitio </t>
  </si>
  <si>
    <t>IT-SW-09-02</t>
  </si>
  <si>
    <t>IT-SW-09-03</t>
  </si>
  <si>
    <t>IT-SW-10-01</t>
  </si>
  <si>
    <t xml:space="preserve">Soporte técnico proactivo </t>
  </si>
  <si>
    <t>IT-SW-10-02</t>
  </si>
  <si>
    <t>IT-SW-10-03</t>
  </si>
  <si>
    <t>IT-SW-10-04</t>
  </si>
  <si>
    <t>IT-SW-10-05</t>
  </si>
  <si>
    <t>IT-SW-10-06</t>
  </si>
  <si>
    <t>IT-SW-11-01</t>
  </si>
  <si>
    <t xml:space="preserve">Soporte técnico reactivo </t>
  </si>
  <si>
    <t>IT-SW-11-02</t>
  </si>
  <si>
    <t>IT-SW-11-03</t>
  </si>
  <si>
    <t>IT-SW-11-04</t>
  </si>
  <si>
    <t>IT-SW-11-05</t>
  </si>
  <si>
    <t>IT-SW-11-06</t>
  </si>
  <si>
    <t>UT Soft-IG</t>
  </si>
  <si>
    <t>Soluciones Orión</t>
  </si>
  <si>
    <t>Alfapeople</t>
  </si>
  <si>
    <t>Colsof</t>
  </si>
  <si>
    <t>UT Softlinebext 20202</t>
  </si>
  <si>
    <t>UT Nimbit</t>
  </si>
  <si>
    <t>UT DELL EMC</t>
  </si>
  <si>
    <t>021-07261</t>
  </si>
  <si>
    <t>OPEN VALUE ENTIDADES NO CUALIFICADAS</t>
  </si>
  <si>
    <t>Microsoft® Office Standard Single Language License &amp; Software Assurance Open Value No Level 3 Years Acquired Year 1 AP</t>
  </si>
  <si>
    <t>021-07266</t>
  </si>
  <si>
    <t>Microsoft® Office Standard Single Language Software Assurance Open Value No Level 3 Years Acquired Year 1 AP</t>
  </si>
  <si>
    <t>076-03399</t>
  </si>
  <si>
    <t>Microsoft®ProjectStandard Sngl License/SoftwareAssurancePack OLV 1License NoLevel AdditionalProduct 3Year Acquiredyear1</t>
  </si>
  <si>
    <t>076-03404</t>
  </si>
  <si>
    <t>Microsoft®ProjectStandard Sngl SoftwareAssurance OLV 1License NoLevel AdditionalProduct 3Year Acquiredyear1</t>
  </si>
  <si>
    <t>125-00265</t>
  </si>
  <si>
    <t>Microsoft®AzureDevOpsServer Sngl License/SoftwareAssurancePack OLV 1License NoLevel AdditionalProduct 3Year Acquiredyear1</t>
  </si>
  <si>
    <t>125-00317</t>
  </si>
  <si>
    <t>Microsoft®AzureDevOpsServer Sngl SoftwareAssurance OLV 1License NoLevel AdditionalProduct 3Year Acquiredyear1</t>
  </si>
  <si>
    <t>125-01214</t>
  </si>
  <si>
    <t>Microsoft® Azure DevOps Server Sngl License/Software Assurance Pack Open Value 1 License No Level Software Licenses Additional Product MPN Competency</t>
  </si>
  <si>
    <t>125-01216</t>
  </si>
  <si>
    <t>Microsoft®AzureDevOpsServer Sngl SoftwareAssurance OLV 1License NoLevel AdditionalProduct MPNCompetencyRequired 3Year Acquiredyear1</t>
  </si>
  <si>
    <t>126-00450</t>
  </si>
  <si>
    <t>Microsoft®AzureDevOpsServerCAL Sngl License/SoftwareAssurancePack OLV 1License NoLevel AdditionalProduct DvcCAL 3Year Acquiredyear1</t>
  </si>
  <si>
    <t>126-00503</t>
  </si>
  <si>
    <t>Microsoft®AzureDevOpsServerCAL Sngl License/SoftwareAssurancePack OLV 1License NoLevel AdditionalProduct UsrCAL 3Year Acquiredyear1</t>
  </si>
  <si>
    <t>126-00555</t>
  </si>
  <si>
    <t>Microsoft®AzureDevOpsServerCAL Sngl SoftwareAssurance OLV 1License NoLevel AdditionalProduct DvcCAL 3Year Acquiredyear1</t>
  </si>
  <si>
    <t>126-00605</t>
  </si>
  <si>
    <t>Microsoft®AzureDevOpsServerCAL Sngl SoftwareAssurance OLV 1License NoLevel AdditionalProduct UsrCAL 3Year Acquiredyear1</t>
  </si>
  <si>
    <t>228-04725</t>
  </si>
  <si>
    <t>Microsoft®SQLServerStandardEdition Sngl SoftwareAssurance OLV 1License NoLevel AdditionalProduct 3Year Acquiredyear1</t>
  </si>
  <si>
    <t>228-04778</t>
  </si>
  <si>
    <t>Microsoft®SQLServerStandardEdition Sngl License/SoftwareAssurancePack OLV 1License NoLevel AdditionalProduct 3Year Acquiredyear1</t>
  </si>
  <si>
    <t>269-09050</t>
  </si>
  <si>
    <t>Microsoft® Office Professional Plus Single Language License &amp; Software Assurance Open Value No Level 3 Years Acquired Year 1 AP</t>
  </si>
  <si>
    <t>269-09059</t>
  </si>
  <si>
    <t>Microsoft® Office Professional Plus Single Language SA Step-up Open Value No Level 3 Years Acquired Year 1 Office Standard AP</t>
  </si>
  <si>
    <t>269-09065</t>
  </si>
  <si>
    <t>Microsoft® Office Professional Plus Single Language Software Assurance Open Value No Level 3 Years Acquired Year 1 AP</t>
  </si>
  <si>
    <t>269-09643</t>
  </si>
  <si>
    <t>Microsoft® Office Professional Plus All Languages License &amp; Software Assurance Open Value No Level 3 Years Acquired Year 1 Enterprise</t>
  </si>
  <si>
    <t>269-09751</t>
  </si>
  <si>
    <t>Microsoft® Office Professional Plus All Languages Software Assurance Open Value No Level 3 Years Acquired Year 1 Enterprise</t>
  </si>
  <si>
    <t>2PM-00001</t>
  </si>
  <si>
    <t>Microsoft® Defender Cloud Apps Open Single Language Subscription Open Value No Level 1 Month AP</t>
  </si>
  <si>
    <t>312-03035</t>
  </si>
  <si>
    <t>Microsoft®ExchangeServerStandard Sngl License/SoftwareAssurancePack OLV 1License NoLevel AdditionalProduct 3Year Acquiredyear1</t>
  </si>
  <si>
    <t>312-03042</t>
  </si>
  <si>
    <t>Microsoft®ExchangeServerStandard Sngl SoftwareAssurance OLV 1License NoLevel AdditionalProduct 3Year Acquiredyear1</t>
  </si>
  <si>
    <t>359-01464</t>
  </si>
  <si>
    <t>Microsoft®SQLCAL Sngl License/SoftwareAssurancePack OLV 1License NoLevel AdditionalProduct DvcCAL 3Year Acquiredyear1</t>
  </si>
  <si>
    <t>359-01469</t>
  </si>
  <si>
    <t>Microsoft®SQLCAL Sngl License/SoftwareAssurancePack OLV 1License NoLevel AdditionalProduct UsrCAL 3Year Acquiredyear1</t>
  </si>
  <si>
    <t>359-01476</t>
  </si>
  <si>
    <t>Microsoft®SQLCAL Sngl SoftwareAssurance OLV 1License NoLevel AdditionalProduct DvcCAL 3Year Acquiredyear1</t>
  </si>
  <si>
    <t>359-01481</t>
  </si>
  <si>
    <t>Microsoft®SQLCAL Sngl SoftwareAssurance OLV 1License NoLevel AdditionalProduct UsrCAL 3Year Acquiredyear1</t>
  </si>
  <si>
    <t>381-02250</t>
  </si>
  <si>
    <t>Microsoft®ExchangeStandardCAL Sngl License/SoftwareAssurancePack OLV 1License NoLevel AdditionalProduct DvcCAL 3Year Acquiredyear1</t>
  </si>
  <si>
    <t>381-02255</t>
  </si>
  <si>
    <t>Microsoft®ExchangeStandardCAL Sngl License/SoftwareAssurancePack OLV 1License NoLevel AdditionalProduct UsrCAL 3Year Acquiredyear1</t>
  </si>
  <si>
    <t>381-02262</t>
  </si>
  <si>
    <t>Microsoft®ExchangeStandardCAL Sngl SoftwareAssurance OLV 1License NoLevel AdditionalProduct DvcCAL 3Year Acquiredyear1</t>
  </si>
  <si>
    <t>381-02267</t>
  </si>
  <si>
    <t>Microsoft®ExchangeStandardCAL Sngl SoftwareAssurance OLV 1License NoLevel AdditionalProduct UsrCAL 3Year Acquiredyear1</t>
  </si>
  <si>
    <t>395-03274</t>
  </si>
  <si>
    <t>Microsoft®ExchangeServerEnterprise Sngl License/SoftwareAssurancePack OLV 1License NoLevel AdditionalProduct 3Year Acquiredyear1</t>
  </si>
  <si>
    <t>395-03280</t>
  </si>
  <si>
    <t>Microsoft®ExchangeServerEnterprise Sngl SAStepUp OLV 1License NoLevel ExchangeServer-Standard AdditionalProduct 3Year Acquiredyear1</t>
  </si>
  <si>
    <t>395-03286</t>
  </si>
  <si>
    <t>Microsoft®ExchangeServerEnterprise Sngl SoftwareAssurance OLV 1License NoLevel AdditionalProduct 3Year Acquiredyear1</t>
  </si>
  <si>
    <t>3LN-00006</t>
  </si>
  <si>
    <t>Microsoft® Intune Open Single Language Subscription Open Value No Level 1 Month Additional Product</t>
  </si>
  <si>
    <t>3ND-00151</t>
  </si>
  <si>
    <t>Microsoft® System Center Service Manager Single Language License &amp; Software Assurance Open Value No Level 3 Years Acquired Year 1 AP Per OSE</t>
  </si>
  <si>
    <t>3ND-00153</t>
  </si>
  <si>
    <t>Microsoft® System Center Service Manager Single Language License &amp; Software Assurance Open Value No Level 3 Years Acquired Year 1 AP Per User</t>
  </si>
  <si>
    <t>3ND-00155</t>
  </si>
  <si>
    <t>Microsoft® System Center Service Manager Single Language Software Assurance Open Value No Level 3 Years Acquired Year 1 AP Per OSE</t>
  </si>
  <si>
    <t>3ND-00157</t>
  </si>
  <si>
    <t>Microsoft® System Center Service Manager Single Language Software Assurance Open Value No Level 3 Years Acquired Year 1 AP Per User</t>
  </si>
  <si>
    <t>3NN-00020</t>
  </si>
  <si>
    <t>Microsoft® OneDrive business P1 Open Single Language Subscription Open Value No Level 1 Month AP</t>
  </si>
  <si>
    <t>3PP-00002</t>
  </si>
  <si>
    <t>Microsoft®ProjOnlineEssentialsOpen ShrdSvr Sngl MonthlySubscriptions-VolumeLicense OLV 1License NoLevel AdditionalProduct 1Month</t>
  </si>
  <si>
    <t>3VU-00031</t>
  </si>
  <si>
    <t>Microsoft® MSDN Platforms All Languages License &amp; Software Assurance Open Value No Level 3 Years Acquired Year 1 Additional Product</t>
  </si>
  <si>
    <t>3VU-00033</t>
  </si>
  <si>
    <t>Microsoft® MSDN Platforms All Languages Software Assurance Open Value No Level 3 Years Acquired Year 1 Additional Product</t>
  </si>
  <si>
    <t>3YF-00233</t>
  </si>
  <si>
    <t>Microsoft® Office Mac Standard Single Language License &amp; Software Assurance Open Value No Level 3 Years Acquired Year 1 AP</t>
  </si>
  <si>
    <t>3YF-00235</t>
  </si>
  <si>
    <t>Microsoft® Office Mac Standard Single Language Software Assurance Open Value No Level 3 Years Acquired Year 1 AP</t>
  </si>
  <si>
    <t>3ZK-00426</t>
  </si>
  <si>
    <t>Microsoft® System Center Orchestrator Single Language License &amp; Software Assurance Open Value No Level 3 Years Acquired Year 1 AP Per OSE</t>
  </si>
  <si>
    <t>3ZK-00428</t>
  </si>
  <si>
    <t>Microsoft® System Center Orchestrator Single Language License &amp; Software Assurance Open Value No Level 3 Years Acquired Year 1 AP Per User</t>
  </si>
  <si>
    <t>3ZK-00430</t>
  </si>
  <si>
    <t>Microsoft® System Center Orchestrator Single Language Software Assurance Open Value No Level 3 Years Acquired Year 1 AP Per OSE</t>
  </si>
  <si>
    <t>3ZK-00432</t>
  </si>
  <si>
    <t>Microsoft® System Center Orchestrator Single Language Software Assurance Open Value No Level 3 Years Acquired Year 1 AP Per User</t>
  </si>
  <si>
    <t>4ZF-00014</t>
  </si>
  <si>
    <t>Microsoft® Win VDA Device Single Language Subscription Open Value No Level 1 Month AP Per Device</t>
  </si>
  <si>
    <t>5A5-00002</t>
  </si>
  <si>
    <t>Microsoft® O365 Extra File Storage Open Single Language Subscription Open Value No Level 1 Month AP Add-on</t>
  </si>
  <si>
    <t>5A9-00002</t>
  </si>
  <si>
    <t>Microsoft®EOAforExchangeOnlineOpen ShrdSvr Sngl MonthlySubscriptions-VolumeLicense OLV 1License NoLevel AdditionalProduct Addon 1Month</t>
  </si>
  <si>
    <t>5HK-00147</t>
  </si>
  <si>
    <t>Microsoft® Lync Mac Single Language License &amp; Software Assurance Open Value No Level 3 Years Acquired Year 1 Additional Product</t>
  </si>
  <si>
    <t>5HK-00159</t>
  </si>
  <si>
    <t>Microsoft® Lync Mac Single Language Software Assurance Open Value No Level 3 Years Acquired Year 1 Additional Product</t>
  </si>
  <si>
    <t>5HU-00147</t>
  </si>
  <si>
    <t>Microsoft®SfBServer Sngl License/SoftwareAssurancePack OLV 1License NoLevel AdditionalProduct 3Year Acquiredyear1</t>
  </si>
  <si>
    <t>5HU-00149</t>
  </si>
  <si>
    <t>Microsoft®SfBServer Sngl SoftwareAssurance OLV 1License NoLevel AdditionalProduct 3Year Acquiredyear1</t>
  </si>
  <si>
    <t>6EM-00004</t>
  </si>
  <si>
    <t>Microsoft®AzureActiveDirectoryPremP2Open ShrdSvr Sngl MonthlySubscriptions-VolumeLicense OLV 1License NoLevel AdditionalProduct 1Month</t>
  </si>
  <si>
    <t>6KV-00004</t>
  </si>
  <si>
    <t>Microsoft®ExchangeEntCALSrvcsforEnt Sngl MonthlySubscriptions-VolumeLicense OLV 1License NoLevel AdditionalProduct PerUsr 1Month</t>
  </si>
  <si>
    <t>6PV-00004</t>
  </si>
  <si>
    <t>Microsoft® Enterprise CAL Services Single Language Subscription Open Value No Level 1 Month AP Per User</t>
  </si>
  <si>
    <t>6VC-00979</t>
  </si>
  <si>
    <t>Microsoft® Win Remote Desktop Services CAL Single Language License &amp; Software Assurance Open Value No Level 3 Years Acquired Year 1 AP Device CAL</t>
  </si>
  <si>
    <t>6VC-00981</t>
  </si>
  <si>
    <t>Microsoft® Win Remote Desktop Services CAL Single Language License &amp; Software Assurance Open Value No Level 3 Years Acquired Year 1 AP User CAL</t>
  </si>
  <si>
    <t>6VC-00983</t>
  </si>
  <si>
    <t>Microsoft® Win Remote Desktop Services CAL Single Language Software Assurance Open Value No Level 3 Years Acquired Year 1 AP Device CAL</t>
  </si>
  <si>
    <t>6VC-00985</t>
  </si>
  <si>
    <t>Microsoft® Win Remote Desktop Services CAL Single Language Software Assurance Open Value No Level 3 Years Acquired Year 1 AP User CAL</t>
  </si>
  <si>
    <t>6XC-00162</t>
  </si>
  <si>
    <t>Microsoft® Win Remote Desktop Services External Connector Single Language License &amp; Software Assurance Open Value No Level 3 Years Acquired Year 1 AP</t>
  </si>
  <si>
    <t>6XC-00164</t>
  </si>
  <si>
    <t>Microsoft® Win Remote Desktop Services External Connector Single Language Software Assurance Open Value No Level 3 Years Acquired Year 1 AP</t>
  </si>
  <si>
    <t>6YH-00242</t>
  </si>
  <si>
    <t>Microsoft®SkypeforBusiness Sngl SoftwareAssurance OLV 1License NoLevel AdditionalProduct 3Year Acquiredyear1</t>
  </si>
  <si>
    <t>6YH-00290</t>
  </si>
  <si>
    <t>Microsoft®SkypeforBusiness Sngl License/SoftwareAssurancePack OLV 1License NoLevel AdditionalProduct 3Year Acquiredyear1</t>
  </si>
  <si>
    <t>6ZH-00224</t>
  </si>
  <si>
    <t>Microsoft®SfBServerStdCAL Sngl License/SoftwareAssurancePack OLV 1License NoLevel AdditionalProduct DvcCAL 3Year Acquiredyear1</t>
  </si>
  <si>
    <t>6ZH-00226</t>
  </si>
  <si>
    <t>Microsoft®SfBServerStdCAL Sngl License/SoftwareAssurancePack OLV 1License NoLevel AdditionalProduct UsrCAL 3Year Acquiredyear1</t>
  </si>
  <si>
    <t>6ZH-00228</t>
  </si>
  <si>
    <t>Microsoft®SfBServerStdCAL Sngl SoftwareAssurance OLV 1License NoLevel AdditionalProduct DvcCAL 3Year Acquiredyear1</t>
  </si>
  <si>
    <t>6ZH-00230</t>
  </si>
  <si>
    <t>Microsoft®SfBServerStdCAL Sngl SoftwareAssurance OLV 1License NoLevel AdditionalProduct UsrCAL 3Year Acquiredyear1</t>
  </si>
  <si>
    <t>76A-00389</t>
  </si>
  <si>
    <t>Microsoft®EnterpriseCAL AllLng License/SoftwareAssurancePack OLV 1License NoLevel Enterprise DvcCAL w/Services 3Year Acquiredyear1</t>
  </si>
  <si>
    <t>76A-00391</t>
  </si>
  <si>
    <t>Microsoft®EnterpriseCAL AllLng License/SoftwareAssurancePack OLV 1License NoLevel Enterprise UsrCAL w/Services 3Year Acquiredyear1</t>
  </si>
  <si>
    <t>76A-00393</t>
  </si>
  <si>
    <t>Microsoft®EnterpriseCAL AllLng SAStepUp OLV 1License NoLevel CoreClientAccessLicense Enterprise DvcCAL w/Services 3Year Acquiredyear1</t>
  </si>
  <si>
    <t>76A-00395</t>
  </si>
  <si>
    <t>Microsoft®EnterpriseCAL AllLng SAStepUp OLV 1License NoLevel CoreClientAccessLicense Enterprise UsrCAL w/Services 3Year Acquiredyear1</t>
  </si>
  <si>
    <t>76A-00397</t>
  </si>
  <si>
    <t>Microsoft®EnterpriseCAL AllLng SoftwareAssurance OLV 1License NoLevel Enterprise DvcCAL w/Services 3Year Acquiredyear1</t>
  </si>
  <si>
    <t>76A-00399</t>
  </si>
  <si>
    <t>Microsoft®EnterpriseCAL AllLng SoftwareAssurance OLV 1License NoLevel Enterprise UsrCAL w/Services 3Year Acquiredyear1</t>
  </si>
  <si>
    <t>76A-00744</t>
  </si>
  <si>
    <t>Microsoft®EnterpriseCAL Sngl License/SoftwareAssurancePack OLV 1License NoLevel AdditionalProduct DvcCAL w/Services 3Year Acquiredyear1</t>
  </si>
  <si>
    <t>76A-00745</t>
  </si>
  <si>
    <t>Microsoft®EnterpriseCAL Sngl License/SoftwareAssurancePack OLV 1License NoLevel AdditionalProduct UsrCAL w/Services 3Year Acquiredyear1</t>
  </si>
  <si>
    <t>76A-00746</t>
  </si>
  <si>
    <t>Microsoft®EnterpriseCAL Sngl SAStepUp OLV 1License NoLevel CoreClientAccessLicense AdditionalProduct DvcCAL w/Services 3Year Acquiredyear1</t>
  </si>
  <si>
    <t>76A-00747</t>
  </si>
  <si>
    <t>Microsoft®EnterpriseCAL Sngl SAStepUp OLV 1License NoLevel CoreClientAccessLicense AdditionalProduct UsrCAL w/Services 3Year Acquiredyear1</t>
  </si>
  <si>
    <t>76A-00748</t>
  </si>
  <si>
    <t>Microsoft®EnterpriseCAL Sngl SoftwareAssurance OLV 1License NoLevel AdditionalProduct DvcCAL w/Services 3Year Acquiredyear1</t>
  </si>
  <si>
    <t>76A-00749</t>
  </si>
  <si>
    <t>Microsoft®EnterpriseCAL Sngl SoftwareAssurance OLV 1License NoLevel AdditionalProduct UsrCAL w/Services 3Year Acquiredyear1</t>
  </si>
  <si>
    <t>76N-01177</t>
  </si>
  <si>
    <t>Microsoft® SharePoint Enterprise CAL Single Language License &amp; Software Assurance Open Value No Level 3 Years Acquired Year 1 AP Device CAL</t>
  </si>
  <si>
    <t>76N-01575</t>
  </si>
  <si>
    <t>Microsoft® SharePoint Enterprise CAL Single Language License &amp; Software Assurance Open Value No Level 3 Years Acquired Year 1 AP User CAL</t>
  </si>
  <si>
    <t>76N-01772</t>
  </si>
  <si>
    <t>Microsoft® SharePoint Enterprise CAL Single Language Software Assurance Open Value No Level 3 Years Acquired Year 1 Additional Product Device CAL</t>
  </si>
  <si>
    <t>76N-02082</t>
  </si>
  <si>
    <t>Microsoft® SharePoint Enterprise CAL Single Language Software Assurance Open Value No Level 3 Years Acquired Year 1 Additional Product User CAL</t>
  </si>
  <si>
    <t>77D-00076</t>
  </si>
  <si>
    <t>Microsoft®VisualStudioProSubMSDN AllLng License/SoftwareAssurancePack OLV 1License NoLevel AdditionalProduct 3Year Acquiredyear1</t>
  </si>
  <si>
    <t>77D-00078</t>
  </si>
  <si>
    <t>Microsoft®VisualStudioProSubMSDN AllLng SoftwareAssurance OLV 1License NoLevel AdditionalProduct 3Year Acquiredyear1</t>
  </si>
  <si>
    <t>7AH-00082</t>
  </si>
  <si>
    <t>Microsoft®SfBServerEntCAL Sngl License/SoftwareAssurancePack OLV 1License NoLevel AdditionalProduct DvcCAL 3Year Acquiredyear1</t>
  </si>
  <si>
    <t>7AH-00084</t>
  </si>
  <si>
    <t>Microsoft®SfBServerEntCAL Sngl License/SoftwareAssurancePack OLV 1License NoLevel AdditionalProduct UsrCAL 3Year Acquiredyear1</t>
  </si>
  <si>
    <t>7AH-00086</t>
  </si>
  <si>
    <t>Microsoft®SfBServerEntCAL Sngl SoftwareAssurance OLV 1License NoLevel AdditionalProduct DvcCAL 3Year Acquiredyear1</t>
  </si>
  <si>
    <t>7AH-00088</t>
  </si>
  <si>
    <t>Microsoft®SfBServerEntCAL Sngl SoftwareAssurance OLV 1License NoLevel AdditionalProduct UsrCAL 3Year Acquiredyear1</t>
  </si>
  <si>
    <t>7JQ-00261</t>
  </si>
  <si>
    <t>Microsoft®SQLSvrEnterpriseCore Sngl License/SoftwareAssurancePack OLV 2Licenses NoLevel AdditionalProduct CoreLic 3Year Acquiredyear1</t>
  </si>
  <si>
    <t>7JQ-00265</t>
  </si>
  <si>
    <t>Microsoft®SQLSvrEnterpriseCore Sngl SoftwareAssurance OLV 2Licenses NoLevel AdditionalProduct CoreLic 3Year Acquiredyear1</t>
  </si>
  <si>
    <t>7JQ-00445</t>
  </si>
  <si>
    <t>Microsoft®SQLSvrEnterpriseCore Sngl SAStepUp OLV 2Licenses NoLevel SQLSvrStandardCore AdditionalProduct CoreLic 3Year Acquiredyear1</t>
  </si>
  <si>
    <t>7NQ-00162</t>
  </si>
  <si>
    <t>Microsoft®SQLSvrStandardCore Sngl License/SoftwareAssurancePack OLV 2Licenses NoLevel AdditionalProduct CoreLic 3Year Acquiredyear1</t>
  </si>
  <si>
    <t>7NQ-00184</t>
  </si>
  <si>
    <t>Microsoft®SQLSvrStandardCore Sngl SoftwareAssurance OLV 2Licenses NoLevel AdditionalProduct CoreLic 3Year Acquiredyear1</t>
  </si>
  <si>
    <t>7NS-00001</t>
  </si>
  <si>
    <t>Microsoft®ProjectPlan3Open ShrdSvr Sngl MonthlySubscriptions-VolumeLicense OLV 1License NoLevel AdditionalProduct 1Month</t>
  </si>
  <si>
    <t>7U6-00001</t>
  </si>
  <si>
    <t>Microsoft® Intune Open CAO Single Language Subscription Open Value No Level 1 Month AP</t>
  </si>
  <si>
    <t>7YC-00001</t>
  </si>
  <si>
    <t>Microsoft®ProjectPlan5Open ShrdSvr Sngl MonthlySubscriptions-VolumeLicense OLV 1License NoLevel AdditionalProduct 1Month</t>
  </si>
  <si>
    <t>810-04913</t>
  </si>
  <si>
    <t>Microsoft®SQLServerEnterpriseEdition Sngl SoftwareAssurance OLV 1License NoLevel AdditionalProduct 3Year Acquiredyear1</t>
  </si>
  <si>
    <t>9A3-00024</t>
  </si>
  <si>
    <t>Microsoft® Enterprise CAL Bridge EMS Single Language Subscription Open Value No Level 1 Month AP Per User</t>
  </si>
  <si>
    <t>9A6-00020</t>
  </si>
  <si>
    <t>Microsoft® Core CAL Bridge EMS Single Language Subscription Open Value No Level 1 Month AP Per User</t>
  </si>
  <si>
    <t>9EA-00637</t>
  </si>
  <si>
    <t>Microsoft® Win Server Datacenter Core Single Language License &amp; Software Assurance Open Value 16 Licenses No Level 3 Years Acquired Year 1 AP</t>
  </si>
  <si>
    <t>9EA-00639</t>
  </si>
  <si>
    <t>Microsoft® Win Server Datacenter Core Single Language Software Assurance Open Value 16 Licenses No Level 3 Years Acquired Year 1 AP</t>
  </si>
  <si>
    <t>9EA-00641</t>
  </si>
  <si>
    <t>Microsoft® Win Server Datacenter Core Single Language SA Step-up Open Value 16 Licenses No Level 3 Years Acquired Year 1 Win Server Std AP</t>
  </si>
  <si>
    <t>9EA-00643</t>
  </si>
  <si>
    <t>Microsoft® Win Server Datacenter Core Single Language License &amp; Software Assurance Open Value 2 Licenses No Level 3 Years Acquired Year 1 AP</t>
  </si>
  <si>
    <t>9EA-00645</t>
  </si>
  <si>
    <t>Microsoft® Win Server Datacenter Core Single Language Software Assurance Open Value 2 Licenses No Level 3 Years Acquired Year 1 AP</t>
  </si>
  <si>
    <t>9EA-00647</t>
  </si>
  <si>
    <t>Microsoft® Win Server Datacenter Core Single Language SA Step-up Open Value 2 Licenses No Level 3 Years Acquired Year 1 Win Server Std AP</t>
  </si>
  <si>
    <t>9EM-00513</t>
  </si>
  <si>
    <t>Microsoft® Win Server Standard Core Single Language License &amp; Software Assurance Open Value 16 Licenses No Level 3 Years Acquired Year 1 AP</t>
  </si>
  <si>
    <t>9EM-00515</t>
  </si>
  <si>
    <t>Microsoft® Win Server Standard Core Single Language Software Assurance Open Value 16 Licenses No Level 3 Years Acquired Year 1 AP</t>
  </si>
  <si>
    <t>9EM-00517</t>
  </si>
  <si>
    <t>Microsoft® Win Server Standard Core Single Language License &amp; Software Assurance Open Value 2 Licenses No Level 3 Years Acquired Year 1 AP</t>
  </si>
  <si>
    <t>9EM-00519</t>
  </si>
  <si>
    <t>Microsoft® Win Server Standard Core Single Language Software Assurance Open Value 2 Licenses No Level 3 Years Acquired Year 1 AP</t>
  </si>
  <si>
    <t>9EN-00441</t>
  </si>
  <si>
    <t>Microsoft® System Center Standard Core Single Language License &amp; Software Assurance Open Value 16 Licenses No Level 3 Years Acquired Year 1 AP</t>
  </si>
  <si>
    <t>9EN-00443</t>
  </si>
  <si>
    <t>Microsoft® System Center Standard Core Single Language Software Assurance Open Value 16 Licenses No Level 3 Years Acquired Year 1 AP</t>
  </si>
  <si>
    <t>9EN-00445</t>
  </si>
  <si>
    <t>Microsoft® System Center Standard Core Single Language License &amp; Software Assurance Open Value 2 Licenses No Level 3 Years Acquired Year 1 AP</t>
  </si>
  <si>
    <t>9EN-00447</t>
  </si>
  <si>
    <t>Microsoft® System Center Standard Core Single Language Software Assurance Open Value 2 Licenses No Level 3 Years Acquired Year 1 AP</t>
  </si>
  <si>
    <t>9EP-00567</t>
  </si>
  <si>
    <t>Microsoft® System Center Datacenter Core Single Language License &amp; Software Assurance Open Value 16 Licenses No Level 3 Years Acquired Year 1 AP</t>
  </si>
  <si>
    <t>9EP-00569</t>
  </si>
  <si>
    <t>Microsoft® System Center Datacenter Core Single Language Software Assurance Open Value 16 Licenses No Level 3 Years Acquired Year 1 AP</t>
  </si>
  <si>
    <t>9EP-00571</t>
  </si>
  <si>
    <t>Microsoft® System Center Datacenter Core Single Language SA Step-up Open Value 16 Licenses No Level 3 Years Acquired Year 1 Sys Ctr Std AP</t>
  </si>
  <si>
    <t>9EP-00573</t>
  </si>
  <si>
    <t>Microsoft® System Center Datacenter Core Single Language License &amp; Software Assurance Open Value 2 Licenses No Level 3 Years Acquired Year 1 AP</t>
  </si>
  <si>
    <t>9EP-00575</t>
  </si>
  <si>
    <t>Microsoft® System Center Datacenter Core Single Language Software Assurance Open Value 2 Licenses No Level 3 Years Acquired Year 1 AP</t>
  </si>
  <si>
    <t>9EP-00577</t>
  </si>
  <si>
    <t>Microsoft® System Center Datacenter Core Single Language SA Step-up Open Value 2 Licenses No Level 3 Years Acquired Year 1 Sys Ctr Std AP</t>
  </si>
  <si>
    <t>9F4-00001</t>
  </si>
  <si>
    <t>Microsoft® M365 Business Standard Open Single Language Subscription Open Value No Level 1 Month AP</t>
  </si>
  <si>
    <t>9F5-00001</t>
  </si>
  <si>
    <t>Microsoft® M365 Business Basic Open Single Language Subscription Open Value No Level 1 Month AP</t>
  </si>
  <si>
    <t>9GA-00167</t>
  </si>
  <si>
    <t>Microsoft® CIS Suite Standard Core Single Language LSA Open Value 16 Licenses No Level 3 Years Acquired Year 1 AP w/o SysCtrSvr</t>
  </si>
  <si>
    <t>9GA-00169</t>
  </si>
  <si>
    <t>Microsoft® CIS Suite Standard Core Single Language License &amp; Software Assurance Open Value 2Licenses No Level 3 Years Acquired Year 1 AP w/o SysCtrSvr</t>
  </si>
  <si>
    <t>9GA-00514</t>
  </si>
  <si>
    <t>Microsoft® CIS Suite Standard Core Single Language License &amp; Software Assurance Open Value 16 Licenses No Level 3 Years Acquired Year 1 AP</t>
  </si>
  <si>
    <t>9GA-00516</t>
  </si>
  <si>
    <t>Microsoft® CIS Suite Standard Core Single Language Software Assurance Open Value 16 Licenses No Level 3 Years Acquired Year 1 AP</t>
  </si>
  <si>
    <t>9GA-00518</t>
  </si>
  <si>
    <t>Microsoft® CIS Suite Standard Core Single Language License &amp; Software Assurance Open Value 2 Licenses No Level 3 Years Acquired Year 1 AP</t>
  </si>
  <si>
    <t>9GA-00520</t>
  </si>
  <si>
    <t>Microsoft® CIS Suite Standard Core Single Language Software Assurance Open Value 2 Licenses No Level 3 Years Acquired Year 1 AP</t>
  </si>
  <si>
    <t>9GA-00660</t>
  </si>
  <si>
    <t>Microsoft® CIS Suite Standard Core Single Language License &amp; Software Assurance Open Value 16 Licenses No Level 3 Years Acquired Year 1 AP w/o WinSvr</t>
  </si>
  <si>
    <t>9GA-00662</t>
  </si>
  <si>
    <t>Microsoft® CIS Suite Standard Core Single Language License &amp; Software Assurance Open Value 2 Licenses No Level 3 Years Acquired Year 1 AP w/o WinSvr</t>
  </si>
  <si>
    <t>9GS-00434</t>
  </si>
  <si>
    <t>Microsoft® CIS Suite Datacenter Core Single Language License &amp; Software Assurance Open Value 16 Licenses No Level 3 Years Acquired Year 1 AP</t>
  </si>
  <si>
    <t>9GS-00436</t>
  </si>
  <si>
    <t>Microsoft® CIS Suite Datacenter Core Single Language Software Assurance Open Value 16 Licenses No Level 3 Years Acquired Year 1 AP</t>
  </si>
  <si>
    <t>9GS-00438</t>
  </si>
  <si>
    <t>Microsoft® CIS Suite Datacenter Core Single Language SA Step-up Open Value 16 Licenses No Level 3 Years Acquired Year 1 CIS Standard Core AP</t>
  </si>
  <si>
    <t>9GS-00440</t>
  </si>
  <si>
    <t>Microsoft® CIS Suite Datacenter Core Single Language License &amp; Software Assurance Open Value 2 Licenses No Level 3 Years Acquired Year 1 AP</t>
  </si>
  <si>
    <t>9GS-00442</t>
  </si>
  <si>
    <t>Microsoft® CIS Suite Datacenter Core Single Language Software Assurance Open Value 2 Licenses No Level 3 Years Acquired Year 1 AP</t>
  </si>
  <si>
    <t>9GS-00444</t>
  </si>
  <si>
    <t>Microsoft® CIS Suite Datacenter Core Single Language SA Step-up Open Value 2 Licenses No Level 3 Years Acquired Year 1 CIS Standard Core AP</t>
  </si>
  <si>
    <t>9GS-00656</t>
  </si>
  <si>
    <t>Microsoft® CIS Suite Datacenter Core Single Language LSA Open Value 16 Licenses No Level 3 Years Acquired Year 1 AP w/o SysCtrSvr</t>
  </si>
  <si>
    <t>9GS-00658</t>
  </si>
  <si>
    <t>Microsoft® CIS Suite Datacenter Core Single Language LSA Open Value 2 Licenses No Level 3 Years Acquired Year 1 AP w/o SysCtrSvr</t>
  </si>
  <si>
    <t>9GS-00836</t>
  </si>
  <si>
    <t>Microsoft® CIS Suite Datacenter Core Single Language License &amp; Software Assurance Open Value 16Licenses No Level 3 Years Acquired Year 1 AP w/o WinSvr</t>
  </si>
  <si>
    <t>9GS-00838</t>
  </si>
  <si>
    <t>Microsoft® CIS Suite Datacenter Core Single Language License &amp; Software Assurance Open Value 2 Licenses No Level 3 Years Acquired Year 1 AP w/o WinSvr</t>
  </si>
  <si>
    <t>9ST-00119</t>
  </si>
  <si>
    <t>Microsoft® Office Audit &amp; Control Management Single Language License &amp; Software Assurance Open Value No Level 3 Years Acquired Year 1 AP</t>
  </si>
  <si>
    <t>9ST-00121</t>
  </si>
  <si>
    <t>Microsoft® Office Audit &amp; Control Management Single Language Software Assurance Open Value No Level 3 Years Acquired Year 1 AP</t>
  </si>
  <si>
    <t>9TX-00316</t>
  </si>
  <si>
    <t>Microsoft® System Center Operations Manager Single Language License &amp; Software Assurance Open Value No Level 3 Years Acquired Year 1 AP Per User</t>
  </si>
  <si>
    <t>9TX-00368</t>
  </si>
  <si>
    <t>Microsoft® System Center Operations Manager Single Language Software Assurance Open Value No Level 3 Years Acquired Year 1 AP Per User</t>
  </si>
  <si>
    <t>9TX-00685</t>
  </si>
  <si>
    <t>Microsoft® System Center Operations Manager Single Language Software Assurance Open Value No Level 3 Years Acquired Year 1 AP Per OSE</t>
  </si>
  <si>
    <t>9TX-00710</t>
  </si>
  <si>
    <t>Microsoft® System Center Operations Manager Single Language License &amp; Software Assurance Open Value No Level 3 Years Acquired Year 1 AP Per OSE</t>
  </si>
  <si>
    <t>CF3-00002</t>
  </si>
  <si>
    <t>Microsoft®EntMobandSecurityE5Open ShrdSvr Sngl MonthlySubscriptions-VolumeLicense OLV 1License NoLevel AdditionalProduct 1Month</t>
  </si>
  <si>
    <t>CGJ-00001</t>
  </si>
  <si>
    <t>Microsoft®AzureInfoProtPremP2Open ShrdSvr Sngl MonthlySubscriptions-VolumeLicense OLV 1License NoLevel AdditionalProduct 1Month</t>
  </si>
  <si>
    <t>D75-01908</t>
  </si>
  <si>
    <t>Microsoft® BizTalk Server Standard Single Language License &amp; Software Assurance Open Value 2 Licenses No Level 3 Years Acquired Year 1 AP Core License</t>
  </si>
  <si>
    <t>D75-01910</t>
  </si>
  <si>
    <t>Microsoft® BizTalk Server Standard Single Language SA Step-up Open Value 2 Licenses No Level 3 Years Acquired Year 1 BizT Branch AP Core</t>
  </si>
  <si>
    <t>D75-01912</t>
  </si>
  <si>
    <t>Microsoft® BizTalk Server Standard Single Language Software Assurance Open Value 2 Licenses No Level 3 Years Acquired Year 1 AP Core License</t>
  </si>
  <si>
    <t>D86-02427</t>
  </si>
  <si>
    <t>Microsoft®Visio®Standard Sngl License/SoftwareAssurancePack OLV 1License NoLevel AdditionalProduct 3Year Acquiredyear1</t>
  </si>
  <si>
    <t>D86-02432</t>
  </si>
  <si>
    <t>Microsoft®Visio®Standard Sngl SoftwareAssurance OLV 1License NoLevel AdditionalProduct 3Year Acquiredyear1</t>
  </si>
  <si>
    <t>D87-02398</t>
  </si>
  <si>
    <t>Microsoft®Visio®Professional Sngl License/SoftwareAssurancePack OLV 1License NoLevel AdditionalProduct 3Year Acquiredyear1</t>
  </si>
  <si>
    <t>D87-02403</t>
  </si>
  <si>
    <t>Microsoft®Visio®Professional Sngl SAStepUp OLV 1License NoLevel VisioStandard AdditionalProduct 3Year Acquiredyear1</t>
  </si>
  <si>
    <t>D87-02408</t>
  </si>
  <si>
    <t>Microsoft®Visio®Professional Sngl SoftwareAssurance OLV 1License NoLevel AdditionalProduct 3Year Acquiredyear1</t>
  </si>
  <si>
    <t>DW6-00001</t>
  </si>
  <si>
    <t>Microsoft® Power BI Pro Open Single Language Subscription Open Value No Level 1 Month Additional Product</t>
  </si>
  <si>
    <t>E9R-00006</t>
  </si>
  <si>
    <t>Microsoft®VDISuitew/MDOP Sngl MonthlySubscriptions-VolumeLicense OLV 1License NoLevel AdditionalProduct PerDvc 1Month</t>
  </si>
  <si>
    <t>EMJ-00381</t>
  </si>
  <si>
    <t>Microsoft® Dynamics 365 Team Members Single Language License &amp; Software Assurance Open Value No Level 3 Years Acquired Year 1 AP Device CAL</t>
  </si>
  <si>
    <t>EMJ-00383</t>
  </si>
  <si>
    <t>Microsoft® Dynamics 365 Team Members Single Language License &amp; Software Assurance Open Value No Level 3 Years Acquired Year 1 AP User CAL</t>
  </si>
  <si>
    <t>EMJ-00385</t>
  </si>
  <si>
    <t>Microsoft® Dynamics 365 Team Members Single Language Software Assurance Open Value No Level 3 Years Acquired Year 1 AP Device CAL</t>
  </si>
  <si>
    <t>EMJ-00387</t>
  </si>
  <si>
    <t>Microsoft® Dynamics 365 Team Members Single Language Software Assurance Open Value No Level 3 Years Acquired Year 1 AP User CAL</t>
  </si>
  <si>
    <t>EMT-00381</t>
  </si>
  <si>
    <t>Microsoft® Dynamics 365 Customer Service Single Language License &amp; Software Assurance Open Value No Level 3 Years Acquired Year 1 AP Device CAL</t>
  </si>
  <si>
    <t>EMT-00383</t>
  </si>
  <si>
    <t>Microsoft® Dynamics 365 Customer Service Single Language License &amp; Software Assurance Open Value No Level 3 Years Acquired Year 1 AP User CAL</t>
  </si>
  <si>
    <t>EMT-00385</t>
  </si>
  <si>
    <t>Microsoft® Dynamics 365 Customer Service Single Language Software Assurance Open Value No Level 3 Years Acquired Year 1 AP Device CAL</t>
  </si>
  <si>
    <t>EMT-00387</t>
  </si>
  <si>
    <t>Microsoft® Dynamics 365 Customer Service Single Language Software Assurance Open Value No Level 3 Years Acquired Year 1 AP User CAL</t>
  </si>
  <si>
    <t>EMT-00542</t>
  </si>
  <si>
    <t>Microsoft® Dynamics 365 Customer Service Single Language SA Step-up Open Value No Level 3 Years Acquired Year 1 D365 Team Members AP Device CAL</t>
  </si>
  <si>
    <t>EMT-00544</t>
  </si>
  <si>
    <t>Microsoft® Dynamics 365 Customer Service Single Language SA Step-up Open Value No Level 3 Years Acquired Year 1 D365 Team Members AP User CAL</t>
  </si>
  <si>
    <t>ENJ-00381</t>
  </si>
  <si>
    <t>Microsoft® Dynamics 365 Sales Single Language License &amp; Software Assurance Open Value No Level 3 Years Acquired Year 1 AP Device CAL</t>
  </si>
  <si>
    <t>ENJ-00383</t>
  </si>
  <si>
    <t>Microsoft® Dynamics 365 Sales Single Language License &amp; Software Assurance Open Value No Level 3 Years Acquired Year 1 AP User CAL</t>
  </si>
  <si>
    <t>ENJ-00385</t>
  </si>
  <si>
    <t>Microsoft® Dynamics 365 Sales Single Language Software Assurance Open Value No Level 3 Years Acquired Year 1 AP Device CAL</t>
  </si>
  <si>
    <t>ENJ-00387</t>
  </si>
  <si>
    <t>Microsoft® Dynamics 365 Sales Single Language Software Assurance Open Value No Level 3 Years Acquired Year 1 AP User CAL</t>
  </si>
  <si>
    <t>ENJ-00678</t>
  </si>
  <si>
    <t>Microsoft® Dynamics 365 Sales Single Language SA Step-up Open Value No Level 3 Years Acquired Year 1 D365 Team Members AP Device CAL</t>
  </si>
  <si>
    <t>ENJ-00680</t>
  </si>
  <si>
    <t>Microsoft® Dynamics 365 Sales Single Language SA Step-up Open Value No Level 3 Years Acquired Year 1 D365 Team Members AP User CAL</t>
  </si>
  <si>
    <t>EVY-00001</t>
  </si>
  <si>
    <t>Microsoft® Stream Storage Open Single Language Subscription OLV No Level 1 Month Additional Product Add-on Extra Storage 500 GB</t>
  </si>
  <si>
    <t>EWH-00001</t>
  </si>
  <si>
    <t>Microsoft® Stream Open Single Language Subscription Open Value No Level 1 Month AP</t>
  </si>
  <si>
    <t>F2R-00006</t>
  </si>
  <si>
    <t>Microsoft®VDISuitew/oMDOP Sngl MonthlySubscriptions-VolumeLicense OLV 1License NoLevel AdditionalProduct PerDvc 1Month</t>
  </si>
  <si>
    <t>F52-02027</t>
  </si>
  <si>
    <t>Microsoft® BizTalk Server Enterprise Single Language License &amp; Software Assurance Open Value 2 Licenses No Level 3 Years Acquired Year 1 AP Core</t>
  </si>
  <si>
    <t>F52-02029</t>
  </si>
  <si>
    <t>Microsoft® BizTalk Server Enterprise Single Language Software Assurance Open Value 2 Licenses No Level 3 Years Acquired Year 1 AP Core License</t>
  </si>
  <si>
    <t>F52-02274</t>
  </si>
  <si>
    <t>Microsoft® BizTalk Server Enterprise Single Language SA Step-up Open Value 2 Licenses No Level 3 Years Acquired Year 1 BizT Branch AP Core</t>
  </si>
  <si>
    <t>F52-02276</t>
  </si>
  <si>
    <t>Microsoft® BizTalk Server Enterprise Single Language SA Step-up Open Value 2 Licenses No Level 3 Years Acquired Year 1 BizT Standard AP Core</t>
  </si>
  <si>
    <t>FTH-00001</t>
  </si>
  <si>
    <t>Microsoft® Defender O365 P2 Open Single Language Subscription Open Value No Level 1 Month AP</t>
  </si>
  <si>
    <t>G3S-00444</t>
  </si>
  <si>
    <t>Microsoft® Win Server Essentials Single Language License &amp; Software Assurance Open Value No Level 3 Years Acquired Year 1 AP</t>
  </si>
  <si>
    <t>G3S-00446</t>
  </si>
  <si>
    <t>Microsoft® Win Server Essentials Single Language Software Assurance Open Value No Level 3 Years Acquired Year 1 AP</t>
  </si>
  <si>
    <t>GN9-00001</t>
  </si>
  <si>
    <t>Microsoft®AzureActiveDirectoryPremP1Open ShrdSvr Sngl MonthlySubscriptions-VolumeLicense OLV 1License NoLevel AdditionalProduct 1Month</t>
  </si>
  <si>
    <t>GR5-00001</t>
  </si>
  <si>
    <t>Microsoft®EOAforExchangeServerOpen ShrdSvr Sngl MonthlySubscriptions-VolumeLicense OLV 1License NoLevel AdditionalProduct 1Month</t>
  </si>
  <si>
    <t>GS7-00001</t>
  </si>
  <si>
    <t>Microsoft®EntMobandSecurityE3Open ShrdSvr Sngl MonthlySubscriptions-VolumeLicense OLV 1License NoLevel AdditionalProduct 1Month</t>
  </si>
  <si>
    <t>H04-01320</t>
  </si>
  <si>
    <t>Microsoft® SharePoint Server Single Language License &amp; Software Assurance Open Value No Level 3 Years Acquired Year 1 Additional Product</t>
  </si>
  <si>
    <t>H04-01325</t>
  </si>
  <si>
    <t>Microsoft® SharePoint Server Single Language Software Assurance Open Value No Level 3 Years Acquired Year 1 Additional Product</t>
  </si>
  <si>
    <t>H05-01756</t>
  </si>
  <si>
    <t>Microsoft® SharePoint Standard CAL Single Language License &amp; Software Assurance Open Value No Level 3 Years Acquired Year 1 AP Device CAL</t>
  </si>
  <si>
    <t>H05-01757</t>
  </si>
  <si>
    <t>Microsoft® SharePoint Standard CAL Single Language License &amp; Software Assurance Open Value No Level 3 Years Acquired Year 1 AP User CAL</t>
  </si>
  <si>
    <t>H05-01766</t>
  </si>
  <si>
    <t>Microsoft® SharePoint Standard CAL Single Language Software Assurance Open Value No Level 3 Years Acquired Year 1 Additional Product Device CAL</t>
  </si>
  <si>
    <t>H05-01767</t>
  </si>
  <si>
    <t>Microsoft® SharePoint Standard CAL Single Language Software Assurance Open Value No Level 3 Years Acquired Year 1 Additional Product User CAL</t>
  </si>
  <si>
    <t>H21-01763</t>
  </si>
  <si>
    <t>Microsoft®ProjectServerCAL Sngl License/SoftwareAssurancePack OLV 1License NoLevel AdditionalProduct DvcCAL 3Year Acquiredyear1</t>
  </si>
  <si>
    <t>H21-01764</t>
  </si>
  <si>
    <t>Microsoft®ProjectServerCAL Sngl License/SoftwareAssurancePack OLV 1License NoLevel AdditionalProduct UsrCAL 3Year Acquiredyear1</t>
  </si>
  <si>
    <t>H21-01773</t>
  </si>
  <si>
    <t>Microsoft®ProjectServerCAL Sngl SoftwareAssurance OLV 1License NoLevel AdditionalProduct DvcCAL 3Year Acquiredyear1</t>
  </si>
  <si>
    <t>H21-01774</t>
  </si>
  <si>
    <t>Microsoft®ProjectServerCAL Sngl SoftwareAssurance OLV 1License NoLevel AdditionalProduct UsrCAL 3Year Acquiredyear1</t>
  </si>
  <si>
    <t>H22-01283</t>
  </si>
  <si>
    <t>Microsoft®ProjectServer Sngl License/SoftwareAssurancePack OLV 1License NoLevel AdditionalProduct 3Year Acquiredyear1</t>
  </si>
  <si>
    <t>H22-01288</t>
  </si>
  <si>
    <t>Microsoft®ProjectServer Sngl SoftwareAssurance OLV 1License NoLevel AdditionalProduct 3Year Acquiredyear1</t>
  </si>
  <si>
    <t>H30-01390</t>
  </si>
  <si>
    <t>Microsoft®ProjectProfessional Sngl License/SoftwareAssurancePack OLV 1License NoLevel AdditionalProduct w/1ProjectSvrCAL 3Year Acquiredyear1</t>
  </si>
  <si>
    <t>H30-01395</t>
  </si>
  <si>
    <t>Microsoft®ProjectProfessional Sngl SAStepUp OLV 1License NoLevel ProjectStandard AdditionalProduct w/1ProjectSvrCAL 3Year Acquiredyear1</t>
  </si>
  <si>
    <t>H30-01400</t>
  </si>
  <si>
    <t>Microsoft®ProjectProfessional Sngl SoftwareAssurance OLV 1License NoLevel AdditionalProduct w/1ProjectSvrCAL 3Year Acquiredyear1</t>
  </si>
  <si>
    <t>HHP-00001</t>
  </si>
  <si>
    <t>Microsoft® Defender Identity Open Single Language Subscription Open Value No Level 1 Month AP</t>
  </si>
  <si>
    <t>HHS-00001</t>
  </si>
  <si>
    <t>Microsoft® Defender Identity CAO Open Single Language Subscription Open Value No Level 1 Month Additional Product Add-on ATA</t>
  </si>
  <si>
    <t>HJA-00712</t>
  </si>
  <si>
    <t>Microsoft® BizTalk Server Branch Single Language License &amp; Software Assurance Open Value 2 Licenses No Level 3 Years Acquired Year 1 AP Core License</t>
  </si>
  <si>
    <t>HJA-00714</t>
  </si>
  <si>
    <t>Microsoft® BizTalk Server Branch Single Language Software Assurance Open Value 2 Licenses No Level 3 Years Acquired Year 1 AP Core License</t>
  </si>
  <si>
    <t>HWV-00001</t>
  </si>
  <si>
    <t>Microsoft®VisioPlan1Open ShrdSvr Sngl MonthlySubscriptions-VolumeLicense OLV 1License NoLevel AdditionalProduct 1Month</t>
  </si>
  <si>
    <t>HXC-00011</t>
  </si>
  <si>
    <t>Microsoft®WebAntimalwareforTMGMB Sngl MonthlySubscriptions-VolumeLicense OLV 1License NoLevel AdditionalProduct PerDvc 1Month</t>
  </si>
  <si>
    <t>HXC-00012</t>
  </si>
  <si>
    <t>Microsoft®WebAntimalwareforTMGMB Sngl MonthlySubscriptions-VolumeLicense OLV 1License NoLevel AdditionalProduct PerUsr 1Month</t>
  </si>
  <si>
    <t>J29-00001</t>
  </si>
  <si>
    <t>Microsoft® M365 Apps Business Open Single Language Subscription Open Value No Level 1 Month AP</t>
  </si>
  <si>
    <t>J5A-00229</t>
  </si>
  <si>
    <t>Microsoft® Endpoint Configuration Manager Single Language Software Assurance Open Value No Level 3 Years Acquired Year 1 AP Per OSE</t>
  </si>
  <si>
    <t>J5A-00237</t>
  </si>
  <si>
    <t>Microsoft® Endpoint Configuration Manager Single Language License &amp; Software Assurance Open Value No Level 3 Years Acquired Year 1 AP Per OSE</t>
  </si>
  <si>
    <t>J5A-00432</t>
  </si>
  <si>
    <t>Microsoft® Endpoint Configuration Manager Single Language Software Assurance Open Value No Level 3 Years Acquired Year 1 AP Per User</t>
  </si>
  <si>
    <t>J5A-00440</t>
  </si>
  <si>
    <t>Microsoft® Endpoint Configuration Manager Single Language License &amp; Software Assurance Open Value No Level 3 Years Acquired Year 1 AP Per User</t>
  </si>
  <si>
    <t>KF4-00001</t>
  </si>
  <si>
    <t>Microsoft® Defender O365 P1 Open Single Language Subscription Open Value No Level 1 Month AP</t>
  </si>
  <si>
    <t>KV3-00298</t>
  </si>
  <si>
    <t>Microsoft® Win Enterprise Device Single Language Software Assurance Open Value No Level 3 Years Acquired Year 1 AP</t>
  </si>
  <si>
    <t>KV3-00309</t>
  </si>
  <si>
    <t>Microsoft® Win Enterprise Device Single Language Upgrade SA Open Value No Level 3 Years Acquired Year 1 AP</t>
  </si>
  <si>
    <t>KV3-00329</t>
  </si>
  <si>
    <t>Microsoft® Win Enterprise Device All Languages Software Assurance Open Value No Level 3 Years Acquired Year 1 Enterprise</t>
  </si>
  <si>
    <t>KV3-00331</t>
  </si>
  <si>
    <t>Microsoft® Win Enterprise Device All Languages Upgrade SA Open Value No Level 3 Years Acquired Year 1 Enterprise</t>
  </si>
  <si>
    <t>L5D-00127</t>
  </si>
  <si>
    <t>Microsoft®VisualStudioTestProSubMSDN AllLng License/SoftwareAssurancePack OLV 1License NoLevel AdditionalProduct 3Year Acquiredyear1</t>
  </si>
  <si>
    <t>L5D-00129</t>
  </si>
  <si>
    <t>Microsoft®VisualStudioTestProSubMSDN AllLng SoftwareAssurance OLV 1License NoLevel AdditionalProduct 3Year Acquiredyear1</t>
  </si>
  <si>
    <t>L5D-00291</t>
  </si>
  <si>
    <t>Microsoft®VisualStudioTestProSub MSDN AllLng LSA OLV 1License NoLevel AdditionalProduct MPNCompetencyRequired 3Year Acquiredyear1</t>
  </si>
  <si>
    <t>L5D-00293</t>
  </si>
  <si>
    <t>Microsoft®VisualStudioTestProSubMSDN AllLng SoftwareAssurance OLV 1License NoLevel AdditionalProduct MPNCompetencyRequired 3Year Acquiredyear1</t>
  </si>
  <si>
    <t>LJ7-00001</t>
  </si>
  <si>
    <t>Microsoft® Audio Conferencing Open Single Language Subscription Open Value No Level 1 Month Additional Product</t>
  </si>
  <si>
    <t>M3J-00079</t>
  </si>
  <si>
    <t>Microsoft® System Center Endpoint Protection Single Language Subscription Open Value No Level 1 Month AP Per Device</t>
  </si>
  <si>
    <t>M3J-00081</t>
  </si>
  <si>
    <t>Microsoft® System Center Endpoint Protection Single Language Subscription Open Value No Level 1 Month AP Per User</t>
  </si>
  <si>
    <t>MX3-00068</t>
  </si>
  <si>
    <t>Microsoft®VisualStudioEnterpriseSub MSDN AllLng License/SoftwareAssurancePk OLV 1License NoLvl AddtnlPrduct MPNCompetencyRequired 3Year Acquiredyear1</t>
  </si>
  <si>
    <t>MX3-00070</t>
  </si>
  <si>
    <t>Microsoft®VisualStudioEnterpriseSubMSDN AllLng SoftwareAssurance OLV 1License NoLevel AdditionalProduct MPNCompetencyRequired 3Year Acquiredyear1</t>
  </si>
  <si>
    <t>MX3-00199</t>
  </si>
  <si>
    <t>Microsoft®VisualStudioEnterpriseSubMSDN AllLng License/SoftwareAssurancePack OLV 1License NoLevel AdditionalProduct 3Year Acquiredyear1</t>
  </si>
  <si>
    <t>MX3-00201</t>
  </si>
  <si>
    <t>Microsoft®VisualStudioEnterpriseSubMSDN AllLng SoftwareAssurance OLV 1License NoLevel AdditionalProduct 3Year Acquiredyear1</t>
  </si>
  <si>
    <t>MX3-00203</t>
  </si>
  <si>
    <t>Microsoft®VisualStudioEnterpriseSubMSDN AllLng SAStepUp OLV 1License NoLevel VisualStudioProw/MSDN AdditionalProduct 3Year Acquiredyear1</t>
  </si>
  <si>
    <t>MX3-00205</t>
  </si>
  <si>
    <t>Microsoft®VisualStudioEnterpriseSubMSDN AllLng SAStepUp OLV 1License NoLevel VisualStudioTestProw/MSDN AdditionalProduct 3Year Acquiredyear1</t>
  </si>
  <si>
    <t>NH3-00297</t>
  </si>
  <si>
    <t>Microsoft® Advanced Threat Analytics CML Single Language License &amp; Software Assurance Open Value No Level 3 Years Acquired Year 1 AP Per OSE</t>
  </si>
  <si>
    <t>NH3-00299</t>
  </si>
  <si>
    <t>Microsoft® Advanced Threat Analytics CML Single Language License &amp; Software Assurance Open Value No Level 3 Years Acquired Year 1 AP Per User</t>
  </si>
  <si>
    <t>NH3-00301</t>
  </si>
  <si>
    <t>Microsoft® Advanced Threat Analytics CML Single Language Software Assurance Open Value No Level 3 Years Acquired Year 1 AP Per OSE</t>
  </si>
  <si>
    <t>NH3-00303</t>
  </si>
  <si>
    <t>Microsoft® Advanced Threat Analytics CML Single Language Software Assurance Open Value No Level 3 Years Acquired Year 1 AP Per User</t>
  </si>
  <si>
    <t>NK7-00020</t>
  </si>
  <si>
    <t>Microsoft®IdentityManager-CAL Sngl License/SoftwareAssurancePack OLV 1License NoLevel AdditionalProduct UsrCAL 3Year Acquiredyear1</t>
  </si>
  <si>
    <t>NK7-00022</t>
  </si>
  <si>
    <t>Microsoft®IdentityManager-CAL Sngl SoftwareAssurance OLV 1License NoLevel AdditionalProduct UsrCAL 3Year Acquiredyear1</t>
  </si>
  <si>
    <t>NMG-00001</t>
  </si>
  <si>
    <t>Microsoft® Intune Device Open Single Language Subscription Open Value No Level 1 Month Additional Product Per Device</t>
  </si>
  <si>
    <t>P71-07119</t>
  </si>
  <si>
    <t>Microsoft® Win Server Datacenter Single Language SA Step-up Open Value No Level 3 Years Acquired Year 1 Win Server Std AP 2 Processor License</t>
  </si>
  <si>
    <t>PGI-00252</t>
  </si>
  <si>
    <t>Microsoft®ExchangeEnterpriseCAL Sngl License/SoftwareAssurancePack OLV 1License NoLevel AdditionalProduct DvcCAL w/Services 3Year Acquiredyear1</t>
  </si>
  <si>
    <t>PGI-00254</t>
  </si>
  <si>
    <t>Microsoft®ExchangeEnterpriseCAL Sngl License/SoftwareAssurancePack OLV 1License NoLevel AdditionalProduct UsrCAL w/Services 3Year Acquiredyear1</t>
  </si>
  <si>
    <t>PGI-00256</t>
  </si>
  <si>
    <t>Microsoft®ExchangeEnterpriseCAL Sngl SoftwareAssurance OLV 1License NoLevel AdditionalProduct DvcCAL w/Services 3Year Acquiredyear1</t>
  </si>
  <si>
    <t>PGI-00258</t>
  </si>
  <si>
    <t>Microsoft®ExchangeEnterpriseCAL Sngl SoftwareAssurance OLV 1License NoLevel AdditionalProduct UsrCAL w/Services 3Year Acquiredyear1</t>
  </si>
  <si>
    <t>PL7-00015</t>
  </si>
  <si>
    <t>Microsoft®IdentityManagerExternalConnector Sngl License/SoftwareAssurancePack OLV 1License NoLevel AdditionalProduct 3Year Acquiredyear1</t>
  </si>
  <si>
    <t>PL7-00017</t>
  </si>
  <si>
    <t>Microsoft®IdentityManagerExternalConnector Sngl SoftwareAssurance OLV 1License NoLevel AdditionalProduct 3Year Acquiredyear1</t>
  </si>
  <si>
    <t>PQR-00001</t>
  </si>
  <si>
    <t>Microsoft® Bing Maps Transactions Single Language Subscription Open Value No Level 1 Month AP Usage 100K Transactions</t>
  </si>
  <si>
    <t>PQR-00007</t>
  </si>
  <si>
    <t>Microsoft® Bing Maps Transactions Single Language Subscription Open Value No Level 1 Month AP Usage 500K Transactions</t>
  </si>
  <si>
    <t>PQR-00013</t>
  </si>
  <si>
    <t>Microsoft® Bing Maps Transactions Single Language Subscription Open Value No Level 1 Month AP Usage 1M Transactions</t>
  </si>
  <si>
    <t>PQR-00019</t>
  </si>
  <si>
    <t>Microsoft® Bing Maps Transactions Single Language Subscription Open Value No Level 1 Month AP Usage 2M Transactions</t>
  </si>
  <si>
    <t>PQR-00025</t>
  </si>
  <si>
    <t>Microsoft® Bing Maps Transactions Single Language Subscription Open Value No Level 1 Month AP Usage 5M Transactions</t>
  </si>
  <si>
    <t>PQR-00031</t>
  </si>
  <si>
    <t>Microsoft® Bing Maps Transactions Single Language Subscription Open Value No Level 1 Month AP Usage 10M Transactions</t>
  </si>
  <si>
    <t>PQR-00037</t>
  </si>
  <si>
    <t>Microsoft® Bing Maps Transactions Single Language Subscription Open Value No Level 1 Month AP Usage 30M Transactions</t>
  </si>
  <si>
    <t>Q4Y-00002</t>
  </si>
  <si>
    <t>Microsoft® O365 E1 Open Single Language Subscription Open Value No Level 1 Month AP</t>
  </si>
  <si>
    <t>Q5Y-00002</t>
  </si>
  <si>
    <t>Microsoft® O365 E3 Open Single Language Subscription Open Value No Level 1 Month AP</t>
  </si>
  <si>
    <t>Q6Y-00002</t>
  </si>
  <si>
    <t>Microsoft®ExchangeOnlinePlan1Open ShrdSvr Sngl MonthlySubscriptions-VolumeLicense OLV 1License NoLevel AdditionalProduct 1Month</t>
  </si>
  <si>
    <t>Q6Z-00002</t>
  </si>
  <si>
    <t>Microsoft®ExchangeOnlinePlan2Open ShrdSvr Sngl MonthlySubscriptions-VolumeLicense OLV 1License NoLevel AdditionalProduct 1Month</t>
  </si>
  <si>
    <t>Q7Y-00002</t>
  </si>
  <si>
    <t>Microsoft® M365 Apps Enterprise Open Single Language Subscription Open Value No Level 1 Month AP</t>
  </si>
  <si>
    <t>Q7Y-00016</t>
  </si>
  <si>
    <t>Microsoft® M365 Apps Enterprise Open All Languages Subscription Open Value No Level 1 Month Enterprise</t>
  </si>
  <si>
    <t>Q9Z-00001</t>
  </si>
  <si>
    <t>Microsoft® SharePoint P1 Open Single Language Subscription Open Value No Level 1 Month AP</t>
  </si>
  <si>
    <t>QD3-00001</t>
  </si>
  <si>
    <t>Microsoft®AzureInfoProtPremP1Open ShrdSvr Sngl MonthlySubscriptions-VolumeLicense OLV 1License NoLevel AdditionalProduct 1Month</t>
  </si>
  <si>
    <t>R18-01848</t>
  </si>
  <si>
    <t>Microsoft® Win Server CAL Single Language License &amp; Software Assurance Open Value No Level 3 Years Acquired Year 1 AP Device CAL</t>
  </si>
  <si>
    <t>R18-01853</t>
  </si>
  <si>
    <t>Microsoft® Win Server CAL Single Language License &amp; Software Assurance Open Value No Level 3 Years Acquired Year 1 AP User CAL</t>
  </si>
  <si>
    <t>R18-01860</t>
  </si>
  <si>
    <t>Microsoft® Win Server CAL Single Language Software Assurance Open Value No Level 3 Years Acquired Year 1 AP Device CAL</t>
  </si>
  <si>
    <t>R18-01865</t>
  </si>
  <si>
    <t>Microsoft® Win Server CAL Single Language Software Assurance Open Value No Level 3 Years Acquired Year 1 AP User CAL</t>
  </si>
  <si>
    <t>R2Z-00001</t>
  </si>
  <si>
    <t>Microsoft® SharePoint P2 Open Single Language Subscription Open Value No Level 1 Month AP</t>
  </si>
  <si>
    <t>R39-00609</t>
  </si>
  <si>
    <t>Microsoft® Win Server External Connector Single Language License &amp; Software Assurance Open Value No Level 3 Years Acquired Year 1 AP</t>
  </si>
  <si>
    <t>R39-00616</t>
  </si>
  <si>
    <t>Microsoft® Win Server External Connector Single Language Software Assurance Open Value No Level 3 Years Acquired Year 1 AP</t>
  </si>
  <si>
    <t>R9Y-00002</t>
  </si>
  <si>
    <t>Microsoft®ExchangeOnlineProtectionOpen ShrdSvr Sngl MonthlySubscriptions-VolumeLicense OLV 1License NoLevel AdditionalProduct 1Month</t>
  </si>
  <si>
    <t>R9Z-00002</t>
  </si>
  <si>
    <t>Microsoft®VisioPlan2Open ShrdSvr Sngl MonthlySubscriptions-VolumeLicense OLV 1License NoLevel AdditionalProduct 1Month</t>
  </si>
  <si>
    <t>R9Z-00008</t>
  </si>
  <si>
    <t>Microsoft®VisioPlan2Open ShrdSvr Sngl MonthlySubscriptions-VolumeLicense OLV 1License NoLevel AdditionalProduct AddOn toVisioPro 1Month</t>
  </si>
  <si>
    <t>R9Z-00012</t>
  </si>
  <si>
    <t>Microsoft®VisioPlan2Open ShrdSvr Sngl MonthlySubscriptions-VolumeLicense OLV 1License NoLevel AdditionalProduct AddOn toVisioStd 1Month</t>
  </si>
  <si>
    <t>SY7-00001</t>
  </si>
  <si>
    <t>Microsoft® Teams Phone Standard Open Single Language Subscription Open Value No Level 1 Month AP</t>
  </si>
  <si>
    <t>T3V-00012</t>
  </si>
  <si>
    <t>Microsoft® Bing Maps Known User Single Language Subscription Open Value No Level 1 Month AP 5K Bundle Per User</t>
  </si>
  <si>
    <t>T3V-00025</t>
  </si>
  <si>
    <t>Microsoft® Bing Maps Known User Single Language Subscription Open Value No Level 1 Month Additional Product 100 Users</t>
  </si>
  <si>
    <t>T5V-00004</t>
  </si>
  <si>
    <t>Microsoft® Bing Maps Light Known User Single Language Subscription Open Value No Level 1 Month AP 5K Bundle Per User</t>
  </si>
  <si>
    <t>T5V-00022</t>
  </si>
  <si>
    <t>Microsoft® Bing Maps Light Known User Single Language Subscription Open Value No Level 1 Month AP 500 Bundle Per User</t>
  </si>
  <si>
    <t>T6L-00312</t>
  </si>
  <si>
    <t>Microsoft® System Center Datacenter Single Language SA Step-up Open Value No Level 3 Years Acquired Year 1 Sys Ctr Std AP 2 Processor License</t>
  </si>
  <si>
    <t>T98-01248</t>
  </si>
  <si>
    <t>Microsoft® Win Rights Management Services CAL Single Language License &amp; Software Assurance Open Value No Level 3 Years Acquired Year 1 AP Device CAL</t>
  </si>
  <si>
    <t>T98-01257</t>
  </si>
  <si>
    <t>Microsoft® Win Rights Management Services CAL Single Language License &amp; Software Assurance Open Value No Level 3 Years Acquired Year 1 AP User CAL</t>
  </si>
  <si>
    <t>T98-01267</t>
  </si>
  <si>
    <t>Microsoft® Win Rights Management Services CAL Single Language Software Assurance Open Value No Level 3 Years Acquired Year 1 AP Device CAL</t>
  </si>
  <si>
    <t>T98-01277</t>
  </si>
  <si>
    <t>Microsoft® Win Rights Management Services CAL Single Language Software Assurance Open Value No Level 3 Years Acquired Year 1 AP User CAL</t>
  </si>
  <si>
    <t>T99-00529</t>
  </si>
  <si>
    <t>Microsoft® Win Rights Management Services External Connector Single Language License &amp; Software Assurance Open Value NL 3 Years Acquired Year 1 AP</t>
  </si>
  <si>
    <t>T99-00536</t>
  </si>
  <si>
    <t>Microsoft® Win Rights Management Services External Connector Single Language Software Assurance Open Value No Level 3 Years Acquired Year 1 AP</t>
  </si>
  <si>
    <t>TK9-00001</t>
  </si>
  <si>
    <t>Microsoft® O365 Advanced Compliance Open Single Language Subscription Open Value No Level 1 Month AP</t>
  </si>
  <si>
    <t>TL4-00001</t>
  </si>
  <si>
    <t>Microsoft® OneDrive business P2 Open Single Language Subscription Open Value No Level 1 Month AP</t>
  </si>
  <si>
    <t>TSC-00353</t>
  </si>
  <si>
    <t>Microsoft® System Center Data Protection Manager Single Language License &amp; Software Assurance Open Value No Level 3 Years Acquired Year 1 AP Per OSE</t>
  </si>
  <si>
    <t>TSC-00357</t>
  </si>
  <si>
    <t>Microsoft® System Center Data Protection Manager Single Language Software Assurance Open Value No Level 3 Years Acquired Year 1 AP Per OSE</t>
  </si>
  <si>
    <t>TSC-00824</t>
  </si>
  <si>
    <t>Microsoft® System Center Data Protection Manager Single Language License &amp; Software Assurance Open Value No Level 3 Years Acquired Year 1 AP Per User</t>
  </si>
  <si>
    <t>TSC-00826</t>
  </si>
  <si>
    <t>Microsoft® System Center Data Protection Manager Single Language Software Assurance Open Value No Level 3 Years Acquired Year 1 AP Per User</t>
  </si>
  <si>
    <t>U3J-00047</t>
  </si>
  <si>
    <t>Microsoft® Core CAL Bridge O365 Single Language Subscription Open Value No Level 1 Month AP Per User</t>
  </si>
  <si>
    <t>U5J-00055</t>
  </si>
  <si>
    <t>Microsoft® Enterprise CAL Bridge O365 Single Language Subscription Open Value No Level 1 Month AP Per User</t>
  </si>
  <si>
    <t>V7U-00002</t>
  </si>
  <si>
    <t>Microsoft® Mobile Asset Mgmt Single Language Subscription Open Value No Level 1 Month Additional Product Platform Services</t>
  </si>
  <si>
    <t>V7U-00012</t>
  </si>
  <si>
    <t>Microsoft® Mobile Asset Mgmt Single Language Subscription Open Value No Level 1 Month Additional Product ROW Routing Per Asset</t>
  </si>
  <si>
    <t>V7U-00020</t>
  </si>
  <si>
    <t>Microsoft® Mobile Asset Mgmt Single Language Subscription Open Value No Level 1 Month AP NA Routing Per Asset Add-on</t>
  </si>
  <si>
    <t>V7U-00028</t>
  </si>
  <si>
    <t>Microsoft® Mobile Asset Mgmt Single Language Subscription Open Value No Level 1 Month AP Europe Routing Per Asset Add-on</t>
  </si>
  <si>
    <t>V7U-00036</t>
  </si>
  <si>
    <t>Microsoft® Mobile Asset Mgmt Single Language Subscription Open Value No Level 1 Month AP NA w/o Routing Per Asset Add-on</t>
  </si>
  <si>
    <t>V7U-00044</t>
  </si>
  <si>
    <t>Microsoft® Mobile Asset Mgmt Single Language Subscription Open Value No Level 1 Month AP Europe w/o Routing Per Asset Add-on</t>
  </si>
  <si>
    <t>V7U-00052</t>
  </si>
  <si>
    <t>Microsoft® Mobile Asset Mgmt Single Language Subscription Open Value No Level 1 Month AP ROW w/o Routing Per Asset Add-on</t>
  </si>
  <si>
    <t>V7U-00100</t>
  </si>
  <si>
    <t>Microsoft® Mobile Asset Mgmt Single Language Subscription Open Value No Level 1 Month AP Distance Matrix Per Asset Auto NA</t>
  </si>
  <si>
    <t>V7U-00106</t>
  </si>
  <si>
    <t>Microsoft® Mobile Asset Mgmt Single Language Subscription Open Value No Level 1 Month AP Distance Matrix Per Asset Manual NA</t>
  </si>
  <si>
    <t>V7U-00112</t>
  </si>
  <si>
    <t>Microsoft® Mobile Asset Mgmt Single Language Subscription Open Value No Level 1 Month AP Truck Routing Per Asset NA</t>
  </si>
  <si>
    <t>V7U-00118</t>
  </si>
  <si>
    <t>Microsoft® Mobile Asset Mgmt Single Language Subscription Open Value No Level 1 Month AP Drive Analytics Per Asset NA</t>
  </si>
  <si>
    <t>V7U-00124</t>
  </si>
  <si>
    <t>Microsoft® Mobile Asset Mgmt Single Language Subscription Open Value No Level 1 Month AP Distance Matrix Per Asset Auto EU</t>
  </si>
  <si>
    <t>V7U-00130</t>
  </si>
  <si>
    <t>Microsoft® Mobile Asset Mgmt Single Language Subscription Open Value No Level 1 Month AP Distance Matrix Per Asset Manual EU</t>
  </si>
  <si>
    <t>V7U-00136</t>
  </si>
  <si>
    <t>Microsoft® Mobile Asset Mgmt Single Language Subscription Open Value No Level 1 Month AP Truck Routing Per Asset EU</t>
  </si>
  <si>
    <t>V7U-00152</t>
  </si>
  <si>
    <t>Microsoft® Mobile Asset Mgmt Single Language Subscription Open Value No Level 1 Month AP Drive Analytics Per Asset EU</t>
  </si>
  <si>
    <t>V7U-00158</t>
  </si>
  <si>
    <t>Microsoft® Mobile Asset Mgmt Single Language Subscription Open Value No Level 1 Month AP Distance Matrix Per Asset Auto ROW</t>
  </si>
  <si>
    <t>V7U-00164</t>
  </si>
  <si>
    <t>Microsoft® Mobile Asset Mgmt Single Language Subscription Open Value No Level 1 Month AP Distance Matrix Per Asset Manual ROW</t>
  </si>
  <si>
    <t>V7U-00170</t>
  </si>
  <si>
    <t>Microsoft® Mobile Asset Mgmt Single Language Subscription Open Value No Level 1 Month AP Truck Routing Per Asset ROW</t>
  </si>
  <si>
    <t>V7U-00176</t>
  </si>
  <si>
    <t>Microsoft® Mobile Asset Mgmt Single Language Subscription Open Value No Level 1 Month AP Drive Analytics Per Asset ROW</t>
  </si>
  <si>
    <t>W06-00647</t>
  </si>
  <si>
    <t>Microsoft® Core CAL Single Language License &amp; Software Assurance Open Value No Level 3 Years Acquired Year 1 AP Device CAL</t>
  </si>
  <si>
    <t>W06-00652</t>
  </si>
  <si>
    <t>Microsoft® Core CAL Single Language License &amp; Software Assurance Open Value No Level 3 Years Acquired Year 1 AP User CAL</t>
  </si>
  <si>
    <t>W06-00659</t>
  </si>
  <si>
    <t>Microsoft® Core CAL Single Language Software Assurance Open Value No Level 3 Years Acquired Year 1 AP Device CAL</t>
  </si>
  <si>
    <t>W06-00664</t>
  </si>
  <si>
    <t>Microsoft® Core CAL Single Language Software Assurance Open Value No Level 3 Years Acquired Year 1 AP User CAL</t>
  </si>
  <si>
    <t>W06-00788</t>
  </si>
  <si>
    <t>Microsoft® Core CAL All Languages License &amp; Software Assurance Open Value No Level 3 Years Acquired Year 1 Enterprise Device CAL</t>
  </si>
  <si>
    <t>W06-00852</t>
  </si>
  <si>
    <t>Microsoft® Core CAL All Languages License &amp; Software Assurance Open Value No Level 3 Years Acquired Year 1 Enterprise User CAL</t>
  </si>
  <si>
    <t>W06-00924</t>
  </si>
  <si>
    <t>Microsoft® Core CAL All Languages Software Assurance Open Value No Level 3 Years Acquired Year 1 Enterprise Device CAL</t>
  </si>
  <si>
    <t>W06-00932</t>
  </si>
  <si>
    <t>Microsoft® Core CAL All Languages Software Assurance Open Value No Level 3 Years Acquired Year 1 Enterprise User CAL</t>
  </si>
  <si>
    <t>W35-00001</t>
  </si>
  <si>
    <t>Microsoft®SfBPlusCALOpen ShrdSvr Sngl MonthlySubscriptions-VolumeLicense OLV 1License NoLevel AdditionalProduct  1Month</t>
  </si>
  <si>
    <t>WC2-00001</t>
  </si>
  <si>
    <t>Microsoft® MultiFactor Authentication Open Single Language Subscription Open Value No Level 1 Month Additional Product Renewal Only</t>
  </si>
  <si>
    <t>WSB-00073</t>
  </si>
  <si>
    <t>Microsoft® Desktop Optimization Pack Single Language Subscription Open Value No Level 1 Month AP Per Device for Win SA</t>
  </si>
  <si>
    <t>YEG-00224</t>
  </si>
  <si>
    <t>Microsoft®SfBServerPlusCAL Sngl License/SoftwareAssurancePack OLV 1License NoLevel AdditionalProduct DvcCAL 3Year Acquiredyear1</t>
  </si>
  <si>
    <t>YEG-00226</t>
  </si>
  <si>
    <t>Microsoft®SfBServerPlusCAL Sngl License/SoftwareAssurancePack OLV 1License NoLevel AdditionalProduct UsrCAL 3Year Acquiredyear1</t>
  </si>
  <si>
    <t>YEG-00228</t>
  </si>
  <si>
    <t>Microsoft®SfBServerPlusCAL Sngl SoftwareAssurance OLV 1License NoLevel AdditionalProduct DvcCAL 3Year Acquiredyear1</t>
  </si>
  <si>
    <t>YEG-00230</t>
  </si>
  <si>
    <t>Microsoft®SfBServerPlusCAL Sngl SoftwareAssurance OLV 1License NoLevel AdditionalProduct UsrCAL 3Year Acquiredyear1</t>
  </si>
  <si>
    <t>YEG-00616</t>
  </si>
  <si>
    <t>Microsoft®SfBServerPlusCAL Sngl License/SoftwareAssurancePack OLV 1License NoLevel AdditionalProduct forECAL DvcCAL 3Year Acquiredyear1</t>
  </si>
  <si>
    <t>YEG-00618</t>
  </si>
  <si>
    <t>Microsoft®SfBServerPlusCAL Sngl License/SoftwareAssurancePack OLV 1License NoLevel AdditionalProduct forECAL UsrCAL 3Year Acquiredyear1</t>
  </si>
  <si>
    <t>YEG-00620</t>
  </si>
  <si>
    <t>Microsoft®SfBServerPlusCAL Sngl SoftwareAssurance OLV 1License NoLevel AdditionalProduct forECAL DvcCAL 3Year Acquiredyear1</t>
  </si>
  <si>
    <t>YEG-00622</t>
  </si>
  <si>
    <t>Microsoft®SfBServerPlusCAL Sngl SoftwareAssurance OLV 1License NoLevel AdditionalProduct forECAL UsrCAL 3Year Acquiredyear1</t>
  </si>
  <si>
    <t>YEG-01240</t>
  </si>
  <si>
    <t>Microsoft®SfBServerPlusCAL AllLng License/SoftwareAssurancePack OLV 1License NoLevel Enterprise DvcCAL 3Year Acquiredyear1</t>
  </si>
  <si>
    <t>YEG-01242</t>
  </si>
  <si>
    <t>Microsoft®SfBServerPlusCAL AllLng License/SoftwareAssurancePack OLV 1License NoLevel Enterprise UsrCAL 3Year Acquiredyear1</t>
  </si>
  <si>
    <t>YEG-01244</t>
  </si>
  <si>
    <t>Microsoft®SfBServerPlusCAL AllLng SoftwareAssurance OLV 1License NoLevel Enterprise DvcCAL 3Year Acquiredyear1</t>
  </si>
  <si>
    <t>YEG-01246</t>
  </si>
  <si>
    <t>Microsoft®SfBServerPlusCAL AllLng SoftwareAssurance OLV 1License NoLevel Enterprise UsrCAL 3Year Acquiredyear1</t>
  </si>
  <si>
    <t>YEG-01300</t>
  </si>
  <si>
    <t>Microsoft®SfBServerPlusCAL AllLng License/SoftwareAssurancePack OLV 1License NoLevel Enterprise forECAL DvcCAL 3Year Acquiredyear1</t>
  </si>
  <si>
    <t>YEG-01302</t>
  </si>
  <si>
    <t>Microsoft®SfBServerPlusCAL AllLng License/SoftwareAssurancePack OLV 1License NoLevel Enterprise forECAL UsrCAL 3Year Acquiredyear1</t>
  </si>
  <si>
    <t>YEG-01304</t>
  </si>
  <si>
    <t>Microsoft®SfBServerPlusCAL AllLng SoftwareAssurance OLV 1License NoLevel Enterprise forECAL DvcCAL 3Year Acquiredyear1</t>
  </si>
  <si>
    <t>YEG-01306</t>
  </si>
  <si>
    <t>Microsoft®SfBServerPlusCAL AllLng SoftwareAssurance OLV 1License NoLevel Enterprise forECAL UsrCAL 3Year Acquiredyear1</t>
  </si>
  <si>
    <t>DG7GMGF0D7FV-0001_NCLF</t>
  </si>
  <si>
    <t>CSP ENTIDADES NO CUALIFICADAS</t>
  </si>
  <si>
    <t>Access LTSC 2021_NCLF</t>
  </si>
  <si>
    <t>DG7GMGF0G49Z-0002_NCLF</t>
  </si>
  <si>
    <t>BizTalk Server 2020 Branch_NCLF</t>
  </si>
  <si>
    <t>DG7GMGF0G49X-0001_NCLF</t>
  </si>
  <si>
    <t>BizTalk Server 2020 Enterprise_NCLF</t>
  </si>
  <si>
    <t>DG7GMGF0G49W-0002_NCLF</t>
  </si>
  <si>
    <t>BizTalk Server 2020 Standard_NCLF</t>
  </si>
  <si>
    <t>DG7GMGF0F4MF-0003_NCLF</t>
  </si>
  <si>
    <t>Exchange Server Enterprise 2019_NCLF</t>
  </si>
  <si>
    <t>DG7GMGF0F4MD-0005_NCLF</t>
  </si>
  <si>
    <t>Exchange Server Enterprise 2019 Device CAL_NCLF</t>
  </si>
  <si>
    <t>DG7GMGF0F4MD-0004_NCLF</t>
  </si>
  <si>
    <t>Exchange Server Enterprise 2019 User CAL_NCLF</t>
  </si>
  <si>
    <t>DG7GMGF0F4MC-0003_NCLF</t>
  </si>
  <si>
    <t>Exchange Server Standard 2019_NCLF</t>
  </si>
  <si>
    <t>DG7GMGF0F4MB-0005_NCLF</t>
  </si>
  <si>
    <t>Exchange Server Standard 2019 Device CAL_NCLF</t>
  </si>
  <si>
    <t>DG7GMGF0F4MB-0004_NCLF</t>
  </si>
  <si>
    <t>Exchange Server Standard 2019 User CAL_NCLF</t>
  </si>
  <si>
    <t>DG7GMGF0D7FX-0002_NCLF</t>
  </si>
  <si>
    <t>Office LTSC Professional Plus 2021_NCLF</t>
  </si>
  <si>
    <t>DG7GMGF0D7FZ-0002_NCLF</t>
  </si>
  <si>
    <t>Office LTSC Standard 2021_NCLF</t>
  </si>
  <si>
    <t>DG7GMGF0D7D1-0002_NCLF</t>
  </si>
  <si>
    <t>Office LTSC Standard for Mac 2021_NCLF</t>
  </si>
  <si>
    <t>DG7GMGF0D7D7-0001_NCLF</t>
  </si>
  <si>
    <t>Project Professional 2021_NCLF</t>
  </si>
  <si>
    <t>DG7GMGF0F4MH-0003_NCLF</t>
  </si>
  <si>
    <t>Project Server 2019_NCLF</t>
  </si>
  <si>
    <t>DG7GMGF0F4LF-0003_NCLF</t>
  </si>
  <si>
    <t>Project Server 2019 Device CAL_NCLF</t>
  </si>
  <si>
    <t>DG7GMGF0F4LF-0001_NCLF</t>
  </si>
  <si>
    <t>Project Server 2019 User CAL_NCLF</t>
  </si>
  <si>
    <t>DG7GMGF0D7D8-0001_NCLF</t>
  </si>
  <si>
    <t>Project Standard 2021_NCLF</t>
  </si>
  <si>
    <t>DG7GMGF0F4LV-0003_NCLF</t>
  </si>
  <si>
    <t>SharePoint Enterprise 2019 Device CAL_NCLF</t>
  </si>
  <si>
    <t>DG7GMGF0F4LV-0002_NCLF</t>
  </si>
  <si>
    <t>SharePoint Enterprise 2019 User CAL_NCLF</t>
  </si>
  <si>
    <t>DG7GMGF0F4LT-0002_NCLF</t>
  </si>
  <si>
    <t>SharePoint Server 2019_NCLF</t>
  </si>
  <si>
    <t>DG7GMGF0F4LS-0003_NCLF</t>
  </si>
  <si>
    <t>SharePoint Standard 2019 Device CAL_NCLF</t>
  </si>
  <si>
    <t>DG7GMGF0F4LS-0002_NCLF</t>
  </si>
  <si>
    <t>SharePoint Standard 2019 User CAL_NCLF</t>
  </si>
  <si>
    <t>DG7GMGF0F4LQ-0002_NCLF</t>
  </si>
  <si>
    <t>Skype for Business Server 2019_NCLF</t>
  </si>
  <si>
    <t>DG7GMGF0F4LP-0003_NCLF</t>
  </si>
  <si>
    <t>Skype for Business Server Enterprise 2019 Device CAL_NCLF</t>
  </si>
  <si>
    <t>DG7GMGF0F4LP-0002_NCLF</t>
  </si>
  <si>
    <t>Skype for Business Server Enterprise 2019 User CAL_NCLF</t>
  </si>
  <si>
    <t>DG7GMGF0F4LN-0003_NCLF</t>
  </si>
  <si>
    <t>Skype for Business Server Plus 2019 Device CAL_NCLF</t>
  </si>
  <si>
    <t>DG7GMGF0F4LN-0002_NCLF</t>
  </si>
  <si>
    <t>Skype for Business Server Plus 2019 User CAL_NCLF</t>
  </si>
  <si>
    <t>DG7GMGF0F4K1-0003_NCLF</t>
  </si>
  <si>
    <t>Skype for Business Server Standard 2019 Device CAL_NCLF</t>
  </si>
  <si>
    <t>DG7GMGF0F4K1-0002_NCLF</t>
  </si>
  <si>
    <t>Skype for Business Server Standard 2019 User CAL_NCLF</t>
  </si>
  <si>
    <t>DG7GMGF0FKZW-0002_NCLF</t>
  </si>
  <si>
    <t>SQL Server 2019 - 1 Device CAL_NCLF</t>
  </si>
  <si>
    <t>DG7GMGF0FKZW-0003_NCLF</t>
  </si>
  <si>
    <t>SQL Server 2019 - 1 User CAL_NCLF</t>
  </si>
  <si>
    <t>DG7GMGF0FKZV-0001_NCLF</t>
  </si>
  <si>
    <t>SQL Server 2019 Enterprise Core - 2 Core License Pack_NCLF</t>
  </si>
  <si>
    <t>DG7GMGF0FKX9-0003_NCLF</t>
  </si>
  <si>
    <t>SQL Server 2019 Standard Edition_NCLF</t>
  </si>
  <si>
    <t>DG7GMGF0FLR2-0002_NCLF</t>
  </si>
  <si>
    <t>SQL Server 2019 Standard Core - 2 Core License Pack_NCLF</t>
  </si>
  <si>
    <t>DG7GMGF0D7D9-0002_NCLF</t>
  </si>
  <si>
    <t>Visio LTSC Professional 2021_NCLF</t>
  </si>
  <si>
    <t>DG7GMGF0D7DB-0002_NCLF</t>
  </si>
  <si>
    <t>Visio LTSC Standard 2021_NCLF</t>
  </si>
  <si>
    <t>DG7GMGF0D3SJ-0003_NCLF</t>
  </si>
  <si>
    <t>Visual Studio Professional 2022_NCLF</t>
  </si>
  <si>
    <t>DG7GMGF0D19L-0001_NCLF</t>
  </si>
  <si>
    <t>Windows 10 Enterprise LTSC 2021 Upgrade_NCLF</t>
  </si>
  <si>
    <t>DG7GMGF0D19M-0001_NCLF</t>
  </si>
  <si>
    <t>Windows 10 Enterprise N LTSC 2021 Upgrade_NCLF</t>
  </si>
  <si>
    <t>DG7GMGF0D8H4-0002_NCLF</t>
  </si>
  <si>
    <t>Windows 11 Home to Pro Upgrade for Microsoft 365 Business_NCLF</t>
  </si>
  <si>
    <t>DG7GMGF0D8H3-0002_NCLF</t>
  </si>
  <si>
    <t>Windows 11 Home N to Pro N Upgrade for Microsoft 365 Business_NCLF</t>
  </si>
  <si>
    <t>DG7GMGF0CGSH-0005_NCLF</t>
  </si>
  <si>
    <t>Windows GGWA - Windows 10 Professional - Legalization GetGenuine_NCLF</t>
  </si>
  <si>
    <t>DG7GMGF0CGSH-0004_NCLF</t>
  </si>
  <si>
    <t>Windows GGWA - Windows 10 Professional N - Legalization GetGenuine_NCLF</t>
  </si>
  <si>
    <t>DG7GMGF0D609-0002_NCLF</t>
  </si>
  <si>
    <t>Windows Server 2022 Remote Desktop Services External Connector_NCLF</t>
  </si>
  <si>
    <t>DG7GMGF0D7HX-0006_NCLF</t>
  </si>
  <si>
    <t>Windows Server 2022 Remote Desktop Services - 1 Device CAL_NCLF</t>
  </si>
  <si>
    <t>DG7GMGF0D7HX-0009_NCLF</t>
  </si>
  <si>
    <t>Windows Server 2022 Remote Desktop Services - 1 User CAL_NCLF</t>
  </si>
  <si>
    <t>DG7GMGF0D5SL-2_NCLF</t>
  </si>
  <si>
    <t>Rights Management Services (RMS) 2022 CAL- 1 User_NCLF</t>
  </si>
  <si>
    <t>DG7GMGF0D5SL-7_NCLF</t>
  </si>
  <si>
    <t>Rights Management Services (RMS) 2022 CAL-1 Device_NCLF</t>
  </si>
  <si>
    <t>DG7GMGF0D515-0001_NCLF</t>
  </si>
  <si>
    <t>Windows Server 2022 External Connector_NCLF</t>
  </si>
  <si>
    <t>DG7GMGF0D513-0001_NCLF</t>
  </si>
  <si>
    <t>Windows Server 2022 Rights Management External Connector_NCLF</t>
  </si>
  <si>
    <t>DG7GMGF0D5VX-0006_NCLF</t>
  </si>
  <si>
    <t>Windows Server 2022 - 1 Device CAL_NCLF</t>
  </si>
  <si>
    <t>DG7GMGF0D5VX-0007_NCLF</t>
  </si>
  <si>
    <t>Windows Server 2022 - 1 User CAL_NCLF</t>
  </si>
  <si>
    <t>DG7GMGF0D65N-0002_NCLF</t>
  </si>
  <si>
    <t>Windows Server 2022 Datacenter - 16 Core_NCLF</t>
  </si>
  <si>
    <t>DG7GMGF0D65N-0003_NCLF</t>
  </si>
  <si>
    <t>Windows Server 2022 Datacenter - 2 Core_NCLF</t>
  </si>
  <si>
    <t>DG7GMGF0D5RK-0005_NCLF</t>
  </si>
  <si>
    <t>Windows Server 2022 Standard - 16 Core License Pack_NCLF</t>
  </si>
  <si>
    <t>DG7GMGF0D5RK-0004_NCLF</t>
  </si>
  <si>
    <t>Windows Server 2022 Standard - 2 Core License Pack_NCLF</t>
  </si>
  <si>
    <t>077-05312</t>
  </si>
  <si>
    <t>Microsoft® Access License &amp; Software Assurance Open Value Level D 3 Years Acquired Year 1 Additional Product_OV_OVNTO</t>
  </si>
  <si>
    <t>077-05317</t>
  </si>
  <si>
    <t>Microsoft® Access Software Assurance Open Value Level D 3 Years Acquired Year 1 Additional Product_OV_OVNTO</t>
  </si>
  <si>
    <t>7U6-00005</t>
  </si>
  <si>
    <t>Microsoft® Intune Open CAO Subscription Open Value Level D 1 Month AP_OV_OVNTO</t>
  </si>
  <si>
    <t>HXC-00017</t>
  </si>
  <si>
    <t>Microsoft®WebAntimalwareforTMGMB MonthlySubscriptions-VolumeLicense OLV 1License LevelD AdditionalProduct PerDvc 1Month_OV_OVNTO</t>
  </si>
  <si>
    <t>HXC-00018</t>
  </si>
  <si>
    <t>Microsoft®WebAntimalwareforTMGMB MonthlySubscriptions-VolumeLicense OLV 1License LevelD AdditionalProduct PerUsr 1Month_OV_OVNTO</t>
  </si>
  <si>
    <t>DG7GMGF0D8H4-0004</t>
  </si>
  <si>
    <t>Windows 11 Pro Upgrade</t>
  </si>
  <si>
    <t>DG7GMGF0D8H3-0004</t>
  </si>
  <si>
    <t>Windows 11 Pro N Upgrade</t>
  </si>
  <si>
    <t>CFQ7TTC0HL8Z-0001</t>
  </si>
  <si>
    <t>10-Year Audit Log Retention Add On</t>
  </si>
  <si>
    <t>CFQ7TTC0HDK0-0001</t>
  </si>
  <si>
    <t>Advanced Communications</t>
  </si>
  <si>
    <t>CFQ7TTC0LHQD-0001</t>
  </si>
  <si>
    <t>Advanced eDiscovery Storage</t>
  </si>
  <si>
    <t>CFQ7TTC0LH0Z-0001</t>
  </si>
  <si>
    <t>AI Builder Capacity add-on</t>
  </si>
  <si>
    <t>CFQ7TTC0LFLS-0002</t>
  </si>
  <si>
    <t>Azure Active Directory Premium P1</t>
  </si>
  <si>
    <t>CFQ7TTC0LFK5-0001</t>
  </si>
  <si>
    <t>Azure Active Directory Premium P2</t>
  </si>
  <si>
    <t>CFQ7TTC0LH9J-0001</t>
  </si>
  <si>
    <t>Azure Information Protection Premium P1</t>
  </si>
  <si>
    <t>CFQ7TTC0LHT2-0001</t>
  </si>
  <si>
    <t>Chat session for Virtual Agent</t>
  </si>
  <si>
    <t>CFQ7TTC0LH0V-0001</t>
  </si>
  <si>
    <t>Common Area Phone</t>
  </si>
  <si>
    <t>CFQ7TTC0LHRL-0002</t>
  </si>
  <si>
    <t>Common Data Service Database Capacity</t>
  </si>
  <si>
    <t>CFQ7TTC0LHQ3-0001</t>
  </si>
  <si>
    <t>Common Data Service File Capacity</t>
  </si>
  <si>
    <t>CFQ7TTC0HBSL-0001</t>
  </si>
  <si>
    <t>Common Data Service Log Capacity</t>
  </si>
  <si>
    <t>CFQ7TTC0LHXR-0001</t>
  </si>
  <si>
    <t>Dynamics 365  Operations – Order Lines</t>
  </si>
  <si>
    <t>CFQ7TTC0LHWJ-0001</t>
  </si>
  <si>
    <t>Dynamics 365 Asset Management Addl Assets</t>
  </si>
  <si>
    <t>CFQ7TTC0HD7P-0001</t>
  </si>
  <si>
    <t>Dynamics 365 Business Central Additional Environment Addon</t>
  </si>
  <si>
    <t>CFQ7TTC0HD3R-0001</t>
  </si>
  <si>
    <t>Dynamics 365 Business Central Database Capacity</t>
  </si>
  <si>
    <t>CFQ7TTC0HD3R-0003</t>
  </si>
  <si>
    <t>Dynamics 365 Business Central Database Capacity Overage</t>
  </si>
  <si>
    <t>CFQ7TTC0HD3R-0002</t>
  </si>
  <si>
    <t>Dynamics 365 Business Central Database Capacity 100GB</t>
  </si>
  <si>
    <t>CFQ7TTC0LH3F-0002</t>
  </si>
  <si>
    <t>Dynamics 365 Business Central Device</t>
  </si>
  <si>
    <t>CFQ7TTC0LH34-0001</t>
  </si>
  <si>
    <t>Dynamics 365 Business Central Essentials</t>
  </si>
  <si>
    <t>CFQ7TTC0LH33-0001</t>
  </si>
  <si>
    <t>Dynamics 365 Business Central External Accountant</t>
  </si>
  <si>
    <t>CFQ7TTC0LH38-0001</t>
  </si>
  <si>
    <t>Dynamics 365 Business Central Premium</t>
  </si>
  <si>
    <t>CFQ7TTC0LH39-0002</t>
  </si>
  <si>
    <t>Dynamics 365 Business Central Team Members</t>
  </si>
  <si>
    <t>CFQ7TTC0LH2Z-0002</t>
  </si>
  <si>
    <t>Dynamics 365 Commerce</t>
  </si>
  <si>
    <t>CFQ7TTC0LH2Z-0001</t>
  </si>
  <si>
    <t>Dynamics 365 Commerce Attach to Qualifying Dynamics 365 Base Offer</t>
  </si>
  <si>
    <t>CFQ7TTC0HM0T-0012</t>
  </si>
  <si>
    <t>Dynamics 365 e-Commerce Tier 1 Band 5 Overage</t>
  </si>
  <si>
    <t>CFQ7TTC0HM0T-0011</t>
  </si>
  <si>
    <t>Dynamics 365 e-Commerce Tier 1 Band 6</t>
  </si>
  <si>
    <t>CFQ7TTC0HM0T-0010</t>
  </si>
  <si>
    <t>Dynamics 365 e-Commerce Tier 1 Band 6 Overage</t>
  </si>
  <si>
    <t>CFQ7TTC0HM0T-000Z</t>
  </si>
  <si>
    <t>Dynamics 365 e-Commerce Tier 2 Band 1</t>
  </si>
  <si>
    <t>CFQ7TTC0HM0T-000X</t>
  </si>
  <si>
    <t>Dynamics 365 e-Commerce Tier 2 Band 1 Overage</t>
  </si>
  <si>
    <t>CFQ7TTC0HM0T-000W</t>
  </si>
  <si>
    <t>Dynamics 365 e-Commerce Tier 2 Band 2</t>
  </si>
  <si>
    <t>CFQ7TTC0HM0T-000V</t>
  </si>
  <si>
    <t>Dynamics 365 e-Commerce Tier 2 Band 2 Overage</t>
  </si>
  <si>
    <t>CFQ7TTC0HM0T-0016</t>
  </si>
  <si>
    <t>Dynamics 365 e-Commerce Tier 1 Band 2 Overage</t>
  </si>
  <si>
    <t>CFQ7TTC0HM0T-000G</t>
  </si>
  <si>
    <t>Dynamics 365 e-Commerce Tier 3 Band 2 Overage</t>
  </si>
  <si>
    <t>CFQ7TTC0HM0T-000F</t>
  </si>
  <si>
    <t>Dynamics 365 e-Commerce Tier 3 Band 3</t>
  </si>
  <si>
    <t>CFQ7TTC0HM0T-000D</t>
  </si>
  <si>
    <t>Dynamics 365 e-Commerce Tier 3 Band 3 Overage</t>
  </si>
  <si>
    <t>CFQ7TTC0HM0T-000C</t>
  </si>
  <si>
    <t>Dynamics 365 e-Commerce Tier 1 Band 4</t>
  </si>
  <si>
    <t>CFQ7TTC0HM0T-000B</t>
  </si>
  <si>
    <t>Dynamics 365 e-Commerce Tier 1 Band 1 Overage</t>
  </si>
  <si>
    <t>CFQ7TTC0HM0T-0009</t>
  </si>
  <si>
    <t>Dynamics 365 e-Commerce Tier 3 Band 6</t>
  </si>
  <si>
    <t>CFQ7TTC0HM0T-0008</t>
  </si>
  <si>
    <t>Dynamics 365 e-Commerce Tier 3 Band 6 Overage</t>
  </si>
  <si>
    <t>CFQ7TTC0HM0T-0014</t>
  </si>
  <si>
    <t>Dynamics 365 e-Commerce Tier 1 Band 4 Overage</t>
  </si>
  <si>
    <t>CFQ7TTC0HM0T-0013</t>
  </si>
  <si>
    <t>Dynamics 365 e-Commerce Tier 1 Band 5</t>
  </si>
  <si>
    <t>CFQ7TTC0HM0T-0007</t>
  </si>
  <si>
    <t>Dynamics 365 e-Commerce Tier 1 Band 3</t>
  </si>
  <si>
    <t>CFQ7TTC0HM0T-0006</t>
  </si>
  <si>
    <t>Dynamics 365 e-Commerce Tier 3 Band 5</t>
  </si>
  <si>
    <t>CFQ7TTC0HM0T-0005</t>
  </si>
  <si>
    <t>Dynamics 365 e-Commerce Tier 3 Band 4</t>
  </si>
  <si>
    <t>CFQ7TTC0HM0T-0002</t>
  </si>
  <si>
    <t>Dynamics 365 e-Commerce Tier 1 Band 2</t>
  </si>
  <si>
    <t>CFQ7TTC0HM0T-0001</t>
  </si>
  <si>
    <t>Dynamics 365 e-Commerce Tier 1 Band 1</t>
  </si>
  <si>
    <t>CFQ7TTC0HM0T-000P</t>
  </si>
  <si>
    <t>Dynamics 365 e-Commerce Tier 2 Band 5</t>
  </si>
  <si>
    <t>CFQ7TTC0HM0T-000N</t>
  </si>
  <si>
    <t>Dynamics 365 e-Commerce Tier 2 Band 5 Overage</t>
  </si>
  <si>
    <t>CFQ7TTC0HM0T-000M</t>
  </si>
  <si>
    <t>Dynamics 365 e-Commerce Tier 2 Band 6</t>
  </si>
  <si>
    <t>CFQ7TTC0HM0T-000L</t>
  </si>
  <si>
    <t>Dynamics 365 e-Commerce Tier 2 Band 6 Overage</t>
  </si>
  <si>
    <t>CFQ7TTC0HM0T-0004</t>
  </si>
  <si>
    <t>Dynamics 365 e-Commerce Tier 3 Band 5 Overage</t>
  </si>
  <si>
    <t>CFQ7TTC0HM0T-0003</t>
  </si>
  <si>
    <t>Dynamics 365 e-Commerce Tier 3 Band 4 Overage</t>
  </si>
  <si>
    <t>CFQ7TTC0HM0T-000T</t>
  </si>
  <si>
    <t>Dynamics 365 e-Commerce Tier 2 Band 3</t>
  </si>
  <si>
    <t>CFQ7TTC0HM0T-000S</t>
  </si>
  <si>
    <t>Dynamics 365 e-Commerce Tier 2 Band 3 Overage</t>
  </si>
  <si>
    <t>CFQ7TTC0HM0T-000R</t>
  </si>
  <si>
    <t>Dynamics 365 e-Commerce Tier 2 Band 4</t>
  </si>
  <si>
    <t>CFQ7TTC0HM0T-000Q</t>
  </si>
  <si>
    <t>Dynamics 365 e-Commerce Tier 2 Band 4 Overage</t>
  </si>
  <si>
    <t>CFQ7TTC0HM0T-000J</t>
  </si>
  <si>
    <t>Dynamics 365 e-Commerce Tier 3 Band 1 Overage</t>
  </si>
  <si>
    <t>CFQ7TTC0HM0T-000H</t>
  </si>
  <si>
    <t>Dynamics 365 e-Commerce Tier 3 Band 2</t>
  </si>
  <si>
    <t>CFQ7TTC0HM0T-0015</t>
  </si>
  <si>
    <t>Dynamics 365 e-Commerce Tier 1 Band 3 Overage</t>
  </si>
  <si>
    <t>CFQ7TTC0HM0T-000K</t>
  </si>
  <si>
    <t>Dynamics 365 e-Commerce Tier 3 Band 1</t>
  </si>
  <si>
    <t>CFQ7TTC0LH3J-000F</t>
  </si>
  <si>
    <t>Dynamics 365 Customer Insights B2B Accounts Add-on</t>
  </si>
  <si>
    <t>CFQ7TTC0LH3J-000D</t>
  </si>
  <si>
    <t>Dynamics 365 Customer Insights Real-Time Data Events</t>
  </si>
  <si>
    <t>CFQ7TTC0LH3J-0003</t>
  </si>
  <si>
    <t>Dynamics 365 Customer Insights Attach</t>
  </si>
  <si>
    <t>CFQ7TTC0LH3J-0002</t>
  </si>
  <si>
    <t>Dynamics 365 Customer Insights</t>
  </si>
  <si>
    <t>CFQ7TTC0LH3J-0001</t>
  </si>
  <si>
    <t>Dynamics 365 Customer Insights B2C Profiles Add-on</t>
  </si>
  <si>
    <t>CFQ7TTC0J7C5-0001</t>
  </si>
  <si>
    <t>Dynamics 365 Customer Service Call Intelligence Minutes Add-on</t>
  </si>
  <si>
    <t>CFQ7TTC0LHPZ-0001</t>
  </si>
  <si>
    <t>Dynamics 365 Customer Service Chat</t>
  </si>
  <si>
    <t>CFQ7TTC0LHXC-0001</t>
  </si>
  <si>
    <t>Dynamics 365 Customer Service Digital Messaging add-on</t>
  </si>
  <si>
    <t>CFQ7TTC0J7BH-0001</t>
  </si>
  <si>
    <t>Dynamics 365 Customer Service Digital Messaging and Voice Add-in</t>
  </si>
  <si>
    <t>CFQ7TTC0LFDZ-0007</t>
  </si>
  <si>
    <t>Dynamics 365 Customer Service unified routing add-on</t>
  </si>
  <si>
    <t>CFQ7TTC0LFDZ-0003</t>
  </si>
  <si>
    <t>Dynamics 365 Customer Service Enterprise Attach to Qualifying Dynamics 365 Base Offer</t>
  </si>
  <si>
    <t>CFQ7TTC0LFDZ-0001</t>
  </si>
  <si>
    <t>Dynamics 365 Customer Service Enterprise</t>
  </si>
  <si>
    <t>CFQ7TTC0LFDZ-0006</t>
  </si>
  <si>
    <t>Dynamics 365 Customer Service Enterprise Device</t>
  </si>
  <si>
    <t>CFQ7TTC0J7M0-0001</t>
  </si>
  <si>
    <t>Dynamics 365 Customer Service Intelligent Voicebot Minutes Add-on</t>
  </si>
  <si>
    <t>CFQ7TTC0LFNK-0001</t>
  </si>
  <si>
    <t>Dynamics 365 Customer Service Professional</t>
  </si>
  <si>
    <t>CFQ7TTC0LFNK-0003</t>
  </si>
  <si>
    <t>Dynamics 365 Customer Service Professional Attach to Qualifying Dynamics 365 Base Offer</t>
  </si>
  <si>
    <t>CFQ7TTC0J7N8-0001</t>
  </si>
  <si>
    <t>Dynamics 365 Customer Service Voice Channel Add-in</t>
  </si>
  <si>
    <t>CFQ7TTC0HKJ7-0001</t>
  </si>
  <si>
    <t>Dynamics 365 Customer Voice</t>
  </si>
  <si>
    <t>CFQ7TTC0HKJ6-0001</t>
  </si>
  <si>
    <t>Dynamics 365 Customer Voice Additional Responses</t>
  </si>
  <si>
    <t>CFQ7TTC0HBSM-0001</t>
  </si>
  <si>
    <t>Dynamics 365 Customer Voice USL</t>
  </si>
  <si>
    <t>CFQ7TTC0HM43-0001</t>
  </si>
  <si>
    <t>Electronic Invoicing Add-on for Dynamics 365</t>
  </si>
  <si>
    <t>CFQ7TTC0LFNL-0007</t>
  </si>
  <si>
    <t>Dynamics 365 Field Service Device</t>
  </si>
  <si>
    <t>CFQ7TTC0LFNL-0006</t>
  </si>
  <si>
    <t>Dynamics 365 Field Service Attach to Qualifying Dynamics 365 Base Offer</t>
  </si>
  <si>
    <t>CFQ7TTC0LFNL-0001</t>
  </si>
  <si>
    <t>Dynamics 365 Field Service</t>
  </si>
  <si>
    <t>CFQ7TTC0LFDN-0001</t>
  </si>
  <si>
    <t>Dynamics 365 Field Service - Resource Scheduling Optimization</t>
  </si>
  <si>
    <t>CFQ7TTC0LGV4-0002</t>
  </si>
  <si>
    <t>Dynamics 365 Finance Attach to Qualifying Dynamics 365 Base Offer</t>
  </si>
  <si>
    <t>CFQ7TTC0LGV4-0001</t>
  </si>
  <si>
    <t>Dynamics 365 Finance</t>
  </si>
  <si>
    <t>CFQ7TTC0HD41-0002</t>
  </si>
  <si>
    <t>Dynamics 365 Fraud Protection Account Protection</t>
  </si>
  <si>
    <t>CFQ7TTC0HD41-0001</t>
  </si>
  <si>
    <t>Dynamics 365 Fraud Protection Account Protection Addon</t>
  </si>
  <si>
    <t>CFQ7TTC0HD40-0002</t>
  </si>
  <si>
    <t>Dynamics 365 Fraud Protection Loss Prevention Addon</t>
  </si>
  <si>
    <t>CFQ7TTC0HD40-0001</t>
  </si>
  <si>
    <t>Dynamics 365 Fraud Protection Loss Prevention</t>
  </si>
  <si>
    <t>CFQ7TTC0HD4H-0002</t>
  </si>
  <si>
    <t>Dynamics 365 Fraud Protection Purchase Protection Addon</t>
  </si>
  <si>
    <t>CFQ7TTC0HD4H-0001</t>
  </si>
  <si>
    <t>Dynamics 365 Fraud Protection Purchase Protection</t>
  </si>
  <si>
    <t>CFQ7TTC0LGV7-0001</t>
  </si>
  <si>
    <t>Dynamics 365 Guides</t>
  </si>
  <si>
    <t>CFQ7TTC0HD4G-0004</t>
  </si>
  <si>
    <t>Dynamics 365 Human Resources Sandbox</t>
  </si>
  <si>
    <t>CFQ7TTC0HD4G-0003</t>
  </si>
  <si>
    <t>Dynamics 365 Human Resources Attach to Qualifying Dynamics 365 Base Offer</t>
  </si>
  <si>
    <t>CFQ7TTC0HD4G-0002</t>
  </si>
  <si>
    <t>Dynamics 365 Human Resources Self Service</t>
  </si>
  <si>
    <t>CFQ7TTC0HD4G-0001</t>
  </si>
  <si>
    <t>Dynamics 365 Human Resources</t>
  </si>
  <si>
    <t>CFQ7TTC0J1XF-0004</t>
  </si>
  <si>
    <t>Dynamics 365 Intelligent Order Management USL</t>
  </si>
  <si>
    <t>CFQ7TTC0J1XF-0003</t>
  </si>
  <si>
    <t>Dynamics 365 Intelligent Order Management</t>
  </si>
  <si>
    <t>CFQ7TTC0LH3N-0001</t>
  </si>
  <si>
    <t>Dynamics 365 Marketing</t>
  </si>
  <si>
    <t>CFQ7TTC0HX6F-0001</t>
  </si>
  <si>
    <t>Dynamics 365 Marketing Interactions Add on pack: Tier 1</t>
  </si>
  <si>
    <t>CFQ7TTC0LHVK-0001</t>
  </si>
  <si>
    <t>Dynamics 365 Marketing Additional Application</t>
  </si>
  <si>
    <t>CFQ7TTC0LHWM-0001</t>
  </si>
  <si>
    <t>Dynamics 365 Marketing Additional Non-Prod Application</t>
  </si>
  <si>
    <t>CFQ7TTC0LHWQ-0006</t>
  </si>
  <si>
    <t>Dynamics 365 Marketing Addnl Contacts Tier 1 for CE Plan</t>
  </si>
  <si>
    <t>CFQ7TTC0LHWQ-0005</t>
  </si>
  <si>
    <t>Dynamics 365 Marketing Addnl Contacts Tier 4</t>
  </si>
  <si>
    <t>CFQ7TTC0LHWQ-0004</t>
  </si>
  <si>
    <t>Dynamics 365 Marketing Addnl Contacts Tier 3</t>
  </si>
  <si>
    <t>CFQ7TTC0LHWQ-0003</t>
  </si>
  <si>
    <t>Dynamics 365 Marketing Addnl Contacts Tier 1</t>
  </si>
  <si>
    <t>CFQ7TTC0LHWQ-0001</t>
  </si>
  <si>
    <t>Dynamics 365 Marketing Addnl Contacts Tier 5</t>
  </si>
  <si>
    <t>CFQ7TTC0LHWQ-0002</t>
  </si>
  <si>
    <t>Dynamics 365 Marketing Addnl Contacts Tier 2</t>
  </si>
  <si>
    <t>CFQ7TTC0LHWP-0001</t>
  </si>
  <si>
    <t>Dynamics 365 Marketing Attach</t>
  </si>
  <si>
    <t>CFQ7TTC0LHX0-0001</t>
  </si>
  <si>
    <t>Dynamics 365 Operations – Activity</t>
  </si>
  <si>
    <t>CFQ7TTC0LHXQ-0001</t>
  </si>
  <si>
    <t>Dynamics 365 Operations - Database Capacity</t>
  </si>
  <si>
    <t>CFQ7TTC0LHVJ-0001</t>
  </si>
  <si>
    <t>Dynamics 365 Operations – Device</t>
  </si>
  <si>
    <t>CFQ7TTC0LHZ1-0001</t>
  </si>
  <si>
    <t>Dynamics 365 Operations - File Capacity</t>
  </si>
  <si>
    <t>CFQ7TTC0LHV9-0001</t>
  </si>
  <si>
    <t>Dynamics 365 Operations - Sandbox Tier 2:Standard Acceptance Testing</t>
  </si>
  <si>
    <t>CFQ7TTC0LHVN-0001</t>
  </si>
  <si>
    <t>Dynamics 365 Operations - Sandbox Tier 3:Premier Acceptance Testing</t>
  </si>
  <si>
    <t>CFQ7TTC0LHXZ-0001</t>
  </si>
  <si>
    <t>Dynamics 365 Operations - Sandbox Tier 4:Standard Performance Testing</t>
  </si>
  <si>
    <t>CFQ7TTC0LHVG-0001</t>
  </si>
  <si>
    <t>Dynamics 365 Operations - Sandbox Tier 5:Premier Performance Testing</t>
  </si>
  <si>
    <t>CFQ7TTC0LH3D-0001</t>
  </si>
  <si>
    <t>Dynamics 365 Plan - Unified Operations Sandbox Tier 4:Standard Performance Testing</t>
  </si>
  <si>
    <t>CFQ7TTC0HD4D-0002</t>
  </si>
  <si>
    <t>Dynamics 365 Project Operations Attach</t>
  </si>
  <si>
    <t>CFQ7TTC0HD4D-0001</t>
  </si>
  <si>
    <t>Dynamics 365 Project Operations</t>
  </si>
  <si>
    <t>CFQ7TTC0LF90-0002</t>
  </si>
  <si>
    <t>Dynamics 365 Remote Assist</t>
  </si>
  <si>
    <t>CFQ7TTC0LGV9-0001</t>
  </si>
  <si>
    <t>Dynamics 365 Remote Assist Attach</t>
  </si>
  <si>
    <t>CFQ7TTC0LHZ4-0001</t>
  </si>
  <si>
    <t>Dynamics 365 Sales Conversation Intelligence AddOn</t>
  </si>
  <si>
    <t>CFQ7TTC0LFF1-0006</t>
  </si>
  <si>
    <t>Dynamics 365 Sales Enterprise Edition Device</t>
  </si>
  <si>
    <t>CFQ7TTC0LFF1-0003</t>
  </si>
  <si>
    <t>Dynamics 365 Sales Enterprise Attach to Qualifying Dynamics 365 Base Offer</t>
  </si>
  <si>
    <t>CFQ7TTC0LFF1-0001</t>
  </si>
  <si>
    <t>Dynamics 365 Sales Enterprise Edition</t>
  </si>
  <si>
    <t>CFQ7TTC0LHZ3-0001</t>
  </si>
  <si>
    <t>Dynamics 365 Sales Insights</t>
  </si>
  <si>
    <t>CFQ7TTC0HBSJ-0001</t>
  </si>
  <si>
    <t>Dynamics 365 Sales Premium</t>
  </si>
  <si>
    <t>CFQ7TTC0LFN5-0004</t>
  </si>
  <si>
    <t>Dynamics 365 Sales Professional Attach to Qualifying Dynamics 365 Base Offer</t>
  </si>
  <si>
    <t>CFQ7TTC0LFN5-0002</t>
  </si>
  <si>
    <t>Dynamics 365 Sales Professional</t>
  </si>
  <si>
    <t>CFQ7TTC0LH31-0009</t>
  </si>
  <si>
    <t>Standard Cloud Scale Unit Overage</t>
  </si>
  <si>
    <t>CFQ7TTC0LH31-0008</t>
  </si>
  <si>
    <t>Basic Cloud Scale Unit add-in for Dynamics 365 Supply Chain Management</t>
  </si>
  <si>
    <t>CFQ7TTC0LH31-0007</t>
  </si>
  <si>
    <t>Basic Cloud Scale Unit Overage</t>
  </si>
  <si>
    <t>CFQ7TTC0LH31-0005</t>
  </si>
  <si>
    <t>Standard Cloud Scale Unit add-in for Dynamics 365 Supply Chain Management</t>
  </si>
  <si>
    <t>CFQ7TTC0LH31-0002</t>
  </si>
  <si>
    <t>Dynamics 365 Supply Chain Management Attach to Qualifying Dynamics 365 Base Offer</t>
  </si>
  <si>
    <t>CFQ7TTC0LH31-001C</t>
  </si>
  <si>
    <t>Basic Edge Scale Unit add-in for Dynamics 365 Supply Chain Management</t>
  </si>
  <si>
    <t>CFQ7TTC0LH31-001B</t>
  </si>
  <si>
    <t>Basic Edge Scale Unit Overage</t>
  </si>
  <si>
    <t>CFQ7TTC0LH31-0019</t>
  </si>
  <si>
    <t>Standard Edge Scale Unit add-in for Dynamics 365 Supply Chain Management</t>
  </si>
  <si>
    <t>CFQ7TTC0LH31-0018</t>
  </si>
  <si>
    <t>Standard Edge Scale Unit Overage</t>
  </si>
  <si>
    <t>CFQ7TTC0LH31-0001</t>
  </si>
  <si>
    <t>Dynamics 365 Supply Chain Management</t>
  </si>
  <si>
    <t>CFQ7TTC0LFNJ-0001</t>
  </si>
  <si>
    <t>Dynamics 365 Team Members</t>
  </si>
  <si>
    <t>CFQ7TTC0HD42-000C</t>
  </si>
  <si>
    <t>Dynamics 365 Commerce Ratings and Reviews</t>
  </si>
  <si>
    <t>CFQ7TTC0HD42-000B</t>
  </si>
  <si>
    <t>Dynamics 365 Commerce Scale Unit Basic - Cloud</t>
  </si>
  <si>
    <t>CFQ7TTC0HD42-0009</t>
  </si>
  <si>
    <t>Dynamics 365 Commerce Scale Unit Standard - Cloud</t>
  </si>
  <si>
    <t>CFQ7TTC0HD42-0008</t>
  </si>
  <si>
    <t>Dynamics 365 Commerce Scale Unit Premium - Cloud</t>
  </si>
  <si>
    <t>CFQ7TTC0HD42-0001</t>
  </si>
  <si>
    <t>Dynamics 365 Commerce Recommendations</t>
  </si>
  <si>
    <t>CFQ7TTC0LHT4-0001</t>
  </si>
  <si>
    <t>Enterprise Mobility + Security E3</t>
  </si>
  <si>
    <t>CFQ7TTC0LFJ1-0001</t>
  </si>
  <si>
    <t>Enterprise Mobility + Security E5</t>
  </si>
  <si>
    <t>CFQ7TTC0LH16-0001</t>
  </si>
  <si>
    <t>Exchange Online (Plan 1)</t>
  </si>
  <si>
    <t>CFQ7TTC0LH1P-0001</t>
  </si>
  <si>
    <t>Exchange Online (Plan 2)</t>
  </si>
  <si>
    <t>CFQ7TTC0LH0J-0001</t>
  </si>
  <si>
    <t>Exchange Online Archiving for Exchange Online</t>
  </si>
  <si>
    <t>CFQ7TTC0LHQ5-0001</t>
  </si>
  <si>
    <t>Exchange Online Archiving for Exchange Server</t>
  </si>
  <si>
    <t>CFQ7TTC0LH0L-0001</t>
  </si>
  <si>
    <t>Exchange Online Kiosk</t>
  </si>
  <si>
    <t>CFQ7TTC0LGZM-0001</t>
  </si>
  <si>
    <t>Exchange Online Protection</t>
  </si>
  <si>
    <t>CFQ7TTC0HDJX-0001</t>
  </si>
  <si>
    <t>Extra Graph Connector Capacity</t>
  </si>
  <si>
    <t>CFQ7TTC0HD4F-0002</t>
  </si>
  <si>
    <t>Sensor Data Intelligence Additional Machines Add-in for Dynamics 365 Supply Chain Management</t>
  </si>
  <si>
    <t>CFQ7TTC0HD4F-0001</t>
  </si>
  <si>
    <t>Sensor Data Intelligence Scenario Add-in for Dynamics 365 Supply Chain Management</t>
  </si>
  <si>
    <t>CFQ7TTC0LH1G-0001</t>
  </si>
  <si>
    <t>Microsoft 365 Apps for business</t>
  </si>
  <si>
    <t>CFQ7TTC0LGZT-0001</t>
  </si>
  <si>
    <t>Microsoft 365 Apps for enterprise</t>
  </si>
  <si>
    <t>CFQ7TTC0LHSL-0008</t>
  </si>
  <si>
    <t>Operator Connect Conferencing</t>
  </si>
  <si>
    <t>CFQ7TTC0LHSL-0002</t>
  </si>
  <si>
    <t>Extended Dial-out Minutes to USA/CAN,IncludeOverage</t>
  </si>
  <si>
    <t>CFQ7TTC0LHSL-0001</t>
  </si>
  <si>
    <t>Microsoft 365 Audio Conferencing,IncludeOverage</t>
  </si>
  <si>
    <t>CFQ7TTC0LH18-0001</t>
  </si>
  <si>
    <t>Microsoft 365 Business Basic</t>
  </si>
  <si>
    <t>CFQ7TTC0LCHC-0002</t>
  </si>
  <si>
    <t>Microsoft 365 Business Premium</t>
  </si>
  <si>
    <t>CFQ7TTC0LDPB-0001</t>
  </si>
  <si>
    <t>Microsoft 365 Business Standard</t>
  </si>
  <si>
    <t>CFQ7TTC0LHXT-0001</t>
  </si>
  <si>
    <t>Microsoft 365 Domestic and International Calling Plan,IncludeOverage</t>
  </si>
  <si>
    <t>CFQ7TTC0LHXJ-0003</t>
  </si>
  <si>
    <t>Microsoft 365 Domestic Calling Plan (120 min),IncludeOverage</t>
  </si>
  <si>
    <t>CFQ7TTC0LHXJ-0001</t>
  </si>
  <si>
    <t>Microsoft 365 Domestic Calling Plan,IncludeOverage</t>
  </si>
  <si>
    <t>CFQ7TTC0LFLX-0003</t>
  </si>
  <si>
    <t>Microsoft 365 E3 - Unattended License</t>
  </si>
  <si>
    <t>CFQ7TTC0LFLX-0001</t>
  </si>
  <si>
    <t>Microsoft 365 E3</t>
  </si>
  <si>
    <t>CFQ7TTC0LFLZ-0003</t>
  </si>
  <si>
    <t>Microsoft 365 E5 without Audio Conferencing</t>
  </si>
  <si>
    <t>CFQ7TTC0LFLZ-0002</t>
  </si>
  <si>
    <t>Microsoft 365 E5,IncludeOverage</t>
  </si>
  <si>
    <t>CFQ7TTC0LHR4-0002</t>
  </si>
  <si>
    <t>Compliance Manager Premium Assessment Add-On</t>
  </si>
  <si>
    <t>CFQ7TTC0LHR4-0001</t>
  </si>
  <si>
    <t>Microsoft 365 E5 Compliance</t>
  </si>
  <si>
    <t>CFQ7TTC0HD6V-0001</t>
  </si>
  <si>
    <t>Microsoft 365 E5 eDiscovery and Audit</t>
  </si>
  <si>
    <t>CFQ7TTC0HD6T-0001</t>
  </si>
  <si>
    <t>Microsoft 365 E5 Information Protection and Governance</t>
  </si>
  <si>
    <t>CFQ7TTC0HD6S-0001</t>
  </si>
  <si>
    <t>Microsoft 365 E5 Insider Risk Management</t>
  </si>
  <si>
    <t>CFQ7TTC0LHQB-0001</t>
  </si>
  <si>
    <t>Microsoft 365 E5 Security</t>
  </si>
  <si>
    <t>CFQ7TTC0MBMD-0007</t>
  </si>
  <si>
    <t>Microsoft 365 F5 Security + Compliance Add-on</t>
  </si>
  <si>
    <t>CFQ7TTC0MBMD-0006</t>
  </si>
  <si>
    <t>Microsoft 365 F5 Security Add-on</t>
  </si>
  <si>
    <t>CFQ7TTC0MBMD-0005</t>
  </si>
  <si>
    <t>Microsoft 365 F5 Compliance Add-on</t>
  </si>
  <si>
    <t>CFQ7TTC0MBMD-0002</t>
  </si>
  <si>
    <t>Microsoft 365 F1</t>
  </si>
  <si>
    <t>CFQ7TTC0LH05-0001</t>
  </si>
  <si>
    <t>Microsoft 365 F3</t>
  </si>
  <si>
    <t>CFQ7TTC0HC36-0001</t>
  </si>
  <si>
    <t>Microsoft 365 International Calling Plan,IncludeOverage</t>
  </si>
  <si>
    <t>CFQ7TTC0J7WF-0004</t>
  </si>
  <si>
    <t>Microsoft Defender for Cloud Apps - App Governance Add-On</t>
  </si>
  <si>
    <t>CFQ7TTC0LHRR-0001</t>
  </si>
  <si>
    <t>Microsoft Defender for Cloud Apps</t>
  </si>
  <si>
    <t>CFQ7TTC0J1GB-0003</t>
  </si>
  <si>
    <t>Microsoft Defender for Endpoint P1</t>
  </si>
  <si>
    <t>CFQ7TTC0LGV0-0003</t>
  </si>
  <si>
    <t>Microsoft Defender for Endpoint Server</t>
  </si>
  <si>
    <t>CFQ7TTC0LGV0-0001</t>
  </si>
  <si>
    <t>Microsoft Defender for Endpoint P2</t>
  </si>
  <si>
    <t>CFQ7TTC0LH0D-0001</t>
  </si>
  <si>
    <t>Microsoft Defender for Identity</t>
  </si>
  <si>
    <t>CFQ7TTC0LH04-0001</t>
  </si>
  <si>
    <t>Microsoft Defender for Office 365 (Plan 1)</t>
  </si>
  <si>
    <t>CFQ7TTC0LHXH-0001</t>
  </si>
  <si>
    <t>Microsoft Defender for Office 365 (Plan 2)</t>
  </si>
  <si>
    <t>CFQ7TTC0Q17R-0001</t>
  </si>
  <si>
    <t>Remote Help Add On</t>
  </si>
  <si>
    <t>CFQ7TTC0LCH4-0009</t>
  </si>
  <si>
    <t>Microsoft Intune</t>
  </si>
  <si>
    <t>CFQ7TTC0LCH4-0006</t>
  </si>
  <si>
    <t>Microsoft Intune Storage Add-on</t>
  </si>
  <si>
    <t>CFQ7TTC0LCH4-0004</t>
  </si>
  <si>
    <t>Microsoft Intune Device</t>
  </si>
  <si>
    <t>CFQ7TTC0LH0C-0001</t>
  </si>
  <si>
    <t>Microsoft Stream Plan 2 for Office 365 Add-On</t>
  </si>
  <si>
    <t>CFQ7TTC0LHPG-0001</t>
  </si>
  <si>
    <t>Microsoft Stream Storage Add-On (500 GB)</t>
  </si>
  <si>
    <t>CFQ7TTC0JXCZ-0004</t>
  </si>
  <si>
    <t>Microsoft Teams Audio Conferencing select dial-out</t>
  </si>
  <si>
    <t>CFQ7TTC0JN4R-0002</t>
  </si>
  <si>
    <t>Microsoft Teams Essentials (AAD Identity)</t>
  </si>
  <si>
    <t>CFQ7TTC0LH0T-0001</t>
  </si>
  <si>
    <t>Microsoft Teams Phone Standard</t>
  </si>
  <si>
    <t>CFQ7TTC0LH0R-0001</t>
  </si>
  <si>
    <t>Microsoft Teams Phone Standard - Virtual User</t>
  </si>
  <si>
    <t>CFQ7TTC0HL73-0001</t>
  </si>
  <si>
    <t>Teams Phone with Calling Plan,IncludeOverage</t>
  </si>
  <si>
    <t>CFQ7TTC0LH0S-0001</t>
  </si>
  <si>
    <t>Microsoft Teams Rooms Standard,IncludeOverage</t>
  </si>
  <si>
    <t>CFQ7TTC0LH0S-0002</t>
  </si>
  <si>
    <t>Microsoft Teams Rooms Standard without Audio Conferencing</t>
  </si>
  <si>
    <t>CFQ7TTC0J7V7-0002</t>
  </si>
  <si>
    <t>Microsoft Viva</t>
  </si>
  <si>
    <t>CFQ7TTC0LHWF-0008</t>
  </si>
  <si>
    <t>Microsoft Viva Insights Capacity</t>
  </si>
  <si>
    <t>CFQ7TTC0LHWF-0001</t>
  </si>
  <si>
    <t>Microsoft Viva Insights</t>
  </si>
  <si>
    <t>CFQ7TTC0HDJW-0001</t>
  </si>
  <si>
    <t>Microsoft Viva Topics</t>
  </si>
  <si>
    <t>CFQ7TTC0LHSW-0001</t>
  </si>
  <si>
    <t>Office 365 Data Loss Prevention</t>
  </si>
  <si>
    <t>CFQ7TTC0LF8Q-0001</t>
  </si>
  <si>
    <t>Office 365 E1</t>
  </si>
  <si>
    <t>CFQ7TTC0LF8S-0002</t>
  </si>
  <si>
    <t>Office 365 E5,IncludeOverage</t>
  </si>
  <si>
    <t>CFQ7TTC0LF8S-0001</t>
  </si>
  <si>
    <t>Office 365 E5 without Audio Conferencing</t>
  </si>
  <si>
    <t>CFQ7TTC0LHS9-0001</t>
  </si>
  <si>
    <t>Office 365 Extra File Storage</t>
  </si>
  <si>
    <t>CFQ7TTC0LGZW-0001</t>
  </si>
  <si>
    <t>Office 365 F3</t>
  </si>
  <si>
    <t>CFQ7TTC0LHSV-0001</t>
  </si>
  <si>
    <t>OneDrive for business (Plan 1)</t>
  </si>
  <si>
    <t>CFQ7TTC0LH1M-0001</t>
  </si>
  <si>
    <t>OneDrive for business (Plan 2)</t>
  </si>
  <si>
    <t>CFQ7TTC0LH1S-0001</t>
  </si>
  <si>
    <t>Power Platform Requests add-on</t>
  </si>
  <si>
    <t>CFQ7TTC0J4GS-0002</t>
  </si>
  <si>
    <t>Power Apps per app plan (1 app or portal)</t>
  </si>
  <si>
    <t>CFQ7TTC0LHQM-0001</t>
  </si>
  <si>
    <t>Power Apps per app plan</t>
  </si>
  <si>
    <t>CFQ7TTC0LH2H-0002</t>
  </si>
  <si>
    <t>Power Apps per user plan</t>
  </si>
  <si>
    <t>CFQ7TTC0LHRX-0003</t>
  </si>
  <si>
    <t>Power Apps Portals login capacity add-on Tier 3 (50 unit min)</t>
  </si>
  <si>
    <t>CFQ7TTC0LHRX-0002</t>
  </si>
  <si>
    <t>Power Apps Portals login capacity add-on Tier 2 (10 unit min)</t>
  </si>
  <si>
    <t>CFQ7TTC0LHRX-0001</t>
  </si>
  <si>
    <t>Power Apps Portals login capacity add-on</t>
  </si>
  <si>
    <t>CFQ7TTC0LH23-0001</t>
  </si>
  <si>
    <t>Power Apps Portals page view capacity add-on</t>
  </si>
  <si>
    <t>CFQ7TTC0LH13-0001</t>
  </si>
  <si>
    <t>Power Automate per flow plan</t>
  </si>
  <si>
    <t>CFQ7TTC0LH3L-0001</t>
  </si>
  <si>
    <t>Power Automate per user plan</t>
  </si>
  <si>
    <t>CFQ7TTC0LSGZ-0001</t>
  </si>
  <si>
    <t>Power Automate per user with attended RPA plan</t>
  </si>
  <si>
    <t>CFQ7TTC0LSH0-0001</t>
  </si>
  <si>
    <t>Power Automate unattended RPA add-on</t>
  </si>
  <si>
    <t>CFQ7TTC0HL8W-0001</t>
  </si>
  <si>
    <t>Power BI Premium Per User</t>
  </si>
  <si>
    <t>CFQ7TTC0HL8T-0001</t>
  </si>
  <si>
    <t>Power BI Premium Per User Add-On</t>
  </si>
  <si>
    <t>CFQ7TTC0LHQ2-0003</t>
  </si>
  <si>
    <t>Power BI Premium P1</t>
  </si>
  <si>
    <t>CFQ7TTC0LHQ2-0005</t>
  </si>
  <si>
    <t>Power BI Premium P4</t>
  </si>
  <si>
    <t>CFQ7TTC0LHQ2-0004</t>
  </si>
  <si>
    <t>Power BI Premium P3</t>
  </si>
  <si>
    <t>CFQ7TTC0LHQ2-0002</t>
  </si>
  <si>
    <t>Power BI Premium P2</t>
  </si>
  <si>
    <t>CFQ7TTC0LHQ2-0001</t>
  </si>
  <si>
    <t>Power BI Premium P5</t>
  </si>
  <si>
    <t>CFQ7TTC0LHSF-0001</t>
  </si>
  <si>
    <t>Power BI Pro</t>
  </si>
  <si>
    <t>CFQ7TTC0LH1F-0002</t>
  </si>
  <si>
    <t>Power Virtual Agent</t>
  </si>
  <si>
    <t>CFQ7TTC0LH1F-0001</t>
  </si>
  <si>
    <t>Power Virtual Agent User License</t>
  </si>
  <si>
    <t>CFQ7TTC0LHVD-0001</t>
  </si>
  <si>
    <t>Pro Direct Support for Dynamics 365 Operations</t>
  </si>
  <si>
    <t>CFQ7TTC0LHP3-0001</t>
  </si>
  <si>
    <t>Project Online Essentials</t>
  </si>
  <si>
    <t>CFQ7TTC0HDB1-0002</t>
  </si>
  <si>
    <t>Project Plan 1</t>
  </si>
  <si>
    <t>CFQ7TTC0HDB0-0002</t>
  </si>
  <si>
    <t>Project Plan 3</t>
  </si>
  <si>
    <t>CFQ7TTC0HD9Z-0002</t>
  </si>
  <si>
    <t>Project Plan 5</t>
  </si>
  <si>
    <t>CFQ7TTC0HL72-0001</t>
  </si>
  <si>
    <t>Scheduler</t>
  </si>
  <si>
    <t>CFQ7TTC0LH0N-0001</t>
  </si>
  <si>
    <t>SharePoint (Plan 1)</t>
  </si>
  <si>
    <t>CFQ7TTC0LH14-0001</t>
  </si>
  <si>
    <t>SharePoint (Plan 2)</t>
  </si>
  <si>
    <t>CFQ7TTC0HDK2-0001</t>
  </si>
  <si>
    <t>SharePoint Syntex</t>
  </si>
  <si>
    <t>CFQ7TTC0LHR5-0001</t>
  </si>
  <si>
    <t>Skype for Business Plus CAL</t>
  </si>
  <si>
    <t>CFQ7TTC0GZ16-0001</t>
  </si>
  <si>
    <t>Teams Rooms Premium without Audio Conferencing</t>
  </si>
  <si>
    <t>CFQ7TTC0GZ16-0002</t>
  </si>
  <si>
    <t>Teams Rooms Premium,IncludeOverage</t>
  </si>
  <si>
    <t>CFQ7TTC0HDJR-000C</t>
  </si>
  <si>
    <t>Universal Print Additional Capacity (10k) - Windows</t>
  </si>
  <si>
    <t>CFQ7TTC0HDJR-0002</t>
  </si>
  <si>
    <t>Universal Print</t>
  </si>
  <si>
    <t>CFQ7TTC0HDJR-0001</t>
  </si>
  <si>
    <t>Universal Print volume add-on (500 jobs) - Windows</t>
  </si>
  <si>
    <t>CFQ7TTC0HL82-0006</t>
  </si>
  <si>
    <t>Universal Print Additional Capacity 10K</t>
  </si>
  <si>
    <t>CFQ7TTC0HL82-0001</t>
  </si>
  <si>
    <t>Universal Print volume add-on (500 jobs) - Microsoft 365</t>
  </si>
  <si>
    <t>CFQ7TTC0HD33-0003</t>
  </si>
  <si>
    <t>Visio Plan 1</t>
  </si>
  <si>
    <t>CFQ7TTC0HD32-0002</t>
  </si>
  <si>
    <t>Visio Plan 2</t>
  </si>
  <si>
    <t>CFQ7TTC0HVZG-0001</t>
  </si>
  <si>
    <t>Microsoft Viva Learning</t>
  </si>
  <si>
    <t>CFQ7TTC0LGTX-0004</t>
  </si>
  <si>
    <t>Windows 10/11 Enterprise E3</t>
  </si>
  <si>
    <t>CFQ7TTC0LGTX-0001</t>
  </si>
  <si>
    <t>Windows 10/11 Enterprise E3 VDA</t>
  </si>
  <si>
    <t>CFQ7TTC0LFNW-0002</t>
  </si>
  <si>
    <t>Windows 10/11 Enterprise E5</t>
  </si>
  <si>
    <t>CFQ7TTC0J203-000K</t>
  </si>
  <si>
    <t>Windows 365 Business 1 vCPU, 2 GB, 64 GB</t>
  </si>
  <si>
    <t>CFQ7TTC0HX99-000N</t>
  </si>
  <si>
    <t>Windows 365 Business 1 vCPU, 2 GB, 64 GB (with Windows Hybrid Benefit)</t>
  </si>
  <si>
    <t>CFQ7TTC0HX99-000T</t>
  </si>
  <si>
    <t>Windows 365 Business 2 vCPU, 4 GB, 128 GB (with Windows Hybrid Benefit)</t>
  </si>
  <si>
    <t>CFQ7TTC0HX99-000S</t>
  </si>
  <si>
    <t>Windows 365 Business 2 vCPU, 8 GB, 128 GB (with Windows Hybrid Benefit)</t>
  </si>
  <si>
    <t>CFQ7TTC0HX99-000Q</t>
  </si>
  <si>
    <t>Windows 365 Business 2 vCPU, 8 GB, 256 GB (with Windows Hybrid Benefit)</t>
  </si>
  <si>
    <t>CFQ7TTC0HX99-000P</t>
  </si>
  <si>
    <t>Windows 365 Business 8 vCPU, 32 GB, 512 GB (with Windows Hybrid Benefit)</t>
  </si>
  <si>
    <t>CFQ7TTC0HX99-000M</t>
  </si>
  <si>
    <t>Windows 365 Business 8 vCPU, 32 GB, 256 GB (with Windows Hybrid Benefit)</t>
  </si>
  <si>
    <t>CFQ7TTC0HX99-000L</t>
  </si>
  <si>
    <t>Windows 365 Business 8 vCPU, 32 GB, 128 GB (with Windows Hybrid Benefit)</t>
  </si>
  <si>
    <t>CFQ7TTC0HX99-000K</t>
  </si>
  <si>
    <t>Windows 365 Business 2 vCPU, 4 GB, 256 GB (with Windows Hybrid Benefit)</t>
  </si>
  <si>
    <t>CFQ7TTC0HX99-000J</t>
  </si>
  <si>
    <t>Windows 365 Business 2 vCPU, 4 GB, 64 GB (with Windows Hybrid Benefit)</t>
  </si>
  <si>
    <t>CFQ7TTC0HX99-000H</t>
  </si>
  <si>
    <t>Windows 365 Business 4 vCPU, 16 GB, 128 GB (with Windows Hybrid Benefit)</t>
  </si>
  <si>
    <t>CFQ7TTC0HX99-000G</t>
  </si>
  <si>
    <t>Windows 365 Business 4 vCPU, 16 GB, 256 GB (with Windows Hybrid Benefit)</t>
  </si>
  <si>
    <t>CFQ7TTC0HX99-000F</t>
  </si>
  <si>
    <t>Windows 365 Business 4 vCPU, 16 GB, 512 GB (with Windows Hybrid Benefit)</t>
  </si>
  <si>
    <t>CFQ7TTC0HHS9-0010</t>
  </si>
  <si>
    <t>Windows 365 Enterprise 8 vCPU, 32 GB, 128 GB</t>
  </si>
  <si>
    <t>CFQ7TTC0HHS9-000Z</t>
  </si>
  <si>
    <t>Windows 365 Enterprise 4 vCPU, 16 GB, 128 GB</t>
  </si>
  <si>
    <t>CFQ7TTC0HHS9-000X</t>
  </si>
  <si>
    <t>Windows 365 Enterprise 8 vCPU, 32 GB, 512 GB</t>
  </si>
  <si>
    <t>CFQ7TTC0HHS9-000W</t>
  </si>
  <si>
    <t>Windows 365 Enterprise 4 vCPU, 16 GB, 512 GB</t>
  </si>
  <si>
    <t>CFQ7TTC0HHS9-000V</t>
  </si>
  <si>
    <t>Windows 365 Enterprise 8 vCPU, 32 GB, 256 GB</t>
  </si>
  <si>
    <t>CFQ7TTC0HHS9-000T</t>
  </si>
  <si>
    <t>Windows 365 Enterprise 4 vCPU, 16 GB, 256 GB</t>
  </si>
  <si>
    <t>CFQ7TTC0HHS9-0016</t>
  </si>
  <si>
    <t>Windows 365 Enterprise 2 vCPU, 8 GB, 256 GB</t>
  </si>
  <si>
    <t>CFQ7TTC0HHS9-0015</t>
  </si>
  <si>
    <t>Windows 365 Enterprise 2 vCPU, 8 GB, 128 GB</t>
  </si>
  <si>
    <t>CFQ7TTC0HHS9-0014</t>
  </si>
  <si>
    <t>Windows 365 Enterprise 2 vCPU, 4 GB, 256 GB</t>
  </si>
  <si>
    <t>CFQ7TTC0HHS9-0013</t>
  </si>
  <si>
    <t>Windows 365 Enterprise 2 vCPU, 4 GB, 128 GB</t>
  </si>
  <si>
    <t>CFQ7TTC0HHS9-0012</t>
  </si>
  <si>
    <t>Windows 365 Enterprise 2 vCPU, 4 GB, 64 GB</t>
  </si>
  <si>
    <t>eb3e7855-136e-4b80-9519-eaa0662d8ccd</t>
  </si>
  <si>
    <t>Dynamics 365 e-Commerce Tier 1 Band 3 for Faculty</t>
  </si>
  <si>
    <t>0fba8bcb-12e9-4183-bd1c-0a9ee2d36fe7</t>
  </si>
  <si>
    <t>Dynamics 365 e-Commerce Tier 2 Band 6 for Faculty</t>
  </si>
  <si>
    <t>077-03499</t>
  </si>
  <si>
    <t>Microsoft® Access Single Language License &amp; Software Assurance Open Value No Level 3 Years Acquired Year 1 Additional Product</t>
  </si>
  <si>
    <t>077-03504</t>
  </si>
  <si>
    <t>Microsoft® Access Single Language Software Assurance Open Value No Level 3 Years Acquired Year 1 Additional Product</t>
  </si>
  <si>
    <t>CFQ7TTC0HL8Z-0001_NCLF</t>
  </si>
  <si>
    <t>10-Year Audit Log Retention Add On_NCLF</t>
  </si>
  <si>
    <t>CFQ7TTC0HDK0-0001_NCLF</t>
  </si>
  <si>
    <t>Advanced Communications_NCLF</t>
  </si>
  <si>
    <t>CFQ7TTC0LHQD-0001_NCLF</t>
  </si>
  <si>
    <t>Advanced eDiscovery Storage_NCLF</t>
  </si>
  <si>
    <t>CFQ7TTC0LH0Z-0001_NCLF</t>
  </si>
  <si>
    <t>AI Builder Capacity add-on_NCLF</t>
  </si>
  <si>
    <t>CFQ7TTC0LFLS-0002_NCLF</t>
  </si>
  <si>
    <t>Azure Active Directory Premium P1_NCLF</t>
  </si>
  <si>
    <t>CFQ7TTC0LFK5-0001_NCLF</t>
  </si>
  <si>
    <t>Azure Active Directory Premium P2_NCLF</t>
  </si>
  <si>
    <t>CFQ7TTC0LH9J-0001_NCLF</t>
  </si>
  <si>
    <t>Azure Information Protection Premium P1_NCLF</t>
  </si>
  <si>
    <t>CFQ7TTC0LHT2-0001_NCLF</t>
  </si>
  <si>
    <t>Chat session for Virtual Agent_NCLF</t>
  </si>
  <si>
    <t>CFQ7TTC0LH0V-0001_NCLF</t>
  </si>
  <si>
    <t>Common Area Phone_NCLF</t>
  </si>
  <si>
    <t>CFQ7TTC0LHRL-0002_NCLF</t>
  </si>
  <si>
    <t>Common Data Service Database Capacity_NCLF</t>
  </si>
  <si>
    <t>CFQ7TTC0LHQ3-0001_NCLF</t>
  </si>
  <si>
    <t>Common Data Service File Capacity_NCLF</t>
  </si>
  <si>
    <t>CFQ7TTC0HBSL-0001_NCLF</t>
  </si>
  <si>
    <t>Common Data Service Log Capacity_NCLF</t>
  </si>
  <si>
    <t>CFQ7TTC0LHXR-0001_NCLF</t>
  </si>
  <si>
    <t>Dynamics 365  Operations – Order Lines_NCLF</t>
  </si>
  <si>
    <t>CFQ7TTC0LHWJ-0001_NCLF</t>
  </si>
  <si>
    <t>Dynamics 365 Asset Management Addl Assets_NCLF</t>
  </si>
  <si>
    <t>CFQ7TTC0HD7P-0001_NCLF</t>
  </si>
  <si>
    <t>Dynamics 365 Business Central Additional Environment Addon_NCLF</t>
  </si>
  <si>
    <t>CFQ7TTC0HD3R-0001_NCLF</t>
  </si>
  <si>
    <t>Dynamics 365 Business Central Database Capacity_NCLF</t>
  </si>
  <si>
    <t>CFQ7TTC0HD3R-0003_NCLF</t>
  </si>
  <si>
    <t>Dynamics 365 Business Central Database Capacity Overage_NCLF</t>
  </si>
  <si>
    <t>CFQ7TTC0HD3R-0002_NCLF</t>
  </si>
  <si>
    <t>Dynamics 365 Business Central Database Capacity 100GB_NCLF</t>
  </si>
  <si>
    <t>CFQ7TTC0LH3F-0002_NCLF</t>
  </si>
  <si>
    <t>Dynamics 365 Business Central Device_NCLF</t>
  </si>
  <si>
    <t>CFQ7TTC0LH34-0001_NCLF</t>
  </si>
  <si>
    <t>Dynamics 365 Business Central Essentials_NCLF</t>
  </si>
  <si>
    <t>CFQ7TTC0LH33-0001_NCLF</t>
  </si>
  <si>
    <t>Dynamics 365 Business Central External Accountant_NCLF</t>
  </si>
  <si>
    <t>CFQ7TTC0LH38-0001_NCLF</t>
  </si>
  <si>
    <t>Dynamics 365 Business Central Premium_NCLF</t>
  </si>
  <si>
    <t>CFQ7TTC0LH39-0002_NCLF</t>
  </si>
  <si>
    <t>Dynamics 365 Business Central Team Members_NCLF</t>
  </si>
  <si>
    <t>CFQ7TTC0LH2Z-0002_NCLF</t>
  </si>
  <si>
    <t>Dynamics 365 Commerce_NCLF</t>
  </si>
  <si>
    <t>CFQ7TTC0LH2Z-0001_NCLF</t>
  </si>
  <si>
    <t>Dynamics 365 Commerce Attach to Qualifying Dynamics 365 Base Offer_NCLF</t>
  </si>
  <si>
    <t>CFQ7TTC0HM0T-0012_NCLF</t>
  </si>
  <si>
    <t>Dynamics 365 e-Commerce Tier 1 Band 5 Overage_NCLF</t>
  </si>
  <si>
    <t>CFQ7TTC0HM0T-0011_NCLF</t>
  </si>
  <si>
    <t>Dynamics 365 e-Commerce Tier 1 Band 6_NCLF</t>
  </si>
  <si>
    <t>CFQ7TTC0HM0T-0010_NCLF</t>
  </si>
  <si>
    <t>Dynamics 365 e-Commerce Tier 1 Band 6 Overage_NCLF</t>
  </si>
  <si>
    <t>CFQ7TTC0HM0T-000Z_NCLF</t>
  </si>
  <si>
    <t>Dynamics 365 e-Commerce Tier 2 Band 1_NCLF</t>
  </si>
  <si>
    <t>CFQ7TTC0HM0T-000X_NCLF</t>
  </si>
  <si>
    <t>Dynamics 365 e-Commerce Tier 2 Band 1 Overage_NCLF</t>
  </si>
  <si>
    <t>CFQ7TTC0HM0T-000W_NCLF</t>
  </si>
  <si>
    <t>Dynamics 365 e-Commerce Tier 2 Band 2_NCLF</t>
  </si>
  <si>
    <t>CFQ7TTC0HM0T-000V_NCLF</t>
  </si>
  <si>
    <t>Dynamics 365 e-Commerce Tier 2 Band 2 Overage_NCLF</t>
  </si>
  <si>
    <t>CFQ7TTC0HM0T-0016_NCLF</t>
  </si>
  <si>
    <t>Dynamics 365 e-Commerce Tier 1 Band 2 Overage_NCLF</t>
  </si>
  <si>
    <t>CFQ7TTC0HM0T-000G_NCLF</t>
  </si>
  <si>
    <t>Dynamics 365 e-Commerce Tier 3 Band 2 Overage_NCLF</t>
  </si>
  <si>
    <t>CFQ7TTC0HM0T-000F_NCLF</t>
  </si>
  <si>
    <t>Dynamics 365 e-Commerce Tier 3 Band 3_NCLF</t>
  </si>
  <si>
    <t>CFQ7TTC0HM0T-000D_NCLF</t>
  </si>
  <si>
    <t>Dynamics 365 e-Commerce Tier 3 Band 3 Overage_NCLF</t>
  </si>
  <si>
    <t>CFQ7TTC0HM0T-000C_NCLF</t>
  </si>
  <si>
    <t>Dynamics 365 e-Commerce Tier 1 Band 4_NCLF</t>
  </si>
  <si>
    <t>CFQ7TTC0HM0T-000B_NCLF</t>
  </si>
  <si>
    <t>Dynamics 365 e-Commerce Tier 1 Band 1 Overage_NCLF</t>
  </si>
  <si>
    <t>CFQ7TTC0HM0T-0009_NCLF</t>
  </si>
  <si>
    <t>Dynamics 365 e-Commerce Tier 3 Band 6_NCLF</t>
  </si>
  <si>
    <t>CFQ7TTC0HM0T-0008_NCLF</t>
  </si>
  <si>
    <t>Dynamics 365 e-Commerce Tier 3 Band 6 Overage_NCLF</t>
  </si>
  <si>
    <t>CFQ7TTC0HM0T-0014_NCLF</t>
  </si>
  <si>
    <t>Dynamics 365 e-Commerce Tier 1 Band 4 Overage_NCLF</t>
  </si>
  <si>
    <t>CFQ7TTC0HM0T-0013_NCLF</t>
  </si>
  <si>
    <t>Dynamics 365 e-Commerce Tier 1 Band 5_NCLF</t>
  </si>
  <si>
    <t>CFQ7TTC0HM0T-0007_NCLF</t>
  </si>
  <si>
    <t>Dynamics 365 e-Commerce Tier 1 Band 3_NCLF</t>
  </si>
  <si>
    <t>CFQ7TTC0HM0T-0006_NCLF</t>
  </si>
  <si>
    <t>Dynamics 365 e-Commerce Tier 3 Band 5_NCLF</t>
  </si>
  <si>
    <t>CFQ7TTC0HM0T-0005_NCLF</t>
  </si>
  <si>
    <t>Dynamics 365 e-Commerce Tier 3 Band 4_NCLF</t>
  </si>
  <si>
    <t>CFQ7TTC0HM0T-0002_NCLF</t>
  </si>
  <si>
    <t>Dynamics 365 e-Commerce Tier 1 Band 2_NCLF</t>
  </si>
  <si>
    <t>CFQ7TTC0HM0T-0001_NCLF</t>
  </si>
  <si>
    <t>Dynamics 365 e-Commerce Tier 1 Band 1_NCLF</t>
  </si>
  <si>
    <t>CFQ7TTC0HM0T-000P_NCLF</t>
  </si>
  <si>
    <t>Dynamics 365 e-Commerce Tier 2 Band 5_NCLF</t>
  </si>
  <si>
    <t>CFQ7TTC0HM0T-000N_NCLF</t>
  </si>
  <si>
    <t>Dynamics 365 e-Commerce Tier 2 Band 5 Overage_NCLF</t>
  </si>
  <si>
    <t>CFQ7TTC0HM0T-000M_NCLF</t>
  </si>
  <si>
    <t>Dynamics 365 e-Commerce Tier 2 Band 6_NCLF</t>
  </si>
  <si>
    <t>CFQ7TTC0HM0T-000L_NCLF</t>
  </si>
  <si>
    <t>Dynamics 365 e-Commerce Tier 2 Band 6 Overage_NCLF</t>
  </si>
  <si>
    <t>CFQ7TTC0HM0T-0004_NCLF</t>
  </si>
  <si>
    <t>Dynamics 365 e-Commerce Tier 3 Band 5 Overage_NCLF</t>
  </si>
  <si>
    <t>CFQ7TTC0HM0T-0003_NCLF</t>
  </si>
  <si>
    <t>Dynamics 365 e-Commerce Tier 3 Band 4 Overage_NCLF</t>
  </si>
  <si>
    <t>CFQ7TTC0HM0T-000T_NCLF</t>
  </si>
  <si>
    <t>Dynamics 365 e-Commerce Tier 2 Band 3_NCLF</t>
  </si>
  <si>
    <t>CFQ7TTC0HM0T-000S_NCLF</t>
  </si>
  <si>
    <t>Dynamics 365 e-Commerce Tier 2 Band 3 Overage_NCLF</t>
  </si>
  <si>
    <t>CFQ7TTC0HM0T-000R_NCLF</t>
  </si>
  <si>
    <t>Dynamics 365 e-Commerce Tier 2 Band 4_NCLF</t>
  </si>
  <si>
    <t>CFQ7TTC0HM0T-000Q_NCLF</t>
  </si>
  <si>
    <t>Dynamics 365 e-Commerce Tier 2 Band 4 Overage_NCLF</t>
  </si>
  <si>
    <t>CFQ7TTC0HM0T-000J_NCLF</t>
  </si>
  <si>
    <t>Dynamics 365 e-Commerce Tier 3 Band 1 Overage_NCLF</t>
  </si>
  <si>
    <t>CFQ7TTC0HM0T-000H_NCLF</t>
  </si>
  <si>
    <t>Dynamics 365 e-Commerce Tier 3 Band 2_NCLF</t>
  </si>
  <si>
    <t>CFQ7TTC0HM0T-0015_NCLF</t>
  </si>
  <si>
    <t>Dynamics 365 e-Commerce Tier 1 Band 3 Overage_NCLF</t>
  </si>
  <si>
    <t>CFQ7TTC0HM0T-000K_NCLF</t>
  </si>
  <si>
    <t>Dynamics 365 e-Commerce Tier 3 Band 1_NCLF</t>
  </si>
  <si>
    <t>CFQ7TTC0LH3J-000F_NCLF</t>
  </si>
  <si>
    <t>Dynamics 365 Customer Insights B2B Accounts Add-on_NCLF</t>
  </si>
  <si>
    <t>CFQ7TTC0LH3J-000D_NCLF</t>
  </si>
  <si>
    <t>Dynamics 365 Customer Insights Real-Time Data Events_NCLF</t>
  </si>
  <si>
    <t>CFQ7TTC0LH3J-0003_NCLF</t>
  </si>
  <si>
    <t>Dynamics 365 Customer Insights Attach_NCLF</t>
  </si>
  <si>
    <t>CFQ7TTC0LH3J-0002_NCLF</t>
  </si>
  <si>
    <t>Dynamics 365 Customer Insights_NCLF</t>
  </si>
  <si>
    <t>CFQ7TTC0LH3J-0001_NCLF</t>
  </si>
  <si>
    <t>Dynamics 365 Customer Insights B2C Profiles Add-on_NCLF</t>
  </si>
  <si>
    <t>CFQ7TTC0J7C5-0001_NCLF</t>
  </si>
  <si>
    <t>Dynamics 365 Customer Service Call Intelligence Minutes Add-on_NCLF</t>
  </si>
  <si>
    <t>CFQ7TTC0LHPZ-0001_NCLF</t>
  </si>
  <si>
    <t>Dynamics 365 Customer Service Chat_NCLF</t>
  </si>
  <si>
    <t>CFQ7TTC0LHXC-0001_NCLF</t>
  </si>
  <si>
    <t>Dynamics 365 Customer Service Digital Messaging add-on_NCLF</t>
  </si>
  <si>
    <t>CFQ7TTC0J7BH-0001_NCLF</t>
  </si>
  <si>
    <t>Dynamics 365 Customer Service Digital Messaging and Voice Add-in_NCLF</t>
  </si>
  <si>
    <t>CFQ7TTC0LFDZ-0007_NCLF</t>
  </si>
  <si>
    <t>Dynamics 365 Customer Service unified routing add-on_NCLF</t>
  </si>
  <si>
    <t>CFQ7TTC0LFDZ-0003_NCLF</t>
  </si>
  <si>
    <t>Dynamics 365 Customer Service Enterprise Attach to Qualifying Dynamics 365 Base Offer_NCLF</t>
  </si>
  <si>
    <t>CFQ7TTC0LFDZ-0001_NCLF</t>
  </si>
  <si>
    <t>Dynamics 365 Customer Service Enterprise_NCLF</t>
  </si>
  <si>
    <t>CFQ7TTC0LFDZ-0006_NCLF</t>
  </si>
  <si>
    <t>Dynamics 365 Customer Service Enterprise Device_NCLF</t>
  </si>
  <si>
    <t>CFQ7TTC0J7M0-0001_NCLF</t>
  </si>
  <si>
    <t>Dynamics 365 Customer Service Intelligent Voicebot Minutes Add-on_NCLF</t>
  </si>
  <si>
    <t>CFQ7TTC0LFNK-0001_NCLF</t>
  </si>
  <si>
    <t>Dynamics 365 Customer Service Professional_NCLF</t>
  </si>
  <si>
    <t>CFQ7TTC0LFNK-0003_NCLF</t>
  </si>
  <si>
    <t>Dynamics 365 Customer Service Professional Attach to Qualifying Dynamics 365 Base Offer_NCLF</t>
  </si>
  <si>
    <t>CFQ7TTC0J7N8-0001_NCLF</t>
  </si>
  <si>
    <t>Dynamics 365 Customer Service Voice Channel Add-in_NCLF</t>
  </si>
  <si>
    <t>CFQ7TTC0HKJ7-0001_NCLF</t>
  </si>
  <si>
    <t>Dynamics 365 Customer Voice_NCLF</t>
  </si>
  <si>
    <t>CFQ7TTC0HKJ6-0001_NCLF</t>
  </si>
  <si>
    <t>Dynamics 365 Customer Voice Additional Responses_NCLF</t>
  </si>
  <si>
    <t>CFQ7TTC0HBSM-0001_NCLF</t>
  </si>
  <si>
    <t>Dynamics 365 Customer Voice USL_NCLF</t>
  </si>
  <si>
    <t>CFQ7TTC0HM43-0001_NCLF</t>
  </si>
  <si>
    <t>Electronic Invoicing Add-on for Dynamics 365_NCLF</t>
  </si>
  <si>
    <t>CFQ7TTC0LFNL-0007_NCLF</t>
  </si>
  <si>
    <t>Dynamics 365 Field Service Device_NCLF</t>
  </si>
  <si>
    <t>CFQ7TTC0LFNL-0006_NCLF</t>
  </si>
  <si>
    <t>Dynamics 365 Field Service Attach to Qualifying Dynamics 365 Base Offer_NCLF</t>
  </si>
  <si>
    <t>CFQ7TTC0LFNL-0001_NCLF</t>
  </si>
  <si>
    <t>Dynamics 365 Field Service_NCLF</t>
  </si>
  <si>
    <t>CFQ7TTC0LFDN-0001_NCLF</t>
  </si>
  <si>
    <t>Dynamics 365 Field Service - Resource Scheduling Optimization_NCLF</t>
  </si>
  <si>
    <t>CFQ7TTC0LGV4-0002_NCLF</t>
  </si>
  <si>
    <t>Dynamics 365 Finance Attach to Qualifying Dynamics 365 Base Offer_NCLF</t>
  </si>
  <si>
    <t>CFQ7TTC0LGV4-0001_NCLF</t>
  </si>
  <si>
    <t>Dynamics 365 Finance_NCLF</t>
  </si>
  <si>
    <t>CFQ7TTC0HD41-0002_NCLF</t>
  </si>
  <si>
    <t>Dynamics 365 Fraud Protection Account Protection_NCLF</t>
  </si>
  <si>
    <t>CFQ7TTC0HD41-0001_NCLF</t>
  </si>
  <si>
    <t>Dynamics 365 Fraud Protection Account Protection Addon_NCLF</t>
  </si>
  <si>
    <t>CFQ7TTC0HD40-0002_NCLF</t>
  </si>
  <si>
    <t>Dynamics 365 Fraud Protection Loss Prevention Addon_NCLF</t>
  </si>
  <si>
    <t>CFQ7TTC0HD40-0001_NCLF</t>
  </si>
  <si>
    <t>Dynamics 365 Fraud Protection Loss Prevention_NCLF</t>
  </si>
  <si>
    <t>CFQ7TTC0HD4H-0002_NCLF</t>
  </si>
  <si>
    <t>Dynamics 365 Fraud Protection Purchase Protection Addon_NCLF</t>
  </si>
  <si>
    <t>CFQ7TTC0HD4H-0001_NCLF</t>
  </si>
  <si>
    <t>Dynamics 365 Fraud Protection Purchase Protection_NCLF</t>
  </si>
  <si>
    <t>CFQ7TTC0LGV7-0001_NCLF</t>
  </si>
  <si>
    <t>Dynamics 365 Guides_NCLF</t>
  </si>
  <si>
    <t>CFQ7TTC0HD4G-0004_NCLF</t>
  </si>
  <si>
    <t>Dynamics 365 Human Resources Sandbox_NCLF</t>
  </si>
  <si>
    <t>CFQ7TTC0HD4G-0003_NCLF</t>
  </si>
  <si>
    <t>Dynamics 365 Human Resources Attach to Qualifying Dynamics 365 Base Offer_NCLF</t>
  </si>
  <si>
    <t>CFQ7TTC0HD4G-0002_NCLF</t>
  </si>
  <si>
    <t>Dynamics 365 Human Resources Self Service_NCLF</t>
  </si>
  <si>
    <t>CFQ7TTC0HD4G-0001_NCLF</t>
  </si>
  <si>
    <t>Dynamics 365 Human Resources_NCLF</t>
  </si>
  <si>
    <t>CFQ7TTC0J1XF-0004_NCLF</t>
  </si>
  <si>
    <t>Dynamics 365 Intelligent Order Management USL_NCLF</t>
  </si>
  <si>
    <t>CFQ7TTC0J1XF-0003_NCLF</t>
  </si>
  <si>
    <t>Dynamics 365 Intelligent Order Management_NCLF</t>
  </si>
  <si>
    <t>CFQ7TTC0LH3N-0001_NCLF</t>
  </si>
  <si>
    <t>Dynamics 365 Marketing_NCLF</t>
  </si>
  <si>
    <t>CFQ7TTC0HX6F-0001_NCLF</t>
  </si>
  <si>
    <t>Dynamics 365 Marketing Interactions Add on pack: Tier 1_NCLF</t>
  </si>
  <si>
    <t>CFQ7TTC0LHVK-0001_NCLF</t>
  </si>
  <si>
    <t>Dynamics 365 Marketing Additional Application_NCLF</t>
  </si>
  <si>
    <t>CFQ7TTC0LHWM-0001_NCLF</t>
  </si>
  <si>
    <t>Dynamics 365 Marketing Additional Non-Prod Application_NCLF</t>
  </si>
  <si>
    <t>CFQ7TTC0LHWQ-0006_NCLF</t>
  </si>
  <si>
    <t>Dynamics 365 Marketing Addnl Contacts Tier 1 for CE Plan_NCLF</t>
  </si>
  <si>
    <t>CFQ7TTC0LHWQ-0005_NCLF</t>
  </si>
  <si>
    <t>Dynamics 365 Marketing Addnl Contacts Tier 4_NCLF</t>
  </si>
  <si>
    <t>CFQ7TTC0LHWQ-0004_NCLF</t>
  </si>
  <si>
    <t>Dynamics 365 Marketing Addnl Contacts Tier 3_NCLF</t>
  </si>
  <si>
    <t>CFQ7TTC0LHWQ-0003_NCLF</t>
  </si>
  <si>
    <t>Dynamics 365 Marketing Addnl Contacts Tier 1_NCLF</t>
  </si>
  <si>
    <t>CFQ7TTC0LHWQ-0001_NCLF</t>
  </si>
  <si>
    <t>Dynamics 365 Marketing Addnl Contacts Tier 5_NCLF</t>
  </si>
  <si>
    <t>CFQ7TTC0LHWQ-0002_NCLF</t>
  </si>
  <si>
    <t>Dynamics 365 Marketing Addnl Contacts Tier 2_NCLF</t>
  </si>
  <si>
    <t>CFQ7TTC0LHWP-0001_NCLF</t>
  </si>
  <si>
    <t>Dynamics 365 Marketing Attach_NCLF</t>
  </si>
  <si>
    <t>CFQ7TTC0LHX0-0001_NCLF</t>
  </si>
  <si>
    <t>Dynamics 365 Operations – Activity_NCLF</t>
  </si>
  <si>
    <t>CFQ7TTC0LHXQ-0001_NCLF</t>
  </si>
  <si>
    <t>Dynamics 365 Operations - Database Capacity_NCLF</t>
  </si>
  <si>
    <t>CFQ7TTC0LHVJ-0001_NCLF</t>
  </si>
  <si>
    <t>Dynamics 365 Operations – Device_NCLF</t>
  </si>
  <si>
    <t>CFQ7TTC0LHZ1-0001_NCLF</t>
  </si>
  <si>
    <t>Dynamics 365 Operations - File Capacity_NCLF</t>
  </si>
  <si>
    <t>CFQ7TTC0LHV9-0001_NCLF</t>
  </si>
  <si>
    <t>Dynamics 365 Operations - Sandbox Tier 2:Standard Acceptance Testing_NCLF</t>
  </si>
  <si>
    <t>CFQ7TTC0LHVN-0001_NCLF</t>
  </si>
  <si>
    <t>Dynamics 365 Operations - Sandbox Tier 3:Premier Acceptance Testing_NCLF</t>
  </si>
  <si>
    <t>CFQ7TTC0LHXZ-0001_NCLF</t>
  </si>
  <si>
    <t>Dynamics 365 Operations - Sandbox Tier 4:Standard Performance Testing_NCLF</t>
  </si>
  <si>
    <t>CFQ7TTC0LHVG-0001_NCLF</t>
  </si>
  <si>
    <t>Dynamics 365 Operations - Sandbox Tier 5:Premier Performance Testing_NCLF</t>
  </si>
  <si>
    <t>CFQ7TTC0LH3D-0001_NCLF</t>
  </si>
  <si>
    <t>Dynamics 365 Plan - Unified Operations Sandbox Tier 4:Standard Performance Testing_NCLF</t>
  </si>
  <si>
    <t>CFQ7TTC0HD4D-0002_NCLF</t>
  </si>
  <si>
    <t>Dynamics 365 Project Operations Attach_NCLF</t>
  </si>
  <si>
    <t>CFQ7TTC0HD4D-0001_NCLF</t>
  </si>
  <si>
    <t>Dynamics 365 Project Operations_NCLF</t>
  </si>
  <si>
    <t>CFQ7TTC0LF90-0002_NCLF</t>
  </si>
  <si>
    <t>Dynamics 365 Remote Assist_NCLF</t>
  </si>
  <si>
    <t>CFQ7TTC0LGV9-0001_NCLF</t>
  </si>
  <si>
    <t>Dynamics 365 Remote Assist Attach_NCLF</t>
  </si>
  <si>
    <t>CFQ7TTC0LHZ4-0001_NCLF</t>
  </si>
  <si>
    <t>Dynamics 365 Sales Conversation Intelligence AddOn_NCLF</t>
  </si>
  <si>
    <t>CFQ7TTC0LFF1-0006_NCLF</t>
  </si>
  <si>
    <t>Dynamics 365 Sales Enterprise Edition Device_NCLF</t>
  </si>
  <si>
    <t>CFQ7TTC0LFF1-0003_NCLF</t>
  </si>
  <si>
    <t>Dynamics 365 Sales Enterprise Attach to Qualifying Dynamics 365 Base Offer_NCLF</t>
  </si>
  <si>
    <t>CFQ7TTC0LFF1-0001_NCLF</t>
  </si>
  <si>
    <t>Dynamics 365 Sales Enterprise Edition_NCLF</t>
  </si>
  <si>
    <t>CFQ7TTC0LHZ3-0001_NCLF</t>
  </si>
  <si>
    <t>Dynamics 365 Sales Insights_NCLF</t>
  </si>
  <si>
    <t>CFQ7TTC0HBSJ-0001_NCLF</t>
  </si>
  <si>
    <t>Dynamics 365 Sales Premium_NCLF</t>
  </si>
  <si>
    <t>CFQ7TTC0LFN5-0004_NCLF</t>
  </si>
  <si>
    <t>Dynamics 365 Sales Professional Attach to Qualifying Dynamics 365 Base Offer_NCLF</t>
  </si>
  <si>
    <t>CFQ7TTC0LFN5-0002_NCLF</t>
  </si>
  <si>
    <t>Dynamics 365 Sales Professional_NCLF</t>
  </si>
  <si>
    <t>CFQ7TTC0LH31-0009_NCLF</t>
  </si>
  <si>
    <t>Standard Cloud Scale Unit Overage_NCLF</t>
  </si>
  <si>
    <t>CFQ7TTC0LH31-0008_NCLF</t>
  </si>
  <si>
    <t>Basic Cloud Scale Unit add-in for Dynamics 365 Supply Chain Management_NCLF</t>
  </si>
  <si>
    <t>CFQ7TTC0LH31-0007_NCLF</t>
  </si>
  <si>
    <t>Basic Cloud Scale Unit Overage_NCLF</t>
  </si>
  <si>
    <t>CFQ7TTC0LH31-0005_NCLF</t>
  </si>
  <si>
    <t>Standard Cloud Scale Unit add-in for Dynamics 365 Supply Chain Management_NCLF</t>
  </si>
  <si>
    <t>CFQ7TTC0LH31-0002_NCLF</t>
  </si>
  <si>
    <t>Dynamics 365 Supply Chain Management Attach to Qualifying Dynamics 365 Base Offer_NCLF</t>
  </si>
  <si>
    <t>CFQ7TTC0LH31-001C_NCLF</t>
  </si>
  <si>
    <t>Basic Edge Scale Unit add-in for Dynamics 365 Supply Chain Management_NCLF</t>
  </si>
  <si>
    <t>CFQ7TTC0LH31-001B_NCLF</t>
  </si>
  <si>
    <t>Basic Edge Scale Unit Overage_NCLF</t>
  </si>
  <si>
    <t>CFQ7TTC0LH31-0019_NCLF</t>
  </si>
  <si>
    <t>Standard Edge Scale Unit add-in for Dynamics 365 Supply Chain Management_NCLF</t>
  </si>
  <si>
    <t>CFQ7TTC0LH31-0018_NCLF</t>
  </si>
  <si>
    <t>Standard Edge Scale Unit Overage_NCLF</t>
  </si>
  <si>
    <t>CFQ7TTC0LH31-0001_NCLF</t>
  </si>
  <si>
    <t>Dynamics 365 Supply Chain Management_NCLF</t>
  </si>
  <si>
    <t>CFQ7TTC0LFNJ-0001_NCLF</t>
  </si>
  <si>
    <t>Dynamics 365 Team Members_NCLF</t>
  </si>
  <si>
    <t>CFQ7TTC0HD42-000C_NCLF</t>
  </si>
  <si>
    <t>Dynamics 365 Commerce Ratings and Reviews_NCLF</t>
  </si>
  <si>
    <t>CFQ7TTC0HD42-000B_NCLF</t>
  </si>
  <si>
    <t>Dynamics 365 Commerce Scale Unit Basic - Cloud_NCLF</t>
  </si>
  <si>
    <t>CFQ7TTC0HD42-0009_NCLF</t>
  </si>
  <si>
    <t>Dynamics 365 Commerce Scale Unit Standard - Cloud_NCLF</t>
  </si>
  <si>
    <t>CFQ7TTC0HD42-0008_NCLF</t>
  </si>
  <si>
    <t>Dynamics 365 Commerce Scale Unit Premium - Cloud_NCLF</t>
  </si>
  <si>
    <t>CFQ7TTC0HD42-0001_NCLF</t>
  </si>
  <si>
    <t>Dynamics 365 Commerce Recommendations_NCLF</t>
  </si>
  <si>
    <t>CFQ7TTC0LHT4-0001_NCLF</t>
  </si>
  <si>
    <t>Enterprise Mobility + Security E3_NCLF</t>
  </si>
  <si>
    <t>CFQ7TTC0LFJ1-0001_NCLF</t>
  </si>
  <si>
    <t>Enterprise Mobility + Security E5_NCLF</t>
  </si>
  <si>
    <t>CFQ7TTC0LH16-0001_NCLF</t>
  </si>
  <si>
    <t>Exchange Online (Plan 1)_NCLF</t>
  </si>
  <si>
    <t>CFQ7TTC0LH1P-0001_NCLF</t>
  </si>
  <si>
    <t>Exchange Online (Plan 2)_NCLF</t>
  </si>
  <si>
    <t>CFQ7TTC0LH0J-0001_NCLF</t>
  </si>
  <si>
    <t>Exchange Online Archiving for Exchange Online_NCLF</t>
  </si>
  <si>
    <t>CFQ7TTC0LHQ5-0001_NCLF</t>
  </si>
  <si>
    <t>Exchange Online Archiving for Exchange Server_NCLF</t>
  </si>
  <si>
    <t>CFQ7TTC0LH0L-0001_NCLF</t>
  </si>
  <si>
    <t>Exchange Online Kiosk_NCLF</t>
  </si>
  <si>
    <t>CFQ7TTC0LGZM-0001_NCLF</t>
  </si>
  <si>
    <t>Exchange Online Protection_NCLF</t>
  </si>
  <si>
    <t>CFQ7TTC0HDJX-0001_NCLF</t>
  </si>
  <si>
    <t>Extra Graph Connector Capacity_NCLF</t>
  </si>
  <si>
    <t>CFQ7TTC0HD4F-0002_NCLF</t>
  </si>
  <si>
    <t>Sensor Data Intelligence Additional Machines Add-in for Dynamics 365 Supply Chain Management_NCLF</t>
  </si>
  <si>
    <t>CFQ7TTC0HD4F-0001_NCLF</t>
  </si>
  <si>
    <t>Sensor Data Intelligence Scenario Add-in for Dynamics 365 Supply Chain Management_NCLF</t>
  </si>
  <si>
    <t>CFQ7TTC0LH1G-0001_NCLF</t>
  </si>
  <si>
    <t>Microsoft 365 Apps for business_NCLF</t>
  </si>
  <si>
    <t>CFQ7TTC0LGZT-0001_NCLF</t>
  </si>
  <si>
    <t>Microsoft 365 Apps for enterprise_NCLF</t>
  </si>
  <si>
    <t>CFQ7TTC0LHSL-0008_NCLF</t>
  </si>
  <si>
    <t>Operator Connect Conferencing_NCLF</t>
  </si>
  <si>
    <t>CFQ7TTC0LHSL-0002_NCLF</t>
  </si>
  <si>
    <t>Extended Dial-out Minutes to USA/CAN,IncludeOverage_NCLF</t>
  </si>
  <si>
    <t>CFQ7TTC0LHSL-0001_NCLF</t>
  </si>
  <si>
    <t>Microsoft 365 Audio Conferencing,IncludeOverage_NCLF</t>
  </si>
  <si>
    <t>CFQ7TTC0LH18-0001_NCLF</t>
  </si>
  <si>
    <t>Microsoft 365 Business Basic_NCLF</t>
  </si>
  <si>
    <t>CFQ7TTC0LCHC-0002_NCLF</t>
  </si>
  <si>
    <t>Microsoft 365 Business Premium_NCLF</t>
  </si>
  <si>
    <t>CFQ7TTC0LDPB-0001_NCLF</t>
  </si>
  <si>
    <t>Microsoft 365 Business Standard_NCLF</t>
  </si>
  <si>
    <t>CFQ7TTC0LHXT-0001_NCLF</t>
  </si>
  <si>
    <t>Microsoft 365 Domestic and International Calling Plan,IncludeOverage_NCLF</t>
  </si>
  <si>
    <t>CFQ7TTC0LHXJ-0003_NCLF</t>
  </si>
  <si>
    <t>Microsoft 365 Domestic Calling Plan (120 min),IncludeOverage_NCLF</t>
  </si>
  <si>
    <t>CFQ7TTC0LHXJ-0001_NCLF</t>
  </si>
  <si>
    <t>Microsoft 365 Domestic Calling Plan,IncludeOverage_NCLF</t>
  </si>
  <si>
    <t>CFQ7TTC0LFLX-0003_NCLF</t>
  </si>
  <si>
    <t>Microsoft 365 E3 - Unattended License_NCLF</t>
  </si>
  <si>
    <t>CFQ7TTC0LFLX-0001_NCLF</t>
  </si>
  <si>
    <t>Microsoft 365 E3_NCLF</t>
  </si>
  <si>
    <t>CFQ7TTC0LFLZ-0003_NCLF</t>
  </si>
  <si>
    <t>Microsoft 365 E5 without Audio Conferencing_NCLF</t>
  </si>
  <si>
    <t>CFQ7TTC0LFLZ-0002_NCLF</t>
  </si>
  <si>
    <t>Microsoft 365 E5,IncludeOverage_NCLF</t>
  </si>
  <si>
    <t>CFQ7TTC0LHR4-0002_NCLF</t>
  </si>
  <si>
    <t>Compliance Manager Premium Assessment Add-On_NCLF</t>
  </si>
  <si>
    <t>CFQ7TTC0LHR4-0001_NCLF</t>
  </si>
  <si>
    <t>Microsoft 365 E5 Compliance_NCLF</t>
  </si>
  <si>
    <t>CFQ7TTC0HD6V-0001_NCLF</t>
  </si>
  <si>
    <t>Microsoft 365 E5 eDiscovery and Audit_NCLF</t>
  </si>
  <si>
    <t>CFQ7TTC0HD6T-0001_NCLF</t>
  </si>
  <si>
    <t>Microsoft 365 E5 Information Protection and Governance_NCLF</t>
  </si>
  <si>
    <t>CFQ7TTC0HD6S-0001_NCLF</t>
  </si>
  <si>
    <t>Microsoft 365 E5 Insider Risk Management_NCLF</t>
  </si>
  <si>
    <t>CFQ7TTC0LHQB-0001_NCLF</t>
  </si>
  <si>
    <t>Microsoft 365 E5 Security_NCLF</t>
  </si>
  <si>
    <t>CFQ7TTC0MBMD-0007_NCLF</t>
  </si>
  <si>
    <t>Microsoft 365 F5 Security + Compliance Add-on_NCLF</t>
  </si>
  <si>
    <t>CFQ7TTC0MBMD-0006_NCLF</t>
  </si>
  <si>
    <t>Microsoft 365 F5 Security Add-on_NCLF</t>
  </si>
  <si>
    <t>CFQ7TTC0MBMD-0005_NCLF</t>
  </si>
  <si>
    <t>Microsoft 365 F5 Compliance Add-on_NCLF</t>
  </si>
  <si>
    <t>CFQ7TTC0MBMD-0002_NCLF</t>
  </si>
  <si>
    <t>Microsoft 365 F1_NCLF</t>
  </si>
  <si>
    <t>CFQ7TTC0LH05-0001_NCLF</t>
  </si>
  <si>
    <t>Microsoft 365 F3_NCLF</t>
  </si>
  <si>
    <t>CFQ7TTC0HC36-0001_NCLF</t>
  </si>
  <si>
    <t>Microsoft 365 International Calling Plan,IncludeOverage_NCLF</t>
  </si>
  <si>
    <t>CFQ7TTC0J7WF-0004_NCLF</t>
  </si>
  <si>
    <t>Microsoft Defender for Cloud Apps - App Governance Add-On_NCLF</t>
  </si>
  <si>
    <t>CFQ7TTC0LHRR-0001_NCLF</t>
  </si>
  <si>
    <t>Microsoft Defender for Cloud Apps_NCLF</t>
  </si>
  <si>
    <t>CFQ7TTC0J1GB-0003_NCLF</t>
  </si>
  <si>
    <t>Microsoft Defender for Endpoint P1_NCLF</t>
  </si>
  <si>
    <t>CFQ7TTC0LGV0-0003_NCLF</t>
  </si>
  <si>
    <t>Microsoft Defender for Endpoint Server_NCLF</t>
  </si>
  <si>
    <t>CFQ7TTC0LGV0-0001_NCLF</t>
  </si>
  <si>
    <t>Microsoft Defender for Endpoint P2_NCLF</t>
  </si>
  <si>
    <t>CFQ7TTC0LH0D-0001_NCLF</t>
  </si>
  <si>
    <t>Microsoft Defender for Identity_NCLF</t>
  </si>
  <si>
    <t>CFQ7TTC0LH04-0001_NCLF</t>
  </si>
  <si>
    <t>Microsoft Defender for Office 365 (Plan 1)_NCLF</t>
  </si>
  <si>
    <t>CFQ7TTC0LHXH-0001_NCLF</t>
  </si>
  <si>
    <t>Microsoft Defender for Office 365 (Plan 2)_NCLF</t>
  </si>
  <si>
    <t>CFQ7TTC0Q17R-0001_NCLF</t>
  </si>
  <si>
    <t>Remote Help Add On_NCLF</t>
  </si>
  <si>
    <t>CFQ7TTC0LCH4-0009_NCLF</t>
  </si>
  <si>
    <t>Microsoft Intune_NCLF</t>
  </si>
  <si>
    <t>CFQ7TTC0LCH4-0006_NCLF</t>
  </si>
  <si>
    <t>Microsoft Intune Storage Add-on_NCLF</t>
  </si>
  <si>
    <t>CFQ7TTC0LCH4-0004_NCLF</t>
  </si>
  <si>
    <t>Microsoft Intune Device_NCLF</t>
  </si>
  <si>
    <t>CFQ7TTC0LH0C-0001_NCLF</t>
  </si>
  <si>
    <t>Microsoft Stream Plan 2 for Office 365 Add-On_NCLF</t>
  </si>
  <si>
    <t>CFQ7TTC0LHPG-0001_NCLF</t>
  </si>
  <si>
    <t>Microsoft Stream Storage Add-On (500 GB)_NCLF</t>
  </si>
  <si>
    <t>CFQ7TTC0JXCZ-0004_NCLF</t>
  </si>
  <si>
    <t>Microsoft Teams Audio Conferencing select dial-out_NCLF</t>
  </si>
  <si>
    <t>CFQ7TTC0JN4R-0002_NCLF</t>
  </si>
  <si>
    <t>Microsoft Teams Essentials (AAD Identity)_NCLF</t>
  </si>
  <si>
    <t>CFQ7TTC0LH0T-0001_NCLF</t>
  </si>
  <si>
    <t>Microsoft Teams Phone Standard_NCLF</t>
  </si>
  <si>
    <t>CFQ7TTC0LH0R-0001_NCLF</t>
  </si>
  <si>
    <t>Microsoft Teams Phone Standard - Virtual User_NCLF</t>
  </si>
  <si>
    <t>CFQ7TTC0HL73-0001_NCLF</t>
  </si>
  <si>
    <t>Teams Phone with Calling Plan,IncludeOverage_NCLF</t>
  </si>
  <si>
    <t>CFQ7TTC0LH0S-0001_NCLF</t>
  </si>
  <si>
    <t>Microsoft Teams Rooms Standard,IncludeOverage_NCLF</t>
  </si>
  <si>
    <t>CFQ7TTC0LH0S-0002_NCLF</t>
  </si>
  <si>
    <t>Microsoft Teams Rooms Standard without Audio Conferencing_NCLF</t>
  </si>
  <si>
    <t>CFQ7TTC0J7V7-0002_NCLF</t>
  </si>
  <si>
    <t>Microsoft Viva_NCLF</t>
  </si>
  <si>
    <t>CFQ7TTC0LHWF-0008_NCLF</t>
  </si>
  <si>
    <t>Microsoft Viva Insights Capacity_NCLF</t>
  </si>
  <si>
    <t>CFQ7TTC0LHWF-0001_NCLF</t>
  </si>
  <si>
    <t>Microsoft Viva Insights_NCLF</t>
  </si>
  <si>
    <t>CFQ7TTC0HDJW-0001_NCLF</t>
  </si>
  <si>
    <t>Microsoft Viva Topics_NCLF</t>
  </si>
  <si>
    <t>CFQ7TTC0LHSW-0001_NCLF</t>
  </si>
  <si>
    <t>Office 365 Data Loss Prevention_NCLF</t>
  </si>
  <si>
    <t>CFQ7TTC0LF8Q-0001_NCLF</t>
  </si>
  <si>
    <t>Office 365 E1_NCLF</t>
  </si>
  <si>
    <t>CFQ7TTC0LF8R-0001_NCLF</t>
  </si>
  <si>
    <t>Office 365 E3_NCLF</t>
  </si>
  <si>
    <t>CFQ7TTC0LF8S-0002_NCLF</t>
  </si>
  <si>
    <t>Office 365 E5,IncludeOverage_NCLF</t>
  </si>
  <si>
    <t>CFQ7TTC0LF8S-0001_NCLF</t>
  </si>
  <si>
    <t>Office 365 E5 without Audio Conferencing_NCLF</t>
  </si>
  <si>
    <t>CFQ7TTC0LHS9-0001_NCLF</t>
  </si>
  <si>
    <t>Office 365 Extra File Storage_NCLF</t>
  </si>
  <si>
    <t>CFQ7TTC0LGZW-0001_NCLF</t>
  </si>
  <si>
    <t>Office 365 F3_NCLF</t>
  </si>
  <si>
    <t>CFQ7TTC0LHSV-0001_NCLF</t>
  </si>
  <si>
    <t>OneDrive for business (Plan 1)_NCLF</t>
  </si>
  <si>
    <t>CFQ7TTC0LH1M-0001_NCLF</t>
  </si>
  <si>
    <t>OneDrive for business (Plan 2)_NCLF</t>
  </si>
  <si>
    <t>CFQ7TTC0LH1S-0001_NCLF</t>
  </si>
  <si>
    <t>Power Platform Requests add-on_NCLF</t>
  </si>
  <si>
    <t>CFQ7TTC0J4GS-0002_NCLF</t>
  </si>
  <si>
    <t>Power Apps per app plan (1 app or portal)_NCLF</t>
  </si>
  <si>
    <t>CFQ7TTC0LHQM-0001_NCLF</t>
  </si>
  <si>
    <t>Power Apps per app plan_NCLF</t>
  </si>
  <si>
    <t>CFQ7TTC0LH2H-0002_NCLF</t>
  </si>
  <si>
    <t>Power Apps per user plan_NCLF</t>
  </si>
  <si>
    <t>CFQ7TTC0LHRX-0003_NCLF</t>
  </si>
  <si>
    <t>Power Apps Portals login capacity add-on Tier 3 (50 unit min)_NCLF</t>
  </si>
  <si>
    <t>CFQ7TTC0LHRX-0002_NCLF</t>
  </si>
  <si>
    <t>Power Apps Portals login capacity add-on Tier 2 (10 unit min)_NCLF</t>
  </si>
  <si>
    <t>CFQ7TTC0LHRX-0001_NCLF</t>
  </si>
  <si>
    <t>Power Apps Portals login capacity add-on_NCLF</t>
  </si>
  <si>
    <t>CFQ7TTC0LH23-0001_NCLF</t>
  </si>
  <si>
    <t>Power Apps Portals page view capacity add-on_NCLF</t>
  </si>
  <si>
    <t>CFQ7TTC0LH13-0001_NCLF</t>
  </si>
  <si>
    <t>Power Automate per flow plan_NCLF</t>
  </si>
  <si>
    <t>CFQ7TTC0LH3L-0001_NCLF</t>
  </si>
  <si>
    <t>Power Automate per user plan_NCLF</t>
  </si>
  <si>
    <t>CFQ7TTC0LSGZ-0001_NCLF</t>
  </si>
  <si>
    <t>Power Automate per user with attended RPA plan_NCLF</t>
  </si>
  <si>
    <t>CFQ7TTC0LSH0-0001_NCLF</t>
  </si>
  <si>
    <t>Power Automate unattended RPA add-on_NCLF</t>
  </si>
  <si>
    <t>CFQ7TTC0HL8W-0001_NCLF</t>
  </si>
  <si>
    <t>Power BI Premium Per User_NCLF</t>
  </si>
  <si>
    <t>CFQ7TTC0HL8T-0001_NCLF</t>
  </si>
  <si>
    <t>Power BI Premium Per User Add-On_NCLF</t>
  </si>
  <si>
    <t>CFQ7TTC0LHQ2-0003_NCLF</t>
  </si>
  <si>
    <t>Power BI Premium P1_NCLF</t>
  </si>
  <si>
    <t>CFQ7TTC0LHQ2-0005_NCLF</t>
  </si>
  <si>
    <t>Power BI Premium P4_NCLF</t>
  </si>
  <si>
    <t>CFQ7TTC0LHQ2-0004_NCLF</t>
  </si>
  <si>
    <t>Power BI Premium P3_NCLF</t>
  </si>
  <si>
    <t>CFQ7TTC0LHQ2-0002_NCLF</t>
  </si>
  <si>
    <t>Power BI Premium P2_NCLF</t>
  </si>
  <si>
    <t>CFQ7TTC0LHQ2-0001_NCLF</t>
  </si>
  <si>
    <t>Power BI Premium P5_NCLF</t>
  </si>
  <si>
    <t>CFQ7TTC0LHSF-0001_NCLF</t>
  </si>
  <si>
    <t>Power BI Pro_NCLF</t>
  </si>
  <si>
    <t>CFQ7TTC0LH1F-0002_NCLF</t>
  </si>
  <si>
    <t>Power Virtual Agent_NCLF</t>
  </si>
  <si>
    <t>CFQ7TTC0LH1F-0001_NCLF</t>
  </si>
  <si>
    <t>Power Virtual Agent User License_NCLF</t>
  </si>
  <si>
    <t>CFQ7TTC0LHVD-0001_NCLF</t>
  </si>
  <si>
    <t>Pro Direct Support for Dynamics 365 Operations_NCLF</t>
  </si>
  <si>
    <t>CFQ7TTC0LHP3-0001_NCLF</t>
  </si>
  <si>
    <t>Project Online Essentials_NCLF</t>
  </si>
  <si>
    <t>CFQ7TTC0HDB1-0002_NCLF</t>
  </si>
  <si>
    <t>Project Plan 1_NCLF</t>
  </si>
  <si>
    <t>CFQ7TTC0HDB0-0002_NCLF</t>
  </si>
  <si>
    <t>Project Plan 3_NCLF</t>
  </si>
  <si>
    <t>CFQ7TTC0HD9Z-0002_NCLF</t>
  </si>
  <si>
    <t>Project Plan 5_NCLF</t>
  </si>
  <si>
    <t>CFQ7TTC0HL72-0001_NCLF</t>
  </si>
  <si>
    <t>Scheduler_NCLF</t>
  </si>
  <si>
    <t>CFQ7TTC0LH0N-0001_NCLF</t>
  </si>
  <si>
    <t>SharePoint (Plan 1)_NCLF</t>
  </si>
  <si>
    <t>CFQ7TTC0LH14-0001_NCLF</t>
  </si>
  <si>
    <t>SharePoint (Plan 2)_NCLF</t>
  </si>
  <si>
    <t>CFQ7TTC0HDK2-0001_NCLF</t>
  </si>
  <si>
    <t>SharePoint Syntex_NCLF</t>
  </si>
  <si>
    <t>CFQ7TTC0LHR5-0001_NCLF</t>
  </si>
  <si>
    <t>Skype for Business Plus CAL_NCLF</t>
  </si>
  <si>
    <t>CFQ7TTC0GZ16-0001_NCLF</t>
  </si>
  <si>
    <t>Teams Rooms Premium without Audio Conferencing_NCLF</t>
  </si>
  <si>
    <t>CFQ7TTC0GZ16-0002_NCLF</t>
  </si>
  <si>
    <t>Teams Rooms Premium,IncludeOverage_NCLF</t>
  </si>
  <si>
    <t>CFQ7TTC0HDJR-000C_NCLF</t>
  </si>
  <si>
    <t>Universal Print Additional Capacity (10k) - Windows_NCLF</t>
  </si>
  <si>
    <t>CFQ7TTC0HDJR-0002_NCLF</t>
  </si>
  <si>
    <t>Universal Print_NCLF</t>
  </si>
  <si>
    <t>CFQ7TTC0HDJR-0001_NCLF</t>
  </si>
  <si>
    <t>Universal Print volume add-on (500 jobs) - Windows_NCLF</t>
  </si>
  <si>
    <t>CFQ7TTC0HL82-0006_NCLF</t>
  </si>
  <si>
    <t>Universal Print Additional Capacity 10K_NCLF</t>
  </si>
  <si>
    <t>CFQ7TTC0HL82-0001_NCLF</t>
  </si>
  <si>
    <t>Universal Print volume add-on (500 jobs) - Microsoft 365_NCLF</t>
  </si>
  <si>
    <t>CFQ7TTC0HD33-0003_NCLF</t>
  </si>
  <si>
    <t>Visio Plan 1_NCLF</t>
  </si>
  <si>
    <t>CFQ7TTC0HD32-0002_NCLF</t>
  </si>
  <si>
    <t>Visio Plan 2_NCLF</t>
  </si>
  <si>
    <t>CFQ7TTC0HVZG-0001_NCLF</t>
  </si>
  <si>
    <t>Microsoft Viva Learning_NCLF</t>
  </si>
  <si>
    <t>CFQ7TTC0LGTX-0004_NCLF</t>
  </si>
  <si>
    <t>Windows 10/11 Enterprise E3_NCLF</t>
  </si>
  <si>
    <t>CFQ7TTC0LGTX-0001_NCLF</t>
  </si>
  <si>
    <t>Windows 10/11 Enterprise E3 VDA_NCLF</t>
  </si>
  <si>
    <t>CFQ7TTC0LFNW-0002_NCLF</t>
  </si>
  <si>
    <t>Windows 10/11 Enterprise E5_NCLF</t>
  </si>
  <si>
    <t>CFQ7TTC0J203-000K_NCLF</t>
  </si>
  <si>
    <t>Windows 365 Business 1 vCPU, 2 GB, 64 GB_NCLF</t>
  </si>
  <si>
    <t>CFQ7TTC0HX99-000N_NCLF</t>
  </si>
  <si>
    <t>Windows 365 Business 1 vCPU, 2 GB, 64 GB (with Windows Hybrid Benefit)_NCLF</t>
  </si>
  <si>
    <t>CFQ7TTC0HX99-000T_NCLF</t>
  </si>
  <si>
    <t>Windows 365 Business 2 vCPU, 4 GB, 128 GB (with Windows Hybrid Benefit)_NCLF</t>
  </si>
  <si>
    <t>CFQ7TTC0HX99-000S_NCLF</t>
  </si>
  <si>
    <t>Windows 365 Business 2 vCPU, 8 GB, 128 GB (with Windows Hybrid Benefit)_NCLF</t>
  </si>
  <si>
    <t>CFQ7TTC0HX99-000Q_NCLF</t>
  </si>
  <si>
    <t>Windows 365 Business 2 vCPU, 8 GB, 256 GB (with Windows Hybrid Benefit)_NCLF</t>
  </si>
  <si>
    <t>CFQ7TTC0HX99-000P_NCLF</t>
  </si>
  <si>
    <t>Windows 365 Business 8 vCPU, 32 GB, 512 GB (with Windows Hybrid Benefit)_NCLF</t>
  </si>
  <si>
    <t>CFQ7TTC0HX99-000M_NCLF</t>
  </si>
  <si>
    <t>Windows 365 Business 8 vCPU, 32 GB, 256 GB (with Windows Hybrid Benefit)_NCLF</t>
  </si>
  <si>
    <t>CFQ7TTC0HX99-000L_NCLF</t>
  </si>
  <si>
    <t>Windows 365 Business 8 vCPU, 32 GB, 128 GB (with Windows Hybrid Benefit)_NCLF</t>
  </si>
  <si>
    <t>CFQ7TTC0HX99-000K_NCLF</t>
  </si>
  <si>
    <t>Windows 365 Business 2 vCPU, 4 GB, 256 GB (with Windows Hybrid Benefit)_NCLF</t>
  </si>
  <si>
    <t>CFQ7TTC0HX99-000J_NCLF</t>
  </si>
  <si>
    <t>Windows 365 Business 2 vCPU, 4 GB, 64 GB (with Windows Hybrid Benefit)_NCLF</t>
  </si>
  <si>
    <t>CFQ7TTC0HX99-000H_NCLF</t>
  </si>
  <si>
    <t>Windows 365 Business 4 vCPU, 16 GB, 128 GB (with Windows Hybrid Benefit)_NCLF</t>
  </si>
  <si>
    <t>CFQ7TTC0HX99-000G_NCLF</t>
  </si>
  <si>
    <t>Windows 365 Business 4 vCPU, 16 GB, 256 GB (with Windows Hybrid Benefit)_NCLF</t>
  </si>
  <si>
    <t>CFQ7TTC0HX99-000F_NCLF</t>
  </si>
  <si>
    <t>Windows 365 Business 4 vCPU, 16 GB, 512 GB (with Windows Hybrid Benefit)_NCLF</t>
  </si>
  <si>
    <t>CFQ7TTC0HHS9-0010_NCLF</t>
  </si>
  <si>
    <t>Windows 365 Enterprise 8 vCPU, 32 GB, 128 GB_NCLF</t>
  </si>
  <si>
    <t>CFQ7TTC0HHS9-000Z_NCLF</t>
  </si>
  <si>
    <t>Windows 365 Enterprise 4 vCPU, 16 GB, 128 GB_NCLF</t>
  </si>
  <si>
    <t>CFQ7TTC0HHS9-000X_NCLF</t>
  </si>
  <si>
    <t>Windows 365 Enterprise 8 vCPU, 32 GB, 512 GB_NCLF</t>
  </si>
  <si>
    <t>CFQ7TTC0HHS9-000W_NCLF</t>
  </si>
  <si>
    <t>Windows 365 Enterprise 4 vCPU, 16 GB, 512 GB_NCLF</t>
  </si>
  <si>
    <t>CFQ7TTC0HHS9-000V_NCLF</t>
  </si>
  <si>
    <t>Windows 365 Enterprise 8 vCPU, 32 GB, 256 GB_NCLF</t>
  </si>
  <si>
    <t>CFQ7TTC0HHS9-000T_NCLF</t>
  </si>
  <si>
    <t>Windows 365 Enterprise 4 vCPU, 16 GB, 256 GB_NCLF</t>
  </si>
  <si>
    <t>CFQ7TTC0HHS9-0016_NCLF</t>
  </si>
  <si>
    <t>Windows 365 Enterprise 2 vCPU, 8 GB, 256 GB_NCLF</t>
  </si>
  <si>
    <t>CFQ7TTC0HHS9-0015_NCLF</t>
  </si>
  <si>
    <t>Windows 365 Enterprise 2 vCPU, 8 GB, 128 GB_NCLF</t>
  </si>
  <si>
    <t>CFQ7TTC0HHS9-0014_NCLF</t>
  </si>
  <si>
    <t>Windows 365 Enterprise 2 vCPU, 4 GB, 256 GB_NCLF</t>
  </si>
  <si>
    <t>CFQ7TTC0HHS9-0013_NCLF</t>
  </si>
  <si>
    <t>Windows 365 Enterprise 2 vCPU, 4 GB, 128 GB_NCLF</t>
  </si>
  <si>
    <t>CFQ7TTC0HHS9-0012_NCLF</t>
  </si>
  <si>
    <t>Windows 365 Enterprise 2 vCPU, 4 GB, 64 GB_NCLF</t>
  </si>
  <si>
    <t>Etiquetas de fila</t>
  </si>
  <si>
    <t>Controles Empresariales S.A.S.</t>
  </si>
  <si>
    <t>The Best Experience in Technology S.A</t>
  </si>
  <si>
    <t>UT Soluciones Microsoft 2017</t>
  </si>
  <si>
    <t>Total 1</t>
  </si>
  <si>
    <t>Dell Colombia INC</t>
  </si>
  <si>
    <t>Total 2</t>
  </si>
  <si>
    <t>Total 3</t>
  </si>
  <si>
    <t>Total 4</t>
  </si>
  <si>
    <t>Vision Software S.A.S.</t>
  </si>
  <si>
    <t>Total 5</t>
  </si>
  <si>
    <t>Total 6</t>
  </si>
  <si>
    <t>Total 7</t>
  </si>
  <si>
    <t>Total general</t>
  </si>
  <si>
    <t xml:space="preserve"> </t>
  </si>
  <si>
    <t>Servicios Azure</t>
  </si>
  <si>
    <t>Categoria</t>
  </si>
  <si>
    <t>Marca</t>
  </si>
  <si>
    <t>ProductoInicial</t>
  </si>
  <si>
    <t>Proveedores</t>
  </si>
  <si>
    <t>Colombia Telecomunicaciones S.A. ESP.</t>
  </si>
  <si>
    <t>Suma de total</t>
  </si>
  <si>
    <t>cant</t>
  </si>
  <si>
    <t>valor base</t>
  </si>
  <si>
    <t>valor con gravamenes</t>
  </si>
  <si>
    <t>total</t>
  </si>
  <si>
    <t>Proveedores solo catalogo principal</t>
  </si>
  <si>
    <t>wms01--CFQ7TTC0LF8R-0001 Office 365 E3</t>
  </si>
  <si>
    <t>94931,81</t>
  </si>
  <si>
    <t>31384456,39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</si>
</sst>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[$-240A]d&quot; de &quot;mmmm&quot; de &quot;yyyy;@"/>
    <numFmt numFmtId="167" formatCode="0_);\(0\)"/>
    <numFmt numFmtId="168" formatCode="[$-F800]dddd\,\ mmmm\ dd\,\ yyyy"/>
    <numFmt numFmtId="169" formatCode="0.0000"/>
    <numFmt numFmtId="170" formatCode="_-&quot;$&quot;\ * #,##0.00_-;\-&quot;$&quot;\ * #,##0.00_-;_-&quot;$&quot;\ * &quot;-&quot;_-;_-@_-"/>
    <numFmt numFmtId="171" formatCode="0.0000%"/>
    <numFmt numFmtId="172" formatCode="[&lt;1]0.0000;[&lt;5]0.00;#,###"/>
    <numFmt numFmtId="173" formatCode="[&lt;5]0.00;[&gt;5]#,###;General"/>
    <numFmt numFmtId="174" formatCode="[&lt;1]0.0000;[&lt;5]0.00;#,###.00"/>
    <numFmt numFmtId="175" formatCode="[&lt;1]0.0000;[&lt;=5]#,###.00;#,###"/>
  </numFmts>
  <fonts count="34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FFFFFF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10"/>
      <name val="MS Sans Serif"/>
      <family val="2"/>
    </font>
    <font>
      <sz val="11"/>
      <name val="돋움"/>
      <family val="3"/>
      <charset val="129"/>
    </font>
    <font>
      <sz val="10"/>
      <color theme="1"/>
      <name val="Arial"/>
      <family val="2"/>
      <scheme val="minor"/>
    </font>
    <font>
      <b/>
      <sz val="11"/>
      <name val="Arial"/>
      <family val="2"/>
    </font>
    <font>
      <sz val="11"/>
      <color rgb="FF0070C0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  <scheme val="minor"/>
    </font>
    <font>
      <sz val="16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  <scheme val="major"/>
    </font>
    <font>
      <sz val="8"/>
      <name val="Arial"/>
      <family val="2"/>
      <scheme val="minor"/>
    </font>
    <font>
      <b/>
      <sz val="11"/>
      <color theme="1"/>
      <name val="Calibri"/>
      <family val="2"/>
    </font>
    <font>
      <sz val="8"/>
      <color rgb="FF1A1818"/>
      <name val="Arial"/>
      <family val="2"/>
    </font>
    <font>
      <b/>
      <sz val="11"/>
      <color rgb="FF333333"/>
      <name val="Arial"/>
      <family val="2"/>
    </font>
    <font>
      <b/>
      <sz val="16"/>
      <color rgb="FF333333"/>
      <name val="Arial"/>
      <family val="2"/>
    </font>
    <font>
      <b/>
      <sz val="16"/>
      <color rgb="FF1A181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EEDC82"/>
        <bgColor rgb="FF000000"/>
      </patternFill>
    </fill>
    <fill>
      <patternFill patternType="solid">
        <fgColor rgb="FF80808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rgb="FF4E4D4D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EF5FF"/>
        <bgColor indexed="64"/>
      </patternFill>
    </fill>
  </fills>
  <borders count="23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/>
      <bottom style="medium">
        <color rgb="FFBFBFBF"/>
      </bottom>
      <diagonal/>
    </border>
  </borders>
  <cellStyleXfs count="26">
    <xf numFmtId="0" fontId="0" fillId="0" borderId="0"/>
    <xf numFmtId="165" fontId="1" fillId="0" borderId="0" applyFont="0" applyFill="0" applyBorder="0" applyAlignment="0" applyProtection="0"/>
    <xf numFmtId="0" fontId="2" fillId="2" borderId="0">
      <alignment horizontal="center" vertical="center"/>
    </xf>
    <xf numFmtId="0" fontId="3" fillId="3" borderId="0"/>
    <xf numFmtId="0" fontId="2" fillId="4" borderId="0">
      <alignment horizontal="center" vertical="center" wrapText="1"/>
    </xf>
    <xf numFmtId="165" fontId="1" fillId="0" borderId="0" applyFont="0" applyFill="0" applyBorder="0" applyAlignment="0" applyProtection="0"/>
    <xf numFmtId="49" fontId="4" fillId="0" borderId="0">
      <alignment horizontal="left" vertical="center"/>
    </xf>
    <xf numFmtId="0" fontId="3" fillId="0" borderId="0"/>
    <xf numFmtId="9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3" fillId="0" borderId="0"/>
    <xf numFmtId="0" fontId="1" fillId="0" borderId="0"/>
    <xf numFmtId="0" fontId="13" fillId="0" borderId="0"/>
    <xf numFmtId="0" fontId="13" fillId="0" borderId="0">
      <alignment vertical="center"/>
    </xf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5" fillId="0" borderId="0"/>
    <xf numFmtId="0" fontId="3" fillId="0" borderId="0"/>
    <xf numFmtId="0" fontId="1" fillId="0" borderId="0"/>
  </cellStyleXfs>
  <cellXfs count="188">
    <xf numFmtId="0" fontId="0" fillId="0" borderId="0" xfId="0"/>
    <xf numFmtId="0" fontId="6" fillId="0" borderId="0" xfId="7" applyFont="1" applyProtection="1">
      <protection hidden="1"/>
    </xf>
    <xf numFmtId="0" fontId="8" fillId="0" borderId="0" xfId="7" applyFont="1" applyAlignment="1" applyProtection="1">
      <alignment horizontal="center" vertical="center" wrapText="1"/>
      <protection hidden="1"/>
    </xf>
    <xf numFmtId="0" fontId="14" fillId="0" borderId="0" xfId="0" applyFont="1"/>
    <xf numFmtId="0" fontId="16" fillId="0" borderId="0" xfId="0" applyFont="1" applyAlignment="1">
      <alignment vertical="center"/>
    </xf>
    <xf numFmtId="0" fontId="7" fillId="0" borderId="0" xfId="7" applyFont="1" applyAlignment="1" applyProtection="1">
      <alignment horizontal="right"/>
      <protection hidden="1"/>
    </xf>
    <xf numFmtId="0" fontId="6" fillId="0" borderId="0" xfId="7" applyFont="1" applyAlignment="1" applyProtection="1">
      <alignment horizontal="right"/>
      <protection hidden="1"/>
    </xf>
    <xf numFmtId="166" fontId="6" fillId="0" borderId="0" xfId="7" applyNumberFormat="1" applyFont="1" applyProtection="1">
      <protection hidden="1"/>
    </xf>
    <xf numFmtId="9" fontId="6" fillId="0" borderId="0" xfId="7" applyNumberFormat="1" applyFont="1" applyProtection="1">
      <protection hidden="1"/>
    </xf>
    <xf numFmtId="165" fontId="8" fillId="0" borderId="1" xfId="1" applyFont="1" applyBorder="1" applyAlignment="1" applyProtection="1">
      <alignment horizontal="center" vertical="center" wrapText="1"/>
      <protection hidden="1"/>
    </xf>
    <xf numFmtId="165" fontId="8" fillId="0" borderId="1" xfId="1" applyFont="1" applyBorder="1" applyAlignment="1" applyProtection="1">
      <alignment horizontal="center" vertical="center" wrapText="1"/>
    </xf>
    <xf numFmtId="0" fontId="10" fillId="0" borderId="0" xfId="7" applyFont="1" applyProtection="1">
      <protection hidden="1"/>
    </xf>
    <xf numFmtId="9" fontId="8" fillId="7" borderId="1" xfId="10" applyFont="1" applyFill="1" applyBorder="1" applyAlignment="1" applyProtection="1">
      <alignment horizontal="center" vertical="center" wrapText="1"/>
      <protection locked="0"/>
    </xf>
    <xf numFmtId="14" fontId="6" fillId="0" borderId="0" xfId="7" applyNumberFormat="1" applyFont="1" applyProtection="1">
      <protection hidden="1"/>
    </xf>
    <xf numFmtId="167" fontId="6" fillId="0" borderId="1" xfId="5" applyNumberFormat="1" applyFont="1" applyFill="1" applyBorder="1" applyAlignment="1" applyProtection="1">
      <alignment horizontal="center" vertical="center" wrapText="1"/>
      <protection hidden="1"/>
    </xf>
    <xf numFmtId="0" fontId="15" fillId="9" borderId="0" xfId="7" applyFont="1" applyFill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0" fontId="0" fillId="0" borderId="0" xfId="0" pivotButton="1"/>
    <xf numFmtId="0" fontId="0" fillId="0" borderId="0" xfId="0" applyAlignment="1">
      <alignment horizontal="left"/>
    </xf>
    <xf numFmtId="0" fontId="9" fillId="8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11" borderId="12" xfId="19" applyFont="1" applyFill="1" applyBorder="1" applyAlignment="1" applyProtection="1">
      <alignment horizontal="center" vertical="center" wrapText="1"/>
      <protection hidden="1"/>
    </xf>
    <xf numFmtId="0" fontId="21" fillId="0" borderId="17" xfId="0" applyFont="1" applyBorder="1" applyAlignment="1" applyProtection="1">
      <alignment horizontal="center" vertical="center" wrapText="1"/>
      <protection hidden="1"/>
    </xf>
    <xf numFmtId="0" fontId="21" fillId="0" borderId="17" xfId="0" applyFont="1" applyBorder="1" applyAlignment="1" applyProtection="1">
      <alignment vertical="center" wrapText="1"/>
      <protection hidden="1"/>
    </xf>
    <xf numFmtId="0" fontId="22" fillId="0" borderId="0" xfId="0" applyFont="1"/>
    <xf numFmtId="0" fontId="7" fillId="5" borderId="1" xfId="7" applyFont="1" applyFill="1" applyBorder="1" applyAlignment="1" applyProtection="1">
      <alignment vertical="center" wrapText="1"/>
      <protection hidden="1"/>
    </xf>
    <xf numFmtId="168" fontId="6" fillId="0" borderId="1" xfId="7" applyNumberFormat="1" applyFont="1" applyBorder="1" applyAlignment="1" applyProtection="1">
      <alignment vertical="center"/>
      <protection hidden="1"/>
    </xf>
    <xf numFmtId="0" fontId="9" fillId="8" borderId="0" xfId="0" applyFont="1" applyFill="1" applyAlignment="1">
      <alignment horizontal="center" vertical="center" wrapText="1"/>
    </xf>
    <xf numFmtId="165" fontId="8" fillId="0" borderId="0" xfId="1" applyFont="1" applyBorder="1" applyAlignment="1" applyProtection="1">
      <alignment horizontal="center" vertical="center" wrapText="1"/>
      <protection hidden="1"/>
    </xf>
    <xf numFmtId="2" fontId="6" fillId="0" borderId="0" xfId="7" applyNumberFormat="1" applyFont="1" applyProtection="1">
      <protection hidden="1"/>
    </xf>
    <xf numFmtId="49" fontId="6" fillId="0" borderId="0" xfId="7" applyNumberFormat="1" applyFont="1" applyProtection="1">
      <protection hidden="1"/>
    </xf>
    <xf numFmtId="49" fontId="7" fillId="0" borderId="0" xfId="7" applyNumberFormat="1" applyFont="1" applyAlignment="1" applyProtection="1">
      <alignment horizontal="right"/>
      <protection hidden="1"/>
    </xf>
    <xf numFmtId="49" fontId="6" fillId="0" borderId="0" xfId="7" applyNumberFormat="1" applyFont="1" applyAlignment="1" applyProtection="1">
      <alignment horizontal="right"/>
      <protection hidden="1"/>
    </xf>
    <xf numFmtId="49" fontId="7" fillId="5" borderId="1" xfId="7" applyNumberFormat="1" applyFont="1" applyFill="1" applyBorder="1" applyAlignment="1" applyProtection="1">
      <alignment vertical="center" wrapText="1"/>
      <protection hidden="1"/>
    </xf>
    <xf numFmtId="49" fontId="5" fillId="6" borderId="2" xfId="7" applyNumberFormat="1" applyFont="1" applyFill="1" applyBorder="1" applyAlignment="1" applyProtection="1">
      <alignment horizontal="left" vertical="center"/>
      <protection hidden="1"/>
    </xf>
    <xf numFmtId="49" fontId="15" fillId="9" borderId="0" xfId="7" applyNumberFormat="1" applyFont="1" applyFill="1" applyProtection="1">
      <protection hidden="1"/>
    </xf>
    <xf numFmtId="49" fontId="6" fillId="0" borderId="1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2" fontId="0" fillId="0" borderId="0" xfId="0" applyNumberFormat="1"/>
    <xf numFmtId="49" fontId="0" fillId="0" borderId="0" xfId="0" applyNumberFormat="1"/>
    <xf numFmtId="171" fontId="6" fillId="0" borderId="8" xfId="8" applyNumberFormat="1" applyFont="1" applyFill="1" applyBorder="1" applyAlignment="1" applyProtection="1">
      <alignment horizontal="center" wrapText="1"/>
      <protection hidden="1"/>
    </xf>
    <xf numFmtId="171" fontId="5" fillId="0" borderId="9" xfId="8" applyNumberFormat="1" applyFont="1" applyFill="1" applyBorder="1" applyAlignment="1" applyProtection="1">
      <alignment horizontal="center"/>
      <protection hidden="1"/>
    </xf>
    <xf numFmtId="170" fontId="0" fillId="0" borderId="0" xfId="22" applyNumberFormat="1" applyFont="1" applyBorder="1"/>
    <xf numFmtId="172" fontId="3" fillId="0" borderId="0" xfId="0" applyNumberFormat="1" applyFont="1" applyAlignment="1">
      <alignment horizontal="left"/>
    </xf>
    <xf numFmtId="173" fontId="6" fillId="0" borderId="0" xfId="0" applyNumberFormat="1" applyFont="1" applyAlignment="1">
      <alignment horizontal="left" vertical="center"/>
    </xf>
    <xf numFmtId="174" fontId="6" fillId="0" borderId="0" xfId="0" applyNumberFormat="1" applyFont="1" applyAlignment="1">
      <alignment horizontal="left" vertical="center"/>
    </xf>
    <xf numFmtId="172" fontId="3" fillId="0" borderId="0" xfId="24" applyNumberFormat="1" applyAlignment="1">
      <alignment horizontal="left"/>
    </xf>
    <xf numFmtId="0" fontId="6" fillId="0" borderId="0" xfId="0" applyFont="1" applyAlignment="1">
      <alignment horizontal="left"/>
    </xf>
    <xf numFmtId="174" fontId="11" fillId="0" borderId="0" xfId="0" applyNumberFormat="1" applyFont="1" applyAlignment="1">
      <alignment horizontal="left" vertical="center"/>
    </xf>
    <xf numFmtId="0" fontId="6" fillId="0" borderId="0" xfId="24" applyFont="1" applyAlignment="1">
      <alignment horizontal="left"/>
    </xf>
    <xf numFmtId="0" fontId="18" fillId="12" borderId="0" xfId="0" applyFont="1" applyFill="1" applyAlignment="1">
      <alignment horizontal="left" vertical="center"/>
    </xf>
    <xf numFmtId="0" fontId="26" fillId="12" borderId="0" xfId="0" applyFont="1" applyFill="1" applyAlignment="1">
      <alignment horizontal="center" vertical="center"/>
    </xf>
    <xf numFmtId="0" fontId="18" fillId="0" borderId="0" xfId="0" applyFont="1"/>
    <xf numFmtId="0" fontId="27" fillId="0" borderId="12" xfId="0" applyFont="1" applyBorder="1"/>
    <xf numFmtId="0" fontId="6" fillId="0" borderId="0" xfId="7" applyFont="1"/>
    <xf numFmtId="14" fontId="6" fillId="0" borderId="0" xfId="7" applyNumberFormat="1" applyFont="1"/>
    <xf numFmtId="0" fontId="7" fillId="0" borderId="0" xfId="7" applyFont="1" applyAlignment="1">
      <alignment horizontal="right" vertical="center"/>
    </xf>
    <xf numFmtId="0" fontId="7" fillId="0" borderId="0" xfId="7" applyFont="1" applyAlignment="1">
      <alignment horizontal="right"/>
    </xf>
    <xf numFmtId="0" fontId="6" fillId="0" borderId="0" xfId="7" applyFont="1" applyAlignment="1">
      <alignment horizontal="right"/>
    </xf>
    <xf numFmtId="166" fontId="6" fillId="0" borderId="0" xfId="7" applyNumberFormat="1" applyFont="1"/>
    <xf numFmtId="0" fontId="22" fillId="0" borderId="10" xfId="0" applyFont="1" applyBorder="1" applyAlignment="1">
      <alignment wrapText="1"/>
    </xf>
    <xf numFmtId="0" fontId="7" fillId="5" borderId="1" xfId="7" applyFont="1" applyFill="1" applyBorder="1" applyAlignment="1">
      <alignment vertical="center" wrapText="1"/>
    </xf>
    <xf numFmtId="0" fontId="19" fillId="0" borderId="11" xfId="7" applyFont="1" applyBorder="1" applyAlignment="1">
      <alignment vertical="top" wrapText="1"/>
    </xf>
    <xf numFmtId="0" fontId="10" fillId="0" borderId="0" xfId="7" applyFont="1"/>
    <xf numFmtId="0" fontId="15" fillId="9" borderId="0" xfId="7" applyFont="1" applyFill="1"/>
    <xf numFmtId="9" fontId="6" fillId="0" borderId="0" xfId="7" applyNumberFormat="1" applyFont="1"/>
    <xf numFmtId="0" fontId="7" fillId="5" borderId="1" xfId="7" applyFont="1" applyFill="1" applyBorder="1" applyAlignment="1">
      <alignment horizontal="center" vertical="center" wrapText="1"/>
    </xf>
    <xf numFmtId="0" fontId="8" fillId="0" borderId="1" xfId="7" applyFont="1" applyBorder="1" applyAlignment="1">
      <alignment horizontal="center" vertical="center" wrapText="1"/>
    </xf>
    <xf numFmtId="0" fontId="8" fillId="0" borderId="1" xfId="7" applyFont="1" applyBorder="1" applyAlignment="1">
      <alignment horizontal="center" wrapText="1"/>
    </xf>
    <xf numFmtId="171" fontId="5" fillId="0" borderId="9" xfId="8" applyNumberFormat="1" applyFont="1" applyBorder="1" applyAlignment="1" applyProtection="1">
      <alignment horizontal="center"/>
    </xf>
    <xf numFmtId="0" fontId="8" fillId="0" borderId="0" xfId="7" applyFont="1"/>
    <xf numFmtId="168" fontId="6" fillId="13" borderId="1" xfId="7" applyNumberFormat="1" applyFont="1" applyFill="1" applyBorder="1" applyAlignment="1" applyProtection="1">
      <alignment vertical="center"/>
      <protection locked="0"/>
    </xf>
    <xf numFmtId="0" fontId="11" fillId="13" borderId="1" xfId="0" applyFont="1" applyFill="1" applyBorder="1" applyAlignment="1" applyProtection="1">
      <alignment horizontal="center" vertical="center" wrapText="1"/>
      <protection locked="0"/>
    </xf>
    <xf numFmtId="171" fontId="6" fillId="13" borderId="8" xfId="8" applyNumberFormat="1" applyFont="1" applyFill="1" applyBorder="1" applyAlignment="1" applyProtection="1">
      <alignment horizontal="center" wrapText="1"/>
      <protection locked="0"/>
    </xf>
    <xf numFmtId="167" fontId="6" fillId="13" borderId="1" xfId="5" applyNumberFormat="1" applyFont="1" applyFill="1" applyBorder="1" applyAlignment="1" applyProtection="1">
      <alignment horizontal="center" vertical="center" wrapText="1"/>
      <protection locked="0"/>
    </xf>
    <xf numFmtId="175" fontId="14" fillId="0" borderId="0" xfId="0" applyNumberFormat="1" applyFont="1"/>
    <xf numFmtId="165" fontId="27" fillId="0" borderId="12" xfId="1" applyFont="1" applyFill="1" applyBorder="1"/>
    <xf numFmtId="0" fontId="18" fillId="12" borderId="0" xfId="0" applyFont="1" applyFill="1" applyAlignment="1">
      <alignment horizontal="center" vertical="center"/>
    </xf>
    <xf numFmtId="173" fontId="6" fillId="0" borderId="0" xfId="0" applyNumberFormat="1" applyFont="1" applyAlignment="1">
      <alignment horizontal="center" vertical="center"/>
    </xf>
    <xf numFmtId="0" fontId="11" fillId="0" borderId="0" xfId="0" applyFont="1"/>
    <xf numFmtId="0" fontId="27" fillId="0" borderId="19" xfId="0" applyFont="1" applyBorder="1"/>
    <xf numFmtId="0" fontId="29" fillId="0" borderId="0" xfId="0" applyFont="1"/>
    <xf numFmtId="169" fontId="18" fillId="12" borderId="0" xfId="0" applyNumberFormat="1" applyFont="1" applyFill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0" fillId="0" borderId="20" xfId="0" applyBorder="1"/>
    <xf numFmtId="0" fontId="0" fillId="0" borderId="12" xfId="0" applyBorder="1" applyAlignment="1">
      <alignment horizontal="left"/>
    </xf>
    <xf numFmtId="0" fontId="0" fillId="0" borderId="12" xfId="0" applyBorder="1"/>
    <xf numFmtId="0" fontId="0" fillId="9" borderId="0" xfId="0" applyFill="1"/>
    <xf numFmtId="165" fontId="14" fillId="0" borderId="0" xfId="1" applyFont="1" applyFill="1" applyBorder="1" applyAlignment="1"/>
    <xf numFmtId="0" fontId="30" fillId="0" borderId="21" xfId="0" applyFont="1" applyFill="1" applyBorder="1" applyAlignment="1">
      <alignment wrapText="1"/>
    </xf>
    <xf numFmtId="0" fontId="30" fillId="0" borderId="22" xfId="0" applyFont="1" applyFill="1" applyBorder="1" applyAlignment="1">
      <alignment wrapText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5" fillId="6" borderId="2" xfId="7" applyFont="1" applyFill="1" applyBorder="1" applyAlignment="1" applyProtection="1">
      <alignment horizontal="left" vertical="center"/>
      <protection hidden="1"/>
    </xf>
    <xf numFmtId="49" fontId="7" fillId="5" borderId="1" xfId="7" applyNumberFormat="1" applyFont="1" applyFill="1" applyBorder="1" applyAlignment="1" applyProtection="1">
      <alignment horizontal="center" vertical="center" wrapText="1"/>
      <protection hidden="1"/>
    </xf>
    <xf numFmtId="49" fontId="7" fillId="0" borderId="0" xfId="7" applyNumberFormat="1" applyFont="1" applyAlignment="1" applyProtection="1">
      <alignment horizontal="right" vertical="center"/>
      <protection hidden="1"/>
    </xf>
    <xf numFmtId="0" fontId="7" fillId="0" borderId="0" xfId="7" applyFont="1" applyAlignment="1" applyProtection="1">
      <alignment horizontal="right" vertical="center"/>
      <protection hidden="1"/>
    </xf>
    <xf numFmtId="0" fontId="8" fillId="0" borderId="1" xfId="7" applyFont="1" applyFill="1" applyBorder="1" applyAlignment="1" applyProtection="1">
      <alignment horizontal="center" vertical="center" wrapText="1"/>
      <protection hidden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6" fillId="0" borderId="0" xfId="7" applyFont="1" applyFill="1" applyProtection="1">
      <protection hidden="1"/>
    </xf>
    <xf numFmtId="0" fontId="8" fillId="0" borderId="1" xfId="7" applyFont="1" applyFill="1" applyBorder="1" applyAlignment="1" applyProtection="1">
      <alignment horizontal="center" wrapText="1"/>
      <protection hidden="1"/>
    </xf>
    <xf numFmtId="0" fontId="6" fillId="0" borderId="0" xfId="7" applyFont="1" applyFill="1"/>
    <xf numFmtId="0" fontId="8" fillId="0" borderId="0" xfId="7" applyFont="1" applyFill="1" applyProtection="1">
      <protection hidden="1"/>
    </xf>
    <xf numFmtId="9" fontId="6" fillId="0" borderId="0" xfId="7" applyNumberFormat="1" applyFont="1" applyFill="1" applyProtection="1">
      <protection hidden="1"/>
    </xf>
    <xf numFmtId="0" fontId="0" fillId="0" borderId="0" xfId="0" applyNumberFormat="1"/>
    <xf numFmtId="0" fontId="5" fillId="0" borderId="9" xfId="7" applyFont="1" applyBorder="1" applyAlignment="1">
      <alignment horizontal="right"/>
    </xf>
    <xf numFmtId="0" fontId="7" fillId="5" borderId="1" xfId="7" applyFont="1" applyFill="1" applyBorder="1" applyAlignment="1">
      <alignment horizontal="center" vertical="center" wrapText="1"/>
    </xf>
    <xf numFmtId="49" fontId="6" fillId="13" borderId="1" xfId="8" applyNumberFormat="1" applyFont="1" applyFill="1" applyBorder="1" applyAlignment="1" applyProtection="1">
      <alignment horizontal="center" vertical="center" wrapText="1"/>
      <protection locked="0"/>
    </xf>
    <xf numFmtId="49" fontId="6" fillId="13" borderId="8" xfId="8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7" applyFont="1" applyBorder="1" applyAlignment="1">
      <alignment horizontal="center" wrapText="1"/>
    </xf>
    <xf numFmtId="0" fontId="7" fillId="5" borderId="2" xfId="7" applyFont="1" applyFill="1" applyBorder="1" applyAlignment="1">
      <alignment horizontal="center" vertical="center" wrapText="1"/>
    </xf>
    <xf numFmtId="0" fontId="7" fillId="5" borderId="4" xfId="7" applyFont="1" applyFill="1" applyBorder="1" applyAlignment="1">
      <alignment horizontal="center" vertical="center" wrapText="1"/>
    </xf>
    <xf numFmtId="0" fontId="11" fillId="13" borderId="2" xfId="0" applyFont="1" applyFill="1" applyBorder="1" applyAlignment="1" applyProtection="1">
      <alignment horizontal="center" vertical="center" wrapText="1"/>
      <protection locked="0"/>
    </xf>
    <xf numFmtId="0" fontId="11" fillId="13" borderId="4" xfId="0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7" fillId="5" borderId="0" xfId="7" applyFont="1" applyFill="1" applyAlignment="1">
      <alignment horizontal="right" vertical="center"/>
    </xf>
    <xf numFmtId="0" fontId="6" fillId="13" borderId="5" xfId="7" applyFont="1" applyFill="1" applyBorder="1" applyAlignment="1" applyProtection="1">
      <alignment horizontal="center" vertical="center"/>
      <protection locked="0"/>
    </xf>
    <xf numFmtId="0" fontId="6" fillId="13" borderId="6" xfId="7" applyFont="1" applyFill="1" applyBorder="1" applyAlignment="1" applyProtection="1">
      <alignment horizontal="center" vertical="center"/>
      <protection locked="0"/>
    </xf>
    <xf numFmtId="0" fontId="6" fillId="13" borderId="7" xfId="7" applyFont="1" applyFill="1" applyBorder="1" applyAlignment="1" applyProtection="1">
      <alignment horizontal="center" vertical="center"/>
      <protection locked="0"/>
    </xf>
    <xf numFmtId="0" fontId="7" fillId="0" borderId="0" xfId="7" applyFont="1" applyAlignment="1">
      <alignment horizontal="right" vertical="center"/>
    </xf>
    <xf numFmtId="166" fontId="6" fillId="0" borderId="0" xfId="7" applyNumberFormat="1" applyFont="1" applyAlignment="1">
      <alignment horizontal="center" vertical="center"/>
    </xf>
    <xf numFmtId="0" fontId="5" fillId="6" borderId="1" xfId="7" applyFont="1" applyFill="1" applyBorder="1" applyAlignment="1">
      <alignment horizontal="center" vertical="center"/>
    </xf>
    <xf numFmtId="0" fontId="5" fillId="6" borderId="2" xfId="7" applyFont="1" applyFill="1" applyBorder="1" applyAlignment="1">
      <alignment horizontal="left" vertical="center"/>
    </xf>
    <xf numFmtId="0" fontId="5" fillId="6" borderId="3" xfId="7" applyFont="1" applyFill="1" applyBorder="1" applyAlignment="1">
      <alignment horizontal="left" vertical="center"/>
    </xf>
    <xf numFmtId="0" fontId="5" fillId="6" borderId="4" xfId="7" applyFont="1" applyFill="1" applyBorder="1" applyAlignment="1">
      <alignment horizontal="left" vertical="center"/>
    </xf>
    <xf numFmtId="0" fontId="5" fillId="6" borderId="2" xfId="7" applyFont="1" applyFill="1" applyBorder="1" applyAlignment="1">
      <alignment horizontal="center" vertical="center"/>
    </xf>
    <xf numFmtId="0" fontId="5" fillId="6" borderId="3" xfId="7" applyFont="1" applyFill="1" applyBorder="1" applyAlignment="1">
      <alignment horizontal="center" vertical="center"/>
    </xf>
    <xf numFmtId="0" fontId="5" fillId="6" borderId="4" xfId="7" applyFont="1" applyFill="1" applyBorder="1" applyAlignment="1">
      <alignment horizontal="center" vertical="center"/>
    </xf>
    <xf numFmtId="0" fontId="6" fillId="13" borderId="1" xfId="7" applyFont="1" applyFill="1" applyBorder="1" applyAlignment="1" applyProtection="1">
      <alignment horizontal="center" vertical="center"/>
      <protection locked="0"/>
    </xf>
    <xf numFmtId="0" fontId="7" fillId="5" borderId="3" xfId="7" applyFont="1" applyFill="1" applyBorder="1" applyAlignment="1">
      <alignment horizontal="center" vertical="center" wrapText="1"/>
    </xf>
    <xf numFmtId="164" fontId="6" fillId="13" borderId="1" xfId="21" applyFont="1" applyFill="1" applyBorder="1" applyAlignment="1" applyProtection="1">
      <alignment horizontal="center" vertical="center"/>
      <protection locked="0"/>
    </xf>
    <xf numFmtId="0" fontId="23" fillId="0" borderId="11" xfId="0" applyFont="1" applyBorder="1" applyAlignment="1">
      <alignment horizontal="left" vertical="top" wrapText="1"/>
    </xf>
    <xf numFmtId="0" fontId="7" fillId="5" borderId="0" xfId="7" applyFont="1" applyFill="1" applyAlignment="1">
      <alignment horizontal="right"/>
    </xf>
    <xf numFmtId="0" fontId="5" fillId="0" borderId="0" xfId="7" applyFont="1" applyAlignment="1">
      <alignment horizontal="center" vertical="center" wrapText="1"/>
    </xf>
    <xf numFmtId="0" fontId="20" fillId="0" borderId="13" xfId="0" applyFont="1" applyBorder="1" applyAlignment="1" applyProtection="1">
      <alignment horizontal="center" vertical="center" wrapText="1"/>
      <protection hidden="1"/>
    </xf>
    <xf numFmtId="0" fontId="20" fillId="0" borderId="14" xfId="0" applyFont="1" applyBorder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alignment horizontal="center"/>
      <protection hidden="1"/>
    </xf>
    <xf numFmtId="0" fontId="20" fillId="0" borderId="15" xfId="0" applyFont="1" applyBorder="1" applyAlignment="1" applyProtection="1">
      <alignment horizontal="center" vertical="center" wrapText="1"/>
      <protection hidden="1"/>
    </xf>
    <xf numFmtId="0" fontId="20" fillId="0" borderId="16" xfId="0" applyFont="1" applyBorder="1" applyAlignment="1" applyProtection="1">
      <alignment horizontal="center" vertical="center" wrapText="1"/>
      <protection hidden="1"/>
    </xf>
    <xf numFmtId="49" fontId="7" fillId="5" borderId="0" xfId="7" applyNumberFormat="1" applyFont="1" applyFill="1" applyAlignment="1" applyProtection="1">
      <alignment horizontal="right" vertical="center"/>
      <protection hidden="1"/>
    </xf>
    <xf numFmtId="49" fontId="6" fillId="0" borderId="5" xfId="7" applyNumberFormat="1" applyFont="1" applyBorder="1" applyAlignment="1" applyProtection="1">
      <alignment horizontal="center" vertical="center"/>
      <protection hidden="1"/>
    </xf>
    <xf numFmtId="49" fontId="6" fillId="0" borderId="6" xfId="7" applyNumberFormat="1" applyFont="1" applyBorder="1" applyAlignment="1" applyProtection="1">
      <alignment horizontal="center" vertical="center"/>
      <protection hidden="1"/>
    </xf>
    <xf numFmtId="49" fontId="6" fillId="0" borderId="7" xfId="7" applyNumberFormat="1" applyFont="1" applyBorder="1" applyAlignment="1" applyProtection="1">
      <alignment horizontal="center" vertical="center"/>
      <protection hidden="1"/>
    </xf>
    <xf numFmtId="49" fontId="7" fillId="0" borderId="0" xfId="7" applyNumberFormat="1" applyFont="1" applyAlignment="1" applyProtection="1">
      <alignment horizontal="right" vertical="center"/>
      <protection hidden="1"/>
    </xf>
    <xf numFmtId="49" fontId="6" fillId="0" borderId="0" xfId="7" applyNumberFormat="1" applyFont="1" applyAlignment="1" applyProtection="1">
      <alignment horizontal="center" vertical="center"/>
      <protection hidden="1"/>
    </xf>
    <xf numFmtId="49" fontId="5" fillId="6" borderId="2" xfId="7" applyNumberFormat="1" applyFont="1" applyFill="1" applyBorder="1" applyAlignment="1" applyProtection="1">
      <alignment horizontal="center" vertical="center"/>
      <protection hidden="1"/>
    </xf>
    <xf numFmtId="49" fontId="5" fillId="6" borderId="3" xfId="7" applyNumberFormat="1" applyFont="1" applyFill="1" applyBorder="1" applyAlignment="1" applyProtection="1">
      <alignment horizontal="center" vertical="center"/>
      <protection hidden="1"/>
    </xf>
    <xf numFmtId="49" fontId="5" fillId="6" borderId="4" xfId="7" applyNumberFormat="1" applyFont="1" applyFill="1" applyBorder="1" applyAlignment="1" applyProtection="1">
      <alignment horizontal="center" vertical="center"/>
      <protection hidden="1"/>
    </xf>
    <xf numFmtId="49" fontId="7" fillId="5" borderId="0" xfId="7" applyNumberFormat="1" applyFont="1" applyFill="1" applyAlignment="1" applyProtection="1">
      <alignment horizontal="right"/>
      <protection hidden="1"/>
    </xf>
    <xf numFmtId="0" fontId="5" fillId="0" borderId="0" xfId="7" applyFont="1" applyAlignment="1" applyProtection="1">
      <alignment horizontal="center" vertical="center" wrapText="1"/>
      <protection hidden="1"/>
    </xf>
    <xf numFmtId="49" fontId="6" fillId="0" borderId="1" xfId="7" applyNumberFormat="1" applyFont="1" applyBorder="1" applyAlignment="1" applyProtection="1">
      <alignment horizontal="center" vertical="center"/>
      <protection hidden="1"/>
    </xf>
    <xf numFmtId="49" fontId="7" fillId="5" borderId="1" xfId="7" applyNumberFormat="1" applyFont="1" applyFill="1" applyBorder="1" applyAlignment="1" applyProtection="1">
      <alignment horizontal="center" vertical="center" wrapText="1"/>
      <protection hidden="1"/>
    </xf>
    <xf numFmtId="49" fontId="5" fillId="6" borderId="3" xfId="7" applyNumberFormat="1" applyFont="1" applyFill="1" applyBorder="1" applyAlignment="1" applyProtection="1">
      <alignment horizontal="left" vertical="center"/>
      <protection hidden="1"/>
    </xf>
    <xf numFmtId="49" fontId="5" fillId="6" borderId="4" xfId="7" applyNumberFormat="1" applyFont="1" applyFill="1" applyBorder="1" applyAlignment="1" applyProtection="1">
      <alignment horizontal="left" vertical="center"/>
      <protection hidden="1"/>
    </xf>
    <xf numFmtId="49" fontId="7" fillId="5" borderId="2" xfId="7" applyNumberFormat="1" applyFont="1" applyFill="1" applyBorder="1" applyAlignment="1" applyProtection="1">
      <alignment horizontal="center" vertical="center" wrapText="1"/>
      <protection hidden="1"/>
    </xf>
    <xf numFmtId="49" fontId="7" fillId="5" borderId="4" xfId="7" applyNumberFormat="1" applyFont="1" applyFill="1" applyBorder="1" applyAlignment="1" applyProtection="1">
      <alignment horizontal="center" vertical="center" wrapText="1"/>
      <protection hidden="1"/>
    </xf>
    <xf numFmtId="49" fontId="7" fillId="5" borderId="3" xfId="7" applyNumberFormat="1" applyFont="1" applyFill="1" applyBorder="1" applyAlignment="1" applyProtection="1">
      <alignment horizontal="center" vertical="center" wrapText="1"/>
      <protection hidden="1"/>
    </xf>
    <xf numFmtId="0" fontId="5" fillId="0" borderId="9" xfId="7" applyFont="1" applyFill="1" applyBorder="1" applyAlignment="1" applyProtection="1">
      <alignment horizontal="right"/>
      <protection hidden="1"/>
    </xf>
    <xf numFmtId="49" fontId="6" fillId="0" borderId="1" xfId="8" applyNumberFormat="1" applyFont="1" applyFill="1" applyBorder="1" applyAlignment="1" applyProtection="1">
      <alignment horizontal="center" vertical="center" wrapText="1"/>
      <protection hidden="1"/>
    </xf>
    <xf numFmtId="49" fontId="6" fillId="0" borderId="8" xfId="8" applyNumberFormat="1" applyFont="1" applyFill="1" applyBorder="1" applyAlignment="1" applyProtection="1">
      <alignment horizontal="center" vertical="center" wrapText="1"/>
      <protection hidden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11" fillId="0" borderId="2" xfId="0" applyFont="1" applyFill="1" applyBorder="1" applyAlignment="1" applyProtection="1">
      <alignment horizontal="center" vertical="center" wrapText="1"/>
      <protection hidden="1"/>
    </xf>
    <xf numFmtId="0" fontId="11" fillId="0" borderId="3" xfId="0" applyFont="1" applyFill="1" applyBorder="1" applyAlignment="1" applyProtection="1">
      <alignment horizontal="center" vertical="center" wrapText="1"/>
      <protection hidden="1"/>
    </xf>
    <xf numFmtId="0" fontId="11" fillId="0" borderId="4" xfId="0" applyFont="1" applyFill="1" applyBorder="1" applyAlignment="1" applyProtection="1">
      <alignment horizontal="center" vertical="center" wrapText="1"/>
      <protection hidden="1"/>
    </xf>
    <xf numFmtId="0" fontId="5" fillId="6" borderId="2" xfId="7" applyFont="1" applyFill="1" applyBorder="1" applyAlignment="1" applyProtection="1">
      <alignment horizontal="left" vertical="center"/>
      <protection hidden="1"/>
    </xf>
    <xf numFmtId="0" fontId="5" fillId="6" borderId="3" xfId="7" applyFont="1" applyFill="1" applyBorder="1" applyAlignment="1" applyProtection="1">
      <alignment horizontal="left" vertical="center"/>
      <protection hidden="1"/>
    </xf>
    <xf numFmtId="0" fontId="5" fillId="6" borderId="4" xfId="7" applyFont="1" applyFill="1" applyBorder="1" applyAlignment="1" applyProtection="1">
      <alignment horizontal="left" vertical="center"/>
      <protection hidden="1"/>
    </xf>
    <xf numFmtId="0" fontId="6" fillId="0" borderId="10" xfId="7" applyFont="1" applyBorder="1" applyAlignment="1" applyProtection="1">
      <alignment horizontal="center" wrapText="1"/>
      <protection hidden="1"/>
    </xf>
    <xf numFmtId="0" fontId="5" fillId="6" borderId="1" xfId="7" applyFont="1" applyFill="1" applyBorder="1" applyAlignment="1" applyProtection="1">
      <alignment horizontal="center" vertical="center"/>
      <protection hidden="1"/>
    </xf>
    <xf numFmtId="0" fontId="7" fillId="5" borderId="2" xfId="7" applyFont="1" applyFill="1" applyBorder="1" applyAlignment="1" applyProtection="1">
      <alignment horizontal="center" vertical="center" wrapText="1"/>
      <protection hidden="1"/>
    </xf>
    <xf numFmtId="0" fontId="7" fillId="5" borderId="3" xfId="7" applyFont="1" applyFill="1" applyBorder="1" applyAlignment="1" applyProtection="1">
      <alignment horizontal="center" vertical="center" wrapText="1"/>
      <protection hidden="1"/>
    </xf>
    <xf numFmtId="0" fontId="7" fillId="5" borderId="4" xfId="7" applyFont="1" applyFill="1" applyBorder="1" applyAlignment="1" applyProtection="1">
      <alignment horizontal="center" vertical="center" wrapText="1"/>
      <protection hidden="1"/>
    </xf>
    <xf numFmtId="0" fontId="5" fillId="6" borderId="2" xfId="7" applyFont="1" applyFill="1" applyBorder="1" applyAlignment="1" applyProtection="1">
      <alignment horizontal="center" vertical="center"/>
      <protection hidden="1"/>
    </xf>
    <xf numFmtId="0" fontId="5" fillId="6" borderId="3" xfId="7" applyFont="1" applyFill="1" applyBorder="1" applyAlignment="1" applyProtection="1">
      <alignment horizontal="center" vertical="center"/>
      <protection hidden="1"/>
    </xf>
    <xf numFmtId="0" fontId="5" fillId="6" borderId="4" xfId="7" applyFont="1" applyFill="1" applyBorder="1" applyAlignment="1" applyProtection="1">
      <alignment horizontal="center" vertical="center"/>
      <protection hidden="1"/>
    </xf>
    <xf numFmtId="0" fontId="6" fillId="0" borderId="1" xfId="7" applyFont="1" applyBorder="1" applyAlignment="1" applyProtection="1">
      <alignment horizontal="center" vertical="center"/>
      <protection hidden="1"/>
    </xf>
    <xf numFmtId="0" fontId="6" fillId="7" borderId="1" xfId="7" applyFont="1" applyFill="1" applyBorder="1" applyAlignment="1" applyProtection="1">
      <alignment horizontal="center" vertical="center"/>
      <protection locked="0"/>
    </xf>
    <xf numFmtId="0" fontId="7" fillId="5" borderId="0" xfId="7" applyFont="1" applyFill="1" applyAlignment="1" applyProtection="1">
      <alignment horizontal="right" vertical="center"/>
      <protection hidden="1"/>
    </xf>
    <xf numFmtId="0" fontId="6" fillId="0" borderId="5" xfId="7" applyFont="1" applyBorder="1" applyAlignment="1" applyProtection="1">
      <alignment horizontal="center" vertical="center"/>
      <protection hidden="1"/>
    </xf>
    <xf numFmtId="0" fontId="6" fillId="0" borderId="6" xfId="7" applyFont="1" applyBorder="1" applyAlignment="1" applyProtection="1">
      <alignment horizontal="center" vertical="center"/>
      <protection hidden="1"/>
    </xf>
    <xf numFmtId="0" fontId="6" fillId="0" borderId="7" xfId="7" applyFont="1" applyBorder="1" applyAlignment="1" applyProtection="1">
      <alignment horizontal="center" vertical="center"/>
      <protection hidden="1"/>
    </xf>
    <xf numFmtId="0" fontId="7" fillId="0" borderId="0" xfId="7" applyFont="1" applyAlignment="1" applyProtection="1">
      <alignment horizontal="right" vertical="center"/>
      <protection hidden="1"/>
    </xf>
    <xf numFmtId="166" fontId="6" fillId="0" borderId="0" xfId="7" applyNumberFormat="1" applyFont="1" applyAlignment="1" applyProtection="1">
      <alignment horizontal="center" vertical="center"/>
      <protection hidden="1"/>
    </xf>
    <xf numFmtId="0" fontId="7" fillId="5" borderId="0" xfId="7" applyFont="1" applyFill="1" applyAlignment="1" applyProtection="1">
      <alignment horizontal="right"/>
      <protection hidden="1"/>
    </xf>
    <xf numFmtId="0" fontId="9" fillId="8" borderId="18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</cellXfs>
  <cellStyles count="26">
    <cellStyle name="20% - Énfasis5" xfId="19" builtinId="46"/>
    <cellStyle name="BodyStyle" xfId="6" xr:uid="{00000000-0005-0000-0000-000001000000}"/>
    <cellStyle name="Currency [0]" xfId="21" xr:uid="{00000000-0005-0000-0000-000002000000}"/>
    <cellStyle name="Currency [0] 2" xfId="17" xr:uid="{00000000-0005-0000-0000-000003000000}"/>
    <cellStyle name="HeaderStyle" xfId="2" xr:uid="{00000000-0005-0000-0000-000004000000}"/>
    <cellStyle name="HeaderTopStyle" xfId="4" xr:uid="{00000000-0005-0000-0000-000005000000}"/>
    <cellStyle name="IsSelectedStyle" xfId="3" xr:uid="{00000000-0005-0000-0000-000006000000}"/>
    <cellStyle name="Moneda" xfId="1" builtinId="4"/>
    <cellStyle name="Moneda [0]" xfId="22" builtinId="7"/>
    <cellStyle name="Moneda 2" xfId="5" xr:uid="{00000000-0005-0000-0000-000009000000}"/>
    <cellStyle name="Moneda 3" xfId="9" xr:uid="{00000000-0005-0000-0000-00000A000000}"/>
    <cellStyle name="Moneda 3 2" xfId="18" xr:uid="{00000000-0005-0000-0000-00000B000000}"/>
    <cellStyle name="Normal" xfId="0" builtinId="0"/>
    <cellStyle name="Normal 10 2" xfId="23" xr:uid="{00000000-0005-0000-0000-00000D000000}"/>
    <cellStyle name="Normal 12" xfId="24" xr:uid="{00000000-0005-0000-0000-00000E000000}"/>
    <cellStyle name="Normal 2" xfId="7" xr:uid="{00000000-0005-0000-0000-00000F000000}"/>
    <cellStyle name="Normal 3" xfId="11" xr:uid="{00000000-0005-0000-0000-000010000000}"/>
    <cellStyle name="Normal 3 2" xfId="20" xr:uid="{00000000-0005-0000-0000-000011000000}"/>
    <cellStyle name="Normal 4" xfId="12" xr:uid="{00000000-0005-0000-0000-000012000000}"/>
    <cellStyle name="Normal 5" xfId="13" xr:uid="{00000000-0005-0000-0000-000013000000}"/>
    <cellStyle name="Normal 5 3" xfId="15" xr:uid="{00000000-0005-0000-0000-000014000000}"/>
    <cellStyle name="Normal 63" xfId="25" xr:uid="{00000000-0005-0000-0000-000015000000}"/>
    <cellStyle name="Porcentaje" xfId="10" builtinId="5"/>
    <cellStyle name="Porcentaje 2" xfId="8" xr:uid="{00000000-0005-0000-0000-000017000000}"/>
    <cellStyle name="표준 4" xfId="16" xr:uid="{00000000-0005-0000-0000-000018000000}"/>
    <cellStyle name="표준_SEA Price List.(VER1)" xfId="14" xr:uid="{00000000-0005-0000-0000-000019000000}"/>
  </cellStyles>
  <dxfs count="8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</dxfs>
  <tableStyles count="0" defaultTableStyle="TableStyleMedium2" defaultPivotStyle="PivotStyleLight16"/>
  <colors>
    <mruColors>
      <color rgb="FFEEF5FF"/>
      <color rgb="FFEBF8FF"/>
      <color rgb="FF92D050"/>
      <color rgb="FFF2F2F2"/>
      <color rgb="FF4E4D4D"/>
      <color rgb="FFF79646"/>
      <color rgb="FF7030A0"/>
      <color rgb="FFEB0000"/>
      <color rgb="FFD0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152400</xdr:colOff>
          <xdr:row>38</xdr:row>
          <xdr:rowOff>28575</xdr:rowOff>
        </xdr:from>
        <xdr:to>
          <xdr:col>5</xdr:col>
          <xdr:colOff>409575</xdr:colOff>
          <xdr:row>39</xdr:row>
          <xdr:rowOff>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0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38</xdr:row>
          <xdr:rowOff>28575</xdr:rowOff>
        </xdr:from>
        <xdr:to>
          <xdr:col>7</xdr:col>
          <xdr:colOff>104775</xdr:colOff>
          <xdr:row>39</xdr:row>
          <xdr:rowOff>0</xdr:rowOff>
        </xdr:to>
        <xdr:sp macro="" textlink="">
          <xdr:nvSpPr>
            <xdr:cNvPr id="22531" name="Button 3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00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266700</xdr:colOff>
          <xdr:row>0</xdr:row>
          <xdr:rowOff>180975</xdr:rowOff>
        </xdr:from>
        <xdr:to>
          <xdr:col>15</xdr:col>
          <xdr:colOff>1476375</xdr:colOff>
          <xdr:row>2</xdr:row>
          <xdr:rowOff>152400</xdr:rowOff>
        </xdr:to>
        <xdr:sp macro="" textlink="">
          <xdr:nvSpPr>
            <xdr:cNvPr id="22532" name="Button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00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Limpiar</a:t>
              </a:r>
            </a:p>
            <a:p>
              <a:pPr algn="ctr" rtl="0">
                <a:defRPr sz="1000"/>
              </a:pPr>
              <a:endParaRPr lang="es-CO" sz="1600" b="1" i="0" u="none" strike="noStrike" baseline="0">
                <a:solidFill>
                  <a:srgbClr val="333333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638175</xdr:colOff>
          <xdr:row>17</xdr:row>
          <xdr:rowOff>0</xdr:rowOff>
        </xdr:from>
        <xdr:to>
          <xdr:col>15</xdr:col>
          <xdr:colOff>1476375</xdr:colOff>
          <xdr:row>18</xdr:row>
          <xdr:rowOff>0</xdr:rowOff>
        </xdr:to>
        <xdr:sp macro="" textlink="">
          <xdr:nvSpPr>
            <xdr:cNvPr id="22533" name="Button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0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24</xdr:row>
          <xdr:rowOff>28575</xdr:rowOff>
        </xdr:from>
        <xdr:to>
          <xdr:col>4</xdr:col>
          <xdr:colOff>114300</xdr:colOff>
          <xdr:row>25</xdr:row>
          <xdr:rowOff>28575</xdr:rowOff>
        </xdr:to>
        <xdr:sp macro="" textlink="">
          <xdr:nvSpPr>
            <xdr:cNvPr id="22535" name="Button 7" hidden="1">
              <a:extLst>
                <a:ext uri="{63B3BB69-23CF-44E3-9099-C40C66FF867C}">
                  <a14:compatExt spid="_x0000_s22535"/>
                </a:ext>
                <a:ext uri="{FF2B5EF4-FFF2-40B4-BE49-F238E27FC236}">
                  <a16:creationId xmlns:a16="http://schemas.microsoft.com/office/drawing/2014/main" id="{00000000-0008-0000-0000-00000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257175</xdr:colOff>
          <xdr:row>24</xdr:row>
          <xdr:rowOff>28575</xdr:rowOff>
        </xdr:from>
        <xdr:to>
          <xdr:col>5</xdr:col>
          <xdr:colOff>561975</xdr:colOff>
          <xdr:row>25</xdr:row>
          <xdr:rowOff>28575</xdr:rowOff>
        </xdr:to>
        <xdr:sp macro="" textlink="">
          <xdr:nvSpPr>
            <xdr:cNvPr id="22536" name="Button 8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:a16="http://schemas.microsoft.com/office/drawing/2014/main" id="{00000000-0008-0000-00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238125</xdr:colOff>
          <xdr:row>16</xdr:row>
          <xdr:rowOff>47625</xdr:rowOff>
        </xdr:from>
        <xdr:to>
          <xdr:col>15</xdr:col>
          <xdr:colOff>1476375</xdr:colOff>
          <xdr:row>18</xdr:row>
          <xdr:rowOff>0</xdr:rowOff>
        </xdr:to>
        <xdr:sp macro="" textlink="">
          <xdr:nvSpPr>
            <xdr:cNvPr id="23556" name="Button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2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iernobogota-my.sharepoint.com/192.168.10.101/negocios/Users/michel.lopez/OneDrive%20-%20Colombia%20Compra%20Eficiente/Cotizador%20General%20AMP/48.AMP-Microsoft2G/versiones/48.amp-microsoft2gv41-08-04-20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Cotizacion"/>
      <sheetName val="Anexo"/>
      <sheetName val="ResumenCotizacion"/>
      <sheetName val="Cotizacion"/>
      <sheetName val="Categorias"/>
      <sheetName val="Consolidado"/>
      <sheetName val="ProXCat"/>
      <sheetName val="CSV"/>
      <sheetName val="Cuadro Totales"/>
      <sheetName val="Listas"/>
      <sheetName val="minimo"/>
      <sheetName val="temp"/>
      <sheetName val="temp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4743.572206828707" createdVersion="4" refreshedVersion="8" minRefreshableVersion="3" recordCount="2954" xr:uid="{3E2DA2CA-EB99-0441-8C13-208D44D0B081}">
  <cacheSource type="worksheet">
    <worksheetSource ref="A1:Y2955" sheet="temp"/>
  </cacheSource>
  <cacheFields count="25">
    <cacheField name="LLAVE" numFmtId="0">
      <sharedItems/>
    </cacheField>
    <cacheField name="TEMP1" numFmtId="0">
      <sharedItems/>
    </cacheField>
    <cacheField name="TEMP2" numFmtId="0">
      <sharedItems containsNonDate="0" containsString="0" containsBlank="1"/>
    </cacheField>
    <cacheField name="PROVEEDOR" numFmtId="0">
      <sharedItems count="9">
        <s v="Catalogo principal"/>
        <s v="Controles Empresariales"/>
        <s v="UT Soft-IG"/>
        <s v="Soluciones Orión"/>
        <s v="Alfapeople"/>
        <s v="Colsof"/>
        <s v="UT Softlinebext 20202"/>
        <s v="UT Nimbit"/>
        <s v="UT DELL EMC"/>
      </sharedItems>
    </cacheField>
    <cacheField name="Código matriz Colombia Compra Eficiente" numFmtId="0">
      <sharedItems/>
    </cacheField>
    <cacheField name="categoria" numFmtId="0">
      <sharedItems count="6">
        <s v="OVS_ES ACADEMICO"/>
        <s v="CSP ACADEMICO"/>
        <s v="OPEN VALUE - CSP GOBIERNO"/>
        <s v="Canal"/>
        <s v="OPEN VALUE ENTIDADES NO CUALIFICADAS"/>
        <s v="CSP ENTIDADES NO CUALIFICADAS"/>
      </sharedItems>
    </cacheField>
    <cacheField name="PROVEEDOR2" numFmtId="0">
      <sharedItems/>
    </cacheField>
    <cacheField name="Moneda" numFmtId="0">
      <sharedItems/>
    </cacheField>
    <cacheField name="Parametrización de los Servicios" numFmtId="0">
      <sharedItems/>
    </cacheField>
    <cacheField name="Nombre Producto" numFmtId="0">
      <sharedItems/>
    </cacheField>
    <cacheField name="Unidad de Medida" numFmtId="0">
      <sharedItems/>
    </cacheField>
    <cacheField name="Unidad TVEC" numFmtId="0">
      <sharedItems/>
    </cacheField>
    <cacheField name="Tipo" numFmtId="0">
      <sharedItems/>
    </cacheField>
    <cacheField name="Zona" numFmtId="0">
      <sharedItems/>
    </cacheField>
    <cacheField name="Asistencia" numFmtId="0">
      <sharedItems/>
    </cacheField>
    <cacheField name="Perfil" numFmtId="0">
      <sharedItems/>
    </cacheField>
    <cacheField name="Número de parte" numFmtId="0">
      <sharedItems/>
    </cacheField>
    <cacheField name="Forma de Pago" numFmtId="0">
      <sharedItems/>
    </cacheField>
    <cacheField name="Precio" numFmtId="0">
      <sharedItems containsSemiMixedTypes="0" containsString="0" containsNumber="1" minValue="0" maxValue="44080000"/>
    </cacheField>
    <cacheField name="Activo" numFmtId="0">
      <sharedItems containsSemiMixedTypes="0" containsString="0" containsNumber="1" containsInteger="1" minValue="1" maxValue="1"/>
    </cacheField>
    <cacheField name="IVA" numFmtId="1">
      <sharedItems containsSemiMixedTypes="0" containsString="0" containsNumber="1" containsInteger="1" minValue="1" maxValue="1"/>
    </cacheField>
    <cacheField name="cant" numFmtId="174">
      <sharedItems containsSemiMixedTypes="0" containsString="0" containsNumber="1" containsInteger="1" minValue="0" maxValue="1740"/>
    </cacheField>
    <cacheField name="valor base" numFmtId="175">
      <sharedItems containsSemiMixedTypes="0" containsString="0" containsNumber="1" minValue="0" maxValue="330176962.65000004"/>
    </cacheField>
    <cacheField name="valor con gravamenes" numFmtId="0">
      <sharedItems containsSemiMixedTypes="0" containsString="0" containsNumber="1" minValue="0" maxValue="330176962.64999998"/>
    </cacheField>
    <cacheField name="total" numFmtId="0">
      <sharedItems containsSemiMixedTypes="0" containsString="0" containsNumber="1" minValue="0" maxValue="165181349.4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54">
  <r>
    <s v="Catalogo principalOVS_ES ACADEMICO125-01037"/>
    <s v="125-01037OVS_ES ACADEMICO"/>
    <m/>
    <x v="0"/>
    <s v="125-01037"/>
    <x v="0"/>
    <s v="Catalogo principal"/>
    <s v="USD"/>
    <s v="N/A"/>
    <s v="Microsoft®AzureDevOpsServer AllLng License/SoftwareAssurancePack Academic OLV 1License LevelE AdditionalProduct 1Year"/>
    <s v="Unidad"/>
    <s v="Und"/>
    <s v="Producto"/>
    <s v="N/A"/>
    <s v="N/A"/>
    <s v="N/A"/>
    <s v="125-01037"/>
    <s v="Suscripción Anual"/>
    <n v="41"/>
    <n v="1"/>
    <n v="1"/>
    <n v="0"/>
    <n v="169226.27000000002"/>
    <n v="169226.27"/>
    <n v="0"/>
  </r>
  <r>
    <s v="Catalogo principalOVS_ES ACADEMICO125-01038"/>
    <s v="125-01038OVS_ES ACADEMICO"/>
    <m/>
    <x v="0"/>
    <s v="125-01038"/>
    <x v="0"/>
    <s v="Catalogo principal"/>
    <s v="USD"/>
    <s v="N/A"/>
    <s v="Microsoft®AzureDevOpsServer AllLng License/SoftwareAssurancePack Academic OLV 1License LevelF AdditionalProduct 1Year"/>
    <s v="Unidad"/>
    <s v="Und"/>
    <s v="Producto"/>
    <s v="N/A"/>
    <s v="N/A"/>
    <s v="N/A"/>
    <s v="125-01038"/>
    <s v="Suscripción Anual"/>
    <n v="41"/>
    <n v="1"/>
    <n v="1"/>
    <n v="0"/>
    <n v="169226.27000000002"/>
    <n v="169226.27"/>
    <n v="0"/>
  </r>
  <r>
    <s v="Catalogo principalOVS_ES ACADEMICO126-01617"/>
    <s v="126-01617OVS_ES ACADEMICO"/>
    <m/>
    <x v="0"/>
    <s v="126-01617"/>
    <x v="0"/>
    <s v="Catalogo principal"/>
    <s v="USD"/>
    <s v="N/A"/>
    <s v="Microsoft®AzureDevOpsServerCAL AllLng License/SoftwareAssurancePack Academic OLV 1License LevelE AdditionalProduct DvcCAL 1Year"/>
    <s v="Unidad"/>
    <s v="Und"/>
    <s v="Producto"/>
    <s v="N/A"/>
    <s v="N/A"/>
    <s v="N/A"/>
    <s v="126-01617"/>
    <s v="Suscripción Anual"/>
    <n v="41"/>
    <n v="1"/>
    <n v="1"/>
    <n v="0"/>
    <n v="169226.27000000002"/>
    <n v="169226.27"/>
    <n v="0"/>
  </r>
  <r>
    <s v="Catalogo principalOVS_ES ACADEMICO126-01618"/>
    <s v="126-01618OVS_ES ACADEMICO"/>
    <m/>
    <x v="0"/>
    <s v="126-01618"/>
    <x v="0"/>
    <s v="Catalogo principal"/>
    <s v="USD"/>
    <s v="N/A"/>
    <s v="Microsoft®AzureDevOpsServerCAL AllLng License/SoftwareAssurancePack Academic OLV 1License LevelF AdditionalProduct DvcCAL 1Year"/>
    <s v="Unidad"/>
    <s v="Und"/>
    <s v="Producto"/>
    <s v="N/A"/>
    <s v="N/A"/>
    <s v="N/A"/>
    <s v="126-01618"/>
    <s v="Suscripción Anual"/>
    <n v="41"/>
    <n v="1"/>
    <n v="1"/>
    <n v="0"/>
    <n v="169226.27000000002"/>
    <n v="169226.27"/>
    <n v="0"/>
  </r>
  <r>
    <s v="Catalogo principalOVS_ES ACADEMICO126-01619"/>
    <s v="126-01619OVS_ES ACADEMICO"/>
    <m/>
    <x v="0"/>
    <s v="126-01619"/>
    <x v="0"/>
    <s v="Catalogo principal"/>
    <s v="USD"/>
    <s v="N/A"/>
    <s v="Microsoft®AzureDevOpsServerCAL AllLng License/SoftwareAssurancePack Academic OLV 1License LevelE AdditionalProduct UsrCAL 1Year"/>
    <s v="Unidad"/>
    <s v="Und"/>
    <s v="Producto"/>
    <s v="N/A"/>
    <s v="N/A"/>
    <s v="N/A"/>
    <s v="126-01619"/>
    <s v="Suscripción Anual"/>
    <n v="41"/>
    <n v="1"/>
    <n v="1"/>
    <n v="0"/>
    <n v="169226.27000000002"/>
    <n v="169226.27"/>
    <n v="0"/>
  </r>
  <r>
    <s v="Catalogo principalOVS_ES ACADEMICO126-01620"/>
    <s v="126-01620OVS_ES ACADEMICO"/>
    <m/>
    <x v="0"/>
    <s v="126-01620"/>
    <x v="0"/>
    <s v="Catalogo principal"/>
    <s v="USD"/>
    <s v="N/A"/>
    <s v="Microsoft®AzureDevOpsServerCAL AllLng License/SoftwareAssurancePack Academic OLV 1License LevelF AdditionalProduct UsrCAL 1Year"/>
    <s v="Unidad"/>
    <s v="Und"/>
    <s v="Producto"/>
    <s v="N/A"/>
    <s v="N/A"/>
    <s v="N/A"/>
    <s v="126-01620"/>
    <s v="Suscripción Anual"/>
    <n v="41"/>
    <n v="1"/>
    <n v="1"/>
    <n v="0"/>
    <n v="169226.27000000002"/>
    <n v="169226.27"/>
    <n v="0"/>
  </r>
  <r>
    <s v="Catalogo principalOVS_ES ACADEMICO228-09538"/>
    <s v="228-09538OVS_ES ACADEMICO"/>
    <m/>
    <x v="0"/>
    <s v="228-09538"/>
    <x v="0"/>
    <s v="Catalogo principal"/>
    <s v="USD"/>
    <s v="N/A"/>
    <s v="Microsoft®SQLServerStandardEdition AllLng License/SoftwareAssurancePack Academic OLV 1License LevelE AdditionalProduct 1Year"/>
    <s v="Unidad"/>
    <s v="Und"/>
    <s v="Producto"/>
    <s v="N/A"/>
    <s v="N/A"/>
    <s v="N/A"/>
    <s v="228-09538"/>
    <s v="Suscripción Anual"/>
    <n v="95"/>
    <n v="1"/>
    <n v="1"/>
    <n v="0"/>
    <n v="392109.65"/>
    <n v="392109.65"/>
    <n v="0"/>
  </r>
  <r>
    <s v="Catalogo principalOVS_ES ACADEMICO228-09539"/>
    <s v="228-09539OVS_ES ACADEMICO"/>
    <m/>
    <x v="0"/>
    <s v="228-09539"/>
    <x v="0"/>
    <s v="Catalogo principal"/>
    <s v="USD"/>
    <s v="N/A"/>
    <s v="Microsoft®SQLServerStandardEdition AllLng License/SoftwareAssurancePack Academic OLV 1License LevelF AdditionalProduct 1Year"/>
    <s v="Unidad"/>
    <s v="Und"/>
    <s v="Producto"/>
    <s v="N/A"/>
    <s v="N/A"/>
    <s v="N/A"/>
    <s v="228-09539"/>
    <s v="Suscripción Anual"/>
    <n v="95"/>
    <n v="1"/>
    <n v="1"/>
    <n v="0"/>
    <n v="392109.65"/>
    <n v="392109.65"/>
    <n v="0"/>
  </r>
  <r>
    <s v="Catalogo principalOVS_ES ACADEMICO2FJ-00005"/>
    <s v="2FJ-00005OVS_ES ACADEMICO"/>
    <m/>
    <x v="0"/>
    <s v="2FJ-00005"/>
    <x v="0"/>
    <s v="Catalogo principal"/>
    <s v="USD"/>
    <s v="N/A"/>
    <s v="Microsoft® Office Pro Plus Education All Languages License &amp; Software Assurance Open Value Level E 1 Year Academic Enterprise"/>
    <s v="Unidad"/>
    <s v="Und"/>
    <s v="Producto"/>
    <s v="N/A"/>
    <s v="N/A"/>
    <s v="N/A"/>
    <s v="2FJ-00005"/>
    <s v="Suscripción Anual"/>
    <n v="37"/>
    <n v="1"/>
    <n v="1"/>
    <n v="0"/>
    <n v="152716.39000000001"/>
    <n v="152716.39000000001"/>
    <n v="0"/>
  </r>
  <r>
    <s v="Catalogo principalOVS_ES ACADEMICO2FJ-00006"/>
    <s v="2FJ-00006OVS_ES ACADEMICO"/>
    <m/>
    <x v="0"/>
    <s v="2FJ-00006"/>
    <x v="0"/>
    <s v="Catalogo principal"/>
    <s v="USD"/>
    <s v="N/A"/>
    <s v="Microsoft® Office Pro Plus Education All Languages License &amp; Software Assurance Open Value Level F 1 Year Academic Enterprise"/>
    <s v="Unidad"/>
    <s v="Und"/>
    <s v="Producto"/>
    <s v="N/A"/>
    <s v="N/A"/>
    <s v="N/A"/>
    <s v="2FJ-00006"/>
    <s v="Suscripción Anual"/>
    <n v="36"/>
    <n v="1"/>
    <n v="1"/>
    <n v="0"/>
    <n v="148588.92000000001"/>
    <n v="148588.92000000001"/>
    <n v="0"/>
  </r>
  <r>
    <s v="Catalogo principalOVS_ES ACADEMICO2FJ-00007"/>
    <s v="2FJ-00007OVS_ES ACADEMICO"/>
    <m/>
    <x v="0"/>
    <s v="2FJ-00007"/>
    <x v="0"/>
    <s v="Catalogo principal"/>
    <s v="USD"/>
    <s v="N/A"/>
    <s v="Microsoft® Office Pro Plus Education All Languages License &amp; Software Assurance Open Value No Level 1 Year Academic Student"/>
    <s v="Unidad"/>
    <s v="Und"/>
    <s v="Producto"/>
    <s v="N/A"/>
    <s v="N/A"/>
    <s v="N/A"/>
    <s v="2FJ-00007"/>
    <s v="Suscripción Anual"/>
    <n v="23"/>
    <n v="1"/>
    <n v="1"/>
    <n v="0"/>
    <n v="94931.810000000012"/>
    <n v="94931.81"/>
    <n v="0"/>
  </r>
  <r>
    <s v="Catalogo principalOVS_ES ACADEMICO2FJ-00010"/>
    <s v="2FJ-00010OVS_ES ACADEMICO"/>
    <m/>
    <x v="0"/>
    <s v="2FJ-00010"/>
    <x v="0"/>
    <s v="Catalogo principal"/>
    <s v="USD"/>
    <s v="N/A"/>
    <s v="Microsoft® Office Pro Plus Education All Languages License &amp; Software Assurance Open Value No Level 1 Year Academic Platform Student"/>
    <s v="Unidad"/>
    <s v="Und"/>
    <s v="Producto"/>
    <s v="N/A"/>
    <s v="N/A"/>
    <s v="N/A"/>
    <s v="2FJ-00010"/>
    <s v="Suscripción Anual"/>
    <n v="22"/>
    <n v="1"/>
    <n v="1"/>
    <n v="0"/>
    <n v="90804.340000000011"/>
    <n v="90804.34"/>
    <n v="0"/>
  </r>
  <r>
    <s v="Catalogo principalOVS_ES ACADEMICO2FJ-00025"/>
    <s v="2FJ-00025OVS_ES ACADEMICO"/>
    <m/>
    <x v="0"/>
    <s v="2FJ-00025"/>
    <x v="0"/>
    <s v="Catalogo principal"/>
    <s v="USD"/>
    <s v="N/A"/>
    <s v="Microsoft® Office Pro Plus Education All Languages License &amp; Software Assurance Open Value Level E 1 Year Academic Platform"/>
    <s v="Unidad"/>
    <s v="Und"/>
    <s v="Producto"/>
    <s v="N/A"/>
    <s v="N/A"/>
    <s v="N/A"/>
    <s v="2FJ-00025"/>
    <s v="Suscripción Anual"/>
    <n v="35"/>
    <n v="1"/>
    <n v="1"/>
    <n v="0"/>
    <n v="144461.45000000001"/>
    <n v="144461.45000000001"/>
    <n v="0"/>
  </r>
  <r>
    <s v="Catalogo principalOVS_ES ACADEMICO2FJ-00026"/>
    <s v="2FJ-00026OVS_ES ACADEMICO"/>
    <m/>
    <x v="0"/>
    <s v="2FJ-00026"/>
    <x v="0"/>
    <s v="Catalogo principal"/>
    <s v="USD"/>
    <s v="N/A"/>
    <s v="Microsoft® Office Pro Plus Education All Languages License &amp; Software Assurance Open Value Level F 1 Year Academic Platform"/>
    <s v="Unidad"/>
    <s v="Und"/>
    <s v="Producto"/>
    <s v="N/A"/>
    <s v="N/A"/>
    <s v="N/A"/>
    <s v="2FJ-00026"/>
    <s v="Suscripción Anual"/>
    <n v="34"/>
    <n v="1"/>
    <n v="1"/>
    <n v="0"/>
    <n v="140333.98000000001"/>
    <n v="140333.98000000001"/>
    <n v="0"/>
  </r>
  <r>
    <s v="Catalogo principalOVS_ES ACADEMICO2PM-00008"/>
    <s v="2PM-00008OVS_ES ACADEMICO"/>
    <m/>
    <x v="0"/>
    <s v="2PM-00008"/>
    <x v="0"/>
    <s v="Catalogo principal"/>
    <s v="USD"/>
    <s v="N/A"/>
    <s v="Microsoft® Defender Cloud Apps Open All Languages Subscription Open Value Level E 1 Month Academic AP Faculty"/>
    <s v="Unidad"/>
    <s v="Und"/>
    <s v="Producto"/>
    <s v="N/A"/>
    <s v="N/A"/>
    <s v="N/A"/>
    <s v="2PM-00008"/>
    <s v="Suscripción mensual con pago anual"/>
    <n v="0.9"/>
    <n v="1"/>
    <n v="1"/>
    <n v="0"/>
    <n v="3714.7230000000004"/>
    <n v="3714.72"/>
    <n v="0"/>
  </r>
  <r>
    <s v="Catalogo principalOVS_ES ACADEMICO2PM-00009"/>
    <s v="2PM-00009OVS_ES ACADEMICO"/>
    <m/>
    <x v="0"/>
    <s v="2PM-00009"/>
    <x v="0"/>
    <s v="Catalogo principal"/>
    <s v="USD"/>
    <s v="N/A"/>
    <s v="Microsoft® Defender Cloud Apps Open All Languages Subscription Open Value Level F 1 Month Academic AP Faculty"/>
    <s v="Unidad"/>
    <s v="Und"/>
    <s v="Producto"/>
    <s v="N/A"/>
    <s v="N/A"/>
    <s v="N/A"/>
    <s v="2PM-00009"/>
    <s v="Suscripción mensual con pago anual"/>
    <n v="0.9"/>
    <n v="1"/>
    <n v="1"/>
    <n v="0"/>
    <n v="3714.7230000000004"/>
    <n v="3714.72"/>
    <n v="0"/>
  </r>
  <r>
    <s v="Catalogo principalOVS_ES ACADEMICO2PM-00011"/>
    <s v="2PM-00011OVS_ES ACADEMICO"/>
    <m/>
    <x v="0"/>
    <s v="2PM-00011"/>
    <x v="0"/>
    <s v="Catalogo principal"/>
    <s v="USD"/>
    <s v="N/A"/>
    <s v="Microsoft® Defender Cloud Apps Open All Languages Subscription Open Value No Level 1 Month Academic Student"/>
    <s v="Unidad"/>
    <s v="Und"/>
    <s v="Producto"/>
    <s v="N/A"/>
    <s v="N/A"/>
    <s v="N/A"/>
    <s v="2PM-00011"/>
    <s v="Suscripción mensual con pago anual"/>
    <n v="0.5"/>
    <n v="1"/>
    <n v="1"/>
    <n v="0"/>
    <n v="2063.7350000000001"/>
    <n v="2063.7399999999998"/>
    <n v="0"/>
  </r>
  <r>
    <s v="Catalogo principalOVS_ES ACADEMICO2UJ-00007"/>
    <s v="2UJ-00007OVS_ES ACADEMICO"/>
    <m/>
    <x v="0"/>
    <s v="2UJ-00007"/>
    <x v="0"/>
    <s v="Catalogo principal"/>
    <s v="USD"/>
    <s v="N/A"/>
    <s v="Microsoft® Desktop Education All Languages License &amp; Software Assurance Open Value Level E 1 Year Academic Enterprise ECAL"/>
    <s v="Unidad"/>
    <s v="Und"/>
    <s v="Producto"/>
    <s v="N/A"/>
    <s v="N/A"/>
    <s v="N/A"/>
    <s v="2UJ-00007"/>
    <s v="Suscripción Anual"/>
    <n v="83"/>
    <n v="1"/>
    <n v="1"/>
    <n v="0"/>
    <n v="342580.01"/>
    <n v="342580.01"/>
    <n v="0"/>
  </r>
  <r>
    <s v="Catalogo principalOVS_ES ACADEMICO2UJ-00008"/>
    <s v="2UJ-00008OVS_ES ACADEMICO"/>
    <m/>
    <x v="0"/>
    <s v="2UJ-00008"/>
    <x v="0"/>
    <s v="Catalogo principal"/>
    <s v="USD"/>
    <s v="N/A"/>
    <s v="Microsoft® Desktop Education All Languages License &amp; Software Assurance Open Value Level F 1 Year Academic Enterprise ECAL"/>
    <s v="Unidad"/>
    <s v="Und"/>
    <s v="Producto"/>
    <s v="N/A"/>
    <s v="N/A"/>
    <s v="N/A"/>
    <s v="2UJ-00008"/>
    <s v="Suscripción Anual"/>
    <n v="80"/>
    <n v="1"/>
    <n v="1"/>
    <n v="0"/>
    <n v="330197.60000000003"/>
    <n v="330197.59999999998"/>
    <n v="0"/>
  </r>
  <r>
    <s v="Catalogo principalOVS_ES ACADEMICO2UJ-00009"/>
    <s v="2UJ-00009OVS_ES ACADEMICO"/>
    <m/>
    <x v="0"/>
    <s v="2UJ-00009"/>
    <x v="0"/>
    <s v="Catalogo principal"/>
    <s v="USD"/>
    <s v="N/A"/>
    <s v="Microsoft® Desktop Education All Languages SA Step-up Open Value Level E 1 Year Academic Enterprise ECAL"/>
    <s v="Unidad"/>
    <s v="Und"/>
    <s v="Producto"/>
    <s v="N/A"/>
    <s v="N/A"/>
    <s v="N/A"/>
    <s v="2UJ-00009"/>
    <s v="Suscripción Anual"/>
    <n v="13"/>
    <n v="1"/>
    <n v="1"/>
    <n v="0"/>
    <n v="53657.11"/>
    <n v="53657.11"/>
    <n v="0"/>
  </r>
  <r>
    <s v="Catalogo principalOVS_ES ACADEMICO2UJ-00010"/>
    <s v="2UJ-00010OVS_ES ACADEMICO"/>
    <m/>
    <x v="0"/>
    <s v="2UJ-00010"/>
    <x v="0"/>
    <s v="Catalogo principal"/>
    <s v="USD"/>
    <s v="N/A"/>
    <s v="Microsoft® Desktop Education All Languages SA Step-up Open Value Level F 1 Year Academic Enterprise ECAL"/>
    <s v="Unidad"/>
    <s v="Und"/>
    <s v="Producto"/>
    <s v="N/A"/>
    <s v="N/A"/>
    <s v="N/A"/>
    <s v="2UJ-00010"/>
    <s v="Suscripción Anual"/>
    <n v="13"/>
    <n v="1"/>
    <n v="1"/>
    <n v="0"/>
    <n v="53657.11"/>
    <n v="53657.11"/>
    <n v="0"/>
  </r>
  <r>
    <s v="Catalogo principalOVS_ES ACADEMICO2UJ-00011"/>
    <s v="2UJ-00011OVS_ES ACADEMICO"/>
    <m/>
    <x v="0"/>
    <s v="2UJ-00011"/>
    <x v="0"/>
    <s v="Catalogo principal"/>
    <s v="USD"/>
    <s v="N/A"/>
    <s v="Microsoft® Desktop Education All Languages License &amp; Software Assurance Open Value Level E 1 Year Academic Enterprise"/>
    <s v="Unidad"/>
    <s v="Und"/>
    <s v="Producto"/>
    <s v="N/A"/>
    <s v="N/A"/>
    <s v="N/A"/>
    <s v="2UJ-00011"/>
    <s v="Suscripción Anual"/>
    <n v="70"/>
    <n v="1"/>
    <n v="1"/>
    <n v="0"/>
    <n v="288922.90000000002"/>
    <n v="288922.90000000002"/>
    <n v="0"/>
  </r>
  <r>
    <s v="Catalogo principalOVS_ES ACADEMICO2UJ-00012"/>
    <s v="2UJ-00012OVS_ES ACADEMICO"/>
    <m/>
    <x v="0"/>
    <s v="2UJ-00012"/>
    <x v="0"/>
    <s v="Catalogo principal"/>
    <s v="USD"/>
    <s v="N/A"/>
    <s v="Microsoft® Desktop Education All Languages License &amp; Software Assurance Open Value Level F 1 Year Academic Enterprise"/>
    <s v="Unidad"/>
    <s v="Und"/>
    <s v="Producto"/>
    <s v="N/A"/>
    <s v="N/A"/>
    <s v="N/A"/>
    <s v="2UJ-00012"/>
    <s v="Suscripción Anual"/>
    <n v="68"/>
    <n v="1"/>
    <n v="1"/>
    <n v="0"/>
    <n v="280667.96000000002"/>
    <n v="280667.96000000002"/>
    <n v="0"/>
  </r>
  <r>
    <s v="Catalogo principalOVS_ES ACADEMICO2UJ-00015"/>
    <s v="2UJ-00015OVS_ES ACADEMICO"/>
    <m/>
    <x v="0"/>
    <s v="2UJ-00015"/>
    <x v="0"/>
    <s v="Catalogo principal"/>
    <s v="USD"/>
    <s v="N/A"/>
    <s v="Microsoft® Desktop Education All Languages License &amp; Software Assurance Open Value No Level 1 Year Academic Student ECAL"/>
    <s v="Unidad"/>
    <s v="Und"/>
    <s v="Producto"/>
    <s v="N/A"/>
    <s v="N/A"/>
    <s v="N/A"/>
    <s v="2UJ-00015"/>
    <s v="Suscripción Anual"/>
    <n v="38"/>
    <n v="1"/>
    <n v="1"/>
    <n v="0"/>
    <n v="156843.86000000002"/>
    <n v="156843.85999999999"/>
    <n v="0"/>
  </r>
  <r>
    <s v="Catalogo principalOVS_ES ACADEMICO2UJ-00016"/>
    <s v="2UJ-00016OVS_ES ACADEMICO"/>
    <m/>
    <x v="0"/>
    <s v="2UJ-00016"/>
    <x v="0"/>
    <s v="Catalogo principal"/>
    <s v="USD"/>
    <s v="N/A"/>
    <s v="Microsoft® Desktop Education All Languages SA Step-up Open Value No Level 1 Year Academic Student ECAL"/>
    <s v="Unidad"/>
    <s v="Und"/>
    <s v="Producto"/>
    <s v="N/A"/>
    <s v="N/A"/>
    <s v="N/A"/>
    <s v="2UJ-00016"/>
    <s v="Suscripción Anual"/>
    <n v="13"/>
    <n v="1"/>
    <n v="1"/>
    <n v="0"/>
    <n v="53657.11"/>
    <n v="53657.11"/>
    <n v="0"/>
  </r>
  <r>
    <s v="Catalogo principalOVS_ES ACADEMICO2UJ-00017"/>
    <s v="2UJ-00017OVS_ES ACADEMICO"/>
    <m/>
    <x v="0"/>
    <s v="2UJ-00017"/>
    <x v="0"/>
    <s v="Catalogo principal"/>
    <s v="USD"/>
    <s v="N/A"/>
    <s v="Microsoft® Desktop Education All Languages License &amp; Software Assurance Open Value No Level 1 Year Academic Student"/>
    <s v="Unidad"/>
    <s v="Und"/>
    <s v="Producto"/>
    <s v="N/A"/>
    <s v="N/A"/>
    <s v="N/A"/>
    <s v="2UJ-00017"/>
    <s v="Suscripción Anual"/>
    <n v="26"/>
    <n v="1"/>
    <n v="1"/>
    <n v="0"/>
    <n v="107314.22"/>
    <n v="107314.22"/>
    <n v="0"/>
  </r>
  <r>
    <s v="Catalogo principalOVS_ES ACADEMICO2ZW-00001"/>
    <s v="2ZW-00001OVS_ES ACADEMICO"/>
    <m/>
    <x v="0"/>
    <s v="2ZW-00001"/>
    <x v="0"/>
    <s v="Catalogo principal"/>
    <s v="USD"/>
    <s v="N/A"/>
    <s v="Microsoft® O365 Advanced Compliance Open Student All Languages Subscription Open Value No Level 1 Month Academic"/>
    <s v="Unidad"/>
    <s v="Und"/>
    <s v="Producto"/>
    <s v="N/A"/>
    <s v="N/A"/>
    <s v="N/A"/>
    <s v="2ZW-00001"/>
    <s v="Suscripción mensual con pago anual"/>
    <n v="2.2000000000000002"/>
    <n v="1"/>
    <n v="1"/>
    <n v="0"/>
    <n v="9080.4340000000011"/>
    <n v="9080.43"/>
    <n v="0"/>
  </r>
  <r>
    <s v="Catalogo principalOVS_ES ACADEMICO312-04097"/>
    <s v="312-04097OVS_ES ACADEMICO"/>
    <m/>
    <x v="0"/>
    <s v="312-04097"/>
    <x v="0"/>
    <s v="Catalogo principal"/>
    <s v="USD"/>
    <s v="N/A"/>
    <s v="Microsoft®ExchangeServerStandard AllLng License/SoftwareAssurancePack Academic OLV 1License LevelE AdditionalProduct 1Year"/>
    <s v="Unidad"/>
    <s v="Und"/>
    <s v="Producto"/>
    <s v="N/A"/>
    <s v="N/A"/>
    <s v="N/A"/>
    <s v="312-04097"/>
    <s v="Suscripción Anual"/>
    <n v="82"/>
    <n v="1"/>
    <n v="1"/>
    <n v="0"/>
    <n v="338452.54000000004"/>
    <n v="338452.54"/>
    <n v="0"/>
  </r>
  <r>
    <s v="Catalogo principalOVS_ES ACADEMICO312-04098"/>
    <s v="312-04098OVS_ES ACADEMICO"/>
    <m/>
    <x v="0"/>
    <s v="312-04098"/>
    <x v="0"/>
    <s v="Catalogo principal"/>
    <s v="USD"/>
    <s v="N/A"/>
    <s v="Microsoft®ExchangeServerStandard AllLng License/SoftwareAssurancePack Academic OLV 1License LevelF AdditionalProduct 1Year"/>
    <s v="Unidad"/>
    <s v="Und"/>
    <s v="Producto"/>
    <s v="N/A"/>
    <s v="N/A"/>
    <s v="N/A"/>
    <s v="312-04098"/>
    <s v="Suscripción Anual"/>
    <n v="82"/>
    <n v="1"/>
    <n v="1"/>
    <n v="0"/>
    <n v="338452.54000000004"/>
    <n v="338452.54"/>
    <n v="0"/>
  </r>
  <r>
    <s v="Catalogo principalOVS_ES ACADEMICO32L-00001"/>
    <s v="32L-00001OVS_ES ACADEMICO"/>
    <m/>
    <x v="0"/>
    <s v="32L-00001"/>
    <x v="0"/>
    <s v="Catalogo principal"/>
    <s v="USD"/>
    <s v="N/A"/>
    <s v="Microsoft® O365 Advanced Compliance Open Faculty All Languages Subscription Open Value Level E 1 Month Academic AP"/>
    <s v="Unidad"/>
    <s v="Und"/>
    <s v="Producto"/>
    <s v="N/A"/>
    <s v="N/A"/>
    <s v="N/A"/>
    <s v="32L-00001"/>
    <s v="Suscripción mensual con pago anual"/>
    <n v="2.5"/>
    <n v="1"/>
    <n v="1"/>
    <n v="0"/>
    <n v="10318.675000000001"/>
    <n v="10318.68"/>
    <n v="0"/>
  </r>
  <r>
    <s v="Catalogo principalOVS_ES ACADEMICO32L-00002"/>
    <s v="32L-00002OVS_ES ACADEMICO"/>
    <m/>
    <x v="0"/>
    <s v="32L-00002"/>
    <x v="0"/>
    <s v="Catalogo principal"/>
    <s v="USD"/>
    <s v="N/A"/>
    <s v="Microsoft® O365 Advanced Compliance Open Faculty All Languages Subscription Open Value Level F 1 Month Academic AP"/>
    <s v="Unidad"/>
    <s v="Und"/>
    <s v="Producto"/>
    <s v="N/A"/>
    <s v="N/A"/>
    <s v="N/A"/>
    <s v="32L-00002"/>
    <s v="Suscripción mensual con pago anual"/>
    <n v="2.5"/>
    <n v="1"/>
    <n v="1"/>
    <n v="0"/>
    <n v="10318.675000000001"/>
    <n v="10318.68"/>
    <n v="0"/>
  </r>
  <r>
    <s v="Catalogo principalOVS_ES ACADEMICO32N-00001"/>
    <s v="32N-00001OVS_ES ACADEMICO"/>
    <m/>
    <x v="0"/>
    <s v="32N-00001"/>
    <x v="0"/>
    <s v="Catalogo principal"/>
    <s v="USD"/>
    <s v="N/A"/>
    <s v="Microsoft® MyAnalytics Open Student All Languages Subscription Open Value No Level 1 Month Academic"/>
    <s v="Unidad"/>
    <s v="Und"/>
    <s v="Producto"/>
    <s v="N/A"/>
    <s v="N/A"/>
    <s v="N/A"/>
    <s v="32N-00001"/>
    <s v="Suscripción mensual con pago anual"/>
    <n v="1.2"/>
    <n v="1"/>
    <n v="1"/>
    <n v="0"/>
    <n v="4952.9639999999999"/>
    <n v="4952.96"/>
    <n v="0"/>
  </r>
  <r>
    <s v="Catalogo principalOVS_ES ACADEMICO32P-00001"/>
    <s v="32P-00001OVS_ES ACADEMICO"/>
    <m/>
    <x v="0"/>
    <s v="32P-00001"/>
    <x v="0"/>
    <s v="Catalogo principal"/>
    <s v="USD"/>
    <s v="N/A"/>
    <s v="Microsoft® MyAnalytics Open Faculty All Languages Subscription Open Value Level E 1 Month Academic Additional Product"/>
    <s v="Unidad"/>
    <s v="Und"/>
    <s v="Producto"/>
    <s v="N/A"/>
    <s v="N/A"/>
    <s v="N/A"/>
    <s v="32P-00001"/>
    <s v="Suscripción mensual con pago anual"/>
    <n v="1.5"/>
    <n v="1"/>
    <n v="1"/>
    <n v="0"/>
    <n v="6191.2049999999999"/>
    <n v="6191.21"/>
    <n v="0"/>
  </r>
  <r>
    <s v="Catalogo principalOVS_ES ACADEMICO32P-00002"/>
    <s v="32P-00002OVS_ES ACADEMICO"/>
    <m/>
    <x v="0"/>
    <s v="32P-00002"/>
    <x v="0"/>
    <s v="Catalogo principal"/>
    <s v="USD"/>
    <s v="N/A"/>
    <s v="Microsoft® MyAnalytics Open Faculty All Languages Subscription Open Value Level F 1 Month Academic Additional Product"/>
    <s v="Unidad"/>
    <s v="Und"/>
    <s v="Producto"/>
    <s v="N/A"/>
    <s v="N/A"/>
    <s v="N/A"/>
    <s v="32P-00002"/>
    <s v="Suscripción mensual con pago anual"/>
    <n v="1.5"/>
    <n v="1"/>
    <n v="1"/>
    <n v="0"/>
    <n v="6191.2049999999999"/>
    <n v="6191.21"/>
    <n v="0"/>
  </r>
  <r>
    <s v="Catalogo principalOVS_ES ACADEMICO32S-00001"/>
    <s v="32S-00001OVS_ES ACADEMICO"/>
    <m/>
    <x v="0"/>
    <s v="32S-00001"/>
    <x v="0"/>
    <s v="Catalogo principal"/>
    <s v="USD"/>
    <s v="N/A"/>
    <s v="Microsoft® Teams Phone Standard Open Students All Languages Subscription Open Value No Level 1 Month Academic"/>
    <s v="Unidad"/>
    <s v="Und"/>
    <s v="Producto"/>
    <s v="N/A"/>
    <s v="N/A"/>
    <s v="N/A"/>
    <s v="32S-00001"/>
    <s v="Suscripción mensual con pago anual"/>
    <n v="2.2999999999999998"/>
    <n v="1"/>
    <n v="1"/>
    <n v="0"/>
    <n v="9493.1810000000005"/>
    <n v="9493.18"/>
    <n v="0"/>
  </r>
  <r>
    <s v="Catalogo principalOVS_ES ACADEMICO32V-00001"/>
    <s v="32V-00001OVS_ES ACADEMICO"/>
    <m/>
    <x v="0"/>
    <s v="32V-00001"/>
    <x v="0"/>
    <s v="Catalogo principal"/>
    <s v="USD"/>
    <s v="N/A"/>
    <s v="Microsoft® Teams Phone Standard Open Faculty All Languages Subscription Open Value Level E 1 Month Academic AP"/>
    <s v="Unidad"/>
    <s v="Und"/>
    <s v="Producto"/>
    <s v="N/A"/>
    <s v="N/A"/>
    <s v="N/A"/>
    <s v="32V-00001"/>
    <s v="Suscripción mensual con pago anual"/>
    <n v="3"/>
    <n v="1"/>
    <n v="1"/>
    <n v="0"/>
    <n v="12382.41"/>
    <n v="12382.41"/>
    <n v="0"/>
  </r>
  <r>
    <s v="Catalogo principalOVS_ES ACADEMICO32V-00002"/>
    <s v="32V-00002OVS_ES ACADEMICO"/>
    <m/>
    <x v="0"/>
    <s v="32V-00002"/>
    <x v="0"/>
    <s v="Catalogo principal"/>
    <s v="USD"/>
    <s v="N/A"/>
    <s v="Microsoft® Teams Phone Standard Open Faculty All Languages Subscription Open Value Level F 1 Month Academic AP"/>
    <s v="Unidad"/>
    <s v="Und"/>
    <s v="Producto"/>
    <s v="N/A"/>
    <s v="N/A"/>
    <s v="N/A"/>
    <s v="32V-00002"/>
    <s v="Suscripción mensual con pago anual"/>
    <n v="3"/>
    <n v="1"/>
    <n v="1"/>
    <n v="0"/>
    <n v="12382.41"/>
    <n v="12382.41"/>
    <n v="0"/>
  </r>
  <r>
    <s v="Catalogo principalOVS_ES ACADEMICO359-05410"/>
    <s v="359-05410OVS_ES ACADEMICO"/>
    <m/>
    <x v="0"/>
    <s v="359-05410"/>
    <x v="0"/>
    <s v="Catalogo principal"/>
    <s v="USD"/>
    <s v="N/A"/>
    <s v="Microsoft®SQLCAL AllLng License/SoftwareAssurancePack Academic OLV 1License LevelE AdditionalProduct DvcCAL 1Year"/>
    <s v="Unidad"/>
    <s v="Und"/>
    <s v="Producto"/>
    <s v="N/A"/>
    <s v="N/A"/>
    <s v="N/A"/>
    <s v="359-05410"/>
    <s v="Suscripción Anual"/>
    <n v="22"/>
    <n v="1"/>
    <n v="1"/>
    <n v="0"/>
    <n v="90804.340000000011"/>
    <n v="90804.34"/>
    <n v="0"/>
  </r>
  <r>
    <s v="Catalogo principalOVS_ES ACADEMICO359-05411"/>
    <s v="359-05411OVS_ES ACADEMICO"/>
    <m/>
    <x v="0"/>
    <s v="359-05411"/>
    <x v="0"/>
    <s v="Catalogo principal"/>
    <s v="USD"/>
    <s v="N/A"/>
    <s v="Microsoft®SQLCAL AllLng License/SoftwareAssurancePack Academic OLV 1License LevelF AdditionalProduct DvcCAL 1Year"/>
    <s v="Unidad"/>
    <s v="Und"/>
    <s v="Producto"/>
    <s v="N/A"/>
    <s v="N/A"/>
    <s v="N/A"/>
    <s v="359-05411"/>
    <s v="Suscripción Anual"/>
    <n v="22"/>
    <n v="1"/>
    <n v="1"/>
    <n v="0"/>
    <n v="90804.340000000011"/>
    <n v="90804.34"/>
    <n v="0"/>
  </r>
  <r>
    <s v="Catalogo principalOVS_ES ACADEMICO359-05412"/>
    <s v="359-05412OVS_ES ACADEMICO"/>
    <m/>
    <x v="0"/>
    <s v="359-05412"/>
    <x v="0"/>
    <s v="Catalogo principal"/>
    <s v="USD"/>
    <s v="N/A"/>
    <s v="Microsoft®SQLCAL AllLng License/SoftwareAssurancePack Academic OLV 1License LevelE AdditionalProduct UsrCAL 1Year"/>
    <s v="Unidad"/>
    <s v="Und"/>
    <s v="Producto"/>
    <s v="N/A"/>
    <s v="N/A"/>
    <s v="N/A"/>
    <s v="359-05412"/>
    <s v="Suscripción Anual"/>
    <n v="22"/>
    <n v="1"/>
    <n v="1"/>
    <n v="0"/>
    <n v="90804.340000000011"/>
    <n v="90804.34"/>
    <n v="0"/>
  </r>
  <r>
    <s v="Catalogo principalOVS_ES ACADEMICO359-05413"/>
    <s v="359-05413OVS_ES ACADEMICO"/>
    <m/>
    <x v="0"/>
    <s v="359-05413"/>
    <x v="0"/>
    <s v="Catalogo principal"/>
    <s v="USD"/>
    <s v="N/A"/>
    <s v="Microsoft®SQLCAL AllLng License/SoftwareAssurancePack Academic OLV 1License LevelF AdditionalProduct UsrCAL 1Year"/>
    <s v="Unidad"/>
    <s v="Und"/>
    <s v="Producto"/>
    <s v="N/A"/>
    <s v="N/A"/>
    <s v="N/A"/>
    <s v="359-05413"/>
    <s v="Suscripción Anual"/>
    <n v="22"/>
    <n v="1"/>
    <n v="1"/>
    <n v="0"/>
    <n v="90804.340000000011"/>
    <n v="90804.34"/>
    <n v="0"/>
  </r>
  <r>
    <s v="Catalogo principalOVS_ES ACADEMICO359-05414"/>
    <s v="359-05414OVS_ES ACADEMICO"/>
    <m/>
    <x v="0"/>
    <s v="359-05414"/>
    <x v="0"/>
    <s v="Catalogo principal"/>
    <s v="USD"/>
    <s v="N/A"/>
    <s v="Microsoft®SQLCAL AllLng License/SoftwareAssurancePack Academic OLV 1License LevelE Enterprise DvcCAL 1Year"/>
    <s v="Unidad"/>
    <s v="Und"/>
    <s v="Producto"/>
    <s v="N/A"/>
    <s v="N/A"/>
    <s v="N/A"/>
    <s v="359-05414"/>
    <s v="Suscripción Anual"/>
    <n v="8"/>
    <n v="1"/>
    <n v="1"/>
    <n v="0"/>
    <n v="33019.760000000002"/>
    <n v="33019.760000000002"/>
    <n v="0"/>
  </r>
  <r>
    <s v="Catalogo principalOVS_ES ACADEMICO359-05415"/>
    <s v="359-05415OVS_ES ACADEMICO"/>
    <m/>
    <x v="0"/>
    <s v="359-05415"/>
    <x v="0"/>
    <s v="Catalogo principal"/>
    <s v="USD"/>
    <s v="N/A"/>
    <s v="Microsoft®SQLCAL AllLng License/SoftwareAssurancePack Academic OLV 1License LevelF Enterprise DvcCAL 1Year"/>
    <s v="Unidad"/>
    <s v="Und"/>
    <s v="Producto"/>
    <s v="N/A"/>
    <s v="N/A"/>
    <s v="N/A"/>
    <s v="359-05415"/>
    <s v="Suscripción Anual"/>
    <n v="8"/>
    <n v="1"/>
    <n v="1"/>
    <n v="0"/>
    <n v="33019.760000000002"/>
    <n v="33019.760000000002"/>
    <n v="0"/>
  </r>
  <r>
    <s v="Catalogo principalOVS_ES ACADEMICO359-05416"/>
    <s v="359-05416OVS_ES ACADEMICO"/>
    <m/>
    <x v="0"/>
    <s v="359-05416"/>
    <x v="0"/>
    <s v="Catalogo principal"/>
    <s v="USD"/>
    <s v="N/A"/>
    <s v="Microsoft®SQLCAL AllLng License/SoftwareAssurancePack Academic OLV 1License LevelE Enterprise UsrCAL 1Year"/>
    <s v="Unidad"/>
    <s v="Und"/>
    <s v="Producto"/>
    <s v="N/A"/>
    <s v="N/A"/>
    <s v="N/A"/>
    <s v="359-05416"/>
    <s v="Suscripción Anual"/>
    <n v="8"/>
    <n v="1"/>
    <n v="1"/>
    <n v="0"/>
    <n v="33019.760000000002"/>
    <n v="33019.760000000002"/>
    <n v="0"/>
  </r>
  <r>
    <s v="Catalogo principalOVS_ES ACADEMICO359-05417"/>
    <s v="359-05417OVS_ES ACADEMICO"/>
    <m/>
    <x v="0"/>
    <s v="359-05417"/>
    <x v="0"/>
    <s v="Catalogo principal"/>
    <s v="USD"/>
    <s v="N/A"/>
    <s v="Microsoft®SQLCAL AllLng License/SoftwareAssurancePack Academic OLV 1License LevelF Enterprise UsrCAL 1Year"/>
    <s v="Unidad"/>
    <s v="Und"/>
    <s v="Producto"/>
    <s v="N/A"/>
    <s v="N/A"/>
    <s v="N/A"/>
    <s v="359-05417"/>
    <s v="Suscripción Anual"/>
    <n v="8"/>
    <n v="1"/>
    <n v="1"/>
    <n v="0"/>
    <n v="33019.760000000002"/>
    <n v="33019.760000000002"/>
    <n v="0"/>
  </r>
  <r>
    <s v="Catalogo principalOVS_ES ACADEMICO359-05418"/>
    <s v="359-05418OVS_ES ACADEMICO"/>
    <m/>
    <x v="0"/>
    <s v="359-05418"/>
    <x v="0"/>
    <s v="Catalogo principal"/>
    <s v="USD"/>
    <s v="N/A"/>
    <s v="Microsoft®SQLCAL AllLng License/SoftwareAssurancePack Academic OLV 1License NoLevel Student DvcCAL 1Year"/>
    <s v="Unidad"/>
    <s v="Und"/>
    <s v="Producto"/>
    <s v="N/A"/>
    <s v="N/A"/>
    <s v="N/A"/>
    <s v="359-05418"/>
    <s v="Suscripción Anual"/>
    <n v="8"/>
    <n v="1"/>
    <n v="1"/>
    <n v="0"/>
    <n v="33019.760000000002"/>
    <n v="33019.760000000002"/>
    <n v="0"/>
  </r>
  <r>
    <s v="Catalogo principalOVS_ES ACADEMICO359-05419"/>
    <s v="359-05419OVS_ES ACADEMICO"/>
    <m/>
    <x v="0"/>
    <s v="359-05419"/>
    <x v="0"/>
    <s v="Catalogo principal"/>
    <s v="USD"/>
    <s v="N/A"/>
    <s v="Microsoft®SQLCAL AllLng License/SoftwareAssurancePack Academic OLV 1License NoLevel Student UsrCAL 1Year"/>
    <s v="Unidad"/>
    <s v="Und"/>
    <s v="Producto"/>
    <s v="N/A"/>
    <s v="N/A"/>
    <s v="N/A"/>
    <s v="359-05419"/>
    <s v="Suscripción Anual"/>
    <n v="8"/>
    <n v="1"/>
    <n v="1"/>
    <n v="0"/>
    <n v="33019.760000000002"/>
    <n v="33019.760000000002"/>
    <n v="0"/>
  </r>
  <r>
    <s v="Catalogo principalOVS_ES ACADEMICO381-04234"/>
    <s v="381-04234OVS_ES ACADEMICO"/>
    <m/>
    <x v="0"/>
    <s v="381-04234"/>
    <x v="0"/>
    <s v="Catalogo principal"/>
    <s v="USD"/>
    <s v="N/A"/>
    <s v="Microsoft®ExchangeStandardCAL AllLng License/SoftwareAssurancePack Academic OLV 1License LevelE Enterprise DvcCAL 1Year"/>
    <s v="Unidad"/>
    <s v="Und"/>
    <s v="Producto"/>
    <s v="N/A"/>
    <s v="N/A"/>
    <s v="N/A"/>
    <s v="381-04234"/>
    <s v="Suscripción Anual"/>
    <n v="3.28"/>
    <n v="1"/>
    <n v="1"/>
    <n v="0"/>
    <n v="13538.1016"/>
    <n v="13538.1"/>
    <n v="0"/>
  </r>
  <r>
    <s v="Catalogo principalOVS_ES ACADEMICO381-04235"/>
    <s v="381-04235OVS_ES ACADEMICO"/>
    <m/>
    <x v="0"/>
    <s v="381-04235"/>
    <x v="0"/>
    <s v="Catalogo principal"/>
    <s v="USD"/>
    <s v="N/A"/>
    <s v="Microsoft®ExchangeStandardCAL AllLng License/SoftwareAssurancePack Academic OLV 1License LevelF Enterprise DvcCAL 1Year"/>
    <s v="Unidad"/>
    <s v="Und"/>
    <s v="Producto"/>
    <s v="N/A"/>
    <s v="N/A"/>
    <s v="N/A"/>
    <s v="381-04235"/>
    <s v="Suscripción Anual"/>
    <n v="3.28"/>
    <n v="1"/>
    <n v="1"/>
    <n v="0"/>
    <n v="13538.1016"/>
    <n v="13538.1"/>
    <n v="0"/>
  </r>
  <r>
    <s v="Catalogo principalOVS_ES ACADEMICO381-04236"/>
    <s v="381-04236OVS_ES ACADEMICO"/>
    <m/>
    <x v="0"/>
    <s v="381-04236"/>
    <x v="0"/>
    <s v="Catalogo principal"/>
    <s v="USD"/>
    <s v="N/A"/>
    <s v="Microsoft®ExchangeStandardCAL AllLng License/SoftwareAssurancePack Academic OLV 1License LevelE Enterprise UsrCAL 1Year"/>
    <s v="Unidad"/>
    <s v="Und"/>
    <s v="Producto"/>
    <s v="N/A"/>
    <s v="N/A"/>
    <s v="N/A"/>
    <s v="381-04236"/>
    <s v="Suscripción Anual"/>
    <n v="3.12"/>
    <n v="1"/>
    <n v="1"/>
    <n v="0"/>
    <n v="12877.706400000001"/>
    <n v="12877.71"/>
    <n v="0"/>
  </r>
  <r>
    <s v="Catalogo principalOVS_ES ACADEMICO381-04237"/>
    <s v="381-04237OVS_ES ACADEMICO"/>
    <m/>
    <x v="0"/>
    <s v="381-04237"/>
    <x v="0"/>
    <s v="Catalogo principal"/>
    <s v="USD"/>
    <s v="N/A"/>
    <s v="Microsoft®ExchangeStandardCAL AllLng License/SoftwareAssurancePack Academic OLV 1License LevelF Enterprise UsrCAL 1Year"/>
    <s v="Unidad"/>
    <s v="Und"/>
    <s v="Producto"/>
    <s v="N/A"/>
    <s v="N/A"/>
    <s v="N/A"/>
    <s v="381-04237"/>
    <s v="Suscripción Anual"/>
    <n v="3.12"/>
    <n v="1"/>
    <n v="1"/>
    <n v="0"/>
    <n v="12877.706400000001"/>
    <n v="12877.71"/>
    <n v="0"/>
  </r>
  <r>
    <s v="Catalogo principalOVS_ES ACADEMICO381-04238"/>
    <s v="381-04238OVS_ES ACADEMICO"/>
    <m/>
    <x v="0"/>
    <s v="381-04238"/>
    <x v="0"/>
    <s v="Catalogo principal"/>
    <s v="USD"/>
    <s v="N/A"/>
    <s v="Microsoft®ExchangeStandardCAL AllLng License/SoftwareAssurancePack Academic OLV 1License NoLevel Student DvcCAL 1Year"/>
    <s v="Unidad"/>
    <s v="Und"/>
    <s v="Producto"/>
    <s v="N/A"/>
    <s v="N/A"/>
    <s v="N/A"/>
    <s v="381-04238"/>
    <s v="Suscripción Anual"/>
    <n v="0.78"/>
    <n v="1"/>
    <n v="1"/>
    <n v="0"/>
    <n v="3219.4266000000002"/>
    <n v="3219.43"/>
    <n v="0"/>
  </r>
  <r>
    <s v="Catalogo principalOVS_ES ACADEMICO381-04239"/>
    <s v="381-04239OVS_ES ACADEMICO"/>
    <m/>
    <x v="0"/>
    <s v="381-04239"/>
    <x v="0"/>
    <s v="Catalogo principal"/>
    <s v="USD"/>
    <s v="N/A"/>
    <s v="Microsoft®ExchangeStandardCAL AllLng License/SoftwareAssurancePack Academic OLV 1License NoLevel Student UsrCAL 1Year"/>
    <s v="Unidad"/>
    <s v="Und"/>
    <s v="Producto"/>
    <s v="N/A"/>
    <s v="N/A"/>
    <s v="N/A"/>
    <s v="381-04239"/>
    <s v="Suscripción Anual"/>
    <n v="0.78"/>
    <n v="1"/>
    <n v="1"/>
    <n v="0"/>
    <n v="3219.4266000000002"/>
    <n v="3219.43"/>
    <n v="0"/>
  </r>
  <r>
    <s v="Catalogo principalOVS_ES ACADEMICO395-04412"/>
    <s v="395-04412OVS_ES ACADEMICO"/>
    <m/>
    <x v="0"/>
    <s v="395-04412"/>
    <x v="0"/>
    <s v="Catalogo principal"/>
    <s v="USD"/>
    <s v="N/A"/>
    <s v="Microsoft®ExchangeServerEnterprise AllLng License/SoftwareAssurancePack Academic OLV 1License LevelE AdditionalProduct 1Year"/>
    <s v="Unidad"/>
    <s v="Und"/>
    <s v="Producto"/>
    <s v="N/A"/>
    <s v="N/A"/>
    <s v="N/A"/>
    <s v="395-04412"/>
    <s v="Suscripción Anual"/>
    <n v="469"/>
    <n v="1"/>
    <n v="1"/>
    <n v="0"/>
    <n v="1935783.4300000002"/>
    <n v="1935783.43"/>
    <n v="0"/>
  </r>
  <r>
    <s v="Catalogo principalOVS_ES ACADEMICO395-04413"/>
    <s v="395-04413OVS_ES ACADEMICO"/>
    <m/>
    <x v="0"/>
    <s v="395-04413"/>
    <x v="0"/>
    <s v="Catalogo principal"/>
    <s v="USD"/>
    <s v="N/A"/>
    <s v="Microsoft®ExchangeServerEnterprise AllLng License/SoftwareAssurancePack Academic OLV 1License LevelF AdditionalProduct 1Year"/>
    <s v="Unidad"/>
    <s v="Und"/>
    <s v="Producto"/>
    <s v="N/A"/>
    <s v="N/A"/>
    <s v="N/A"/>
    <s v="395-04413"/>
    <s v="Suscripción Anual"/>
    <n v="469"/>
    <n v="1"/>
    <n v="1"/>
    <n v="0"/>
    <n v="1935783.4300000002"/>
    <n v="1935783.43"/>
    <n v="0"/>
  </r>
  <r>
    <s v="Catalogo principalOVS_ES ACADEMICO395-04414"/>
    <s v="395-04414OVS_ES ACADEMICO"/>
    <m/>
    <x v="0"/>
    <s v="395-04414"/>
    <x v="0"/>
    <s v="Catalogo principal"/>
    <s v="USD"/>
    <s v="N/A"/>
    <s v="Microsoft®ExchangeServerEnterprise AllLng SAStepUp Academic OLV 1License LevelE ExchangeServer-Standard AdditionalProduct 1Year"/>
    <s v="Unidad"/>
    <s v="Und"/>
    <s v="Producto"/>
    <s v="N/A"/>
    <s v="N/A"/>
    <s v="N/A"/>
    <s v="395-04414"/>
    <s v="Suscripción Anual"/>
    <n v="387"/>
    <n v="1"/>
    <n v="1"/>
    <n v="0"/>
    <n v="1597330.8900000001"/>
    <n v="1597330.89"/>
    <n v="0"/>
  </r>
  <r>
    <s v="Catalogo principalOVS_ES ACADEMICO395-04415"/>
    <s v="395-04415OVS_ES ACADEMICO"/>
    <m/>
    <x v="0"/>
    <s v="395-04415"/>
    <x v="0"/>
    <s v="Catalogo principal"/>
    <s v="USD"/>
    <s v="N/A"/>
    <s v="Microsoft®ExchangeServerEnterprise AllLng SAStepUp Academic OLV 1License LevelF ExchangeServer-Standard AdditionalProduct 1Year"/>
    <s v="Unidad"/>
    <s v="Und"/>
    <s v="Producto"/>
    <s v="N/A"/>
    <s v="N/A"/>
    <s v="N/A"/>
    <s v="395-04415"/>
    <s v="Suscripción Anual"/>
    <n v="387"/>
    <n v="1"/>
    <n v="1"/>
    <n v="0"/>
    <n v="1597330.8900000001"/>
    <n v="1597330.89"/>
    <n v="0"/>
  </r>
  <r>
    <s v="Catalogo principalOVS_ES ACADEMICO3LN-00001"/>
    <s v="3LN-00001OVS_ES ACADEMICO"/>
    <m/>
    <x v="0"/>
    <s v="3LN-00001"/>
    <x v="0"/>
    <s v="Catalogo principal"/>
    <s v="USD"/>
    <s v="N/A"/>
    <s v="Microsoft® Intune Open All Languages Subscription Open Value Level E 1 Month Academic Additional Product Faculty"/>
    <s v="Unidad"/>
    <s v="Und"/>
    <s v="Producto"/>
    <s v="N/A"/>
    <s v="N/A"/>
    <s v="N/A"/>
    <s v="3LN-00001"/>
    <s v="Suscripción mensual con pago anual"/>
    <n v="0.61"/>
    <n v="1"/>
    <n v="1"/>
    <n v="0"/>
    <n v="2517.7566999999999"/>
    <n v="2517.7600000000002"/>
    <n v="0"/>
  </r>
  <r>
    <s v="Catalogo principalOVS_ES ACADEMICO3LN-00002"/>
    <s v="3LN-00002OVS_ES ACADEMICO"/>
    <m/>
    <x v="0"/>
    <s v="3LN-00002"/>
    <x v="0"/>
    <s v="Catalogo principal"/>
    <s v="USD"/>
    <s v="N/A"/>
    <s v="Microsoft® Intune Open All Languages Subscription Open Value Level F 1 Month Academic Additional Product Faculty"/>
    <s v="Unidad"/>
    <s v="Und"/>
    <s v="Producto"/>
    <s v="N/A"/>
    <s v="N/A"/>
    <s v="N/A"/>
    <s v="3LN-00002"/>
    <s v="Suscripción mensual con pago anual"/>
    <n v="0.61"/>
    <n v="1"/>
    <n v="1"/>
    <n v="0"/>
    <n v="2517.7566999999999"/>
    <n v="2517.7600000000002"/>
    <n v="0"/>
  </r>
  <r>
    <s v="Catalogo principalOVS_ES ACADEMICO3LN-00004"/>
    <s v="3LN-00004OVS_ES ACADEMICO"/>
    <m/>
    <x v="0"/>
    <s v="3LN-00004"/>
    <x v="0"/>
    <s v="Catalogo principal"/>
    <s v="USD"/>
    <s v="N/A"/>
    <s v="Microsoft® Intune Open All Languages Subscription Open Value No Level 1 Month Academic Student"/>
    <s v="Unidad"/>
    <s v="Und"/>
    <s v="Producto"/>
    <s v="N/A"/>
    <s v="N/A"/>
    <s v="N/A"/>
    <s v="3LN-00004"/>
    <s v="Suscripción mensual con pago anual"/>
    <n v="0.61"/>
    <n v="1"/>
    <n v="1"/>
    <n v="0"/>
    <n v="2517.7566999999999"/>
    <n v="2517.7600000000002"/>
    <n v="0"/>
  </r>
  <r>
    <s v="Catalogo principalOVS_ES ACADEMICO3LN-00012"/>
    <s v="3LN-00012OVS_ES ACADEMICO"/>
    <m/>
    <x v="0"/>
    <s v="3LN-00012"/>
    <x v="0"/>
    <s v="Catalogo principal"/>
    <s v="USD"/>
    <s v="N/A"/>
    <s v="Microsoft® Intune Open All Languages Subscription Open Value No Level 1 Month Academic OLS Student"/>
    <s v="Unidad"/>
    <s v="Und"/>
    <s v="Producto"/>
    <s v="N/A"/>
    <s v="N/A"/>
    <s v="N/A"/>
    <s v="3LN-00012"/>
    <s v="Suscripción mensual con pago anual"/>
    <n v="0.61"/>
    <n v="1"/>
    <n v="1"/>
    <n v="0"/>
    <n v="2517.7566999999999"/>
    <n v="2517.7600000000002"/>
    <n v="0"/>
  </r>
  <r>
    <s v="Catalogo principalOVS_ES ACADEMICO3LN-00013"/>
    <s v="3LN-00013OVS_ES ACADEMICO"/>
    <m/>
    <x v="0"/>
    <s v="3LN-00013"/>
    <x v="0"/>
    <s v="Catalogo principal"/>
    <s v="USD"/>
    <s v="N/A"/>
    <s v="Microsoft® Intune Open All Languages Subscription Open Value Level E 1 Month Academic AP OLS Faculty"/>
    <s v="Unidad"/>
    <s v="Und"/>
    <s v="Producto"/>
    <s v="N/A"/>
    <s v="N/A"/>
    <s v="N/A"/>
    <s v="3LN-00013"/>
    <s v="Suscripción mensual con pago anual"/>
    <n v="0.61"/>
    <n v="1"/>
    <n v="1"/>
    <n v="0"/>
    <n v="2517.7566999999999"/>
    <n v="2517.7600000000002"/>
    <n v="0"/>
  </r>
  <r>
    <s v="Catalogo principalOVS_ES ACADEMICO3LN-00014"/>
    <s v="3LN-00014OVS_ES ACADEMICO"/>
    <m/>
    <x v="0"/>
    <s v="3LN-00014"/>
    <x v="0"/>
    <s v="Catalogo principal"/>
    <s v="USD"/>
    <s v="N/A"/>
    <s v="Microsoft® Intune Open All Languages Subscription Open Value Level F 1 Month Academic AP OLS Faculty"/>
    <s v="Unidad"/>
    <s v="Und"/>
    <s v="Producto"/>
    <s v="N/A"/>
    <s v="N/A"/>
    <s v="N/A"/>
    <s v="3LN-00014"/>
    <s v="Suscripción mensual con pago anual"/>
    <n v="0.61"/>
    <n v="1"/>
    <n v="1"/>
    <n v="0"/>
    <n v="2517.7566999999999"/>
    <n v="2517.7600000000002"/>
    <n v="0"/>
  </r>
  <r>
    <s v="Catalogo principalOVS_ES ACADEMICO3LN-00016"/>
    <s v="3LN-00016OVS_ES ACADEMICO"/>
    <m/>
    <x v="0"/>
    <s v="3LN-00016"/>
    <x v="0"/>
    <s v="Catalogo principal"/>
    <s v="USD"/>
    <s v="N/A"/>
    <s v="Microsoft® Intune Open All Languages Subscription Open Value Level E 1 Month Academic Additional Product Student Use Benefit Renewal Only"/>
    <s v="Unidad"/>
    <s v="Und"/>
    <s v="Producto"/>
    <s v="N/A"/>
    <s v="N/A"/>
    <s v="N/A"/>
    <s v="3LN-00016"/>
    <s v="Suscripción mensual con pago anual"/>
    <n v="0"/>
    <n v="1"/>
    <n v="1"/>
    <n v="0"/>
    <n v="0"/>
    <n v="0"/>
    <n v="0"/>
  </r>
  <r>
    <s v="Catalogo principalOVS_ES ACADEMICO3LN-00017"/>
    <s v="3LN-00017OVS_ES ACADEMICO"/>
    <m/>
    <x v="0"/>
    <s v="3LN-00017"/>
    <x v="0"/>
    <s v="Catalogo principal"/>
    <s v="USD"/>
    <s v="N/A"/>
    <s v="Microsoft® Intune Open All Languages Subscription Open Value Level F 1 Month Academic Additional Product Student Use Benefit Renewal Only"/>
    <s v="Unidad"/>
    <s v="Und"/>
    <s v="Producto"/>
    <s v="N/A"/>
    <s v="N/A"/>
    <s v="N/A"/>
    <s v="3LN-00017"/>
    <s v="Suscripción mensual con pago anual"/>
    <n v="0"/>
    <n v="1"/>
    <n v="1"/>
    <n v="0"/>
    <n v="0"/>
    <n v="0"/>
    <n v="0"/>
  </r>
  <r>
    <s v="Catalogo principalOVS_ES ACADEMICO3LN-00018"/>
    <s v="3LN-00018OVS_ES ACADEMICO"/>
    <m/>
    <x v="0"/>
    <s v="3LN-00018"/>
    <x v="0"/>
    <s v="Catalogo principal"/>
    <s v="USD"/>
    <s v="N/A"/>
    <s v="Microsoft® Intune Open All Languages Subscription Open Value No Level 1 Month Academic Student with Faculty Renewal Only"/>
    <s v="Unidad"/>
    <s v="Und"/>
    <s v="Producto"/>
    <s v="N/A"/>
    <s v="N/A"/>
    <s v="N/A"/>
    <s v="3LN-00018"/>
    <s v="Suscripción mensual con pago anual"/>
    <n v="0"/>
    <n v="1"/>
    <n v="1"/>
    <n v="0"/>
    <n v="0"/>
    <n v="0"/>
    <n v="0"/>
  </r>
  <r>
    <s v="Catalogo principalOVS_ES ACADEMICO3ND-00739"/>
    <s v="3ND-00739OVS_ES ACADEMICO"/>
    <m/>
    <x v="0"/>
    <s v="3ND-00739"/>
    <x v="0"/>
    <s v="Catalogo principal"/>
    <s v="USD"/>
    <s v="N/A"/>
    <s v="Microsoft® System Center Service Manager All Languages License &amp; Software Assurance Open Value Level E 1 Year Academic Enterprise Per OSE"/>
    <s v="Unidad"/>
    <s v="Und"/>
    <s v="Producto"/>
    <s v="N/A"/>
    <s v="N/A"/>
    <s v="N/A"/>
    <s v="3ND-00739"/>
    <s v="Suscripción Anual"/>
    <n v="1.25"/>
    <n v="1"/>
    <n v="1"/>
    <n v="0"/>
    <n v="5159.3375000000005"/>
    <n v="5159.34"/>
    <n v="0"/>
  </r>
  <r>
    <s v="Catalogo principalOVS_ES ACADEMICO3ND-00740"/>
    <s v="3ND-00740OVS_ES ACADEMICO"/>
    <m/>
    <x v="0"/>
    <s v="3ND-00740"/>
    <x v="0"/>
    <s v="Catalogo principal"/>
    <s v="USD"/>
    <s v="N/A"/>
    <s v="Microsoft® System Center Service Manager All Languages License &amp; Software Assurance Open Value Level F 1 Year Academic Enterprise Per OSE"/>
    <s v="Unidad"/>
    <s v="Und"/>
    <s v="Producto"/>
    <s v="N/A"/>
    <s v="N/A"/>
    <s v="N/A"/>
    <s v="3ND-00740"/>
    <s v="Suscripción Anual"/>
    <n v="1.25"/>
    <n v="1"/>
    <n v="1"/>
    <n v="0"/>
    <n v="5159.3375000000005"/>
    <n v="5159.34"/>
    <n v="0"/>
  </r>
  <r>
    <s v="Catalogo principalOVS_ES ACADEMICO3ND-00741"/>
    <s v="3ND-00741OVS_ES ACADEMICO"/>
    <m/>
    <x v="0"/>
    <s v="3ND-00741"/>
    <x v="0"/>
    <s v="Catalogo principal"/>
    <s v="USD"/>
    <s v="N/A"/>
    <s v="Microsoft® System Center Service Manager All Languages License &amp; Software Assurance Open Value Level E 1 Year Academic Enterprise Per User"/>
    <s v="Unidad"/>
    <s v="Und"/>
    <s v="Producto"/>
    <s v="N/A"/>
    <s v="N/A"/>
    <s v="N/A"/>
    <s v="3ND-00741"/>
    <s v="Suscripción Anual"/>
    <n v="1.25"/>
    <n v="1"/>
    <n v="1"/>
    <n v="0"/>
    <n v="5159.3375000000005"/>
    <n v="5159.34"/>
    <n v="0"/>
  </r>
  <r>
    <s v="Catalogo principalOVS_ES ACADEMICO3ND-00742"/>
    <s v="3ND-00742OVS_ES ACADEMICO"/>
    <m/>
    <x v="0"/>
    <s v="3ND-00742"/>
    <x v="0"/>
    <s v="Catalogo principal"/>
    <s v="USD"/>
    <s v="N/A"/>
    <s v="Microsoft® System Center Service Manager All Languages License &amp; Software Assurance Open Value Level F 1 Year Academic Enterprise Per User"/>
    <s v="Unidad"/>
    <s v="Und"/>
    <s v="Producto"/>
    <s v="N/A"/>
    <s v="N/A"/>
    <s v="N/A"/>
    <s v="3ND-00742"/>
    <s v="Suscripción Anual"/>
    <n v="1.25"/>
    <n v="1"/>
    <n v="1"/>
    <n v="0"/>
    <n v="5159.3375000000005"/>
    <n v="5159.34"/>
    <n v="0"/>
  </r>
  <r>
    <s v="Catalogo principalOVS_ES ACADEMICO3ND-00743"/>
    <s v="3ND-00743OVS_ES ACADEMICO"/>
    <m/>
    <x v="0"/>
    <s v="3ND-00743"/>
    <x v="0"/>
    <s v="Catalogo principal"/>
    <s v="USD"/>
    <s v="N/A"/>
    <s v="Microsoft® System Center Service Manager All Languages License &amp; Software Assurance Open Value No Level 1 Year Academic Student Per OSE"/>
    <s v="Unidad"/>
    <s v="Und"/>
    <s v="Producto"/>
    <s v="N/A"/>
    <s v="N/A"/>
    <s v="N/A"/>
    <s v="3ND-00743"/>
    <s v="Suscripción Anual"/>
    <n v="0.94"/>
    <n v="1"/>
    <n v="1"/>
    <n v="0"/>
    <n v="3879.8218000000002"/>
    <n v="3879.82"/>
    <n v="0"/>
  </r>
  <r>
    <s v="Catalogo principalOVS_ES ACADEMICO3ND-00744"/>
    <s v="3ND-00744OVS_ES ACADEMICO"/>
    <m/>
    <x v="0"/>
    <s v="3ND-00744"/>
    <x v="0"/>
    <s v="Catalogo principal"/>
    <s v="USD"/>
    <s v="N/A"/>
    <s v="Microsoft® System Center Service Manager All Languages License &amp; Software Assurance Open Value No Level 1 Year Academic Student Per User"/>
    <s v="Unidad"/>
    <s v="Und"/>
    <s v="Producto"/>
    <s v="N/A"/>
    <s v="N/A"/>
    <s v="N/A"/>
    <s v="3ND-00744"/>
    <s v="Suscripción Anual"/>
    <n v="0.94"/>
    <n v="1"/>
    <n v="1"/>
    <n v="0"/>
    <n v="3879.8218000000002"/>
    <n v="3879.82"/>
    <n v="0"/>
  </r>
  <r>
    <s v="Catalogo principalOVS_ES ACADEMICO3VU-00001"/>
    <s v="3VU-00001OVS_ES ACADEMICO"/>
    <m/>
    <x v="0"/>
    <s v="3VU-00001"/>
    <x v="0"/>
    <s v="Catalogo principal"/>
    <s v="USD"/>
    <s v="N/A"/>
    <s v="Microsoft® MSDN Platforms All Languages License &amp; Software Assurance Open Value Level E 1 Year Academic Additional Product"/>
    <s v="Unidad"/>
    <s v="Und"/>
    <s v="Producto"/>
    <s v="N/A"/>
    <s v="N/A"/>
    <s v="N/A"/>
    <s v="3VU-00001"/>
    <s v="Suscripción Anual"/>
    <n v="156"/>
    <n v="1"/>
    <n v="1"/>
    <n v="0"/>
    <n v="643885.32000000007"/>
    <n v="643885.31999999995"/>
    <n v="0"/>
  </r>
  <r>
    <s v="Catalogo principalOVS_ES ACADEMICO3VU-00002"/>
    <s v="3VU-00002OVS_ES ACADEMICO"/>
    <m/>
    <x v="0"/>
    <s v="3VU-00002"/>
    <x v="0"/>
    <s v="Catalogo principal"/>
    <s v="USD"/>
    <s v="N/A"/>
    <s v="Microsoft® MSDN Platforms All Languages License &amp; Software Assurance Open Value Level F 1 Year Academic Additional Product"/>
    <s v="Unidad"/>
    <s v="Und"/>
    <s v="Producto"/>
    <s v="N/A"/>
    <s v="N/A"/>
    <s v="N/A"/>
    <s v="3VU-00002"/>
    <s v="Suscripción Anual"/>
    <n v="156"/>
    <n v="1"/>
    <n v="1"/>
    <n v="0"/>
    <n v="643885.32000000007"/>
    <n v="643885.31999999995"/>
    <n v="0"/>
  </r>
  <r>
    <s v="Catalogo principalOVS_ES ACADEMICO3ZK-00219"/>
    <s v="3ZK-00219OVS_ES ACADEMICO"/>
    <m/>
    <x v="0"/>
    <s v="3ZK-00219"/>
    <x v="0"/>
    <s v="Catalogo principal"/>
    <s v="USD"/>
    <s v="N/A"/>
    <s v="Microsoft® System Center Orchestrator All Languages License &amp; Software Assurance Open Value Level E 1 Year Academic Enterprise Per OSE"/>
    <s v="Unidad"/>
    <s v="Und"/>
    <s v="Producto"/>
    <s v="N/A"/>
    <s v="N/A"/>
    <s v="N/A"/>
    <s v="3ZK-00219"/>
    <s v="Suscripción Anual"/>
    <n v="1.25"/>
    <n v="1"/>
    <n v="1"/>
    <n v="0"/>
    <n v="5159.3375000000005"/>
    <n v="5159.34"/>
    <n v="0"/>
  </r>
  <r>
    <s v="Catalogo principalOVS_ES ACADEMICO3ZK-00220"/>
    <s v="3ZK-00220OVS_ES ACADEMICO"/>
    <m/>
    <x v="0"/>
    <s v="3ZK-00220"/>
    <x v="0"/>
    <s v="Catalogo principal"/>
    <s v="USD"/>
    <s v="N/A"/>
    <s v="Microsoft® System Center Orchestrator All Languages License &amp; Software Assurance Open Value Level F 1 Year Academic Enterprise Per OSE"/>
    <s v="Unidad"/>
    <s v="Und"/>
    <s v="Producto"/>
    <s v="N/A"/>
    <s v="N/A"/>
    <s v="N/A"/>
    <s v="3ZK-00220"/>
    <s v="Suscripción Anual"/>
    <n v="1.25"/>
    <n v="1"/>
    <n v="1"/>
    <n v="0"/>
    <n v="5159.3375000000005"/>
    <n v="5159.34"/>
    <n v="0"/>
  </r>
  <r>
    <s v="Catalogo principalOVS_ES ACADEMICO3ZK-00221"/>
    <s v="3ZK-00221OVS_ES ACADEMICO"/>
    <m/>
    <x v="0"/>
    <s v="3ZK-00221"/>
    <x v="0"/>
    <s v="Catalogo principal"/>
    <s v="USD"/>
    <s v="N/A"/>
    <s v="Microsoft® System Center Orchestrator All Languages License &amp; Software Assurance Open Value Level E 1 Year Academic Enterprise Per User"/>
    <s v="Unidad"/>
    <s v="Und"/>
    <s v="Producto"/>
    <s v="N/A"/>
    <s v="N/A"/>
    <s v="N/A"/>
    <s v="3ZK-00221"/>
    <s v="Suscripción Anual"/>
    <n v="1.25"/>
    <n v="1"/>
    <n v="1"/>
    <n v="0"/>
    <n v="5159.3375000000005"/>
    <n v="5159.34"/>
    <n v="0"/>
  </r>
  <r>
    <s v="Catalogo principalOVS_ES ACADEMICO3ZK-00222"/>
    <s v="3ZK-00222OVS_ES ACADEMICO"/>
    <m/>
    <x v="0"/>
    <s v="3ZK-00222"/>
    <x v="0"/>
    <s v="Catalogo principal"/>
    <s v="USD"/>
    <s v="N/A"/>
    <s v="Microsoft® System Center Orchestrator All Languages License &amp; Software Assurance Open Value Level F 1 Year Academic Enterprise Per User"/>
    <s v="Unidad"/>
    <s v="Und"/>
    <s v="Producto"/>
    <s v="N/A"/>
    <s v="N/A"/>
    <s v="N/A"/>
    <s v="3ZK-00222"/>
    <s v="Suscripción Anual"/>
    <n v="1.25"/>
    <n v="1"/>
    <n v="1"/>
    <n v="0"/>
    <n v="5159.3375000000005"/>
    <n v="5159.34"/>
    <n v="0"/>
  </r>
  <r>
    <s v="Catalogo principalOVS_ES ACADEMICO3ZK-00378"/>
    <s v="3ZK-00378OVS_ES ACADEMICO"/>
    <m/>
    <x v="0"/>
    <s v="3ZK-00378"/>
    <x v="0"/>
    <s v="Catalogo principal"/>
    <s v="USD"/>
    <s v="N/A"/>
    <s v="Microsoft® System Center Orchestrator All Languages License &amp; Software Assurance Open Value No Level 1 Year Academic Student Per OSE"/>
    <s v="Unidad"/>
    <s v="Und"/>
    <s v="Producto"/>
    <s v="N/A"/>
    <s v="N/A"/>
    <s v="N/A"/>
    <s v="3ZK-00378"/>
    <s v="Suscripción Anual"/>
    <n v="0.94"/>
    <n v="1"/>
    <n v="1"/>
    <n v="0"/>
    <n v="3879.8218000000002"/>
    <n v="3879.82"/>
    <n v="0"/>
  </r>
  <r>
    <s v="Catalogo principalOVS_ES ACADEMICO3ZK-00379"/>
    <s v="3ZK-00379OVS_ES ACADEMICO"/>
    <m/>
    <x v="0"/>
    <s v="3ZK-00379"/>
    <x v="0"/>
    <s v="Catalogo principal"/>
    <s v="USD"/>
    <s v="N/A"/>
    <s v="Microsoft® System Center Orchestrator All Languages License &amp; Software Assurance Open Value No Level 1 Year Academic Student Per User"/>
    <s v="Unidad"/>
    <s v="Und"/>
    <s v="Producto"/>
    <s v="N/A"/>
    <s v="N/A"/>
    <s v="N/A"/>
    <s v="3ZK-00379"/>
    <s v="Suscripción Anual"/>
    <n v="0.94"/>
    <n v="1"/>
    <n v="1"/>
    <n v="0"/>
    <n v="3879.8218000000002"/>
    <n v="3879.82"/>
    <n v="0"/>
  </r>
  <r>
    <s v="Catalogo principalOVS_ES ACADEMICO4ZF-00177"/>
    <s v="4ZF-00177OVS_ES ACADEMICO"/>
    <m/>
    <x v="0"/>
    <s v="4ZF-00177"/>
    <x v="0"/>
    <s v="Catalogo principal"/>
    <s v="USD"/>
    <s v="N/A"/>
    <s v="Microsoft® Win VDA Device All Languages Subscription Open Value Level E 1 Month Academic AP Per Device"/>
    <s v="Unidad"/>
    <s v="Und"/>
    <s v="Producto"/>
    <s v="N/A"/>
    <s v="N/A"/>
    <s v="N/A"/>
    <s v="4ZF-00177"/>
    <s v="Suscripción mensual con pago anual"/>
    <n v="3.34"/>
    <n v="1"/>
    <n v="1"/>
    <n v="0"/>
    <n v="13785.7498"/>
    <n v="13785.75"/>
    <n v="0"/>
  </r>
  <r>
    <s v="Catalogo principalOVS_ES ACADEMICO4ZF-00178"/>
    <s v="4ZF-00178OVS_ES ACADEMICO"/>
    <m/>
    <x v="0"/>
    <s v="4ZF-00178"/>
    <x v="0"/>
    <s v="Catalogo principal"/>
    <s v="USD"/>
    <s v="N/A"/>
    <s v="Microsoft® Win VDA Device All Languages Subscription Open Value Level F 1 Month Academic AP Per Device"/>
    <s v="Unidad"/>
    <s v="Und"/>
    <s v="Producto"/>
    <s v="N/A"/>
    <s v="N/A"/>
    <s v="N/A"/>
    <s v="4ZF-00178"/>
    <s v="Suscripción mensual con pago anual"/>
    <n v="3.34"/>
    <n v="1"/>
    <n v="1"/>
    <n v="0"/>
    <n v="13785.7498"/>
    <n v="13785.75"/>
    <n v="0"/>
  </r>
  <r>
    <s v="Catalogo principalOVS_ES ACADEMICO5A4-00001"/>
    <s v="5A4-00001OVS_ES ACADEMICO"/>
    <m/>
    <x v="0"/>
    <s v="5A4-00001"/>
    <x v="0"/>
    <s v="Catalogo principal"/>
    <s v="USD"/>
    <s v="N/A"/>
    <s v="Microsoft® O365 Extra File Storage Open Faculty All Languages Subscription Open Value Level E 1 Month Academic AP Add-on"/>
    <s v="Unidad"/>
    <s v="Und"/>
    <s v="Producto"/>
    <s v="N/A"/>
    <s v="N/A"/>
    <s v="N/A"/>
    <s v="5A4-00001"/>
    <s v="Suscripción mensual con pago anual"/>
    <n v="0.3"/>
    <n v="1"/>
    <n v="1"/>
    <n v="0"/>
    <n v="1238.241"/>
    <n v="1238.24"/>
    <n v="0"/>
  </r>
  <r>
    <s v="Catalogo principalOVS_ES ACADEMICO5A4-00002"/>
    <s v="5A4-00002OVS_ES ACADEMICO"/>
    <m/>
    <x v="0"/>
    <s v="5A4-00002"/>
    <x v="0"/>
    <s v="Catalogo principal"/>
    <s v="USD"/>
    <s v="N/A"/>
    <s v="Microsoft® O365 Extra File Storage Open Faculty All Languages Subscription Open Value Level F 1 Month Academic AP Add-on"/>
    <s v="Unidad"/>
    <s v="Und"/>
    <s v="Producto"/>
    <s v="N/A"/>
    <s v="N/A"/>
    <s v="N/A"/>
    <s v="5A4-00002"/>
    <s v="Suscripción mensual con pago anual"/>
    <n v="0.3"/>
    <n v="1"/>
    <n v="1"/>
    <n v="0"/>
    <n v="1238.241"/>
    <n v="1238.24"/>
    <n v="0"/>
  </r>
  <r>
    <s v="Catalogo principalOVS_ES ACADEMICO5A6-00001"/>
    <s v="5A6-00001OVS_ES ACADEMICO"/>
    <m/>
    <x v="0"/>
    <s v="5A6-00001"/>
    <x v="0"/>
    <s v="Catalogo principal"/>
    <s v="USD"/>
    <s v="N/A"/>
    <s v="Microsoft®EOAforExchangeOnlineOpenSTU ShrdSvr AllLng MonthlySubscriptions-VolumeLicense Academic OLV 1License NoLevel Student Addon 1Month"/>
    <s v="Unidad"/>
    <s v="Und"/>
    <s v="Producto"/>
    <s v="N/A"/>
    <s v="N/A"/>
    <s v="N/A"/>
    <s v="5A6-00001"/>
    <s v="Suscripción mensual con pago anual"/>
    <n v="1"/>
    <n v="1"/>
    <n v="1"/>
    <n v="0"/>
    <n v="4127.47"/>
    <n v="4127.47"/>
    <n v="0"/>
  </r>
  <r>
    <s v="Catalogo principalOVS_ES ACADEMICO5A7-00001"/>
    <s v="5A7-00001OVS_ES ACADEMICO"/>
    <m/>
    <x v="0"/>
    <s v="5A7-00001"/>
    <x v="0"/>
    <s v="Catalogo principal"/>
    <s v="USD"/>
    <s v="N/A"/>
    <s v="Microsoft®EOAforExchangeOnlineOpenFAC ShrdSvr AllLng MonthlySubscriptions-VolumeLicense Academic OLV 1License LevelE AdditionalProduct Addon 1Month"/>
    <s v="Unidad"/>
    <s v="Und"/>
    <s v="Producto"/>
    <s v="N/A"/>
    <s v="N/A"/>
    <s v="N/A"/>
    <s v="5A7-00001"/>
    <s v="Suscripción mensual con pago anual"/>
    <n v="1"/>
    <n v="1"/>
    <n v="1"/>
    <n v="0"/>
    <n v="4127.47"/>
    <n v="4127.47"/>
    <n v="0"/>
  </r>
  <r>
    <s v="Catalogo principalOVS_ES ACADEMICO5A7-00002"/>
    <s v="5A7-00002OVS_ES ACADEMICO"/>
    <m/>
    <x v="0"/>
    <s v="5A7-00002"/>
    <x v="0"/>
    <s v="Catalogo principal"/>
    <s v="USD"/>
    <s v="N/A"/>
    <s v="Microsoft®EOAforExchangeOnlineOpenFAC ShrdSvr AllLng MonthlySubscriptions-VolumeLicense Academic OLV 1License LevelF AdditionalProduct Addon 1Month"/>
    <s v="Unidad"/>
    <s v="Und"/>
    <s v="Producto"/>
    <s v="N/A"/>
    <s v="N/A"/>
    <s v="N/A"/>
    <s v="5A7-00002"/>
    <s v="Suscripción mensual con pago anual"/>
    <n v="1"/>
    <n v="1"/>
    <n v="1"/>
    <n v="0"/>
    <n v="4127.47"/>
    <n v="4127.47"/>
    <n v="0"/>
  </r>
  <r>
    <s v="Catalogo principalOVS_ES ACADEMICO5CN-00001"/>
    <s v="5CN-00001OVS_ES ACADEMICO"/>
    <m/>
    <x v="0"/>
    <s v="5CN-00001"/>
    <x v="0"/>
    <s v="Catalogo principal"/>
    <s v="USD"/>
    <s v="N/A"/>
    <s v="Microsoft® O365 Extra File Storage Open Student All Languages Subscription Open Value No Level 1 Month Academic Student Add-on"/>
    <s v="Unidad"/>
    <s v="Und"/>
    <s v="Producto"/>
    <s v="N/A"/>
    <s v="N/A"/>
    <s v="N/A"/>
    <s v="5CN-00001"/>
    <s v="Suscripción mensual con pago anual"/>
    <n v="0.3"/>
    <n v="1"/>
    <n v="1"/>
    <n v="0"/>
    <n v="1238.241"/>
    <n v="1238.24"/>
    <n v="0"/>
  </r>
  <r>
    <s v="Catalogo principalOVS_ES ACADEMICO5FV-00001"/>
    <s v="5FV-00001OVS_ES ACADEMICO"/>
    <m/>
    <x v="0"/>
    <s v="5FV-00001"/>
    <x v="0"/>
    <s v="Catalogo principal"/>
    <s v="USD"/>
    <s v="N/A"/>
    <s v="Microsoft® O365 E3 Edu Open Faculty All Languages Subscription Open Value Level E 1 Month Academic AP Renewal"/>
    <s v="Unidad"/>
    <s v="Und"/>
    <s v="Producto"/>
    <s v="N/A"/>
    <s v="N/A"/>
    <s v="N/A"/>
    <s v="5FV-00001"/>
    <s v="Suscripción mensual con pago anual"/>
    <n v="2.2999999999999998"/>
    <n v="1"/>
    <n v="1"/>
    <n v="0"/>
    <n v="9493.1810000000005"/>
    <n v="9493.18"/>
    <n v="0"/>
  </r>
  <r>
    <s v="Catalogo principalOVS_ES ACADEMICO5FV-00002"/>
    <s v="5FV-00002OVS_ES ACADEMICO"/>
    <m/>
    <x v="0"/>
    <s v="5FV-00002"/>
    <x v="0"/>
    <s v="Catalogo principal"/>
    <s v="USD"/>
    <s v="N/A"/>
    <s v="Microsoft® O365 E3 Edu Open Faculty All Languages Subscription Open Value Level F 1 Month Academic AP Renewal"/>
    <s v="Unidad"/>
    <s v="Und"/>
    <s v="Producto"/>
    <s v="N/A"/>
    <s v="N/A"/>
    <s v="N/A"/>
    <s v="5FV-00002"/>
    <s v="Suscripción mensual con pago anual"/>
    <n v="2.2999999999999998"/>
    <n v="1"/>
    <n v="1"/>
    <n v="0"/>
    <n v="9493.1810000000005"/>
    <n v="9493.18"/>
    <n v="0"/>
  </r>
  <r>
    <s v="Catalogo principalOVS_ES ACADEMICO5FV-00004"/>
    <s v="5FV-00004OVS_ES ACADEMICO"/>
    <m/>
    <x v="0"/>
    <s v="5FV-00004"/>
    <x v="0"/>
    <s v="Catalogo principal"/>
    <s v="USD"/>
    <s v="N/A"/>
    <s v="Microsoft® O365 E3 Edu Open Faculty All Languages Subscription Open Value Level E 1 Month Academic AP Add-on CCAL/ECAL/Office Pro Plus Renewal"/>
    <s v="Unidad"/>
    <s v="Und"/>
    <s v="Producto"/>
    <s v="N/A"/>
    <s v="N/A"/>
    <s v="N/A"/>
    <s v="5FV-00004"/>
    <s v="Suscripción mensual con pago anual"/>
    <n v="0"/>
    <n v="1"/>
    <n v="1"/>
    <n v="0"/>
    <n v="0"/>
    <n v="0"/>
    <n v="0"/>
  </r>
  <r>
    <s v="Catalogo principalOVS_ES ACADEMICO5FV-00005"/>
    <s v="5FV-00005OVS_ES ACADEMICO"/>
    <m/>
    <x v="0"/>
    <s v="5FV-00005"/>
    <x v="0"/>
    <s v="Catalogo principal"/>
    <s v="USD"/>
    <s v="N/A"/>
    <s v="Microsoft® O365 E3 Edu Open Faculty All Languages Subscription Open Value Level F 1 Month Academic AP Add-on CCAL/ECAL/Office Pro Plus Renewal"/>
    <s v="Unidad"/>
    <s v="Und"/>
    <s v="Producto"/>
    <s v="N/A"/>
    <s v="N/A"/>
    <s v="N/A"/>
    <s v="5FV-00005"/>
    <s v="Suscripción mensual con pago anual"/>
    <n v="0"/>
    <n v="1"/>
    <n v="1"/>
    <n v="0"/>
    <n v="0"/>
    <n v="0"/>
    <n v="0"/>
  </r>
  <r>
    <s v="Catalogo principalOVS_ES ACADEMICO5FV-00007"/>
    <s v="5FV-00007OVS_ES ACADEMICO"/>
    <m/>
    <x v="0"/>
    <s v="5FV-00007"/>
    <x v="0"/>
    <s v="Catalogo principal"/>
    <s v="USD"/>
    <s v="N/A"/>
    <s v="Microsoft® O365 E3 Edu Open Faculty All Languages Subscription Open Value Level E 1 Month Academic AP Add-on CCAL/ECAL Reneal"/>
    <s v="Unidad"/>
    <s v="Und"/>
    <s v="Producto"/>
    <s v="N/A"/>
    <s v="N/A"/>
    <s v="N/A"/>
    <s v="5FV-00007"/>
    <s v="Suscripción mensual con pago anual"/>
    <n v="2.2999999999999998"/>
    <n v="1"/>
    <n v="1"/>
    <n v="0"/>
    <n v="9493.1810000000005"/>
    <n v="9493.18"/>
    <n v="0"/>
  </r>
  <r>
    <s v="Catalogo principalOVS_ES ACADEMICO5FV-00008"/>
    <s v="5FV-00008OVS_ES ACADEMICO"/>
    <m/>
    <x v="0"/>
    <s v="5FV-00008"/>
    <x v="0"/>
    <s v="Catalogo principal"/>
    <s v="USD"/>
    <s v="N/A"/>
    <s v="Microsoft® O365 E3 Edu Open Faculty All Languages Subscription Open Value Level F 1 Month Academic AP Add-on CCAL/ECAL Renewal"/>
    <s v="Unidad"/>
    <s v="Und"/>
    <s v="Producto"/>
    <s v="N/A"/>
    <s v="N/A"/>
    <s v="N/A"/>
    <s v="5FV-00008"/>
    <s v="Suscripción mensual con pago anual"/>
    <n v="2.2999999999999998"/>
    <n v="1"/>
    <n v="1"/>
    <n v="0"/>
    <n v="9493.1810000000005"/>
    <n v="9493.18"/>
    <n v="0"/>
  </r>
  <r>
    <s v="Catalogo principalOVS_ES ACADEMICO5FV-00009"/>
    <s v="5FV-00009OVS_ES ACADEMICO"/>
    <m/>
    <x v="0"/>
    <s v="5FV-00009"/>
    <x v="0"/>
    <s v="Catalogo principal"/>
    <s v="USD"/>
    <s v="N/A"/>
    <s v="Microsoft® O365 E3 Edu Open Faculty All Languages Subscription Open Value Level E 1 Month Academic AP Add-on Office Pro Plus Renewal"/>
    <s v="Unidad"/>
    <s v="Und"/>
    <s v="Producto"/>
    <s v="N/A"/>
    <s v="N/A"/>
    <s v="N/A"/>
    <s v="5FV-00009"/>
    <s v="Suscripción mensual con pago anual"/>
    <n v="0"/>
    <n v="1"/>
    <n v="1"/>
    <n v="0"/>
    <n v="0"/>
    <n v="0"/>
    <n v="0"/>
  </r>
  <r>
    <s v="Catalogo principalOVS_ES ACADEMICO5FV-00010"/>
    <s v="5FV-00010OVS_ES ACADEMICO"/>
    <m/>
    <x v="0"/>
    <s v="5FV-00010"/>
    <x v="0"/>
    <s v="Catalogo principal"/>
    <s v="USD"/>
    <s v="N/A"/>
    <s v="Microsoft® O365 E3 Edu Open Faculty All Languages Subscription Open Value Level F 1 Month Academic AP Add-on Office Pro Plus Renewal"/>
    <s v="Unidad"/>
    <s v="Und"/>
    <s v="Producto"/>
    <s v="N/A"/>
    <s v="N/A"/>
    <s v="N/A"/>
    <s v="5FV-00010"/>
    <s v="Suscripción mensual con pago anual"/>
    <n v="0"/>
    <n v="1"/>
    <n v="1"/>
    <n v="0"/>
    <n v="0"/>
    <n v="0"/>
    <n v="0"/>
  </r>
  <r>
    <s v="Catalogo principalOVS_ES ACADEMICO5HU-00035"/>
    <s v="5HU-00035OVS_ES ACADEMICO"/>
    <m/>
    <x v="0"/>
    <s v="5HU-00035"/>
    <x v="0"/>
    <s v="Catalogo principal"/>
    <s v="USD"/>
    <s v="N/A"/>
    <s v="Microsoft®SfBServer AllLng License/SoftwareAssurancePack Academic OLV 1License LevelE AdditionalProduct 1Year"/>
    <s v="Unidad"/>
    <s v="Und"/>
    <s v="Producto"/>
    <s v="N/A"/>
    <s v="N/A"/>
    <s v="N/A"/>
    <s v="5HU-00035"/>
    <s v="Suscripción Anual"/>
    <n v="422"/>
    <n v="1"/>
    <n v="1"/>
    <n v="0"/>
    <n v="1741792.34"/>
    <n v="1741792.34"/>
    <n v="0"/>
  </r>
  <r>
    <s v="Catalogo principalOVS_ES ACADEMICO5HU-00036"/>
    <s v="5HU-00036OVS_ES ACADEMICO"/>
    <m/>
    <x v="0"/>
    <s v="5HU-00036"/>
    <x v="0"/>
    <s v="Catalogo principal"/>
    <s v="USD"/>
    <s v="N/A"/>
    <s v="Microsoft®SfBServer AllLng License/SoftwareAssurancePack Academic OLV 1License LevelF AdditionalProduct 1Year"/>
    <s v="Unidad"/>
    <s v="Und"/>
    <s v="Producto"/>
    <s v="N/A"/>
    <s v="N/A"/>
    <s v="N/A"/>
    <s v="5HU-00036"/>
    <s v="Suscripción Anual"/>
    <n v="422"/>
    <n v="1"/>
    <n v="1"/>
    <n v="0"/>
    <n v="1741792.34"/>
    <n v="1741792.34"/>
    <n v="0"/>
  </r>
  <r>
    <s v="Catalogo principalOVS_ES ACADEMICO6EM-00001"/>
    <s v="6EM-00001OVS_ES ACADEMICO"/>
    <m/>
    <x v="0"/>
    <s v="6EM-00001"/>
    <x v="0"/>
    <s v="Catalogo principal"/>
    <s v="USD"/>
    <s v="N/A"/>
    <s v="Microsoft®AzureActiveDirectoryPremP2Open ShrdSvr AllLng MonthlySubscriptions-VolumeLicense Academic OLV 1License LevelE AdditionalProduct Faculty 1Mth"/>
    <s v="Unidad"/>
    <s v="Und"/>
    <s v="Producto"/>
    <s v="N/A"/>
    <s v="N/A"/>
    <s v="N/A"/>
    <s v="6EM-00001"/>
    <s v="Suscripción mensual con pago anual"/>
    <n v="1.1000000000000001"/>
    <n v="1"/>
    <n v="1"/>
    <n v="0"/>
    <n v="4540.2170000000006"/>
    <n v="4540.22"/>
    <n v="0"/>
  </r>
  <r>
    <s v="Catalogo principalOVS_ES ACADEMICO6EM-00002"/>
    <s v="6EM-00002OVS_ES ACADEMICO"/>
    <m/>
    <x v="0"/>
    <s v="6EM-00002"/>
    <x v="0"/>
    <s v="Catalogo principal"/>
    <s v="USD"/>
    <s v="N/A"/>
    <s v="Microsoft®AzureActiveDirectoryPremP2Open ShrdSvr AllLng MonthlySubscriptions-VolumeLicense Academic OLV 1License LevelF AdditionalProduct Faculty 1Mth"/>
    <s v="Unidad"/>
    <s v="Und"/>
    <s v="Producto"/>
    <s v="N/A"/>
    <s v="N/A"/>
    <s v="N/A"/>
    <s v="6EM-00002"/>
    <s v="Suscripción mensual con pago anual"/>
    <n v="1.1000000000000001"/>
    <n v="1"/>
    <n v="1"/>
    <n v="0"/>
    <n v="4540.2170000000006"/>
    <n v="4540.22"/>
    <n v="0"/>
  </r>
  <r>
    <s v="Catalogo principalOVS_ES ACADEMICO6EM-00011"/>
    <s v="6EM-00011OVS_ES ACADEMICO"/>
    <m/>
    <x v="0"/>
    <s v="6EM-00011"/>
    <x v="0"/>
    <s v="Catalogo principal"/>
    <s v="USD"/>
    <s v="N/A"/>
    <s v="Microsoft®AzureActiveDirectoryPremP2Open ShrdSvr AllLng MonthlySubscriptions-VolumeLicense Academic OLV 1License NoLevel Student Student 1Month"/>
    <s v="Unidad"/>
    <s v="Und"/>
    <s v="Producto"/>
    <s v="N/A"/>
    <s v="N/A"/>
    <s v="N/A"/>
    <s v="6EM-00011"/>
    <s v="Suscripción mensual con pago anual"/>
    <n v="0.9"/>
    <n v="1"/>
    <n v="1"/>
    <n v="0"/>
    <n v="3714.7230000000004"/>
    <n v="3714.72"/>
    <n v="0"/>
  </r>
  <r>
    <s v="Catalogo principalOVS_ES ACADEMICO6MV-00001"/>
    <s v="6MV-00001OVS_ES ACADEMICO"/>
    <m/>
    <x v="0"/>
    <s v="6MV-00001"/>
    <x v="0"/>
    <s v="Catalogo principal"/>
    <s v="USD"/>
    <s v="N/A"/>
    <s v="Microsoft®ExchangeEntCALSrvcsforEdu AllLng MonthlySubscriptions-VolumeLicense Academic OLV 1License LevelE AdditionalProduct PerUsr 1Month"/>
    <s v="Unidad"/>
    <s v="Und"/>
    <s v="Producto"/>
    <s v="N/A"/>
    <s v="N/A"/>
    <s v="N/A"/>
    <s v="6MV-00001"/>
    <s v="Suscripción mensual con pago anual"/>
    <n v="0"/>
    <n v="1"/>
    <n v="1"/>
    <n v="0"/>
    <n v="0"/>
    <n v="0"/>
    <n v="0"/>
  </r>
  <r>
    <s v="Catalogo principalOVS_ES ACADEMICO6MV-00002"/>
    <s v="6MV-00002OVS_ES ACADEMICO"/>
    <m/>
    <x v="0"/>
    <s v="6MV-00002"/>
    <x v="0"/>
    <s v="Catalogo principal"/>
    <s v="USD"/>
    <s v="N/A"/>
    <s v="Microsoft®ExchangeEntCALSrvcsforEdu AllLng MonthlySubscriptions-VolumeLicense Academic OLV 1License LevelF AdditionalProduct PerUsr 1Month"/>
    <s v="Unidad"/>
    <s v="Und"/>
    <s v="Producto"/>
    <s v="N/A"/>
    <s v="N/A"/>
    <s v="N/A"/>
    <s v="6MV-00002"/>
    <s v="Suscripción mensual con pago anual"/>
    <n v="0"/>
    <n v="1"/>
    <n v="1"/>
    <n v="0"/>
    <n v="0"/>
    <n v="0"/>
    <n v="0"/>
  </r>
  <r>
    <s v="Catalogo principalOVS_ES ACADEMICO6MV-00005"/>
    <s v="6MV-00005OVS_ES ACADEMICO"/>
    <m/>
    <x v="0"/>
    <s v="6MV-00005"/>
    <x v="0"/>
    <s v="Catalogo principal"/>
    <s v="USD"/>
    <s v="N/A"/>
    <s v="Microsoft®ExchangeEntCALSrvcsforEdu AllLng MonthlySubscriptions-VolumeLicense Academic OLV 1License NoLevel Student PerUsr ForStudent 1Month"/>
    <s v="Unidad"/>
    <s v="Und"/>
    <s v="Producto"/>
    <s v="N/A"/>
    <s v="N/A"/>
    <s v="N/A"/>
    <s v="6MV-00005"/>
    <s v="Suscripción mensual con pago anual"/>
    <n v="0"/>
    <n v="1"/>
    <n v="1"/>
    <n v="0"/>
    <n v="0"/>
    <n v="0"/>
    <n v="0"/>
  </r>
  <r>
    <s v="Catalogo principalOVS_ES ACADEMICO6QV-00001"/>
    <s v="6QV-00001OVS_ES ACADEMICO"/>
    <m/>
    <x v="0"/>
    <s v="6QV-00001"/>
    <x v="0"/>
    <s v="Catalogo principal"/>
    <s v="USD"/>
    <s v="N/A"/>
    <s v="Microsoft® Enterprise CAL Services Edu All Languages Subscription Open Value Level E 1 Month Academic AP Per User"/>
    <s v="Unidad"/>
    <s v="Und"/>
    <s v="Producto"/>
    <s v="N/A"/>
    <s v="N/A"/>
    <s v="N/A"/>
    <s v="6QV-00001"/>
    <s v="Suscripción mensual con pago anual"/>
    <n v="0"/>
    <n v="1"/>
    <n v="1"/>
    <n v="0"/>
    <n v="0"/>
    <n v="0"/>
    <n v="0"/>
  </r>
  <r>
    <s v="Catalogo principalOVS_ES ACADEMICO6QV-00002"/>
    <s v="6QV-00002OVS_ES ACADEMICO"/>
    <m/>
    <x v="0"/>
    <s v="6QV-00002"/>
    <x v="0"/>
    <s v="Catalogo principal"/>
    <s v="USD"/>
    <s v="N/A"/>
    <s v="Microsoft® Enterprise CAL Services Edu All Languages Subscription Open Value Level F 1 Month Academic AP Per User"/>
    <s v="Unidad"/>
    <s v="Und"/>
    <s v="Producto"/>
    <s v="N/A"/>
    <s v="N/A"/>
    <s v="N/A"/>
    <s v="6QV-00002"/>
    <s v="Suscripción mensual con pago anual"/>
    <n v="0"/>
    <n v="1"/>
    <n v="1"/>
    <n v="0"/>
    <n v="0"/>
    <n v="0"/>
    <n v="0"/>
  </r>
  <r>
    <s v="Catalogo principalOVS_ES ACADEMICO6QV-00005"/>
    <s v="6QV-00005OVS_ES ACADEMICO"/>
    <m/>
    <x v="0"/>
    <s v="6QV-00005"/>
    <x v="0"/>
    <s v="Catalogo principal"/>
    <s v="USD"/>
    <s v="N/A"/>
    <s v="Microsoft® Enterprise CAL Services Edu All Languages Subscription Open Value No Level 1 Month Academic Student Per User Student"/>
    <s v="Unidad"/>
    <s v="Und"/>
    <s v="Producto"/>
    <s v="N/A"/>
    <s v="N/A"/>
    <s v="N/A"/>
    <s v="6QV-00005"/>
    <s v="Suscripción mensual con pago anual"/>
    <n v="0"/>
    <n v="1"/>
    <n v="1"/>
    <n v="0"/>
    <n v="0"/>
    <n v="0"/>
    <n v="0"/>
  </r>
  <r>
    <s v="Catalogo principalOVS_ES ACADEMICO6VC-01516"/>
    <s v="6VC-01516OVS_ES ACADEMICO"/>
    <m/>
    <x v="0"/>
    <s v="6VC-01516"/>
    <x v="0"/>
    <s v="Catalogo principal"/>
    <s v="USD"/>
    <s v="N/A"/>
    <s v="Microsoft® Win Remote Desktop Services CAL All Languages License &amp; Software Assurance Open Value Level E 1 Year Academic Enterprise Device CAL"/>
    <s v="Unidad"/>
    <s v="Und"/>
    <s v="Producto"/>
    <s v="N/A"/>
    <s v="N/A"/>
    <s v="N/A"/>
    <s v="6VC-01516"/>
    <s v="Suscripción Anual"/>
    <n v="9"/>
    <n v="1"/>
    <n v="1"/>
    <n v="0"/>
    <n v="37147.230000000003"/>
    <n v="37147.230000000003"/>
    <n v="0"/>
  </r>
  <r>
    <s v="Catalogo principalOVS_ES ACADEMICO6VC-01517"/>
    <s v="6VC-01517OVS_ES ACADEMICO"/>
    <m/>
    <x v="0"/>
    <s v="6VC-01517"/>
    <x v="0"/>
    <s v="Catalogo principal"/>
    <s v="USD"/>
    <s v="N/A"/>
    <s v="Microsoft® Win Remote Desktop Services CAL All Languages License &amp; Software Assurance Open Value Level F 1 Year Academic Enterprise Device CAL"/>
    <s v="Unidad"/>
    <s v="Und"/>
    <s v="Producto"/>
    <s v="N/A"/>
    <s v="N/A"/>
    <s v="N/A"/>
    <s v="6VC-01517"/>
    <s v="Suscripción Anual"/>
    <n v="9"/>
    <n v="1"/>
    <n v="1"/>
    <n v="0"/>
    <n v="37147.230000000003"/>
    <n v="37147.230000000003"/>
    <n v="0"/>
  </r>
  <r>
    <s v="Catalogo principalOVS_ES ACADEMICO6VC-01518"/>
    <s v="6VC-01518OVS_ES ACADEMICO"/>
    <m/>
    <x v="0"/>
    <s v="6VC-01518"/>
    <x v="0"/>
    <s v="Catalogo principal"/>
    <s v="USD"/>
    <s v="N/A"/>
    <s v="Microsoft® Win Remote Desktop Services CAL All Languages License &amp; Software Assurance Open Value Level E 1 Year Academic Enterprise User CAL"/>
    <s v="Unidad"/>
    <s v="Und"/>
    <s v="Producto"/>
    <s v="N/A"/>
    <s v="N/A"/>
    <s v="N/A"/>
    <s v="6VC-01518"/>
    <s v="Suscripción Anual"/>
    <n v="9"/>
    <n v="1"/>
    <n v="1"/>
    <n v="0"/>
    <n v="37147.230000000003"/>
    <n v="37147.230000000003"/>
    <n v="0"/>
  </r>
  <r>
    <s v="Catalogo principalOVS_ES ACADEMICO6VC-01519"/>
    <s v="6VC-01519OVS_ES ACADEMICO"/>
    <m/>
    <x v="0"/>
    <s v="6VC-01519"/>
    <x v="0"/>
    <s v="Catalogo principal"/>
    <s v="USD"/>
    <s v="N/A"/>
    <s v="Microsoft® Win Remote Desktop Services CAL All Languages License &amp; Software Assurance Open Value Level F 1 Year Academic Enterprise User CAL"/>
    <s v="Unidad"/>
    <s v="Und"/>
    <s v="Producto"/>
    <s v="N/A"/>
    <s v="N/A"/>
    <s v="N/A"/>
    <s v="6VC-01519"/>
    <s v="Suscripción Anual"/>
    <n v="9"/>
    <n v="1"/>
    <n v="1"/>
    <n v="0"/>
    <n v="37147.230000000003"/>
    <n v="37147.230000000003"/>
    <n v="0"/>
  </r>
  <r>
    <s v="Catalogo principalOVS_ES ACADEMICO6VC-01520"/>
    <s v="6VC-01520OVS_ES ACADEMICO"/>
    <m/>
    <x v="0"/>
    <s v="6VC-01520"/>
    <x v="0"/>
    <s v="Catalogo principal"/>
    <s v="USD"/>
    <s v="N/A"/>
    <s v="Microsoft® Win Remote Desktop Services CAL All Languages License &amp; Software Assurance Open Value No Level 1 Year Academic Student Device CAL"/>
    <s v="Unidad"/>
    <s v="Und"/>
    <s v="Producto"/>
    <s v="N/A"/>
    <s v="N/A"/>
    <s v="N/A"/>
    <s v="6VC-01520"/>
    <s v="Suscripción Anual"/>
    <n v="4.99"/>
    <n v="1"/>
    <n v="1"/>
    <n v="0"/>
    <n v="20596.0753"/>
    <n v="20596.080000000002"/>
    <n v="0"/>
  </r>
  <r>
    <s v="Catalogo principalOVS_ES ACADEMICO6VC-01521"/>
    <s v="6VC-01521OVS_ES ACADEMICO"/>
    <m/>
    <x v="0"/>
    <s v="6VC-01521"/>
    <x v="0"/>
    <s v="Catalogo principal"/>
    <s v="USD"/>
    <s v="N/A"/>
    <s v="Microsoft® Win Remote Desktop Services CAL All Languages License &amp; Software Assurance Open Value No Level 1 Year Academic Student User CAL"/>
    <s v="Unidad"/>
    <s v="Und"/>
    <s v="Producto"/>
    <s v="N/A"/>
    <s v="N/A"/>
    <s v="N/A"/>
    <s v="6VC-01521"/>
    <s v="Suscripción Anual"/>
    <n v="4.99"/>
    <n v="1"/>
    <n v="1"/>
    <n v="0"/>
    <n v="20596.0753"/>
    <n v="20596.080000000002"/>
    <n v="0"/>
  </r>
  <r>
    <s v="Catalogo principalOVS_ES ACADEMICO6VC-01522"/>
    <s v="6VC-01522OVS_ES ACADEMICO"/>
    <m/>
    <x v="0"/>
    <s v="6VC-01522"/>
    <x v="0"/>
    <s v="Catalogo principal"/>
    <s v="USD"/>
    <s v="N/A"/>
    <s v="Microsoft® Win Remote Desktop Services CAL All Languages License &amp; Software Assurance Open Value Level E 1 Year Academic AP Device CAL"/>
    <s v="Unidad"/>
    <s v="Und"/>
    <s v="Producto"/>
    <s v="N/A"/>
    <s v="N/A"/>
    <s v="N/A"/>
    <s v="6VC-01522"/>
    <s v="Suscripción Anual"/>
    <n v="12"/>
    <n v="1"/>
    <n v="1"/>
    <n v="0"/>
    <n v="49529.64"/>
    <n v="49529.64"/>
    <n v="0"/>
  </r>
  <r>
    <s v="Catalogo principalOVS_ES ACADEMICO6VC-01523"/>
    <s v="6VC-01523OVS_ES ACADEMICO"/>
    <m/>
    <x v="0"/>
    <s v="6VC-01523"/>
    <x v="0"/>
    <s v="Catalogo principal"/>
    <s v="USD"/>
    <s v="N/A"/>
    <s v="Microsoft® Win Remote Desktop Services CAL All Languages License &amp; Software Assurance Open Value Level F 1 Year Academic AP Device CAL"/>
    <s v="Unidad"/>
    <s v="Und"/>
    <s v="Producto"/>
    <s v="N/A"/>
    <s v="N/A"/>
    <s v="N/A"/>
    <s v="6VC-01523"/>
    <s v="Suscripción Anual"/>
    <n v="12"/>
    <n v="1"/>
    <n v="1"/>
    <n v="0"/>
    <n v="49529.64"/>
    <n v="49529.64"/>
    <n v="0"/>
  </r>
  <r>
    <s v="Catalogo principalOVS_ES ACADEMICO6VC-01524"/>
    <s v="6VC-01524OVS_ES ACADEMICO"/>
    <m/>
    <x v="0"/>
    <s v="6VC-01524"/>
    <x v="0"/>
    <s v="Catalogo principal"/>
    <s v="USD"/>
    <s v="N/A"/>
    <s v="Microsoft® Win Remote Desktop Services CAL All Languages License &amp; Software Assurance Open Value Level E 1 Year Academic AP User CAL"/>
    <s v="Unidad"/>
    <s v="Und"/>
    <s v="Producto"/>
    <s v="N/A"/>
    <s v="N/A"/>
    <s v="N/A"/>
    <s v="6VC-01524"/>
    <s v="Suscripción Anual"/>
    <n v="12"/>
    <n v="1"/>
    <n v="1"/>
    <n v="0"/>
    <n v="49529.64"/>
    <n v="49529.64"/>
    <n v="0"/>
  </r>
  <r>
    <s v="Catalogo principalOVS_ES ACADEMICO6VC-01525"/>
    <s v="6VC-01525OVS_ES ACADEMICO"/>
    <m/>
    <x v="0"/>
    <s v="6VC-01525"/>
    <x v="0"/>
    <s v="Catalogo principal"/>
    <s v="USD"/>
    <s v="N/A"/>
    <s v="Microsoft® Win Remote Desktop Services CAL All Languages License &amp; Software Assurance Open Value Level F 1 Year Academic AP User CAL"/>
    <s v="Unidad"/>
    <s v="Und"/>
    <s v="Producto"/>
    <s v="N/A"/>
    <s v="N/A"/>
    <s v="N/A"/>
    <s v="6VC-01525"/>
    <s v="Suscripción Anual"/>
    <n v="12"/>
    <n v="1"/>
    <n v="1"/>
    <n v="0"/>
    <n v="49529.64"/>
    <n v="49529.64"/>
    <n v="0"/>
  </r>
  <r>
    <s v="Catalogo principalOVS_ES ACADEMICO6XC-00319"/>
    <s v="6XC-00319OVS_ES ACADEMICO"/>
    <m/>
    <x v="0"/>
    <s v="6XC-00319"/>
    <x v="0"/>
    <s v="Catalogo principal"/>
    <s v="USD"/>
    <s v="N/A"/>
    <s v="Microsoft® Win Remote Desktop Services External Connector All Languages License &amp; Software Assurance Open Value Level E 1 Year Academic AP"/>
    <s v="Unidad"/>
    <s v="Und"/>
    <s v="Producto"/>
    <s v="N/A"/>
    <s v="N/A"/>
    <s v="N/A"/>
    <s v="6XC-00319"/>
    <s v="Suscripción Anual"/>
    <n v="1531"/>
    <n v="1"/>
    <n v="1"/>
    <n v="0"/>
    <n v="6319156.5700000003"/>
    <n v="6319156.5700000003"/>
    <n v="0"/>
  </r>
  <r>
    <s v="Catalogo principalOVS_ES ACADEMICO6XC-00320"/>
    <s v="6XC-00320OVS_ES ACADEMICO"/>
    <m/>
    <x v="0"/>
    <s v="6XC-00320"/>
    <x v="0"/>
    <s v="Catalogo principal"/>
    <s v="USD"/>
    <s v="N/A"/>
    <s v="Microsoft® Win Remote Desktop Services External Connector All Languages License &amp; Software Assurance Open Value Level F 1 Year Academic AP"/>
    <s v="Unidad"/>
    <s v="Und"/>
    <s v="Producto"/>
    <s v="N/A"/>
    <s v="N/A"/>
    <s v="N/A"/>
    <s v="6XC-00320"/>
    <s v="Suscripción Anual"/>
    <n v="1531"/>
    <n v="1"/>
    <n v="1"/>
    <n v="0"/>
    <n v="6319156.5700000003"/>
    <n v="6319156.5700000003"/>
    <n v="0"/>
  </r>
  <r>
    <s v="Catalogo principalOVS_ES ACADEMICO6YH-00603"/>
    <s v="6YH-00603OVS_ES ACADEMICO"/>
    <m/>
    <x v="0"/>
    <s v="6YH-00603"/>
    <x v="0"/>
    <s v="Catalogo principal"/>
    <s v="USD"/>
    <s v="N/A"/>
    <s v="Microsoft®SkypeforBusiness AllLng License/SoftwareAssurancePack Academic OLV 1License LevelE AdditionalProduct 1Year"/>
    <s v="Unidad"/>
    <s v="Und"/>
    <s v="Producto"/>
    <s v="N/A"/>
    <s v="N/A"/>
    <s v="N/A"/>
    <s v="6YH-00603"/>
    <s v="Suscripción Anual"/>
    <n v="2.81"/>
    <n v="1"/>
    <n v="1"/>
    <n v="0"/>
    <n v="11598.190700000001"/>
    <n v="11598.19"/>
    <n v="0"/>
  </r>
  <r>
    <s v="Catalogo principalOVS_ES ACADEMICO6YH-00604"/>
    <s v="6YH-00604OVS_ES ACADEMICO"/>
    <m/>
    <x v="0"/>
    <s v="6YH-00604"/>
    <x v="0"/>
    <s v="Catalogo principal"/>
    <s v="USD"/>
    <s v="N/A"/>
    <s v="Microsoft®SkypeforBusiness AllLng License/SoftwareAssurancePack Academic OLV 1License LevelF AdditionalProduct 1Year"/>
    <s v="Unidad"/>
    <s v="Und"/>
    <s v="Producto"/>
    <s v="N/A"/>
    <s v="N/A"/>
    <s v="N/A"/>
    <s v="6YH-00604"/>
    <s v="Suscripción Anual"/>
    <n v="2.81"/>
    <n v="1"/>
    <n v="1"/>
    <n v="0"/>
    <n v="11598.190700000001"/>
    <n v="11598.19"/>
    <n v="0"/>
  </r>
  <r>
    <s v="Catalogo principalOVS_ES ACADEMICO6YH-00605"/>
    <s v="6YH-00605OVS_ES ACADEMICO"/>
    <m/>
    <x v="0"/>
    <s v="6YH-00605"/>
    <x v="0"/>
    <s v="Catalogo principal"/>
    <s v="USD"/>
    <s v="N/A"/>
    <s v="Microsoft®SkypeforBusiness AllLng License/SoftwareAssurancePack Academic OLV 1License NoLevel Student 1Year"/>
    <s v="Unidad"/>
    <s v="Und"/>
    <s v="Producto"/>
    <s v="N/A"/>
    <s v="N/A"/>
    <s v="N/A"/>
    <s v="6YH-00605"/>
    <s v="Suscripción Anual"/>
    <n v="1.72"/>
    <n v="1"/>
    <n v="1"/>
    <n v="0"/>
    <n v="7099.2484000000004"/>
    <n v="7099.25"/>
    <n v="0"/>
  </r>
  <r>
    <s v="Catalogo principalOVS_ES ACADEMICO6ZH-00447"/>
    <s v="6ZH-00447OVS_ES ACADEMICO"/>
    <m/>
    <x v="0"/>
    <s v="6ZH-00447"/>
    <x v="0"/>
    <s v="Catalogo principal"/>
    <s v="USD"/>
    <s v="N/A"/>
    <s v="Microsoft®SfBServerStdCAL AllLng License/SoftwareAssurancePack Academic OLV 1License LevelE Enterprise DvcCAL 1Year"/>
    <s v="Unidad"/>
    <s v="Und"/>
    <s v="Producto"/>
    <s v="N/A"/>
    <s v="N/A"/>
    <s v="N/A"/>
    <s v="6ZH-00447"/>
    <s v="Suscripción Anual"/>
    <n v="3.74"/>
    <n v="1"/>
    <n v="1"/>
    <n v="0"/>
    <n v="15436.737800000003"/>
    <n v="15436.74"/>
    <n v="0"/>
  </r>
  <r>
    <s v="Catalogo principalOVS_ES ACADEMICO6ZH-00448"/>
    <s v="6ZH-00448OVS_ES ACADEMICO"/>
    <m/>
    <x v="0"/>
    <s v="6ZH-00448"/>
    <x v="0"/>
    <s v="Catalogo principal"/>
    <s v="USD"/>
    <s v="N/A"/>
    <s v="Microsoft®SfBServerStdCAL AllLng License/SoftwareAssurancePack Academic OLV 1License LevelF Enterprise DvcCAL 1Year"/>
    <s v="Unidad"/>
    <s v="Und"/>
    <s v="Producto"/>
    <s v="N/A"/>
    <s v="N/A"/>
    <s v="N/A"/>
    <s v="6ZH-00448"/>
    <s v="Suscripción Anual"/>
    <n v="3.74"/>
    <n v="1"/>
    <n v="1"/>
    <n v="0"/>
    <n v="15436.737800000003"/>
    <n v="15436.74"/>
    <n v="0"/>
  </r>
  <r>
    <s v="Catalogo principalOVS_ES ACADEMICO6ZH-00449"/>
    <s v="6ZH-00449OVS_ES ACADEMICO"/>
    <m/>
    <x v="0"/>
    <s v="6ZH-00449"/>
    <x v="0"/>
    <s v="Catalogo principal"/>
    <s v="USD"/>
    <s v="N/A"/>
    <s v="Microsoft®SfBServerStdCAL AllLng License/SoftwareAssurancePack Academic OLV 1License LevelE Enterprise UsrCAL 1Year"/>
    <s v="Unidad"/>
    <s v="Und"/>
    <s v="Producto"/>
    <s v="N/A"/>
    <s v="N/A"/>
    <s v="N/A"/>
    <s v="6ZH-00449"/>
    <s v="Suscripción Anual"/>
    <n v="3.74"/>
    <n v="1"/>
    <n v="1"/>
    <n v="0"/>
    <n v="15436.737800000003"/>
    <n v="15436.74"/>
    <n v="0"/>
  </r>
  <r>
    <s v="Catalogo principalOVS_ES ACADEMICO6ZH-00450"/>
    <s v="6ZH-00450OVS_ES ACADEMICO"/>
    <m/>
    <x v="0"/>
    <s v="6ZH-00450"/>
    <x v="0"/>
    <s v="Catalogo principal"/>
    <s v="USD"/>
    <s v="N/A"/>
    <s v="Microsoft®SfBServerStdCAL AllLng License/SoftwareAssurancePack Academic OLV 1License LevelF Enterprise UsrCAL 1Year"/>
    <s v="Unidad"/>
    <s v="Und"/>
    <s v="Producto"/>
    <s v="N/A"/>
    <s v="N/A"/>
    <s v="N/A"/>
    <s v="6ZH-00450"/>
    <s v="Suscripción Anual"/>
    <n v="3.74"/>
    <n v="1"/>
    <n v="1"/>
    <n v="0"/>
    <n v="15436.737800000003"/>
    <n v="15436.74"/>
    <n v="0"/>
  </r>
  <r>
    <s v="Catalogo principalOVS_ES ACADEMICO6ZH-00451"/>
    <s v="6ZH-00451OVS_ES ACADEMICO"/>
    <m/>
    <x v="0"/>
    <s v="6ZH-00451"/>
    <x v="0"/>
    <s v="Catalogo principal"/>
    <s v="USD"/>
    <s v="N/A"/>
    <s v="Microsoft®SfBServerStdCAL AllLng License/SoftwareAssurancePack Academic OLV 1License NoLevel Student DvcCAL 1Year"/>
    <s v="Unidad"/>
    <s v="Und"/>
    <s v="Producto"/>
    <s v="N/A"/>
    <s v="N/A"/>
    <s v="N/A"/>
    <s v="6ZH-00451"/>
    <s v="Suscripción Anual"/>
    <n v="2.34"/>
    <n v="1"/>
    <n v="1"/>
    <n v="0"/>
    <n v="9658.2798000000003"/>
    <n v="9658.2800000000007"/>
    <n v="0"/>
  </r>
  <r>
    <s v="Catalogo principalOVS_ES ACADEMICO6ZH-00452"/>
    <s v="6ZH-00452OVS_ES ACADEMICO"/>
    <m/>
    <x v="0"/>
    <s v="6ZH-00452"/>
    <x v="0"/>
    <s v="Catalogo principal"/>
    <s v="USD"/>
    <s v="N/A"/>
    <s v="Microsoft®SfBServerStdCAL AllLng License/SoftwareAssurancePack Academic OLV 1License NoLevel Student UsrCAL 1Year"/>
    <s v="Unidad"/>
    <s v="Und"/>
    <s v="Producto"/>
    <s v="N/A"/>
    <s v="N/A"/>
    <s v="N/A"/>
    <s v="6ZH-00452"/>
    <s v="Suscripción Anual"/>
    <n v="2.34"/>
    <n v="1"/>
    <n v="1"/>
    <n v="0"/>
    <n v="9658.2798000000003"/>
    <n v="9658.2800000000007"/>
    <n v="0"/>
  </r>
  <r>
    <s v="Catalogo principalOVS_ES ACADEMICO76A-00917"/>
    <s v="76A-00917OVS_ES ACADEMICO"/>
    <m/>
    <x v="0"/>
    <s v="76A-00917"/>
    <x v="0"/>
    <s v="Catalogo principal"/>
    <s v="USD"/>
    <s v="N/A"/>
    <s v="Microsoft®EnterpriseCAL AllLng License/SoftwareAssurancePack Academic OLV 1License LevelE Enterprise DvcCAL w/Services 1Year"/>
    <s v="Unidad"/>
    <s v="Und"/>
    <s v="Producto"/>
    <s v="N/A"/>
    <s v="N/A"/>
    <s v="N/A"/>
    <s v="76A-00917"/>
    <s v="Suscripción Anual"/>
    <n v="30"/>
    <n v="1"/>
    <n v="1"/>
    <n v="0"/>
    <n v="123824.1"/>
    <n v="123824.1"/>
    <n v="0"/>
  </r>
  <r>
    <s v="Catalogo principalOVS_ES ACADEMICO76A-00918"/>
    <s v="76A-00918OVS_ES ACADEMICO"/>
    <m/>
    <x v="0"/>
    <s v="76A-00918"/>
    <x v="0"/>
    <s v="Catalogo principal"/>
    <s v="USD"/>
    <s v="N/A"/>
    <s v="Microsoft®EnterpriseCAL AllLng License/SoftwareAssurancePack Academic OLV 1License LevelF Enterprise DvcCAL w/Services 1Year"/>
    <s v="Unidad"/>
    <s v="Und"/>
    <s v="Producto"/>
    <s v="N/A"/>
    <s v="N/A"/>
    <s v="N/A"/>
    <s v="76A-00918"/>
    <s v="Suscripción Anual"/>
    <n v="28"/>
    <n v="1"/>
    <n v="1"/>
    <n v="0"/>
    <n v="115569.16"/>
    <n v="115569.16"/>
    <n v="0"/>
  </r>
  <r>
    <s v="Catalogo principalOVS_ES ACADEMICO76A-00919"/>
    <s v="76A-00919OVS_ES ACADEMICO"/>
    <m/>
    <x v="0"/>
    <s v="76A-00919"/>
    <x v="0"/>
    <s v="Catalogo principal"/>
    <s v="USD"/>
    <s v="N/A"/>
    <s v="Microsoft®EnterpriseCAL AllLng License/SoftwareAssurancePack Academic OLV 1License LevelE Enterprise UsrCAL w/Services 1Year"/>
    <s v="Unidad"/>
    <s v="Und"/>
    <s v="Producto"/>
    <s v="N/A"/>
    <s v="N/A"/>
    <s v="N/A"/>
    <s v="76A-00919"/>
    <s v="Suscripción Anual"/>
    <n v="30"/>
    <n v="1"/>
    <n v="1"/>
    <n v="0"/>
    <n v="123824.1"/>
    <n v="123824.1"/>
    <n v="0"/>
  </r>
  <r>
    <s v="Catalogo principalOVS_ES ACADEMICO76A-00920"/>
    <s v="76A-00920OVS_ES ACADEMICO"/>
    <m/>
    <x v="0"/>
    <s v="76A-00920"/>
    <x v="0"/>
    <s v="Catalogo principal"/>
    <s v="USD"/>
    <s v="N/A"/>
    <s v="Microsoft®EnterpriseCAL AllLng License/SoftwareAssurancePack Academic OLV 1License LevelF Enterprise UsrCAL w/Services 1Year"/>
    <s v="Unidad"/>
    <s v="Und"/>
    <s v="Producto"/>
    <s v="N/A"/>
    <s v="N/A"/>
    <s v="N/A"/>
    <s v="76A-00920"/>
    <s v="Suscripción Anual"/>
    <n v="28"/>
    <n v="1"/>
    <n v="1"/>
    <n v="0"/>
    <n v="115569.16"/>
    <n v="115569.16"/>
    <n v="0"/>
  </r>
  <r>
    <s v="Catalogo principalOVS_ES ACADEMICO76A-00921"/>
    <s v="76A-00921OVS_ES ACADEMICO"/>
    <m/>
    <x v="0"/>
    <s v="76A-00921"/>
    <x v="0"/>
    <s v="Catalogo principal"/>
    <s v="USD"/>
    <s v="N/A"/>
    <s v="Microsoft®EnterpriseCAL AllLng SAStepUp Academic OLV 1License LevelE CoreClientAccessLicense Enterprise DvcCAL w/Services 1Year"/>
    <s v="Unidad"/>
    <s v="Und"/>
    <s v="Producto"/>
    <s v="N/A"/>
    <s v="N/A"/>
    <s v="N/A"/>
    <s v="76A-00921"/>
    <s v="Suscripción Anual"/>
    <n v="14"/>
    <n v="1"/>
    <n v="1"/>
    <n v="0"/>
    <n v="57784.58"/>
    <n v="57784.58"/>
    <n v="0"/>
  </r>
  <r>
    <s v="Catalogo principalOVS_ES ACADEMICO76A-00922"/>
    <s v="76A-00922OVS_ES ACADEMICO"/>
    <m/>
    <x v="0"/>
    <s v="76A-00922"/>
    <x v="0"/>
    <s v="Catalogo principal"/>
    <s v="USD"/>
    <s v="N/A"/>
    <s v="Microsoft®EnterpriseCAL AllLng SAStepUp Academic OLV 1License LevelF CoreClientAccessLicense Enterprise DvcCAL w/Services 1Year"/>
    <s v="Unidad"/>
    <s v="Und"/>
    <s v="Producto"/>
    <s v="N/A"/>
    <s v="N/A"/>
    <s v="N/A"/>
    <s v="76A-00922"/>
    <s v="Suscripción Anual"/>
    <n v="14"/>
    <n v="1"/>
    <n v="1"/>
    <n v="0"/>
    <n v="57784.58"/>
    <n v="57784.58"/>
    <n v="0"/>
  </r>
  <r>
    <s v="Catalogo principalOVS_ES ACADEMICO76A-00923"/>
    <s v="76A-00923OVS_ES ACADEMICO"/>
    <m/>
    <x v="0"/>
    <s v="76A-00923"/>
    <x v="0"/>
    <s v="Catalogo principal"/>
    <s v="USD"/>
    <s v="N/A"/>
    <s v="Microsoft®EnterpriseCAL AllLng SAStepUp Academic OLV 1License LevelE CoreClientAccessLicense Enterprise UsrCAL w/Services 1Year"/>
    <s v="Unidad"/>
    <s v="Und"/>
    <s v="Producto"/>
    <s v="N/A"/>
    <s v="N/A"/>
    <s v="N/A"/>
    <s v="76A-00923"/>
    <s v="Suscripción Anual"/>
    <n v="14"/>
    <n v="1"/>
    <n v="1"/>
    <n v="0"/>
    <n v="57784.58"/>
    <n v="57784.58"/>
    <n v="0"/>
  </r>
  <r>
    <s v="Catalogo principalOVS_ES ACADEMICO76A-00924"/>
    <s v="76A-00924OVS_ES ACADEMICO"/>
    <m/>
    <x v="0"/>
    <s v="76A-00924"/>
    <x v="0"/>
    <s v="Catalogo principal"/>
    <s v="USD"/>
    <s v="N/A"/>
    <s v="Microsoft®EnterpriseCAL AllLng SAStepUp Academic OLV 1License LevelF CoreClientAccessLicense Enterprise UsrCAL w/Services 1Year"/>
    <s v="Unidad"/>
    <s v="Und"/>
    <s v="Producto"/>
    <s v="N/A"/>
    <s v="N/A"/>
    <s v="N/A"/>
    <s v="76A-00924"/>
    <s v="Suscripción Anual"/>
    <n v="14"/>
    <n v="1"/>
    <n v="1"/>
    <n v="0"/>
    <n v="57784.58"/>
    <n v="57784.58"/>
    <n v="0"/>
  </r>
  <r>
    <s v="Catalogo principalOVS_ES ACADEMICO76A-00925"/>
    <s v="76A-00925OVS_ES ACADEMICO"/>
    <m/>
    <x v="0"/>
    <s v="76A-00925"/>
    <x v="0"/>
    <s v="Catalogo principal"/>
    <s v="USD"/>
    <s v="N/A"/>
    <s v="Microsoft®EnterpriseCAL AllLng License/SoftwareAssurancePack Academic OLV 1License NoLevel Student DvcCAL w/Services 1Year"/>
    <s v="Unidad"/>
    <s v="Und"/>
    <s v="Producto"/>
    <s v="N/A"/>
    <s v="N/A"/>
    <s v="N/A"/>
    <s v="76A-00925"/>
    <s v="Suscripción Anual"/>
    <n v="17"/>
    <n v="1"/>
    <n v="1"/>
    <n v="0"/>
    <n v="70166.990000000005"/>
    <n v="70166.990000000005"/>
    <n v="0"/>
  </r>
  <r>
    <s v="Catalogo principalOVS_ES ACADEMICO76A-00926"/>
    <s v="76A-00926OVS_ES ACADEMICO"/>
    <m/>
    <x v="0"/>
    <s v="76A-00926"/>
    <x v="0"/>
    <s v="Catalogo principal"/>
    <s v="USD"/>
    <s v="N/A"/>
    <s v="Microsoft®EnterpriseCAL AllLng License/SoftwareAssurancePack Academic OLV 1License NoLevel Student UsrCAL w/Services 1Year"/>
    <s v="Unidad"/>
    <s v="Und"/>
    <s v="Producto"/>
    <s v="N/A"/>
    <s v="N/A"/>
    <s v="N/A"/>
    <s v="76A-00926"/>
    <s v="Suscripción Anual"/>
    <n v="17"/>
    <n v="1"/>
    <n v="1"/>
    <n v="0"/>
    <n v="70166.990000000005"/>
    <n v="70166.990000000005"/>
    <n v="0"/>
  </r>
  <r>
    <s v="Catalogo principalOVS_ES ACADEMICO76A-00927"/>
    <s v="76A-00927OVS_ES ACADEMICO"/>
    <m/>
    <x v="0"/>
    <s v="76A-00927"/>
    <x v="0"/>
    <s v="Catalogo principal"/>
    <s v="USD"/>
    <s v="N/A"/>
    <s v="Microsoft®EnterpriseCAL AllLng SAStepUp Academic OLV 1License NoLevel CoreClientAccessLicense Student DvcCAL w/Services 1Year"/>
    <s v="Unidad"/>
    <s v="Und"/>
    <s v="Producto"/>
    <s v="N/A"/>
    <s v="N/A"/>
    <s v="N/A"/>
    <s v="76A-00927"/>
    <s v="Suscripción Anual"/>
    <n v="15"/>
    <n v="1"/>
    <n v="1"/>
    <n v="0"/>
    <n v="61912.05"/>
    <n v="61912.05"/>
    <n v="0"/>
  </r>
  <r>
    <s v="Catalogo principalOVS_ES ACADEMICO76A-00928"/>
    <s v="76A-00928OVS_ES ACADEMICO"/>
    <m/>
    <x v="0"/>
    <s v="76A-00928"/>
    <x v="0"/>
    <s v="Catalogo principal"/>
    <s v="USD"/>
    <s v="N/A"/>
    <s v="Microsoft®EnterpriseCAL AllLng SAStepUp Academic OLV 1License NoLevel CoreClientAccessLicense Student UsrCAL w/Services 1Year"/>
    <s v="Unidad"/>
    <s v="Und"/>
    <s v="Producto"/>
    <s v="N/A"/>
    <s v="N/A"/>
    <s v="N/A"/>
    <s v="76A-00928"/>
    <s v="Suscripción Anual"/>
    <n v="15"/>
    <n v="1"/>
    <n v="1"/>
    <n v="0"/>
    <n v="61912.05"/>
    <n v="61912.05"/>
    <n v="0"/>
  </r>
  <r>
    <s v="Catalogo principalOVS_ES ACADEMICO76A-00937"/>
    <s v="76A-00937OVS_ES ACADEMICO"/>
    <m/>
    <x v="0"/>
    <s v="76A-00937"/>
    <x v="0"/>
    <s v="Catalogo principal"/>
    <s v="USD"/>
    <s v="N/A"/>
    <s v="Microsoft®EnterpriseCAL AllLng SAStepUp Academic OLV 1License LevelF CoreClientAccessLicense Platform DvcCAL w/Services 1Year"/>
    <s v="Unidad"/>
    <s v="Und"/>
    <s v="Producto"/>
    <s v="N/A"/>
    <s v="N/A"/>
    <s v="N/A"/>
    <s v="76A-00937"/>
    <s v="Suscripción Anual"/>
    <n v="11"/>
    <n v="1"/>
    <n v="1"/>
    <n v="0"/>
    <n v="45402.170000000006"/>
    <n v="45402.17"/>
    <n v="0"/>
  </r>
  <r>
    <s v="Catalogo principalOVS_ES ACADEMICO76A-00938"/>
    <s v="76A-00938OVS_ES ACADEMICO"/>
    <m/>
    <x v="0"/>
    <s v="76A-00938"/>
    <x v="0"/>
    <s v="Catalogo principal"/>
    <s v="USD"/>
    <s v="N/A"/>
    <s v="Microsoft®EnterpriseCAL AllLng SAStepUp Academic OLV 1License LevelE CoreClientAccessLicense Platform UsrCAL w/Services 1Year"/>
    <s v="Unidad"/>
    <s v="Und"/>
    <s v="Producto"/>
    <s v="N/A"/>
    <s v="N/A"/>
    <s v="N/A"/>
    <s v="76A-00938"/>
    <s v="Suscripción Anual"/>
    <n v="12"/>
    <n v="1"/>
    <n v="1"/>
    <n v="0"/>
    <n v="49529.64"/>
    <n v="49529.64"/>
    <n v="0"/>
  </r>
  <r>
    <s v="Catalogo principalOVS_ES ACADEMICO76A-00939"/>
    <s v="76A-00939OVS_ES ACADEMICO"/>
    <m/>
    <x v="0"/>
    <s v="76A-00939"/>
    <x v="0"/>
    <s v="Catalogo principal"/>
    <s v="USD"/>
    <s v="N/A"/>
    <s v="Microsoft®EnterpriseCAL AllLng SAStepUp Academic OLV 1License LevelF CoreClientAccessLicense Platform UsrCAL w/Services 1Year"/>
    <s v="Unidad"/>
    <s v="Und"/>
    <s v="Producto"/>
    <s v="N/A"/>
    <s v="N/A"/>
    <s v="N/A"/>
    <s v="76A-00939"/>
    <s v="Suscripción Anual"/>
    <n v="11"/>
    <n v="1"/>
    <n v="1"/>
    <n v="0"/>
    <n v="45402.170000000006"/>
    <n v="45402.17"/>
    <n v="0"/>
  </r>
  <r>
    <s v="Catalogo principalOVS_ES ACADEMICO76A-00946"/>
    <s v="76A-00946OVS_ES ACADEMICO"/>
    <m/>
    <x v="0"/>
    <s v="76A-00946"/>
    <x v="0"/>
    <s v="Catalogo principal"/>
    <s v="USD"/>
    <s v="N/A"/>
    <s v="Microsoft®EnterpriseCAL AllLng License/SoftwareAssurancePack Academic OLV 1License NoLevel PlatformStudent DvcCAL w/Services 1Year"/>
    <s v="Unidad"/>
    <s v="Und"/>
    <s v="Producto"/>
    <s v="N/A"/>
    <s v="N/A"/>
    <s v="N/A"/>
    <s v="76A-00946"/>
    <s v="Suscripción Anual"/>
    <n v="16"/>
    <n v="1"/>
    <n v="1"/>
    <n v="0"/>
    <n v="66039.520000000004"/>
    <n v="66039.520000000004"/>
    <n v="0"/>
  </r>
  <r>
    <s v="Catalogo principalOVS_ES ACADEMICO76A-00947"/>
    <s v="76A-00947OVS_ES ACADEMICO"/>
    <m/>
    <x v="0"/>
    <s v="76A-00947"/>
    <x v="0"/>
    <s v="Catalogo principal"/>
    <s v="USD"/>
    <s v="N/A"/>
    <s v="Microsoft®EnterpriseCAL AllLng License/SoftwareAssurancePack Academic OLV 1License NoLevel PlatformStudent UsrCAL w/Services 1Year"/>
    <s v="Unidad"/>
    <s v="Und"/>
    <s v="Producto"/>
    <s v="N/A"/>
    <s v="N/A"/>
    <s v="N/A"/>
    <s v="76A-00947"/>
    <s v="Suscripción Anual"/>
    <n v="16"/>
    <n v="1"/>
    <n v="1"/>
    <n v="0"/>
    <n v="66039.520000000004"/>
    <n v="66039.520000000004"/>
    <n v="0"/>
  </r>
  <r>
    <s v="Catalogo principalOVS_ES ACADEMICO76A-00948"/>
    <s v="76A-00948OVS_ES ACADEMICO"/>
    <m/>
    <x v="0"/>
    <s v="76A-00948"/>
    <x v="0"/>
    <s v="Catalogo principal"/>
    <s v="USD"/>
    <s v="N/A"/>
    <s v="Microsoft®EnterpriseCAL AllLng SAStepUp Academic OLV 1License NoLevel CoreClientAccessLicense PlatformStudent DvcCAL w/Services 1Year"/>
    <s v="Unidad"/>
    <s v="Und"/>
    <s v="Producto"/>
    <s v="N/A"/>
    <s v="N/A"/>
    <s v="N/A"/>
    <s v="76A-00948"/>
    <s v="Suscripción Anual"/>
    <n v="13"/>
    <n v="1"/>
    <n v="1"/>
    <n v="0"/>
    <n v="53657.11"/>
    <n v="53657.11"/>
    <n v="0"/>
  </r>
  <r>
    <s v="Catalogo principalOVS_ES ACADEMICO76A-00949"/>
    <s v="76A-00949OVS_ES ACADEMICO"/>
    <m/>
    <x v="0"/>
    <s v="76A-00949"/>
    <x v="0"/>
    <s v="Catalogo principal"/>
    <s v="USD"/>
    <s v="N/A"/>
    <s v="Microsoft®EnterpriseCAL AllLng SAStepUp Academic OLV 1License NoLevel CoreClientAccessLicense PlatformStudent UsrCAL w/Services 1Year"/>
    <s v="Unidad"/>
    <s v="Und"/>
    <s v="Producto"/>
    <s v="N/A"/>
    <s v="N/A"/>
    <s v="N/A"/>
    <s v="76A-00949"/>
    <s v="Suscripción Anual"/>
    <n v="13"/>
    <n v="1"/>
    <n v="1"/>
    <n v="0"/>
    <n v="53657.11"/>
    <n v="53657.11"/>
    <n v="0"/>
  </r>
  <r>
    <s v="Catalogo principalOVS_ES ACADEMICO76A-01004"/>
    <s v="76A-01004OVS_ES ACADEMICO"/>
    <m/>
    <x v="0"/>
    <s v="76A-01004"/>
    <x v="0"/>
    <s v="Catalogo principal"/>
    <s v="USD"/>
    <s v="N/A"/>
    <s v="Microsoft®EnterpriseCAL AllLng License/SoftwareAssurancePack Academic OLV 1License LevelE Platform DvcCAL w/Services 1Year"/>
    <s v="Unidad"/>
    <s v="Und"/>
    <s v="Producto"/>
    <s v="N/A"/>
    <s v="N/A"/>
    <s v="N/A"/>
    <s v="76A-01004"/>
    <s v="Suscripción Anual"/>
    <n v="27"/>
    <n v="1"/>
    <n v="1"/>
    <n v="0"/>
    <n v="111441.69"/>
    <n v="111441.69"/>
    <n v="0"/>
  </r>
  <r>
    <s v="Catalogo principalOVS_ES ACADEMICO76A-01005"/>
    <s v="76A-01005OVS_ES ACADEMICO"/>
    <m/>
    <x v="0"/>
    <s v="76A-01005"/>
    <x v="0"/>
    <s v="Catalogo principal"/>
    <s v="USD"/>
    <s v="N/A"/>
    <s v="Microsoft®EnterpriseCAL AllLng License/SoftwareAssurancePack Academic OLV 1License LevelF Platform DvcCAL w/Services 1Year"/>
    <s v="Unidad"/>
    <s v="Und"/>
    <s v="Producto"/>
    <s v="N/A"/>
    <s v="N/A"/>
    <s v="N/A"/>
    <s v="76A-01005"/>
    <s v="Suscripción Anual"/>
    <n v="26"/>
    <n v="1"/>
    <n v="1"/>
    <n v="0"/>
    <n v="107314.22"/>
    <n v="107314.22"/>
    <n v="0"/>
  </r>
  <r>
    <s v="Catalogo principalOVS_ES ACADEMICO76A-01006"/>
    <s v="76A-01006OVS_ES ACADEMICO"/>
    <m/>
    <x v="0"/>
    <s v="76A-01006"/>
    <x v="0"/>
    <s v="Catalogo principal"/>
    <s v="USD"/>
    <s v="N/A"/>
    <s v="Microsoft®EnterpriseCAL AllLng License/SoftwareAssurancePack Academic OLV 1License LevelE Platform UsrCAL w/Services 1Year"/>
    <s v="Unidad"/>
    <s v="Und"/>
    <s v="Producto"/>
    <s v="N/A"/>
    <s v="N/A"/>
    <s v="N/A"/>
    <s v="76A-01006"/>
    <s v="Suscripción Anual"/>
    <n v="27"/>
    <n v="1"/>
    <n v="1"/>
    <n v="0"/>
    <n v="111441.69"/>
    <n v="111441.69"/>
    <n v="0"/>
  </r>
  <r>
    <s v="Catalogo principalOVS_ES ACADEMICO76A-01007"/>
    <s v="76A-01007OVS_ES ACADEMICO"/>
    <m/>
    <x v="0"/>
    <s v="76A-01007"/>
    <x v="0"/>
    <s v="Catalogo principal"/>
    <s v="USD"/>
    <s v="N/A"/>
    <s v="Microsoft®EnterpriseCAL AllLng License/SoftwareAssurancePack Academic OLV 1License LevelF Platform UsrCAL w/Services 1Year"/>
    <s v="Unidad"/>
    <s v="Und"/>
    <s v="Producto"/>
    <s v="N/A"/>
    <s v="N/A"/>
    <s v="N/A"/>
    <s v="76A-01007"/>
    <s v="Suscripción Anual"/>
    <n v="26"/>
    <n v="1"/>
    <n v="1"/>
    <n v="0"/>
    <n v="107314.22"/>
    <n v="107314.22"/>
    <n v="0"/>
  </r>
  <r>
    <s v="Catalogo principalOVS_ES ACADEMICO76A-01008"/>
    <s v="76A-01008OVS_ES ACADEMICO"/>
    <m/>
    <x v="0"/>
    <s v="76A-01008"/>
    <x v="0"/>
    <s v="Catalogo principal"/>
    <s v="USD"/>
    <s v="N/A"/>
    <s v="Microsoft®EnterpriseCAL AllLng SAStepUp Academic OLV 1License LevelE CoreClientAccessLicense Platform DvcCAL w/Services 1Year"/>
    <s v="Unidad"/>
    <s v="Und"/>
    <s v="Producto"/>
    <s v="N/A"/>
    <s v="N/A"/>
    <s v="N/A"/>
    <s v="76A-01008"/>
    <s v="Suscripción Anual"/>
    <n v="12"/>
    <n v="1"/>
    <n v="1"/>
    <n v="0"/>
    <n v="49529.64"/>
    <n v="49529.64"/>
    <n v="0"/>
  </r>
  <r>
    <s v="Catalogo principalOVS_ES ACADEMICO76M-01415"/>
    <s v="76M-01415OVS_ES ACADEMICO"/>
    <m/>
    <x v="0"/>
    <s v="76M-01415"/>
    <x v="0"/>
    <s v="Catalogo principal"/>
    <s v="USD"/>
    <s v="N/A"/>
    <s v="Microsoft® SharePoint Standard CAL All Languages License &amp; Software Assurance Open Value Level E 1 Year Academic Enterprise Device CAL"/>
    <s v="Unidad"/>
    <s v="Und"/>
    <s v="Producto"/>
    <s v="N/A"/>
    <s v="N/A"/>
    <s v="N/A"/>
    <s v="76M-01415"/>
    <s v="Suscripción Anual"/>
    <n v="8"/>
    <n v="1"/>
    <n v="1"/>
    <n v="0"/>
    <n v="33019.760000000002"/>
    <n v="33019.760000000002"/>
    <n v="0"/>
  </r>
  <r>
    <s v="Catalogo principalOVS_ES ACADEMICO76M-01416"/>
    <s v="76M-01416OVS_ES ACADEMICO"/>
    <m/>
    <x v="0"/>
    <s v="76M-01416"/>
    <x v="0"/>
    <s v="Catalogo principal"/>
    <s v="USD"/>
    <s v="N/A"/>
    <s v="Microsoft® SharePoint Standard CAL All Languages License &amp; Software Assurance Open Value Level F 1 Year Academic Enterprise Device CAL"/>
    <s v="Unidad"/>
    <s v="Und"/>
    <s v="Producto"/>
    <s v="N/A"/>
    <s v="N/A"/>
    <s v="N/A"/>
    <s v="76M-01416"/>
    <s v="Suscripción Anual"/>
    <n v="8"/>
    <n v="1"/>
    <n v="1"/>
    <n v="0"/>
    <n v="33019.760000000002"/>
    <n v="33019.760000000002"/>
    <n v="0"/>
  </r>
  <r>
    <s v="Catalogo principalOVS_ES ACADEMICO76M-01417"/>
    <s v="76M-01417OVS_ES ACADEMICO"/>
    <m/>
    <x v="0"/>
    <s v="76M-01417"/>
    <x v="0"/>
    <s v="Catalogo principal"/>
    <s v="USD"/>
    <s v="N/A"/>
    <s v="Microsoft® SharePoint Standard CAL All Languages License &amp; Software Assurance Open Value Level E 1 Year Academic Enterprise User CAL"/>
    <s v="Unidad"/>
    <s v="Und"/>
    <s v="Producto"/>
    <s v="N/A"/>
    <s v="N/A"/>
    <s v="N/A"/>
    <s v="76M-01417"/>
    <s v="Suscripción Anual"/>
    <n v="8"/>
    <n v="1"/>
    <n v="1"/>
    <n v="0"/>
    <n v="33019.760000000002"/>
    <n v="33019.760000000002"/>
    <n v="0"/>
  </r>
  <r>
    <s v="Catalogo principalOVS_ES ACADEMICO76M-01418"/>
    <s v="76M-01418OVS_ES ACADEMICO"/>
    <m/>
    <x v="0"/>
    <s v="76M-01418"/>
    <x v="0"/>
    <s v="Catalogo principal"/>
    <s v="USD"/>
    <s v="N/A"/>
    <s v="Microsoft® SharePoint Standard CAL All Languages License &amp; Software Assurance Open Value Level F 1 Year Academic Enterprise User CAL"/>
    <s v="Unidad"/>
    <s v="Und"/>
    <s v="Producto"/>
    <s v="N/A"/>
    <s v="N/A"/>
    <s v="N/A"/>
    <s v="76M-01418"/>
    <s v="Suscripción Anual"/>
    <n v="8"/>
    <n v="1"/>
    <n v="1"/>
    <n v="0"/>
    <n v="33019.760000000002"/>
    <n v="33019.760000000002"/>
    <n v="0"/>
  </r>
  <r>
    <s v="Catalogo principalOVS_ES ACADEMICO76M-01419"/>
    <s v="76M-01419OVS_ES ACADEMICO"/>
    <m/>
    <x v="0"/>
    <s v="76M-01419"/>
    <x v="0"/>
    <s v="Catalogo principal"/>
    <s v="USD"/>
    <s v="N/A"/>
    <s v="Microsoft® SharePoint Standard CAL All Languages License &amp; Software Assurance Open Value No Level 1 Year Academic Student Device CAL"/>
    <s v="Unidad"/>
    <s v="Und"/>
    <s v="Producto"/>
    <s v="N/A"/>
    <s v="N/A"/>
    <s v="N/A"/>
    <s v="76M-01419"/>
    <s v="Suscripción Anual"/>
    <n v="0.94"/>
    <n v="1"/>
    <n v="1"/>
    <n v="0"/>
    <n v="3879.8218000000002"/>
    <n v="3879.82"/>
    <n v="0"/>
  </r>
  <r>
    <s v="Catalogo principalOVS_ES ACADEMICO76M-01420"/>
    <s v="76M-01420OVS_ES ACADEMICO"/>
    <m/>
    <x v="0"/>
    <s v="76M-01420"/>
    <x v="0"/>
    <s v="Catalogo principal"/>
    <s v="USD"/>
    <s v="N/A"/>
    <s v="Microsoft® SharePoint Standard CAL All Languages License &amp; Software Assurance Open Value No Level 1 Year Academic Student User CAL"/>
    <s v="Unidad"/>
    <s v="Und"/>
    <s v="Producto"/>
    <s v="N/A"/>
    <s v="N/A"/>
    <s v="N/A"/>
    <s v="76M-01420"/>
    <s v="Suscripción Anual"/>
    <n v="0.94"/>
    <n v="1"/>
    <n v="1"/>
    <n v="0"/>
    <n v="3879.8218000000002"/>
    <n v="3879.82"/>
    <n v="0"/>
  </r>
  <r>
    <s v="Catalogo principalOVS_ES ACADEMICO76N-03594"/>
    <s v="76N-03594OVS_ES ACADEMICO"/>
    <m/>
    <x v="0"/>
    <s v="76N-03594"/>
    <x v="0"/>
    <s v="Catalogo principal"/>
    <s v="USD"/>
    <s v="N/A"/>
    <s v="Microsoft® SharePoint Enterprise CAL All Languages License &amp; Software Assurance Open Value Level E 1 Year Academic Enterprise Device CAL"/>
    <s v="Unidad"/>
    <s v="Und"/>
    <s v="Producto"/>
    <s v="N/A"/>
    <s v="N/A"/>
    <s v="N/A"/>
    <s v="76N-03594"/>
    <s v="Suscripción Anual"/>
    <n v="10"/>
    <n v="1"/>
    <n v="1"/>
    <n v="0"/>
    <n v="41274.700000000004"/>
    <n v="41274.699999999997"/>
    <n v="0"/>
  </r>
  <r>
    <s v="Catalogo principalOVS_ES ACADEMICO76N-03595"/>
    <s v="76N-03595OVS_ES ACADEMICO"/>
    <m/>
    <x v="0"/>
    <s v="76N-03595"/>
    <x v="0"/>
    <s v="Catalogo principal"/>
    <s v="USD"/>
    <s v="N/A"/>
    <s v="Microsoft® SharePoint Enterprise CAL All Languages License &amp; Software Assurance Open Value Level F 1 Year Academic Enterprise Device CAL"/>
    <s v="Unidad"/>
    <s v="Und"/>
    <s v="Producto"/>
    <s v="N/A"/>
    <s v="N/A"/>
    <s v="N/A"/>
    <s v="76N-03595"/>
    <s v="Suscripción Anual"/>
    <n v="10"/>
    <n v="1"/>
    <n v="1"/>
    <n v="0"/>
    <n v="41274.700000000004"/>
    <n v="41274.699999999997"/>
    <n v="0"/>
  </r>
  <r>
    <s v="Catalogo principalOVS_ES ACADEMICO76N-03596"/>
    <s v="76N-03596OVS_ES ACADEMICO"/>
    <m/>
    <x v="0"/>
    <s v="76N-03596"/>
    <x v="0"/>
    <s v="Catalogo principal"/>
    <s v="USD"/>
    <s v="N/A"/>
    <s v="Microsoft® SharePoint Enterprise CAL All Languages License &amp; Software Assurance Open Value Level E 1 Year Academic Enterprise User CAL"/>
    <s v="Unidad"/>
    <s v="Und"/>
    <s v="Producto"/>
    <s v="N/A"/>
    <s v="N/A"/>
    <s v="N/A"/>
    <s v="76N-03596"/>
    <s v="Suscripción Anual"/>
    <n v="10"/>
    <n v="1"/>
    <n v="1"/>
    <n v="0"/>
    <n v="41274.700000000004"/>
    <n v="41274.699999999997"/>
    <n v="0"/>
  </r>
  <r>
    <s v="Catalogo principalOVS_ES ACADEMICO76N-03597"/>
    <s v="76N-03597OVS_ES ACADEMICO"/>
    <m/>
    <x v="0"/>
    <s v="76N-03597"/>
    <x v="0"/>
    <s v="Catalogo principal"/>
    <s v="USD"/>
    <s v="N/A"/>
    <s v="Microsoft® SharePoint Enterprise CAL All Languages License &amp; Software Assurance Open Value Level F 1 Year Academic Enterprise User CAL"/>
    <s v="Unidad"/>
    <s v="Und"/>
    <s v="Producto"/>
    <s v="N/A"/>
    <s v="N/A"/>
    <s v="N/A"/>
    <s v="76N-03597"/>
    <s v="Suscripción Anual"/>
    <n v="10"/>
    <n v="1"/>
    <n v="1"/>
    <n v="0"/>
    <n v="41274.700000000004"/>
    <n v="41274.699999999997"/>
    <n v="0"/>
  </r>
  <r>
    <s v="Catalogo principalOVS_ES ACADEMICO76N-03598"/>
    <s v="76N-03598OVS_ES ACADEMICO"/>
    <m/>
    <x v="0"/>
    <s v="76N-03598"/>
    <x v="0"/>
    <s v="Catalogo principal"/>
    <s v="USD"/>
    <s v="N/A"/>
    <s v="Microsoft® SharePoint Enterprise CAL All Languages License &amp; Software Assurance Open Value No Level 1 Year Academic Student Device CAL"/>
    <s v="Unidad"/>
    <s v="Und"/>
    <s v="Producto"/>
    <s v="N/A"/>
    <s v="N/A"/>
    <s v="N/A"/>
    <s v="76N-03598"/>
    <s v="Suscripción Anual"/>
    <n v="7"/>
    <n v="1"/>
    <n v="1"/>
    <n v="0"/>
    <n v="28892.29"/>
    <n v="28892.29"/>
    <n v="0"/>
  </r>
  <r>
    <s v="Catalogo principalOVS_ES ACADEMICO76N-03599"/>
    <s v="76N-03599OVS_ES ACADEMICO"/>
    <m/>
    <x v="0"/>
    <s v="76N-03599"/>
    <x v="0"/>
    <s v="Catalogo principal"/>
    <s v="USD"/>
    <s v="N/A"/>
    <s v="Microsoft® SharePoint Enterprise CAL All Languages License &amp; Software Assurance Open Value No Level 1 Year Academic Student User CAL"/>
    <s v="Unidad"/>
    <s v="Und"/>
    <s v="Producto"/>
    <s v="N/A"/>
    <s v="N/A"/>
    <s v="N/A"/>
    <s v="76N-03599"/>
    <s v="Suscripción Anual"/>
    <n v="7"/>
    <n v="1"/>
    <n v="1"/>
    <n v="0"/>
    <n v="28892.29"/>
    <n v="28892.29"/>
    <n v="0"/>
  </r>
  <r>
    <s v="Catalogo principalOVS_ES ACADEMICO76P-01359"/>
    <s v="76P-01359OVS_ES ACADEMICO"/>
    <m/>
    <x v="0"/>
    <s v="76P-01359"/>
    <x v="0"/>
    <s v="Catalogo principal"/>
    <s v="USD"/>
    <s v="N/A"/>
    <s v="Microsoft® SharePoint Server All Languages License &amp; Software Assurance Open Value Level E 1 Year Academic Additional Product"/>
    <s v="Unidad"/>
    <s v="Und"/>
    <s v="Producto"/>
    <s v="N/A"/>
    <s v="N/A"/>
    <s v="N/A"/>
    <s v="76P-01359"/>
    <s v="Suscripción Anual"/>
    <n v="629"/>
    <n v="1"/>
    <n v="1"/>
    <n v="0"/>
    <n v="2596178.6300000004"/>
    <n v="2596178.63"/>
    <n v="0"/>
  </r>
  <r>
    <s v="Catalogo principalOVS_ES ACADEMICO76P-01360"/>
    <s v="76P-01360OVS_ES ACADEMICO"/>
    <m/>
    <x v="0"/>
    <s v="76P-01360"/>
    <x v="0"/>
    <s v="Catalogo principal"/>
    <s v="USD"/>
    <s v="N/A"/>
    <s v="Microsoft® SharePoint Server All Languages License &amp; Software Assurance Open Value Level F 1 Year Academic Additional Product"/>
    <s v="Unidad"/>
    <s v="Und"/>
    <s v="Producto"/>
    <s v="N/A"/>
    <s v="N/A"/>
    <s v="N/A"/>
    <s v="76P-01360"/>
    <s v="Suscripción Anual"/>
    <n v="629"/>
    <n v="1"/>
    <n v="1"/>
    <n v="0"/>
    <n v="2596178.6300000004"/>
    <n v="2596178.63"/>
    <n v="0"/>
  </r>
  <r>
    <s v="Catalogo principalOVS_ES ACADEMICO77D-00161"/>
    <s v="77D-00161OVS_ES ACADEMICO"/>
    <m/>
    <x v="0"/>
    <s v="77D-00161"/>
    <x v="0"/>
    <s v="Catalogo principal"/>
    <s v="USD"/>
    <s v="N/A"/>
    <s v="Microsoft®VisualStudioProSubMSDN AllLng License/SoftwareAssurancePack Academic OLV 1License LevelE AdditionalProduct 1Year"/>
    <s v="Unidad"/>
    <s v="Und"/>
    <s v="Producto"/>
    <s v="N/A"/>
    <s v="N/A"/>
    <s v="N/A"/>
    <s v="77D-00161"/>
    <s v="Suscripción Anual"/>
    <n v="69"/>
    <n v="1"/>
    <n v="1"/>
    <n v="0"/>
    <n v="284795.43"/>
    <n v="284795.43"/>
    <n v="0"/>
  </r>
  <r>
    <s v="Catalogo principalOVS_ES ACADEMICO77D-00162"/>
    <s v="77D-00162OVS_ES ACADEMICO"/>
    <m/>
    <x v="0"/>
    <s v="77D-00162"/>
    <x v="0"/>
    <s v="Catalogo principal"/>
    <s v="USD"/>
    <s v="N/A"/>
    <s v="Microsoft®VisualStudioProSubMSDN AllLng License/SoftwareAssurancePack Academic OLV 1License LevelF AdditionalProduct 1Year"/>
    <s v="Unidad"/>
    <s v="Und"/>
    <s v="Producto"/>
    <s v="N/A"/>
    <s v="N/A"/>
    <s v="N/A"/>
    <s v="77D-00162"/>
    <s v="Suscripción Anual"/>
    <n v="69"/>
    <n v="1"/>
    <n v="1"/>
    <n v="0"/>
    <n v="284795.43"/>
    <n v="284795.43"/>
    <n v="0"/>
  </r>
  <r>
    <s v="Catalogo principalOVS_ES ACADEMICO7AH-00437"/>
    <s v="7AH-00437OVS_ES ACADEMICO"/>
    <m/>
    <x v="0"/>
    <s v="7AH-00437"/>
    <x v="0"/>
    <s v="Catalogo principal"/>
    <s v="USD"/>
    <s v="N/A"/>
    <s v="Microsoft®SfBServerEntCAL AllLng License/SoftwareAssurancePack Academic OLV 1License LevelE Enterprise DvcCAL 1Year"/>
    <s v="Unidad"/>
    <s v="Und"/>
    <s v="Producto"/>
    <s v="N/A"/>
    <s v="N/A"/>
    <s v="N/A"/>
    <s v="7AH-00437"/>
    <s v="Suscripción Anual"/>
    <n v="13"/>
    <n v="1"/>
    <n v="1"/>
    <n v="0"/>
    <n v="53657.11"/>
    <n v="53657.11"/>
    <n v="0"/>
  </r>
  <r>
    <s v="Catalogo principalOVS_ES ACADEMICO7AH-00438"/>
    <s v="7AH-00438OVS_ES ACADEMICO"/>
    <m/>
    <x v="0"/>
    <s v="7AH-00438"/>
    <x v="0"/>
    <s v="Catalogo principal"/>
    <s v="USD"/>
    <s v="N/A"/>
    <s v="Microsoft®SfBServerEntCAL AllLng License/SoftwareAssurancePack Academic OLV 1License LevelF Enterprise DvcCAL 1Year"/>
    <s v="Unidad"/>
    <s v="Und"/>
    <s v="Producto"/>
    <s v="N/A"/>
    <s v="N/A"/>
    <s v="N/A"/>
    <s v="7AH-00438"/>
    <s v="Suscripción Anual"/>
    <n v="13"/>
    <n v="1"/>
    <n v="1"/>
    <n v="0"/>
    <n v="53657.11"/>
    <n v="53657.11"/>
    <n v="0"/>
  </r>
  <r>
    <s v="Catalogo principalOVS_ES ACADEMICO7AH-00439"/>
    <s v="7AH-00439OVS_ES ACADEMICO"/>
    <m/>
    <x v="0"/>
    <s v="7AH-00439"/>
    <x v="0"/>
    <s v="Catalogo principal"/>
    <s v="USD"/>
    <s v="N/A"/>
    <s v="Microsoft®SfBServerEntCAL AllLng License/SoftwareAssurancePack Academic OLV 1License LevelE Enterprise UsrCAL 1Year"/>
    <s v="Unidad"/>
    <s v="Und"/>
    <s v="Producto"/>
    <s v="N/A"/>
    <s v="N/A"/>
    <s v="N/A"/>
    <s v="7AH-00439"/>
    <s v="Suscripción Anual"/>
    <n v="13"/>
    <n v="1"/>
    <n v="1"/>
    <n v="0"/>
    <n v="53657.11"/>
    <n v="53657.11"/>
    <n v="0"/>
  </r>
  <r>
    <s v="Catalogo principalOVS_ES ACADEMICO7AH-00440"/>
    <s v="7AH-00440OVS_ES ACADEMICO"/>
    <m/>
    <x v="0"/>
    <s v="7AH-00440"/>
    <x v="0"/>
    <s v="Catalogo principal"/>
    <s v="USD"/>
    <s v="N/A"/>
    <s v="Microsoft®SfBServerEntCAL AllLng License/SoftwareAssurancePack Academic OLV 1License LevelF Enterprise UsrCAL 1Year"/>
    <s v="Unidad"/>
    <s v="Und"/>
    <s v="Producto"/>
    <s v="N/A"/>
    <s v="N/A"/>
    <s v="N/A"/>
    <s v="7AH-00440"/>
    <s v="Suscripción Anual"/>
    <n v="13"/>
    <n v="1"/>
    <n v="1"/>
    <n v="0"/>
    <n v="53657.11"/>
    <n v="53657.11"/>
    <n v="0"/>
  </r>
  <r>
    <s v="Catalogo principalOVS_ES ACADEMICO7AH-00441"/>
    <s v="7AH-00441OVS_ES ACADEMICO"/>
    <m/>
    <x v="0"/>
    <s v="7AH-00441"/>
    <x v="0"/>
    <s v="Catalogo principal"/>
    <s v="USD"/>
    <s v="N/A"/>
    <s v="Microsoft®SfBServerEntCAL AllLng License/SoftwareAssurancePack Academic OLV 1License NoLevel Student DvcCAL 1Year"/>
    <s v="Unidad"/>
    <s v="Und"/>
    <s v="Producto"/>
    <s v="N/A"/>
    <s v="N/A"/>
    <s v="N/A"/>
    <s v="7AH-00441"/>
    <s v="Suscripción Anual"/>
    <n v="9"/>
    <n v="1"/>
    <n v="1"/>
    <n v="0"/>
    <n v="37147.230000000003"/>
    <n v="37147.230000000003"/>
    <n v="0"/>
  </r>
  <r>
    <s v="Catalogo principalOVS_ES ACADEMICO7AH-00442"/>
    <s v="7AH-00442OVS_ES ACADEMICO"/>
    <m/>
    <x v="0"/>
    <s v="7AH-00442"/>
    <x v="0"/>
    <s v="Catalogo principal"/>
    <s v="USD"/>
    <s v="N/A"/>
    <s v="Microsoft®SfBServerEntCAL AllLng License/SoftwareAssurancePack Academic OLV 1License NoLevel Student UsrCAL 1Year"/>
    <s v="Unidad"/>
    <s v="Und"/>
    <s v="Producto"/>
    <s v="N/A"/>
    <s v="N/A"/>
    <s v="N/A"/>
    <s v="7AH-00442"/>
    <s v="Suscripción Anual"/>
    <n v="9"/>
    <n v="1"/>
    <n v="1"/>
    <n v="0"/>
    <n v="37147.230000000003"/>
    <n v="37147.230000000003"/>
    <n v="0"/>
  </r>
  <r>
    <s v="Catalogo principalOVS_ES ACADEMICO7JD-00001"/>
    <s v="7JD-00001OVS_ES ACADEMICO"/>
    <m/>
    <x v="0"/>
    <s v="7JD-00001"/>
    <x v="0"/>
    <s v="Catalogo principal"/>
    <s v="USD"/>
    <s v="N/A"/>
    <s v="Microsoft®ProjOnlineEssentialsOpenFac ShrdSvr AllLng MonthlySubscriptions-VolumeLicense Academic OLV 1License LevelE AdditionalProduct 1Month"/>
    <s v="Unidad"/>
    <s v="Und"/>
    <s v="Producto"/>
    <s v="N/A"/>
    <s v="N/A"/>
    <s v="N/A"/>
    <s v="7JD-00001"/>
    <s v="Suscripción mensual con pago anual"/>
    <n v="0"/>
    <n v="1"/>
    <n v="1"/>
    <n v="0"/>
    <n v="0"/>
    <n v="0"/>
    <n v="0"/>
  </r>
  <r>
    <s v="Catalogo principalOVS_ES ACADEMICO7JD-00002"/>
    <s v="7JD-00002OVS_ES ACADEMICO"/>
    <m/>
    <x v="0"/>
    <s v="7JD-00002"/>
    <x v="0"/>
    <s v="Catalogo principal"/>
    <s v="USD"/>
    <s v="N/A"/>
    <s v="Microsoft®ProjOnlineEssentialsOpenFac ShrdSvr AllLng MonthlySubscriptions-VolumeLicense Academic OLV 1License LevelF AdditionalProduct 1Month"/>
    <s v="Unidad"/>
    <s v="Und"/>
    <s v="Producto"/>
    <s v="N/A"/>
    <s v="N/A"/>
    <s v="N/A"/>
    <s v="7JD-00002"/>
    <s v="Suscripción mensual con pago anual"/>
    <n v="0"/>
    <n v="1"/>
    <n v="1"/>
    <n v="0"/>
    <n v="0"/>
    <n v="0"/>
    <n v="0"/>
  </r>
  <r>
    <s v="Catalogo principalOVS_ES ACADEMICO7JQ-00038"/>
    <s v="7JQ-00038OVS_ES ACADEMICO"/>
    <m/>
    <x v="0"/>
    <s v="7JQ-00038"/>
    <x v="0"/>
    <s v="Catalogo principal"/>
    <s v="USD"/>
    <s v="N/A"/>
    <s v="Microsoft®SQLSvrEnterpriseCore AllLng License/SoftwareAssurancePack Academic OLV 2Licenses LevelE AdditionalProduct CoreLic 1Year"/>
    <s v="Unidad"/>
    <s v="Und"/>
    <s v="Producto"/>
    <s v="N/A"/>
    <s v="N/A"/>
    <s v="N/A"/>
    <s v="7JQ-00038"/>
    <s v="Suscripción Anual"/>
    <n v="1446"/>
    <n v="1"/>
    <n v="1"/>
    <n v="0"/>
    <n v="5968321.6200000001"/>
    <n v="5968321.6200000001"/>
    <n v="0"/>
  </r>
  <r>
    <s v="Catalogo principalOVS_ES ACADEMICO7JQ-00039"/>
    <s v="7JQ-00039OVS_ES ACADEMICO"/>
    <m/>
    <x v="0"/>
    <s v="7JQ-00039"/>
    <x v="0"/>
    <s v="Catalogo principal"/>
    <s v="USD"/>
    <s v="N/A"/>
    <s v="Microsoft®SQLSvrEnterpriseCore AllLng License/SoftwareAssurancePack Academic OLV 2Licenses LevelF AdditionalProduct CoreLic 1Year"/>
    <s v="Unidad"/>
    <s v="Und"/>
    <s v="Producto"/>
    <s v="N/A"/>
    <s v="N/A"/>
    <s v="N/A"/>
    <s v="7JQ-00039"/>
    <s v="Suscripción Anual"/>
    <n v="1446"/>
    <n v="1"/>
    <n v="1"/>
    <n v="0"/>
    <n v="5968321.6200000001"/>
    <n v="5968321.6200000001"/>
    <n v="0"/>
  </r>
  <r>
    <s v="Catalogo principalOVS_ES ACADEMICO7JQ-00383"/>
    <s v="7JQ-00383OVS_ES ACADEMICO"/>
    <m/>
    <x v="0"/>
    <s v="7JQ-00383"/>
    <x v="0"/>
    <s v="Catalogo principal"/>
    <s v="USD"/>
    <s v="N/A"/>
    <s v="Microsoft®SQLSvrEnterpriseCore AllLng SAStepUp Academic OLV 2Licenses LevelE SQLSvrStandardCore AdditionalProduct CoreLic 1Year"/>
    <s v="Unidad"/>
    <s v="Und"/>
    <s v="Producto"/>
    <s v="N/A"/>
    <s v="N/A"/>
    <s v="N/A"/>
    <s v="7JQ-00383"/>
    <s v="Suscripción Anual"/>
    <n v="1069"/>
    <n v="1"/>
    <n v="1"/>
    <n v="0"/>
    <n v="4412265.4300000006"/>
    <n v="4412265.43"/>
    <n v="0"/>
  </r>
  <r>
    <s v="Catalogo principalOVS_ES ACADEMICO7JQ-00384"/>
    <s v="7JQ-00384OVS_ES ACADEMICO"/>
    <m/>
    <x v="0"/>
    <s v="7JQ-00384"/>
    <x v="0"/>
    <s v="Catalogo principal"/>
    <s v="USD"/>
    <s v="N/A"/>
    <s v="Microsoft®SQLSvrEnterpriseCore AllLng SAStepUp Academic OLV 2Licenses LevelF SQLSvrStandardCore AdditionalProduct CoreLic 1Year"/>
    <s v="Unidad"/>
    <s v="Und"/>
    <s v="Producto"/>
    <s v="N/A"/>
    <s v="N/A"/>
    <s v="N/A"/>
    <s v="7JQ-00384"/>
    <s v="Suscripción Anual"/>
    <n v="1069"/>
    <n v="1"/>
    <n v="1"/>
    <n v="0"/>
    <n v="4412265.4300000006"/>
    <n v="4412265.43"/>
    <n v="0"/>
  </r>
  <r>
    <s v="Catalogo principalOVS_ES ACADEMICO7JS-00001"/>
    <s v="7JS-00001OVS_ES ACADEMICO"/>
    <m/>
    <x v="0"/>
    <s v="7JS-00001"/>
    <x v="0"/>
    <s v="Catalogo principal"/>
    <s v="USD"/>
    <s v="N/A"/>
    <s v="Microsoft®ProjOnlineEssentialsOpenStu ShrdSvr AllLng MonthlySubscriptions-VolumeLicense Academic OLV 1License NoLevel Student 1Month"/>
    <s v="Unidad"/>
    <s v="Und"/>
    <s v="Producto"/>
    <s v="N/A"/>
    <s v="N/A"/>
    <s v="N/A"/>
    <s v="7JS-00001"/>
    <s v="Suscripción mensual con pago anual"/>
    <n v="0"/>
    <n v="1"/>
    <n v="1"/>
    <n v="0"/>
    <n v="0"/>
    <n v="0"/>
    <n v="0"/>
  </r>
  <r>
    <s v="Catalogo principalOVS_ES ACADEMICO7LA-00001"/>
    <s v="7LA-00001OVS_ES ACADEMICO"/>
    <m/>
    <x v="0"/>
    <s v="7LA-00001"/>
    <x v="0"/>
    <s v="Catalogo principal"/>
    <s v="USD"/>
    <s v="N/A"/>
    <s v="Microsoft®ProjectPlan3OpenFac ShrdSvr AllLng MonthlySubscriptions-VolumeLicense Academic OLV 1License LevelE AdditionalProduct 1Month"/>
    <s v="Unidad"/>
    <s v="Und"/>
    <s v="Producto"/>
    <s v="N/A"/>
    <s v="N/A"/>
    <s v="N/A"/>
    <s v="7LA-00001"/>
    <s v="Suscripción mensual con pago anual"/>
    <n v="5.7"/>
    <n v="1"/>
    <n v="1"/>
    <n v="0"/>
    <n v="23526.579000000002"/>
    <n v="23526.58"/>
    <n v="0"/>
  </r>
  <r>
    <s v="Catalogo principalOVS_ES ACADEMICO7LA-00002"/>
    <s v="7LA-00002OVS_ES ACADEMICO"/>
    <m/>
    <x v="0"/>
    <s v="7LA-00002"/>
    <x v="0"/>
    <s v="Catalogo principal"/>
    <s v="USD"/>
    <s v="N/A"/>
    <s v="Microsoft®ProjectPlan3OpenFac ShrdSvr AllLng MonthlySubscriptions-VolumeLicense Academic OLV 1License LevelF AdditionalProduct 1Month"/>
    <s v="Unidad"/>
    <s v="Und"/>
    <s v="Producto"/>
    <s v="N/A"/>
    <s v="N/A"/>
    <s v="N/A"/>
    <s v="7LA-00002"/>
    <s v="Suscripción mensual con pago anual"/>
    <n v="5.7"/>
    <n v="1"/>
    <n v="1"/>
    <n v="0"/>
    <n v="23526.579000000002"/>
    <n v="23526.58"/>
    <n v="0"/>
  </r>
  <r>
    <s v="Catalogo principalOVS_ES ACADEMICO7LG-00001"/>
    <s v="7LG-00001OVS_ES ACADEMICO"/>
    <m/>
    <x v="0"/>
    <s v="7LG-00001"/>
    <x v="0"/>
    <s v="Catalogo principal"/>
    <s v="USD"/>
    <s v="N/A"/>
    <s v="Microsoft®ProjectPlan3OpenStud ShrdSvr AllLng MonthlySubscriptions-VolumeLicense Academic OLV 1License NoLevel Student 1Month"/>
    <s v="Unidad"/>
    <s v="Und"/>
    <s v="Producto"/>
    <s v="N/A"/>
    <s v="N/A"/>
    <s v="N/A"/>
    <s v="7LG-00001"/>
    <s v="Suscripción mensual con pago anual"/>
    <n v="4.3"/>
    <n v="1"/>
    <n v="1"/>
    <n v="0"/>
    <n v="17748.120999999999"/>
    <n v="17748.12"/>
    <n v="0"/>
  </r>
  <r>
    <s v="Catalogo principalOVS_ES ACADEMICO7NQ-00050"/>
    <s v="7NQ-00050OVS_ES ACADEMICO"/>
    <m/>
    <x v="0"/>
    <s v="7NQ-00050"/>
    <x v="0"/>
    <s v="Catalogo principal"/>
    <s v="USD"/>
    <s v="N/A"/>
    <s v="Microsoft®SQLSvrStandardCore AllLng License/SoftwareAssurancePack Academic OLV 2Licenses LevelE AdditionalProduct CoreLic 1Year"/>
    <s v="Unidad"/>
    <s v="Und"/>
    <s v="Producto"/>
    <s v="N/A"/>
    <s v="N/A"/>
    <s v="N/A"/>
    <s v="7NQ-00050"/>
    <s v="Suscripción Anual"/>
    <n v="377"/>
    <n v="1"/>
    <n v="1"/>
    <n v="0"/>
    <n v="1556056.1900000002"/>
    <n v="1556056.19"/>
    <n v="0"/>
  </r>
  <r>
    <s v="Catalogo principalOVS_ES ACADEMICO7NQ-00051"/>
    <s v="7NQ-00051OVS_ES ACADEMICO"/>
    <m/>
    <x v="0"/>
    <s v="7NQ-00051"/>
    <x v="0"/>
    <s v="Catalogo principal"/>
    <s v="USD"/>
    <s v="N/A"/>
    <s v="Microsoft®SQLSvrStandardCore AllLng License/SoftwareAssurancePack Academic OLV 2Licenses LevelF AdditionalProduct CoreLic 1Year"/>
    <s v="Unidad"/>
    <s v="Und"/>
    <s v="Producto"/>
    <s v="N/A"/>
    <s v="N/A"/>
    <s v="N/A"/>
    <s v="7NQ-00051"/>
    <s v="Suscripción Anual"/>
    <n v="377"/>
    <n v="1"/>
    <n v="1"/>
    <n v="0"/>
    <n v="1556056.1900000002"/>
    <n v="1556056.19"/>
    <n v="0"/>
  </r>
  <r>
    <s v="Catalogo principalOVS_ES ACADEMICO7RJ-00001"/>
    <s v="7RJ-00001OVS_ES ACADEMICO"/>
    <m/>
    <x v="0"/>
    <s v="7RJ-00001"/>
    <x v="0"/>
    <s v="Catalogo principal"/>
    <s v="USD"/>
    <s v="N/A"/>
    <s v="Microsoft®ProjectPlan5OpenFac ShrdSvr AllLng MonthlySubscriptions-VolumeLicense Academic OLV 1License LevelE AdditionalProduct 1Month"/>
    <s v="Unidad"/>
    <s v="Und"/>
    <s v="Producto"/>
    <s v="N/A"/>
    <s v="N/A"/>
    <s v="N/A"/>
    <s v="7RJ-00001"/>
    <s v="Suscripción mensual con pago anual"/>
    <n v="10.3"/>
    <n v="1"/>
    <n v="1"/>
    <n v="0"/>
    <n v="42512.941000000006"/>
    <n v="42512.94"/>
    <n v="0"/>
  </r>
  <r>
    <s v="Catalogo principalOVS_ES ACADEMICO7RJ-00002"/>
    <s v="7RJ-00002OVS_ES ACADEMICO"/>
    <m/>
    <x v="0"/>
    <s v="7RJ-00002"/>
    <x v="0"/>
    <s v="Catalogo principal"/>
    <s v="USD"/>
    <s v="N/A"/>
    <s v="Microsoft®ProjectPlan5OpenFac ShrdSvr AllLng MonthlySubscriptions-VolumeLicense Academic OLV 1License LevelF AdditionalProduct 1Month"/>
    <s v="Unidad"/>
    <s v="Und"/>
    <s v="Producto"/>
    <s v="N/A"/>
    <s v="N/A"/>
    <s v="N/A"/>
    <s v="7RJ-00002"/>
    <s v="Suscripción mensual con pago anual"/>
    <n v="10.3"/>
    <n v="1"/>
    <n v="1"/>
    <n v="0"/>
    <n v="42512.941000000006"/>
    <n v="42512.94"/>
    <n v="0"/>
  </r>
  <r>
    <s v="Catalogo principalOVS_ES ACADEMICO7RS-00001"/>
    <s v="7RS-00001OVS_ES ACADEMICO"/>
    <m/>
    <x v="0"/>
    <s v="7RS-00001"/>
    <x v="0"/>
    <s v="Catalogo principal"/>
    <s v="USD"/>
    <s v="N/A"/>
    <s v="Microsoft®ProjectPlan5OpenStud ShrdSvr AllLng MonthlySubscriptions-VolumeLicense Academic OLV 1License NoLevel Student 1Month"/>
    <s v="Unidad"/>
    <s v="Und"/>
    <s v="Producto"/>
    <s v="N/A"/>
    <s v="N/A"/>
    <s v="N/A"/>
    <s v="7RS-00001"/>
    <s v="Suscripción mensual con pago anual"/>
    <n v="8"/>
    <n v="1"/>
    <n v="1"/>
    <n v="0"/>
    <n v="33019.760000000002"/>
    <n v="33019.760000000002"/>
    <n v="0"/>
  </r>
  <r>
    <s v="Catalogo principalOVS_ES ACADEMICO7U6-00008"/>
    <s v="7U6-00008OVS_ES ACADEMICO"/>
    <m/>
    <x v="0"/>
    <s v="7U6-00008"/>
    <x v="0"/>
    <s v="Catalogo principal"/>
    <s v="USD"/>
    <s v="N/A"/>
    <s v="Microsoft® Intune Open CAO All Languages Subscription Open Value Level E 1 Month Academic Additional Product Faculty Renewal Only"/>
    <s v="Unidad"/>
    <s v="Und"/>
    <s v="Producto"/>
    <s v="N/A"/>
    <s v="N/A"/>
    <s v="N/A"/>
    <s v="7U6-00008"/>
    <s v="Suscripción mensual con pago anual"/>
    <n v="0.48"/>
    <n v="1"/>
    <n v="1"/>
    <n v="0"/>
    <n v="1981.1856"/>
    <n v="1981.19"/>
    <n v="0"/>
  </r>
  <r>
    <s v="Catalogo principalOVS_ES ACADEMICO7U6-00009"/>
    <s v="7U6-00009OVS_ES ACADEMICO"/>
    <m/>
    <x v="0"/>
    <s v="7U6-00009"/>
    <x v="0"/>
    <s v="Catalogo principal"/>
    <s v="USD"/>
    <s v="N/A"/>
    <s v="Microsoft® Intune Open CAO All Languages Subscription Open Value Level F 1 Month Academic Additional Product Faculty Renewal Only"/>
    <s v="Unidad"/>
    <s v="Und"/>
    <s v="Producto"/>
    <s v="N/A"/>
    <s v="N/A"/>
    <s v="N/A"/>
    <s v="7U6-00009"/>
    <s v="Suscripción mensual con pago anual"/>
    <n v="0.48"/>
    <n v="1"/>
    <n v="1"/>
    <n v="0"/>
    <n v="1981.1856"/>
    <n v="1981.19"/>
    <n v="0"/>
  </r>
  <r>
    <s v="Catalogo principalOVS_ES ACADEMICO7U6-00011"/>
    <s v="7U6-00011OVS_ES ACADEMICO"/>
    <m/>
    <x v="0"/>
    <s v="7U6-00011"/>
    <x v="0"/>
    <s v="Catalogo principal"/>
    <s v="USD"/>
    <s v="N/A"/>
    <s v="Microsoft® Intune Open CAO All Languages Subscription Open Value No Level 1 Month Academic Student Renewal Only"/>
    <s v="Unidad"/>
    <s v="Und"/>
    <s v="Producto"/>
    <s v="N/A"/>
    <s v="N/A"/>
    <s v="N/A"/>
    <s v="7U6-00011"/>
    <s v="Suscripción mensual con pago anual"/>
    <n v="0.48"/>
    <n v="1"/>
    <n v="1"/>
    <n v="0"/>
    <n v="1981.1856"/>
    <n v="1981.19"/>
    <n v="0"/>
  </r>
  <r>
    <s v="Catalogo principalOVS_ES ACADEMICO7VC-00171"/>
    <s v="7VC-00171OVS_ES ACADEMICO"/>
    <m/>
    <x v="0"/>
    <s v="7VC-00171"/>
    <x v="0"/>
    <s v="Catalogo principal"/>
    <s v="USD"/>
    <s v="N/A"/>
    <s v="Microsoft® Forefront Identity Manager All Language License &amp; Software Assurance Open Value Level E 1 Year Academic AP Live Edition"/>
    <s v="Unidad"/>
    <s v="Und"/>
    <s v="Producto"/>
    <s v="N/A"/>
    <s v="N/A"/>
    <s v="N/A"/>
    <s v="7VC-00171"/>
    <s v="Suscripción Anual"/>
    <n v="212"/>
    <n v="1"/>
    <n v="1"/>
    <n v="0"/>
    <n v="875023.64"/>
    <n v="875023.64"/>
    <n v="0"/>
  </r>
  <r>
    <s v="Catalogo principalOVS_ES ACADEMICO7VC-00172"/>
    <s v="7VC-00172OVS_ES ACADEMICO"/>
    <m/>
    <x v="0"/>
    <s v="7VC-00172"/>
    <x v="0"/>
    <s v="Catalogo principal"/>
    <s v="USD"/>
    <s v="N/A"/>
    <s v="Microsoft® Forefront Identity Manager All Language License &amp; Software Assurance Open Value Level F 1 Year Academic AP Live Edition"/>
    <s v="Unidad"/>
    <s v="Und"/>
    <s v="Producto"/>
    <s v="N/A"/>
    <s v="N/A"/>
    <s v="N/A"/>
    <s v="7VC-00172"/>
    <s v="Suscripción Anual"/>
    <n v="212"/>
    <n v="1"/>
    <n v="1"/>
    <n v="0"/>
    <n v="875023.64"/>
    <n v="875023.64"/>
    <n v="0"/>
  </r>
  <r>
    <s v="Catalogo principalOVS_ES ACADEMICO9EA-00310"/>
    <s v="9EA-00310OVS_ES ACADEMICO"/>
    <m/>
    <x v="0"/>
    <s v="9EA-00310"/>
    <x v="0"/>
    <s v="Catalogo principal"/>
    <s v="USD"/>
    <s v="N/A"/>
    <s v="Microsoft® Win Server Datacenter Core All Languages License &amp; Software Assurance Open Value 16 Licenses Level E 1 Year Academic AP"/>
    <s v="Unidad"/>
    <s v="Und"/>
    <s v="Producto"/>
    <s v="N/A"/>
    <s v="N/A"/>
    <s v="N/A"/>
    <s v="9EA-00310"/>
    <s v="Suscripción Anual"/>
    <n v="389"/>
    <n v="1"/>
    <n v="1"/>
    <n v="0"/>
    <n v="1605585.83"/>
    <n v="1605585.83"/>
    <n v="0"/>
  </r>
  <r>
    <s v="Catalogo principalOVS_ES ACADEMICO9EA-00311"/>
    <s v="9EA-00311OVS_ES ACADEMICO"/>
    <m/>
    <x v="0"/>
    <s v="9EA-00311"/>
    <x v="0"/>
    <s v="Catalogo principal"/>
    <s v="USD"/>
    <s v="N/A"/>
    <s v="Microsoft® Win Server Datacenter Core All Languages License &amp; Software Assurance Open Value 16 Licenses Level F 1 Year Academic AP"/>
    <s v="Unidad"/>
    <s v="Und"/>
    <s v="Producto"/>
    <s v="N/A"/>
    <s v="N/A"/>
    <s v="N/A"/>
    <s v="9EA-00311"/>
    <s v="Suscripción Anual"/>
    <n v="389"/>
    <n v="1"/>
    <n v="1"/>
    <n v="0"/>
    <n v="1605585.83"/>
    <n v="1605585.83"/>
    <n v="0"/>
  </r>
  <r>
    <s v="Catalogo principalOVS_ES ACADEMICO9EA-00312"/>
    <s v="9EA-00312OVS_ES ACADEMICO"/>
    <m/>
    <x v="0"/>
    <s v="9EA-00312"/>
    <x v="0"/>
    <s v="Catalogo principal"/>
    <s v="USD"/>
    <s v="N/A"/>
    <s v="Microsoft® Win Server Datacenter Core All Languages SA Step-up Open Value 16 Licenses Level E 1 Year Academic Win Server Std AP"/>
    <s v="Unidad"/>
    <s v="Und"/>
    <s v="Producto"/>
    <s v="N/A"/>
    <s v="N/A"/>
    <s v="N/A"/>
    <s v="9EA-00312"/>
    <s v="Suscripción Anual"/>
    <n v="321"/>
    <n v="1"/>
    <n v="1"/>
    <n v="0"/>
    <n v="1324917.8700000001"/>
    <n v="1324917.8700000001"/>
    <n v="0"/>
  </r>
  <r>
    <s v="Catalogo principalOVS_ES ACADEMICO9EA-00313"/>
    <s v="9EA-00313OVS_ES ACADEMICO"/>
    <m/>
    <x v="0"/>
    <s v="9EA-00313"/>
    <x v="0"/>
    <s v="Catalogo principal"/>
    <s v="USD"/>
    <s v="N/A"/>
    <s v="Microsoft® Win Server Datacenter Core All Languages SA Step-up Open Value 16 Licenses Level F 1 Year Academic Win Server Std AP"/>
    <s v="Unidad"/>
    <s v="Und"/>
    <s v="Producto"/>
    <s v="N/A"/>
    <s v="N/A"/>
    <s v="N/A"/>
    <s v="9EA-00313"/>
    <s v="Suscripción Anual"/>
    <n v="321"/>
    <n v="1"/>
    <n v="1"/>
    <n v="0"/>
    <n v="1324917.8700000001"/>
    <n v="1324917.8700000001"/>
    <n v="0"/>
  </r>
  <r>
    <s v="Catalogo principalOVS_ES ACADEMICO9EA-00314"/>
    <s v="9EA-00314OVS_ES ACADEMICO"/>
    <m/>
    <x v="0"/>
    <s v="9EA-00314"/>
    <x v="0"/>
    <s v="Catalogo principal"/>
    <s v="USD"/>
    <s v="N/A"/>
    <s v="Microsoft® Win Server Datacenter Core All Languages License &amp; Software Assurance Open Value 2 Licenses Level E 1 Year Academic AP"/>
    <s v="Unidad"/>
    <s v="Und"/>
    <s v="Producto"/>
    <s v="N/A"/>
    <s v="N/A"/>
    <s v="N/A"/>
    <s v="9EA-00314"/>
    <s v="Suscripción Anual"/>
    <n v="49"/>
    <n v="1"/>
    <n v="1"/>
    <n v="0"/>
    <n v="202246.03"/>
    <n v="202246.03"/>
    <n v="0"/>
  </r>
  <r>
    <s v="Catalogo principalOVS_ES ACADEMICO9EA-00315"/>
    <s v="9EA-00315OVS_ES ACADEMICO"/>
    <m/>
    <x v="0"/>
    <s v="9EA-00315"/>
    <x v="0"/>
    <s v="Catalogo principal"/>
    <s v="USD"/>
    <s v="N/A"/>
    <s v="Microsoft® Win Server Datacenter Core All Languages License &amp; Software Assurance Open Value 2 Licenses Level F 1 Year Academic AP"/>
    <s v="Unidad"/>
    <s v="Und"/>
    <s v="Producto"/>
    <s v="N/A"/>
    <s v="N/A"/>
    <s v="N/A"/>
    <s v="9EA-00315"/>
    <s v="Suscripción Anual"/>
    <n v="49"/>
    <n v="1"/>
    <n v="1"/>
    <n v="0"/>
    <n v="202246.03"/>
    <n v="202246.03"/>
    <n v="0"/>
  </r>
  <r>
    <s v="Catalogo principalOVS_ES ACADEMICO9EA-00316"/>
    <s v="9EA-00316OVS_ES ACADEMICO"/>
    <m/>
    <x v="0"/>
    <s v="9EA-00316"/>
    <x v="0"/>
    <s v="Catalogo principal"/>
    <s v="USD"/>
    <s v="N/A"/>
    <s v="Microsoft® Win Server Datacenter Core All Languages SA Step-up Open Value 2 Licenses Level E 1 Year Academic Win Server Std AP"/>
    <s v="Unidad"/>
    <s v="Und"/>
    <s v="Producto"/>
    <s v="N/A"/>
    <s v="N/A"/>
    <s v="N/A"/>
    <s v="9EA-00316"/>
    <s v="Suscripción Anual"/>
    <n v="40"/>
    <n v="1"/>
    <n v="1"/>
    <n v="0"/>
    <n v="165098.80000000002"/>
    <n v="165098.79999999999"/>
    <n v="0"/>
  </r>
  <r>
    <s v="Catalogo principalOVS_ES ACADEMICO9EA-00317"/>
    <s v="9EA-00317OVS_ES ACADEMICO"/>
    <m/>
    <x v="0"/>
    <s v="9EA-00317"/>
    <x v="0"/>
    <s v="Catalogo principal"/>
    <s v="USD"/>
    <s v="N/A"/>
    <s v="Microsoft® Win Server Datacenter Core All Languages SA Step-up Open Value 2 Licenses Level F 1 Year Academic Win Server Std AP"/>
    <s v="Unidad"/>
    <s v="Und"/>
    <s v="Producto"/>
    <s v="N/A"/>
    <s v="N/A"/>
    <s v="N/A"/>
    <s v="9EA-00317"/>
    <s v="Suscripción Anual"/>
    <n v="40"/>
    <n v="1"/>
    <n v="1"/>
    <n v="0"/>
    <n v="165098.80000000002"/>
    <n v="165098.79999999999"/>
    <n v="0"/>
  </r>
  <r>
    <s v="Catalogo principalOVS_ES ACADEMICO9EM-00292"/>
    <s v="9EM-00292OVS_ES ACADEMICO"/>
    <m/>
    <x v="0"/>
    <s v="9EM-00292"/>
    <x v="0"/>
    <s v="Catalogo principal"/>
    <s v="USD"/>
    <s v="N/A"/>
    <s v="Microsoft® Win Server Standard Core All Languages License &amp; Software Assurance Open Value 16 Licenses Level E 1 Year Academic AP"/>
    <s v="Unidad"/>
    <s v="Und"/>
    <s v="Producto"/>
    <s v="N/A"/>
    <s v="N/A"/>
    <s v="N/A"/>
    <s v="9EM-00292"/>
    <s v="Suscripción Anual"/>
    <n v="68"/>
    <n v="1"/>
    <n v="1"/>
    <n v="0"/>
    <n v="280667.96000000002"/>
    <n v="280667.96000000002"/>
    <n v="0"/>
  </r>
  <r>
    <s v="Catalogo principalOVS_ES ACADEMICO9EM-00293"/>
    <s v="9EM-00293OVS_ES ACADEMICO"/>
    <m/>
    <x v="0"/>
    <s v="9EM-00293"/>
    <x v="0"/>
    <s v="Catalogo principal"/>
    <s v="USD"/>
    <s v="N/A"/>
    <s v="Microsoft® Win Server Standard Core All Languages License &amp; Software Assurance Open Value 16 Licenses Level F 1 Year Academic AP"/>
    <s v="Unidad"/>
    <s v="Und"/>
    <s v="Producto"/>
    <s v="N/A"/>
    <s v="N/A"/>
    <s v="N/A"/>
    <s v="9EM-00293"/>
    <s v="Suscripción Anual"/>
    <n v="68"/>
    <n v="1"/>
    <n v="1"/>
    <n v="0"/>
    <n v="280667.96000000002"/>
    <n v="280667.96000000002"/>
    <n v="0"/>
  </r>
  <r>
    <s v="Catalogo principalOVS_ES ACADEMICO9EM-00294"/>
    <s v="9EM-00294OVS_ES ACADEMICO"/>
    <m/>
    <x v="0"/>
    <s v="9EM-00294"/>
    <x v="0"/>
    <s v="Catalogo principal"/>
    <s v="USD"/>
    <s v="N/A"/>
    <s v="Microsoft® Win Server Standard Core All Languages License &amp; Software Assurance Open Value 2 Licenses Level E 1 Year Academic AP"/>
    <s v="Unidad"/>
    <s v="Und"/>
    <s v="Producto"/>
    <s v="N/A"/>
    <s v="N/A"/>
    <s v="N/A"/>
    <s v="9EM-00294"/>
    <s v="Suscripción Anual"/>
    <n v="9"/>
    <n v="1"/>
    <n v="1"/>
    <n v="0"/>
    <n v="37147.230000000003"/>
    <n v="37147.230000000003"/>
    <n v="0"/>
  </r>
  <r>
    <s v="Catalogo principalOVS_ES ACADEMICO9EM-00295"/>
    <s v="9EM-00295OVS_ES ACADEMICO"/>
    <m/>
    <x v="0"/>
    <s v="9EM-00295"/>
    <x v="0"/>
    <s v="Catalogo principal"/>
    <s v="USD"/>
    <s v="N/A"/>
    <s v="Microsoft® Win Server Standard Core All Languages License &amp; Software Assurance Open Value 2 Licenses Level F 1 Year Academic AP"/>
    <s v="Unidad"/>
    <s v="Und"/>
    <s v="Producto"/>
    <s v="N/A"/>
    <s v="N/A"/>
    <s v="N/A"/>
    <s v="9EM-00295"/>
    <s v="Suscripción Anual"/>
    <n v="9"/>
    <n v="1"/>
    <n v="1"/>
    <n v="0"/>
    <n v="37147.230000000003"/>
    <n v="37147.230000000003"/>
    <n v="0"/>
  </r>
  <r>
    <s v="Catalogo principalOVS_ES ACADEMICO9EN-00220"/>
    <s v="9EN-00220OVS_ES ACADEMICO"/>
    <m/>
    <x v="0"/>
    <s v="9EN-00220"/>
    <x v="0"/>
    <s v="Catalogo principal"/>
    <s v="USD"/>
    <s v="N/A"/>
    <s v="Microsoft® System Center Standard Core All Languages License &amp; Software Assurance Open Value 16 Licenses Level E 1 Year Academic AP"/>
    <s v="Unidad"/>
    <s v="Und"/>
    <s v="Producto"/>
    <s v="N/A"/>
    <s v="N/A"/>
    <s v="N/A"/>
    <s v="9EN-00220"/>
    <s v="Suscripción Anual"/>
    <n v="93"/>
    <n v="1"/>
    <n v="1"/>
    <n v="0"/>
    <n v="383854.71"/>
    <n v="383854.71"/>
    <n v="0"/>
  </r>
  <r>
    <s v="Catalogo principalOVS_ES ACADEMICO9EN-00221"/>
    <s v="9EN-00221OVS_ES ACADEMICO"/>
    <m/>
    <x v="0"/>
    <s v="9EN-00221"/>
    <x v="0"/>
    <s v="Catalogo principal"/>
    <s v="USD"/>
    <s v="N/A"/>
    <s v="Microsoft® System Center Standard Core All Languages License &amp; Software Assurance Open Value 16 Licenses Level F 1 Year Academic AP"/>
    <s v="Unidad"/>
    <s v="Und"/>
    <s v="Producto"/>
    <s v="N/A"/>
    <s v="N/A"/>
    <s v="N/A"/>
    <s v="9EN-00221"/>
    <s v="Suscripción Anual"/>
    <n v="93"/>
    <n v="1"/>
    <n v="1"/>
    <n v="0"/>
    <n v="383854.71"/>
    <n v="383854.71"/>
    <n v="0"/>
  </r>
  <r>
    <s v="Catalogo principalOVS_ES ACADEMICO9EN-00222"/>
    <s v="9EN-00222OVS_ES ACADEMICO"/>
    <m/>
    <x v="0"/>
    <s v="9EN-00222"/>
    <x v="0"/>
    <s v="Catalogo principal"/>
    <s v="USD"/>
    <s v="N/A"/>
    <s v="Microsoft® System Center Standard Core All Languages License &amp; Software Assurance Open Value 2 Licenses Level E 1 Year Academic AP"/>
    <s v="Unidad"/>
    <s v="Und"/>
    <s v="Producto"/>
    <s v="N/A"/>
    <s v="N/A"/>
    <s v="N/A"/>
    <s v="9EN-00222"/>
    <s v="Suscripción Anual"/>
    <n v="12"/>
    <n v="1"/>
    <n v="1"/>
    <n v="0"/>
    <n v="49529.64"/>
    <n v="49529.64"/>
    <n v="0"/>
  </r>
  <r>
    <s v="Catalogo principalOVS_ES ACADEMICO9EN-00223"/>
    <s v="9EN-00223OVS_ES ACADEMICO"/>
    <m/>
    <x v="0"/>
    <s v="9EN-00223"/>
    <x v="0"/>
    <s v="Catalogo principal"/>
    <s v="USD"/>
    <s v="N/A"/>
    <s v="Microsoft® System Center Standard Core All Languages License &amp; Software Assurance Open Value 2 Licenses Level F 1 Year Academic AP"/>
    <s v="Unidad"/>
    <s v="Und"/>
    <s v="Producto"/>
    <s v="N/A"/>
    <s v="N/A"/>
    <s v="N/A"/>
    <s v="9EN-00223"/>
    <s v="Suscripción Anual"/>
    <n v="12"/>
    <n v="1"/>
    <n v="1"/>
    <n v="0"/>
    <n v="49529.64"/>
    <n v="49529.64"/>
    <n v="0"/>
  </r>
  <r>
    <s v="Catalogo principalOVS_ES ACADEMICO9EP-00240"/>
    <s v="9EP-00240OVS_ES ACADEMICO"/>
    <m/>
    <x v="0"/>
    <s v="9EP-00240"/>
    <x v="0"/>
    <s v="Catalogo principal"/>
    <s v="USD"/>
    <s v="N/A"/>
    <s v="Microsoft® System Center Datacenter Core All Languages License &amp; Software Assurance Open Value 16 Licenses Level E 1 Year Academic AP"/>
    <s v="Unidad"/>
    <s v="Und"/>
    <s v="Producto"/>
    <s v="N/A"/>
    <s v="N/A"/>
    <s v="N/A"/>
    <s v="9EP-00240"/>
    <s v="Suscripción Anual"/>
    <n v="253"/>
    <n v="1"/>
    <n v="1"/>
    <n v="0"/>
    <n v="1044249.91"/>
    <n v="1044249.91"/>
    <n v="0"/>
  </r>
  <r>
    <s v="Catalogo principalOVS_ES ACADEMICO9EP-00241"/>
    <s v="9EP-00241OVS_ES ACADEMICO"/>
    <m/>
    <x v="0"/>
    <s v="9EP-00241"/>
    <x v="0"/>
    <s v="Catalogo principal"/>
    <s v="USD"/>
    <s v="N/A"/>
    <s v="Microsoft® System Center Datacenter Core All Languages License &amp; Software Assurance Open Value 16 Licenses Level F 1 Year Academic AP"/>
    <s v="Unidad"/>
    <s v="Und"/>
    <s v="Producto"/>
    <s v="N/A"/>
    <s v="N/A"/>
    <s v="N/A"/>
    <s v="9EP-00241"/>
    <s v="Suscripción Anual"/>
    <n v="253"/>
    <n v="1"/>
    <n v="1"/>
    <n v="0"/>
    <n v="1044249.91"/>
    <n v="1044249.91"/>
    <n v="0"/>
  </r>
  <r>
    <s v="Catalogo principalOVS_ES ACADEMICO9EP-00242"/>
    <s v="9EP-00242OVS_ES ACADEMICO"/>
    <m/>
    <x v="0"/>
    <s v="9EP-00242"/>
    <x v="0"/>
    <s v="Catalogo principal"/>
    <s v="USD"/>
    <s v="N/A"/>
    <s v="Microsoft® System Center Datacenter Core All Languages SA Step-up Open Value 16 Licenses Level E 1 Year Academic Sys Ctr Std AP"/>
    <s v="Unidad"/>
    <s v="Und"/>
    <s v="Producto"/>
    <s v="N/A"/>
    <s v="N/A"/>
    <s v="N/A"/>
    <s v="9EP-00242"/>
    <s v="Suscripción Anual"/>
    <n v="161"/>
    <n v="1"/>
    <n v="1"/>
    <n v="0"/>
    <n v="664522.67000000004"/>
    <n v="664522.67000000004"/>
    <n v="0"/>
  </r>
  <r>
    <s v="Catalogo principalOVS_ES ACADEMICO9EP-00243"/>
    <s v="9EP-00243OVS_ES ACADEMICO"/>
    <m/>
    <x v="0"/>
    <s v="9EP-00243"/>
    <x v="0"/>
    <s v="Catalogo principal"/>
    <s v="USD"/>
    <s v="N/A"/>
    <s v="Microsoft® System Center Datacenter Core All Languages SA Step-up Open Value 16 Licenses Level F 1 Year Academic Sys Ctr Std AP"/>
    <s v="Unidad"/>
    <s v="Und"/>
    <s v="Producto"/>
    <s v="N/A"/>
    <s v="N/A"/>
    <s v="N/A"/>
    <s v="9EP-00243"/>
    <s v="Suscripción Anual"/>
    <n v="161"/>
    <n v="1"/>
    <n v="1"/>
    <n v="0"/>
    <n v="664522.67000000004"/>
    <n v="664522.67000000004"/>
    <n v="0"/>
  </r>
  <r>
    <s v="Catalogo principalOVS_ES ACADEMICO9EP-00244"/>
    <s v="9EP-00244OVS_ES ACADEMICO"/>
    <m/>
    <x v="0"/>
    <s v="9EP-00244"/>
    <x v="0"/>
    <s v="Catalogo principal"/>
    <s v="USD"/>
    <s v="N/A"/>
    <s v="Microsoft® System Center Datacenter Core All Languages License &amp; Software Assurance Open Value 2 Licenses Level E 1 Year Academic AP"/>
    <s v="Unidad"/>
    <s v="Und"/>
    <s v="Producto"/>
    <s v="N/A"/>
    <s v="N/A"/>
    <s v="N/A"/>
    <s v="9EP-00244"/>
    <s v="Suscripción Anual"/>
    <n v="32"/>
    <n v="1"/>
    <n v="1"/>
    <n v="0"/>
    <n v="132079.04000000001"/>
    <n v="132079.04000000001"/>
    <n v="0"/>
  </r>
  <r>
    <s v="Catalogo principalOVS_ES ACADEMICO9EP-00245"/>
    <s v="9EP-00245OVS_ES ACADEMICO"/>
    <m/>
    <x v="0"/>
    <s v="9EP-00245"/>
    <x v="0"/>
    <s v="Catalogo principal"/>
    <s v="USD"/>
    <s v="N/A"/>
    <s v="Microsoft® System Center Datacenter Core All Languages License &amp; Software Assurance Open Value 2 Licenses Level F 1 Year Academic AP"/>
    <s v="Unidad"/>
    <s v="Und"/>
    <s v="Producto"/>
    <s v="N/A"/>
    <s v="N/A"/>
    <s v="N/A"/>
    <s v="9EP-00245"/>
    <s v="Suscripción Anual"/>
    <n v="32"/>
    <n v="1"/>
    <n v="1"/>
    <n v="0"/>
    <n v="132079.04000000001"/>
    <n v="132079.04000000001"/>
    <n v="0"/>
  </r>
  <r>
    <s v="Catalogo principalOVS_ES ACADEMICO9EP-00246"/>
    <s v="9EP-00246OVS_ES ACADEMICO"/>
    <m/>
    <x v="0"/>
    <s v="9EP-00246"/>
    <x v="0"/>
    <s v="Catalogo principal"/>
    <s v="USD"/>
    <s v="N/A"/>
    <s v="Microsoft® System Center Datacenter Core All Languages SA Step-up Open Value 2 Licenses Level E 1 Year Academic Sys Ctr Std AP"/>
    <s v="Unidad"/>
    <s v="Und"/>
    <s v="Producto"/>
    <s v="N/A"/>
    <s v="N/A"/>
    <s v="N/A"/>
    <s v="9EP-00246"/>
    <s v="Suscripción Anual"/>
    <n v="21"/>
    <n v="1"/>
    <n v="1"/>
    <n v="0"/>
    <n v="86676.87000000001"/>
    <n v="86676.87"/>
    <n v="0"/>
  </r>
  <r>
    <s v="Catalogo principalOVS_ES ACADEMICO9EP-00247"/>
    <s v="9EP-00247OVS_ES ACADEMICO"/>
    <m/>
    <x v="0"/>
    <s v="9EP-00247"/>
    <x v="0"/>
    <s v="Catalogo principal"/>
    <s v="USD"/>
    <s v="N/A"/>
    <s v="Microsoft® System Center Datacenter Core All Languages SA Step-up Open Value 2 Licenses Level F 1 Year Academic Sys Ctr Std AP"/>
    <s v="Unidad"/>
    <s v="Und"/>
    <s v="Producto"/>
    <s v="N/A"/>
    <s v="N/A"/>
    <s v="N/A"/>
    <s v="9EP-00247"/>
    <s v="Suscripción Anual"/>
    <n v="21"/>
    <n v="1"/>
    <n v="1"/>
    <n v="0"/>
    <n v="86676.87000000001"/>
    <n v="86676.87"/>
    <n v="0"/>
  </r>
  <r>
    <s v="Catalogo principalOVS_ES ACADEMICO9GA-00327"/>
    <s v="9GA-00327OVS_ES ACADEMICO"/>
    <m/>
    <x v="0"/>
    <s v="9GA-00327"/>
    <x v="0"/>
    <s v="Catalogo principal"/>
    <s v="USD"/>
    <s v="N/A"/>
    <s v="Microsoft® CIS Suite Standard Core All Languages License &amp; Software Assurance Open Value 16 Licenses Level E 1 Year Academic AP"/>
    <s v="Unidad"/>
    <s v="Und"/>
    <s v="Producto"/>
    <s v="N/A"/>
    <s v="N/A"/>
    <s v="N/A"/>
    <s v="9GA-00327"/>
    <s v="Suscripción Anual"/>
    <n v="153"/>
    <n v="1"/>
    <n v="1"/>
    <n v="0"/>
    <n v="631502.91"/>
    <n v="631502.91"/>
    <n v="0"/>
  </r>
  <r>
    <s v="Catalogo principalOVS_ES ACADEMICO9GA-00328"/>
    <s v="9GA-00328OVS_ES ACADEMICO"/>
    <m/>
    <x v="0"/>
    <s v="9GA-00328"/>
    <x v="0"/>
    <s v="Catalogo principal"/>
    <s v="USD"/>
    <s v="N/A"/>
    <s v="Microsoft® CIS Suite Standard Core All Languages License &amp; Software Assurance Open Value 16 Licenses Level F 1 Year Academic AP"/>
    <s v="Unidad"/>
    <s v="Und"/>
    <s v="Producto"/>
    <s v="N/A"/>
    <s v="N/A"/>
    <s v="N/A"/>
    <s v="9GA-00328"/>
    <s v="Suscripción Anual"/>
    <n v="153"/>
    <n v="1"/>
    <n v="1"/>
    <n v="0"/>
    <n v="631502.91"/>
    <n v="631502.91"/>
    <n v="0"/>
  </r>
  <r>
    <s v="Catalogo principalOVS_ES ACADEMICO9GA-00329"/>
    <s v="9GA-00329OVS_ES ACADEMICO"/>
    <m/>
    <x v="0"/>
    <s v="9GA-00329"/>
    <x v="0"/>
    <s v="Catalogo principal"/>
    <s v="USD"/>
    <s v="N/A"/>
    <s v="Microsoft® CIS Suite Standard Core All Languages License &amp; Software Assurance Open Value 2 Licenses Level E 1 Year Academic AP"/>
    <s v="Unidad"/>
    <s v="Und"/>
    <s v="Producto"/>
    <s v="N/A"/>
    <s v="N/A"/>
    <s v="N/A"/>
    <s v="9GA-00329"/>
    <s v="Suscripción Anual"/>
    <n v="20"/>
    <n v="1"/>
    <n v="1"/>
    <n v="0"/>
    <n v="82549.400000000009"/>
    <n v="82549.399999999994"/>
    <n v="0"/>
  </r>
  <r>
    <s v="Catalogo principalOVS_ES ACADEMICO9GA-00330"/>
    <s v="9GA-00330OVS_ES ACADEMICO"/>
    <m/>
    <x v="0"/>
    <s v="9GA-00330"/>
    <x v="0"/>
    <s v="Catalogo principal"/>
    <s v="USD"/>
    <s v="N/A"/>
    <s v="Microsoft® CIS Suite Standard Core All Languages License &amp; Software Assurance Open Value 2 Licenses Level F 1 Year Academic AP"/>
    <s v="Unidad"/>
    <s v="Und"/>
    <s v="Producto"/>
    <s v="N/A"/>
    <s v="N/A"/>
    <s v="N/A"/>
    <s v="9GA-00330"/>
    <s v="Suscripción Anual"/>
    <n v="20"/>
    <n v="1"/>
    <n v="1"/>
    <n v="0"/>
    <n v="82549.400000000009"/>
    <n v="82549.399999999994"/>
    <n v="0"/>
  </r>
  <r>
    <s v="Catalogo principalOVS_ES ACADEMICO9GS-00155"/>
    <s v="9GS-00155OVS_ES ACADEMICO"/>
    <m/>
    <x v="0"/>
    <s v="9GS-00155"/>
    <x v="0"/>
    <s v="Catalogo principal"/>
    <s v="USD"/>
    <s v="N/A"/>
    <s v="Microsoft® CIS Suite Datacenter Core All Languages License &amp; Software Assurance Open Value 16 Licenses Level E 1 Year Academic AP"/>
    <s v="Unidad"/>
    <s v="Und"/>
    <s v="Producto"/>
    <s v="N/A"/>
    <s v="N/A"/>
    <s v="N/A"/>
    <s v="9GS-00155"/>
    <s v="Suscripción Anual"/>
    <n v="610"/>
    <n v="1"/>
    <n v="1"/>
    <n v="0"/>
    <n v="2517756.7000000002"/>
    <n v="2517756.7000000002"/>
    <n v="0"/>
  </r>
  <r>
    <s v="Catalogo principalOVS_ES ACADEMICO9GS-00156"/>
    <s v="9GS-00156OVS_ES ACADEMICO"/>
    <m/>
    <x v="0"/>
    <s v="9GS-00156"/>
    <x v="0"/>
    <s v="Catalogo principal"/>
    <s v="USD"/>
    <s v="N/A"/>
    <s v="Microsoft® CIS Suite Datacenter Core All Languages License &amp; Software Assurance Open Value 16 Licenses Level F 1 Year Academic AP"/>
    <s v="Unidad"/>
    <s v="Und"/>
    <s v="Producto"/>
    <s v="N/A"/>
    <s v="N/A"/>
    <s v="N/A"/>
    <s v="9GS-00156"/>
    <s v="Suscripción Anual"/>
    <n v="610"/>
    <n v="1"/>
    <n v="1"/>
    <n v="0"/>
    <n v="2517756.7000000002"/>
    <n v="2517756.7000000002"/>
    <n v="0"/>
  </r>
  <r>
    <s v="Catalogo principalOVS_ES ACADEMICO9GS-00157"/>
    <s v="9GS-00157OVS_ES ACADEMICO"/>
    <m/>
    <x v="0"/>
    <s v="9GS-00157"/>
    <x v="0"/>
    <s v="Catalogo principal"/>
    <s v="USD"/>
    <s v="N/A"/>
    <s v="Microsoft® CIS Suite Datacenter Core All Languages SA Step-up Open Value 16 Licenses Level E 1 Year Academic CIS Standard Core AP"/>
    <s v="Unidad"/>
    <s v="Und"/>
    <s v="Producto"/>
    <s v="N/A"/>
    <s v="N/A"/>
    <s v="N/A"/>
    <s v="9GS-00157"/>
    <s v="Suscripción Anual"/>
    <n v="457"/>
    <n v="1"/>
    <n v="1"/>
    <n v="0"/>
    <n v="1886253.79"/>
    <n v="1886253.79"/>
    <n v="0"/>
  </r>
  <r>
    <s v="Catalogo principalOVS_ES ACADEMICO9GS-00158"/>
    <s v="9GS-00158OVS_ES ACADEMICO"/>
    <m/>
    <x v="0"/>
    <s v="9GS-00158"/>
    <x v="0"/>
    <s v="Catalogo principal"/>
    <s v="USD"/>
    <s v="N/A"/>
    <s v="Microsoft® CIS Suite Datacenter Core All Languages SA Step-up Open Value 16 Licenses Level F 1 Year Academic CIS Standard Core AP"/>
    <s v="Unidad"/>
    <s v="Und"/>
    <s v="Producto"/>
    <s v="N/A"/>
    <s v="N/A"/>
    <s v="N/A"/>
    <s v="9GS-00158"/>
    <s v="Suscripción Anual"/>
    <n v="457"/>
    <n v="1"/>
    <n v="1"/>
    <n v="0"/>
    <n v="1886253.79"/>
    <n v="1886253.79"/>
    <n v="0"/>
  </r>
  <r>
    <s v="Catalogo principalOVS_ES ACADEMICO9GS-00159"/>
    <s v="9GS-00159OVS_ES ACADEMICO"/>
    <m/>
    <x v="0"/>
    <s v="9GS-00159"/>
    <x v="0"/>
    <s v="Catalogo principal"/>
    <s v="USD"/>
    <s v="N/A"/>
    <s v="Microsoft® CIS Suite Datacenter Core All Languages License &amp; Software Assurance Open Value 2 Licenses Level E 1 Year Academic AP"/>
    <s v="Unidad"/>
    <s v="Und"/>
    <s v="Producto"/>
    <s v="N/A"/>
    <s v="N/A"/>
    <s v="N/A"/>
    <s v="9GS-00159"/>
    <s v="Suscripción Anual"/>
    <n v="77"/>
    <n v="1"/>
    <n v="1"/>
    <n v="0"/>
    <n v="317815.19"/>
    <n v="317815.19"/>
    <n v="0"/>
  </r>
  <r>
    <s v="Catalogo principalOVS_ES ACADEMICO9GS-00160"/>
    <s v="9GS-00160OVS_ES ACADEMICO"/>
    <m/>
    <x v="0"/>
    <s v="9GS-00160"/>
    <x v="0"/>
    <s v="Catalogo principal"/>
    <s v="USD"/>
    <s v="N/A"/>
    <s v="Microsoft® CIS Suite Datacenter Core All Languages License &amp; Software Assurance Open Value 2 Licenses Level F 1 Year Academic AP"/>
    <s v="Unidad"/>
    <s v="Und"/>
    <s v="Producto"/>
    <s v="N/A"/>
    <s v="N/A"/>
    <s v="N/A"/>
    <s v="9GS-00160"/>
    <s v="Suscripción Anual"/>
    <n v="77"/>
    <n v="1"/>
    <n v="1"/>
    <n v="0"/>
    <n v="317815.19"/>
    <n v="317815.19"/>
    <n v="0"/>
  </r>
  <r>
    <s v="Catalogo principalOVS_ES ACADEMICO9GS-00161"/>
    <s v="9GS-00161OVS_ES ACADEMICO"/>
    <m/>
    <x v="0"/>
    <s v="9GS-00161"/>
    <x v="0"/>
    <s v="Catalogo principal"/>
    <s v="USD"/>
    <s v="N/A"/>
    <s v="Microsoft® CIS Suite Datacenter Core All Languages SA Step-up Open Value 2 Licenses Level E 1 Year Academic CIS Standard Core AP"/>
    <s v="Unidad"/>
    <s v="Und"/>
    <s v="Producto"/>
    <s v="N/A"/>
    <s v="N/A"/>
    <s v="N/A"/>
    <s v="9GS-00161"/>
    <s v="Suscripción Anual"/>
    <n v="57"/>
    <n v="1"/>
    <n v="1"/>
    <n v="0"/>
    <n v="235265.79"/>
    <n v="235265.79"/>
    <n v="0"/>
  </r>
  <r>
    <s v="Catalogo principalOVS_ES ACADEMICO9GS-00162"/>
    <s v="9GS-00162OVS_ES ACADEMICO"/>
    <m/>
    <x v="0"/>
    <s v="9GS-00162"/>
    <x v="0"/>
    <s v="Catalogo principal"/>
    <s v="USD"/>
    <s v="N/A"/>
    <s v="Microsoft® CIS Suite Datacenter Core All Languages SA Step-up Open Value 2 Licenses Level F 1 Year Academic CIS Standard Core AP"/>
    <s v="Unidad"/>
    <s v="Und"/>
    <s v="Producto"/>
    <s v="N/A"/>
    <s v="N/A"/>
    <s v="N/A"/>
    <s v="9GS-00162"/>
    <s v="Suscripción Anual"/>
    <n v="57"/>
    <n v="1"/>
    <n v="1"/>
    <n v="0"/>
    <n v="235265.79"/>
    <n v="235265.79"/>
    <n v="0"/>
  </r>
  <r>
    <s v="Catalogo principalOVS_ES ACADEMICO9ST-00077"/>
    <s v="9ST-00077OVS_ES ACADEMICO"/>
    <m/>
    <x v="0"/>
    <s v="9ST-00077"/>
    <x v="0"/>
    <s v="Catalogo principal"/>
    <s v="USD"/>
    <s v="N/A"/>
    <s v="Microsoft® Office Audit &amp; Control Management All Languages License &amp; Software Assurance Open Value Level E 1 Year Academic AP"/>
    <s v="Unidad"/>
    <s v="Und"/>
    <s v="Producto"/>
    <s v="N/A"/>
    <s v="N/A"/>
    <s v="N/A"/>
    <s v="9ST-00077"/>
    <s v="Suscripción Anual"/>
    <n v="285"/>
    <n v="1"/>
    <n v="1"/>
    <n v="0"/>
    <n v="1176328.9500000002"/>
    <n v="1176328.95"/>
    <n v="0"/>
  </r>
  <r>
    <s v="Catalogo principalOVS_ES ACADEMICO9ST-00078"/>
    <s v="9ST-00078OVS_ES ACADEMICO"/>
    <m/>
    <x v="0"/>
    <s v="9ST-00078"/>
    <x v="0"/>
    <s v="Catalogo principal"/>
    <s v="USD"/>
    <s v="N/A"/>
    <s v="Microsoft® Office Audit &amp; Control Management All Languages License &amp; Software Assurance Open Value Level F 1 Year Academic AP"/>
    <s v="Unidad"/>
    <s v="Und"/>
    <s v="Producto"/>
    <s v="N/A"/>
    <s v="N/A"/>
    <s v="N/A"/>
    <s v="9ST-00078"/>
    <s v="Suscripción Anual"/>
    <n v="285"/>
    <n v="1"/>
    <n v="1"/>
    <n v="0"/>
    <n v="1176328.9500000002"/>
    <n v="1176328.95"/>
    <n v="0"/>
  </r>
  <r>
    <s v="Catalogo principalOVS_ES ACADEMICO9SU-00001"/>
    <s v="9SU-00001OVS_ES ACADEMICO"/>
    <m/>
    <x v="0"/>
    <s v="9SU-00001"/>
    <x v="0"/>
    <s v="Catalogo principal"/>
    <s v="USD"/>
    <s v="N/A"/>
    <s v="Microsoft® Audio Conferencing Open Fac All Languages Subscription Open Value Level E 1 Month Academic Additional Product"/>
    <s v="Unidad"/>
    <s v="Und"/>
    <s v="Producto"/>
    <s v="N/A"/>
    <s v="N/A"/>
    <s v="N/A"/>
    <s v="9SU-00001"/>
    <s v="Suscripción mensual con pago anual"/>
    <n v="1.5"/>
    <n v="1"/>
    <n v="1"/>
    <n v="0"/>
    <n v="6191.2049999999999"/>
    <n v="6191.21"/>
    <n v="0"/>
  </r>
  <r>
    <s v="Catalogo principalOVS_ES ACADEMICO9SU-00002"/>
    <s v="9SU-00002OVS_ES ACADEMICO"/>
    <m/>
    <x v="0"/>
    <s v="9SU-00002"/>
    <x v="0"/>
    <s v="Catalogo principal"/>
    <s v="USD"/>
    <s v="N/A"/>
    <s v="Microsoft® Audio Conferencing Open Fac All Languages Subscription Open Value Level F 1 Month Academic Additional Product"/>
    <s v="Unidad"/>
    <s v="Und"/>
    <s v="Producto"/>
    <s v="N/A"/>
    <s v="N/A"/>
    <s v="N/A"/>
    <s v="9SU-00002"/>
    <s v="Suscripción mensual con pago anual"/>
    <n v="1.5"/>
    <n v="1"/>
    <n v="1"/>
    <n v="0"/>
    <n v="6191.2049999999999"/>
    <n v="6191.21"/>
    <n v="0"/>
  </r>
  <r>
    <s v="Catalogo principalOVS_ES ACADEMICO9TX-01348"/>
    <s v="9TX-01348OVS_ES ACADEMICO"/>
    <m/>
    <x v="0"/>
    <s v="9TX-01348"/>
    <x v="0"/>
    <s v="Catalogo principal"/>
    <s v="USD"/>
    <s v="N/A"/>
    <s v="Microsoft® System Center Operations Manager All Languages License &amp; Software Assurance Open Value Level E 1 Year Academic Enterprise Per OSE"/>
    <s v="Unidad"/>
    <s v="Und"/>
    <s v="Producto"/>
    <s v="N/A"/>
    <s v="N/A"/>
    <s v="N/A"/>
    <s v="9TX-01348"/>
    <s v="Suscripción Anual"/>
    <n v="1.25"/>
    <n v="1"/>
    <n v="1"/>
    <n v="0"/>
    <n v="5159.3375000000005"/>
    <n v="5159.34"/>
    <n v="0"/>
  </r>
  <r>
    <s v="Catalogo principalOVS_ES ACADEMICO9TX-01349"/>
    <s v="9TX-01349OVS_ES ACADEMICO"/>
    <m/>
    <x v="0"/>
    <s v="9TX-01349"/>
    <x v="0"/>
    <s v="Catalogo principal"/>
    <s v="USD"/>
    <s v="N/A"/>
    <s v="Microsoft® System Center Operations Manager All Languages License &amp; Software Assurance Open Value Level F 1 Year Academic Enterprise Per OSE"/>
    <s v="Unidad"/>
    <s v="Und"/>
    <s v="Producto"/>
    <s v="N/A"/>
    <s v="N/A"/>
    <s v="N/A"/>
    <s v="9TX-01349"/>
    <s v="Suscripción Anual"/>
    <n v="1.25"/>
    <n v="1"/>
    <n v="1"/>
    <n v="0"/>
    <n v="5159.3375000000005"/>
    <n v="5159.34"/>
    <n v="0"/>
  </r>
  <r>
    <s v="Catalogo principalOVS_ES ACADEMICO9TX-01350"/>
    <s v="9TX-01350OVS_ES ACADEMICO"/>
    <m/>
    <x v="0"/>
    <s v="9TX-01350"/>
    <x v="0"/>
    <s v="Catalogo principal"/>
    <s v="USD"/>
    <s v="N/A"/>
    <s v="Microsoft® System Center Operations Manager All Languages License &amp; Software Assurance Open Value Level E 1 Year Academic Enterprise Per User"/>
    <s v="Unidad"/>
    <s v="Und"/>
    <s v="Producto"/>
    <s v="N/A"/>
    <s v="N/A"/>
    <s v="N/A"/>
    <s v="9TX-01350"/>
    <s v="Suscripción Anual"/>
    <n v="1.25"/>
    <n v="1"/>
    <n v="1"/>
    <n v="0"/>
    <n v="5159.3375000000005"/>
    <n v="5159.34"/>
    <n v="0"/>
  </r>
  <r>
    <s v="Catalogo principalOVS_ES ACADEMICO9TX-01351"/>
    <s v="9TX-01351OVS_ES ACADEMICO"/>
    <m/>
    <x v="0"/>
    <s v="9TX-01351"/>
    <x v="0"/>
    <s v="Catalogo principal"/>
    <s v="USD"/>
    <s v="N/A"/>
    <s v="Microsoft® System Center Operations Manager All Languages License &amp; Software Assurance Open Value Level F 1 Year Academic Enterprise Per User"/>
    <s v="Unidad"/>
    <s v="Und"/>
    <s v="Producto"/>
    <s v="N/A"/>
    <s v="N/A"/>
    <s v="N/A"/>
    <s v="9TX-01351"/>
    <s v="Suscripción Anual"/>
    <n v="1.25"/>
    <n v="1"/>
    <n v="1"/>
    <n v="0"/>
    <n v="5159.3375000000005"/>
    <n v="5159.34"/>
    <n v="0"/>
  </r>
  <r>
    <s v="Catalogo principalOVS_ES ACADEMICO9TX-01352"/>
    <s v="9TX-01352OVS_ES ACADEMICO"/>
    <m/>
    <x v="0"/>
    <s v="9TX-01352"/>
    <x v="0"/>
    <s v="Catalogo principal"/>
    <s v="USD"/>
    <s v="N/A"/>
    <s v="Microsoft® System Center Operations Manager All Languages License &amp; Software Assurance Open Value No Level 1 Year Academic Student Per OSE"/>
    <s v="Unidad"/>
    <s v="Und"/>
    <s v="Producto"/>
    <s v="N/A"/>
    <s v="N/A"/>
    <s v="N/A"/>
    <s v="9TX-01352"/>
    <s v="Suscripción Anual"/>
    <n v="0.94"/>
    <n v="1"/>
    <n v="1"/>
    <n v="0"/>
    <n v="3879.8218000000002"/>
    <n v="3879.82"/>
    <n v="0"/>
  </r>
  <r>
    <s v="Catalogo principalOVS_ES ACADEMICO9TX-01353"/>
    <s v="9TX-01353OVS_ES ACADEMICO"/>
    <m/>
    <x v="0"/>
    <s v="9TX-01353"/>
    <x v="0"/>
    <s v="Catalogo principal"/>
    <s v="USD"/>
    <s v="N/A"/>
    <s v="Microsoft® System Center Operations Manager All Languages License &amp; Software Assurance Open Value No Level 1 Year Academic Student Per User"/>
    <s v="Unidad"/>
    <s v="Und"/>
    <s v="Producto"/>
    <s v="N/A"/>
    <s v="N/A"/>
    <s v="N/A"/>
    <s v="9TX-01353"/>
    <s v="Suscripción Anual"/>
    <n v="0.94"/>
    <n v="1"/>
    <n v="1"/>
    <n v="0"/>
    <n v="3879.8218000000002"/>
    <n v="3879.82"/>
    <n v="0"/>
  </r>
  <r>
    <s v="Catalogo principalOVS_ES ACADEMICO9US-00002"/>
    <s v="9US-00002OVS_ES ACADEMICO"/>
    <m/>
    <x v="0"/>
    <s v="9US-00002"/>
    <x v="0"/>
    <s v="Catalogo principal"/>
    <s v="USD"/>
    <s v="N/A"/>
    <s v="Microsoft® Audio Conferencing Open Student All Languages Subscription Open Value No Level 1 Month Academic"/>
    <s v="Unidad"/>
    <s v="Und"/>
    <s v="Producto"/>
    <s v="N/A"/>
    <s v="N/A"/>
    <s v="N/A"/>
    <s v="9US-00002"/>
    <s v="Suscripción mensual con pago anual"/>
    <n v="1.2"/>
    <n v="1"/>
    <n v="1"/>
    <n v="0"/>
    <n v="4952.9639999999999"/>
    <n v="4952.96"/>
    <n v="0"/>
  </r>
  <r>
    <s v="Catalogo principalOVS_ES ACADEMICOCF3-00001"/>
    <s v="CF3-00001OVS_ES ACADEMICO"/>
    <m/>
    <x v="0"/>
    <s v="CF3-00001"/>
    <x v="0"/>
    <s v="Catalogo principal"/>
    <s v="USD"/>
    <s v="N/A"/>
    <s v="Microsoft®EntMobandSecurityE5Open ShrdSvr AllLng MonthlySubscriptions-VolumeLicense Academic OLV 1License NoLevel Student Student 1Month"/>
    <s v="Unidad"/>
    <s v="Und"/>
    <s v="Producto"/>
    <s v="N/A"/>
    <s v="N/A"/>
    <s v="N/A"/>
    <s v="CF3-00001"/>
    <s v="Suscripción mensual con pago anual"/>
    <n v="3.63"/>
    <n v="1"/>
    <n v="1"/>
    <n v="0"/>
    <n v="14982.7161"/>
    <n v="14982.72"/>
    <n v="0"/>
  </r>
  <r>
    <s v="Catalogo principalOVS_ES ACADEMICOCF3-00009"/>
    <s v="CF3-00009OVS_ES ACADEMICO"/>
    <m/>
    <x v="0"/>
    <s v="CF3-00009"/>
    <x v="0"/>
    <s v="Catalogo principal"/>
    <s v="USD"/>
    <s v="N/A"/>
    <s v="Microsoft®EntMobandSecurityE5Open ShrdSvr AllLng MonthlySubscriptions-VolumeLicense Academic OLV 1License LevelE AdditionalProduct Faculty 1Month"/>
    <s v="Unidad"/>
    <s v="Und"/>
    <s v="Producto"/>
    <s v="N/A"/>
    <s v="N/A"/>
    <s v="N/A"/>
    <s v="CF3-00009"/>
    <s v="Suscripción mensual con pago anual"/>
    <n v="3.63"/>
    <n v="1"/>
    <n v="1"/>
    <n v="0"/>
    <n v="14982.7161"/>
    <n v="14982.72"/>
    <n v="0"/>
  </r>
  <r>
    <s v="Catalogo principalOVS_ES ACADEMICOCF3-00010"/>
    <s v="CF3-00010OVS_ES ACADEMICO"/>
    <m/>
    <x v="0"/>
    <s v="CF3-00010"/>
    <x v="0"/>
    <s v="Catalogo principal"/>
    <s v="USD"/>
    <s v="N/A"/>
    <s v="Microsoft®EntMobandSecurityE5Open ShrdSvr AllLng MonthlySubscriptions-VolumeLicense Academic OLV 1License LevelF AdditionalProduct Faculty 1Month"/>
    <s v="Unidad"/>
    <s v="Und"/>
    <s v="Producto"/>
    <s v="N/A"/>
    <s v="N/A"/>
    <s v="N/A"/>
    <s v="CF3-00010"/>
    <s v="Suscripción mensual con pago anual"/>
    <n v="3.63"/>
    <n v="1"/>
    <n v="1"/>
    <n v="0"/>
    <n v="14982.7161"/>
    <n v="14982.72"/>
    <n v="0"/>
  </r>
  <r>
    <s v="Catalogo principalOVS_ES ACADEMICOCGS-00001"/>
    <s v="CGS-00001OVS_ES ACADEMICO"/>
    <m/>
    <x v="0"/>
    <s v="CGS-00001"/>
    <x v="0"/>
    <s v="Catalogo principal"/>
    <s v="USD"/>
    <s v="N/A"/>
    <s v="Microsoft®AzureInfoProtPremP2OpenFclty ShrdSvr AllLng MonthlySubscriptions-VolumeLicense Academic OLV 1License LevelE AdditionalProduct 1Month"/>
    <s v="Unidad"/>
    <s v="Und"/>
    <s v="Producto"/>
    <s v="N/A"/>
    <s v="N/A"/>
    <s v="N/A"/>
    <s v="CGS-00001"/>
    <s v="Suscripción mensual con pago anual"/>
    <n v="1.1000000000000001"/>
    <n v="1"/>
    <n v="1"/>
    <n v="0"/>
    <n v="4540.2170000000006"/>
    <n v="4540.22"/>
    <n v="0"/>
  </r>
  <r>
    <s v="Catalogo principalOVS_ES ACADEMICOCGS-00002"/>
    <s v="CGS-00002OVS_ES ACADEMICO"/>
    <m/>
    <x v="0"/>
    <s v="CGS-00002"/>
    <x v="0"/>
    <s v="Catalogo principal"/>
    <s v="USD"/>
    <s v="N/A"/>
    <s v="Microsoft®AzureInfoProtPremP2OpenFclty ShrdSvr AllLng MonthlySubscriptions-VolumeLicense Academic OLV 1License LevelF AdditionalProduct 1Month"/>
    <s v="Unidad"/>
    <s v="Und"/>
    <s v="Producto"/>
    <s v="N/A"/>
    <s v="N/A"/>
    <s v="N/A"/>
    <s v="CGS-00002"/>
    <s v="Suscripción mensual con pago anual"/>
    <n v="1.1000000000000001"/>
    <n v="1"/>
    <n v="1"/>
    <n v="0"/>
    <n v="4540.2170000000006"/>
    <n v="4540.22"/>
    <n v="0"/>
  </r>
  <r>
    <s v="Catalogo principalOVS_ES ACADEMICOCHL-00001"/>
    <s v="CHL-00001OVS_ES ACADEMICO"/>
    <m/>
    <x v="0"/>
    <s v="CHL-00001"/>
    <x v="0"/>
    <s v="Catalogo principal"/>
    <s v="USD"/>
    <s v="N/A"/>
    <s v="Microsoft®AzureInfoProtPremP2OpenStd ShrdSvr AllLng MonthlySubscriptions-VolumeLicense Academic OLV 1License NoLevel Student 1Month"/>
    <s v="Unidad"/>
    <s v="Und"/>
    <s v="Producto"/>
    <s v="N/A"/>
    <s v="N/A"/>
    <s v="N/A"/>
    <s v="CHL-00001"/>
    <s v="Suscripción mensual con pago anual"/>
    <n v="0.9"/>
    <n v="1"/>
    <n v="1"/>
    <n v="0"/>
    <n v="3714.7230000000004"/>
    <n v="3714.72"/>
    <n v="0"/>
  </r>
  <r>
    <s v="Catalogo principalOVS_ES ACADEMICOD75-01755"/>
    <s v="D75-01755OVS_ES ACADEMICO"/>
    <m/>
    <x v="0"/>
    <s v="D75-01755"/>
    <x v="0"/>
    <s v="Catalogo principal"/>
    <s v="USD"/>
    <s v="N/A"/>
    <s v="Microsoft® BizTalk Server Standard All Languages License &amp; Software Assurance Open Value 2 Licenses Level E 1 Year Academic AP Core License"/>
    <s v="Unidad"/>
    <s v="Und"/>
    <s v="Producto"/>
    <s v="N/A"/>
    <s v="N/A"/>
    <s v="N/A"/>
    <s v="D75-01755"/>
    <s v="Suscripción Anual"/>
    <n v="497"/>
    <n v="1"/>
    <n v="1"/>
    <n v="0"/>
    <n v="2051352.59"/>
    <n v="2051352.59"/>
    <n v="0"/>
  </r>
  <r>
    <s v="Catalogo principalOVS_ES ACADEMICOD75-01756"/>
    <s v="D75-01756OVS_ES ACADEMICO"/>
    <m/>
    <x v="0"/>
    <s v="D75-01756"/>
    <x v="0"/>
    <s v="Catalogo principal"/>
    <s v="USD"/>
    <s v="N/A"/>
    <s v="Microsoft® BizTalk Server Standard All Languages License &amp; Software Assurance Open Value 2 Licenses Level F 1 Year Academic AP Core License"/>
    <s v="Unidad"/>
    <s v="Und"/>
    <s v="Producto"/>
    <s v="N/A"/>
    <s v="N/A"/>
    <s v="N/A"/>
    <s v="D75-01756"/>
    <s v="Suscripción Anual"/>
    <n v="497"/>
    <n v="1"/>
    <n v="1"/>
    <n v="0"/>
    <n v="2051352.59"/>
    <n v="2051352.59"/>
    <n v="0"/>
  </r>
  <r>
    <s v="Catalogo principalOVS_ES ACADEMICOD75-01757"/>
    <s v="D75-01757OVS_ES ACADEMICO"/>
    <m/>
    <x v="0"/>
    <s v="D75-01757"/>
    <x v="0"/>
    <s v="Catalogo principal"/>
    <s v="USD"/>
    <s v="N/A"/>
    <s v="Microsoft® BizTalk Server Standard All Languages SA Step-up Open Value 2 Licenses Level E 1 Year Academic BizTalk Server Branch AP Core License"/>
    <s v="Unidad"/>
    <s v="Und"/>
    <s v="Producto"/>
    <s v="N/A"/>
    <s v="N/A"/>
    <s v="N/A"/>
    <s v="D75-01757"/>
    <s v="Suscripción Anual"/>
    <n v="392"/>
    <n v="1"/>
    <n v="1"/>
    <n v="0"/>
    <n v="1617968.24"/>
    <n v="1617968.24"/>
    <n v="0"/>
  </r>
  <r>
    <s v="Catalogo principalOVS_ES ACADEMICOD75-01758"/>
    <s v="D75-01758OVS_ES ACADEMICO"/>
    <m/>
    <x v="0"/>
    <s v="D75-01758"/>
    <x v="0"/>
    <s v="Catalogo principal"/>
    <s v="USD"/>
    <s v="N/A"/>
    <s v="Microsoft® BizTalk Server Standard All Languages SA Step-up Open Value 2 Licenses Level F 1 Year Academic BizTalk Server Branch AP Core License"/>
    <s v="Unidad"/>
    <s v="Und"/>
    <s v="Producto"/>
    <s v="N/A"/>
    <s v="N/A"/>
    <s v="N/A"/>
    <s v="D75-01758"/>
    <s v="Suscripción Anual"/>
    <n v="392"/>
    <n v="1"/>
    <n v="1"/>
    <n v="0"/>
    <n v="1617968.24"/>
    <n v="1617968.24"/>
    <n v="0"/>
  </r>
  <r>
    <s v="Catalogo principalOVS_ES ACADEMICOD87-06005"/>
    <s v="D87-06005OVS_ES ACADEMICO"/>
    <m/>
    <x v="0"/>
    <s v="D87-06005"/>
    <x v="0"/>
    <s v="Catalogo principal"/>
    <s v="USD"/>
    <s v="N/A"/>
    <s v="Microsoft®Visio®Professional AllLng License/SoftwareAssurancePack Academic OLV 1License LevelE AdditionalProduct 1Year"/>
    <s v="Unidad"/>
    <s v="Und"/>
    <s v="Producto"/>
    <s v="N/A"/>
    <s v="N/A"/>
    <s v="N/A"/>
    <s v="D87-06005"/>
    <s v="Suscripción Anual"/>
    <n v="72"/>
    <n v="1"/>
    <n v="1"/>
    <n v="0"/>
    <n v="297177.84000000003"/>
    <n v="297177.84000000003"/>
    <n v="0"/>
  </r>
  <r>
    <s v="Catalogo principalOVS_ES ACADEMICOD87-06006"/>
    <s v="D87-06006OVS_ES ACADEMICO"/>
    <m/>
    <x v="0"/>
    <s v="D87-06006"/>
    <x v="0"/>
    <s v="Catalogo principal"/>
    <s v="USD"/>
    <s v="N/A"/>
    <s v="Microsoft®Visio®Professional AllLng License/SoftwareAssurancePack Academic OLV 1License LevelF AdditionalProduct 1Year"/>
    <s v="Unidad"/>
    <s v="Und"/>
    <s v="Producto"/>
    <s v="N/A"/>
    <s v="N/A"/>
    <s v="N/A"/>
    <s v="D87-06006"/>
    <s v="Suscripción Anual"/>
    <n v="72"/>
    <n v="1"/>
    <n v="1"/>
    <n v="0"/>
    <n v="297177.84000000003"/>
    <n v="297177.84000000003"/>
    <n v="0"/>
  </r>
  <r>
    <s v="Catalogo principalOVS_ES ACADEMICOD87-06007"/>
    <s v="D87-06007OVS_ES ACADEMICO"/>
    <m/>
    <x v="0"/>
    <s v="D87-06007"/>
    <x v="0"/>
    <s v="Catalogo principal"/>
    <s v="USD"/>
    <s v="N/A"/>
    <s v="Microsoft®Visio®Professional AllLng License/SoftwareAssurancePack Academic OLV 1License LevelE Enterprise 1Year"/>
    <s v="Unidad"/>
    <s v="Und"/>
    <s v="Producto"/>
    <s v="N/A"/>
    <s v="N/A"/>
    <s v="N/A"/>
    <s v="D87-06007"/>
    <s v="Suscripción Anual"/>
    <n v="8"/>
    <n v="1"/>
    <n v="1"/>
    <n v="0"/>
    <n v="33019.760000000002"/>
    <n v="33019.760000000002"/>
    <n v="0"/>
  </r>
  <r>
    <s v="Catalogo principalOVS_ES ACADEMICOD87-06008"/>
    <s v="D87-06008OVS_ES ACADEMICO"/>
    <m/>
    <x v="0"/>
    <s v="D87-06008"/>
    <x v="0"/>
    <s v="Catalogo principal"/>
    <s v="USD"/>
    <s v="N/A"/>
    <s v="Microsoft®Visio®Professional AllLng License/SoftwareAssurancePack Academic OLV 1License LevelF Enterprise 1Year"/>
    <s v="Unidad"/>
    <s v="Und"/>
    <s v="Producto"/>
    <s v="N/A"/>
    <s v="N/A"/>
    <s v="N/A"/>
    <s v="D87-06008"/>
    <s v="Suscripción Anual"/>
    <n v="8"/>
    <n v="1"/>
    <n v="1"/>
    <n v="0"/>
    <n v="33019.760000000002"/>
    <n v="33019.760000000002"/>
    <n v="0"/>
  </r>
  <r>
    <s v="Catalogo principalOVS_ES ACADEMICOD87-06010"/>
    <s v="D87-06010OVS_ES ACADEMICO"/>
    <m/>
    <x v="0"/>
    <s v="D87-06010"/>
    <x v="0"/>
    <s v="Catalogo principal"/>
    <s v="USD"/>
    <s v="N/A"/>
    <s v="Microsoft®Visio®Professional AllLng License/SoftwareAssurancePack Academic OLV 1License NoLevel Student 1Year"/>
    <s v="Unidad"/>
    <s v="Und"/>
    <s v="Producto"/>
    <s v="N/A"/>
    <s v="N/A"/>
    <s v="N/A"/>
    <s v="D87-06010"/>
    <s v="Suscripción Anual"/>
    <n v="4.5199999999999996"/>
    <n v="1"/>
    <n v="1"/>
    <n v="0"/>
    <n v="18656.164399999998"/>
    <n v="18656.16"/>
    <n v="0"/>
  </r>
  <r>
    <s v="Catalogo principalOVS_ES ACADEMICODR2-00001"/>
    <s v="DR2-00001OVS_ES ACADEMICO"/>
    <m/>
    <x v="0"/>
    <s v="DR2-00001"/>
    <x v="0"/>
    <s v="Catalogo principal"/>
    <s v="USD"/>
    <s v="N/A"/>
    <s v="Microsoft®ExchangeOnlinePlan2OpenStudent ShrdSvr AllLng MonthlySubscriptions-VolumeLicense Academic OLV 1License NoLevel Student Qualified 1MonthRenew"/>
    <s v="Unidad"/>
    <s v="Und"/>
    <s v="Producto"/>
    <s v="N/A"/>
    <s v="N/A"/>
    <s v="N/A"/>
    <s v="DR2-00001"/>
    <s v="Suscripción mensual con pago anual"/>
    <n v="0"/>
    <n v="1"/>
    <n v="1"/>
    <n v="0"/>
    <n v="0"/>
    <n v="0"/>
    <n v="0"/>
  </r>
  <r>
    <s v="Catalogo principalOVS_ES ACADEMICODS2-00001"/>
    <s v="DS2-00001OVS_ES ACADEMICO"/>
    <m/>
    <x v="0"/>
    <s v="DS2-00001"/>
    <x v="0"/>
    <s v="Catalogo principal"/>
    <s v="USD"/>
    <s v="N/A"/>
    <s v="Microsoft®ExchangeOnlinePlan2OpenFaculty ShrdSvr AllLng MonthlySubscriptions-VolumeLicense Academic OLV 1License LevelE AdditionalProduct 1MonthRenewa"/>
    <s v="Unidad"/>
    <s v="Und"/>
    <s v="Producto"/>
    <s v="N/A"/>
    <s v="N/A"/>
    <s v="N/A"/>
    <s v="DS2-00001"/>
    <s v="Suscripción mensual con pago anual"/>
    <n v="0"/>
    <n v="1"/>
    <n v="1"/>
    <n v="0"/>
    <n v="0"/>
    <n v="0"/>
    <n v="0"/>
  </r>
  <r>
    <s v="Catalogo principalOVS_ES ACADEMICODS2-00002"/>
    <s v="DS2-00002OVS_ES ACADEMICO"/>
    <m/>
    <x v="0"/>
    <s v="DS2-00002"/>
    <x v="0"/>
    <s v="Catalogo principal"/>
    <s v="USD"/>
    <s v="N/A"/>
    <s v="Microsoft®ExchangeOnlinePlan2OpenFaculty ShrdSvr AllLng MonthlySubscriptions-VolumeLicense Academic OLV 1License LevelF AdditionalProduct 1MonthRenewa"/>
    <s v="Unidad"/>
    <s v="Und"/>
    <s v="Producto"/>
    <s v="N/A"/>
    <s v="N/A"/>
    <s v="N/A"/>
    <s v="DS2-00002"/>
    <s v="Suscripción mensual con pago anual"/>
    <n v="0"/>
    <n v="1"/>
    <n v="1"/>
    <n v="0"/>
    <n v="0"/>
    <n v="0"/>
    <n v="0"/>
  </r>
  <r>
    <s v="Catalogo principalOVS_ES ACADEMICODV2-00001"/>
    <s v="DV2-00001OVS_ES ACADEMICO"/>
    <m/>
    <x v="0"/>
    <s v="DV2-00001"/>
    <x v="0"/>
    <s v="Catalogo principal"/>
    <s v="USD"/>
    <s v="N/A"/>
    <s v="Microsoft®VisioPlan2OpenFaculty ShrdSvr AllLng MonthlySubscriptions-VolumeLicense Academic OLV 1License LevelE AdditionalProduct 1Month"/>
    <s v="Unidad"/>
    <s v="Und"/>
    <s v="Producto"/>
    <s v="N/A"/>
    <s v="N/A"/>
    <s v="N/A"/>
    <s v="DV2-00001"/>
    <s v="Suscripción mensual con pago anual"/>
    <n v="2.2000000000000002"/>
    <n v="1"/>
    <n v="1"/>
    <n v="0"/>
    <n v="9080.4340000000011"/>
    <n v="9080.43"/>
    <n v="0"/>
  </r>
  <r>
    <s v="Catalogo principalOVS_ES ACADEMICODV2-00002"/>
    <s v="DV2-00002OVS_ES ACADEMICO"/>
    <m/>
    <x v="0"/>
    <s v="DV2-00002"/>
    <x v="0"/>
    <s v="Catalogo principal"/>
    <s v="USD"/>
    <s v="N/A"/>
    <s v="Microsoft®VisioPlan2OpenFaculty ShrdSvr AllLng MonthlySubscriptions-VolumeLicense Academic OLV 1License LevelF AdditionalProduct 1Month"/>
    <s v="Unidad"/>
    <s v="Und"/>
    <s v="Producto"/>
    <s v="N/A"/>
    <s v="N/A"/>
    <s v="N/A"/>
    <s v="DV2-00002"/>
    <s v="Suscripción mensual con pago anual"/>
    <n v="2.2000000000000002"/>
    <n v="1"/>
    <n v="1"/>
    <n v="0"/>
    <n v="9080.4340000000011"/>
    <n v="9080.43"/>
    <n v="0"/>
  </r>
  <r>
    <s v="Catalogo principalOVS_ES ACADEMICODW7-00001"/>
    <s v="DW7-00001OVS_ES ACADEMICO"/>
    <m/>
    <x v="0"/>
    <s v="DW7-00001"/>
    <x v="0"/>
    <s v="Catalogo principal"/>
    <s v="USD"/>
    <s v="N/A"/>
    <s v="Microsoft® Power BI Pro Open Fac All Languages Subscription Open Value Level E 1 Month Academic Additional Product"/>
    <s v="Unidad"/>
    <s v="Und"/>
    <s v="Producto"/>
    <s v="N/A"/>
    <s v="N/A"/>
    <s v="N/A"/>
    <s v="DW7-00001"/>
    <s v="Suscripción mensual con pago anual"/>
    <n v="2.1"/>
    <n v="1"/>
    <n v="1"/>
    <n v="0"/>
    <n v="8667.6870000000017"/>
    <n v="8667.69"/>
    <n v="0"/>
  </r>
  <r>
    <s v="Catalogo principalOVS_ES ACADEMICODW7-00002"/>
    <s v="DW7-00002OVS_ES ACADEMICO"/>
    <m/>
    <x v="0"/>
    <s v="DW7-00002"/>
    <x v="0"/>
    <s v="Catalogo principal"/>
    <s v="USD"/>
    <s v="N/A"/>
    <s v="Microsoft® Power BI Pro Open Fac All Languages Subscription Open Value Level F 1 Month Academic Additional Product"/>
    <s v="Unidad"/>
    <s v="Und"/>
    <s v="Producto"/>
    <s v="N/A"/>
    <s v="N/A"/>
    <s v="N/A"/>
    <s v="DW7-00002"/>
    <s v="Suscripción mensual con pago anual"/>
    <n v="2.1"/>
    <n v="1"/>
    <n v="1"/>
    <n v="0"/>
    <n v="8667.6870000000017"/>
    <n v="8667.69"/>
    <n v="0"/>
  </r>
  <r>
    <s v="Catalogo principalOVS_ES ACADEMICODW9-00001"/>
    <s v="DW9-00001OVS_ES ACADEMICO"/>
    <m/>
    <x v="0"/>
    <s v="DW9-00001"/>
    <x v="0"/>
    <s v="Catalogo principal"/>
    <s v="USD"/>
    <s v="N/A"/>
    <s v="Microsoft® Power BI Pro Open Student All Languages Subscription Open Value No Level 1 Month Academic"/>
    <s v="Unidad"/>
    <s v="Und"/>
    <s v="Producto"/>
    <s v="N/A"/>
    <s v="N/A"/>
    <s v="N/A"/>
    <s v="DW9-00001"/>
    <s v="Suscripción mensual con pago anual"/>
    <n v="1.2"/>
    <n v="1"/>
    <n v="1"/>
    <n v="0"/>
    <n v="4952.9639999999999"/>
    <n v="4952.96"/>
    <n v="0"/>
  </r>
  <r>
    <s v="Catalogo principalOVS_ES ACADEMICOE9R-00001"/>
    <s v="E9R-00001OVS_ES ACADEMICO"/>
    <m/>
    <x v="0"/>
    <s v="E9R-00001"/>
    <x v="0"/>
    <s v="Catalogo principal"/>
    <s v="USD"/>
    <s v="N/A"/>
    <s v="Microsoft®VDISuitew/MDOP AllLng MonthlySubscriptions-VolumeLicense Academic OLV 1License LevelE AdditionalProduct PerDvc 1Month"/>
    <s v="Unidad"/>
    <s v="Und"/>
    <s v="Producto"/>
    <s v="N/A"/>
    <s v="N/A"/>
    <s v="N/A"/>
    <s v="E9R-00001"/>
    <s v="Suscripción mensual con pago anual"/>
    <n v="0.44"/>
    <n v="1"/>
    <n v="1"/>
    <n v="0"/>
    <n v="1816.0868"/>
    <n v="1816.09"/>
    <n v="0"/>
  </r>
  <r>
    <s v="Catalogo principalOVS_ES ACADEMICOE9R-00002"/>
    <s v="E9R-00002OVS_ES ACADEMICO"/>
    <m/>
    <x v="0"/>
    <s v="E9R-00002"/>
    <x v="0"/>
    <s v="Catalogo principal"/>
    <s v="USD"/>
    <s v="N/A"/>
    <s v="Microsoft®VDISuitew/MDOP AllLng MonthlySubscriptions-VolumeLicense Academic OLV 1License LevelF AdditionalProduct PerDvc 1Month"/>
    <s v="Unidad"/>
    <s v="Und"/>
    <s v="Producto"/>
    <s v="N/A"/>
    <s v="N/A"/>
    <s v="N/A"/>
    <s v="E9R-00002"/>
    <s v="Suscripción mensual con pago anual"/>
    <n v="0.44"/>
    <n v="1"/>
    <n v="1"/>
    <n v="0"/>
    <n v="1816.0868"/>
    <n v="1816.09"/>
    <n v="0"/>
  </r>
  <r>
    <s v="Catalogo principalOVS_ES ACADEMICOE9R-00009"/>
    <s v="E9R-00009OVS_ES ACADEMICO"/>
    <m/>
    <x v="0"/>
    <s v="E9R-00009"/>
    <x v="0"/>
    <s v="Catalogo principal"/>
    <s v="USD"/>
    <s v="N/A"/>
    <s v="Microsoft®VDISuitew/MDOP AllLng MonthlySubscriptions-VolumeLicense Academic OLV 1License NoLevel Student PerDvc 1Month"/>
    <s v="Unidad"/>
    <s v="Und"/>
    <s v="Producto"/>
    <s v="N/A"/>
    <s v="N/A"/>
    <s v="N/A"/>
    <s v="E9R-00009"/>
    <s v="Suscripción mensual con pago anual"/>
    <n v="0.28999999999999998"/>
    <n v="1"/>
    <n v="1"/>
    <n v="0"/>
    <n v="1196.9663"/>
    <n v="1196.97"/>
    <n v="0"/>
  </r>
  <r>
    <s v="Catalogo principalOVS_ES ACADEMICOEMJ-00159"/>
    <s v="EMJ-00159OVS_ES ACADEMICO"/>
    <m/>
    <x v="0"/>
    <s v="EMJ-00159"/>
    <x v="0"/>
    <s v="Catalogo principal"/>
    <s v="USD"/>
    <s v="N/A"/>
    <s v="Microsoft® Dynamics 365 Team Members All Languages License &amp; Software Assurance Open Value Level E 1 Year Academic AP Device CAL"/>
    <s v="Unidad"/>
    <s v="Und"/>
    <s v="Producto"/>
    <s v="N/A"/>
    <s v="N/A"/>
    <s v="N/A"/>
    <s v="EMJ-00159"/>
    <s v="Suscripción Anual"/>
    <n v="21"/>
    <n v="1"/>
    <n v="1"/>
    <n v="0"/>
    <n v="86676.87000000001"/>
    <n v="86676.87"/>
    <n v="0"/>
  </r>
  <r>
    <s v="Catalogo principalOVS_ES ACADEMICOEMJ-00160"/>
    <s v="EMJ-00160OVS_ES ACADEMICO"/>
    <m/>
    <x v="0"/>
    <s v="EMJ-00160"/>
    <x v="0"/>
    <s v="Catalogo principal"/>
    <s v="USD"/>
    <s v="N/A"/>
    <s v="Microsoft® Dynamics 365 Team Members All Languages License &amp; Software Assurance Open Value Level F 1 Year Academic AP Device CAL"/>
    <s v="Unidad"/>
    <s v="Und"/>
    <s v="Producto"/>
    <s v="N/A"/>
    <s v="N/A"/>
    <s v="N/A"/>
    <s v="EMJ-00160"/>
    <s v="Suscripción Anual"/>
    <n v="21"/>
    <n v="1"/>
    <n v="1"/>
    <n v="0"/>
    <n v="86676.87000000001"/>
    <n v="86676.87"/>
    <n v="0"/>
  </r>
  <r>
    <s v="Catalogo principalOVS_ES ACADEMICOEMJ-00161"/>
    <s v="EMJ-00161OVS_ES ACADEMICO"/>
    <m/>
    <x v="0"/>
    <s v="EMJ-00161"/>
    <x v="0"/>
    <s v="Catalogo principal"/>
    <s v="USD"/>
    <s v="N/A"/>
    <s v="Microsoft® Dynamics 365 Team Members All Languages License &amp; Software Assurance Open Value Level E 1 Year Academic AP User CAL"/>
    <s v="Unidad"/>
    <s v="Und"/>
    <s v="Producto"/>
    <s v="N/A"/>
    <s v="N/A"/>
    <s v="N/A"/>
    <s v="EMJ-00161"/>
    <s v="Suscripción Anual"/>
    <n v="21"/>
    <n v="1"/>
    <n v="1"/>
    <n v="0"/>
    <n v="86676.87000000001"/>
    <n v="86676.87"/>
    <n v="0"/>
  </r>
  <r>
    <s v="Catalogo principalOVS_ES ACADEMICOEMJ-00162"/>
    <s v="EMJ-00162OVS_ES ACADEMICO"/>
    <m/>
    <x v="0"/>
    <s v="EMJ-00162"/>
    <x v="0"/>
    <s v="Catalogo principal"/>
    <s v="USD"/>
    <s v="N/A"/>
    <s v="Microsoft® Dynamics 365 Team Members All Languages License &amp; Software Assurance Open Value Level F 1 Year Academic AP User CAL"/>
    <s v="Unidad"/>
    <s v="Und"/>
    <s v="Producto"/>
    <s v="N/A"/>
    <s v="N/A"/>
    <s v="N/A"/>
    <s v="EMJ-00162"/>
    <s v="Suscripción Anual"/>
    <n v="21"/>
    <n v="1"/>
    <n v="1"/>
    <n v="0"/>
    <n v="86676.87000000001"/>
    <n v="86676.87"/>
    <n v="0"/>
  </r>
  <r>
    <s v="Catalogo principalOVS_ES ACADEMICOEMJ-00330"/>
    <s v="EMJ-00330OVS_ES ACADEMICO"/>
    <m/>
    <x v="0"/>
    <s v="EMJ-00330"/>
    <x v="0"/>
    <s v="Catalogo principal"/>
    <s v="USD"/>
    <s v="N/A"/>
    <s v="Microsoft® Dynamics 365 Team Members All Languages License &amp; Software Assurance Open Value No Level 1 Year Academic Student Device CAL"/>
    <s v="Unidad"/>
    <s v="Und"/>
    <s v="Producto"/>
    <s v="N/A"/>
    <s v="N/A"/>
    <s v="N/A"/>
    <s v="EMJ-00330"/>
    <s v="Suscripción Anual"/>
    <n v="14"/>
    <n v="1"/>
    <n v="1"/>
    <n v="0"/>
    <n v="57784.58"/>
    <n v="57784.58"/>
    <n v="0"/>
  </r>
  <r>
    <s v="Catalogo principalOVS_ES ACADEMICOEMJ-00331"/>
    <s v="EMJ-00331OVS_ES ACADEMICO"/>
    <m/>
    <x v="0"/>
    <s v="EMJ-00331"/>
    <x v="0"/>
    <s v="Catalogo principal"/>
    <s v="USD"/>
    <s v="N/A"/>
    <s v="Microsoft® Dynamics 365 Team Members All Languages License &amp; Software Assurance Open Value No Level 1 Year Academic Student User CAL"/>
    <s v="Unidad"/>
    <s v="Und"/>
    <s v="Producto"/>
    <s v="N/A"/>
    <s v="N/A"/>
    <s v="N/A"/>
    <s v="EMJ-00331"/>
    <s v="Suscripción Anual"/>
    <n v="14"/>
    <n v="1"/>
    <n v="1"/>
    <n v="0"/>
    <n v="57784.58"/>
    <n v="57784.58"/>
    <n v="0"/>
  </r>
  <r>
    <s v="Catalogo principalOVS_ES ACADEMICOEMT-00159"/>
    <s v="EMT-00159OVS_ES ACADEMICO"/>
    <m/>
    <x v="0"/>
    <s v="EMT-00159"/>
    <x v="0"/>
    <s v="Catalogo principal"/>
    <s v="USD"/>
    <s v="N/A"/>
    <s v="Microsoft® Dynamics 365 Customer Service All Languages License &amp; Software Assurance Open Value Level E 1 Year Academic AP Device CAL"/>
    <s v="Unidad"/>
    <s v="Und"/>
    <s v="Producto"/>
    <s v="N/A"/>
    <s v="N/A"/>
    <s v="N/A"/>
    <s v="EMT-00159"/>
    <s v="Suscripción Anual"/>
    <n v="258"/>
    <n v="1"/>
    <n v="1"/>
    <n v="0"/>
    <n v="1064887.26"/>
    <n v="1064887.26"/>
    <n v="0"/>
  </r>
  <r>
    <s v="Catalogo principalOVS_ES ACADEMICOEMT-00160"/>
    <s v="EMT-00160OVS_ES ACADEMICO"/>
    <m/>
    <x v="0"/>
    <s v="EMT-00160"/>
    <x v="0"/>
    <s v="Catalogo principal"/>
    <s v="USD"/>
    <s v="N/A"/>
    <s v="Microsoft® Dynamics 365 Customer Service All Languages License &amp; Software Assurance Open Value Level F 1 Year Academic AP Device CAL"/>
    <s v="Unidad"/>
    <s v="Und"/>
    <s v="Producto"/>
    <s v="N/A"/>
    <s v="N/A"/>
    <s v="N/A"/>
    <s v="EMT-00160"/>
    <s v="Suscripción Anual"/>
    <n v="258"/>
    <n v="1"/>
    <n v="1"/>
    <n v="0"/>
    <n v="1064887.26"/>
    <n v="1064887.26"/>
    <n v="0"/>
  </r>
  <r>
    <s v="Catalogo principalOVS_ES ACADEMICOEMT-00161"/>
    <s v="EMT-00161OVS_ES ACADEMICO"/>
    <m/>
    <x v="0"/>
    <s v="EMT-00161"/>
    <x v="0"/>
    <s v="Catalogo principal"/>
    <s v="USD"/>
    <s v="N/A"/>
    <s v="Microsoft® Dynamics 365 Customer Service All Languages License &amp; Software Assurance Open Value Level E 1 Year Academic AP User CAL"/>
    <s v="Unidad"/>
    <s v="Und"/>
    <s v="Producto"/>
    <s v="N/A"/>
    <s v="N/A"/>
    <s v="N/A"/>
    <s v="EMT-00161"/>
    <s v="Suscripción Anual"/>
    <n v="258"/>
    <n v="1"/>
    <n v="1"/>
    <n v="0"/>
    <n v="1064887.26"/>
    <n v="1064887.26"/>
    <n v="0"/>
  </r>
  <r>
    <s v="Catalogo principalOVS_ES ACADEMICOEMT-00162"/>
    <s v="EMT-00162OVS_ES ACADEMICO"/>
    <m/>
    <x v="0"/>
    <s v="EMT-00162"/>
    <x v="0"/>
    <s v="Catalogo principal"/>
    <s v="USD"/>
    <s v="N/A"/>
    <s v="Microsoft® Dynamics 365 Customer Service All Languages License &amp; Software Assurance Open Value Level F 1 Year Academic AP User CAL"/>
    <s v="Unidad"/>
    <s v="Und"/>
    <s v="Producto"/>
    <s v="N/A"/>
    <s v="N/A"/>
    <s v="N/A"/>
    <s v="EMT-00162"/>
    <s v="Suscripción Anual"/>
    <n v="258"/>
    <n v="1"/>
    <n v="1"/>
    <n v="0"/>
    <n v="1064887.26"/>
    <n v="1064887.26"/>
    <n v="0"/>
  </r>
  <r>
    <s v="Catalogo principalOVS_ES ACADEMICOEMT-00330"/>
    <s v="EMT-00330OVS_ES ACADEMICO"/>
    <m/>
    <x v="0"/>
    <s v="EMT-00330"/>
    <x v="0"/>
    <s v="Catalogo principal"/>
    <s v="USD"/>
    <s v="N/A"/>
    <s v="Microsoft® Dynamics 365 Customer Service All Languages License &amp; Software Assurance Open Value No Level 1 Year Academic Student Device CAL"/>
    <s v="Unidad"/>
    <s v="Und"/>
    <s v="Producto"/>
    <s v="N/A"/>
    <s v="N/A"/>
    <s v="N/A"/>
    <s v="EMT-00330"/>
    <s v="Suscripción Anual"/>
    <n v="168"/>
    <n v="1"/>
    <n v="1"/>
    <n v="0"/>
    <n v="693414.96000000008"/>
    <n v="693414.96"/>
    <n v="0"/>
  </r>
  <r>
    <s v="Catalogo principalOVS_ES ACADEMICOEMT-00331"/>
    <s v="EMT-00331OVS_ES ACADEMICO"/>
    <m/>
    <x v="0"/>
    <s v="EMT-00331"/>
    <x v="0"/>
    <s v="Catalogo principal"/>
    <s v="USD"/>
    <s v="N/A"/>
    <s v="Microsoft® Dynamics 365 Customer Service All Languages License &amp; Software Assurance Open Value No Level 1 Year Academic Student User CAL"/>
    <s v="Unidad"/>
    <s v="Und"/>
    <s v="Producto"/>
    <s v="N/A"/>
    <s v="N/A"/>
    <s v="N/A"/>
    <s v="EMT-00331"/>
    <s v="Suscripción Anual"/>
    <n v="168"/>
    <n v="1"/>
    <n v="1"/>
    <n v="0"/>
    <n v="693414.96000000008"/>
    <n v="693414.96"/>
    <n v="0"/>
  </r>
  <r>
    <s v="Catalogo principalOVS_ES ACADEMICOEMT-00433"/>
    <s v="EMT-00433OVS_ES ACADEMICO"/>
    <m/>
    <x v="0"/>
    <s v="EMT-00433"/>
    <x v="0"/>
    <s v="Catalogo principal"/>
    <s v="USD"/>
    <s v="N/A"/>
    <s v="Microsoft® Dynamics 365 Customer Service All Languages SA Step-up Open Value Level E 1 Year Academic D365 Team Members AP Device CAL"/>
    <s v="Unidad"/>
    <s v="Und"/>
    <s v="Producto"/>
    <s v="N/A"/>
    <s v="N/A"/>
    <s v="N/A"/>
    <s v="EMT-00433"/>
    <s v="Suscripción Anual"/>
    <n v="238"/>
    <n v="1"/>
    <n v="1"/>
    <n v="0"/>
    <n v="982337.8600000001"/>
    <n v="982337.86"/>
    <n v="0"/>
  </r>
  <r>
    <s v="Catalogo principalOVS_ES ACADEMICOEMT-00434"/>
    <s v="EMT-00434OVS_ES ACADEMICO"/>
    <m/>
    <x v="0"/>
    <s v="EMT-00434"/>
    <x v="0"/>
    <s v="Catalogo principal"/>
    <s v="USD"/>
    <s v="N/A"/>
    <s v="Microsoft® Dynamics 365 Customer Service All Languages SA Step-up Open Value Level F 1 Year Academic D365 Team Members AP Device CAL"/>
    <s v="Unidad"/>
    <s v="Und"/>
    <s v="Producto"/>
    <s v="N/A"/>
    <s v="N/A"/>
    <s v="N/A"/>
    <s v="EMT-00434"/>
    <s v="Suscripción Anual"/>
    <n v="238"/>
    <n v="1"/>
    <n v="1"/>
    <n v="0"/>
    <n v="982337.8600000001"/>
    <n v="982337.86"/>
    <n v="0"/>
  </r>
  <r>
    <s v="Catalogo principalOVS_ES ACADEMICOEMT-00435"/>
    <s v="EMT-00435OVS_ES ACADEMICO"/>
    <m/>
    <x v="0"/>
    <s v="EMT-00435"/>
    <x v="0"/>
    <s v="Catalogo principal"/>
    <s v="USD"/>
    <s v="N/A"/>
    <s v="Microsoft® Dynamics 365 Customer Service All Languages SA Step-up Open Value Level E 1 Year Academic D365 Team Members AP User CAL"/>
    <s v="Unidad"/>
    <s v="Und"/>
    <s v="Producto"/>
    <s v="N/A"/>
    <s v="N/A"/>
    <s v="N/A"/>
    <s v="EMT-00435"/>
    <s v="Suscripción Anual"/>
    <n v="238"/>
    <n v="1"/>
    <n v="1"/>
    <n v="0"/>
    <n v="982337.8600000001"/>
    <n v="982337.86"/>
    <n v="0"/>
  </r>
  <r>
    <s v="Catalogo principalOVS_ES ACADEMICOEMT-00436"/>
    <s v="EMT-00436OVS_ES ACADEMICO"/>
    <m/>
    <x v="0"/>
    <s v="EMT-00436"/>
    <x v="0"/>
    <s v="Catalogo principal"/>
    <s v="USD"/>
    <s v="N/A"/>
    <s v="Microsoft® Dynamics 365 Customer Service All Languages SA Step-up Open Value Level F 1 Year Academic D365 Team Members AP User CAL"/>
    <s v="Unidad"/>
    <s v="Und"/>
    <s v="Producto"/>
    <s v="N/A"/>
    <s v="N/A"/>
    <s v="N/A"/>
    <s v="EMT-00436"/>
    <s v="Suscripción Anual"/>
    <n v="238"/>
    <n v="1"/>
    <n v="1"/>
    <n v="0"/>
    <n v="982337.8600000001"/>
    <n v="982337.86"/>
    <n v="0"/>
  </r>
  <r>
    <s v="Catalogo principalOVS_ES ACADEMICOEMT-00515"/>
    <s v="EMT-00515OVS_ES ACADEMICO"/>
    <m/>
    <x v="0"/>
    <s v="EMT-00515"/>
    <x v="0"/>
    <s v="Catalogo principal"/>
    <s v="USD"/>
    <s v="N/A"/>
    <s v="Microsoft® Dynamics 365 Customer Service All Languages SA Step-up Open Value No Level 1 Year Academic D365 Team Members Student Device CAL"/>
    <s v="Unidad"/>
    <s v="Und"/>
    <s v="Producto"/>
    <s v="N/A"/>
    <s v="N/A"/>
    <s v="N/A"/>
    <s v="EMT-00515"/>
    <s v="Suscripción Anual"/>
    <n v="155"/>
    <n v="1"/>
    <n v="1"/>
    <n v="0"/>
    <n v="639757.85000000009"/>
    <n v="639757.85"/>
    <n v="0"/>
  </r>
  <r>
    <s v="Catalogo principalOVS_ES ACADEMICOEMT-00516"/>
    <s v="EMT-00516OVS_ES ACADEMICO"/>
    <m/>
    <x v="0"/>
    <s v="EMT-00516"/>
    <x v="0"/>
    <s v="Catalogo principal"/>
    <s v="USD"/>
    <s v="N/A"/>
    <s v="Microsoft® Dynamics 365 Customer Service All Languages SA Step-up Open Value No Level 1 Year Academic D365 Team Members Student User CAL"/>
    <s v="Unidad"/>
    <s v="Und"/>
    <s v="Producto"/>
    <s v="N/A"/>
    <s v="N/A"/>
    <s v="N/A"/>
    <s v="EMT-00516"/>
    <s v="Suscripción Anual"/>
    <n v="155"/>
    <n v="1"/>
    <n v="1"/>
    <n v="0"/>
    <n v="639757.85000000009"/>
    <n v="639757.85"/>
    <n v="0"/>
  </r>
  <r>
    <s v="Catalogo principalOVS_ES ACADEMICOENJ-00159"/>
    <s v="ENJ-00159OVS_ES ACADEMICO"/>
    <m/>
    <x v="0"/>
    <s v="ENJ-00159"/>
    <x v="0"/>
    <s v="Catalogo principal"/>
    <s v="USD"/>
    <s v="N/A"/>
    <s v="Microsoft® Dynamics 365 Sales All Languages License &amp; Software Assurance Open Value Level E 1 Year Academic AP Device CAL"/>
    <s v="Unidad"/>
    <s v="Und"/>
    <s v="Producto"/>
    <s v="N/A"/>
    <s v="N/A"/>
    <s v="N/A"/>
    <s v="ENJ-00159"/>
    <s v="Suscripción Anual"/>
    <n v="258"/>
    <n v="1"/>
    <n v="1"/>
    <n v="0"/>
    <n v="1064887.26"/>
    <n v="1064887.26"/>
    <n v="0"/>
  </r>
  <r>
    <s v="Catalogo principalOVS_ES ACADEMICOENJ-00160"/>
    <s v="ENJ-00160OVS_ES ACADEMICO"/>
    <m/>
    <x v="0"/>
    <s v="ENJ-00160"/>
    <x v="0"/>
    <s v="Catalogo principal"/>
    <s v="USD"/>
    <s v="N/A"/>
    <s v="Microsoft® Dynamics 365 Sales All Languages License &amp; Software Assurance Open Value Level F 1 Year Academic AP Device CAL"/>
    <s v="Unidad"/>
    <s v="Und"/>
    <s v="Producto"/>
    <s v="N/A"/>
    <s v="N/A"/>
    <s v="N/A"/>
    <s v="ENJ-00160"/>
    <s v="Suscripción Anual"/>
    <n v="258"/>
    <n v="1"/>
    <n v="1"/>
    <n v="0"/>
    <n v="1064887.26"/>
    <n v="1064887.26"/>
    <n v="0"/>
  </r>
  <r>
    <s v="Catalogo principalOVS_ES ACADEMICOENJ-00161"/>
    <s v="ENJ-00161OVS_ES ACADEMICO"/>
    <m/>
    <x v="0"/>
    <s v="ENJ-00161"/>
    <x v="0"/>
    <s v="Catalogo principal"/>
    <s v="USD"/>
    <s v="N/A"/>
    <s v="Microsoft® Dynamics 365 Sales All Languages License &amp; Software Assurance Open Value Level E 1 Year Academic AP User CAL"/>
    <s v="Unidad"/>
    <s v="Und"/>
    <s v="Producto"/>
    <s v="N/A"/>
    <s v="N/A"/>
    <s v="N/A"/>
    <s v="ENJ-00161"/>
    <s v="Suscripción Anual"/>
    <n v="258"/>
    <n v="1"/>
    <n v="1"/>
    <n v="0"/>
    <n v="1064887.26"/>
    <n v="1064887.26"/>
    <n v="0"/>
  </r>
  <r>
    <s v="Catalogo principalOVS_ES ACADEMICOENJ-00162"/>
    <s v="ENJ-00162OVS_ES ACADEMICO"/>
    <m/>
    <x v="0"/>
    <s v="ENJ-00162"/>
    <x v="0"/>
    <s v="Catalogo principal"/>
    <s v="USD"/>
    <s v="N/A"/>
    <s v="Microsoft® Dynamics 365 Sales All Languages License &amp; Software Assurance Open Value Level F 1 Year Academic AP User CAL"/>
    <s v="Unidad"/>
    <s v="Und"/>
    <s v="Producto"/>
    <s v="N/A"/>
    <s v="N/A"/>
    <s v="N/A"/>
    <s v="ENJ-00162"/>
    <s v="Suscripción Anual"/>
    <n v="258"/>
    <n v="1"/>
    <n v="1"/>
    <n v="0"/>
    <n v="1064887.26"/>
    <n v="1064887.26"/>
    <n v="0"/>
  </r>
  <r>
    <s v="Catalogo principalOVS_ES ACADEMICOENJ-00330"/>
    <s v="ENJ-00330OVS_ES ACADEMICO"/>
    <m/>
    <x v="0"/>
    <s v="ENJ-00330"/>
    <x v="0"/>
    <s v="Catalogo principal"/>
    <s v="USD"/>
    <s v="N/A"/>
    <s v="Microsoft® Dynamics 365 Sales All Languages License &amp; Software Assurance Open Value No Level 1 Year Academic Student Device CAL"/>
    <s v="Unidad"/>
    <s v="Und"/>
    <s v="Producto"/>
    <s v="N/A"/>
    <s v="N/A"/>
    <s v="N/A"/>
    <s v="ENJ-00330"/>
    <s v="Suscripción Anual"/>
    <n v="168"/>
    <n v="1"/>
    <n v="1"/>
    <n v="0"/>
    <n v="693414.96000000008"/>
    <n v="693414.96"/>
    <n v="0"/>
  </r>
  <r>
    <s v="Catalogo principalOVS_ES ACADEMICOENJ-00331"/>
    <s v="ENJ-00331OVS_ES ACADEMICO"/>
    <m/>
    <x v="0"/>
    <s v="ENJ-00331"/>
    <x v="0"/>
    <s v="Catalogo principal"/>
    <s v="USD"/>
    <s v="N/A"/>
    <s v="Microsoft® Dynamics 365 Sales All Languages License &amp; Software Assurance Open Value No Level 1 Year Academic Student User CAL"/>
    <s v="Unidad"/>
    <s v="Und"/>
    <s v="Producto"/>
    <s v="N/A"/>
    <s v="N/A"/>
    <s v="N/A"/>
    <s v="ENJ-00331"/>
    <s v="Suscripción Anual"/>
    <n v="168"/>
    <n v="1"/>
    <n v="1"/>
    <n v="0"/>
    <n v="693414.96000000008"/>
    <n v="693414.96"/>
    <n v="0"/>
  </r>
  <r>
    <s v="Catalogo principalOVS_ES ACADEMICOENJ-00569"/>
    <s v="ENJ-00569OVS_ES ACADEMICO"/>
    <m/>
    <x v="0"/>
    <s v="ENJ-00569"/>
    <x v="0"/>
    <s v="Catalogo principal"/>
    <s v="USD"/>
    <s v="N/A"/>
    <s v="Microsoft® Dynamics 365 Sales All Languages SA Step-up Open Value Level E 1 Year Academic D365 Team Members AP Device CAL"/>
    <s v="Unidad"/>
    <s v="Und"/>
    <s v="Producto"/>
    <s v="N/A"/>
    <s v="N/A"/>
    <s v="N/A"/>
    <s v="ENJ-00569"/>
    <s v="Suscripción Anual"/>
    <n v="238"/>
    <n v="1"/>
    <n v="1"/>
    <n v="0"/>
    <n v="982337.8600000001"/>
    <n v="982337.86"/>
    <n v="0"/>
  </r>
  <r>
    <s v="Catalogo principalOVS_ES ACADEMICOENJ-00570"/>
    <s v="ENJ-00570OVS_ES ACADEMICO"/>
    <m/>
    <x v="0"/>
    <s v="ENJ-00570"/>
    <x v="0"/>
    <s v="Catalogo principal"/>
    <s v="USD"/>
    <s v="N/A"/>
    <s v="Microsoft® Dynamics 365 Sales All Languages SA Step-up Open Value Level F 1 Year Academic D365 Team Members AP Device CAL"/>
    <s v="Unidad"/>
    <s v="Und"/>
    <s v="Producto"/>
    <s v="N/A"/>
    <s v="N/A"/>
    <s v="N/A"/>
    <s v="ENJ-00570"/>
    <s v="Suscripción Anual"/>
    <n v="238"/>
    <n v="1"/>
    <n v="1"/>
    <n v="0"/>
    <n v="982337.8600000001"/>
    <n v="982337.86"/>
    <n v="0"/>
  </r>
  <r>
    <s v="Catalogo principalOVS_ES ACADEMICOENJ-00571"/>
    <s v="ENJ-00571OVS_ES ACADEMICO"/>
    <m/>
    <x v="0"/>
    <s v="ENJ-00571"/>
    <x v="0"/>
    <s v="Catalogo principal"/>
    <s v="USD"/>
    <s v="N/A"/>
    <s v="Microsoft® Dynamics 365 Sales All Languages SA Step-up Open Value Level E 1 Year Academic D365 Team Members AP User CAL"/>
    <s v="Unidad"/>
    <s v="Und"/>
    <s v="Producto"/>
    <s v="N/A"/>
    <s v="N/A"/>
    <s v="N/A"/>
    <s v="ENJ-00571"/>
    <s v="Suscripción Anual"/>
    <n v="238"/>
    <n v="1"/>
    <n v="1"/>
    <n v="0"/>
    <n v="982337.8600000001"/>
    <n v="982337.86"/>
    <n v="0"/>
  </r>
  <r>
    <s v="Catalogo principalOVS_ES ACADEMICOENJ-00572"/>
    <s v="ENJ-00572OVS_ES ACADEMICO"/>
    <m/>
    <x v="0"/>
    <s v="ENJ-00572"/>
    <x v="0"/>
    <s v="Catalogo principal"/>
    <s v="USD"/>
    <s v="N/A"/>
    <s v="Microsoft® Dynamics 365 Sales All Languages SA Step-up Open Value Level F 1 Year Academic D365 Team Members AP User CAL"/>
    <s v="Unidad"/>
    <s v="Und"/>
    <s v="Producto"/>
    <s v="N/A"/>
    <s v="N/A"/>
    <s v="N/A"/>
    <s v="ENJ-00572"/>
    <s v="Suscripción Anual"/>
    <n v="238"/>
    <n v="1"/>
    <n v="1"/>
    <n v="0"/>
    <n v="982337.8600000001"/>
    <n v="982337.86"/>
    <n v="0"/>
  </r>
  <r>
    <s v="Catalogo principalOVS_ES ACADEMICOENJ-00651"/>
    <s v="ENJ-00651OVS_ES ACADEMICO"/>
    <m/>
    <x v="0"/>
    <s v="ENJ-00651"/>
    <x v="0"/>
    <s v="Catalogo principal"/>
    <s v="USD"/>
    <s v="N/A"/>
    <s v="Microsoft® Dynamics 365 Sales All Languages SA Step-up Open Value No Level 1 Year Academic D365 Team Members Student Device CAL"/>
    <s v="Unidad"/>
    <s v="Und"/>
    <s v="Producto"/>
    <s v="N/A"/>
    <s v="N/A"/>
    <s v="N/A"/>
    <s v="ENJ-00651"/>
    <s v="Suscripción Anual"/>
    <n v="155"/>
    <n v="1"/>
    <n v="1"/>
    <n v="0"/>
    <n v="639757.85000000009"/>
    <n v="639757.85"/>
    <n v="0"/>
  </r>
  <r>
    <s v="Catalogo principalOVS_ES ACADEMICOENJ-00652"/>
    <s v="ENJ-00652OVS_ES ACADEMICO"/>
    <m/>
    <x v="0"/>
    <s v="ENJ-00652"/>
    <x v="0"/>
    <s v="Catalogo principal"/>
    <s v="USD"/>
    <s v="N/A"/>
    <s v="Microsoft® Dynamics 365 Sales All Languages SA Step-up Open Value No Level 1 Year Academic D365 Team Members Student User CAL"/>
    <s v="Unidad"/>
    <s v="Und"/>
    <s v="Producto"/>
    <s v="N/A"/>
    <s v="N/A"/>
    <s v="N/A"/>
    <s v="ENJ-00652"/>
    <s v="Suscripción Anual"/>
    <n v="155"/>
    <n v="1"/>
    <n v="1"/>
    <n v="0"/>
    <n v="639757.85000000009"/>
    <n v="639757.85"/>
    <n v="0"/>
  </r>
  <r>
    <s v="Catalogo principalOVS_ES ACADEMICOEWA-00001"/>
    <s v="EWA-00001OVS_ES ACADEMICO"/>
    <m/>
    <x v="0"/>
    <s v="EWA-00001"/>
    <x v="0"/>
    <s v="Catalogo principal"/>
    <s v="USD"/>
    <s v="N/A"/>
    <s v="Microsoft® Stream Storage Open Fac All Languages Subscription Open Value Level E 1 Month Academic Additional Product Add-on Extra Storage 500 GB"/>
    <s v="Unidad"/>
    <s v="Und"/>
    <s v="Producto"/>
    <s v="N/A"/>
    <s v="N/A"/>
    <s v="N/A"/>
    <s v="EWA-00001"/>
    <s v="Suscripción mensual con pago anual"/>
    <n v="21.1"/>
    <n v="1"/>
    <n v="1"/>
    <n v="0"/>
    <n v="87089.617000000013"/>
    <n v="87089.62"/>
    <n v="0"/>
  </r>
  <r>
    <s v="Catalogo principalOVS_ES ACADEMICOEWA-00002"/>
    <s v="EWA-00002OVS_ES ACADEMICO"/>
    <m/>
    <x v="0"/>
    <s v="EWA-00002"/>
    <x v="0"/>
    <s v="Catalogo principal"/>
    <s v="USD"/>
    <s v="N/A"/>
    <s v="Microsoft® Stream Storage Open Fac All Languages Subscription Open Value Level F 1 Month Academic Additional Product Add-on Extra Storage 500 GB"/>
    <s v="Unidad"/>
    <s v="Und"/>
    <s v="Producto"/>
    <s v="N/A"/>
    <s v="N/A"/>
    <s v="N/A"/>
    <s v="EWA-00002"/>
    <s v="Suscripción mensual con pago anual"/>
    <n v="21.1"/>
    <n v="1"/>
    <n v="1"/>
    <n v="0"/>
    <n v="87089.617000000013"/>
    <n v="87089.62"/>
    <n v="0"/>
  </r>
  <r>
    <s v="Catalogo principalOVS_ES ACADEMICOEWJ-00002"/>
    <s v="EWJ-00002OVS_ES ACADEMICO"/>
    <m/>
    <x v="0"/>
    <s v="EWJ-00002"/>
    <x v="0"/>
    <s v="Catalogo principal"/>
    <s v="USD"/>
    <s v="N/A"/>
    <s v="Microsoft® Stream Storage Open Student  All Languages Subscription OLV No Level 1 Month Academic Add-on Extra Storage 500 GB"/>
    <s v="Unidad"/>
    <s v="Und"/>
    <s v="Producto"/>
    <s v="N/A"/>
    <s v="N/A"/>
    <s v="N/A"/>
    <s v="EWJ-00002"/>
    <s v="Suscripción mensual con pago anual"/>
    <n v="11.7"/>
    <n v="1"/>
    <n v="1"/>
    <n v="0"/>
    <n v="48291.398999999998"/>
    <n v="48291.4"/>
    <n v="0"/>
  </r>
  <r>
    <s v="Catalogo principalOVS_ES ACADEMICOEWK-00001"/>
    <s v="EWK-00001OVS_ES ACADEMICO"/>
    <m/>
    <x v="0"/>
    <s v="EWK-00001"/>
    <x v="0"/>
    <s v="Catalogo principal"/>
    <s v="USD"/>
    <s v="N/A"/>
    <s v="Microsoft® Stream Open Fac All Languages Subscription Open Value Level E 1 Month Academic AP"/>
    <s v="Unidad"/>
    <s v="Und"/>
    <s v="Producto"/>
    <s v="N/A"/>
    <s v="N/A"/>
    <s v="N/A"/>
    <s v="EWK-00001"/>
    <s v="Suscripción mensual con pago anual"/>
    <n v="1.1000000000000001"/>
    <n v="1"/>
    <n v="1"/>
    <n v="0"/>
    <n v="4540.2170000000006"/>
    <n v="4540.22"/>
    <n v="0"/>
  </r>
  <r>
    <s v="Catalogo principalOVS_ES ACADEMICOEWK-00002"/>
    <s v="EWK-00002OVS_ES ACADEMICO"/>
    <m/>
    <x v="0"/>
    <s v="EWK-00002"/>
    <x v="0"/>
    <s v="Catalogo principal"/>
    <s v="USD"/>
    <s v="N/A"/>
    <s v="Microsoft® Stream Open Fac All Languages Subscription Open Value Level F 1 Month Academic AP"/>
    <s v="Unidad"/>
    <s v="Und"/>
    <s v="Producto"/>
    <s v="N/A"/>
    <s v="N/A"/>
    <s v="N/A"/>
    <s v="EWK-00002"/>
    <s v="Suscripción mensual con pago anual"/>
    <n v="1.1000000000000001"/>
    <n v="1"/>
    <n v="1"/>
    <n v="0"/>
    <n v="4540.2170000000006"/>
    <n v="4540.22"/>
    <n v="0"/>
  </r>
  <r>
    <s v="Catalogo principalOVS_ES ACADEMICOEWL-00001"/>
    <s v="EWL-00001OVS_ES ACADEMICO"/>
    <m/>
    <x v="0"/>
    <s v="EWL-00001"/>
    <x v="0"/>
    <s v="Catalogo principal"/>
    <s v="USD"/>
    <s v="N/A"/>
    <s v="Microsoft® Stream Open Student All Languages Subscription Open Value No Level 1 Month Academic"/>
    <s v="Unidad"/>
    <s v="Und"/>
    <s v="Producto"/>
    <s v="N/A"/>
    <s v="N/A"/>
    <s v="N/A"/>
    <s v="EWL-00001"/>
    <s v="Suscripción mensual con pago anual"/>
    <n v="0.6"/>
    <n v="1"/>
    <n v="1"/>
    <n v="0"/>
    <n v="2476.482"/>
    <n v="2476.48"/>
    <n v="0"/>
  </r>
  <r>
    <s v="Catalogo principalOVS_ES ACADEMICOF2R-00001"/>
    <s v="F2R-00001OVS_ES ACADEMICO"/>
    <m/>
    <x v="0"/>
    <s v="F2R-00001"/>
    <x v="0"/>
    <s v="Catalogo principal"/>
    <s v="USD"/>
    <s v="N/A"/>
    <s v="Microsoft®VDISuitew/oMDOP AllLng MonthlySubscriptions-VolumeLicense Academic OLV 1License LevelE AdditionalProduct PerDvc 1Month"/>
    <s v="Unidad"/>
    <s v="Und"/>
    <s v="Producto"/>
    <s v="N/A"/>
    <s v="N/A"/>
    <s v="N/A"/>
    <s v="F2R-00001"/>
    <s v="Suscripción mensual con pago anual"/>
    <n v="0.25"/>
    <n v="1"/>
    <n v="1"/>
    <n v="0"/>
    <n v="1031.8675000000001"/>
    <n v="1031.8699999999999"/>
    <n v="0"/>
  </r>
  <r>
    <s v="Catalogo principalOVS_ES ACADEMICOF2R-00002"/>
    <s v="F2R-00002OVS_ES ACADEMICO"/>
    <m/>
    <x v="0"/>
    <s v="F2R-00002"/>
    <x v="0"/>
    <s v="Catalogo principal"/>
    <s v="USD"/>
    <s v="N/A"/>
    <s v="Microsoft®VDISuitew/oMDOP AllLng MonthlySubscriptions-VolumeLicense Academic OLV 1License LevelF AdditionalProduct PerDvc 1Month"/>
    <s v="Unidad"/>
    <s v="Und"/>
    <s v="Producto"/>
    <s v="N/A"/>
    <s v="N/A"/>
    <s v="N/A"/>
    <s v="F2R-00002"/>
    <s v="Suscripción mensual con pago anual"/>
    <n v="0.25"/>
    <n v="1"/>
    <n v="1"/>
    <n v="0"/>
    <n v="1031.8675000000001"/>
    <n v="1031.8699999999999"/>
    <n v="0"/>
  </r>
  <r>
    <s v="Catalogo principalOVS_ES ACADEMICOF2R-00009"/>
    <s v="F2R-00009OVS_ES ACADEMICO"/>
    <m/>
    <x v="0"/>
    <s v="F2R-00009"/>
    <x v="0"/>
    <s v="Catalogo principal"/>
    <s v="USD"/>
    <s v="N/A"/>
    <s v="Microsoft®VDISuitew/oMDOP AllLng MonthlySubscriptions-VolumeLicense Academic OLV 1License NoLevel Student PerDvc 1Month"/>
    <s v="Unidad"/>
    <s v="Und"/>
    <s v="Producto"/>
    <s v="N/A"/>
    <s v="N/A"/>
    <s v="N/A"/>
    <s v="F2R-00009"/>
    <s v="Suscripción mensual con pago anual"/>
    <n v="0.17"/>
    <n v="1"/>
    <n v="1"/>
    <n v="0"/>
    <n v="701.6699000000001"/>
    <n v="701.67"/>
    <n v="0"/>
  </r>
  <r>
    <s v="Catalogo principalOVS_ES ACADEMICOF3X-00001"/>
    <s v="F3X-00001OVS_ES ACADEMICO"/>
    <m/>
    <x v="0"/>
    <s v="F3X-00001"/>
    <x v="0"/>
    <s v="Catalogo principal"/>
    <s v="USD"/>
    <s v="N/A"/>
    <s v="Microsoft® O365 E3 Edu Open Student All Languages Subscription Open Value No Level 1 Month Academic Renewal"/>
    <s v="Unidad"/>
    <s v="Und"/>
    <s v="Producto"/>
    <s v="N/A"/>
    <s v="N/A"/>
    <s v="N/A"/>
    <s v="F3X-00001"/>
    <s v="Suscripción mensual con pago anual"/>
    <n v="2"/>
    <n v="1"/>
    <n v="1"/>
    <n v="0"/>
    <n v="8254.94"/>
    <n v="8254.94"/>
    <n v="0"/>
  </r>
  <r>
    <s v="Catalogo principalOVS_ES ACADEMICOF3X-00002"/>
    <s v="F3X-00002OVS_ES ACADEMICO"/>
    <m/>
    <x v="0"/>
    <s v="F3X-00002"/>
    <x v="0"/>
    <s v="Catalogo principal"/>
    <s v="USD"/>
    <s v="N/A"/>
    <s v="Microsoft® O365 E3 Edu Open Student All Languages Subscription Open Value No Level 1 Month Academic Add-on CCAL/ECAL/Office Pro Plus Renewal"/>
    <s v="Unidad"/>
    <s v="Und"/>
    <s v="Producto"/>
    <s v="N/A"/>
    <s v="N/A"/>
    <s v="N/A"/>
    <s v="F3X-00002"/>
    <s v="Suscripción mensual con pago anual"/>
    <n v="0"/>
    <n v="1"/>
    <n v="1"/>
    <n v="0"/>
    <n v="0"/>
    <n v="0"/>
    <n v="0"/>
  </r>
  <r>
    <s v="Catalogo principalOVS_ES ACADEMICOF3X-00003"/>
    <s v="F3X-00003OVS_ES ACADEMICO"/>
    <m/>
    <x v="0"/>
    <s v="F3X-00003"/>
    <x v="0"/>
    <s v="Catalogo principal"/>
    <s v="USD"/>
    <s v="N/A"/>
    <s v="Microsoft® O365 E3 Edu Open Student All Languages Subscription Open Value No Level 1 Month Academic Add-on Office Pro Plus Renewal"/>
    <s v="Unidad"/>
    <s v="Und"/>
    <s v="Producto"/>
    <s v="N/A"/>
    <s v="N/A"/>
    <s v="N/A"/>
    <s v="F3X-00003"/>
    <s v="Suscripción mensual con pago anual"/>
    <n v="0"/>
    <n v="1"/>
    <n v="1"/>
    <n v="0"/>
    <n v="0"/>
    <n v="0"/>
    <n v="0"/>
  </r>
  <r>
    <s v="Catalogo principalOVS_ES ACADEMICOF3X-00004"/>
    <s v="F3X-00004OVS_ES ACADEMICO"/>
    <m/>
    <x v="0"/>
    <s v="F3X-00004"/>
    <x v="0"/>
    <s v="Catalogo principal"/>
    <s v="USD"/>
    <s v="N/A"/>
    <s v="Microsoft® O365 E3 Edu Open Student All Languages Subscription Open Value No Level 1 Month Academic Add-on CCAL/ECAL Renewal"/>
    <s v="Unidad"/>
    <s v="Und"/>
    <s v="Producto"/>
    <s v="N/A"/>
    <s v="N/A"/>
    <s v="N/A"/>
    <s v="F3X-00004"/>
    <s v="Suscripción mensual con pago anual"/>
    <n v="1.5"/>
    <n v="1"/>
    <n v="1"/>
    <n v="0"/>
    <n v="6191.2049999999999"/>
    <n v="6191.21"/>
    <n v="0"/>
  </r>
  <r>
    <s v="Catalogo principalOVS_ES ACADEMICOF52-01945"/>
    <s v="F52-01945OVS_ES ACADEMICO"/>
    <m/>
    <x v="0"/>
    <s v="F52-01945"/>
    <x v="0"/>
    <s v="Catalogo principal"/>
    <s v="USD"/>
    <s v="N/A"/>
    <s v="Microsoft® BizTalk Server Enterprise All Languages License &amp; Software Assurance Open Value 2 Licenses Level E 1 Year Academic AP Core License"/>
    <s v="Unidad"/>
    <s v="Und"/>
    <s v="Producto"/>
    <s v="N/A"/>
    <s v="N/A"/>
    <s v="N/A"/>
    <s v="F52-01945"/>
    <s v="Suscripción Anual"/>
    <n v="2047"/>
    <n v="1"/>
    <n v="1"/>
    <n v="0"/>
    <n v="8448931.0899999999"/>
    <n v="8448931.0899999999"/>
    <n v="0"/>
  </r>
  <r>
    <s v="Catalogo principalOVS_ES ACADEMICOF52-01946"/>
    <s v="F52-01946OVS_ES ACADEMICO"/>
    <m/>
    <x v="0"/>
    <s v="F52-01946"/>
    <x v="0"/>
    <s v="Catalogo principal"/>
    <s v="USD"/>
    <s v="N/A"/>
    <s v="Microsoft® BizTalk Server Enterprise All Languages License &amp; Software Assurance Open Value 2 Licenses Level F 1 Year Academic AP Core License"/>
    <s v="Unidad"/>
    <s v="Und"/>
    <s v="Producto"/>
    <s v="N/A"/>
    <s v="N/A"/>
    <s v="N/A"/>
    <s v="F52-01946"/>
    <s v="Suscripción Anual"/>
    <n v="2047"/>
    <n v="1"/>
    <n v="1"/>
    <n v="0"/>
    <n v="8448931.0899999999"/>
    <n v="8448931.0899999999"/>
    <n v="0"/>
  </r>
  <r>
    <s v="Catalogo principalOVS_ES ACADEMICOF52-02171"/>
    <s v="F52-02171OVS_ES ACADEMICO"/>
    <m/>
    <x v="0"/>
    <s v="F52-02171"/>
    <x v="0"/>
    <s v="Catalogo principal"/>
    <s v="USD"/>
    <s v="N/A"/>
    <s v="Microsoft® BizTalk Server Enterprise All Languages SA Step-up Open Value 2 Licenses Level E 1 Year Academic BizTalk Server Branch AP Core License"/>
    <s v="Unidad"/>
    <s v="Und"/>
    <s v="Producto"/>
    <s v="N/A"/>
    <s v="N/A"/>
    <s v="N/A"/>
    <s v="F52-02171"/>
    <s v="Suscripción Anual"/>
    <n v="1941"/>
    <n v="1"/>
    <n v="1"/>
    <n v="0"/>
    <n v="8011419.2700000005"/>
    <n v="8011419.2699999996"/>
    <n v="0"/>
  </r>
  <r>
    <s v="Catalogo principalOVS_ES ACADEMICOF52-02172"/>
    <s v="F52-02172OVS_ES ACADEMICO"/>
    <m/>
    <x v="0"/>
    <s v="F52-02172"/>
    <x v="0"/>
    <s v="Catalogo principal"/>
    <s v="USD"/>
    <s v="N/A"/>
    <s v="Microsoft® BizTalk Server Enterprise All Languages SA Step-up Open Value 2 Licenses Level F 1 Year Academic BizTalk Server Branch AP Core License"/>
    <s v="Unidad"/>
    <s v="Und"/>
    <s v="Producto"/>
    <s v="N/A"/>
    <s v="N/A"/>
    <s v="N/A"/>
    <s v="F52-02172"/>
    <s v="Suscripción Anual"/>
    <n v="1941"/>
    <n v="1"/>
    <n v="1"/>
    <n v="0"/>
    <n v="8011419.2700000005"/>
    <n v="8011419.2699999996"/>
    <n v="0"/>
  </r>
  <r>
    <s v="Catalogo principalOVS_ES ACADEMICOF52-02173"/>
    <s v="F52-02173OVS_ES ACADEMICO"/>
    <m/>
    <x v="0"/>
    <s v="F52-02173"/>
    <x v="0"/>
    <s v="Catalogo principal"/>
    <s v="USD"/>
    <s v="N/A"/>
    <s v="Microsoft® BizTalk Server Enterprise All Languages SA Step-up Open Value 2 Licenses Level E 1 Year Academic BizTalk Server Standard AP Core License"/>
    <s v="Unidad"/>
    <s v="Und"/>
    <s v="Producto"/>
    <s v="N/A"/>
    <s v="N/A"/>
    <s v="N/A"/>
    <s v="F52-02173"/>
    <s v="Suscripción Anual"/>
    <n v="1550"/>
    <n v="1"/>
    <n v="1"/>
    <n v="0"/>
    <n v="6397578.5"/>
    <n v="6397578.5"/>
    <n v="0"/>
  </r>
  <r>
    <s v="Catalogo principalOVS_ES ACADEMICOF52-02174"/>
    <s v="F52-02174OVS_ES ACADEMICO"/>
    <m/>
    <x v="0"/>
    <s v="F52-02174"/>
    <x v="0"/>
    <s v="Catalogo principal"/>
    <s v="USD"/>
    <s v="N/A"/>
    <s v="Microsoft® BizTalk Server Enterprise All Languages SA Step-up Open Value 2 Licenses Level F 1 Year Academic BizTalk Server Standard AP Core License"/>
    <s v="Unidad"/>
    <s v="Und"/>
    <s v="Producto"/>
    <s v="N/A"/>
    <s v="N/A"/>
    <s v="N/A"/>
    <s v="F52-02174"/>
    <s v="Suscripción Anual"/>
    <n v="1550"/>
    <n v="1"/>
    <n v="1"/>
    <n v="0"/>
    <n v="6397578.5"/>
    <n v="6397578.5"/>
    <n v="0"/>
  </r>
  <r>
    <s v="Catalogo principalOVS_ES ACADEMICOFTJ-00001"/>
    <s v="FTJ-00001OVS_ES ACADEMICO"/>
    <m/>
    <x v="0"/>
    <s v="FTJ-00001"/>
    <x v="0"/>
    <s v="Catalogo principal"/>
    <s v="USD"/>
    <s v="N/A"/>
    <s v="Microsoft® Defender O365 P2 Open Student All Languages Subscription Open Value No Level 1 Month Academic"/>
    <s v="Unidad"/>
    <s v="Und"/>
    <s v="Producto"/>
    <s v="N/A"/>
    <s v="N/A"/>
    <s v="N/A"/>
    <s v="FTJ-00001"/>
    <s v="Suscripción mensual con pago anual"/>
    <n v="1.5"/>
    <n v="1"/>
    <n v="1"/>
    <n v="0"/>
    <n v="6191.2049999999999"/>
    <n v="6191.21"/>
    <n v="0"/>
  </r>
  <r>
    <s v="Catalogo principalOVS_ES ACADEMICOFTK-00001"/>
    <s v="FTK-00001OVS_ES ACADEMICO"/>
    <m/>
    <x v="0"/>
    <s v="FTK-00001"/>
    <x v="0"/>
    <s v="Catalogo principal"/>
    <s v="USD"/>
    <s v="N/A"/>
    <s v="Microsoft® Defender O365 P2 Open Faculty All Languages Subscription Open Value Level E 1 Month Academic AP"/>
    <s v="Unidad"/>
    <s v="Und"/>
    <s v="Producto"/>
    <s v="N/A"/>
    <s v="N/A"/>
    <s v="N/A"/>
    <s v="FTK-00001"/>
    <s v="Suscripción mensual con pago anual"/>
    <n v="2.2000000000000002"/>
    <n v="1"/>
    <n v="1"/>
    <n v="0"/>
    <n v="9080.4340000000011"/>
    <n v="9080.43"/>
    <n v="0"/>
  </r>
  <r>
    <s v="Catalogo principalOVS_ES ACADEMICOFTK-00002"/>
    <s v="FTK-00002OVS_ES ACADEMICO"/>
    <m/>
    <x v="0"/>
    <s v="FTK-00002"/>
    <x v="0"/>
    <s v="Catalogo principal"/>
    <s v="USD"/>
    <s v="N/A"/>
    <s v="Microsoft® Defender O365 P2 Open Faculty All Languages Subscription Open Value Level F 1 Month Academic AP"/>
    <s v="Unidad"/>
    <s v="Und"/>
    <s v="Producto"/>
    <s v="N/A"/>
    <s v="N/A"/>
    <s v="N/A"/>
    <s v="FTK-00002"/>
    <s v="Suscripción mensual con pago anual"/>
    <n v="2.2000000000000002"/>
    <n v="1"/>
    <n v="1"/>
    <n v="0"/>
    <n v="9080.4340000000011"/>
    <n v="9080.43"/>
    <n v="0"/>
  </r>
  <r>
    <s v="Catalogo principalOVS_ES ACADEMICOFYS-00001"/>
    <s v="FYS-00001OVS_ES ACADEMICO"/>
    <m/>
    <x v="0"/>
    <s v="FYS-00001"/>
    <x v="0"/>
    <s v="Catalogo principal"/>
    <s v="USD"/>
    <s v="N/A"/>
    <s v="Microsoft® Intune Open Faculty All Languages Subscription Open Value Level E 1 Month Academic AP"/>
    <s v="Unidad"/>
    <s v="Und"/>
    <s v="Producto"/>
    <s v="N/A"/>
    <s v="N/A"/>
    <s v="N/A"/>
    <s v="FYS-00001"/>
    <s v="Suscripción mensual con pago anual"/>
    <n v="0.76"/>
    <n v="1"/>
    <n v="1"/>
    <n v="0"/>
    <n v="3136.8772000000004"/>
    <n v="3136.88"/>
    <n v="0"/>
  </r>
  <r>
    <s v="Catalogo principalOVS_ES ACADEMICOFYS-00002"/>
    <s v="FYS-00002OVS_ES ACADEMICO"/>
    <m/>
    <x v="0"/>
    <s v="FYS-00002"/>
    <x v="0"/>
    <s v="Catalogo principal"/>
    <s v="USD"/>
    <s v="N/A"/>
    <s v="Microsoft® Intune Open Faculty All Languages Subscription Open Value Level F 1 Month Academic AP"/>
    <s v="Unidad"/>
    <s v="Und"/>
    <s v="Producto"/>
    <s v="N/A"/>
    <s v="N/A"/>
    <s v="N/A"/>
    <s v="FYS-00002"/>
    <s v="Suscripción mensual con pago anual"/>
    <n v="0.76"/>
    <n v="1"/>
    <n v="1"/>
    <n v="0"/>
    <n v="3136.8772000000004"/>
    <n v="3136.88"/>
    <n v="0"/>
  </r>
  <r>
    <s v="Catalogo principalOVS_ES ACADEMICOFYS-00003"/>
    <s v="FYS-00003OVS_ES ACADEMICO"/>
    <m/>
    <x v="0"/>
    <s v="FYS-00003"/>
    <x v="0"/>
    <s v="Catalogo principal"/>
    <s v="USD"/>
    <s v="N/A"/>
    <s v="Microsoft® Intune Open Faculty All Languages Subscription Open Value Level E 1 Month Academic AP Add-on Intune"/>
    <s v="Unidad"/>
    <s v="Und"/>
    <s v="Producto"/>
    <s v="N/A"/>
    <s v="N/A"/>
    <s v="N/A"/>
    <s v="FYS-00003"/>
    <s v="Suscripción mensual con pago anual"/>
    <n v="0"/>
    <n v="1"/>
    <n v="1"/>
    <n v="0"/>
    <n v="0"/>
    <n v="0"/>
    <n v="0"/>
  </r>
  <r>
    <s v="Catalogo principalOVS_ES ACADEMICOFYS-00004"/>
    <s v="FYS-00004OVS_ES ACADEMICO"/>
    <m/>
    <x v="0"/>
    <s v="FYS-00004"/>
    <x v="0"/>
    <s v="Catalogo principal"/>
    <s v="USD"/>
    <s v="N/A"/>
    <s v="Microsoft® Intune Open Faculty All Languages Subscription Open Value Level F 1 Month Academic AP Add-on Intune"/>
    <s v="Unidad"/>
    <s v="Und"/>
    <s v="Producto"/>
    <s v="N/A"/>
    <s v="N/A"/>
    <s v="N/A"/>
    <s v="FYS-00004"/>
    <s v="Suscripción mensual con pago anual"/>
    <n v="0"/>
    <n v="1"/>
    <n v="1"/>
    <n v="0"/>
    <n v="0"/>
    <n v="0"/>
    <n v="0"/>
  </r>
  <r>
    <s v="Catalogo principalOVS_ES ACADEMICOFYT-00001"/>
    <s v="FYT-00001OVS_ES ACADEMICO"/>
    <m/>
    <x v="0"/>
    <s v="FYT-00001"/>
    <x v="0"/>
    <s v="Catalogo principal"/>
    <s v="USD"/>
    <s v="N/A"/>
    <s v="Microsoft® Intune Open Student All Languages Subscription Open Value No Level 1 Month Academic"/>
    <s v="Unidad"/>
    <s v="Und"/>
    <s v="Producto"/>
    <s v="N/A"/>
    <s v="N/A"/>
    <s v="N/A"/>
    <s v="FYT-00001"/>
    <s v="Suscripción mensual con pago anual"/>
    <n v="0.76"/>
    <n v="1"/>
    <n v="1"/>
    <n v="0"/>
    <n v="3136.8772000000004"/>
    <n v="3136.88"/>
    <n v="0"/>
  </r>
  <r>
    <s v="Catalogo principalOVS_ES ACADEMICOFYT-00002"/>
    <s v="FYT-00002OVS_ES ACADEMICO"/>
    <m/>
    <x v="0"/>
    <s v="FYT-00002"/>
    <x v="0"/>
    <s v="Catalogo principal"/>
    <s v="USD"/>
    <s v="N/A"/>
    <s v="Microsoft® Intune Open Student All Languages Subscription Open Value No Level 1 Month Academic Student Use Benefit"/>
    <s v="Unidad"/>
    <s v="Und"/>
    <s v="Producto"/>
    <s v="N/A"/>
    <s v="N/A"/>
    <s v="N/A"/>
    <s v="FYT-00002"/>
    <s v="Suscripción mensual con pago anual"/>
    <n v="0"/>
    <n v="1"/>
    <n v="1"/>
    <n v="0"/>
    <n v="0"/>
    <n v="0"/>
    <n v="0"/>
  </r>
  <r>
    <s v="Catalogo principalOVS_ES ACADEMICOFYT-00003"/>
    <s v="FYT-00003OVS_ES ACADEMICO"/>
    <m/>
    <x v="0"/>
    <s v="FYT-00003"/>
    <x v="0"/>
    <s v="Catalogo principal"/>
    <s v="USD"/>
    <s v="N/A"/>
    <s v="Microsoft® Intune Open Student All Languages Subscription Open Value No Level 1 Month Academic  Add-on Intune"/>
    <s v="Unidad"/>
    <s v="Und"/>
    <s v="Producto"/>
    <s v="N/A"/>
    <s v="N/A"/>
    <s v="N/A"/>
    <s v="FYT-00003"/>
    <s v="Suscripción mensual con pago anual"/>
    <n v="0"/>
    <n v="1"/>
    <n v="1"/>
    <n v="0"/>
    <n v="0"/>
    <n v="0"/>
    <n v="0"/>
  </r>
  <r>
    <s v="Catalogo principalOVS_ES ACADEMICOFYV-00001"/>
    <s v="FYV-00001OVS_ES ACADEMICO"/>
    <m/>
    <x v="0"/>
    <s v="FYV-00001"/>
    <x v="0"/>
    <s v="Catalogo principal"/>
    <s v="USD"/>
    <s v="N/A"/>
    <s v="Microsoft® Intune CAO Open Faculty All Languages Subscription Open Value Level E 1 Month Academic AP Add-on"/>
    <s v="Unidad"/>
    <s v="Und"/>
    <s v="Producto"/>
    <s v="N/A"/>
    <s v="N/A"/>
    <s v="N/A"/>
    <s v="FYV-00001"/>
    <s v="Suscripción mensual con pago anual"/>
    <n v="0.64"/>
    <n v="1"/>
    <n v="1"/>
    <n v="0"/>
    <n v="2641.5808000000002"/>
    <n v="2641.58"/>
    <n v="0"/>
  </r>
  <r>
    <s v="Catalogo principalOVS_ES ACADEMICOFYV-00002"/>
    <s v="FYV-00002OVS_ES ACADEMICO"/>
    <m/>
    <x v="0"/>
    <s v="FYV-00002"/>
    <x v="0"/>
    <s v="Catalogo principal"/>
    <s v="USD"/>
    <s v="N/A"/>
    <s v="Microsoft® Intune CAO Open Faculty All Languages Subscription Open Value Level F 1 Month Academic AP Add-on"/>
    <s v="Unidad"/>
    <s v="Und"/>
    <s v="Producto"/>
    <s v="N/A"/>
    <s v="N/A"/>
    <s v="N/A"/>
    <s v="FYV-00002"/>
    <s v="Suscripción mensual con pago anual"/>
    <n v="0.64"/>
    <n v="1"/>
    <n v="1"/>
    <n v="0"/>
    <n v="2641.5808000000002"/>
    <n v="2641.58"/>
    <n v="0"/>
  </r>
  <r>
    <s v="Catalogo principalOVS_ES ACADEMICOG3S-00202"/>
    <s v="G3S-00202OVS_ES ACADEMICO"/>
    <m/>
    <x v="0"/>
    <s v="G3S-00202"/>
    <x v="0"/>
    <s v="Catalogo principal"/>
    <s v="USD"/>
    <s v="N/A"/>
    <s v="Microsoft® Win Server Essentials All Languages License &amp; Software Assurance Open Value Level E 1 Year Academic AP"/>
    <s v="Unidad"/>
    <s v="Und"/>
    <s v="Producto"/>
    <s v="N/A"/>
    <s v="N/A"/>
    <s v="N/A"/>
    <s v="G3S-00202"/>
    <s v="Suscripción Anual"/>
    <n v="53"/>
    <n v="1"/>
    <n v="1"/>
    <n v="0"/>
    <n v="218755.91"/>
    <n v="218755.91"/>
    <n v="0"/>
  </r>
  <r>
    <s v="Catalogo principalOVS_ES ACADEMICOG3S-00203"/>
    <s v="G3S-00203OVS_ES ACADEMICO"/>
    <m/>
    <x v="0"/>
    <s v="G3S-00203"/>
    <x v="0"/>
    <s v="Catalogo principal"/>
    <s v="USD"/>
    <s v="N/A"/>
    <s v="Microsoft® Win Server Essentials All Languages License &amp; Software Assurance Open Value Level F 1 Year Academic AP"/>
    <s v="Unidad"/>
    <s v="Und"/>
    <s v="Producto"/>
    <s v="N/A"/>
    <s v="N/A"/>
    <s v="N/A"/>
    <s v="G3S-00203"/>
    <s v="Suscripción Anual"/>
    <n v="53"/>
    <n v="1"/>
    <n v="1"/>
    <n v="0"/>
    <n v="218755.91"/>
    <n v="218755.91"/>
    <n v="0"/>
  </r>
  <r>
    <s v="Catalogo principalOVS_ES ACADEMICOGGQ-00001"/>
    <s v="GGQ-00001OVS_ES ACADEMICO"/>
    <m/>
    <x v="0"/>
    <s v="GGQ-00001"/>
    <x v="0"/>
    <s v="Catalogo principal"/>
    <s v="USD"/>
    <s v="N/A"/>
    <s v="Microsoft®SfBPlusCALEDUOpenFaculty ShrdSvr AllLng MonthlySubscriptions-VolumeLicense Academic OLV 1License LevelE AdditionalProduct 1Month"/>
    <s v="Unidad"/>
    <s v="Und"/>
    <s v="Producto"/>
    <s v="N/A"/>
    <s v="N/A"/>
    <s v="N/A"/>
    <s v="GGQ-00001"/>
    <s v="Suscripción mensual con pago anual"/>
    <n v="1.6"/>
    <n v="1"/>
    <n v="1"/>
    <n v="0"/>
    <n v="6603.9520000000011"/>
    <n v="6603.95"/>
    <n v="0"/>
  </r>
  <r>
    <s v="Catalogo principalOVS_ES ACADEMICOGGQ-00002"/>
    <s v="GGQ-00002OVS_ES ACADEMICO"/>
    <m/>
    <x v="0"/>
    <s v="GGQ-00002"/>
    <x v="0"/>
    <s v="Catalogo principal"/>
    <s v="USD"/>
    <s v="N/A"/>
    <s v="Microsoft®SfBPlusCALEDUOpenFaculty ShrdSvr AllLng MonthlySubscriptions-VolumeLicense Academic OLV 1License LevelF AdditionalProduct 1Month"/>
    <s v="Unidad"/>
    <s v="Und"/>
    <s v="Producto"/>
    <s v="N/A"/>
    <s v="N/A"/>
    <s v="N/A"/>
    <s v="GGQ-00002"/>
    <s v="Suscripción mensual con pago anual"/>
    <n v="1.6"/>
    <n v="1"/>
    <n v="1"/>
    <n v="0"/>
    <n v="6603.9520000000011"/>
    <n v="6603.95"/>
    <n v="0"/>
  </r>
  <r>
    <s v="Catalogo principalOVS_ES ACADEMICOGGR-00001"/>
    <s v="GGR-00001OVS_ES ACADEMICO"/>
    <m/>
    <x v="0"/>
    <s v="GGR-00001"/>
    <x v="0"/>
    <s v="Catalogo principal"/>
    <s v="USD"/>
    <s v="N/A"/>
    <s v="Microsoft®SfBPlusCALEDUOpenStudent ShrdSvr AllLng MonthlySubscriptions-VolumeLicense Academic OLV 1License NoLevel Student 1Month"/>
    <s v="Unidad"/>
    <s v="Und"/>
    <s v="Producto"/>
    <s v="N/A"/>
    <s v="N/A"/>
    <s v="N/A"/>
    <s v="GGR-00001"/>
    <s v="Suscripción mensual con pago anual"/>
    <n v="0.5"/>
    <n v="1"/>
    <n v="1"/>
    <n v="0"/>
    <n v="2063.7350000000001"/>
    <n v="2063.7399999999998"/>
    <n v="0"/>
  </r>
  <r>
    <s v="Catalogo principalOVS_ES ACADEMICOGLY-00001"/>
    <s v="GLY-00001OVS_ES ACADEMICO"/>
    <m/>
    <x v="0"/>
    <s v="GLY-00001"/>
    <x v="0"/>
    <s v="Catalogo principal"/>
    <s v="USD"/>
    <s v="N/A"/>
    <s v="Microsoft® D365 Pro Direct Support Open Student All Languages Subscription Open Value No Level 1 Month Academic Per User APPS/CEPL/UNIOPSPL"/>
    <s v="Unidad"/>
    <s v="Und"/>
    <s v="Producto"/>
    <s v="N/A"/>
    <s v="N/A"/>
    <s v="N/A"/>
    <s v="GLY-00001"/>
    <s v="Suscripción mensual con pago anual"/>
    <n v="2.5"/>
    <n v="1"/>
    <n v="1"/>
    <n v="0"/>
    <n v="10318.675000000001"/>
    <n v="10318.68"/>
    <n v="0"/>
  </r>
  <r>
    <s v="Catalogo principalOVS_ES ACADEMICOGLZ-00001"/>
    <s v="GLZ-00001OVS_ES ACADEMICO"/>
    <m/>
    <x v="0"/>
    <s v="GLZ-00001"/>
    <x v="0"/>
    <s v="Catalogo principal"/>
    <s v="USD"/>
    <s v="N/A"/>
    <s v="Microsoft® D365 Pro Direct Support Open Faculty All Languages Subscription Open Value Level E 1 Month Academic AP Per User APPS/CEPL/UNIOPSPL"/>
    <s v="Unidad"/>
    <s v="Und"/>
    <s v="Producto"/>
    <s v="N/A"/>
    <s v="N/A"/>
    <s v="N/A"/>
    <s v="GLZ-00001"/>
    <s v="Suscripción mensual con pago anual"/>
    <n v="4"/>
    <n v="1"/>
    <n v="1"/>
    <n v="0"/>
    <n v="16509.88"/>
    <n v="16509.88"/>
    <n v="0"/>
  </r>
  <r>
    <s v="Catalogo principalOVS_ES ACADEMICOGLZ-00002"/>
    <s v="GLZ-00002OVS_ES ACADEMICO"/>
    <m/>
    <x v="0"/>
    <s v="GLZ-00002"/>
    <x v="0"/>
    <s v="Catalogo principal"/>
    <s v="USD"/>
    <s v="N/A"/>
    <s v="Microsoft® D365 Pro Direct Support Open Faculty All Languages Subscription Open Value Level F 1 Month Academic AP Per User APPS/CEPL/UNIOPSPL"/>
    <s v="Unidad"/>
    <s v="Und"/>
    <s v="Producto"/>
    <s v="N/A"/>
    <s v="N/A"/>
    <s v="N/A"/>
    <s v="GLZ-00002"/>
    <s v="Suscripción mensual con pago anual"/>
    <n v="4"/>
    <n v="1"/>
    <n v="1"/>
    <n v="0"/>
    <n v="16509.88"/>
    <n v="16509.88"/>
    <n v="0"/>
  </r>
  <r>
    <s v="Catalogo principalOVS_ES ACADEMICOGMT-00001"/>
    <s v="GMT-00001OVS_ES ACADEMICO"/>
    <m/>
    <x v="0"/>
    <s v="GMT-00001"/>
    <x v="0"/>
    <s v="Catalogo principal"/>
    <s v="USD"/>
    <s v="N/A"/>
    <s v="Microsoft® D365 Customer Service Open AO Student All Languages Subscription Open Value No Level 1 Month Academic Per Device"/>
    <s v="Unidad"/>
    <s v="Und"/>
    <s v="Producto"/>
    <s v="N/A"/>
    <s v="N/A"/>
    <s v="N/A"/>
    <s v="GMT-00001"/>
    <s v="Suscripción mensual con pago anual"/>
    <n v="39.9"/>
    <n v="1"/>
    <n v="1"/>
    <n v="0"/>
    <n v="164686.05300000001"/>
    <n v="164686.04999999999"/>
    <n v="0"/>
  </r>
  <r>
    <s v="Catalogo principalOVS_ES ACADEMICOGMT-00002"/>
    <s v="GMT-00002OVS_ES ACADEMICO"/>
    <m/>
    <x v="0"/>
    <s v="GMT-00002"/>
    <x v="0"/>
    <s v="Catalogo principal"/>
    <s v="USD"/>
    <s v="N/A"/>
    <s v="Microsoft® D365 Customer Service Open AO Student All Languages Subscription Open Value No Level 1 Month Academic Per User"/>
    <s v="Unidad"/>
    <s v="Und"/>
    <s v="Producto"/>
    <s v="N/A"/>
    <s v="N/A"/>
    <s v="N/A"/>
    <s v="GMT-00002"/>
    <s v="Suscripción mensual con pago anual"/>
    <n v="26.2"/>
    <n v="1"/>
    <n v="1"/>
    <n v="0"/>
    <n v="108139.71400000001"/>
    <n v="108139.71"/>
    <n v="0"/>
  </r>
  <r>
    <s v="Catalogo principalOVS_ES ACADEMICOGMT-00004"/>
    <s v="GMT-00004OVS_ES ACADEMICO"/>
    <m/>
    <x v="0"/>
    <s v="GMT-00004"/>
    <x v="0"/>
    <s v="Catalogo principal"/>
    <s v="USD"/>
    <s v="N/A"/>
    <s v="Microsoft® D365 Customer Service Open AO Student All Languages Subscription Open Value No Level 1 Month Academic Per Device to Customer Service"/>
    <s v="Unidad"/>
    <s v="Und"/>
    <s v="Producto"/>
    <s v="N/A"/>
    <s v="N/A"/>
    <s v="N/A"/>
    <s v="GMT-00004"/>
    <s v="Suscripción mensual con pago anual"/>
    <n v="22"/>
    <n v="1"/>
    <n v="1"/>
    <n v="0"/>
    <n v="90804.340000000011"/>
    <n v="90804.34"/>
    <n v="0"/>
  </r>
  <r>
    <s v="Catalogo principalOVS_ES ACADEMICOGMT-00005"/>
    <s v="GMT-00005OVS_ES ACADEMICO"/>
    <m/>
    <x v="0"/>
    <s v="GMT-00005"/>
    <x v="0"/>
    <s v="Catalogo principal"/>
    <s v="USD"/>
    <s v="N/A"/>
    <s v="Microsoft® D365 Customer Service Open AO Student All Languages Subscription Open Value No Level 1 Month Academic Per User to Customer Service"/>
    <s v="Unidad"/>
    <s v="Und"/>
    <s v="Producto"/>
    <s v="N/A"/>
    <s v="N/A"/>
    <s v="N/A"/>
    <s v="GMT-00005"/>
    <s v="Suscripción mensual con pago anual"/>
    <n v="14.3"/>
    <n v="1"/>
    <n v="1"/>
    <n v="0"/>
    <n v="59022.821000000004"/>
    <n v="59022.82"/>
    <n v="0"/>
  </r>
  <r>
    <s v="Catalogo principalOVS_ES ACADEMICOGMU-00001"/>
    <s v="GMU-00001OVS_ES ACADEMICO"/>
    <m/>
    <x v="0"/>
    <s v="GMU-00001"/>
    <x v="0"/>
    <s v="Catalogo principal"/>
    <s v="USD"/>
    <s v="N/A"/>
    <s v="Microsoft® D365 Customer Service Open AO Faculty All Languages Subscription Open Value Level E 1 Month Academic AP Per Device"/>
    <s v="Unidad"/>
    <s v="Und"/>
    <s v="Producto"/>
    <s v="N/A"/>
    <s v="N/A"/>
    <s v="N/A"/>
    <s v="GMU-00001"/>
    <s v="Suscripción mensual con pago anual"/>
    <n v="63.8"/>
    <n v="1"/>
    <n v="1"/>
    <n v="0"/>
    <n v="263332.58600000001"/>
    <n v="263332.59000000003"/>
    <n v="0"/>
  </r>
  <r>
    <s v="Catalogo principalOVS_ES ACADEMICOGMU-00002"/>
    <s v="GMU-00002OVS_ES ACADEMICO"/>
    <m/>
    <x v="0"/>
    <s v="GMU-00002"/>
    <x v="0"/>
    <s v="Catalogo principal"/>
    <s v="USD"/>
    <s v="N/A"/>
    <s v="Microsoft® D365 Customer Service Open AO Faculty All Languages Subscription Open Value Level F 1 Month Academic AP Per Device"/>
    <s v="Unidad"/>
    <s v="Und"/>
    <s v="Producto"/>
    <s v="N/A"/>
    <s v="N/A"/>
    <s v="N/A"/>
    <s v="GMU-00002"/>
    <s v="Suscripción mensual con pago anual"/>
    <n v="63.8"/>
    <n v="1"/>
    <n v="1"/>
    <n v="0"/>
    <n v="263332.58600000001"/>
    <n v="263332.59000000003"/>
    <n v="0"/>
  </r>
  <r>
    <s v="Catalogo principalOVS_ES ACADEMICOGMU-00003"/>
    <s v="GMU-00003OVS_ES ACADEMICO"/>
    <m/>
    <x v="0"/>
    <s v="GMU-00003"/>
    <x v="0"/>
    <s v="Catalogo principal"/>
    <s v="USD"/>
    <s v="N/A"/>
    <s v="Microsoft® D365 Customer Service Open AO Faculty All Languages Subscription Open Value Level E 1 Month Academic AP Per User"/>
    <s v="Unidad"/>
    <s v="Und"/>
    <s v="Producto"/>
    <s v="N/A"/>
    <s v="N/A"/>
    <s v="N/A"/>
    <s v="GMU-00003"/>
    <s v="Suscripción mensual con pago anual"/>
    <n v="41.8"/>
    <n v="1"/>
    <n v="1"/>
    <n v="0"/>
    <n v="172528.24599999998"/>
    <n v="172528.25"/>
    <n v="0"/>
  </r>
  <r>
    <s v="Catalogo principalOVS_ES ACADEMICOGMU-00004"/>
    <s v="GMU-00004OVS_ES ACADEMICO"/>
    <m/>
    <x v="0"/>
    <s v="GMU-00004"/>
    <x v="0"/>
    <s v="Catalogo principal"/>
    <s v="USD"/>
    <s v="N/A"/>
    <s v="Microsoft® D365 Customer Service Open AO Faculty All Languages Subscription Open Value Level F 1 Month Academic AP Per User"/>
    <s v="Unidad"/>
    <s v="Und"/>
    <s v="Producto"/>
    <s v="N/A"/>
    <s v="N/A"/>
    <s v="N/A"/>
    <s v="GMU-00004"/>
    <s v="Suscripción mensual con pago anual"/>
    <n v="41.8"/>
    <n v="1"/>
    <n v="1"/>
    <n v="0"/>
    <n v="172528.24599999998"/>
    <n v="172528.25"/>
    <n v="0"/>
  </r>
  <r>
    <s v="Catalogo principalOVS_ES ACADEMICOGMU-00013"/>
    <s v="GMU-00013OVS_ES ACADEMICO"/>
    <m/>
    <x v="0"/>
    <s v="GMU-00013"/>
    <x v="0"/>
    <s v="Catalogo principal"/>
    <s v="USD"/>
    <s v="N/A"/>
    <s v="Microsoft® D365 Customer Service Open AO Faculty All Languages Subscription Open Value Level E 1 Month Academic AP Per Device to Customer Service"/>
    <s v="Unidad"/>
    <s v="Und"/>
    <s v="Producto"/>
    <s v="N/A"/>
    <s v="N/A"/>
    <s v="N/A"/>
    <s v="GMU-00013"/>
    <s v="Suscripción mensual con pago anual"/>
    <n v="35.200000000000003"/>
    <n v="1"/>
    <n v="1"/>
    <n v="0"/>
    <n v="145286.94400000002"/>
    <n v="145286.94"/>
    <n v="0"/>
  </r>
  <r>
    <s v="Catalogo principalOVS_ES ACADEMICOGMU-00014"/>
    <s v="GMU-00014OVS_ES ACADEMICO"/>
    <m/>
    <x v="0"/>
    <s v="GMU-00014"/>
    <x v="0"/>
    <s v="Catalogo principal"/>
    <s v="USD"/>
    <s v="N/A"/>
    <s v="Microsoft® D365 Customer Service Open AO Faculty All Languages Subscription Open Value Level F 1 Month Academic AP Per Device to Customer Service"/>
    <s v="Unidad"/>
    <s v="Und"/>
    <s v="Producto"/>
    <s v="N/A"/>
    <s v="N/A"/>
    <s v="N/A"/>
    <s v="GMU-00014"/>
    <s v="Suscripción mensual con pago anual"/>
    <n v="35.200000000000003"/>
    <n v="1"/>
    <n v="1"/>
    <n v="0"/>
    <n v="145286.94400000002"/>
    <n v="145286.94"/>
    <n v="0"/>
  </r>
  <r>
    <s v="Catalogo principalOVS_ES ACADEMICOGMU-00015"/>
    <s v="GMU-00015OVS_ES ACADEMICO"/>
    <m/>
    <x v="0"/>
    <s v="GMU-00015"/>
    <x v="0"/>
    <s v="Catalogo principal"/>
    <s v="USD"/>
    <s v="N/A"/>
    <s v="Microsoft® D365 Customer Service Open AO Faculty All Languages Subscription Open Value Level E 1 Month Academic AP Per User to Customer Service"/>
    <s v="Unidad"/>
    <s v="Und"/>
    <s v="Producto"/>
    <s v="N/A"/>
    <s v="N/A"/>
    <s v="N/A"/>
    <s v="GMU-00015"/>
    <s v="Suscripción mensual con pago anual"/>
    <n v="22.8"/>
    <n v="1"/>
    <n v="1"/>
    <n v="0"/>
    <n v="94106.316000000006"/>
    <n v="94106.32"/>
    <n v="0"/>
  </r>
  <r>
    <s v="Catalogo principalOVS_ES ACADEMICOGMU-00016"/>
    <s v="GMU-00016OVS_ES ACADEMICO"/>
    <m/>
    <x v="0"/>
    <s v="GMU-00016"/>
    <x v="0"/>
    <s v="Catalogo principal"/>
    <s v="USD"/>
    <s v="N/A"/>
    <s v="Microsoft® D365 Customer Service Open AO Faculty All Languages Subscription Open Value Level F 1 Month Academic AP Per User to Customer Service"/>
    <s v="Unidad"/>
    <s v="Und"/>
    <s v="Producto"/>
    <s v="N/A"/>
    <s v="N/A"/>
    <s v="N/A"/>
    <s v="GMU-00016"/>
    <s v="Suscripción mensual con pago anual"/>
    <n v="22.8"/>
    <n v="1"/>
    <n v="1"/>
    <n v="0"/>
    <n v="94106.316000000006"/>
    <n v="94106.32"/>
    <n v="0"/>
  </r>
  <r>
    <s v="Catalogo principalOVS_ES ACADEMICOGMW-00002"/>
    <s v="GMW-00002OVS_ES ACADEMICO"/>
    <m/>
    <x v="0"/>
    <s v="GMW-00002"/>
    <x v="0"/>
    <s v="Catalogo principal"/>
    <s v="USD"/>
    <s v="N/A"/>
    <s v="Microsoft® D365 Customer Service FSA Open Student All Languages Subscription Open Value No Level 1 Month Academic Per Device"/>
    <s v="Unidad"/>
    <s v="Und"/>
    <s v="Producto"/>
    <s v="N/A"/>
    <s v="N/A"/>
    <s v="N/A"/>
    <s v="GMW-00002"/>
    <s v="Suscripción mensual con pago anual"/>
    <n v="33.9"/>
    <n v="1"/>
    <n v="1"/>
    <n v="0"/>
    <n v="139921.23300000001"/>
    <n v="139921.23000000001"/>
    <n v="0"/>
  </r>
  <r>
    <s v="Catalogo principalOVS_ES ACADEMICOGMW-00003"/>
    <s v="GMW-00003OVS_ES ACADEMICO"/>
    <m/>
    <x v="0"/>
    <s v="GMW-00003"/>
    <x v="0"/>
    <s v="Catalogo principal"/>
    <s v="USD"/>
    <s v="N/A"/>
    <s v="Microsoft® D365 Customer Service FSA Open Student All Languages Subscription Open Value No Level 1 Month Academic Per User"/>
    <s v="Unidad"/>
    <s v="Und"/>
    <s v="Producto"/>
    <s v="N/A"/>
    <s v="N/A"/>
    <s v="N/A"/>
    <s v="GMW-00003"/>
    <s v="Suscripción mensual con pago anual"/>
    <n v="22.3"/>
    <n v="1"/>
    <n v="1"/>
    <n v="0"/>
    <n v="92042.581000000006"/>
    <n v="92042.58"/>
    <n v="0"/>
  </r>
  <r>
    <s v="Catalogo principalOVS_ES ACADEMICOGMX-00004"/>
    <s v="GMX-00004OVS_ES ACADEMICO"/>
    <m/>
    <x v="0"/>
    <s v="GMX-00004"/>
    <x v="0"/>
    <s v="Catalogo principal"/>
    <s v="USD"/>
    <s v="N/A"/>
    <s v="Microsoft® D365 Customer Service FSA Open Faculty All Languages Subscription Open Value Level E 1 Month Academic AP Per Device"/>
    <s v="Unidad"/>
    <s v="Und"/>
    <s v="Producto"/>
    <s v="N/A"/>
    <s v="N/A"/>
    <s v="N/A"/>
    <s v="GMX-00004"/>
    <s v="Suscripción mensual con pago anual"/>
    <n v="54.3"/>
    <n v="1"/>
    <n v="1"/>
    <n v="0"/>
    <n v="224121.62100000001"/>
    <n v="224121.62"/>
    <n v="0"/>
  </r>
  <r>
    <s v="Catalogo principalOVS_ES ACADEMICOGMX-00005"/>
    <s v="GMX-00005OVS_ES ACADEMICO"/>
    <m/>
    <x v="0"/>
    <s v="GMX-00005"/>
    <x v="0"/>
    <s v="Catalogo principal"/>
    <s v="USD"/>
    <s v="N/A"/>
    <s v="Microsoft® D365 Customer Service FSA Open Faculty All Languages Subscription Open Value Level F 1 Month Academic AP Per Device"/>
    <s v="Unidad"/>
    <s v="Und"/>
    <s v="Producto"/>
    <s v="N/A"/>
    <s v="N/A"/>
    <s v="N/A"/>
    <s v="GMX-00005"/>
    <s v="Suscripción mensual con pago anual"/>
    <n v="54.3"/>
    <n v="1"/>
    <n v="1"/>
    <n v="0"/>
    <n v="224121.62100000001"/>
    <n v="224121.62"/>
    <n v="0"/>
  </r>
  <r>
    <s v="Catalogo principalOVS_ES ACADEMICOGMX-00006"/>
    <s v="GMX-00006OVS_ES ACADEMICO"/>
    <m/>
    <x v="0"/>
    <s v="GMX-00006"/>
    <x v="0"/>
    <s v="Catalogo principal"/>
    <s v="USD"/>
    <s v="N/A"/>
    <s v="Microsoft® D365 Customer Service FSA Open Faculty All Languages Subscription Open Value Level E 1 Month Academic AP Per User"/>
    <s v="Unidad"/>
    <s v="Und"/>
    <s v="Producto"/>
    <s v="N/A"/>
    <s v="N/A"/>
    <s v="N/A"/>
    <s v="GMX-00006"/>
    <s v="Suscripción mensual con pago anual"/>
    <n v="35.6"/>
    <n v="1"/>
    <n v="1"/>
    <n v="0"/>
    <n v="146937.932"/>
    <n v="146937.93"/>
    <n v="0"/>
  </r>
  <r>
    <s v="Catalogo principalOVS_ES ACADEMICOGMX-00007"/>
    <s v="GMX-00007OVS_ES ACADEMICO"/>
    <m/>
    <x v="0"/>
    <s v="GMX-00007"/>
    <x v="0"/>
    <s v="Catalogo principal"/>
    <s v="USD"/>
    <s v="N/A"/>
    <s v="Microsoft® D365 Customer Service FSA Open Faculty All Languages Subscription Open Value Level F 1 Month Academic AP Per User"/>
    <s v="Unidad"/>
    <s v="Und"/>
    <s v="Producto"/>
    <s v="N/A"/>
    <s v="N/A"/>
    <s v="N/A"/>
    <s v="GMX-00007"/>
    <s v="Suscripción mensual con pago anual"/>
    <n v="35.6"/>
    <n v="1"/>
    <n v="1"/>
    <n v="0"/>
    <n v="146937.932"/>
    <n v="146937.93"/>
    <n v="0"/>
  </r>
  <r>
    <s v="Catalogo principalOVS_ES ACADEMICOGMZ-00001"/>
    <s v="GMZ-00001OVS_ES ACADEMICO"/>
    <m/>
    <x v="0"/>
    <s v="GMZ-00001"/>
    <x v="0"/>
    <s v="Catalogo principal"/>
    <s v="USD"/>
    <s v="N/A"/>
    <s v="Microsoft® D365 Customer Service Open Student All Languages Subscription Open Value No Level 1 Month Academic Per Device"/>
    <s v="Unidad"/>
    <s v="Und"/>
    <s v="Producto"/>
    <s v="N/A"/>
    <s v="N/A"/>
    <s v="N/A"/>
    <s v="GMZ-00001"/>
    <s v="Suscripción mensual con pago anual"/>
    <n v="39.9"/>
    <n v="1"/>
    <n v="1"/>
    <n v="0"/>
    <n v="164686.05300000001"/>
    <n v="164686.04999999999"/>
    <n v="0"/>
  </r>
  <r>
    <s v="Catalogo principalOVS_ES ACADEMICOGMZ-00002"/>
    <s v="GMZ-00002OVS_ES ACADEMICO"/>
    <m/>
    <x v="0"/>
    <s v="GMZ-00002"/>
    <x v="0"/>
    <s v="Catalogo principal"/>
    <s v="USD"/>
    <s v="N/A"/>
    <s v="Microsoft® D365 Customer Service Open Student All Languages Subscription Open Value No Level 1 Month Academic Per User"/>
    <s v="Unidad"/>
    <s v="Und"/>
    <s v="Producto"/>
    <s v="N/A"/>
    <s v="N/A"/>
    <s v="N/A"/>
    <s v="GMZ-00002"/>
    <s v="Suscripción mensual con pago anual"/>
    <n v="26.2"/>
    <n v="1"/>
    <n v="1"/>
    <n v="0"/>
    <n v="108139.71400000001"/>
    <n v="108139.71"/>
    <n v="0"/>
  </r>
  <r>
    <s v="Catalogo principalOVS_ES ACADEMICOGMZ-00003"/>
    <s v="GMZ-00003OVS_ES ACADEMICO"/>
    <m/>
    <x v="0"/>
    <s v="GMZ-00003"/>
    <x v="0"/>
    <s v="Catalogo principal"/>
    <s v="USD"/>
    <s v="N/A"/>
    <s v="Microsoft® D365 Customer Service Open Student All Languages Subscription Open Value No Level 1 Month Academic Qualified Per User CRMOL Basic"/>
    <s v="Unidad"/>
    <s v="Und"/>
    <s v="Producto"/>
    <s v="N/A"/>
    <s v="N/A"/>
    <s v="N/A"/>
    <s v="GMZ-00003"/>
    <s v="Suscripción mensual con pago anual"/>
    <n v="13.8"/>
    <n v="1"/>
    <n v="1"/>
    <n v="0"/>
    <n v="56959.086000000003"/>
    <n v="56959.09"/>
    <n v="0"/>
  </r>
  <r>
    <s v="Catalogo principalOVS_ES ACADEMICOGMZ-00004"/>
    <s v="GMZ-00004OVS_ES ACADEMICO"/>
    <m/>
    <x v="0"/>
    <s v="GMZ-00004"/>
    <x v="0"/>
    <s v="Catalogo principal"/>
    <s v="USD"/>
    <s v="N/A"/>
    <s v="Microsoft® D365 Customer Service Open Student All Languages Subscription Open Value No Level 1 Month Academic Qualified Per User CRMOL Pro"/>
    <s v="Unidad"/>
    <s v="Und"/>
    <s v="Producto"/>
    <s v="N/A"/>
    <s v="N/A"/>
    <s v="N/A"/>
    <s v="GMZ-00004"/>
    <s v="Suscripción mensual con pago anual"/>
    <n v="20.9"/>
    <n v="1"/>
    <n v="1"/>
    <n v="0"/>
    <n v="86264.122999999992"/>
    <n v="86264.12"/>
    <n v="0"/>
  </r>
  <r>
    <s v="Catalogo principalOVS_ES ACADEMICOGMZ-00005"/>
    <s v="GMZ-00005OVS_ES ACADEMICO"/>
    <m/>
    <x v="0"/>
    <s v="GMZ-00005"/>
    <x v="0"/>
    <s v="Catalogo principal"/>
    <s v="USD"/>
    <s v="N/A"/>
    <s v="Microsoft® D365 Customer Service Open Student All Languages Subscription Open Value No Level 1 Month Academic Qualified Per User CRM Pro to O365"/>
    <s v="Unidad"/>
    <s v="Und"/>
    <s v="Producto"/>
    <s v="N/A"/>
    <s v="N/A"/>
    <s v="N/A"/>
    <s v="GMZ-00005"/>
    <s v="Suscripción mensual con pago anual"/>
    <n v="16.100000000000001"/>
    <n v="1"/>
    <n v="1"/>
    <n v="0"/>
    <n v="66452.267000000007"/>
    <n v="66452.27"/>
    <n v="0"/>
  </r>
  <r>
    <s v="Catalogo principalOVS_ES ACADEMICOGN9-00008"/>
    <s v="GN9-00008OVS_ES ACADEMICO"/>
    <m/>
    <x v="0"/>
    <s v="GN9-00008"/>
    <x v="0"/>
    <s v="Catalogo principal"/>
    <s v="USD"/>
    <s v="N/A"/>
    <s v="Microsoft®AzureActiveDirectoryPremP1Open ShrdSvr AllLng MonthlySubscriptions-VolumeLicense Academic OLV 1License NoLevel Student Student 1Month"/>
    <s v="Unidad"/>
    <s v="Und"/>
    <s v="Producto"/>
    <s v="N/A"/>
    <s v="N/A"/>
    <s v="N/A"/>
    <s v="GN9-00008"/>
    <s v="Suscripción mensual con pago anual"/>
    <n v="0.3"/>
    <n v="1"/>
    <n v="1"/>
    <n v="0"/>
    <n v="1238.241"/>
    <n v="1238.24"/>
    <n v="0"/>
  </r>
  <r>
    <s v="Catalogo principalOVS_ES ACADEMICOGN9-00009"/>
    <s v="GN9-00009OVS_ES ACADEMICO"/>
    <m/>
    <x v="0"/>
    <s v="GN9-00009"/>
    <x v="0"/>
    <s v="Catalogo principal"/>
    <s v="USD"/>
    <s v="N/A"/>
    <s v="Microsoft®AzureActiveDirectoryPremP1Open ShrdSvr AllLng MonthlySubscriptions-VolumeLicense Academic OLV 1License LevelE AdditionalProduct Faculty 1"/>
    <s v="Unidad"/>
    <s v="Und"/>
    <s v="Producto"/>
    <s v="N/A"/>
    <s v="N/A"/>
    <s v="N/A"/>
    <s v="GN9-00009"/>
    <s v="Suscripción mensual con pago anual"/>
    <n v="0.6"/>
    <n v="1"/>
    <n v="1"/>
    <n v="0"/>
    <n v="2476.482"/>
    <n v="2476.48"/>
    <n v="0"/>
  </r>
  <r>
    <s v="Catalogo principalOVS_ES ACADEMICOGN9-00010"/>
    <s v="GN9-00010OVS_ES ACADEMICO"/>
    <m/>
    <x v="0"/>
    <s v="GN9-00010"/>
    <x v="0"/>
    <s v="Catalogo principal"/>
    <s v="USD"/>
    <s v="N/A"/>
    <s v="Microsoft®AzureActiveDirectoryPremP1Open ShrdSvr AllLng MonthlySubscriptions-VolumeLicense Academic OLV 1License LevelF AdditionalProduct Faculty 1M"/>
    <s v="Unidad"/>
    <s v="Und"/>
    <s v="Producto"/>
    <s v="N/A"/>
    <s v="N/A"/>
    <s v="N/A"/>
    <s v="GN9-00010"/>
    <s v="Suscripción mensual con pago anual"/>
    <n v="0.6"/>
    <n v="1"/>
    <n v="1"/>
    <n v="0"/>
    <n v="2476.482"/>
    <n v="2476.48"/>
    <n v="0"/>
  </r>
  <r>
    <s v="Catalogo principalOVS_ES ACADEMICOGNH-00001"/>
    <s v="GNH-00001OVS_ES ACADEMICO"/>
    <m/>
    <x v="0"/>
    <s v="GNH-00001"/>
    <x v="0"/>
    <s v="Catalogo principal"/>
    <s v="USD"/>
    <s v="N/A"/>
    <s v="Microsoft® D365 Customer Service Open Faculty All Languages Subscription Open Value Level E 1 Month Academic AP Qualified Per User CRMOL Basic"/>
    <s v="Unidad"/>
    <s v="Und"/>
    <s v="Producto"/>
    <s v="N/A"/>
    <s v="N/A"/>
    <s v="N/A"/>
    <s v="GNH-00001"/>
    <s v="Suscripción mensual con pago anual"/>
    <n v="22"/>
    <n v="1"/>
    <n v="1"/>
    <n v="0"/>
    <n v="90804.340000000011"/>
    <n v="90804.34"/>
    <n v="0"/>
  </r>
  <r>
    <s v="Catalogo principalOVS_ES ACADEMICOGNH-00002"/>
    <s v="GNH-00002OVS_ES ACADEMICO"/>
    <m/>
    <x v="0"/>
    <s v="GNH-00002"/>
    <x v="0"/>
    <s v="Catalogo principal"/>
    <s v="USD"/>
    <s v="N/A"/>
    <s v="Microsoft® D365 Customer Service Open Faculty All Languages Subscription Open Value Level F 1 Month Academic AP Qualified Per User CRMOL Basic"/>
    <s v="Unidad"/>
    <s v="Und"/>
    <s v="Producto"/>
    <s v="N/A"/>
    <s v="N/A"/>
    <s v="N/A"/>
    <s v="GNH-00002"/>
    <s v="Suscripción mensual con pago anual"/>
    <n v="22"/>
    <n v="1"/>
    <n v="1"/>
    <n v="0"/>
    <n v="90804.340000000011"/>
    <n v="90804.34"/>
    <n v="0"/>
  </r>
  <r>
    <s v="Catalogo principalOVS_ES ACADEMICOGNH-00006"/>
    <s v="GNH-00006OVS_ES ACADEMICO"/>
    <m/>
    <x v="0"/>
    <s v="GNH-00006"/>
    <x v="0"/>
    <s v="Catalogo principal"/>
    <s v="USD"/>
    <s v="N/A"/>
    <s v="Microsoft® D365 Customer Service Open Faculty All Languages Subscription Open Value Level E 1 Month Academic AP Per Device"/>
    <s v="Unidad"/>
    <s v="Und"/>
    <s v="Producto"/>
    <s v="N/A"/>
    <s v="N/A"/>
    <s v="N/A"/>
    <s v="GNH-00006"/>
    <s v="Suscripción mensual con pago anual"/>
    <n v="63.8"/>
    <n v="1"/>
    <n v="1"/>
    <n v="0"/>
    <n v="263332.58600000001"/>
    <n v="263332.59000000003"/>
    <n v="0"/>
  </r>
  <r>
    <s v="Catalogo principalOVS_ES ACADEMICOGNH-00007"/>
    <s v="GNH-00007OVS_ES ACADEMICO"/>
    <m/>
    <x v="0"/>
    <s v="GNH-00007"/>
    <x v="0"/>
    <s v="Catalogo principal"/>
    <s v="USD"/>
    <s v="N/A"/>
    <s v="Microsoft® D365 Customer Service Open Faculty All Languages Subscription Open Value Level F 1 Month Academic AP Per Device"/>
    <s v="Unidad"/>
    <s v="Und"/>
    <s v="Producto"/>
    <s v="N/A"/>
    <s v="N/A"/>
    <s v="N/A"/>
    <s v="GNH-00007"/>
    <s v="Suscripción mensual con pago anual"/>
    <n v="63.8"/>
    <n v="1"/>
    <n v="1"/>
    <n v="0"/>
    <n v="263332.58600000001"/>
    <n v="263332.59000000003"/>
    <n v="0"/>
  </r>
  <r>
    <s v="Catalogo principalOVS_ES ACADEMICOGNH-00008"/>
    <s v="GNH-00008OVS_ES ACADEMICO"/>
    <m/>
    <x v="0"/>
    <s v="GNH-00008"/>
    <x v="0"/>
    <s v="Catalogo principal"/>
    <s v="USD"/>
    <s v="N/A"/>
    <s v="Microsoft® D365 Customer Service Open Faculty All Languages Subscription Open Value Level E 1 Month Academic AP Per User"/>
    <s v="Unidad"/>
    <s v="Und"/>
    <s v="Producto"/>
    <s v="N/A"/>
    <s v="N/A"/>
    <s v="N/A"/>
    <s v="GNH-00008"/>
    <s v="Suscripción mensual con pago anual"/>
    <n v="41.8"/>
    <n v="1"/>
    <n v="1"/>
    <n v="0"/>
    <n v="172528.24599999998"/>
    <n v="172528.25"/>
    <n v="0"/>
  </r>
  <r>
    <s v="Catalogo principalOVS_ES ACADEMICOGNH-00009"/>
    <s v="GNH-00009OVS_ES ACADEMICO"/>
    <m/>
    <x v="0"/>
    <s v="GNH-00009"/>
    <x v="0"/>
    <s v="Catalogo principal"/>
    <s v="USD"/>
    <s v="N/A"/>
    <s v="Microsoft® D365 Customer Service Open Faculty All Languages Subscription Open Value Level F 1 Month Academic AP Per User"/>
    <s v="Unidad"/>
    <s v="Und"/>
    <s v="Producto"/>
    <s v="N/A"/>
    <s v="N/A"/>
    <s v="N/A"/>
    <s v="GNH-00009"/>
    <s v="Suscripción mensual con pago anual"/>
    <n v="41.8"/>
    <n v="1"/>
    <n v="1"/>
    <n v="0"/>
    <n v="172528.24599999998"/>
    <n v="172528.25"/>
    <n v="0"/>
  </r>
  <r>
    <s v="Catalogo principalOVS_ES ACADEMICOGNH-00012"/>
    <s v="GNH-00012OVS_ES ACADEMICO"/>
    <m/>
    <x v="0"/>
    <s v="GNH-00012"/>
    <x v="0"/>
    <s v="Catalogo principal"/>
    <s v="USD"/>
    <s v="N/A"/>
    <s v="Microsoft® D365 Customer Service Open Faculty All Languages Subscription Open Value Level E 1 Month Academic AP Qualified Per User CRMOL Pro"/>
    <s v="Unidad"/>
    <s v="Und"/>
    <s v="Producto"/>
    <s v="N/A"/>
    <s v="N/A"/>
    <s v="N/A"/>
    <s v="GNH-00012"/>
    <s v="Suscripción mensual con pago anual"/>
    <n v="33.5"/>
    <n v="1"/>
    <n v="1"/>
    <n v="0"/>
    <n v="138270.245"/>
    <n v="138270.25"/>
    <n v="0"/>
  </r>
  <r>
    <s v="Catalogo principalOVS_ES ACADEMICOGNH-00013"/>
    <s v="GNH-00013OVS_ES ACADEMICO"/>
    <m/>
    <x v="0"/>
    <s v="GNH-00013"/>
    <x v="0"/>
    <s v="Catalogo principal"/>
    <s v="USD"/>
    <s v="N/A"/>
    <s v="Microsoft® D365 Customer Service Open Faculty All Languages Subscription Open Value Level F 1 Month Academic AP Qualified Per User CRMOL Pro"/>
    <s v="Unidad"/>
    <s v="Und"/>
    <s v="Producto"/>
    <s v="N/A"/>
    <s v="N/A"/>
    <s v="N/A"/>
    <s v="GNH-00013"/>
    <s v="Suscripción mensual con pago anual"/>
    <n v="33.5"/>
    <n v="1"/>
    <n v="1"/>
    <n v="0"/>
    <n v="138270.245"/>
    <n v="138270.25"/>
    <n v="0"/>
  </r>
  <r>
    <s v="Catalogo principalOVS_ES ACADEMICOGNH-00014"/>
    <s v="GNH-00014OVS_ES ACADEMICO"/>
    <m/>
    <x v="0"/>
    <s v="GNH-00014"/>
    <x v="0"/>
    <s v="Catalogo principal"/>
    <s v="USD"/>
    <s v="N/A"/>
    <s v="Microsoft® D365 Customer Service Open Faculty All Languages Subscription Open Value Level E 1 Month Academic AP Qualified Per User CRM Pro to O365"/>
    <s v="Unidad"/>
    <s v="Und"/>
    <s v="Producto"/>
    <s v="N/A"/>
    <s v="N/A"/>
    <s v="N/A"/>
    <s v="GNH-00014"/>
    <s v="Suscripción mensual con pago anual"/>
    <n v="25.8"/>
    <n v="1"/>
    <n v="1"/>
    <n v="0"/>
    <n v="106488.72600000001"/>
    <n v="106488.73"/>
    <n v="0"/>
  </r>
  <r>
    <s v="Catalogo principalOVS_ES ACADEMICOGNH-00015"/>
    <s v="GNH-00015OVS_ES ACADEMICO"/>
    <m/>
    <x v="0"/>
    <s v="GNH-00015"/>
    <x v="0"/>
    <s v="Catalogo principal"/>
    <s v="USD"/>
    <s v="N/A"/>
    <s v="Microsoft® D365 Customer Service Open Faculty All Languages Subscription Open Value Level F 1 Month Academic AP Qualified Per User CRM Pro to O365"/>
    <s v="Unidad"/>
    <s v="Und"/>
    <s v="Producto"/>
    <s v="N/A"/>
    <s v="N/A"/>
    <s v="N/A"/>
    <s v="GNH-00015"/>
    <s v="Suscripción mensual con pago anual"/>
    <n v="25.8"/>
    <n v="1"/>
    <n v="1"/>
    <n v="0"/>
    <n v="106488.72600000001"/>
    <n v="106488.73"/>
    <n v="0"/>
  </r>
  <r>
    <s v="Catalogo principalOVS_ES ACADEMICOGNK-00001"/>
    <s v="GNK-00001OVS_ES ACADEMICO"/>
    <m/>
    <x v="0"/>
    <s v="GNK-00001"/>
    <x v="0"/>
    <s v="Catalogo principal"/>
    <s v="USD"/>
    <s v="N/A"/>
    <s v="Microsoft® D365 Field Service Open Student All Languages Subscription Open Value No Level 1 Month Academic Per Device"/>
    <s v="Unidad"/>
    <s v="Und"/>
    <s v="Producto"/>
    <s v="N/A"/>
    <s v="N/A"/>
    <s v="N/A"/>
    <s v="GNK-00001"/>
    <s v="Suscripción mensual con pago anual"/>
    <n v="39.9"/>
    <n v="1"/>
    <n v="1"/>
    <n v="0"/>
    <n v="164686.05300000001"/>
    <n v="164686.04999999999"/>
    <n v="0"/>
  </r>
  <r>
    <s v="Catalogo principalOVS_ES ACADEMICOGNK-00002"/>
    <s v="GNK-00002OVS_ES ACADEMICO"/>
    <m/>
    <x v="0"/>
    <s v="GNK-00002"/>
    <x v="0"/>
    <s v="Catalogo principal"/>
    <s v="USD"/>
    <s v="N/A"/>
    <s v="Microsoft® D365 Field Service Open Student All Languages Subscription Open Value No Level 1 Month Academic Per User"/>
    <s v="Unidad"/>
    <s v="Und"/>
    <s v="Producto"/>
    <s v="N/A"/>
    <s v="N/A"/>
    <s v="N/A"/>
    <s v="GNK-00002"/>
    <s v="Suscripción mensual con pago anual"/>
    <n v="26.2"/>
    <n v="1"/>
    <n v="1"/>
    <n v="0"/>
    <n v="108139.71400000001"/>
    <n v="108139.71"/>
    <n v="0"/>
  </r>
  <r>
    <s v="Catalogo principalOVS_ES ACADEMICOGNL-00001"/>
    <s v="GNL-00001OVS_ES ACADEMICO"/>
    <m/>
    <x v="0"/>
    <s v="GNL-00001"/>
    <x v="0"/>
    <s v="Catalogo principal"/>
    <s v="USD"/>
    <s v="N/A"/>
    <s v="Microsoft® D365 Field Service Open Faculty All Languages Subscription Open Value Level E 1 Month Academic AP Per Device"/>
    <s v="Unidad"/>
    <s v="Und"/>
    <s v="Producto"/>
    <s v="N/A"/>
    <s v="N/A"/>
    <s v="N/A"/>
    <s v="GNL-00001"/>
    <s v="Suscripción mensual con pago anual"/>
    <n v="63.8"/>
    <n v="1"/>
    <n v="1"/>
    <n v="0"/>
    <n v="263332.58600000001"/>
    <n v="263332.59000000003"/>
    <n v="0"/>
  </r>
  <r>
    <s v="Catalogo principalOVS_ES ACADEMICOGNL-00002"/>
    <s v="GNL-00002OVS_ES ACADEMICO"/>
    <m/>
    <x v="0"/>
    <s v="GNL-00002"/>
    <x v="0"/>
    <s v="Catalogo principal"/>
    <s v="USD"/>
    <s v="N/A"/>
    <s v="Microsoft® D365 Field Service Open Faculty All Languages Subscription Open Value Level F 1 Month Academic AP Per Device"/>
    <s v="Unidad"/>
    <s v="Und"/>
    <s v="Producto"/>
    <s v="N/A"/>
    <s v="N/A"/>
    <s v="N/A"/>
    <s v="GNL-00002"/>
    <s v="Suscripción mensual con pago anual"/>
    <n v="63.8"/>
    <n v="1"/>
    <n v="1"/>
    <n v="0"/>
    <n v="263332.58600000001"/>
    <n v="263332.59000000003"/>
    <n v="0"/>
  </r>
  <r>
    <s v="Catalogo principalOVS_ES ACADEMICOGNL-00003"/>
    <s v="GNL-00003OVS_ES ACADEMICO"/>
    <m/>
    <x v="0"/>
    <s v="GNL-00003"/>
    <x v="0"/>
    <s v="Catalogo principal"/>
    <s v="USD"/>
    <s v="N/A"/>
    <s v="Microsoft® D365 Field Service Open Faculty All Languages Subscription Open Value Level E 1 Month Academic AP Per User"/>
    <s v="Unidad"/>
    <s v="Und"/>
    <s v="Producto"/>
    <s v="N/A"/>
    <s v="N/A"/>
    <s v="N/A"/>
    <s v="GNL-00003"/>
    <s v="Suscripción mensual con pago anual"/>
    <n v="41.8"/>
    <n v="1"/>
    <n v="1"/>
    <n v="0"/>
    <n v="172528.24599999998"/>
    <n v="172528.25"/>
    <n v="0"/>
  </r>
  <r>
    <s v="Catalogo principalOVS_ES ACADEMICOGNL-00004"/>
    <s v="GNL-00004OVS_ES ACADEMICO"/>
    <m/>
    <x v="0"/>
    <s v="GNL-00004"/>
    <x v="0"/>
    <s v="Catalogo principal"/>
    <s v="USD"/>
    <s v="N/A"/>
    <s v="Microsoft® D365 Field Service Open Faculty All Languages Subscription Open Value Level F 1 Month Academic AP Per User"/>
    <s v="Unidad"/>
    <s v="Und"/>
    <s v="Producto"/>
    <s v="N/A"/>
    <s v="N/A"/>
    <s v="N/A"/>
    <s v="GNL-00004"/>
    <s v="Suscripción mensual con pago anual"/>
    <n v="41.8"/>
    <n v="1"/>
    <n v="1"/>
    <n v="0"/>
    <n v="172528.24599999998"/>
    <n v="172528.25"/>
    <n v="0"/>
  </r>
  <r>
    <s v="Catalogo principalOVS_ES ACADEMICOGNU-00001"/>
    <s v="GNU-00001OVS_ES ACADEMICO"/>
    <m/>
    <x v="0"/>
    <s v="GNU-00001"/>
    <x v="0"/>
    <s v="Catalogo principal"/>
    <s v="USD"/>
    <s v="N/A"/>
    <s v="Microsoft® D365 Sales Open Student All Languages Subscription Open Value No Level 1 Month Academic Per Device"/>
    <s v="Unidad"/>
    <s v="Und"/>
    <s v="Producto"/>
    <s v="N/A"/>
    <s v="N/A"/>
    <s v="N/A"/>
    <s v="GNU-00001"/>
    <s v="Suscripción mensual con pago anual"/>
    <n v="39.9"/>
    <n v="1"/>
    <n v="1"/>
    <n v="0"/>
    <n v="164686.05300000001"/>
    <n v="164686.04999999999"/>
    <n v="0"/>
  </r>
  <r>
    <s v="Catalogo principalOVS_ES ACADEMICOGNU-00002"/>
    <s v="GNU-00002OVS_ES ACADEMICO"/>
    <m/>
    <x v="0"/>
    <s v="GNU-00002"/>
    <x v="0"/>
    <s v="Catalogo principal"/>
    <s v="USD"/>
    <s v="N/A"/>
    <s v="Microsoft® D365 Sales Open Student All Languages Subscription Open Value No Level 1 Month Academic Per User"/>
    <s v="Unidad"/>
    <s v="Und"/>
    <s v="Producto"/>
    <s v="N/A"/>
    <s v="N/A"/>
    <s v="N/A"/>
    <s v="GNU-00002"/>
    <s v="Suscripción mensual con pago anual"/>
    <n v="26.2"/>
    <n v="1"/>
    <n v="1"/>
    <n v="0"/>
    <n v="108139.71400000001"/>
    <n v="108139.71"/>
    <n v="0"/>
  </r>
  <r>
    <s v="Catalogo principalOVS_ES ACADEMICOGNU-00003"/>
    <s v="GNU-00003OVS_ES ACADEMICO"/>
    <m/>
    <x v="0"/>
    <s v="GNU-00003"/>
    <x v="0"/>
    <s v="Catalogo principal"/>
    <s v="USD"/>
    <s v="N/A"/>
    <s v="Microsoft® D365 Sales Open Student All Languages Subscription Open Value No Level 1 Month Academic Qualified Per User CRM Pro to O365"/>
    <s v="Unidad"/>
    <s v="Und"/>
    <s v="Producto"/>
    <s v="N/A"/>
    <s v="N/A"/>
    <s v="N/A"/>
    <s v="GNU-00003"/>
    <s v="Suscripción mensual con pago anual"/>
    <n v="16.2"/>
    <n v="1"/>
    <n v="1"/>
    <n v="0"/>
    <n v="66865.013999999996"/>
    <n v="66865.009999999995"/>
    <n v="0"/>
  </r>
  <r>
    <s v="Catalogo principalOVS_ES ACADEMICOGNU-00004"/>
    <s v="GNU-00004OVS_ES ACADEMICO"/>
    <m/>
    <x v="0"/>
    <s v="GNU-00004"/>
    <x v="0"/>
    <s v="Catalogo principal"/>
    <s v="USD"/>
    <s v="N/A"/>
    <s v="Microsoft® D365 Sales Open Student All Languages Subscription Open Value No Level 1 Month Academic Qualified Per User CRMOL Basic"/>
    <s v="Unidad"/>
    <s v="Und"/>
    <s v="Producto"/>
    <s v="N/A"/>
    <s v="N/A"/>
    <s v="N/A"/>
    <s v="GNU-00004"/>
    <s v="Suscripción mensual con pago anual"/>
    <n v="13.8"/>
    <n v="1"/>
    <n v="1"/>
    <n v="0"/>
    <n v="56959.086000000003"/>
    <n v="56959.09"/>
    <n v="0"/>
  </r>
  <r>
    <s v="Catalogo principalOVS_ES ACADEMICOGNU-00005"/>
    <s v="GNU-00005OVS_ES ACADEMICO"/>
    <m/>
    <x v="0"/>
    <s v="GNU-00005"/>
    <x v="0"/>
    <s v="Catalogo principal"/>
    <s v="USD"/>
    <s v="N/A"/>
    <s v="Microsoft® D365 Sales Open Student All Languages Subscription Open Value No Level 1 Month Academic Qualified Per User CRMOL Pro"/>
    <s v="Unidad"/>
    <s v="Und"/>
    <s v="Producto"/>
    <s v="N/A"/>
    <s v="N/A"/>
    <s v="N/A"/>
    <s v="GNU-00005"/>
    <s v="Suscripción mensual con pago anual"/>
    <n v="20.9"/>
    <n v="1"/>
    <n v="1"/>
    <n v="0"/>
    <n v="86264.122999999992"/>
    <n v="86264.12"/>
    <n v="0"/>
  </r>
  <r>
    <s v="Catalogo principalOVS_ES ACADEMICOGNV-00005"/>
    <s v="GNV-00005OVS_ES ACADEMICO"/>
    <m/>
    <x v="0"/>
    <s v="GNV-00005"/>
    <x v="0"/>
    <s v="Catalogo principal"/>
    <s v="USD"/>
    <s v="N/A"/>
    <s v="Microsoft® D365 Sales Open Faculty All Languages Subscription Open Value Level E 1 Month Academic AP Qualified Per User CRM Pro to O365"/>
    <s v="Unidad"/>
    <s v="Und"/>
    <s v="Producto"/>
    <s v="N/A"/>
    <s v="N/A"/>
    <s v="N/A"/>
    <s v="GNV-00005"/>
    <s v="Suscripción mensual con pago anual"/>
    <n v="25.9"/>
    <n v="1"/>
    <n v="1"/>
    <n v="0"/>
    <n v="106901.473"/>
    <n v="106901.47"/>
    <n v="0"/>
  </r>
  <r>
    <s v="Catalogo principalOVS_ES ACADEMICOGNV-00006"/>
    <s v="GNV-00006OVS_ES ACADEMICO"/>
    <m/>
    <x v="0"/>
    <s v="GNV-00006"/>
    <x v="0"/>
    <s v="Catalogo principal"/>
    <s v="USD"/>
    <s v="N/A"/>
    <s v="Microsoft® D365 Sales Open Faculty All Languages Subscription Open Value Level F 1 Month Academic AP Qualified Per User CRM Pro to O365"/>
    <s v="Unidad"/>
    <s v="Und"/>
    <s v="Producto"/>
    <s v="N/A"/>
    <s v="N/A"/>
    <s v="N/A"/>
    <s v="GNV-00006"/>
    <s v="Suscripción mensual con pago anual"/>
    <n v="25.9"/>
    <n v="1"/>
    <n v="1"/>
    <n v="0"/>
    <n v="106901.473"/>
    <n v="106901.47"/>
    <n v="0"/>
  </r>
  <r>
    <s v="Catalogo principalOVS_ES ACADEMICOGNV-00007"/>
    <s v="GNV-00007OVS_ES ACADEMICO"/>
    <m/>
    <x v="0"/>
    <s v="GNV-00007"/>
    <x v="0"/>
    <s v="Catalogo principal"/>
    <s v="USD"/>
    <s v="N/A"/>
    <s v="Microsoft® D365 Sales Open Faculty All Languages Subscription Open Value Level E 1 Month Academic AP Qualified Per User CRMOL Basic"/>
    <s v="Unidad"/>
    <s v="Und"/>
    <s v="Producto"/>
    <s v="N/A"/>
    <s v="N/A"/>
    <s v="N/A"/>
    <s v="GNV-00007"/>
    <s v="Suscripción mensual con pago anual"/>
    <n v="22"/>
    <n v="1"/>
    <n v="1"/>
    <n v="0"/>
    <n v="90804.340000000011"/>
    <n v="90804.34"/>
    <n v="0"/>
  </r>
  <r>
    <s v="Catalogo principalOVS_ES ACADEMICOGNV-00008"/>
    <s v="GNV-00008OVS_ES ACADEMICO"/>
    <m/>
    <x v="0"/>
    <s v="GNV-00008"/>
    <x v="0"/>
    <s v="Catalogo principal"/>
    <s v="USD"/>
    <s v="N/A"/>
    <s v="Microsoft® D365 Sales Open Faculty All Languages Subscription Open Value Level F 1 Month Academic AP Qualified Per User CRMOL Basic"/>
    <s v="Unidad"/>
    <s v="Und"/>
    <s v="Producto"/>
    <s v="N/A"/>
    <s v="N/A"/>
    <s v="N/A"/>
    <s v="GNV-00008"/>
    <s v="Suscripción mensual con pago anual"/>
    <n v="22"/>
    <n v="1"/>
    <n v="1"/>
    <n v="0"/>
    <n v="90804.340000000011"/>
    <n v="90804.34"/>
    <n v="0"/>
  </r>
  <r>
    <s v="Catalogo principalOVS_ES ACADEMICOGNV-00010"/>
    <s v="GNV-00010OVS_ES ACADEMICO"/>
    <m/>
    <x v="0"/>
    <s v="GNV-00010"/>
    <x v="0"/>
    <s v="Catalogo principal"/>
    <s v="USD"/>
    <s v="N/A"/>
    <s v="Microsoft® D365 Sales Open Faculty All Languages Subscription Open Value Level E 1 Month Academic AP Qualified Per User CRMOL Pro"/>
    <s v="Unidad"/>
    <s v="Und"/>
    <s v="Producto"/>
    <s v="N/A"/>
    <s v="N/A"/>
    <s v="N/A"/>
    <s v="GNV-00010"/>
    <s v="Suscripción mensual con pago anual"/>
    <n v="33.5"/>
    <n v="1"/>
    <n v="1"/>
    <n v="0"/>
    <n v="138270.245"/>
    <n v="138270.25"/>
    <n v="0"/>
  </r>
  <r>
    <s v="Catalogo principalOVS_ES ACADEMICOGNV-00011"/>
    <s v="GNV-00011OVS_ES ACADEMICO"/>
    <m/>
    <x v="0"/>
    <s v="GNV-00011"/>
    <x v="0"/>
    <s v="Catalogo principal"/>
    <s v="USD"/>
    <s v="N/A"/>
    <s v="Microsoft® D365 Sales Open Faculty All Languages Subscription Open Value Level F 1 Month Academic AP Qualified Per User CRMOL Pro"/>
    <s v="Unidad"/>
    <s v="Und"/>
    <s v="Producto"/>
    <s v="N/A"/>
    <s v="N/A"/>
    <s v="N/A"/>
    <s v="GNV-00011"/>
    <s v="Suscripción mensual con pago anual"/>
    <n v="33.5"/>
    <n v="1"/>
    <n v="1"/>
    <n v="0"/>
    <n v="138270.245"/>
    <n v="138270.25"/>
    <n v="0"/>
  </r>
  <r>
    <s v="Catalogo principalOVS_ES ACADEMICOGNV-00013"/>
    <s v="GNV-00013OVS_ES ACADEMICO"/>
    <m/>
    <x v="0"/>
    <s v="GNV-00013"/>
    <x v="0"/>
    <s v="Catalogo principal"/>
    <s v="USD"/>
    <s v="N/A"/>
    <s v="Microsoft® D365 Sales Open Faculty All Languages Subscription Open Value Level E 1 Month Academic AP Per Device"/>
    <s v="Unidad"/>
    <s v="Und"/>
    <s v="Producto"/>
    <s v="N/A"/>
    <s v="N/A"/>
    <s v="N/A"/>
    <s v="GNV-00013"/>
    <s v="Suscripción mensual con pago anual"/>
    <n v="63.8"/>
    <n v="1"/>
    <n v="1"/>
    <n v="0"/>
    <n v="263332.58600000001"/>
    <n v="263332.59000000003"/>
    <n v="0"/>
  </r>
  <r>
    <s v="Catalogo principalOVS_ES ACADEMICOGNV-00014"/>
    <s v="GNV-00014OVS_ES ACADEMICO"/>
    <m/>
    <x v="0"/>
    <s v="GNV-00014"/>
    <x v="0"/>
    <s v="Catalogo principal"/>
    <s v="USD"/>
    <s v="N/A"/>
    <s v="Microsoft® D365 Sales Open Faculty All Languages Subscription Open Value Level F 1 Month Academic AP Per Device"/>
    <s v="Unidad"/>
    <s v="Und"/>
    <s v="Producto"/>
    <s v="N/A"/>
    <s v="N/A"/>
    <s v="N/A"/>
    <s v="GNV-00014"/>
    <s v="Suscripción mensual con pago anual"/>
    <n v="63.8"/>
    <n v="1"/>
    <n v="1"/>
    <n v="0"/>
    <n v="263332.58600000001"/>
    <n v="263332.59000000003"/>
    <n v="0"/>
  </r>
  <r>
    <s v="Catalogo principalOVS_ES ACADEMICOGNV-00015"/>
    <s v="GNV-00015OVS_ES ACADEMICO"/>
    <m/>
    <x v="0"/>
    <s v="GNV-00015"/>
    <x v="0"/>
    <s v="Catalogo principal"/>
    <s v="USD"/>
    <s v="N/A"/>
    <s v="Microsoft® D365 Sales Open Faculty All Languages Subscription Open Value Level E 1 Month Academic AP Per User"/>
    <s v="Unidad"/>
    <s v="Und"/>
    <s v="Producto"/>
    <s v="N/A"/>
    <s v="N/A"/>
    <s v="N/A"/>
    <s v="GNV-00015"/>
    <s v="Suscripción mensual con pago anual"/>
    <n v="41.8"/>
    <n v="1"/>
    <n v="1"/>
    <n v="0"/>
    <n v="172528.24599999998"/>
    <n v="172528.25"/>
    <n v="0"/>
  </r>
  <r>
    <s v="Catalogo principalOVS_ES ACADEMICOGNV-00016"/>
    <s v="GNV-00016OVS_ES ACADEMICO"/>
    <m/>
    <x v="0"/>
    <s v="GNV-00016"/>
    <x v="0"/>
    <s v="Catalogo principal"/>
    <s v="USD"/>
    <s v="N/A"/>
    <s v="Microsoft® D365 Sales Open Faculty All Languages Subscription Open Value Level F 1 Month Academic AP Per User"/>
    <s v="Unidad"/>
    <s v="Und"/>
    <s v="Producto"/>
    <s v="N/A"/>
    <s v="N/A"/>
    <s v="N/A"/>
    <s v="GNV-00016"/>
    <s v="Suscripción mensual con pago anual"/>
    <n v="41.8"/>
    <n v="1"/>
    <n v="1"/>
    <n v="0"/>
    <n v="172528.24599999998"/>
    <n v="172528.25"/>
    <n v="0"/>
  </r>
  <r>
    <s v="Catalogo principalOVS_ES ACADEMICOGNX-00001"/>
    <s v="GNX-00001OVS_ES ACADEMICO"/>
    <m/>
    <x v="0"/>
    <s v="GNX-00001"/>
    <x v="0"/>
    <s v="Catalogo principal"/>
    <s v="USD"/>
    <s v="N/A"/>
    <s v="Microsoft® D365 Sales Open AO Student All Languages Subscription Open Value No Level 1 Month Academic Per Device"/>
    <s v="Unidad"/>
    <s v="Und"/>
    <s v="Producto"/>
    <s v="N/A"/>
    <s v="N/A"/>
    <s v="N/A"/>
    <s v="GNX-00001"/>
    <s v="Suscripción mensual con pago anual"/>
    <n v="39.9"/>
    <n v="1"/>
    <n v="1"/>
    <n v="0"/>
    <n v="164686.05300000001"/>
    <n v="164686.04999999999"/>
    <n v="0"/>
  </r>
  <r>
    <s v="Catalogo principalOVS_ES ACADEMICOGNX-00002"/>
    <s v="GNX-00002OVS_ES ACADEMICO"/>
    <m/>
    <x v="0"/>
    <s v="GNX-00002"/>
    <x v="0"/>
    <s v="Catalogo principal"/>
    <s v="USD"/>
    <s v="N/A"/>
    <s v="Microsoft® D365 Sales Open AO Student All Languages Subscription Open Value No Level 1 Month Academic Per User"/>
    <s v="Unidad"/>
    <s v="Und"/>
    <s v="Producto"/>
    <s v="N/A"/>
    <s v="N/A"/>
    <s v="N/A"/>
    <s v="GNX-00002"/>
    <s v="Suscripción mensual con pago anual"/>
    <n v="26.2"/>
    <n v="1"/>
    <n v="1"/>
    <n v="0"/>
    <n v="108139.71400000001"/>
    <n v="108139.71"/>
    <n v="0"/>
  </r>
  <r>
    <s v="Catalogo principalOVS_ES ACADEMICOGNY-00001"/>
    <s v="GNY-00001OVS_ES ACADEMICO"/>
    <m/>
    <x v="0"/>
    <s v="GNY-00001"/>
    <x v="0"/>
    <s v="Catalogo principal"/>
    <s v="USD"/>
    <s v="N/A"/>
    <s v="Microsoft® D365 Sales Open AO Faculty All Languages Subscription Open Value Level E 1 Month Academic AP Per Device"/>
    <s v="Unidad"/>
    <s v="Und"/>
    <s v="Producto"/>
    <s v="N/A"/>
    <s v="N/A"/>
    <s v="N/A"/>
    <s v="GNY-00001"/>
    <s v="Suscripción mensual con pago anual"/>
    <n v="63.8"/>
    <n v="1"/>
    <n v="1"/>
    <n v="0"/>
    <n v="263332.58600000001"/>
    <n v="263332.59000000003"/>
    <n v="0"/>
  </r>
  <r>
    <s v="Catalogo principalOVS_ES ACADEMICOGNY-00002"/>
    <s v="GNY-00002OVS_ES ACADEMICO"/>
    <m/>
    <x v="0"/>
    <s v="GNY-00002"/>
    <x v="0"/>
    <s v="Catalogo principal"/>
    <s v="USD"/>
    <s v="N/A"/>
    <s v="Microsoft® D365 Sales Open AO Faculty All Languages Subscription Open Value Level F 1 Month Academic AP Per Device"/>
    <s v="Unidad"/>
    <s v="Und"/>
    <s v="Producto"/>
    <s v="N/A"/>
    <s v="N/A"/>
    <s v="N/A"/>
    <s v="GNY-00002"/>
    <s v="Suscripción mensual con pago anual"/>
    <n v="63.8"/>
    <n v="1"/>
    <n v="1"/>
    <n v="0"/>
    <n v="263332.58600000001"/>
    <n v="263332.59000000003"/>
    <n v="0"/>
  </r>
  <r>
    <s v="Catalogo principalOVS_ES ACADEMICOGNY-00003"/>
    <s v="GNY-00003OVS_ES ACADEMICO"/>
    <m/>
    <x v="0"/>
    <s v="GNY-00003"/>
    <x v="0"/>
    <s v="Catalogo principal"/>
    <s v="USD"/>
    <s v="N/A"/>
    <s v="Microsoft® D365 Sales Open AO Faculty All Languages Subscription Open Value Level E 1 Month Academic AP Per User"/>
    <s v="Unidad"/>
    <s v="Und"/>
    <s v="Producto"/>
    <s v="N/A"/>
    <s v="N/A"/>
    <s v="N/A"/>
    <s v="GNY-00003"/>
    <s v="Suscripción mensual con pago anual"/>
    <n v="41.8"/>
    <n v="1"/>
    <n v="1"/>
    <n v="0"/>
    <n v="172528.24599999998"/>
    <n v="172528.25"/>
    <n v="0"/>
  </r>
  <r>
    <s v="Catalogo principalOVS_ES ACADEMICOGNY-00004"/>
    <s v="GNY-00004OVS_ES ACADEMICO"/>
    <m/>
    <x v="0"/>
    <s v="GNY-00004"/>
    <x v="0"/>
    <s v="Catalogo principal"/>
    <s v="USD"/>
    <s v="N/A"/>
    <s v="Microsoft® D365 Sales Open AO Faculty All Languages Subscription Open Value Level F 1 Month Academic AP Per User"/>
    <s v="Unidad"/>
    <s v="Und"/>
    <s v="Producto"/>
    <s v="N/A"/>
    <s v="N/A"/>
    <s v="N/A"/>
    <s v="GNY-00004"/>
    <s v="Suscripción mensual con pago anual"/>
    <n v="41.8"/>
    <n v="1"/>
    <n v="1"/>
    <n v="0"/>
    <n v="172528.24599999998"/>
    <n v="172528.25"/>
    <n v="0"/>
  </r>
  <r>
    <s v="Catalogo principalOVS_ES ACADEMICOGP3-00008"/>
    <s v="GP3-00008OVS_ES ACADEMICO"/>
    <m/>
    <x v="0"/>
    <s v="GP3-00008"/>
    <x v="0"/>
    <s v="Catalogo principal"/>
    <s v="USD"/>
    <s v="N/A"/>
    <s v="Microsoft®AzureActiveDirectoryBasicOpen ShrdSvr AllLng MonthlySubscriptions-VolumeLicense Academic OLV 1License NoLevel Student Student 1Month"/>
    <s v="Unidad"/>
    <s v="Und"/>
    <s v="Producto"/>
    <s v="N/A"/>
    <s v="N/A"/>
    <s v="N/A"/>
    <s v="GP3-00008"/>
    <s v="Suscripción mensual con pago anual"/>
    <n v="0"/>
    <n v="1"/>
    <n v="1"/>
    <n v="0"/>
    <n v="0"/>
    <n v="0"/>
    <n v="0"/>
  </r>
  <r>
    <s v="Catalogo principalOVS_ES ACADEMICOGP3-00009"/>
    <s v="GP3-00009OVS_ES ACADEMICO"/>
    <m/>
    <x v="0"/>
    <s v="GP3-00009"/>
    <x v="0"/>
    <s v="Catalogo principal"/>
    <s v="USD"/>
    <s v="N/A"/>
    <s v="Microsoft®AzureActiveDirectoryBasicOpen ShrdSvr AllLng MonthlySubscriptions-VolumeLicense Academic OLV 1License LevelE AdditionalProduct Faculty 1Mth"/>
    <s v="Unidad"/>
    <s v="Und"/>
    <s v="Producto"/>
    <s v="N/A"/>
    <s v="N/A"/>
    <s v="N/A"/>
    <s v="GP3-00009"/>
    <s v="Suscripción mensual con pago anual"/>
    <n v="0"/>
    <n v="1"/>
    <n v="1"/>
    <n v="0"/>
    <n v="0"/>
    <n v="0"/>
    <n v="0"/>
  </r>
  <r>
    <s v="Catalogo principalOVS_ES ACADEMICOGP3-00010"/>
    <s v="GP3-00010OVS_ES ACADEMICO"/>
    <m/>
    <x v="0"/>
    <s v="GP3-00010"/>
    <x v="0"/>
    <s v="Catalogo principal"/>
    <s v="USD"/>
    <s v="N/A"/>
    <s v="Microsoft®AzureActiveDirectoryBasicOpen ShrdSvr AllLng MonthlySubscriptions-VolumeLicense Academic OLV 1License LevelF AdditionalProduct Faculty 1Mth"/>
    <s v="Unidad"/>
    <s v="Und"/>
    <s v="Producto"/>
    <s v="N/A"/>
    <s v="N/A"/>
    <s v="N/A"/>
    <s v="GP3-00010"/>
    <s v="Suscripción mensual con pago anual"/>
    <n v="0"/>
    <n v="1"/>
    <n v="1"/>
    <n v="0"/>
    <n v="0"/>
    <n v="0"/>
    <n v="0"/>
  </r>
  <r>
    <s v="Catalogo principalOVS_ES ACADEMICOGPG-00002"/>
    <s v="GPG-00002OVS_ES ACADEMICO"/>
    <m/>
    <x v="0"/>
    <s v="GPG-00002"/>
    <x v="0"/>
    <s v="Catalogo principal"/>
    <s v="USD"/>
    <s v="N/A"/>
    <s v="Microsoft® D365 Sales FSA Open Student All Languages Subscription Open Value No Level 1 Month Academic Per Device"/>
    <s v="Unidad"/>
    <s v="Und"/>
    <s v="Producto"/>
    <s v="N/A"/>
    <s v="N/A"/>
    <s v="N/A"/>
    <s v="GPG-00002"/>
    <s v="Suscripción mensual con pago anual"/>
    <n v="33.9"/>
    <n v="1"/>
    <n v="1"/>
    <n v="0"/>
    <n v="139921.23300000001"/>
    <n v="139921.23000000001"/>
    <n v="0"/>
  </r>
  <r>
    <s v="Catalogo principalOVS_ES ACADEMICOGPG-00003"/>
    <s v="GPG-00003OVS_ES ACADEMICO"/>
    <m/>
    <x v="0"/>
    <s v="GPG-00003"/>
    <x v="0"/>
    <s v="Catalogo principal"/>
    <s v="USD"/>
    <s v="N/A"/>
    <s v="Microsoft® D365 Sales FSA Open Student All Languages Subscription Open Value No Level 1 Month Academic Per User"/>
    <s v="Unidad"/>
    <s v="Und"/>
    <s v="Producto"/>
    <s v="N/A"/>
    <s v="N/A"/>
    <s v="N/A"/>
    <s v="GPG-00003"/>
    <s v="Suscripción mensual con pago anual"/>
    <n v="22.3"/>
    <n v="1"/>
    <n v="1"/>
    <n v="0"/>
    <n v="92042.581000000006"/>
    <n v="92042.58"/>
    <n v="0"/>
  </r>
  <r>
    <s v="Catalogo principalOVS_ES ACADEMICOGPH-00004"/>
    <s v="GPH-00004OVS_ES ACADEMICO"/>
    <m/>
    <x v="0"/>
    <s v="GPH-00004"/>
    <x v="0"/>
    <s v="Catalogo principal"/>
    <s v="USD"/>
    <s v="N/A"/>
    <s v="Microsoft® D365 Sales FSA Open Faculty All Languages Subscription Open Value Level E 1 Month Academic AP Per Device"/>
    <s v="Unidad"/>
    <s v="Und"/>
    <s v="Producto"/>
    <s v="N/A"/>
    <s v="N/A"/>
    <s v="N/A"/>
    <s v="GPH-00004"/>
    <s v="Suscripción mensual con pago anual"/>
    <n v="54.3"/>
    <n v="1"/>
    <n v="1"/>
    <n v="0"/>
    <n v="224121.62100000001"/>
    <n v="224121.62"/>
    <n v="0"/>
  </r>
  <r>
    <s v="Catalogo principalOVS_ES ACADEMICOGPH-00005"/>
    <s v="GPH-00005OVS_ES ACADEMICO"/>
    <m/>
    <x v="0"/>
    <s v="GPH-00005"/>
    <x v="0"/>
    <s v="Catalogo principal"/>
    <s v="USD"/>
    <s v="N/A"/>
    <s v="Microsoft® D365 Sales FSA Open Faculty All Languages Subscription Open Value Level F 1 Month Academic AP Per Device"/>
    <s v="Unidad"/>
    <s v="Und"/>
    <s v="Producto"/>
    <s v="N/A"/>
    <s v="N/A"/>
    <s v="N/A"/>
    <s v="GPH-00005"/>
    <s v="Suscripción mensual con pago anual"/>
    <n v="54.3"/>
    <n v="1"/>
    <n v="1"/>
    <n v="0"/>
    <n v="224121.62100000001"/>
    <n v="224121.62"/>
    <n v="0"/>
  </r>
  <r>
    <s v="Catalogo principalOVS_ES ACADEMICOGPH-00006"/>
    <s v="GPH-00006OVS_ES ACADEMICO"/>
    <m/>
    <x v="0"/>
    <s v="GPH-00006"/>
    <x v="0"/>
    <s v="Catalogo principal"/>
    <s v="USD"/>
    <s v="N/A"/>
    <s v="Microsoft® D365 Sales FSA Open Faculty All Languages Subscription Open Value Level E 1 Month Academic AP Per User"/>
    <s v="Unidad"/>
    <s v="Und"/>
    <s v="Producto"/>
    <s v="N/A"/>
    <s v="N/A"/>
    <s v="N/A"/>
    <s v="GPH-00006"/>
    <s v="Suscripción mensual con pago anual"/>
    <n v="35.6"/>
    <n v="1"/>
    <n v="1"/>
    <n v="0"/>
    <n v="146937.932"/>
    <n v="146937.93"/>
    <n v="0"/>
  </r>
  <r>
    <s v="Catalogo principalOVS_ES ACADEMICOGPH-00007"/>
    <s v="GPH-00007OVS_ES ACADEMICO"/>
    <m/>
    <x v="0"/>
    <s v="GPH-00007"/>
    <x v="0"/>
    <s v="Catalogo principal"/>
    <s v="USD"/>
    <s v="N/A"/>
    <s v="Microsoft® D365 Sales FSA Open Faculty All Languages Subscription Open Value Level F 1 Month Academic AP Per User"/>
    <s v="Unidad"/>
    <s v="Und"/>
    <s v="Producto"/>
    <s v="N/A"/>
    <s v="N/A"/>
    <s v="N/A"/>
    <s v="GPH-00007"/>
    <s v="Suscripción mensual con pago anual"/>
    <n v="35.6"/>
    <n v="1"/>
    <n v="1"/>
    <n v="0"/>
    <n v="146937.932"/>
    <n v="146937.93"/>
    <n v="0"/>
  </r>
  <r>
    <s v="Catalogo principalOVS_ES ACADEMICOGPV-00001"/>
    <s v="GPV-00001OVS_ES ACADEMICO"/>
    <m/>
    <x v="0"/>
    <s v="GPV-00001"/>
    <x v="0"/>
    <s v="Catalogo principal"/>
    <s v="USD"/>
    <s v="N/A"/>
    <s v="Microsoft® D365 Customer Engagement Non-Production Faculty All Languages Subscription Open Value Level E 1 Month Academic AP Services"/>
    <s v="Unidad"/>
    <s v="Und"/>
    <s v="Producto"/>
    <s v="N/A"/>
    <s v="N/A"/>
    <s v="N/A"/>
    <s v="GPV-00001"/>
    <s v="Suscripción mensual con pago anual"/>
    <n v="66"/>
    <n v="1"/>
    <n v="1"/>
    <n v="0"/>
    <n v="272413.02"/>
    <n v="272413.02"/>
    <n v="0"/>
  </r>
  <r>
    <s v="Catalogo principalOVS_ES ACADEMICOGPV-00002"/>
    <s v="GPV-00002OVS_ES ACADEMICO"/>
    <m/>
    <x v="0"/>
    <s v="GPV-00002"/>
    <x v="0"/>
    <s v="Catalogo principal"/>
    <s v="USD"/>
    <s v="N/A"/>
    <s v="Microsoft® D365 Customer Engagement Non-Production Faculty All Languages Subscription Open Value Level F 1 Month Academic AP Services"/>
    <s v="Unidad"/>
    <s v="Und"/>
    <s v="Producto"/>
    <s v="N/A"/>
    <s v="N/A"/>
    <s v="N/A"/>
    <s v="GPV-00002"/>
    <s v="Suscripción mensual con pago anual"/>
    <n v="66"/>
    <n v="1"/>
    <n v="1"/>
    <n v="0"/>
    <n v="272413.02"/>
    <n v="272413.02"/>
    <n v="0"/>
  </r>
  <r>
    <s v="Catalogo principalOVS_ES ACADEMICOGPY-00004"/>
    <s v="GPY-00004OVS_ES ACADEMICO"/>
    <m/>
    <x v="0"/>
    <s v="GPY-00004"/>
    <x v="0"/>
    <s v="Catalogo principal"/>
    <s v="USD"/>
    <s v="N/A"/>
    <s v="Microsoft® D365 Customer Engagement Additional Social Post Open Faculty All Languages Subscription Open Value Level E 1 Month Academic AP Add-on 100k"/>
    <s v="Unidad"/>
    <s v="Und"/>
    <s v="Producto"/>
    <s v="N/A"/>
    <s v="N/A"/>
    <s v="N/A"/>
    <s v="GPY-00004"/>
    <s v="Suscripción mensual con pago anual"/>
    <n v="308"/>
    <n v="1"/>
    <n v="1"/>
    <n v="0"/>
    <n v="1271260.76"/>
    <n v="1271260.76"/>
    <n v="0"/>
  </r>
  <r>
    <s v="Catalogo principalOVS_ES ACADEMICOGPY-00005"/>
    <s v="GPY-00005OVS_ES ACADEMICO"/>
    <m/>
    <x v="0"/>
    <s v="GPY-00005"/>
    <x v="0"/>
    <s v="Catalogo principal"/>
    <s v="USD"/>
    <s v="N/A"/>
    <s v="Microsoft® D365 Customer Engagement Additional Social Post Open Faculty All Languages Subscription Open Value Level F 1 Month Academic AP Add-on 100k"/>
    <s v="Unidad"/>
    <s v="Und"/>
    <s v="Producto"/>
    <s v="N/A"/>
    <s v="N/A"/>
    <s v="N/A"/>
    <s v="GPY-00005"/>
    <s v="Suscripción mensual con pago anual"/>
    <n v="308"/>
    <n v="1"/>
    <n v="1"/>
    <n v="0"/>
    <n v="1271260.76"/>
    <n v="1271260.76"/>
    <n v="0"/>
  </r>
  <r>
    <s v="Catalogo principalOVS_ES ACADEMICOGPY-00006"/>
    <s v="GPY-00006OVS_ES ACADEMICO"/>
    <m/>
    <x v="0"/>
    <s v="GPY-00006"/>
    <x v="0"/>
    <s v="Catalogo principal"/>
    <s v="USD"/>
    <s v="N/A"/>
    <s v="Microsoft® D365 Customer Engagement Additional Social Post Open Faculty All Languages Subscription Open Value Level E 1 Month Academic AP Add-on 10k"/>
    <s v="Unidad"/>
    <s v="Und"/>
    <s v="Producto"/>
    <s v="N/A"/>
    <s v="N/A"/>
    <s v="N/A"/>
    <s v="GPY-00006"/>
    <s v="Suscripción mensual con pago anual"/>
    <n v="44"/>
    <n v="1"/>
    <n v="1"/>
    <n v="0"/>
    <n v="181608.68000000002"/>
    <n v="181608.68"/>
    <n v="0"/>
  </r>
  <r>
    <s v="Catalogo principalOVS_ES ACADEMICOGPY-00007"/>
    <s v="GPY-00007OVS_ES ACADEMICO"/>
    <m/>
    <x v="0"/>
    <s v="GPY-00007"/>
    <x v="0"/>
    <s v="Catalogo principal"/>
    <s v="USD"/>
    <s v="N/A"/>
    <s v="Microsoft® D365 Customer Engagement Additional Social Post Open Faculty All Languages Subscription Open Value Level F 1 Month Academic AP Add-on 10k"/>
    <s v="Unidad"/>
    <s v="Und"/>
    <s v="Producto"/>
    <s v="N/A"/>
    <s v="N/A"/>
    <s v="N/A"/>
    <s v="GPY-00007"/>
    <s v="Suscripción mensual con pago anual"/>
    <n v="44"/>
    <n v="1"/>
    <n v="1"/>
    <n v="0"/>
    <n v="181608.68000000002"/>
    <n v="181608.68"/>
    <n v="0"/>
  </r>
  <r>
    <s v="Catalogo principalOVS_ES ACADEMICOGPY-00008"/>
    <s v="GPY-00008OVS_ES ACADEMICO"/>
    <m/>
    <x v="0"/>
    <s v="GPY-00008"/>
    <x v="0"/>
    <s v="Catalogo principal"/>
    <s v="USD"/>
    <s v="N/A"/>
    <s v="Microsoft® D365 Customer Engagement Additional Social Post Open Faculty All Languages Subscription Open Value Level E 1 Month Academic AP Add-on 1M"/>
    <s v="Unidad"/>
    <s v="Und"/>
    <s v="Producto"/>
    <s v="N/A"/>
    <s v="N/A"/>
    <s v="N/A"/>
    <s v="GPY-00008"/>
    <s v="Suscripción mensual con pago anual"/>
    <n v="1760"/>
    <n v="1"/>
    <n v="1"/>
    <n v="0"/>
    <n v="7264347.2000000002"/>
    <n v="7264347.2000000002"/>
    <n v="0"/>
  </r>
  <r>
    <s v="Catalogo principalOVS_ES ACADEMICOGPY-00009"/>
    <s v="GPY-00009OVS_ES ACADEMICO"/>
    <m/>
    <x v="0"/>
    <s v="GPY-00009"/>
    <x v="0"/>
    <s v="Catalogo principal"/>
    <s v="USD"/>
    <s v="N/A"/>
    <s v="Microsoft® D365 Customer Engagement Additional Social Post Open Faculty All Languages Subscription Open Value Level F 1 Month Academic AP Add-on 1M"/>
    <s v="Unidad"/>
    <s v="Und"/>
    <s v="Producto"/>
    <s v="N/A"/>
    <s v="N/A"/>
    <s v="N/A"/>
    <s v="GPY-00009"/>
    <s v="Suscripción mensual con pago anual"/>
    <n v="1760"/>
    <n v="1"/>
    <n v="1"/>
    <n v="0"/>
    <n v="7264347.2000000002"/>
    <n v="7264347.2000000002"/>
    <n v="0"/>
  </r>
  <r>
    <s v="Catalogo principalOVS_ES ACADEMICOGQR-00001"/>
    <s v="GQR-00001OVS_ES ACADEMICO"/>
    <m/>
    <x v="0"/>
    <s v="GQR-00001"/>
    <x v="0"/>
    <s v="Catalogo principal"/>
    <s v="USD"/>
    <s v="N/A"/>
    <s v="Microsoft® D365 Customer Engagement Production Open Faculty All Languages Subscription Open Value Level E 1 Month Academic AP Services"/>
    <s v="Unidad"/>
    <s v="Und"/>
    <s v="Producto"/>
    <s v="N/A"/>
    <s v="N/A"/>
    <s v="N/A"/>
    <s v="GQR-00001"/>
    <s v="Suscripción mensual con pago anual"/>
    <n v="242"/>
    <n v="1"/>
    <n v="1"/>
    <n v="0"/>
    <n v="998847.74000000011"/>
    <n v="998847.74"/>
    <n v="0"/>
  </r>
  <r>
    <s v="Catalogo principalOVS_ES ACADEMICOGQR-00002"/>
    <s v="GQR-00002OVS_ES ACADEMICO"/>
    <m/>
    <x v="0"/>
    <s v="GQR-00002"/>
    <x v="0"/>
    <s v="Catalogo principal"/>
    <s v="USD"/>
    <s v="N/A"/>
    <s v="Microsoft® D365 Customer Engagement Production Open Faculty All Languages Subscription Open Value Level F 1 Month Academic AP Services"/>
    <s v="Unidad"/>
    <s v="Und"/>
    <s v="Producto"/>
    <s v="N/A"/>
    <s v="N/A"/>
    <s v="N/A"/>
    <s v="GQR-00002"/>
    <s v="Suscripción mensual con pago anual"/>
    <n v="242"/>
    <n v="1"/>
    <n v="1"/>
    <n v="0"/>
    <n v="998847.74000000011"/>
    <n v="998847.74"/>
    <n v="0"/>
  </r>
  <r>
    <s v="Catalogo principalOVS_ES ACADEMICOGR6-00001"/>
    <s v="GR6-00001OVS_ES ACADEMICO"/>
    <m/>
    <x v="0"/>
    <s v="GR6-00001"/>
    <x v="0"/>
    <s v="Catalogo principal"/>
    <s v="USD"/>
    <s v="N/A"/>
    <s v="Microsoft®EOAforExchangeServerOpenFAC ShrdSvr AllLng MonthlySubscriptions-VolumeLicense Academic OLV 1License LevelE AdditionalProduct 1Month"/>
    <s v="Unidad"/>
    <s v="Und"/>
    <s v="Producto"/>
    <s v="N/A"/>
    <s v="N/A"/>
    <s v="N/A"/>
    <s v="GR6-00001"/>
    <s v="Suscripción mensual con pago anual"/>
    <n v="1"/>
    <n v="1"/>
    <n v="1"/>
    <n v="0"/>
    <n v="4127.47"/>
    <n v="4127.47"/>
    <n v="0"/>
  </r>
  <r>
    <s v="Catalogo principalOVS_ES ACADEMICOGR6-00002"/>
    <s v="GR6-00002OVS_ES ACADEMICO"/>
    <m/>
    <x v="0"/>
    <s v="GR6-00002"/>
    <x v="0"/>
    <s v="Catalogo principal"/>
    <s v="USD"/>
    <s v="N/A"/>
    <s v="Microsoft®EOAforExchangeServerOpenFAC ShrdSvr AllLng MonthlySubscriptions-VolumeLicense Academic OLV 1License LevelF AdditionalProduct 1Month"/>
    <s v="Unidad"/>
    <s v="Und"/>
    <s v="Producto"/>
    <s v="N/A"/>
    <s v="N/A"/>
    <s v="N/A"/>
    <s v="GR6-00002"/>
    <s v="Suscripción mensual con pago anual"/>
    <n v="1"/>
    <n v="1"/>
    <n v="1"/>
    <n v="0"/>
    <n v="4127.47"/>
    <n v="4127.47"/>
    <n v="0"/>
  </r>
  <r>
    <s v="Catalogo principalOVS_ES ACADEMICOGR9-00001"/>
    <s v="GR9-00001OVS_ES ACADEMICO"/>
    <m/>
    <x v="0"/>
    <s v="GR9-00001"/>
    <x v="0"/>
    <s v="Catalogo principal"/>
    <s v="USD"/>
    <s v="N/A"/>
    <s v="Microsoft®EOAforExchangeServerOpenSTU ShrdSvr AllLng MonthlySubscriptions-VolumeLicense Academic OLV 1License NoLevel Student 1Month"/>
    <s v="Unidad"/>
    <s v="Und"/>
    <s v="Producto"/>
    <s v="N/A"/>
    <s v="N/A"/>
    <s v="N/A"/>
    <s v="GR9-00001"/>
    <s v="Suscripción mensual con pago anual"/>
    <n v="1"/>
    <n v="1"/>
    <n v="1"/>
    <n v="0"/>
    <n v="4127.47"/>
    <n v="4127.47"/>
    <n v="0"/>
  </r>
  <r>
    <s v="Catalogo principalOVS_ES ACADEMICOGS7-00008"/>
    <s v="GS7-00008OVS_ES ACADEMICO"/>
    <m/>
    <x v="0"/>
    <s v="GS7-00008"/>
    <x v="0"/>
    <s v="Catalogo principal"/>
    <s v="USD"/>
    <s v="N/A"/>
    <s v="Microsoft®EntMobandSecurityE3Open ShrdSvr AllLng MonthlySubscriptions-VolumeLicense Academic OLV 1License NoLevel Student Student 1Month"/>
    <s v="Unidad"/>
    <s v="Und"/>
    <s v="Producto"/>
    <s v="N/A"/>
    <s v="N/A"/>
    <s v="N/A"/>
    <s v="GS7-00008"/>
    <s v="Suscripción mensual con pago anual"/>
    <n v="1.82"/>
    <n v="1"/>
    <n v="1"/>
    <n v="0"/>
    <n v="7511.9954000000007"/>
    <n v="7512"/>
    <n v="0"/>
  </r>
  <r>
    <s v="Catalogo principalOVS_ES ACADEMICOGS7-00009"/>
    <s v="GS7-00009OVS_ES ACADEMICO"/>
    <m/>
    <x v="0"/>
    <s v="GS7-00009"/>
    <x v="0"/>
    <s v="Catalogo principal"/>
    <s v="USD"/>
    <s v="N/A"/>
    <s v="Microsoft®EntMobandSecurityE3Open ShrdSvr AllLng MonthlySubscriptions-VolumeLicense Academic OLV 1License LevelE AdditionalProduct Faculty 1Month"/>
    <s v="Unidad"/>
    <s v="Und"/>
    <s v="Producto"/>
    <s v="N/A"/>
    <s v="N/A"/>
    <s v="N/A"/>
    <s v="GS7-00009"/>
    <s v="Suscripción mensual con pago anual"/>
    <n v="1.82"/>
    <n v="1"/>
    <n v="1"/>
    <n v="0"/>
    <n v="7511.9954000000007"/>
    <n v="7512"/>
    <n v="0"/>
  </r>
  <r>
    <s v="Catalogo principalOVS_ES ACADEMICOGS7-00010"/>
    <s v="GS7-00010OVS_ES ACADEMICO"/>
    <m/>
    <x v="0"/>
    <s v="GS7-00010"/>
    <x v="0"/>
    <s v="Catalogo principal"/>
    <s v="USD"/>
    <s v="N/A"/>
    <s v="Microsoft®EntMobandSecurityE3Open ShrdSvr AllLng MonthlySubscriptions-VolumeLicense Academic OLV 1License LevelF AdditionalProduct Faculty 1Month"/>
    <s v="Unidad"/>
    <s v="Und"/>
    <s v="Producto"/>
    <s v="N/A"/>
    <s v="N/A"/>
    <s v="N/A"/>
    <s v="GS7-00010"/>
    <s v="Suscripción mensual con pago anual"/>
    <n v="1.82"/>
    <n v="1"/>
    <n v="1"/>
    <n v="0"/>
    <n v="7511.9954000000007"/>
    <n v="7512"/>
    <n v="0"/>
  </r>
  <r>
    <s v="Catalogo principalOVS_ES ACADEMICOGU3-00001"/>
    <s v="GU3-00001OVS_ES ACADEMICO"/>
    <m/>
    <x v="0"/>
    <s v="GU3-00001"/>
    <x v="0"/>
    <s v="Catalogo principal"/>
    <s v="USD"/>
    <s v="N/A"/>
    <s v="Microsoft® O365 A1 Edu Open Student All Languages Subscription Open Value No Level 1 Month Academic"/>
    <s v="Unidad"/>
    <s v="Und"/>
    <s v="Producto"/>
    <s v="N/A"/>
    <s v="N/A"/>
    <s v="N/A"/>
    <s v="GU3-00001"/>
    <s v="Suscripción mensual con pago anual"/>
    <n v="0"/>
    <n v="1"/>
    <n v="1"/>
    <n v="0"/>
    <n v="0"/>
    <n v="0"/>
    <n v="0"/>
  </r>
  <r>
    <s v="Catalogo principalOVS_ES ACADEMICOGU4-00001"/>
    <s v="GU4-00001OVS_ES ACADEMICO"/>
    <m/>
    <x v="0"/>
    <s v="GU4-00001"/>
    <x v="0"/>
    <s v="Catalogo principal"/>
    <s v="USD"/>
    <s v="N/A"/>
    <s v="Microsoft® O365 A1 Edu Open Faculty All Languages Subscription Open Value Level E 1 Month Academic AP"/>
    <s v="Unidad"/>
    <s v="Und"/>
    <s v="Producto"/>
    <s v="N/A"/>
    <s v="N/A"/>
    <s v="N/A"/>
    <s v="GU4-00001"/>
    <s v="Suscripción mensual con pago anual"/>
    <n v="0"/>
    <n v="1"/>
    <n v="1"/>
    <n v="0"/>
    <n v="0"/>
    <n v="0"/>
    <n v="0"/>
  </r>
  <r>
    <s v="Catalogo principalOVS_ES ACADEMICOGU4-00002"/>
    <s v="GU4-00002OVS_ES ACADEMICO"/>
    <m/>
    <x v="0"/>
    <s v="GU4-00002"/>
    <x v="0"/>
    <s v="Catalogo principal"/>
    <s v="USD"/>
    <s v="N/A"/>
    <s v="Microsoft® O365 A1 Edu Open Faculty All Languages Subscription Open Value Level F 1 Month Academic AP"/>
    <s v="Unidad"/>
    <s v="Und"/>
    <s v="Producto"/>
    <s v="N/A"/>
    <s v="N/A"/>
    <s v="N/A"/>
    <s v="GU4-00002"/>
    <s v="Suscripción mensual con pago anual"/>
    <n v="0"/>
    <n v="1"/>
    <n v="1"/>
    <n v="0"/>
    <n v="0"/>
    <n v="0"/>
    <n v="0"/>
  </r>
  <r>
    <s v="Catalogo principalOVS_ES ACADEMICOH21-03098"/>
    <s v="H21-03098OVS_ES ACADEMICO"/>
    <m/>
    <x v="0"/>
    <s v="H21-03098"/>
    <x v="0"/>
    <s v="Catalogo principal"/>
    <s v="USD"/>
    <s v="N/A"/>
    <s v="Microsoft®ProjectServerCAL AllLng License/SoftwareAssurancePack Academic OLV 1License LevelE AdditionalProduct DvcCAL 1Year"/>
    <s v="Unidad"/>
    <s v="Und"/>
    <s v="Producto"/>
    <s v="N/A"/>
    <s v="N/A"/>
    <s v="N/A"/>
    <s v="H21-03098"/>
    <s v="Suscripción Anual"/>
    <n v="20"/>
    <n v="1"/>
    <n v="1"/>
    <n v="0"/>
    <n v="82549.400000000009"/>
    <n v="82549.399999999994"/>
    <n v="0"/>
  </r>
  <r>
    <s v="Catalogo principalOVS_ES ACADEMICOH21-03099"/>
    <s v="H21-03099OVS_ES ACADEMICO"/>
    <m/>
    <x v="0"/>
    <s v="H21-03099"/>
    <x v="0"/>
    <s v="Catalogo principal"/>
    <s v="USD"/>
    <s v="N/A"/>
    <s v="Microsoft®ProjectServerCAL AllLng License/SoftwareAssurancePack Academic OLV 1License LevelF AdditionalProduct DvcCAL 1Year"/>
    <s v="Unidad"/>
    <s v="Und"/>
    <s v="Producto"/>
    <s v="N/A"/>
    <s v="N/A"/>
    <s v="N/A"/>
    <s v="H21-03099"/>
    <s v="Suscripción Anual"/>
    <n v="20"/>
    <n v="1"/>
    <n v="1"/>
    <n v="0"/>
    <n v="82549.400000000009"/>
    <n v="82549.399999999994"/>
    <n v="0"/>
  </r>
  <r>
    <s v="Catalogo principalOVS_ES ACADEMICOH21-03100"/>
    <s v="H21-03100OVS_ES ACADEMICO"/>
    <m/>
    <x v="0"/>
    <s v="H21-03100"/>
    <x v="0"/>
    <s v="Catalogo principal"/>
    <s v="USD"/>
    <s v="N/A"/>
    <s v="Microsoft®ProjectServerCAL AllLng License/SoftwareAssurancePack Academic OLV 1License LevelE AdditionalProduct UsrCAL 1Year"/>
    <s v="Unidad"/>
    <s v="Und"/>
    <s v="Producto"/>
    <s v="N/A"/>
    <s v="N/A"/>
    <s v="N/A"/>
    <s v="H21-03100"/>
    <s v="Suscripción Anual"/>
    <n v="20"/>
    <n v="1"/>
    <n v="1"/>
    <n v="0"/>
    <n v="82549.400000000009"/>
    <n v="82549.399999999994"/>
    <n v="0"/>
  </r>
  <r>
    <s v="Catalogo principalOVS_ES ACADEMICOH21-03101"/>
    <s v="H21-03101OVS_ES ACADEMICO"/>
    <m/>
    <x v="0"/>
    <s v="H21-03101"/>
    <x v="0"/>
    <s v="Catalogo principal"/>
    <s v="USD"/>
    <s v="N/A"/>
    <s v="Microsoft®ProjectServerCAL AllLng License/SoftwareAssurancePack Academic OLV 1License LevelF AdditionalProduct UsrCAL 1Year"/>
    <s v="Unidad"/>
    <s v="Und"/>
    <s v="Producto"/>
    <s v="N/A"/>
    <s v="N/A"/>
    <s v="N/A"/>
    <s v="H21-03101"/>
    <s v="Suscripción Anual"/>
    <n v="20"/>
    <n v="1"/>
    <n v="1"/>
    <n v="0"/>
    <n v="82549.400000000009"/>
    <n v="82549.399999999994"/>
    <n v="0"/>
  </r>
  <r>
    <s v="Catalogo principalOVS_ES ACADEMICOH22-02365"/>
    <s v="H22-02365OVS_ES ACADEMICO"/>
    <m/>
    <x v="0"/>
    <s v="H22-02365"/>
    <x v="0"/>
    <s v="Catalogo principal"/>
    <s v="USD"/>
    <s v="N/A"/>
    <s v="Microsoft®ProjectServer AllLng License/SoftwareAssurancePack Academic OLV 1License LevelE AdditionalProduct 1Year"/>
    <s v="Unidad"/>
    <s v="Und"/>
    <s v="Producto"/>
    <s v="N/A"/>
    <s v="N/A"/>
    <s v="N/A"/>
    <s v="H22-02365"/>
    <s v="Suscripción Anual"/>
    <n v="54"/>
    <n v="1"/>
    <n v="1"/>
    <n v="0"/>
    <n v="222883.38"/>
    <n v="222883.38"/>
    <n v="0"/>
  </r>
  <r>
    <s v="Catalogo principalOVS_ES ACADEMICOH22-02366"/>
    <s v="H22-02366OVS_ES ACADEMICO"/>
    <m/>
    <x v="0"/>
    <s v="H22-02366"/>
    <x v="0"/>
    <s v="Catalogo principal"/>
    <s v="USD"/>
    <s v="N/A"/>
    <s v="Microsoft®ProjectServer AllLng License/SoftwareAssurancePack Academic OLV 1License LevelF AdditionalProduct 1Year"/>
    <s v="Unidad"/>
    <s v="Und"/>
    <s v="Producto"/>
    <s v="N/A"/>
    <s v="N/A"/>
    <s v="N/A"/>
    <s v="H22-02366"/>
    <s v="Suscripción Anual"/>
    <n v="54"/>
    <n v="1"/>
    <n v="1"/>
    <n v="0"/>
    <n v="222883.38"/>
    <n v="222883.38"/>
    <n v="0"/>
  </r>
  <r>
    <s v="Catalogo principalOVS_ES ACADEMICOH30-03427"/>
    <s v="H30-03427OVS_ES ACADEMICO"/>
    <m/>
    <x v="0"/>
    <s v="H30-03427"/>
    <x v="0"/>
    <s v="Catalogo principal"/>
    <s v="USD"/>
    <s v="N/A"/>
    <s v="Microsoft®ProjectProfessional AllLng License/SoftwareAssurancePack Academic OLV 1License LevelE AdditionalProduct w/1ProjectSvrCAL 1Year"/>
    <s v="Unidad"/>
    <s v="Und"/>
    <s v="Producto"/>
    <s v="N/A"/>
    <s v="N/A"/>
    <s v="N/A"/>
    <s v="H30-03427"/>
    <s v="Suscripción Anual"/>
    <n v="83"/>
    <n v="1"/>
    <n v="1"/>
    <n v="0"/>
    <n v="342580.01"/>
    <n v="342580.01"/>
    <n v="0"/>
  </r>
  <r>
    <s v="Catalogo principalOVS_ES ACADEMICOH30-03428"/>
    <s v="H30-03428OVS_ES ACADEMICO"/>
    <m/>
    <x v="0"/>
    <s v="H30-03428"/>
    <x v="0"/>
    <s v="Catalogo principal"/>
    <s v="USD"/>
    <s v="N/A"/>
    <s v="Microsoft®ProjectProfessional AllLng License/SoftwareAssurancePack Academic OLV 1License LevelF AdditionalProduct w/1ProjectSvrCAL 1Year"/>
    <s v="Unidad"/>
    <s v="Und"/>
    <s v="Producto"/>
    <s v="N/A"/>
    <s v="N/A"/>
    <s v="N/A"/>
    <s v="H30-03428"/>
    <s v="Suscripción Anual"/>
    <n v="83"/>
    <n v="1"/>
    <n v="1"/>
    <n v="0"/>
    <n v="342580.01"/>
    <n v="342580.01"/>
    <n v="0"/>
  </r>
  <r>
    <s v="Catalogo principalOVS_ES ACADEMICOH30-03429"/>
    <s v="H30-03429OVS_ES ACADEMICO"/>
    <m/>
    <x v="0"/>
    <s v="H30-03429"/>
    <x v="0"/>
    <s v="Catalogo principal"/>
    <s v="USD"/>
    <s v="N/A"/>
    <s v="Microsoft®ProjectProfessional AllLng License/SoftwareAssurancePack Academic OLV 1License LevelE Enterprise w/1ProjectSvrCAL 1Year"/>
    <s v="Unidad"/>
    <s v="Und"/>
    <s v="Producto"/>
    <s v="N/A"/>
    <s v="N/A"/>
    <s v="N/A"/>
    <s v="H30-03429"/>
    <s v="Suscripción Anual"/>
    <n v="9"/>
    <n v="1"/>
    <n v="1"/>
    <n v="0"/>
    <n v="37147.230000000003"/>
    <n v="37147.230000000003"/>
    <n v="0"/>
  </r>
  <r>
    <s v="Catalogo principalOVS_ES ACADEMICOH30-03430"/>
    <s v="H30-03430OVS_ES ACADEMICO"/>
    <m/>
    <x v="0"/>
    <s v="H30-03430"/>
    <x v="0"/>
    <s v="Catalogo principal"/>
    <s v="USD"/>
    <s v="N/A"/>
    <s v="Microsoft®ProjectProfessional AllLng License/SoftwareAssurancePack Academic OLV 1License LevelF Enterprise w/1ProjectSvrCAL 1Year"/>
    <s v="Unidad"/>
    <s v="Und"/>
    <s v="Producto"/>
    <s v="N/A"/>
    <s v="N/A"/>
    <s v="N/A"/>
    <s v="H30-03430"/>
    <s v="Suscripción Anual"/>
    <n v="9"/>
    <n v="1"/>
    <n v="1"/>
    <n v="0"/>
    <n v="37147.230000000003"/>
    <n v="37147.230000000003"/>
    <n v="0"/>
  </r>
  <r>
    <s v="Catalogo principalOVS_ES ACADEMICOH30-03431"/>
    <s v="H30-03431OVS_ES ACADEMICO"/>
    <m/>
    <x v="0"/>
    <s v="H30-03431"/>
    <x v="0"/>
    <s v="Catalogo principal"/>
    <s v="USD"/>
    <s v="N/A"/>
    <s v="Microsoft®ProjectProfessional AllLng License/SoftwareAssurancePack Academic OLV 1License NoLevel Student w/1ProjectSvrCAL 1Year"/>
    <s v="Unidad"/>
    <s v="Und"/>
    <s v="Producto"/>
    <s v="N/A"/>
    <s v="N/A"/>
    <s v="N/A"/>
    <s v="H30-03431"/>
    <s v="Suscripción Anual"/>
    <n v="6"/>
    <n v="1"/>
    <n v="1"/>
    <n v="0"/>
    <n v="24764.82"/>
    <n v="24764.82"/>
    <n v="0"/>
  </r>
  <r>
    <s v="Catalogo principalOVS_ES ACADEMICOHHQ-00001"/>
    <s v="HHQ-00001OVS_ES ACADEMICO"/>
    <m/>
    <x v="0"/>
    <s v="HHQ-00001"/>
    <x v="0"/>
    <s v="Catalogo principal"/>
    <s v="USD"/>
    <s v="N/A"/>
    <s v="Microsoft® Defender Identity Open Student All Languages Subscription Open Value No Level 1 Month Academic"/>
    <s v="Unidad"/>
    <s v="Und"/>
    <s v="Producto"/>
    <s v="N/A"/>
    <s v="N/A"/>
    <s v="N/A"/>
    <s v="HHQ-00001"/>
    <s v="Suscripción mensual con pago anual"/>
    <n v="1.4"/>
    <n v="1"/>
    <n v="1"/>
    <n v="0"/>
    <n v="5778.4579999999996"/>
    <n v="5778.46"/>
    <n v="0"/>
  </r>
  <r>
    <s v="Catalogo principalOVS_ES ACADEMICOHHR-00001"/>
    <s v="HHR-00001OVS_ES ACADEMICO"/>
    <m/>
    <x v="0"/>
    <s v="HHR-00001"/>
    <x v="0"/>
    <s v="Catalogo principal"/>
    <s v="USD"/>
    <s v="N/A"/>
    <s v="Microsoft® Defender Identity Open Faculty All Languages Subscription Open Value Level E 1 Month Academic AP"/>
    <s v="Unidad"/>
    <s v="Und"/>
    <s v="Producto"/>
    <s v="N/A"/>
    <s v="N/A"/>
    <s v="N/A"/>
    <s v="HHR-00001"/>
    <s v="Suscripción mensual con pago anual"/>
    <n v="1.4"/>
    <n v="1"/>
    <n v="1"/>
    <n v="0"/>
    <n v="5778.4579999999996"/>
    <n v="5778.46"/>
    <n v="0"/>
  </r>
  <r>
    <s v="Catalogo principalOVS_ES ACADEMICOHHR-00002"/>
    <s v="HHR-00002OVS_ES ACADEMICO"/>
    <m/>
    <x v="0"/>
    <s v="HHR-00002"/>
    <x v="0"/>
    <s v="Catalogo principal"/>
    <s v="USD"/>
    <s v="N/A"/>
    <s v="Microsoft® Defender Identity Open Faculty All Languages Subscription Open Value Level F 1 Month Academic AP"/>
    <s v="Unidad"/>
    <s v="Und"/>
    <s v="Producto"/>
    <s v="N/A"/>
    <s v="N/A"/>
    <s v="N/A"/>
    <s v="HHR-00002"/>
    <s v="Suscripción mensual con pago anual"/>
    <n v="1.4"/>
    <n v="1"/>
    <n v="1"/>
    <n v="0"/>
    <n v="5778.4579999999996"/>
    <n v="5778.46"/>
    <n v="0"/>
  </r>
  <r>
    <s v="Catalogo principalOVS_ES ACADEMICOHHT-00001"/>
    <s v="HHT-00001OVS_ES ACADEMICO"/>
    <m/>
    <x v="0"/>
    <s v="HHT-00001"/>
    <x v="0"/>
    <s v="Catalogo principal"/>
    <s v="USD"/>
    <s v="N/A"/>
    <s v="Microsoft® Defender Identity CAO Open Student All Languages Subscription Open Value No Level 1 Month Academic Add-on ATA"/>
    <s v="Unidad"/>
    <s v="Und"/>
    <s v="Producto"/>
    <s v="N/A"/>
    <s v="N/A"/>
    <s v="N/A"/>
    <s v="HHT-00001"/>
    <s v="Suscripción mensual con pago anual"/>
    <n v="0.6"/>
    <n v="1"/>
    <n v="1"/>
    <n v="0"/>
    <n v="2476.482"/>
    <n v="2476.48"/>
    <n v="0"/>
  </r>
  <r>
    <s v="Catalogo principalOVS_ES ACADEMICOHHU-00001"/>
    <s v="HHU-00001OVS_ES ACADEMICO"/>
    <m/>
    <x v="0"/>
    <s v="HHU-00001"/>
    <x v="0"/>
    <s v="Catalogo principal"/>
    <s v="USD"/>
    <s v="N/A"/>
    <s v="Microsoft® Defender Identity CAO Open Faculty All Languages Subscription Open Value Level E 1 Month Academic Additional Product Add-on ATA"/>
    <s v="Unidad"/>
    <s v="Und"/>
    <s v="Producto"/>
    <s v="N/A"/>
    <s v="N/A"/>
    <s v="N/A"/>
    <s v="HHU-00001"/>
    <s v="Suscripción mensual con pago anual"/>
    <n v="0.6"/>
    <n v="1"/>
    <n v="1"/>
    <n v="0"/>
    <n v="2476.482"/>
    <n v="2476.48"/>
    <n v="0"/>
  </r>
  <r>
    <s v="Catalogo principalOVS_ES ACADEMICOHHU-00002"/>
    <s v="HHU-00002OVS_ES ACADEMICO"/>
    <m/>
    <x v="0"/>
    <s v="HHU-00002"/>
    <x v="0"/>
    <s v="Catalogo principal"/>
    <s v="USD"/>
    <s v="N/A"/>
    <s v="Microsoft® Defender Identity CAO Open Faculty All Languages Subscription Open Value Level F 1 Month Academic Additional Product Add-on ATA"/>
    <s v="Unidad"/>
    <s v="Und"/>
    <s v="Producto"/>
    <s v="N/A"/>
    <s v="N/A"/>
    <s v="N/A"/>
    <s v="HHU-00002"/>
    <s v="Suscripción mensual con pago anual"/>
    <n v="0.6"/>
    <n v="1"/>
    <n v="1"/>
    <n v="0"/>
    <n v="2476.482"/>
    <n v="2476.48"/>
    <n v="0"/>
  </r>
  <r>
    <s v="Catalogo principalOVS_ES ACADEMICOHJA-00600"/>
    <s v="HJA-00600OVS_ES ACADEMICO"/>
    <m/>
    <x v="0"/>
    <s v="HJA-00600"/>
    <x v="0"/>
    <s v="Catalogo principal"/>
    <s v="USD"/>
    <s v="N/A"/>
    <s v="Microsoft® BizTalk Server Branch All Languages License &amp; Software Assurance Open Value 2 Licenses Level E 1 Year Academic AP Core License"/>
    <s v="Unidad"/>
    <s v="Und"/>
    <s v="Producto"/>
    <s v="N/A"/>
    <s v="N/A"/>
    <s v="N/A"/>
    <s v="HJA-00600"/>
    <s v="Suscripción Anual"/>
    <n v="106"/>
    <n v="1"/>
    <n v="1"/>
    <n v="0"/>
    <n v="437511.82"/>
    <n v="437511.82"/>
    <n v="0"/>
  </r>
  <r>
    <s v="Catalogo principalOVS_ES ACADEMICOHJA-00601"/>
    <s v="HJA-00601OVS_ES ACADEMICO"/>
    <m/>
    <x v="0"/>
    <s v="HJA-00601"/>
    <x v="0"/>
    <s v="Catalogo principal"/>
    <s v="USD"/>
    <s v="N/A"/>
    <s v="Microsoft® BizTalk Server Branch All Languages License &amp; Software Assurance Open Value 2 Licenses Level F 1 Year Academic AP Core License"/>
    <s v="Unidad"/>
    <s v="Und"/>
    <s v="Producto"/>
    <s v="N/A"/>
    <s v="N/A"/>
    <s v="N/A"/>
    <s v="HJA-00601"/>
    <s v="Suscripción Anual"/>
    <n v="106"/>
    <n v="1"/>
    <n v="1"/>
    <n v="0"/>
    <n v="437511.82"/>
    <n v="437511.82"/>
    <n v="0"/>
  </r>
  <r>
    <s v="Catalogo principalOVS_ES ACADEMICOHVG-00001"/>
    <s v="HVG-00001OVS_ES ACADEMICO"/>
    <m/>
    <x v="0"/>
    <s v="HVG-00001"/>
    <x v="0"/>
    <s v="Catalogo principal"/>
    <s v="USD"/>
    <s v="N/A"/>
    <s v="Microsoft® O365 A3 Edu Open Student All Languages Subscription Open Value No Level 1 Month Academic Student Add-on Office Pro Plus"/>
    <s v="Unidad"/>
    <s v="Und"/>
    <s v="Producto"/>
    <s v="N/A"/>
    <s v="N/A"/>
    <s v="N/A"/>
    <s v="HVG-00001"/>
    <s v="Suscripción mensual con pago anual"/>
    <n v="1.5"/>
    <n v="1"/>
    <n v="1"/>
    <n v="0"/>
    <n v="6191.2049999999999"/>
    <n v="6191.21"/>
    <n v="0"/>
  </r>
  <r>
    <s v="Catalogo principalOVS_ES ACADEMICOHVG-00003"/>
    <s v="HVG-00003OVS_ES ACADEMICO"/>
    <m/>
    <x v="0"/>
    <s v="HVG-00003"/>
    <x v="0"/>
    <s v="Catalogo principal"/>
    <s v="USD"/>
    <s v="N/A"/>
    <s v="Microsoft® O365 A3 Edu Open Student All Languages Subscription Open Value No Level 1 Month Academic Add-on User CCAL/ECAL"/>
    <s v="Unidad"/>
    <s v="Und"/>
    <s v="Producto"/>
    <s v="N/A"/>
    <s v="N/A"/>
    <s v="N/A"/>
    <s v="HVG-00003"/>
    <s v="Suscripción mensual con pago anual"/>
    <n v="2.4"/>
    <n v="1"/>
    <n v="1"/>
    <n v="0"/>
    <n v="9905.9279999999999"/>
    <n v="9905.93"/>
    <n v="0"/>
  </r>
  <r>
    <s v="Catalogo principalOVS_ES ACADEMICOHVG-00004"/>
    <s v="HVG-00004OVS_ES ACADEMICO"/>
    <m/>
    <x v="0"/>
    <s v="HVG-00004"/>
    <x v="0"/>
    <s v="Catalogo principal"/>
    <s v="USD"/>
    <s v="N/A"/>
    <s v="Microsoft® O365 A3 Edu Open Student All Languages Subscription Open Value No Level 1 Month Academic Add-on User CCAL/ECAL Office Pro Plus"/>
    <s v="Unidad"/>
    <s v="Und"/>
    <s v="Producto"/>
    <s v="N/A"/>
    <s v="N/A"/>
    <s v="N/A"/>
    <s v="HVG-00004"/>
    <s v="Suscripción mensual con pago anual"/>
    <n v="1.3"/>
    <n v="1"/>
    <n v="1"/>
    <n v="0"/>
    <n v="5365.7110000000002"/>
    <n v="5365.71"/>
    <n v="0"/>
  </r>
  <r>
    <s v="Catalogo principalOVS_ES ACADEMICOHVG-00007"/>
    <s v="HVG-00007OVS_ES ACADEMICO"/>
    <m/>
    <x v="0"/>
    <s v="HVG-00007"/>
    <x v="0"/>
    <s v="Catalogo principal"/>
    <s v="USD"/>
    <s v="N/A"/>
    <s v="Microsoft® O365 A3 Edu Open Student All Languages Subscription Open Value No Level 1 Month Academic Enterprise"/>
    <s v="Unidad"/>
    <s v="Und"/>
    <s v="Producto"/>
    <s v="N/A"/>
    <s v="N/A"/>
    <s v="N/A"/>
    <s v="HVG-00007"/>
    <s v="Suscripción mensual con pago anual"/>
    <n v="2.5"/>
    <n v="1"/>
    <n v="1"/>
    <n v="0"/>
    <n v="10318.675000000001"/>
    <n v="10318.68"/>
    <n v="0"/>
  </r>
  <r>
    <s v="Catalogo principalOVS_ES ACADEMICOHVG-00008"/>
    <s v="HVG-00008OVS_ES ACADEMICO"/>
    <m/>
    <x v="0"/>
    <s v="HVG-00008"/>
    <x v="0"/>
    <s v="Catalogo principal"/>
    <s v="USD"/>
    <s v="N/A"/>
    <s v="Microsoft® O365 A3 Edu Open Student All Languages Subscription Open Value No Level 1 Month Academic Platform"/>
    <s v="Unidad"/>
    <s v="Und"/>
    <s v="Producto"/>
    <s v="N/A"/>
    <s v="N/A"/>
    <s v="N/A"/>
    <s v="HVG-00008"/>
    <s v="Suscripción mensual con pago anual"/>
    <n v="2.5"/>
    <n v="1"/>
    <n v="1"/>
    <n v="0"/>
    <n v="10318.675000000001"/>
    <n v="10318.68"/>
    <n v="0"/>
  </r>
  <r>
    <s v="Catalogo principalOVS_ES ACADEMICOHVG-00009"/>
    <s v="HVG-00009OVS_ES ACADEMICO"/>
    <m/>
    <x v="0"/>
    <s v="HVG-00009"/>
    <x v="0"/>
    <s v="Catalogo principal"/>
    <s v="USD"/>
    <s v="N/A"/>
    <s v="Microsoft® O365 A3 Edu Open Student All Languages Subscription Open Value No Level 1 Month Academic"/>
    <s v="Unidad"/>
    <s v="Und"/>
    <s v="Producto"/>
    <s v="N/A"/>
    <s v="N/A"/>
    <s v="N/A"/>
    <s v="HVG-00009"/>
    <s v="Suscripción mensual con pago anual"/>
    <n v="2.5"/>
    <n v="1"/>
    <n v="1"/>
    <n v="0"/>
    <n v="10318.675000000001"/>
    <n v="10318.68"/>
    <n v="0"/>
  </r>
  <r>
    <s v="Catalogo principalOVS_ES ACADEMICOHVH-00001"/>
    <s v="HVH-00001OVS_ES ACADEMICO"/>
    <m/>
    <x v="0"/>
    <s v="HVH-00001"/>
    <x v="0"/>
    <s v="Catalogo principal"/>
    <s v="USD"/>
    <s v="N/A"/>
    <s v="Microsoft® O365 A3 Edu Open Faculty All Languages Subscription Open Value Level E 1 Month Academic AP Add-on Office Pro Plus"/>
    <s v="Unidad"/>
    <s v="Und"/>
    <s v="Producto"/>
    <s v="N/A"/>
    <s v="N/A"/>
    <s v="N/A"/>
    <s v="HVH-00001"/>
    <s v="Suscripción mensual con pago anual"/>
    <n v="1.8"/>
    <n v="1"/>
    <n v="1"/>
    <n v="0"/>
    <n v="7429.4460000000008"/>
    <n v="7429.45"/>
    <n v="0"/>
  </r>
  <r>
    <s v="Catalogo principalOVS_ES ACADEMICOHVH-00002"/>
    <s v="HVH-00002OVS_ES ACADEMICO"/>
    <m/>
    <x v="0"/>
    <s v="HVH-00002"/>
    <x v="0"/>
    <s v="Catalogo principal"/>
    <s v="USD"/>
    <s v="N/A"/>
    <s v="Microsoft® O365 A3 Edu Open Faculty All Languages Subscription Open Value Level F 1 Month Academic AP Add-on Office Pro Plus"/>
    <s v="Unidad"/>
    <s v="Und"/>
    <s v="Producto"/>
    <s v="N/A"/>
    <s v="N/A"/>
    <s v="N/A"/>
    <s v="HVH-00002"/>
    <s v="Suscripción mensual con pago anual"/>
    <n v="1.8"/>
    <n v="1"/>
    <n v="1"/>
    <n v="0"/>
    <n v="7429.4460000000008"/>
    <n v="7429.45"/>
    <n v="0"/>
  </r>
  <r>
    <s v="Catalogo principalOVS_ES ACADEMICOHVH-00003"/>
    <s v="HVH-00003OVS_ES ACADEMICO"/>
    <m/>
    <x v="0"/>
    <s v="HVH-00003"/>
    <x v="0"/>
    <s v="Catalogo principal"/>
    <s v="USD"/>
    <s v="N/A"/>
    <s v="Microsoft® O365 A3 Edu Open Faculty All Languages Subscription Open Value Level E 1 Month Academic AP Add-on User CCAL/ECAL"/>
    <s v="Unidad"/>
    <s v="Und"/>
    <s v="Producto"/>
    <s v="N/A"/>
    <s v="N/A"/>
    <s v="N/A"/>
    <s v="HVH-00003"/>
    <s v="Suscripción mensual con pago anual"/>
    <n v="2.8"/>
    <n v="1"/>
    <n v="1"/>
    <n v="0"/>
    <n v="11556.915999999999"/>
    <n v="11556.92"/>
    <n v="0"/>
  </r>
  <r>
    <s v="Catalogo principalOVS_ES ACADEMICOHVH-00004"/>
    <s v="HVH-00004OVS_ES ACADEMICO"/>
    <m/>
    <x v="0"/>
    <s v="HVH-00004"/>
    <x v="0"/>
    <s v="Catalogo principal"/>
    <s v="USD"/>
    <s v="N/A"/>
    <s v="Microsoft® O365 A3 Edu Open Faculty All Languages Subscription Open Value Level E 1 Month Academic AP Add-on User CCAL/ECAL Office Pro Plus"/>
    <s v="Unidad"/>
    <s v="Und"/>
    <s v="Producto"/>
    <s v="N/A"/>
    <s v="N/A"/>
    <s v="N/A"/>
    <s v="HVH-00004"/>
    <s v="Suscripción mensual con pago anual"/>
    <n v="1"/>
    <n v="1"/>
    <n v="1"/>
    <n v="0"/>
    <n v="4127.47"/>
    <n v="4127.47"/>
    <n v="0"/>
  </r>
  <r>
    <s v="Catalogo principalOVS_ES ACADEMICOHVH-00005"/>
    <s v="HVH-00005OVS_ES ACADEMICO"/>
    <m/>
    <x v="0"/>
    <s v="HVH-00005"/>
    <x v="0"/>
    <s v="Catalogo principal"/>
    <s v="USD"/>
    <s v="N/A"/>
    <s v="Microsoft® O365 A3 Edu Open Faculty All Languages Subscription Open Value Level F 1 Month Academic AP Add-on User CCAL/ECAL Office Pro Plus"/>
    <s v="Unidad"/>
    <s v="Und"/>
    <s v="Producto"/>
    <s v="N/A"/>
    <s v="N/A"/>
    <s v="N/A"/>
    <s v="HVH-00005"/>
    <s v="Suscripción mensual con pago anual"/>
    <n v="1"/>
    <n v="1"/>
    <n v="1"/>
    <n v="0"/>
    <n v="4127.47"/>
    <n v="4127.47"/>
    <n v="0"/>
  </r>
  <r>
    <s v="Catalogo principalOVS_ES ACADEMICOHVH-00006"/>
    <s v="HVH-00006OVS_ES ACADEMICO"/>
    <m/>
    <x v="0"/>
    <s v="HVH-00006"/>
    <x v="0"/>
    <s v="Catalogo principal"/>
    <s v="USD"/>
    <s v="N/A"/>
    <s v="Microsoft® O365 A3 Edu Open Faculty All Languages Subscription Open Value Level F 1 Month Academic AP Add-on User CCAL/ECAL"/>
    <s v="Unidad"/>
    <s v="Und"/>
    <s v="Producto"/>
    <s v="N/A"/>
    <s v="N/A"/>
    <s v="N/A"/>
    <s v="HVH-00006"/>
    <s v="Suscripción mensual con pago anual"/>
    <n v="2.8"/>
    <n v="1"/>
    <n v="1"/>
    <n v="0"/>
    <n v="11556.915999999999"/>
    <n v="11556.92"/>
    <n v="0"/>
  </r>
  <r>
    <s v="Catalogo principalOVS_ES ACADEMICOHVH-00007"/>
    <s v="HVH-00007OVS_ES ACADEMICO"/>
    <m/>
    <x v="0"/>
    <s v="HVH-00007"/>
    <x v="0"/>
    <s v="Catalogo principal"/>
    <s v="USD"/>
    <s v="N/A"/>
    <s v="Microsoft® O365 A3 Edu Open Faculty All Languages Subscription Open Value Level E 1 Month Academic AP"/>
    <s v="Unidad"/>
    <s v="Und"/>
    <s v="Producto"/>
    <s v="N/A"/>
    <s v="N/A"/>
    <s v="N/A"/>
    <s v="HVH-00007"/>
    <s v="Suscripción mensual con pago anual"/>
    <n v="3.3"/>
    <n v="1"/>
    <n v="1"/>
    <n v="0"/>
    <n v="13620.651"/>
    <n v="13620.65"/>
    <n v="0"/>
  </r>
  <r>
    <s v="Catalogo principalOVS_ES ACADEMICOHVH-00008"/>
    <s v="HVH-00008OVS_ES ACADEMICO"/>
    <m/>
    <x v="0"/>
    <s v="HVH-00008"/>
    <x v="0"/>
    <s v="Catalogo principal"/>
    <s v="USD"/>
    <s v="N/A"/>
    <s v="Microsoft® O365 A3 Edu Open Faculty All Languages Subscription Open Value Level F 1 Month Academic AP"/>
    <s v="Unidad"/>
    <s v="Und"/>
    <s v="Producto"/>
    <s v="N/A"/>
    <s v="N/A"/>
    <s v="N/A"/>
    <s v="HVH-00008"/>
    <s v="Suscripción mensual con pago anual"/>
    <n v="3.3"/>
    <n v="1"/>
    <n v="1"/>
    <n v="0"/>
    <n v="13620.651"/>
    <n v="13620.65"/>
    <n v="0"/>
  </r>
  <r>
    <s v="Catalogo principalOVS_ES ACADEMICOHVH-00009"/>
    <s v="HVH-00009OVS_ES ACADEMICO"/>
    <m/>
    <x v="0"/>
    <s v="HVH-00009"/>
    <x v="0"/>
    <s v="Catalogo principal"/>
    <s v="USD"/>
    <s v="N/A"/>
    <s v="Microsoft® O365 A3 Edu Open Faculty All Languages Subscription Open Value Level E 1 Month Each Academic Enterprise"/>
    <s v="Unidad"/>
    <s v="Und"/>
    <s v="Producto"/>
    <s v="N/A"/>
    <s v="N/A"/>
    <s v="N/A"/>
    <s v="HVH-00009"/>
    <s v="Suscripción mensual con pago anual"/>
    <n v="3.3"/>
    <n v="1"/>
    <n v="1"/>
    <n v="0"/>
    <n v="13620.651"/>
    <n v="13620.65"/>
    <n v="0"/>
  </r>
  <r>
    <s v="Catalogo principalOVS_ES ACADEMICOHVH-00010"/>
    <s v="HVH-00010OVS_ES ACADEMICO"/>
    <m/>
    <x v="0"/>
    <s v="HVH-00010"/>
    <x v="0"/>
    <s v="Catalogo principal"/>
    <s v="USD"/>
    <s v="N/A"/>
    <s v="Microsoft® O365 A3 Edu Open Faculty All Languages Subscription Open Value Level F 1 Month Each Academic Enterprise"/>
    <s v="Unidad"/>
    <s v="Und"/>
    <s v="Producto"/>
    <s v="N/A"/>
    <s v="N/A"/>
    <s v="N/A"/>
    <s v="HVH-00010"/>
    <s v="Suscripción mensual con pago anual"/>
    <n v="3.3"/>
    <n v="1"/>
    <n v="1"/>
    <n v="0"/>
    <n v="13620.651"/>
    <n v="13620.65"/>
    <n v="0"/>
  </r>
  <r>
    <s v="Catalogo principalOVS_ES ACADEMICOHVH-00012"/>
    <s v="HVH-00012OVS_ES ACADEMICO"/>
    <m/>
    <x v="0"/>
    <s v="HVH-00012"/>
    <x v="0"/>
    <s v="Catalogo principal"/>
    <s v="USD"/>
    <s v="N/A"/>
    <s v="Microsoft® O365 A3 Edu Open Faculty All Languages Subscription Open Value Level E 1 Month Each Academic Platform"/>
    <s v="Unidad"/>
    <s v="Und"/>
    <s v="Producto"/>
    <s v="N/A"/>
    <s v="N/A"/>
    <s v="N/A"/>
    <s v="HVH-00012"/>
    <s v="Suscripción mensual con pago anual"/>
    <n v="3.3"/>
    <n v="1"/>
    <n v="1"/>
    <n v="0"/>
    <n v="13620.651"/>
    <n v="13620.65"/>
    <n v="0"/>
  </r>
  <r>
    <s v="Catalogo principalOVS_ES ACADEMICOHVH-00013"/>
    <s v="HVH-00013OVS_ES ACADEMICO"/>
    <m/>
    <x v="0"/>
    <s v="HVH-00013"/>
    <x v="0"/>
    <s v="Catalogo principal"/>
    <s v="USD"/>
    <s v="N/A"/>
    <s v="Microsoft® O365 A3 Edu Open Faculty All Languages Subscription Open Value Level F 1 Month Each Academic Platform"/>
    <s v="Unidad"/>
    <s v="Und"/>
    <s v="Producto"/>
    <s v="N/A"/>
    <s v="N/A"/>
    <s v="N/A"/>
    <s v="HVH-00013"/>
    <s v="Suscripción mensual con pago anual"/>
    <n v="3.3"/>
    <n v="1"/>
    <n v="1"/>
    <n v="0"/>
    <n v="13620.651"/>
    <n v="13620.65"/>
    <n v="0"/>
  </r>
  <r>
    <s v="Catalogo principalOVS_ES ACADEMICOHWL-00001"/>
    <s v="HWL-00001OVS_ES ACADEMICO"/>
    <m/>
    <x v="0"/>
    <s v="HWL-00001"/>
    <x v="0"/>
    <s v="Catalogo principal"/>
    <s v="USD"/>
    <s v="N/A"/>
    <s v="Microsoft®VisioPlan1OpenFaculty ShrdSvr AllLng MonthlySubscriptions-VolumeLicense Academic OLV 1License LevelE AdditionalProduct 1Month"/>
    <s v="Unidad"/>
    <s v="Und"/>
    <s v="Producto"/>
    <s v="N/A"/>
    <s v="N/A"/>
    <s v="N/A"/>
    <s v="HWL-00001"/>
    <s v="Suscripción mensual con pago anual"/>
    <n v="1"/>
    <n v="1"/>
    <n v="1"/>
    <n v="0"/>
    <n v="4127.47"/>
    <n v="4127.47"/>
    <n v="0"/>
  </r>
  <r>
    <s v="Catalogo principalOVS_ES ACADEMICOHWL-00002"/>
    <s v="HWL-00002OVS_ES ACADEMICO"/>
    <m/>
    <x v="0"/>
    <s v="HWL-00002"/>
    <x v="0"/>
    <s v="Catalogo principal"/>
    <s v="USD"/>
    <s v="N/A"/>
    <s v="Microsoft®VisioPlan1OpenFaculty ShrdSvr AllLng MonthlySubscriptions-VolumeLicense Academic OLV 1License LevelF AdditionalProduct 1Month"/>
    <s v="Unidad"/>
    <s v="Und"/>
    <s v="Producto"/>
    <s v="N/A"/>
    <s v="N/A"/>
    <s v="N/A"/>
    <s v="HWL-00002"/>
    <s v="Suscripción mensual con pago anual"/>
    <n v="1"/>
    <n v="1"/>
    <n v="1"/>
    <n v="0"/>
    <n v="4127.47"/>
    <n v="4127.47"/>
    <n v="0"/>
  </r>
  <r>
    <s v="Catalogo principalOVS_ES ACADEMICOHWM-00001"/>
    <s v="HWM-00001OVS_ES ACADEMICO"/>
    <m/>
    <x v="0"/>
    <s v="HWM-00001"/>
    <x v="0"/>
    <s v="Catalogo principal"/>
    <s v="USD"/>
    <s v="N/A"/>
    <s v="Microsoft®VisioPlan1OpenStudents ShrdSvr AllLng MonthlySubscriptions-VolumeLicense Academic OLV 1License NoLevel Student 1Month"/>
    <s v="Unidad"/>
    <s v="Und"/>
    <s v="Producto"/>
    <s v="N/A"/>
    <s v="N/A"/>
    <s v="N/A"/>
    <s v="HWM-00001"/>
    <s v="Suscripción mensual con pago anual"/>
    <n v="0.8"/>
    <n v="1"/>
    <n v="1"/>
    <n v="0"/>
    <n v="3301.9760000000006"/>
    <n v="3301.98"/>
    <n v="0"/>
  </r>
  <r>
    <s v="Catalogo principalOVS_ES ACADEMICOJ5A-01178"/>
    <s v="J5A-01178OVS_ES ACADEMICO"/>
    <m/>
    <x v="0"/>
    <s v="J5A-01178"/>
    <x v="0"/>
    <s v="Catalogo principal"/>
    <s v="USD"/>
    <s v="N/A"/>
    <s v="Microsoft® Endpoint Configuration Manager All Languages License &amp; Software Assurance Open Value Level E 1 Year Academic Enterprise Per OSE"/>
    <s v="Unidad"/>
    <s v="Und"/>
    <s v="Producto"/>
    <s v="N/A"/>
    <s v="N/A"/>
    <s v="N/A"/>
    <s v="J5A-01178"/>
    <s v="Suscripción Anual"/>
    <n v="4.84"/>
    <n v="1"/>
    <n v="1"/>
    <n v="0"/>
    <n v="19976.9548"/>
    <n v="19976.95"/>
    <n v="0"/>
  </r>
  <r>
    <s v="Catalogo principalOVS_ES ACADEMICOJ5A-01179"/>
    <s v="J5A-01179OVS_ES ACADEMICO"/>
    <m/>
    <x v="0"/>
    <s v="J5A-01179"/>
    <x v="0"/>
    <s v="Catalogo principal"/>
    <s v="USD"/>
    <s v="N/A"/>
    <s v="Microsoft® Endpoint Configuration Manager All Languages License &amp; Software Assurance Open Value Level F 1 Year Academic Enterprise Per OSE"/>
    <s v="Unidad"/>
    <s v="Und"/>
    <s v="Producto"/>
    <s v="N/A"/>
    <s v="N/A"/>
    <s v="N/A"/>
    <s v="J5A-01179"/>
    <s v="Suscripción Anual"/>
    <n v="4.84"/>
    <n v="1"/>
    <n v="1"/>
    <n v="0"/>
    <n v="19976.9548"/>
    <n v="19976.95"/>
    <n v="0"/>
  </r>
  <r>
    <s v="Catalogo principalOVS_ES ACADEMICOJ5A-01180"/>
    <s v="J5A-01180OVS_ES ACADEMICO"/>
    <m/>
    <x v="0"/>
    <s v="J5A-01180"/>
    <x v="0"/>
    <s v="Catalogo principal"/>
    <s v="USD"/>
    <s v="N/A"/>
    <s v="Microsoft® Endpoint Configuration Manager All Languages License &amp; Software Assurance Open Value Level E 1 Year Academic Enterprise Per User"/>
    <s v="Unidad"/>
    <s v="Und"/>
    <s v="Producto"/>
    <s v="N/A"/>
    <s v="N/A"/>
    <s v="N/A"/>
    <s v="J5A-01180"/>
    <s v="Suscripción Anual"/>
    <n v="4.84"/>
    <n v="1"/>
    <n v="1"/>
    <n v="0"/>
    <n v="19976.9548"/>
    <n v="19976.95"/>
    <n v="0"/>
  </r>
  <r>
    <s v="Catalogo principalOVS_ES ACADEMICOJ5A-01181"/>
    <s v="J5A-01181OVS_ES ACADEMICO"/>
    <m/>
    <x v="0"/>
    <s v="J5A-01181"/>
    <x v="0"/>
    <s v="Catalogo principal"/>
    <s v="USD"/>
    <s v="N/A"/>
    <s v="Microsoft® Endpoint Configuration Manager All Languages License &amp; Software Assurance Open Value Level F 1 Year Academic Enterprise Per User"/>
    <s v="Unidad"/>
    <s v="Und"/>
    <s v="Producto"/>
    <s v="N/A"/>
    <s v="N/A"/>
    <s v="N/A"/>
    <s v="J5A-01181"/>
    <s v="Suscripción Anual"/>
    <n v="4.84"/>
    <n v="1"/>
    <n v="1"/>
    <n v="0"/>
    <n v="19976.9548"/>
    <n v="19976.95"/>
    <n v="0"/>
  </r>
  <r>
    <s v="Catalogo principalOVS_ES ACADEMICOJ5A-01182"/>
    <s v="J5A-01182OVS_ES ACADEMICO"/>
    <m/>
    <x v="0"/>
    <s v="J5A-01182"/>
    <x v="0"/>
    <s v="Catalogo principal"/>
    <s v="USD"/>
    <s v="N/A"/>
    <s v="Microsoft® Endpoint Configuration Manager All Languages License &amp; Software Assurance Open Value No Level 1 Year Academic Student Per OSE"/>
    <s v="Unidad"/>
    <s v="Und"/>
    <s v="Producto"/>
    <s v="N/A"/>
    <s v="N/A"/>
    <s v="N/A"/>
    <s v="J5A-01182"/>
    <s v="Suscripción Anual"/>
    <n v="3.12"/>
    <n v="1"/>
    <n v="1"/>
    <n v="0"/>
    <n v="12877.706400000001"/>
    <n v="12877.71"/>
    <n v="0"/>
  </r>
  <r>
    <s v="Catalogo principalOVS_ES ACADEMICOJ5A-01183"/>
    <s v="J5A-01183OVS_ES ACADEMICO"/>
    <m/>
    <x v="0"/>
    <s v="J5A-01183"/>
    <x v="0"/>
    <s v="Catalogo principal"/>
    <s v="USD"/>
    <s v="N/A"/>
    <s v="Microsoft® Endpoint Configuration Manager All Languages License &amp; Software Assurance Open Value No Level 1 Year Academic Student Per User"/>
    <s v="Unidad"/>
    <s v="Und"/>
    <s v="Producto"/>
    <s v="N/A"/>
    <s v="N/A"/>
    <s v="N/A"/>
    <s v="J5A-01183"/>
    <s v="Suscripción Anual"/>
    <n v="3.12"/>
    <n v="1"/>
    <n v="1"/>
    <n v="0"/>
    <n v="12877.706400000001"/>
    <n v="12877.71"/>
    <n v="0"/>
  </r>
  <r>
    <s v="Catalogo principalOVS_ES ACADEMICOJNN-00001"/>
    <s v="JNN-00001OVS_ES ACADEMICO"/>
    <m/>
    <x v="0"/>
    <s v="JNN-00001"/>
    <x v="0"/>
    <s v="Catalogo principal"/>
    <s v="USD"/>
    <s v="N/A"/>
    <s v="Microsoft® O365 A3 Edu Open Student Use Benefit All Languages Subscription Open Value No Level 1 Month Academic"/>
    <s v="Unidad"/>
    <s v="Und"/>
    <s v="Producto"/>
    <s v="N/A"/>
    <s v="N/A"/>
    <s v="N/A"/>
    <s v="JNN-00001"/>
    <s v="Suscripción mensual con pago anual"/>
    <n v="0"/>
    <n v="1"/>
    <n v="1"/>
    <n v="0"/>
    <n v="0"/>
    <n v="0"/>
    <n v="0"/>
  </r>
  <r>
    <s v="Catalogo principalOVS_ES ACADEMICOKW5-00359"/>
    <s v="KW5-00359OVS_ES ACADEMICO"/>
    <m/>
    <x v="0"/>
    <s v="KW5-00359"/>
    <x v="0"/>
    <s v="Catalogo principal"/>
    <s v="USD"/>
    <s v="N/A"/>
    <s v="Microsoft® Win Device Edu All Languages Upgrade SA Open Value Level E 1 Year Academic Enterprise"/>
    <s v="Unidad"/>
    <s v="Und"/>
    <s v="Producto"/>
    <s v="N/A"/>
    <s v="N/A"/>
    <s v="N/A"/>
    <s v="KW5-00359"/>
    <s v="Suscripción Anual"/>
    <n v="23"/>
    <n v="1"/>
    <n v="1"/>
    <n v="0"/>
    <n v="94931.810000000012"/>
    <n v="94931.81"/>
    <n v="0"/>
  </r>
  <r>
    <s v="Catalogo principalOVS_ES ACADEMICOKW5-00360"/>
    <s v="KW5-00360OVS_ES ACADEMICO"/>
    <m/>
    <x v="0"/>
    <s v="KW5-00360"/>
    <x v="0"/>
    <s v="Catalogo principal"/>
    <s v="USD"/>
    <s v="N/A"/>
    <s v="Microsoft® Win Device Edu All Languages Upgrade SA Open Value Level F 1 Year Academic Enterprise"/>
    <s v="Unidad"/>
    <s v="Und"/>
    <s v="Producto"/>
    <s v="N/A"/>
    <s v="N/A"/>
    <s v="N/A"/>
    <s v="KW5-00360"/>
    <s v="Suscripción Anual"/>
    <n v="22"/>
    <n v="1"/>
    <n v="1"/>
    <n v="0"/>
    <n v="90804.340000000011"/>
    <n v="90804.34"/>
    <n v="0"/>
  </r>
  <r>
    <s v="Catalogo principalOVS_ES ACADEMICOKW5-00361"/>
    <s v="KW5-00361OVS_ES ACADEMICO"/>
    <m/>
    <x v="0"/>
    <s v="KW5-00361"/>
    <x v="0"/>
    <s v="Catalogo principal"/>
    <s v="USD"/>
    <s v="N/A"/>
    <s v="Microsoft® Win Device Edu All Languages Upgrade SA Open Value Level E 1 Year Academic Platform"/>
    <s v="Unidad"/>
    <s v="Und"/>
    <s v="Producto"/>
    <s v="N/A"/>
    <s v="N/A"/>
    <s v="N/A"/>
    <s v="KW5-00361"/>
    <s v="Suscripción Anual"/>
    <n v="22"/>
    <n v="1"/>
    <n v="1"/>
    <n v="0"/>
    <n v="90804.340000000011"/>
    <n v="90804.34"/>
    <n v="0"/>
  </r>
  <r>
    <s v="Catalogo principalOVS_ES ACADEMICOKW5-00362"/>
    <s v="KW5-00362OVS_ES ACADEMICO"/>
    <m/>
    <x v="0"/>
    <s v="KW5-00362"/>
    <x v="0"/>
    <s v="Catalogo principal"/>
    <s v="USD"/>
    <s v="N/A"/>
    <s v="Microsoft® Win Device Edu All Languages Upgrade SA Open Value Level F 1 Year Academic Platform"/>
    <s v="Unidad"/>
    <s v="Und"/>
    <s v="Producto"/>
    <s v="N/A"/>
    <s v="N/A"/>
    <s v="N/A"/>
    <s v="KW5-00362"/>
    <s v="Suscripción Anual"/>
    <n v="21"/>
    <n v="1"/>
    <n v="1"/>
    <n v="0"/>
    <n v="86676.87000000001"/>
    <n v="86676.87"/>
    <n v="0"/>
  </r>
  <r>
    <s v="Catalogo principalOVS_ES ACADEMICOKW5-00378"/>
    <s v="KW5-00378OVS_ES ACADEMICO"/>
    <m/>
    <x v="0"/>
    <s v="KW5-00378"/>
    <x v="0"/>
    <s v="Catalogo principal"/>
    <s v="USD"/>
    <s v="N/A"/>
    <s v="Microsoft® Win Device Edu All Languages Upgrade SA Open Value No Level 1 Year Academic Platform Student"/>
    <s v="Unidad"/>
    <s v="Und"/>
    <s v="Producto"/>
    <s v="N/A"/>
    <s v="N/A"/>
    <s v="N/A"/>
    <s v="KW5-00378"/>
    <s v="Suscripción Anual"/>
    <n v="14"/>
    <n v="1"/>
    <n v="1"/>
    <n v="0"/>
    <n v="57784.58"/>
    <n v="57784.58"/>
    <n v="0"/>
  </r>
  <r>
    <s v="Catalogo principalOVS_ES ACADEMICOKW5-00380"/>
    <s v="KW5-00380OVS_ES ACADEMICO"/>
    <m/>
    <x v="0"/>
    <s v="KW5-00380"/>
    <x v="0"/>
    <s v="Catalogo principal"/>
    <s v="USD"/>
    <s v="N/A"/>
    <s v="Microsoft® Win Device Edu All Languages Upgrade SA Open Value No Level 1 Year Academic Student"/>
    <s v="Unidad"/>
    <s v="Und"/>
    <s v="Producto"/>
    <s v="N/A"/>
    <s v="N/A"/>
    <s v="N/A"/>
    <s v="KW5-00380"/>
    <s v="Suscripción Anual"/>
    <n v="15"/>
    <n v="1"/>
    <n v="1"/>
    <n v="0"/>
    <n v="61912.05"/>
    <n v="61912.05"/>
    <n v="0"/>
  </r>
  <r>
    <s v="Catalogo principalOVS_ES ACADEMICOL5D-00232"/>
    <s v="L5D-00232OVS_ES ACADEMICO"/>
    <m/>
    <x v="0"/>
    <s v="L5D-00232"/>
    <x v="0"/>
    <s v="Catalogo principal"/>
    <s v="USD"/>
    <s v="N/A"/>
    <s v="Microsoft®VisualStudioTestProSubMSDN AllLng License/SoftwareAssurancePack Academic OLV 1License LevelE AdditionalProduct 1Year"/>
    <s v="Unidad"/>
    <s v="Und"/>
    <s v="Producto"/>
    <s v="N/A"/>
    <s v="N/A"/>
    <s v="N/A"/>
    <s v="L5D-00232"/>
    <s v="Suscripción Anual"/>
    <n v="120"/>
    <n v="1"/>
    <n v="1"/>
    <n v="0"/>
    <n v="495296.4"/>
    <n v="495296.4"/>
    <n v="0"/>
  </r>
  <r>
    <s v="Catalogo principalOVS_ES ACADEMICOL5D-00233"/>
    <s v="L5D-00233OVS_ES ACADEMICO"/>
    <m/>
    <x v="0"/>
    <s v="L5D-00233"/>
    <x v="0"/>
    <s v="Catalogo principal"/>
    <s v="USD"/>
    <s v="N/A"/>
    <s v="Microsoft®VisualStudioTestProSubMSDN AllLng License/SoftwareAssurancePack Academic OLV 1License LevelF AdditionalProduct 1Year"/>
    <s v="Unidad"/>
    <s v="Und"/>
    <s v="Producto"/>
    <s v="N/A"/>
    <s v="N/A"/>
    <s v="N/A"/>
    <s v="L5D-00233"/>
    <s v="Suscripción Anual"/>
    <n v="120"/>
    <n v="1"/>
    <n v="1"/>
    <n v="0"/>
    <n v="495296.4"/>
    <n v="495296.4"/>
    <n v="0"/>
  </r>
  <r>
    <s v="Catalogo principalOVS_ES ACADEMICOLE6-00001"/>
    <s v="LE6-00001OVS_ES ACADEMICO"/>
    <m/>
    <x v="0"/>
    <s v="LE6-00001"/>
    <x v="0"/>
    <s v="Catalogo principal"/>
    <s v="USD"/>
    <s v="N/A"/>
    <s v="Microsoft®AADPEDUP1OpenStuUseBnft ShrdSvr AllLng MonthlySubscriptions-VolumeLicense Academic OLV 1License NoLevel Student STUUseBenefit 1Month"/>
    <s v="Unidad"/>
    <s v="Und"/>
    <s v="Producto"/>
    <s v="N/A"/>
    <s v="N/A"/>
    <s v="N/A"/>
    <s v="LE6-00001"/>
    <s v="Suscripción mensual con pago anual"/>
    <n v="0"/>
    <n v="1"/>
    <n v="1"/>
    <n v="0"/>
    <n v="0"/>
    <n v="0"/>
    <n v="0"/>
  </r>
  <r>
    <s v="Catalogo principalOVS_ES ACADEMICOLE7-00001"/>
    <s v="LE7-00001OVS_ES ACADEMICO"/>
    <m/>
    <x v="0"/>
    <s v="LE7-00001"/>
    <x v="0"/>
    <s v="Catalogo principal"/>
    <s v="USD"/>
    <s v="N/A"/>
    <s v="Microsoft®AADPEDUP2OpenStuUseBnft ShrdSvr AllLng MonthlySubscriptions-VolumeLicense Academic OLV 1License NoLevel Student STUUseBenefit 1Month"/>
    <s v="Unidad"/>
    <s v="Und"/>
    <s v="Producto"/>
    <s v="N/A"/>
    <s v="N/A"/>
    <s v="N/A"/>
    <s v="LE7-00001"/>
    <s v="Suscripción mensual con pago anual"/>
    <n v="0"/>
    <n v="1"/>
    <n v="1"/>
    <n v="0"/>
    <n v="0"/>
    <n v="0"/>
    <n v="0"/>
  </r>
  <r>
    <s v="Catalogo principalOVS_ES ACADEMICOLE9-00002"/>
    <s v="LE9-00002OVS_ES ACADEMICO"/>
    <m/>
    <x v="0"/>
    <s v="LE9-00002"/>
    <x v="0"/>
    <s v="Catalogo principal"/>
    <s v="USD"/>
    <s v="N/A"/>
    <s v="Microsoft®EMSEDUA3OpenStuUseBnft ShrdSvr AllLng MonthlySubscriptions-VolumeLicense Academic OLV 1License NoLevel Student PerUsr STUUseBenefit 1Month"/>
    <s v="Unidad"/>
    <s v="Und"/>
    <s v="Producto"/>
    <s v="N/A"/>
    <s v="N/A"/>
    <s v="N/A"/>
    <s v="LE9-00002"/>
    <s v="Suscripción mensual con pago anual"/>
    <n v="0"/>
    <n v="1"/>
    <n v="1"/>
    <n v="0"/>
    <n v="0"/>
    <n v="0"/>
    <n v="0"/>
  </r>
  <r>
    <s v="Catalogo principalOVS_ES ACADEMICOLEG-00002"/>
    <s v="LEG-00002OVS_ES ACADEMICO"/>
    <m/>
    <x v="0"/>
    <s v="LEG-00002"/>
    <x v="0"/>
    <s v="Catalogo principal"/>
    <s v="USD"/>
    <s v="N/A"/>
    <s v="Microsoft®EMSEDUA5OpenStuUseBnft ShrdSvr AllLng MonthlySubscriptions-VolumeLicense Academic OLV 1License NoLevel Student PerUsr STUUseBenefit 1Month"/>
    <s v="Unidad"/>
    <s v="Und"/>
    <s v="Producto"/>
    <s v="N/A"/>
    <s v="N/A"/>
    <s v="N/A"/>
    <s v="LEG-00002"/>
    <s v="Suscripción mensual con pago anual"/>
    <n v="0"/>
    <n v="1"/>
    <n v="1"/>
    <n v="0"/>
    <n v="0"/>
    <n v="0"/>
    <n v="0"/>
  </r>
  <r>
    <s v="Catalogo principalOVS_ES ACADEMICOLEK-00001"/>
    <s v="LEK-00001OVS_ES ACADEMICO"/>
    <m/>
    <x v="0"/>
    <s v="LEK-00001"/>
    <x v="0"/>
    <s v="Catalogo principal"/>
    <s v="USD"/>
    <s v="N/A"/>
    <s v="Microsoft®EntMobandSecurityA3OpenFac ShrdSvr AllLng MonthlySubscriptions-VolumeLicense Academic OLV 1License LevelE AdditionalProduct 1Month"/>
    <s v="Unidad"/>
    <s v="Und"/>
    <s v="Producto"/>
    <s v="N/A"/>
    <s v="N/A"/>
    <s v="N/A"/>
    <s v="LEK-00001"/>
    <s v="Suscripción mensual con pago anual"/>
    <n v="1.82"/>
    <n v="1"/>
    <n v="1"/>
    <n v="0"/>
    <n v="7511.9954000000007"/>
    <n v="7512"/>
    <n v="0"/>
  </r>
  <r>
    <s v="Catalogo principalOVS_ES ACADEMICOLEK-00002"/>
    <s v="LEK-00002OVS_ES ACADEMICO"/>
    <m/>
    <x v="0"/>
    <s v="LEK-00002"/>
    <x v="0"/>
    <s v="Catalogo principal"/>
    <s v="USD"/>
    <s v="N/A"/>
    <s v="Microsoft®EntMobandSecurityA3OpenFac ShrdSvr AllLng MonthlySubscriptions-VolumeLicense Academic OLV 1License LevelF AdditionalProduct 1Month"/>
    <s v="Unidad"/>
    <s v="Und"/>
    <s v="Producto"/>
    <s v="N/A"/>
    <s v="N/A"/>
    <s v="N/A"/>
    <s v="LEK-00002"/>
    <s v="Suscripción mensual con pago anual"/>
    <n v="1.82"/>
    <n v="1"/>
    <n v="1"/>
    <n v="0"/>
    <n v="7511.9954000000007"/>
    <n v="7512"/>
    <n v="0"/>
  </r>
  <r>
    <s v="Catalogo principalOVS_ES ACADEMICOLEL-00001"/>
    <s v="LEL-00001OVS_ES ACADEMICO"/>
    <m/>
    <x v="0"/>
    <s v="LEL-00001"/>
    <x v="0"/>
    <s v="Catalogo principal"/>
    <s v="USD"/>
    <s v="N/A"/>
    <s v="Microsoft®EntMobandSecurityA3OpenStu ShrdSvr AllLng MonthlySubscriptions-VolumeLicense Academic OLV 1License NoLevel Student 1Month"/>
    <s v="Unidad"/>
    <s v="Und"/>
    <s v="Producto"/>
    <s v="N/A"/>
    <s v="N/A"/>
    <s v="N/A"/>
    <s v="LEL-00001"/>
    <s v="Suscripción mensual con pago anual"/>
    <n v="1.82"/>
    <n v="1"/>
    <n v="1"/>
    <n v="0"/>
    <n v="7511.9954000000007"/>
    <n v="7512"/>
    <n v="0"/>
  </r>
  <r>
    <s v="Catalogo principalOVS_ES ACADEMICOLEP-00001"/>
    <s v="LEP-00001OVS_ES ACADEMICO"/>
    <m/>
    <x v="0"/>
    <s v="LEP-00001"/>
    <x v="0"/>
    <s v="Catalogo principal"/>
    <s v="USD"/>
    <s v="N/A"/>
    <s v="Microsoft®EntMobandSecurityA5OpenFac ShrdSvr AllLng MonthlySubscriptions-VolumeLicense Academic OLV 1License LevelE AdditionalProduct 1Month"/>
    <s v="Unidad"/>
    <s v="Und"/>
    <s v="Producto"/>
    <s v="N/A"/>
    <s v="N/A"/>
    <s v="N/A"/>
    <s v="LEP-00001"/>
    <s v="Suscripción mensual con pago anual"/>
    <n v="3.63"/>
    <n v="1"/>
    <n v="1"/>
    <n v="0"/>
    <n v="14982.7161"/>
    <n v="14982.72"/>
    <n v="0"/>
  </r>
  <r>
    <s v="Catalogo principalOVS_ES ACADEMICOLEP-00002"/>
    <s v="LEP-00002OVS_ES ACADEMICO"/>
    <m/>
    <x v="0"/>
    <s v="LEP-00002"/>
    <x v="0"/>
    <s v="Catalogo principal"/>
    <s v="USD"/>
    <s v="N/A"/>
    <s v="Microsoft®EntMobandSecurityA5OpenFac ShrdSvr AllLng MonthlySubscriptions-VolumeLicense Academic OLV 1License LevelF AdditionalProduct 1Month"/>
    <s v="Unidad"/>
    <s v="Und"/>
    <s v="Producto"/>
    <s v="N/A"/>
    <s v="N/A"/>
    <s v="N/A"/>
    <s v="LEP-00002"/>
    <s v="Suscripción mensual con pago anual"/>
    <n v="3.63"/>
    <n v="1"/>
    <n v="1"/>
    <n v="0"/>
    <n v="14982.7161"/>
    <n v="14982.72"/>
    <n v="0"/>
  </r>
  <r>
    <s v="Catalogo principalOVS_ES ACADEMICOLEQ-00001"/>
    <s v="LEQ-00001OVS_ES ACADEMICO"/>
    <m/>
    <x v="0"/>
    <s v="LEQ-00001"/>
    <x v="0"/>
    <s v="Catalogo principal"/>
    <s v="USD"/>
    <s v="N/A"/>
    <s v="Microsoft®EntMobandSecurityA5OpenStu ShrdSvr AllLng MonthlySubscriptions-VolumeLicense Academic OLV 1License NoLevel Student 1Month"/>
    <s v="Unidad"/>
    <s v="Und"/>
    <s v="Producto"/>
    <s v="N/A"/>
    <s v="N/A"/>
    <s v="N/A"/>
    <s v="LEQ-00001"/>
    <s v="Suscripción mensual con pago anual"/>
    <n v="3.63"/>
    <n v="1"/>
    <n v="1"/>
    <n v="0"/>
    <n v="14982.7161"/>
    <n v="14982.72"/>
    <n v="0"/>
  </r>
  <r>
    <s v="Catalogo principalOVS_ES ACADEMICOM3J-00139"/>
    <s v="M3J-00139OVS_ES ACADEMICO"/>
    <m/>
    <x v="0"/>
    <s v="M3J-00139"/>
    <x v="0"/>
    <s v="Catalogo principal"/>
    <s v="USD"/>
    <s v="N/A"/>
    <s v="Microsoft® System Center Endpoint Protection All Languages Subscription Open Value No Level 1 Month Academic Student Per Device"/>
    <s v="Unidad"/>
    <s v="Und"/>
    <s v="Producto"/>
    <s v="N/A"/>
    <s v="N/A"/>
    <s v="N/A"/>
    <s v="M3J-00139"/>
    <s v="Suscripción mensual con pago anual"/>
    <n v="0.14000000000000001"/>
    <n v="1"/>
    <n v="1"/>
    <n v="0"/>
    <n v="577.84580000000005"/>
    <n v="577.85"/>
    <n v="0"/>
  </r>
  <r>
    <s v="Catalogo principalOVS_ES ACADEMICOM3J-00140"/>
    <s v="M3J-00140OVS_ES ACADEMICO"/>
    <m/>
    <x v="0"/>
    <s v="M3J-00140"/>
    <x v="0"/>
    <s v="Catalogo principal"/>
    <s v="USD"/>
    <s v="N/A"/>
    <s v="Microsoft® System Center Endpoint Protection All Languages Subscription Open Value No Level 1 Month Academic Student Per User"/>
    <s v="Unidad"/>
    <s v="Und"/>
    <s v="Producto"/>
    <s v="N/A"/>
    <s v="N/A"/>
    <s v="N/A"/>
    <s v="M3J-00140"/>
    <s v="Suscripción mensual con pago anual"/>
    <n v="0.14000000000000001"/>
    <n v="1"/>
    <n v="1"/>
    <n v="0"/>
    <n v="577.84580000000005"/>
    <n v="577.85"/>
    <n v="0"/>
  </r>
  <r>
    <s v="Catalogo principalOVS_ES ACADEMICOM3J-00158"/>
    <s v="M3J-00158OVS_ES ACADEMICO"/>
    <m/>
    <x v="0"/>
    <s v="M3J-00158"/>
    <x v="0"/>
    <s v="Catalogo principal"/>
    <s v="USD"/>
    <s v="N/A"/>
    <s v="Microsoft® System Center Endpoint Protection All Languages Subscription Open Value Level E 1 Month Academic Enterprise Per Device"/>
    <s v="Unidad"/>
    <s v="Und"/>
    <s v="Producto"/>
    <s v="N/A"/>
    <s v="N/A"/>
    <s v="N/A"/>
    <s v="M3J-00158"/>
    <s v="Suscripción mensual con pago anual"/>
    <n v="0.22"/>
    <n v="1"/>
    <n v="1"/>
    <n v="0"/>
    <n v="908.04340000000002"/>
    <n v="908.04"/>
    <n v="0"/>
  </r>
  <r>
    <s v="Catalogo principalOVS_ES ACADEMICOM3J-00159"/>
    <s v="M3J-00159OVS_ES ACADEMICO"/>
    <m/>
    <x v="0"/>
    <s v="M3J-00159"/>
    <x v="0"/>
    <s v="Catalogo principal"/>
    <s v="USD"/>
    <s v="N/A"/>
    <s v="Microsoft® System Center Endpoint Protection All Languages Subscription Open Value Level F 1 Month Academic Enterprise Per Device"/>
    <s v="Unidad"/>
    <s v="Und"/>
    <s v="Producto"/>
    <s v="N/A"/>
    <s v="N/A"/>
    <s v="N/A"/>
    <s v="M3J-00159"/>
    <s v="Suscripción mensual con pago anual"/>
    <n v="0.22"/>
    <n v="1"/>
    <n v="1"/>
    <n v="0"/>
    <n v="908.04340000000002"/>
    <n v="908.04"/>
    <n v="0"/>
  </r>
  <r>
    <s v="Catalogo principalOVS_ES ACADEMICOM3J-00160"/>
    <s v="M3J-00160OVS_ES ACADEMICO"/>
    <m/>
    <x v="0"/>
    <s v="M3J-00160"/>
    <x v="0"/>
    <s v="Catalogo principal"/>
    <s v="USD"/>
    <s v="N/A"/>
    <s v="Microsoft® System Center Endpoint Protection All Languages Subscription Open Value Level E 1 Month Academic Enterprise Per User"/>
    <s v="Unidad"/>
    <s v="Und"/>
    <s v="Producto"/>
    <s v="N/A"/>
    <s v="N/A"/>
    <s v="N/A"/>
    <s v="M3J-00160"/>
    <s v="Suscripción mensual con pago anual"/>
    <n v="0.22"/>
    <n v="1"/>
    <n v="1"/>
    <n v="0"/>
    <n v="908.04340000000002"/>
    <n v="908.04"/>
    <n v="0"/>
  </r>
  <r>
    <s v="Catalogo principalOVS_ES ACADEMICOM3J-00161"/>
    <s v="M3J-00161OVS_ES ACADEMICO"/>
    <m/>
    <x v="0"/>
    <s v="M3J-00161"/>
    <x v="0"/>
    <s v="Catalogo principal"/>
    <s v="USD"/>
    <s v="N/A"/>
    <s v="Microsoft® System Center Endpoint Protection All Languages Subscription Open Value Level F 1 Month Academic Enterprise Per User"/>
    <s v="Unidad"/>
    <s v="Und"/>
    <s v="Producto"/>
    <s v="N/A"/>
    <s v="N/A"/>
    <s v="N/A"/>
    <s v="M3J-00161"/>
    <s v="Suscripción mensual con pago anual"/>
    <n v="0.22"/>
    <n v="1"/>
    <n v="1"/>
    <n v="0"/>
    <n v="908.04340000000002"/>
    <n v="908.04"/>
    <n v="0"/>
  </r>
  <r>
    <s v="Catalogo principalOVS_ES ACADEMICOMX3-00124"/>
    <s v="MX3-00124OVS_ES ACADEMICO"/>
    <m/>
    <x v="0"/>
    <s v="MX3-00124"/>
    <x v="0"/>
    <s v="Catalogo principal"/>
    <s v="USD"/>
    <s v="N/A"/>
    <s v="Microsoft®VisualStudioEnterpriseSubMSDN AllLng License/SoftwareAssurancePack Academic OLV 1License LevelE AdditionalProduct 1Year"/>
    <s v="Unidad"/>
    <s v="Und"/>
    <s v="Producto"/>
    <s v="N/A"/>
    <s v="N/A"/>
    <s v="N/A"/>
    <s v="MX3-00124"/>
    <s v="Suscripción Anual"/>
    <n v="407"/>
    <n v="1"/>
    <n v="1"/>
    <n v="0"/>
    <n v="1679880.29"/>
    <n v="1679880.29"/>
    <n v="0"/>
  </r>
  <r>
    <s v="Catalogo principalOVS_ES ACADEMICOMX3-00125"/>
    <s v="MX3-00125OVS_ES ACADEMICO"/>
    <m/>
    <x v="0"/>
    <s v="MX3-00125"/>
    <x v="0"/>
    <s v="Catalogo principal"/>
    <s v="USD"/>
    <s v="N/A"/>
    <s v="Microsoft®VisualStudioEnterpriseSubMSDN AllLng License/SoftwareAssurancePack Academic OLV 1License LevelF AdditionalProduct 1Year"/>
    <s v="Unidad"/>
    <s v="Und"/>
    <s v="Producto"/>
    <s v="N/A"/>
    <s v="N/A"/>
    <s v="N/A"/>
    <s v="MX3-00125"/>
    <s v="Suscripción Anual"/>
    <n v="407"/>
    <n v="1"/>
    <n v="1"/>
    <n v="0"/>
    <n v="1679880.29"/>
    <n v="1679880.29"/>
    <n v="0"/>
  </r>
  <r>
    <s v="Catalogo principalOVS_ES ACADEMICOMX3-00126"/>
    <s v="MX3-00126OVS_ES ACADEMICO"/>
    <m/>
    <x v="0"/>
    <s v="MX3-00126"/>
    <x v="0"/>
    <s v="Catalogo principal"/>
    <s v="USD"/>
    <s v="N/A"/>
    <s v="Microsoft®VisualStudioEnterpriseSubMSDN AllLng SAStepUp Academic OLV 1License LevelE VisualStudioProw/MSDN AdditionalProduct 1Year"/>
    <s v="Unidad"/>
    <s v="Und"/>
    <s v="Producto"/>
    <s v="N/A"/>
    <s v="N/A"/>
    <s v="N/A"/>
    <s v="MX3-00126"/>
    <s v="Suscripción Anual"/>
    <n v="338"/>
    <n v="1"/>
    <n v="1"/>
    <n v="0"/>
    <n v="1395084.86"/>
    <n v="1395084.86"/>
    <n v="0"/>
  </r>
  <r>
    <s v="Catalogo principalOVS_ES ACADEMICOMX3-00127"/>
    <s v="MX3-00127OVS_ES ACADEMICO"/>
    <m/>
    <x v="0"/>
    <s v="MX3-00127"/>
    <x v="0"/>
    <s v="Catalogo principal"/>
    <s v="USD"/>
    <s v="N/A"/>
    <s v="Microsoft®VisualStudioEnterpriseSubMSDN AllLng SAStepUp Academic OLV 1License LevelF VisualStudioProw/MSDN AdditionalProduct 1Year"/>
    <s v="Unidad"/>
    <s v="Und"/>
    <s v="Producto"/>
    <s v="N/A"/>
    <s v="N/A"/>
    <s v="N/A"/>
    <s v="MX3-00127"/>
    <s v="Suscripción Anual"/>
    <n v="338"/>
    <n v="1"/>
    <n v="1"/>
    <n v="0"/>
    <n v="1395084.86"/>
    <n v="1395084.86"/>
    <n v="0"/>
  </r>
  <r>
    <s v="Catalogo principalOVS_ES ACADEMICOMX3-00128"/>
    <s v="MX3-00128OVS_ES ACADEMICO"/>
    <m/>
    <x v="0"/>
    <s v="MX3-00128"/>
    <x v="0"/>
    <s v="Catalogo principal"/>
    <s v="USD"/>
    <s v="N/A"/>
    <s v="Microsoft®VisualStudioEnterpriseSubMSDN AllLng SAStepUp Academic OLV 1License LevelE VisualStudioTestProw/MSDN AdditionalProduct 1Year"/>
    <s v="Unidad"/>
    <s v="Und"/>
    <s v="Producto"/>
    <s v="N/A"/>
    <s v="N/A"/>
    <s v="N/A"/>
    <s v="MX3-00128"/>
    <s v="Suscripción Anual"/>
    <n v="288"/>
    <n v="1"/>
    <n v="1"/>
    <n v="0"/>
    <n v="1188711.3600000001"/>
    <n v="1188711.3600000001"/>
    <n v="0"/>
  </r>
  <r>
    <s v="Catalogo principalOVS_ES ACADEMICOMX3-00129"/>
    <s v="MX3-00129OVS_ES ACADEMICO"/>
    <m/>
    <x v="0"/>
    <s v="MX3-00129"/>
    <x v="0"/>
    <s v="Catalogo principal"/>
    <s v="USD"/>
    <s v="N/A"/>
    <s v="Microsoft®VisualStudioEnterpriseSubMSDN AllLng SAStepUp Academic OLV 1License LevelF VisualStudioTestProw/MSDN AdditionalProduct 1Year"/>
    <s v="Unidad"/>
    <s v="Und"/>
    <s v="Producto"/>
    <s v="N/A"/>
    <s v="N/A"/>
    <s v="N/A"/>
    <s v="MX3-00129"/>
    <s v="Suscripción Anual"/>
    <n v="288"/>
    <n v="1"/>
    <n v="1"/>
    <n v="0"/>
    <n v="1188711.3600000001"/>
    <n v="1188711.3600000001"/>
    <n v="0"/>
  </r>
  <r>
    <s v="Catalogo principalOVS_ES ACADEMICONH3-00139"/>
    <s v="NH3-00139OVS_ES ACADEMICO"/>
    <m/>
    <x v="0"/>
    <s v="NH3-00139"/>
    <x v="0"/>
    <s v="Catalogo principal"/>
    <s v="USD"/>
    <s v="N/A"/>
    <s v="Microsoft® Advanced Threat Analytics CML All Languages License &amp; Software Assurance Open Value Level E 1 Year Academic Enterprise Per OSE"/>
    <s v="Unidad"/>
    <s v="Und"/>
    <s v="Producto"/>
    <s v="N/A"/>
    <s v="N/A"/>
    <s v="N/A"/>
    <s v="NH3-00139"/>
    <s v="Suscripción Anual"/>
    <n v="9"/>
    <n v="1"/>
    <n v="1"/>
    <n v="0"/>
    <n v="37147.230000000003"/>
    <n v="37147.230000000003"/>
    <n v="0"/>
  </r>
  <r>
    <s v="Catalogo principalOVS_ES ACADEMICONH3-00140"/>
    <s v="NH3-00140OVS_ES ACADEMICO"/>
    <m/>
    <x v="0"/>
    <s v="NH3-00140"/>
    <x v="0"/>
    <s v="Catalogo principal"/>
    <s v="USD"/>
    <s v="N/A"/>
    <s v="Microsoft® Advanced Threat Analytics CML All Languages License &amp; Software Assurance Open Value Level F 1 Year Academic Enterprise Per OSE"/>
    <s v="Unidad"/>
    <s v="Und"/>
    <s v="Producto"/>
    <s v="N/A"/>
    <s v="N/A"/>
    <s v="N/A"/>
    <s v="NH3-00140"/>
    <s v="Suscripción Anual"/>
    <n v="9"/>
    <n v="1"/>
    <n v="1"/>
    <n v="0"/>
    <n v="37147.230000000003"/>
    <n v="37147.230000000003"/>
    <n v="0"/>
  </r>
  <r>
    <s v="Catalogo principalOVS_ES ACADEMICONH3-00141"/>
    <s v="NH3-00141OVS_ES ACADEMICO"/>
    <m/>
    <x v="0"/>
    <s v="NH3-00141"/>
    <x v="0"/>
    <s v="Catalogo principal"/>
    <s v="USD"/>
    <s v="N/A"/>
    <s v="Microsoft® Advanced Threat Analytics CML All Languages License &amp; Software Assurance Open Value Level E 1 Year Academic Enterprise Per User"/>
    <s v="Unidad"/>
    <s v="Und"/>
    <s v="Producto"/>
    <s v="N/A"/>
    <s v="N/A"/>
    <s v="N/A"/>
    <s v="NH3-00141"/>
    <s v="Suscripción Anual"/>
    <n v="9"/>
    <n v="1"/>
    <n v="1"/>
    <n v="0"/>
    <n v="37147.230000000003"/>
    <n v="37147.230000000003"/>
    <n v="0"/>
  </r>
  <r>
    <s v="Catalogo principalOVS_ES ACADEMICONH3-00142"/>
    <s v="NH3-00142OVS_ES ACADEMICO"/>
    <m/>
    <x v="0"/>
    <s v="NH3-00142"/>
    <x v="0"/>
    <s v="Catalogo principal"/>
    <s v="USD"/>
    <s v="N/A"/>
    <s v="Microsoft® Advanced Threat Analytics CML All Languages License &amp; Software Assurance Open Value Level F 1 Year Academic Enterprise Per User"/>
    <s v="Unidad"/>
    <s v="Und"/>
    <s v="Producto"/>
    <s v="N/A"/>
    <s v="N/A"/>
    <s v="N/A"/>
    <s v="NH3-00142"/>
    <s v="Suscripción Anual"/>
    <n v="9"/>
    <n v="1"/>
    <n v="1"/>
    <n v="0"/>
    <n v="37147.230000000003"/>
    <n v="37147.230000000003"/>
    <n v="0"/>
  </r>
  <r>
    <s v="Catalogo principalOVS_ES ACADEMICONH3-00262"/>
    <s v="NH3-00262OVS_ES ACADEMICO"/>
    <m/>
    <x v="0"/>
    <s v="NH3-00262"/>
    <x v="0"/>
    <s v="Catalogo principal"/>
    <s v="USD"/>
    <s v="N/A"/>
    <s v="Microsoft® Advanced Threat Analytics CML All Languages License &amp; Software Assurance Open Value No Level 1 Year Academic Student Per OSE"/>
    <s v="Unidad"/>
    <s v="Und"/>
    <s v="Producto"/>
    <s v="N/A"/>
    <s v="N/A"/>
    <s v="N/A"/>
    <s v="NH3-00262"/>
    <s v="Suscripción Anual"/>
    <n v="6"/>
    <n v="1"/>
    <n v="1"/>
    <n v="0"/>
    <n v="24764.82"/>
    <n v="24764.82"/>
    <n v="0"/>
  </r>
  <r>
    <s v="Catalogo principalOVS_ES ACADEMICONH3-00263"/>
    <s v="NH3-00263OVS_ES ACADEMICO"/>
    <m/>
    <x v="0"/>
    <s v="NH3-00263"/>
    <x v="0"/>
    <s v="Catalogo principal"/>
    <s v="USD"/>
    <s v="N/A"/>
    <s v="Microsoft® Advanced Threat Analytics CML All Languages License &amp; Software Assurance Open Value No Level 1 Year Academic Student Per User"/>
    <s v="Unidad"/>
    <s v="Und"/>
    <s v="Producto"/>
    <s v="N/A"/>
    <s v="N/A"/>
    <s v="N/A"/>
    <s v="NH3-00263"/>
    <s v="Suscripción Anual"/>
    <n v="6"/>
    <n v="1"/>
    <n v="1"/>
    <n v="0"/>
    <n v="24764.82"/>
    <n v="24764.82"/>
    <n v="0"/>
  </r>
  <r>
    <s v="Catalogo principalOVS_ES ACADEMICONH3-00381"/>
    <s v="NH3-00381OVS_ES ACADEMICO"/>
    <m/>
    <x v="0"/>
    <s v="NH3-00381"/>
    <x v="0"/>
    <s v="Catalogo principal"/>
    <s v="USD"/>
    <s v="N/A"/>
    <s v="Microsoft® Advanced Threat Analytics CML All Languages License &amp; Software Assurance Open Value No Level 1 Year Academic Per OSE Student Use Benefit"/>
    <s v="Unidad"/>
    <s v="Und"/>
    <s v="Producto"/>
    <s v="N/A"/>
    <s v="N/A"/>
    <s v="N/A"/>
    <s v="NH3-00381"/>
    <s v="Suscripción Anual"/>
    <n v="0"/>
    <n v="1"/>
    <n v="1"/>
    <n v="0"/>
    <n v="0"/>
    <n v="0"/>
    <n v="0"/>
  </r>
  <r>
    <s v="Catalogo principalOVS_ES ACADEMICONH3-00382"/>
    <s v="NH3-00382OVS_ES ACADEMICO"/>
    <m/>
    <x v="0"/>
    <s v="NH3-00382"/>
    <x v="0"/>
    <s v="Catalogo principal"/>
    <s v="USD"/>
    <s v="N/A"/>
    <s v="Microsoft® Advanced Threat Analytics CML All Languages License &amp; Software Assurance Open Value No Level 1 Year Academic Per User Student Use Benefit"/>
    <s v="Unidad"/>
    <s v="Und"/>
    <s v="Producto"/>
    <s v="N/A"/>
    <s v="N/A"/>
    <s v="N/A"/>
    <s v="NH3-00382"/>
    <s v="Suscripción Anual"/>
    <n v="0"/>
    <n v="1"/>
    <n v="1"/>
    <n v="0"/>
    <n v="0"/>
    <n v="0"/>
    <n v="0"/>
  </r>
  <r>
    <s v="Catalogo principalOVS_ES ACADEMICONK7-00068"/>
    <s v="NK7-00068OVS_ES ACADEMICO"/>
    <m/>
    <x v="0"/>
    <s v="NK7-00068"/>
    <x v="0"/>
    <s v="Catalogo principal"/>
    <s v="USD"/>
    <s v="N/A"/>
    <s v="Microsoft®IdentityManager-CAL AllLng License/SoftwareAssurancePack Academic OLV 1License LevelE AdditionalProduct UsrCAL 1Year"/>
    <s v="Unidad"/>
    <s v="Und"/>
    <s v="Producto"/>
    <s v="N/A"/>
    <s v="N/A"/>
    <s v="N/A"/>
    <s v="NK7-00068"/>
    <s v="Suscripción Anual"/>
    <n v="1.87"/>
    <n v="1"/>
    <n v="1"/>
    <n v="0"/>
    <n v="7718.3689000000013"/>
    <n v="7718.37"/>
    <n v="0"/>
  </r>
  <r>
    <s v="Catalogo principalOVS_ES ACADEMICONK7-00069"/>
    <s v="NK7-00069OVS_ES ACADEMICO"/>
    <m/>
    <x v="0"/>
    <s v="NK7-00069"/>
    <x v="0"/>
    <s v="Catalogo principal"/>
    <s v="USD"/>
    <s v="N/A"/>
    <s v="Microsoft®IdentityManager-CAL AllLng License/SoftwareAssurancePack Academic OLV 1License LevelF AdditionalProduct UsrCAL 1Year"/>
    <s v="Unidad"/>
    <s v="Und"/>
    <s v="Producto"/>
    <s v="N/A"/>
    <s v="N/A"/>
    <s v="N/A"/>
    <s v="NK7-00069"/>
    <s v="Suscripción Anual"/>
    <n v="1.87"/>
    <n v="1"/>
    <n v="1"/>
    <n v="0"/>
    <n v="7718.3689000000013"/>
    <n v="7718.37"/>
    <n v="0"/>
  </r>
  <r>
    <s v="Catalogo principalOVS_ES ACADEMICONK7-00092"/>
    <s v="NK7-00092OVS_ES ACADEMICO"/>
    <m/>
    <x v="0"/>
    <s v="NK7-00092"/>
    <x v="0"/>
    <s v="Catalogo principal"/>
    <s v="USD"/>
    <s v="N/A"/>
    <s v="Microsoft®IdentityManager-CAL AllLng License/SoftwareAssurancePack Academic OLV 1License NoLevel Student UsrCAL 1Year"/>
    <s v="Unidad"/>
    <s v="Und"/>
    <s v="Producto"/>
    <s v="N/A"/>
    <s v="N/A"/>
    <s v="N/A"/>
    <s v="NK7-00092"/>
    <s v="Suscripción Anual"/>
    <n v="1.25"/>
    <n v="1"/>
    <n v="1"/>
    <n v="0"/>
    <n v="5159.3375000000005"/>
    <n v="5159.34"/>
    <n v="0"/>
  </r>
  <r>
    <s v="Catalogo principalOVS_ES ACADEMICONW2-00001"/>
    <s v="NW2-00001OVS_ES ACADEMICO"/>
    <m/>
    <x v="0"/>
    <s v="NW2-00001"/>
    <x v="0"/>
    <s v="Catalogo principal"/>
    <s v="USD"/>
    <s v="N/A"/>
    <s v="Microsoft®VisioPlan2OpenStudents ShrdSvr AllLng MonthlySubscriptions-VolumeLicense Academic OLV 1License NoLevel Student 1Month"/>
    <s v="Unidad"/>
    <s v="Und"/>
    <s v="Producto"/>
    <s v="N/A"/>
    <s v="N/A"/>
    <s v="N/A"/>
    <s v="NW2-00001"/>
    <s v="Suscripción mensual con pago anual"/>
    <n v="1.7"/>
    <n v="1"/>
    <n v="1"/>
    <n v="0"/>
    <n v="7016.6990000000005"/>
    <n v="7016.7"/>
    <n v="0"/>
  </r>
  <r>
    <s v="Catalogo principalOVS_ES ACADEMICOP71-06907"/>
    <s v="P71-06907OVS_ES ACADEMICO"/>
    <m/>
    <x v="0"/>
    <s v="P71-06907"/>
    <x v="0"/>
    <s v="Catalogo principal"/>
    <s v="USD"/>
    <s v="N/A"/>
    <s v="Microsoft® Win Server Datacenter All Languages SA Step-up Open Value Level E 1 Year Academic Win Server Std AP 2 Processor License"/>
    <s v="Unidad"/>
    <s v="Und"/>
    <s v="Producto"/>
    <s v="N/A"/>
    <s v="N/A"/>
    <s v="N/A"/>
    <s v="P71-06907"/>
    <s v="Suscripción Anual"/>
    <n v="279"/>
    <n v="1"/>
    <n v="1"/>
    <n v="0"/>
    <n v="1151564.1300000001"/>
    <n v="1151564.1299999999"/>
    <n v="0"/>
  </r>
  <r>
    <s v="Catalogo principalOVS_ES ACADEMICOP71-06908"/>
    <s v="P71-06908OVS_ES ACADEMICO"/>
    <m/>
    <x v="0"/>
    <s v="P71-06908"/>
    <x v="0"/>
    <s v="Catalogo principal"/>
    <s v="USD"/>
    <s v="N/A"/>
    <s v="Microsoft® Win Server Datacenter All Languages SA Step-up Open Value Level F 1 Year Academic Win Server Std AP 2 Processor License"/>
    <s v="Unidad"/>
    <s v="Und"/>
    <s v="Producto"/>
    <s v="N/A"/>
    <s v="N/A"/>
    <s v="N/A"/>
    <s v="P71-06908"/>
    <s v="Suscripción Anual"/>
    <n v="279"/>
    <n v="1"/>
    <n v="1"/>
    <n v="0"/>
    <n v="1151564.1300000001"/>
    <n v="1151564.1299999999"/>
    <n v="0"/>
  </r>
  <r>
    <s v="Catalogo principalOVS_ES ACADEMICOPGI-00535"/>
    <s v="PGI-00535OVS_ES ACADEMICO"/>
    <m/>
    <x v="0"/>
    <s v="PGI-00535"/>
    <x v="0"/>
    <s v="Catalogo principal"/>
    <s v="USD"/>
    <s v="N/A"/>
    <s v="Microsoft®ExchangeEnterpriseCAL AllLng License/SoftwareAssurancePack Academic OLV 1License LevelE Enterprise DvcCAL w/Services 1Year"/>
    <s v="Unidad"/>
    <s v="Und"/>
    <s v="Producto"/>
    <s v="N/A"/>
    <s v="N/A"/>
    <s v="N/A"/>
    <s v="PGI-00535"/>
    <s v="Suscripción Anual"/>
    <n v="8"/>
    <n v="1"/>
    <n v="1"/>
    <n v="0"/>
    <n v="33019.760000000002"/>
    <n v="33019.760000000002"/>
    <n v="0"/>
  </r>
  <r>
    <s v="Catalogo principalOVS_ES ACADEMICOPGI-00536"/>
    <s v="PGI-00536OVS_ES ACADEMICO"/>
    <m/>
    <x v="0"/>
    <s v="PGI-00536"/>
    <x v="0"/>
    <s v="Catalogo principal"/>
    <s v="USD"/>
    <s v="N/A"/>
    <s v="Microsoft®ExchangeEnterpriseCAL AllLng License/SoftwareAssurancePack Academic OLV 1License LevelF Enterprise DvcCAL w/Services 1Year"/>
    <s v="Unidad"/>
    <s v="Und"/>
    <s v="Producto"/>
    <s v="N/A"/>
    <s v="N/A"/>
    <s v="N/A"/>
    <s v="PGI-00536"/>
    <s v="Suscripción Anual"/>
    <n v="8"/>
    <n v="1"/>
    <n v="1"/>
    <n v="0"/>
    <n v="33019.760000000002"/>
    <n v="33019.760000000002"/>
    <n v="0"/>
  </r>
  <r>
    <s v="Catalogo principalOVS_ES ACADEMICOPGI-00537"/>
    <s v="PGI-00537OVS_ES ACADEMICO"/>
    <m/>
    <x v="0"/>
    <s v="PGI-00537"/>
    <x v="0"/>
    <s v="Catalogo principal"/>
    <s v="USD"/>
    <s v="N/A"/>
    <s v="Microsoft®ExchangeEnterpriseCAL AllLng License/SoftwareAssurancePack Academic OLV 1License LevelE Enterprise UsrCAL w/Services 1Year"/>
    <s v="Unidad"/>
    <s v="Und"/>
    <s v="Producto"/>
    <s v="N/A"/>
    <s v="N/A"/>
    <s v="N/A"/>
    <s v="PGI-00537"/>
    <s v="Suscripción Anual"/>
    <n v="8"/>
    <n v="1"/>
    <n v="1"/>
    <n v="0"/>
    <n v="33019.760000000002"/>
    <n v="33019.760000000002"/>
    <n v="0"/>
  </r>
  <r>
    <s v="Catalogo principalOVS_ES ACADEMICOPGI-00538"/>
    <s v="PGI-00538OVS_ES ACADEMICO"/>
    <m/>
    <x v="0"/>
    <s v="PGI-00538"/>
    <x v="0"/>
    <s v="Catalogo principal"/>
    <s v="USD"/>
    <s v="N/A"/>
    <s v="Microsoft®ExchangeEnterpriseCAL AllLng License/SoftwareAssurancePack Academic OLV 1License LevelF Enterprise UsrCAL w/Services 1Year"/>
    <s v="Unidad"/>
    <s v="Und"/>
    <s v="Producto"/>
    <s v="N/A"/>
    <s v="N/A"/>
    <s v="N/A"/>
    <s v="PGI-00538"/>
    <s v="Suscripción Anual"/>
    <n v="8"/>
    <n v="1"/>
    <n v="1"/>
    <n v="0"/>
    <n v="33019.760000000002"/>
    <n v="33019.760000000002"/>
    <n v="0"/>
  </r>
  <r>
    <s v="Catalogo principalOVS_ES ACADEMICOPGI-00539"/>
    <s v="PGI-00539OVS_ES ACADEMICO"/>
    <m/>
    <x v="0"/>
    <s v="PGI-00539"/>
    <x v="0"/>
    <s v="Catalogo principal"/>
    <s v="USD"/>
    <s v="N/A"/>
    <s v="Microsoft®ExchangeEnterpriseCAL AllLng License/SoftwareAssurancePack Academic OLV 1License NoLevel Student DvcCAL w/Services 1Year"/>
    <s v="Unidad"/>
    <s v="Und"/>
    <s v="Producto"/>
    <s v="N/A"/>
    <s v="N/A"/>
    <s v="N/A"/>
    <s v="PGI-00539"/>
    <s v="Suscripción Anual"/>
    <n v="4.5199999999999996"/>
    <n v="1"/>
    <n v="1"/>
    <n v="0"/>
    <n v="18656.164399999998"/>
    <n v="18656.16"/>
    <n v="0"/>
  </r>
  <r>
    <s v="Catalogo principalOVS_ES ACADEMICOPGI-00540"/>
    <s v="PGI-00540OVS_ES ACADEMICO"/>
    <m/>
    <x v="0"/>
    <s v="PGI-00540"/>
    <x v="0"/>
    <s v="Catalogo principal"/>
    <s v="USD"/>
    <s v="N/A"/>
    <s v="Microsoft®ExchangeEnterpriseCAL AllLng License/SoftwareAssurancePack Academic OLV 1License NoLevel Student UsrCAL w/Services 1Year"/>
    <s v="Unidad"/>
    <s v="Und"/>
    <s v="Producto"/>
    <s v="N/A"/>
    <s v="N/A"/>
    <s v="N/A"/>
    <s v="PGI-00540"/>
    <s v="Suscripción Anual"/>
    <n v="4.5199999999999996"/>
    <n v="1"/>
    <n v="1"/>
    <n v="0"/>
    <n v="18656.164399999998"/>
    <n v="18656.16"/>
    <n v="0"/>
  </r>
  <r>
    <s v="Catalogo principalOVS_ES ACADEMICOPL7-00061"/>
    <s v="PL7-00061OVS_ES ACADEMICO"/>
    <m/>
    <x v="0"/>
    <s v="PL7-00061"/>
    <x v="0"/>
    <s v="Catalogo principal"/>
    <s v="USD"/>
    <s v="N/A"/>
    <s v="Microsoft®IdentityManagerExternalConnector AllLng License/SoftwareAssurancePack Academic OLV 1License LevelE AdditionalProduct 1Year"/>
    <s v="Unidad"/>
    <s v="Und"/>
    <s v="Producto"/>
    <s v="N/A"/>
    <s v="N/A"/>
    <s v="N/A"/>
    <s v="PL7-00061"/>
    <s v="Suscripción Anual"/>
    <n v="1925"/>
    <n v="1"/>
    <n v="1"/>
    <n v="0"/>
    <n v="7945379.7500000009"/>
    <n v="7945379.75"/>
    <n v="0"/>
  </r>
  <r>
    <s v="Catalogo principalOVS_ES ACADEMICOPL7-00062"/>
    <s v="PL7-00062OVS_ES ACADEMICO"/>
    <m/>
    <x v="0"/>
    <s v="PL7-00062"/>
    <x v="0"/>
    <s v="Catalogo principal"/>
    <s v="USD"/>
    <s v="N/A"/>
    <s v="Microsoft®IdentityManagerExternalConnector AllLng License/SoftwareAssurancePack Academic OLV 1License LevelF AdditionalProduct 1Year"/>
    <s v="Unidad"/>
    <s v="Und"/>
    <s v="Producto"/>
    <s v="N/A"/>
    <s v="N/A"/>
    <s v="N/A"/>
    <s v="PL7-00062"/>
    <s v="Suscripción Anual"/>
    <n v="1925"/>
    <n v="1"/>
    <n v="1"/>
    <n v="0"/>
    <n v="7945379.7500000009"/>
    <n v="7945379.75"/>
    <n v="0"/>
  </r>
  <r>
    <s v="Catalogo principalOVS_ES ACADEMICOQD4-00001"/>
    <s v="QD4-00001OVS_ES ACADEMICO"/>
    <m/>
    <x v="0"/>
    <s v="QD4-00001"/>
    <x v="0"/>
    <s v="Catalogo principal"/>
    <s v="USD"/>
    <s v="N/A"/>
    <s v="Microsoft®AzureInfoProtPremP1OpenFclty ShrdSvr AllLng MonthlySubscriptions-VolumeLicense Academic OLV 1License LevelE AdditionalProduct 1Month"/>
    <s v="Unidad"/>
    <s v="Und"/>
    <s v="Producto"/>
    <s v="N/A"/>
    <s v="N/A"/>
    <s v="N/A"/>
    <s v="QD4-00001"/>
    <s v="Suscripción mensual con pago anual"/>
    <n v="0.6"/>
    <n v="1"/>
    <n v="1"/>
    <n v="0"/>
    <n v="2476.482"/>
    <n v="2476.48"/>
    <n v="0"/>
  </r>
  <r>
    <s v="Catalogo principalOVS_ES ACADEMICOQD4-00002"/>
    <s v="QD4-00002OVS_ES ACADEMICO"/>
    <m/>
    <x v="0"/>
    <s v="QD4-00002"/>
    <x v="0"/>
    <s v="Catalogo principal"/>
    <s v="USD"/>
    <s v="N/A"/>
    <s v="Microsoft®AzureInfoProtPremP1OpenFclty ShrdSvr AllLng MonthlySubscriptions-VolumeLicense Academic OLV 1License LevelF AdditionalProduct 1Month"/>
    <s v="Unidad"/>
    <s v="Und"/>
    <s v="Producto"/>
    <s v="N/A"/>
    <s v="N/A"/>
    <s v="N/A"/>
    <s v="QD4-00002"/>
    <s v="Suscripción mensual con pago anual"/>
    <n v="0.6"/>
    <n v="1"/>
    <n v="1"/>
    <n v="0"/>
    <n v="2476.482"/>
    <n v="2476.48"/>
    <n v="0"/>
  </r>
  <r>
    <s v="Catalogo principalOVS_ES ACADEMICOQD5-00001"/>
    <s v="QD5-00001OVS_ES ACADEMICO"/>
    <m/>
    <x v="0"/>
    <s v="QD5-00001"/>
    <x v="0"/>
    <s v="Catalogo principal"/>
    <s v="USD"/>
    <s v="N/A"/>
    <s v="Microsoft®AzureInfoProtPremP1OpenStd ShrdSvr AllLng MonthlySubscriptions-VolumeLicense Academic OLV 1License NoLevel Student 1Month"/>
    <s v="Unidad"/>
    <s v="Und"/>
    <s v="Producto"/>
    <s v="N/A"/>
    <s v="N/A"/>
    <s v="N/A"/>
    <s v="QD5-00001"/>
    <s v="Suscripción mensual con pago anual"/>
    <n v="0.6"/>
    <n v="1"/>
    <n v="1"/>
    <n v="0"/>
    <n v="2476.482"/>
    <n v="2476.48"/>
    <n v="0"/>
  </r>
  <r>
    <s v="Catalogo principalOVS_ES ACADEMICOQLM-00001"/>
    <s v="QLM-00001OVS_ES ACADEMICO"/>
    <m/>
    <x v="0"/>
    <s v="QLM-00001"/>
    <x v="0"/>
    <s v="Catalogo principal"/>
    <s v="USD"/>
    <s v="N/A"/>
    <s v="Microsoft®EntMobandSecurityA3OpenAdd-on ShrdSvr AllLng MonthlySubscriptions-VolumeLicense Academic OLV 1License LevelE AdditionalProduct Faculty 1M"/>
    <s v="Unidad"/>
    <s v="Und"/>
    <s v="Producto"/>
    <s v="N/A"/>
    <s v="N/A"/>
    <s v="N/A"/>
    <s v="QLM-00001"/>
    <s v="Suscripción mensual con pago anual"/>
    <n v="0.91"/>
    <n v="1"/>
    <n v="1"/>
    <n v="0"/>
    <n v="3755.9977000000003"/>
    <n v="3756"/>
    <n v="0"/>
  </r>
  <r>
    <s v="Catalogo principalOVS_ES ACADEMICOQLM-00002"/>
    <s v="QLM-00002OVS_ES ACADEMICO"/>
    <m/>
    <x v="0"/>
    <s v="QLM-00002"/>
    <x v="0"/>
    <s v="Catalogo principal"/>
    <s v="USD"/>
    <s v="N/A"/>
    <s v="Microsoft®EntMobandSecurityA3OpenAdd-on ShrdSvr AllLng MonthlySubscriptions-VolumeLicense Academic OLV 1License LevelF AdditionalProduct Faculty 1M"/>
    <s v="Unidad"/>
    <s v="Und"/>
    <s v="Producto"/>
    <s v="N/A"/>
    <s v="N/A"/>
    <s v="N/A"/>
    <s v="QLM-00002"/>
    <s v="Suscripción mensual con pago anual"/>
    <n v="0.91"/>
    <n v="1"/>
    <n v="1"/>
    <n v="0"/>
    <n v="3755.9977000000003"/>
    <n v="3756"/>
    <n v="0"/>
  </r>
  <r>
    <s v="Catalogo principalOVS_ES ACADEMICOQLR-00001"/>
    <s v="QLR-00001OVS_ES ACADEMICO"/>
    <m/>
    <x v="0"/>
    <s v="QLR-00001"/>
    <x v="0"/>
    <s v="Catalogo principal"/>
    <s v="USD"/>
    <s v="N/A"/>
    <s v="Microsoft®EntMobandSecurityA5OpenAdd-on ShrdSvr AllLng MonthlySubscriptions-VolumeLicense Academic OLV 1License LevelE AP Faculty AddOn 1M"/>
    <s v="Unidad"/>
    <s v="Und"/>
    <s v="Producto"/>
    <s v="N/A"/>
    <s v="N/A"/>
    <s v="N/A"/>
    <s v="QLR-00001"/>
    <s v="Suscripción mensual con pago anual"/>
    <n v="2.73"/>
    <n v="1"/>
    <n v="1"/>
    <n v="0"/>
    <n v="11267.993100000002"/>
    <n v="11267.99"/>
    <n v="0"/>
  </r>
  <r>
    <s v="Catalogo principalOVS_ES ACADEMICOQLR-00002"/>
    <s v="QLR-00002OVS_ES ACADEMICO"/>
    <m/>
    <x v="0"/>
    <s v="QLR-00002"/>
    <x v="0"/>
    <s v="Catalogo principal"/>
    <s v="USD"/>
    <s v="N/A"/>
    <s v="Microsoft®EntMobandSecurityA5OpenAdd-on ShrdSvr AllLng MonthlySubscriptions-VolumeLicense Academic OLV 1License LevelF AP Faculty AddOn 1M"/>
    <s v="Unidad"/>
    <s v="Und"/>
    <s v="Producto"/>
    <s v="N/A"/>
    <s v="N/A"/>
    <s v="N/A"/>
    <s v="QLR-00002"/>
    <s v="Suscripción mensual con pago anual"/>
    <n v="2.73"/>
    <n v="1"/>
    <n v="1"/>
    <n v="0"/>
    <n v="11267.993100000002"/>
    <n v="11267.99"/>
    <n v="0"/>
  </r>
  <r>
    <s v="Catalogo principalOVS_ES ACADEMICOR18-03497"/>
    <s v="R18-03497OVS_ES ACADEMICO"/>
    <m/>
    <x v="0"/>
    <s v="R18-03497"/>
    <x v="0"/>
    <s v="Catalogo principal"/>
    <s v="USD"/>
    <s v="N/A"/>
    <s v="Microsoft® Win Server CAL All Languages License &amp; Software Assurance Open Value Level E 1 Year Academic Enterprise Device CAL"/>
    <s v="Unidad"/>
    <s v="Und"/>
    <s v="Producto"/>
    <s v="N/A"/>
    <s v="N/A"/>
    <s v="N/A"/>
    <s v="R18-03497"/>
    <s v="Suscripción Anual"/>
    <n v="3.59"/>
    <n v="1"/>
    <n v="1"/>
    <n v="0"/>
    <n v="14817.6173"/>
    <n v="14817.62"/>
    <n v="0"/>
  </r>
  <r>
    <s v="Catalogo principalOVS_ES ACADEMICOR18-03498"/>
    <s v="R18-03498OVS_ES ACADEMICO"/>
    <m/>
    <x v="0"/>
    <s v="R18-03498"/>
    <x v="0"/>
    <s v="Catalogo principal"/>
    <s v="USD"/>
    <s v="N/A"/>
    <s v="Microsoft® Win Server CAL All Languages License &amp; Software Assurance Open Value Level F 1 Year Academic Enterprise Device CAL"/>
    <s v="Unidad"/>
    <s v="Und"/>
    <s v="Producto"/>
    <s v="N/A"/>
    <s v="N/A"/>
    <s v="N/A"/>
    <s v="R18-03498"/>
    <s v="Suscripción Anual"/>
    <n v="3.59"/>
    <n v="1"/>
    <n v="1"/>
    <n v="0"/>
    <n v="14817.6173"/>
    <n v="14817.62"/>
    <n v="0"/>
  </r>
  <r>
    <s v="Catalogo principalOVS_ES ACADEMICOR18-03499"/>
    <s v="R18-03499OVS_ES ACADEMICO"/>
    <m/>
    <x v="0"/>
    <s v="R18-03499"/>
    <x v="0"/>
    <s v="Catalogo principal"/>
    <s v="USD"/>
    <s v="N/A"/>
    <s v="Microsoft® Win Server CAL All Languages License &amp; Software Assurance Open Value Level E 1 Year Academic Enterprise User CAL"/>
    <s v="Unidad"/>
    <s v="Und"/>
    <s v="Producto"/>
    <s v="N/A"/>
    <s v="N/A"/>
    <s v="N/A"/>
    <s v="R18-03499"/>
    <s v="Suscripción Anual"/>
    <n v="3.59"/>
    <n v="1"/>
    <n v="1"/>
    <n v="0"/>
    <n v="14817.6173"/>
    <n v="14817.62"/>
    <n v="0"/>
  </r>
  <r>
    <s v="Catalogo principalOVS_ES ACADEMICOR18-03500"/>
    <s v="R18-03500OVS_ES ACADEMICO"/>
    <m/>
    <x v="0"/>
    <s v="R18-03500"/>
    <x v="0"/>
    <s v="Catalogo principal"/>
    <s v="USD"/>
    <s v="N/A"/>
    <s v="Microsoft® Win Server CAL All Languages License &amp; Software Assurance Open Value Level F 1 Year Academic Enterprise User CAL"/>
    <s v="Unidad"/>
    <s v="Und"/>
    <s v="Producto"/>
    <s v="N/A"/>
    <s v="N/A"/>
    <s v="N/A"/>
    <s v="R18-03500"/>
    <s v="Suscripción Anual"/>
    <n v="3.59"/>
    <n v="1"/>
    <n v="1"/>
    <n v="0"/>
    <n v="14817.6173"/>
    <n v="14817.62"/>
    <n v="0"/>
  </r>
  <r>
    <s v="Catalogo principalOVS_ES ACADEMICOR18-03501"/>
    <s v="R18-03501OVS_ES ACADEMICO"/>
    <m/>
    <x v="0"/>
    <s v="R18-03501"/>
    <x v="0"/>
    <s v="Catalogo principal"/>
    <s v="USD"/>
    <s v="N/A"/>
    <s v="Microsoft® Win Server CAL All Languages License &amp; Software Assurance Open Value No Level 1 Year Academic Student Device CAL"/>
    <s v="Unidad"/>
    <s v="Und"/>
    <s v="Producto"/>
    <s v="N/A"/>
    <s v="N/A"/>
    <s v="N/A"/>
    <s v="R18-03501"/>
    <s v="Suscripción Anual"/>
    <n v="0.31"/>
    <n v="1"/>
    <n v="1"/>
    <n v="0"/>
    <n v="1279.5157000000002"/>
    <n v="1279.52"/>
    <n v="0"/>
  </r>
  <r>
    <s v="Catalogo principalOVS_ES ACADEMICOR18-03502"/>
    <s v="R18-03502OVS_ES ACADEMICO"/>
    <m/>
    <x v="0"/>
    <s v="R18-03502"/>
    <x v="0"/>
    <s v="Catalogo principal"/>
    <s v="USD"/>
    <s v="N/A"/>
    <s v="Microsoft® Win Server CAL All Languages License &amp; Software Assurance Open Value No Level 1 Year Academic Student User CAL"/>
    <s v="Unidad"/>
    <s v="Und"/>
    <s v="Producto"/>
    <s v="N/A"/>
    <s v="N/A"/>
    <s v="N/A"/>
    <s v="R18-03502"/>
    <s v="Suscripción Anual"/>
    <n v="0.31"/>
    <n v="1"/>
    <n v="1"/>
    <n v="0"/>
    <n v="1279.5157000000002"/>
    <n v="1279.52"/>
    <n v="0"/>
  </r>
  <r>
    <s v="Catalogo principalOVS_ES ACADEMICOR39-01107"/>
    <s v="R39-01107OVS_ES ACADEMICO"/>
    <m/>
    <x v="0"/>
    <s v="R39-01107"/>
    <x v="0"/>
    <s v="Catalogo principal"/>
    <s v="USD"/>
    <s v="N/A"/>
    <s v="Microsoft® Win Server External Connector All Languages License &amp; Software Assurance Open Value Level E 1 Year Academic AP"/>
    <s v="Unidad"/>
    <s v="Und"/>
    <s v="Producto"/>
    <s v="N/A"/>
    <s v="N/A"/>
    <s v="N/A"/>
    <s v="R39-01107"/>
    <s v="Suscripción Anual"/>
    <n v="213"/>
    <n v="1"/>
    <n v="1"/>
    <n v="0"/>
    <n v="879151.1100000001"/>
    <n v="879151.11"/>
    <n v="0"/>
  </r>
  <r>
    <s v="Catalogo principalOVS_ES ACADEMICOR39-01108"/>
    <s v="R39-01108OVS_ES ACADEMICO"/>
    <m/>
    <x v="0"/>
    <s v="R39-01108"/>
    <x v="0"/>
    <s v="Catalogo principal"/>
    <s v="USD"/>
    <s v="N/A"/>
    <s v="Microsoft® Win Server External Connector All Languages License &amp; Software Assurance Open Value Level F 1 Year Academic AP"/>
    <s v="Unidad"/>
    <s v="Und"/>
    <s v="Producto"/>
    <s v="N/A"/>
    <s v="N/A"/>
    <s v="N/A"/>
    <s v="R39-01108"/>
    <s v="Suscripción Anual"/>
    <n v="213"/>
    <n v="1"/>
    <n v="1"/>
    <n v="0"/>
    <n v="879151.1100000001"/>
    <n v="879151.11"/>
    <n v="0"/>
  </r>
  <r>
    <s v="Catalogo principalOVS_ES ACADEMICOS2Y-00001"/>
    <s v="S2Y-00001OVS_ES ACADEMICO"/>
    <m/>
    <x v="0"/>
    <s v="S2Y-00001"/>
    <x v="0"/>
    <s v="Catalogo principal"/>
    <s v="USD"/>
    <s v="N/A"/>
    <s v="Microsoft® M365 Apps Enterprise Open Student All Languages Subscription Open Value No Level 1 Month Academic"/>
    <s v="Unidad"/>
    <s v="Und"/>
    <s v="Producto"/>
    <s v="N/A"/>
    <s v="N/A"/>
    <s v="N/A"/>
    <s v="S2Y-00001"/>
    <s v="Suscripción mensual con pago anual"/>
    <n v="1.8"/>
    <n v="1"/>
    <n v="1"/>
    <n v="0"/>
    <n v="7429.4460000000008"/>
    <n v="7429.45"/>
    <n v="0"/>
  </r>
  <r>
    <s v="Catalogo principalOVS_ES ACADEMICOS2Y-00002"/>
    <s v="S2Y-00002OVS_ES ACADEMICO"/>
    <m/>
    <x v="0"/>
    <s v="S2Y-00002"/>
    <x v="0"/>
    <s v="Catalogo principal"/>
    <s v="USD"/>
    <s v="N/A"/>
    <s v="Microsoft® M365 Apps Enterprise Open Student All Languages Subscription Open Value No Level 1 Month Academic Student Use Benefit"/>
    <s v="Unidad"/>
    <s v="Und"/>
    <s v="Producto"/>
    <s v="N/A"/>
    <s v="N/A"/>
    <s v="N/A"/>
    <s v="S2Y-00002"/>
    <s v="Suscripción mensual con pago anual"/>
    <n v="0"/>
    <n v="1"/>
    <n v="1"/>
    <n v="0"/>
    <n v="0"/>
    <n v="0"/>
    <n v="0"/>
  </r>
  <r>
    <s v="Catalogo principalOVS_ES ACADEMICOS2Y-00003"/>
    <s v="S2Y-00003OVS_ES ACADEMICO"/>
    <m/>
    <x v="0"/>
    <s v="S2Y-00003"/>
    <x v="0"/>
    <s v="Catalogo principal"/>
    <s v="USD"/>
    <s v="N/A"/>
    <s v="Microsoft® M365 Apps Enterprise Open Student All Languages Subscription Open Value No Level 1 Month Academic Add-on Office Pro Plus"/>
    <s v="Unidad"/>
    <s v="Und"/>
    <s v="Producto"/>
    <s v="N/A"/>
    <s v="N/A"/>
    <s v="N/A"/>
    <s v="S2Y-00003"/>
    <s v="Suscripción mensual con pago anual"/>
    <n v="0"/>
    <n v="1"/>
    <n v="1"/>
    <n v="0"/>
    <n v="0"/>
    <n v="0"/>
    <n v="0"/>
  </r>
  <r>
    <s v="Catalogo principalOVS_ES ACADEMICOS2Y-00006"/>
    <s v="S2Y-00006OVS_ES ACADEMICO"/>
    <m/>
    <x v="0"/>
    <s v="S2Y-00006"/>
    <x v="0"/>
    <s v="Catalogo principal"/>
    <s v="USD"/>
    <s v="N/A"/>
    <s v="Microsoft® M365 Apps Enterprise Open Student All Languages Subscription Open Value No Level 1 Month Academic Platform"/>
    <s v="Unidad"/>
    <s v="Und"/>
    <s v="Producto"/>
    <s v="N/A"/>
    <s v="N/A"/>
    <s v="N/A"/>
    <s v="S2Y-00006"/>
    <s v="Suscripción mensual con pago anual"/>
    <n v="1.8"/>
    <n v="1"/>
    <n v="1"/>
    <n v="0"/>
    <n v="7429.4460000000008"/>
    <n v="7429.45"/>
    <n v="0"/>
  </r>
  <r>
    <s v="Catalogo principalOVS_ES ACADEMICOS2Y-00007"/>
    <s v="S2Y-00007OVS_ES ACADEMICO"/>
    <m/>
    <x v="0"/>
    <s v="S2Y-00007"/>
    <x v="0"/>
    <s v="Catalogo principal"/>
    <s v="USD"/>
    <s v="N/A"/>
    <s v="Microsoft® M365 Apps Enterprise Open Student All Languages Subscription Open Value No Level 1 Month Academic Enterprise"/>
    <s v="Unidad"/>
    <s v="Und"/>
    <s v="Producto"/>
    <s v="N/A"/>
    <s v="N/A"/>
    <s v="N/A"/>
    <s v="S2Y-00007"/>
    <s v="Suscripción mensual con pago anual"/>
    <n v="1.8"/>
    <n v="1"/>
    <n v="1"/>
    <n v="0"/>
    <n v="7429.4460000000008"/>
    <n v="7429.45"/>
    <n v="0"/>
  </r>
  <r>
    <s v="Catalogo principalOVS_ES ACADEMICOS3Y-00001"/>
    <s v="S3Y-00001OVS_ES ACADEMICO"/>
    <m/>
    <x v="0"/>
    <s v="S3Y-00001"/>
    <x v="0"/>
    <s v="Catalogo principal"/>
    <s v="USD"/>
    <s v="N/A"/>
    <s v="Microsoft® M365 Apps Enterprise Open Faculty All Languages Subscription Open Value Level E 1 Month Academic AP"/>
    <s v="Unidad"/>
    <s v="Und"/>
    <s v="Producto"/>
    <s v="N/A"/>
    <s v="N/A"/>
    <s v="N/A"/>
    <s v="S3Y-00001"/>
    <s v="Suscripción mensual con pago anual"/>
    <n v="2.2999999999999998"/>
    <n v="1"/>
    <n v="1"/>
    <n v="0"/>
    <n v="9493.1810000000005"/>
    <n v="9493.18"/>
    <n v="0"/>
  </r>
  <r>
    <s v="Catalogo principalOVS_ES ACADEMICOS3Y-00002"/>
    <s v="S3Y-00002OVS_ES ACADEMICO"/>
    <m/>
    <x v="0"/>
    <s v="S3Y-00002"/>
    <x v="0"/>
    <s v="Catalogo principal"/>
    <s v="USD"/>
    <s v="N/A"/>
    <s v="Microsoft® M365 Apps Enterprise Open Faculty All Languages Subscription Open Value Level F 1 Month Academic AP"/>
    <s v="Unidad"/>
    <s v="Und"/>
    <s v="Producto"/>
    <s v="N/A"/>
    <s v="N/A"/>
    <s v="N/A"/>
    <s v="S3Y-00002"/>
    <s v="Suscripción mensual con pago anual"/>
    <n v="2.2999999999999998"/>
    <n v="1"/>
    <n v="1"/>
    <n v="0"/>
    <n v="9493.1810000000005"/>
    <n v="9493.18"/>
    <n v="0"/>
  </r>
  <r>
    <s v="Catalogo principalOVS_ES ACADEMICOS3Y-00004"/>
    <s v="S3Y-00004OVS_ES ACADEMICO"/>
    <m/>
    <x v="0"/>
    <s v="S3Y-00004"/>
    <x v="0"/>
    <s v="Catalogo principal"/>
    <s v="USD"/>
    <s v="N/A"/>
    <s v="Microsoft® M365 Apps Enterprise Open Faculty All Languages Subscription Open Value Level E 1 Month Academic AP Add-on Office Pro Plus"/>
    <s v="Unidad"/>
    <s v="Und"/>
    <s v="Producto"/>
    <s v="N/A"/>
    <s v="N/A"/>
    <s v="N/A"/>
    <s v="S3Y-00004"/>
    <s v="Suscripción mensual con pago anual"/>
    <n v="0"/>
    <n v="1"/>
    <n v="1"/>
    <n v="0"/>
    <n v="0"/>
    <n v="0"/>
    <n v="0"/>
  </r>
  <r>
    <s v="Catalogo principalOVS_ES ACADEMICOS3Y-00005"/>
    <s v="S3Y-00005OVS_ES ACADEMICO"/>
    <m/>
    <x v="0"/>
    <s v="S3Y-00005"/>
    <x v="0"/>
    <s v="Catalogo principal"/>
    <s v="USD"/>
    <s v="N/A"/>
    <s v="Microsoft® M365 Apps Enterprise Open Faculty All Languages Subscription Open Value Level F 1 Month Academic AP Add-on Office Pro Plus"/>
    <s v="Unidad"/>
    <s v="Und"/>
    <s v="Producto"/>
    <s v="N/A"/>
    <s v="N/A"/>
    <s v="N/A"/>
    <s v="S3Y-00005"/>
    <s v="Suscripción mensual con pago anual"/>
    <n v="0"/>
    <n v="1"/>
    <n v="1"/>
    <n v="0"/>
    <n v="0"/>
    <n v="0"/>
    <n v="0"/>
  </r>
  <r>
    <s v="Catalogo principalOVS_ES ACADEMICOS3Y-00010"/>
    <s v="S3Y-00010OVS_ES ACADEMICO"/>
    <m/>
    <x v="0"/>
    <s v="S3Y-00010"/>
    <x v="0"/>
    <s v="Catalogo principal"/>
    <s v="USD"/>
    <s v="N/A"/>
    <s v="Microsoft® M365 Apps Enterprise Open Faculty All Languages Subscription Open Value Level E 1 Month Each Academic Enterprise"/>
    <s v="Unidad"/>
    <s v="Und"/>
    <s v="Producto"/>
    <s v="N/A"/>
    <s v="N/A"/>
    <s v="N/A"/>
    <s v="S3Y-00010"/>
    <s v="Suscripción mensual con pago anual"/>
    <n v="2.2999999999999998"/>
    <n v="1"/>
    <n v="1"/>
    <n v="0"/>
    <n v="9493.1810000000005"/>
    <n v="9493.18"/>
    <n v="0"/>
  </r>
  <r>
    <s v="Catalogo principalOVS_ES ACADEMICOS3Y-00011"/>
    <s v="S3Y-00011OVS_ES ACADEMICO"/>
    <m/>
    <x v="0"/>
    <s v="S3Y-00011"/>
    <x v="0"/>
    <s v="Catalogo principal"/>
    <s v="USD"/>
    <s v="N/A"/>
    <s v="Microsoft® M365 Apps Enterprise Open Faculty All Languages Subscription Open Value Level F 1 Month Each Academic Enterprise"/>
    <s v="Unidad"/>
    <s v="Und"/>
    <s v="Producto"/>
    <s v="N/A"/>
    <s v="N/A"/>
    <s v="N/A"/>
    <s v="S3Y-00011"/>
    <s v="Suscripción mensual con pago anual"/>
    <n v="2.2999999999999998"/>
    <n v="1"/>
    <n v="1"/>
    <n v="0"/>
    <n v="9493.1810000000005"/>
    <n v="9493.18"/>
    <n v="0"/>
  </r>
  <r>
    <s v="Catalogo principalOVS_ES ACADEMICOS3Y-00012"/>
    <s v="S3Y-00012OVS_ES ACADEMICO"/>
    <m/>
    <x v="0"/>
    <s v="S3Y-00012"/>
    <x v="0"/>
    <s v="Catalogo principal"/>
    <s v="USD"/>
    <s v="N/A"/>
    <s v="Microsoft® M365 Apps Enterprise Open Faculty All Languages Subscription Open Value Level E 1 Month Each Academic Platform"/>
    <s v="Unidad"/>
    <s v="Und"/>
    <s v="Producto"/>
    <s v="N/A"/>
    <s v="N/A"/>
    <s v="N/A"/>
    <s v="S3Y-00012"/>
    <s v="Suscripción mensual con pago anual"/>
    <n v="2.2999999999999998"/>
    <n v="1"/>
    <n v="1"/>
    <n v="0"/>
    <n v="9493.1810000000005"/>
    <n v="9493.18"/>
    <n v="0"/>
  </r>
  <r>
    <s v="Catalogo principalOVS_ES ACADEMICOS3Y-00013"/>
    <s v="S3Y-00013OVS_ES ACADEMICO"/>
    <m/>
    <x v="0"/>
    <s v="S3Y-00013"/>
    <x v="0"/>
    <s v="Catalogo principal"/>
    <s v="USD"/>
    <s v="N/A"/>
    <s v="Microsoft® M365 Apps Enterprise Open Faculty All Languages Subscription Open Value Level F 1 Month Each Academic Platform"/>
    <s v="Unidad"/>
    <s v="Und"/>
    <s v="Producto"/>
    <s v="N/A"/>
    <s v="N/A"/>
    <s v="N/A"/>
    <s v="S3Y-00013"/>
    <s v="Suscripción mensual con pago anual"/>
    <n v="2.2999999999999998"/>
    <n v="1"/>
    <n v="1"/>
    <n v="0"/>
    <n v="9493.1810000000005"/>
    <n v="9493.18"/>
    <n v="0"/>
  </r>
  <r>
    <s v="Catalogo principalOVS_ES ACADEMICOT6L-00250"/>
    <s v="T6L-00250OVS_ES ACADEMICO"/>
    <m/>
    <x v="0"/>
    <s v="T6L-00250"/>
    <x v="0"/>
    <s v="Catalogo principal"/>
    <s v="USD"/>
    <s v="N/A"/>
    <s v="Microsoft® System Center Datacenter All Languages SA Step-up Open Value Level E 1 Year Academic Sys Ctr Std AP 2 Processor License"/>
    <s v="Unidad"/>
    <s v="Und"/>
    <s v="Producto"/>
    <s v="N/A"/>
    <s v="N/A"/>
    <s v="N/A"/>
    <s v="T6L-00250"/>
    <s v="Suscripción Anual"/>
    <n v="161"/>
    <n v="1"/>
    <n v="1"/>
    <n v="0"/>
    <n v="664522.67000000004"/>
    <n v="664522.67000000004"/>
    <n v="0"/>
  </r>
  <r>
    <s v="Catalogo principalOVS_ES ACADEMICOT6L-00251"/>
    <s v="T6L-00251OVS_ES ACADEMICO"/>
    <m/>
    <x v="0"/>
    <s v="T6L-00251"/>
    <x v="0"/>
    <s v="Catalogo principal"/>
    <s v="USD"/>
    <s v="N/A"/>
    <s v="Microsoft® System Center Datacenter All Languages SA Step-up Open Value Level F 1 Year Academic Sys Ctr Std AP 2 Processor License"/>
    <s v="Unidad"/>
    <s v="Und"/>
    <s v="Producto"/>
    <s v="N/A"/>
    <s v="N/A"/>
    <s v="N/A"/>
    <s v="T6L-00251"/>
    <s v="Suscripción Anual"/>
    <n v="161"/>
    <n v="1"/>
    <n v="1"/>
    <n v="0"/>
    <n v="664522.67000000004"/>
    <n v="664522.67000000004"/>
    <n v="0"/>
  </r>
  <r>
    <s v="Catalogo principalOVS_ES ACADEMICOT98-02611"/>
    <s v="T98-02611OVS_ES ACADEMICO"/>
    <m/>
    <x v="0"/>
    <s v="T98-02611"/>
    <x v="0"/>
    <s v="Catalogo principal"/>
    <s v="USD"/>
    <s v="N/A"/>
    <s v="Microsoft® Win Rights Management Services CAL All Languages License &amp; Software Assurance Open Value Level E 1 Year Academic Enterprise Device CAL"/>
    <s v="Unidad"/>
    <s v="Und"/>
    <s v="Producto"/>
    <s v="N/A"/>
    <s v="N/A"/>
    <s v="N/A"/>
    <s v="T98-02611"/>
    <s v="Suscripción Anual"/>
    <n v="4.68"/>
    <n v="1"/>
    <n v="1"/>
    <n v="0"/>
    <n v="19316.559600000001"/>
    <n v="19316.560000000001"/>
    <n v="0"/>
  </r>
  <r>
    <s v="Catalogo principalOVS_ES ACADEMICOT98-02612"/>
    <s v="T98-02612OVS_ES ACADEMICO"/>
    <m/>
    <x v="0"/>
    <s v="T98-02612"/>
    <x v="0"/>
    <s v="Catalogo principal"/>
    <s v="USD"/>
    <s v="N/A"/>
    <s v="Microsoft® Win Rights Management Services CAL All Languages License &amp; Software Assurance Open Value Level F 1 Year Academic Enterprise Device CAL"/>
    <s v="Unidad"/>
    <s v="Und"/>
    <s v="Producto"/>
    <s v="N/A"/>
    <s v="N/A"/>
    <s v="N/A"/>
    <s v="T98-02612"/>
    <s v="Suscripción Anual"/>
    <n v="4.68"/>
    <n v="1"/>
    <n v="1"/>
    <n v="0"/>
    <n v="19316.559600000001"/>
    <n v="19316.560000000001"/>
    <n v="0"/>
  </r>
  <r>
    <s v="Catalogo principalOVS_ES ACADEMICOT98-02613"/>
    <s v="T98-02613OVS_ES ACADEMICO"/>
    <m/>
    <x v="0"/>
    <s v="T98-02613"/>
    <x v="0"/>
    <s v="Catalogo principal"/>
    <s v="USD"/>
    <s v="N/A"/>
    <s v="Microsoft® Win Rights Management Services CAL All Languages License &amp; Software Assurance Open Value Level E 1 Year Academic Enterprise User CAL"/>
    <s v="Unidad"/>
    <s v="Und"/>
    <s v="Producto"/>
    <s v="N/A"/>
    <s v="N/A"/>
    <s v="N/A"/>
    <s v="T98-02613"/>
    <s v="Suscripción Anual"/>
    <n v="4.68"/>
    <n v="1"/>
    <n v="1"/>
    <n v="0"/>
    <n v="19316.559600000001"/>
    <n v="19316.560000000001"/>
    <n v="0"/>
  </r>
  <r>
    <s v="Catalogo principalOVS_ES ACADEMICOT98-02614"/>
    <s v="T98-02614OVS_ES ACADEMICO"/>
    <m/>
    <x v="0"/>
    <s v="T98-02614"/>
    <x v="0"/>
    <s v="Catalogo principal"/>
    <s v="USD"/>
    <s v="N/A"/>
    <s v="Microsoft® Win Rights Management Services CAL All Languages License &amp; Software Assurance Open Value Level F 1 Year Academic Enterprise User CAL"/>
    <s v="Unidad"/>
    <s v="Und"/>
    <s v="Producto"/>
    <s v="N/A"/>
    <s v="N/A"/>
    <s v="N/A"/>
    <s v="T98-02614"/>
    <s v="Suscripción Anual"/>
    <n v="4.68"/>
    <n v="1"/>
    <n v="1"/>
    <n v="0"/>
    <n v="19316.559600000001"/>
    <n v="19316.560000000001"/>
    <n v="0"/>
  </r>
  <r>
    <s v="Catalogo principalOVS_ES ACADEMICOT98-02615"/>
    <s v="T98-02615OVS_ES ACADEMICO"/>
    <m/>
    <x v="0"/>
    <s v="T98-02615"/>
    <x v="0"/>
    <s v="Catalogo principal"/>
    <s v="USD"/>
    <s v="N/A"/>
    <s v="Microsoft® Win Rights Management Services CAL All Languages License &amp; Software Assurance Open Value No Level 1 Year Academic Student Device CAL"/>
    <s v="Unidad"/>
    <s v="Und"/>
    <s v="Producto"/>
    <s v="N/A"/>
    <s v="N/A"/>
    <s v="N/A"/>
    <s v="T98-02615"/>
    <s v="Suscripción Anual"/>
    <n v="3.12"/>
    <n v="1"/>
    <n v="1"/>
    <n v="0"/>
    <n v="12877.706400000001"/>
    <n v="12877.71"/>
    <n v="0"/>
  </r>
  <r>
    <s v="Catalogo principalOVS_ES ACADEMICOT98-02616"/>
    <s v="T98-02616OVS_ES ACADEMICO"/>
    <m/>
    <x v="0"/>
    <s v="T98-02616"/>
    <x v="0"/>
    <s v="Catalogo principal"/>
    <s v="USD"/>
    <s v="N/A"/>
    <s v="Microsoft® Win Rights Management Services CAL All Languages License &amp; Software Assurance Open Value No Level 1 Year Academic Student User CAL"/>
    <s v="Unidad"/>
    <s v="Und"/>
    <s v="Producto"/>
    <s v="N/A"/>
    <s v="N/A"/>
    <s v="N/A"/>
    <s v="T98-02616"/>
    <s v="Suscripción Anual"/>
    <n v="3.12"/>
    <n v="1"/>
    <n v="1"/>
    <n v="0"/>
    <n v="12877.706400000001"/>
    <n v="12877.71"/>
    <n v="0"/>
  </r>
  <r>
    <s v="Catalogo principalOVS_ES ACADEMICOT99-01044"/>
    <s v="T99-01044OVS_ES ACADEMICO"/>
    <m/>
    <x v="0"/>
    <s v="T99-01044"/>
    <x v="0"/>
    <s v="Catalogo principal"/>
    <s v="USD"/>
    <s v="N/A"/>
    <s v="Microsoft® Win Rights Management Services External Connector All Languages License &amp; Software Assurance Open Value Level E 1 Year Academic AP"/>
    <s v="Unidad"/>
    <s v="Und"/>
    <s v="Producto"/>
    <s v="N/A"/>
    <s v="N/A"/>
    <s v="N/A"/>
    <s v="T99-01044"/>
    <s v="Suscripción Anual"/>
    <n v="2108"/>
    <n v="1"/>
    <n v="1"/>
    <n v="0"/>
    <n v="8700706.7599999998"/>
    <n v="8700706.7599999998"/>
    <n v="0"/>
  </r>
  <r>
    <s v="Catalogo principalOVS_ES ACADEMICOT99-01045"/>
    <s v="T99-01045OVS_ES ACADEMICO"/>
    <m/>
    <x v="0"/>
    <s v="T99-01045"/>
    <x v="0"/>
    <s v="Catalogo principal"/>
    <s v="USD"/>
    <s v="N/A"/>
    <s v="Microsoft® Win Rights Management Services External Connector All Languages License &amp; Software Assurance Open Value Level F 1 Year Academic AP"/>
    <s v="Unidad"/>
    <s v="Und"/>
    <s v="Producto"/>
    <s v="N/A"/>
    <s v="N/A"/>
    <s v="N/A"/>
    <s v="T99-01045"/>
    <s v="Suscripción Anual"/>
    <n v="2108"/>
    <n v="1"/>
    <n v="1"/>
    <n v="0"/>
    <n v="8700706.7599999998"/>
    <n v="8700706.7599999998"/>
    <n v="0"/>
  </r>
  <r>
    <s v="Catalogo principalOVS_ES ACADEMICOTSC-01192"/>
    <s v="TSC-01192OVS_ES ACADEMICO"/>
    <m/>
    <x v="0"/>
    <s v="TSC-01192"/>
    <x v="0"/>
    <s v="Catalogo principal"/>
    <s v="USD"/>
    <s v="N/A"/>
    <s v="Microsoft® System Center Data Protection Manager All Languages License &amp; Software Assurance Open Value Level E 1 Year Academic Enterprise Per OSE"/>
    <s v="Unidad"/>
    <s v="Und"/>
    <s v="Producto"/>
    <s v="N/A"/>
    <s v="N/A"/>
    <s v="N/A"/>
    <s v="TSC-01192"/>
    <s v="Suscripción Anual"/>
    <n v="1.25"/>
    <n v="1"/>
    <n v="1"/>
    <n v="0"/>
    <n v="5159.3375000000005"/>
    <n v="5159.34"/>
    <n v="0"/>
  </r>
  <r>
    <s v="Catalogo principalOVS_ES ACADEMICOTSC-01193"/>
    <s v="TSC-01193OVS_ES ACADEMICO"/>
    <m/>
    <x v="0"/>
    <s v="TSC-01193"/>
    <x v="0"/>
    <s v="Catalogo principal"/>
    <s v="USD"/>
    <s v="N/A"/>
    <s v="Microsoft® System Center Data Protection Manager All Languages License &amp; Software Assurance Open Value Level F 1 Year Academic Enterprise Per OSE"/>
    <s v="Unidad"/>
    <s v="Und"/>
    <s v="Producto"/>
    <s v="N/A"/>
    <s v="N/A"/>
    <s v="N/A"/>
    <s v="TSC-01193"/>
    <s v="Suscripción Anual"/>
    <n v="1.25"/>
    <n v="1"/>
    <n v="1"/>
    <n v="0"/>
    <n v="5159.3375000000005"/>
    <n v="5159.34"/>
    <n v="0"/>
  </r>
  <r>
    <s v="Catalogo principalOVS_ES ACADEMICOTSC-01194"/>
    <s v="TSC-01194OVS_ES ACADEMICO"/>
    <m/>
    <x v="0"/>
    <s v="TSC-01194"/>
    <x v="0"/>
    <s v="Catalogo principal"/>
    <s v="USD"/>
    <s v="N/A"/>
    <s v="Microsoft® System Center Data Protection Manager All Languages License &amp; Software Assurance Open Value Level E 1 Year Academic Enterprise Per User"/>
    <s v="Unidad"/>
    <s v="Und"/>
    <s v="Producto"/>
    <s v="N/A"/>
    <s v="N/A"/>
    <s v="N/A"/>
    <s v="TSC-01194"/>
    <s v="Suscripción Anual"/>
    <n v="1.25"/>
    <n v="1"/>
    <n v="1"/>
    <n v="0"/>
    <n v="5159.3375000000005"/>
    <n v="5159.34"/>
    <n v="0"/>
  </r>
  <r>
    <s v="Catalogo principalOVS_ES ACADEMICOTSC-01195"/>
    <s v="TSC-01195OVS_ES ACADEMICO"/>
    <m/>
    <x v="0"/>
    <s v="TSC-01195"/>
    <x v="0"/>
    <s v="Catalogo principal"/>
    <s v="USD"/>
    <s v="N/A"/>
    <s v="Microsoft® System Center Data Protection Manager All Languages License &amp; Software Assurance Open Value Level F 1 Year Academic Enterprise Per User"/>
    <s v="Unidad"/>
    <s v="Und"/>
    <s v="Producto"/>
    <s v="N/A"/>
    <s v="N/A"/>
    <s v="N/A"/>
    <s v="TSC-01195"/>
    <s v="Suscripción Anual"/>
    <n v="1.25"/>
    <n v="1"/>
    <n v="1"/>
    <n v="0"/>
    <n v="5159.3375000000005"/>
    <n v="5159.34"/>
    <n v="0"/>
  </r>
  <r>
    <s v="Catalogo principalOVS_ES ACADEMICOTSC-01196"/>
    <s v="TSC-01196OVS_ES ACADEMICO"/>
    <m/>
    <x v="0"/>
    <s v="TSC-01196"/>
    <x v="0"/>
    <s v="Catalogo principal"/>
    <s v="USD"/>
    <s v="N/A"/>
    <s v="Microsoft® System Center Data Protection Manager All Languages License &amp; Software Assurance Open Value No Level 1 Year Academic Student Per OSE"/>
    <s v="Unidad"/>
    <s v="Und"/>
    <s v="Producto"/>
    <s v="N/A"/>
    <s v="N/A"/>
    <s v="N/A"/>
    <s v="TSC-01196"/>
    <s v="Suscripción Anual"/>
    <n v="0.94"/>
    <n v="1"/>
    <n v="1"/>
    <n v="0"/>
    <n v="3879.8218000000002"/>
    <n v="3879.82"/>
    <n v="0"/>
  </r>
  <r>
    <s v="Catalogo principalOVS_ES ACADEMICOTSC-01197"/>
    <s v="TSC-01197OVS_ES ACADEMICO"/>
    <m/>
    <x v="0"/>
    <s v="TSC-01197"/>
    <x v="0"/>
    <s v="Catalogo principal"/>
    <s v="USD"/>
    <s v="N/A"/>
    <s v="Microsoft® System Center Data Protection Manager All Languages License &amp; Software Assurance Open Value No Level 1 Year Academic Student Per User"/>
    <s v="Unidad"/>
    <s v="Und"/>
    <s v="Producto"/>
    <s v="N/A"/>
    <s v="N/A"/>
    <s v="N/A"/>
    <s v="TSC-01197"/>
    <s v="Suscripción Anual"/>
    <n v="0.94"/>
    <n v="1"/>
    <n v="1"/>
    <n v="0"/>
    <n v="3879.8218000000002"/>
    <n v="3879.82"/>
    <n v="0"/>
  </r>
  <r>
    <s v="Catalogo principalOVS_ES ACADEMICOV7J-00715"/>
    <s v="V7J-00715OVS_ES ACADEMICO"/>
    <m/>
    <x v="0"/>
    <s v="V7J-00715"/>
    <x v="0"/>
    <s v="Catalogo principal"/>
    <s v="USD"/>
    <s v="N/A"/>
    <s v="Microsoft® Win MultiPoint Server Premium All Languages License &amp; Software Assurance Open Value Level E 1 Year Academic AP"/>
    <s v="Unidad"/>
    <s v="Und"/>
    <s v="Producto"/>
    <s v="N/A"/>
    <s v="N/A"/>
    <s v="N/A"/>
    <s v="V7J-00715"/>
    <s v="Suscripción Anual"/>
    <n v="46"/>
    <n v="1"/>
    <n v="1"/>
    <n v="0"/>
    <n v="189863.62000000002"/>
    <n v="189863.62"/>
    <n v="0"/>
  </r>
  <r>
    <s v="Catalogo principalOVS_ES ACADEMICOV7J-00716"/>
    <s v="V7J-00716OVS_ES ACADEMICO"/>
    <m/>
    <x v="0"/>
    <s v="V7J-00716"/>
    <x v="0"/>
    <s v="Catalogo principal"/>
    <s v="USD"/>
    <s v="N/A"/>
    <s v="Microsoft® Win MultiPoint Server Premium All Languages License &amp; Software Assurance Open Value Level F 1 Year Academic AP"/>
    <s v="Unidad"/>
    <s v="Und"/>
    <s v="Producto"/>
    <s v="N/A"/>
    <s v="N/A"/>
    <s v="N/A"/>
    <s v="V7J-00716"/>
    <s v="Suscripción Anual"/>
    <n v="46"/>
    <n v="1"/>
    <n v="1"/>
    <n v="0"/>
    <n v="189863.62000000002"/>
    <n v="189863.62"/>
    <n v="0"/>
  </r>
  <r>
    <s v="Catalogo principalOVS_ES ACADEMICOW06-01832"/>
    <s v="W06-01832OVS_ES ACADEMICO"/>
    <m/>
    <x v="0"/>
    <s v="W06-01832"/>
    <x v="0"/>
    <s v="Catalogo principal"/>
    <s v="USD"/>
    <s v="N/A"/>
    <s v="Microsoft® Core CAL All Languages License &amp; Software Assurance Open Value No Level 1 Year Academic Student Device CAL"/>
    <s v="Unidad"/>
    <s v="Und"/>
    <s v="Producto"/>
    <s v="N/A"/>
    <s v="N/A"/>
    <s v="N/A"/>
    <s v="W06-01832"/>
    <s v="Suscripción Anual"/>
    <n v="2.34"/>
    <n v="1"/>
    <n v="1"/>
    <n v="0"/>
    <n v="9658.2798000000003"/>
    <n v="9658.2800000000007"/>
    <n v="0"/>
  </r>
  <r>
    <s v="Catalogo principalOVS_ES ACADEMICOW06-01833"/>
    <s v="W06-01833OVS_ES ACADEMICO"/>
    <m/>
    <x v="0"/>
    <s v="W06-01833"/>
    <x v="0"/>
    <s v="Catalogo principal"/>
    <s v="USD"/>
    <s v="N/A"/>
    <s v="Microsoft® Core CAL All Languages License &amp; Software Assurance Open Value No Level 1 Year Academic Student User CAL"/>
    <s v="Unidad"/>
    <s v="Und"/>
    <s v="Producto"/>
    <s v="N/A"/>
    <s v="N/A"/>
    <s v="N/A"/>
    <s v="W06-01833"/>
    <s v="Suscripción Anual"/>
    <n v="2.34"/>
    <n v="1"/>
    <n v="1"/>
    <n v="0"/>
    <n v="9658.2798000000003"/>
    <n v="9658.2800000000007"/>
    <n v="0"/>
  </r>
  <r>
    <s v="Catalogo principalOVS_ES ACADEMICOW06-01836"/>
    <s v="W06-01836OVS_ES ACADEMICO"/>
    <m/>
    <x v="0"/>
    <s v="W06-01836"/>
    <x v="0"/>
    <s v="Catalogo principal"/>
    <s v="USD"/>
    <s v="N/A"/>
    <s v="Microsoft® Core CAL All Languages License &amp; Software Assurance Open Value Level E 1 Year Academic Enterprise Device CAL"/>
    <s v="Unidad"/>
    <s v="Und"/>
    <s v="Producto"/>
    <s v="N/A"/>
    <s v="N/A"/>
    <s v="N/A"/>
    <s v="W06-01836"/>
    <s v="Suscripción Anual"/>
    <n v="16"/>
    <n v="1"/>
    <n v="1"/>
    <n v="0"/>
    <n v="66039.520000000004"/>
    <n v="66039.520000000004"/>
    <n v="0"/>
  </r>
  <r>
    <s v="Catalogo principalOVS_ES ACADEMICOW06-01837"/>
    <s v="W06-01837OVS_ES ACADEMICO"/>
    <m/>
    <x v="0"/>
    <s v="W06-01837"/>
    <x v="0"/>
    <s v="Catalogo principal"/>
    <s v="USD"/>
    <s v="N/A"/>
    <s v="Microsoft® Core CAL All Languages License &amp; Software Assurance Open Value Level F 1 Year Academic Enterprise Device CAL"/>
    <s v="Unidad"/>
    <s v="Und"/>
    <s v="Producto"/>
    <s v="N/A"/>
    <s v="N/A"/>
    <s v="N/A"/>
    <s v="W06-01837"/>
    <s v="Suscripción Anual"/>
    <n v="15"/>
    <n v="1"/>
    <n v="1"/>
    <n v="0"/>
    <n v="61912.05"/>
    <n v="61912.05"/>
    <n v="0"/>
  </r>
  <r>
    <s v="Catalogo principalOVS_ES ACADEMICOW06-01838"/>
    <s v="W06-01838OVS_ES ACADEMICO"/>
    <m/>
    <x v="0"/>
    <s v="W06-01838"/>
    <x v="0"/>
    <s v="Catalogo principal"/>
    <s v="USD"/>
    <s v="N/A"/>
    <s v="Microsoft® Core CAL All Languages License &amp; Software Assurance Open Value Level E 1 Year Academic Enterprise User CAL"/>
    <s v="Unidad"/>
    <s v="Und"/>
    <s v="Producto"/>
    <s v="N/A"/>
    <s v="N/A"/>
    <s v="N/A"/>
    <s v="W06-01838"/>
    <s v="Suscripción Anual"/>
    <n v="16"/>
    <n v="1"/>
    <n v="1"/>
    <n v="0"/>
    <n v="66039.520000000004"/>
    <n v="66039.520000000004"/>
    <n v="0"/>
  </r>
  <r>
    <s v="Catalogo principalOVS_ES ACADEMICOW06-01839"/>
    <s v="W06-01839OVS_ES ACADEMICO"/>
    <m/>
    <x v="0"/>
    <s v="W06-01839"/>
    <x v="0"/>
    <s v="Catalogo principal"/>
    <s v="USD"/>
    <s v="N/A"/>
    <s v="Microsoft® Core CAL All Languages License &amp; Software Assurance Open Value Level F 1 Year Academic Enterprise User CAL"/>
    <s v="Unidad"/>
    <s v="Und"/>
    <s v="Producto"/>
    <s v="N/A"/>
    <s v="N/A"/>
    <s v="N/A"/>
    <s v="W06-01839"/>
    <s v="Suscripción Anual"/>
    <n v="15"/>
    <n v="1"/>
    <n v="1"/>
    <n v="0"/>
    <n v="61912.05"/>
    <n v="61912.05"/>
    <n v="0"/>
  </r>
  <r>
    <s v="Catalogo principalOVS_ES ACADEMICOW06-01848"/>
    <s v="W06-01848OVS_ES ACADEMICO"/>
    <m/>
    <x v="0"/>
    <s v="W06-01848"/>
    <x v="0"/>
    <s v="Catalogo principal"/>
    <s v="USD"/>
    <s v="N/A"/>
    <s v="Microsoft® Core CAL All Languages License &amp; Software Assurance Open Value No Level 1 Year Academic Platform Student Device CAL"/>
    <s v="Unidad"/>
    <s v="Und"/>
    <s v="Producto"/>
    <s v="N/A"/>
    <s v="N/A"/>
    <s v="N/A"/>
    <s v="W06-01848"/>
    <s v="Suscripción Anual"/>
    <n v="2.1800000000000002"/>
    <n v="1"/>
    <n v="1"/>
    <n v="0"/>
    <n v="8997.8846000000012"/>
    <n v="8997.8799999999992"/>
    <n v="0"/>
  </r>
  <r>
    <s v="Catalogo principalOVS_ES ACADEMICOW06-01849"/>
    <s v="W06-01849OVS_ES ACADEMICO"/>
    <m/>
    <x v="0"/>
    <s v="W06-01849"/>
    <x v="0"/>
    <s v="Catalogo principal"/>
    <s v="USD"/>
    <s v="N/A"/>
    <s v="Microsoft® Core CAL All Languages License &amp; Software Assurance Open Value No Level 1 Year Academic Platform Student User CAL"/>
    <s v="Unidad"/>
    <s v="Und"/>
    <s v="Producto"/>
    <s v="N/A"/>
    <s v="N/A"/>
    <s v="N/A"/>
    <s v="W06-01849"/>
    <s v="Suscripción Anual"/>
    <n v="2.1800000000000002"/>
    <n v="1"/>
    <n v="1"/>
    <n v="0"/>
    <n v="8997.8846000000012"/>
    <n v="8997.8799999999992"/>
    <n v="0"/>
  </r>
  <r>
    <s v="Catalogo principalOVS_ES ACADEMICOW06-01876"/>
    <s v="W06-01876OVS_ES ACADEMICO"/>
    <m/>
    <x v="0"/>
    <s v="W06-01876"/>
    <x v="0"/>
    <s v="Catalogo principal"/>
    <s v="USD"/>
    <s v="N/A"/>
    <s v="Microsoft® Core CAL All Languages License &amp; Software Assurance Open Value Level E 1 Year Academic Platform Device CAL"/>
    <s v="Unidad"/>
    <s v="Und"/>
    <s v="Producto"/>
    <s v="N/A"/>
    <s v="N/A"/>
    <s v="N/A"/>
    <s v="W06-01876"/>
    <s v="Suscripción Anual"/>
    <n v="15"/>
    <n v="1"/>
    <n v="1"/>
    <n v="0"/>
    <n v="61912.05"/>
    <n v="61912.05"/>
    <n v="0"/>
  </r>
  <r>
    <s v="Catalogo principalOVS_ES ACADEMICOW06-01877"/>
    <s v="W06-01877OVS_ES ACADEMICO"/>
    <m/>
    <x v="0"/>
    <s v="W06-01877"/>
    <x v="0"/>
    <s v="Catalogo principal"/>
    <s v="USD"/>
    <s v="N/A"/>
    <s v="Microsoft® Core CAL All Languages License &amp; Software Assurance Open Value Level F 1 Year Academic Platform Device CAL"/>
    <s v="Unidad"/>
    <s v="Und"/>
    <s v="Producto"/>
    <s v="N/A"/>
    <s v="N/A"/>
    <s v="N/A"/>
    <s v="W06-01877"/>
    <s v="Suscripción Anual"/>
    <n v="15"/>
    <n v="1"/>
    <n v="1"/>
    <n v="0"/>
    <n v="61912.05"/>
    <n v="61912.05"/>
    <n v="0"/>
  </r>
  <r>
    <s v="Catalogo principalOVS_ES ACADEMICOW06-01878"/>
    <s v="W06-01878OVS_ES ACADEMICO"/>
    <m/>
    <x v="0"/>
    <s v="W06-01878"/>
    <x v="0"/>
    <s v="Catalogo principal"/>
    <s v="USD"/>
    <s v="N/A"/>
    <s v="Microsoft® Core CAL All Languages License &amp; Software Assurance Open Value Level E 1 Year Academic Platform User CAL"/>
    <s v="Unidad"/>
    <s v="Und"/>
    <s v="Producto"/>
    <s v="N/A"/>
    <s v="N/A"/>
    <s v="N/A"/>
    <s v="W06-01878"/>
    <s v="Suscripción Anual"/>
    <n v="15"/>
    <n v="1"/>
    <n v="1"/>
    <n v="0"/>
    <n v="61912.05"/>
    <n v="61912.05"/>
    <n v="0"/>
  </r>
  <r>
    <s v="Catalogo principalOVS_ES ACADEMICOW06-01879"/>
    <s v="W06-01879OVS_ES ACADEMICO"/>
    <m/>
    <x v="0"/>
    <s v="W06-01879"/>
    <x v="0"/>
    <s v="Catalogo principal"/>
    <s v="USD"/>
    <s v="N/A"/>
    <s v="Microsoft® Core CAL All Languages License &amp; Software Assurance Open Value Level F 1 Year Academic Platform User CAL"/>
    <s v="Unidad"/>
    <s v="Und"/>
    <s v="Producto"/>
    <s v="N/A"/>
    <s v="N/A"/>
    <s v="N/A"/>
    <s v="W06-01879"/>
    <s v="Suscripción Anual"/>
    <n v="15"/>
    <n v="1"/>
    <n v="1"/>
    <n v="0"/>
    <n v="61912.05"/>
    <n v="61912.05"/>
    <n v="0"/>
  </r>
  <r>
    <s v="Catalogo principalOVS_ES ACADEMICOW77-00001"/>
    <s v="W77-00001OVS_ES ACADEMICO"/>
    <m/>
    <x v="0"/>
    <s v="W77-00001"/>
    <x v="0"/>
    <s v="Catalogo principal"/>
    <s v="USD"/>
    <s v="N/A"/>
    <s v="Microsoft® Defender O365 P1 Open Faculty All Languages Subscription Open Value Level E 1 Month Academic AP"/>
    <s v="Unidad"/>
    <s v="Und"/>
    <s v="Producto"/>
    <s v="N/A"/>
    <s v="N/A"/>
    <s v="N/A"/>
    <s v="W77-00001"/>
    <s v="Suscripción mensual con pago anual"/>
    <n v="1.4"/>
    <n v="1"/>
    <n v="1"/>
    <n v="0"/>
    <n v="5778.4579999999996"/>
    <n v="5778.46"/>
    <n v="0"/>
  </r>
  <r>
    <s v="Catalogo principalOVS_ES ACADEMICOW77-00002"/>
    <s v="W77-00002OVS_ES ACADEMICO"/>
    <m/>
    <x v="0"/>
    <s v="W77-00002"/>
    <x v="0"/>
    <s v="Catalogo principal"/>
    <s v="USD"/>
    <s v="N/A"/>
    <s v="Microsoft® Defender O365 P1 Open Faculty All Languages Subscription Open Value Level F 1 Month Academic AP"/>
    <s v="Unidad"/>
    <s v="Und"/>
    <s v="Producto"/>
    <s v="N/A"/>
    <s v="N/A"/>
    <s v="N/A"/>
    <s v="W77-00002"/>
    <s v="Suscripción mensual con pago anual"/>
    <n v="1.4"/>
    <n v="1"/>
    <n v="1"/>
    <n v="0"/>
    <n v="5778.4579999999996"/>
    <n v="5778.46"/>
    <n v="0"/>
  </r>
  <r>
    <s v="Catalogo principalOVS_ES ACADEMICOW79-00001"/>
    <s v="W79-00001OVS_ES ACADEMICO"/>
    <m/>
    <x v="0"/>
    <s v="W79-00001"/>
    <x v="0"/>
    <s v="Catalogo principal"/>
    <s v="USD"/>
    <s v="N/A"/>
    <s v="Microsoft® Defender O365 P1 Open Student All Languages Subscription Open Value No Level 1 Month Academic"/>
    <s v="Unidad"/>
    <s v="Und"/>
    <s v="Producto"/>
    <s v="N/A"/>
    <s v="N/A"/>
    <s v="N/A"/>
    <s v="W79-00001"/>
    <s v="Suscripción mensual con pago anual"/>
    <n v="0.7"/>
    <n v="1"/>
    <n v="1"/>
    <n v="0"/>
    <n v="2889.2289999999998"/>
    <n v="2889.23"/>
    <n v="0"/>
  </r>
  <r>
    <s v="Catalogo principalOVS_ES ACADEMICOW79-00002"/>
    <s v="W79-00002OVS_ES ACADEMICO"/>
    <m/>
    <x v="0"/>
    <s v="W79-00002"/>
    <x v="0"/>
    <s v="Catalogo principal"/>
    <s v="USD"/>
    <s v="N/A"/>
    <s v="Microsoft® Defender O365 P1 Open Student All Languages Subscription Open Value No Level 1 Month Academic Student Use Benefit"/>
    <s v="Unidad"/>
    <s v="Und"/>
    <s v="Producto"/>
    <s v="N/A"/>
    <s v="N/A"/>
    <s v="N/A"/>
    <s v="W79-00002"/>
    <s v="Suscripción mensual con pago anual"/>
    <n v="0"/>
    <n v="1"/>
    <n v="1"/>
    <n v="0"/>
    <n v="0"/>
    <n v="0"/>
    <n v="0"/>
  </r>
  <r>
    <s v="Catalogo principalOVS_ES ACADEMICOWC2-00008"/>
    <s v="WC2-00008OVS_ES ACADEMICO"/>
    <m/>
    <x v="0"/>
    <s v="WC2-00008"/>
    <x v="0"/>
    <s v="Catalogo principal"/>
    <s v="USD"/>
    <s v="N/A"/>
    <s v="Microsoft® MultiFactor Authentication Open All Languages Subscription Open Value Level E 1 Month Academic AP Faculty Per User Renewal Only"/>
    <s v="Unidad"/>
    <s v="Und"/>
    <s v="Producto"/>
    <s v="N/A"/>
    <s v="N/A"/>
    <s v="N/A"/>
    <s v="WC2-00008"/>
    <s v="Suscripción mensual con pago anual"/>
    <n v="0.2"/>
    <n v="1"/>
    <n v="1"/>
    <n v="0"/>
    <n v="825.49400000000014"/>
    <n v="825.49"/>
    <n v="0"/>
  </r>
  <r>
    <s v="Catalogo principalOVS_ES ACADEMICOWC2-00009"/>
    <s v="WC2-00009OVS_ES ACADEMICO"/>
    <m/>
    <x v="0"/>
    <s v="WC2-00009"/>
    <x v="0"/>
    <s v="Catalogo principal"/>
    <s v="USD"/>
    <s v="N/A"/>
    <s v="Microsoft® MultiFactor Authentication Open All Languages Subscription Open Value Level F 1 Month Academic AP Faculty Per User Renewal Only"/>
    <s v="Unidad"/>
    <s v="Und"/>
    <s v="Producto"/>
    <s v="N/A"/>
    <s v="N/A"/>
    <s v="N/A"/>
    <s v="WC2-00009"/>
    <s v="Suscripción mensual con pago anual"/>
    <n v="0.2"/>
    <n v="1"/>
    <n v="1"/>
    <n v="0"/>
    <n v="825.49400000000014"/>
    <n v="825.49"/>
    <n v="0"/>
  </r>
  <r>
    <s v="Catalogo principalOVS_ES ACADEMICOWC2-00011"/>
    <s v="WC2-00011OVS_ES ACADEMICO"/>
    <m/>
    <x v="0"/>
    <s v="WC2-00011"/>
    <x v="0"/>
    <s v="Catalogo principal"/>
    <s v="USD"/>
    <s v="N/A"/>
    <s v="Microsoft® MultiFactor Authentication Open All Languages Subscription Open Value No Level 1 Month Academic Student Per User Renewal Only"/>
    <s v="Unidad"/>
    <s v="Und"/>
    <s v="Producto"/>
    <s v="N/A"/>
    <s v="N/A"/>
    <s v="N/A"/>
    <s v="WC2-00011"/>
    <s v="Suscripción mensual con pago anual"/>
    <n v="0.1"/>
    <n v="1"/>
    <n v="1"/>
    <n v="0"/>
    <n v="412.74700000000007"/>
    <n v="412.75"/>
    <n v="0"/>
  </r>
  <r>
    <s v="Catalogo principalOVS_ES ACADEMICOWSB-00356"/>
    <s v="WSB-00356OVS_ES ACADEMICO"/>
    <m/>
    <x v="0"/>
    <s v="WSB-00356"/>
    <x v="0"/>
    <s v="Catalogo principal"/>
    <s v="USD"/>
    <s v="N/A"/>
    <s v="Microsoft® Desktop Optimization Pack All Languages Subscription Open Value No Level 1 Month Academic Student Per Device for Win SA"/>
    <s v="Unidad"/>
    <s v="Und"/>
    <s v="Producto"/>
    <s v="N/A"/>
    <s v="N/A"/>
    <s v="N/A"/>
    <s v="WSB-00356"/>
    <s v="Suscripción mensual con pago anual"/>
    <n v="0.33"/>
    <n v="1"/>
    <n v="1"/>
    <n v="0"/>
    <n v="1362.0651000000003"/>
    <n v="1362.07"/>
    <n v="0"/>
  </r>
  <r>
    <s v="Catalogo principalOVS_ES ACADEMICOWSB-00375"/>
    <s v="WSB-00375OVS_ES ACADEMICO"/>
    <m/>
    <x v="0"/>
    <s v="WSB-00375"/>
    <x v="0"/>
    <s v="Catalogo principal"/>
    <s v="USD"/>
    <s v="N/A"/>
    <s v="Microsoft® Desktop Optimization Pack All Languages Subscription Open Value Level E 1 Month Academic AP Per Device for Win SA"/>
    <s v="Unidad"/>
    <s v="Und"/>
    <s v="Producto"/>
    <s v="N/A"/>
    <s v="N/A"/>
    <s v="N/A"/>
    <s v="WSB-00375"/>
    <s v="Suscripción mensual con pago anual"/>
    <n v="0.33"/>
    <n v="1"/>
    <n v="1"/>
    <n v="0"/>
    <n v="1362.0651000000003"/>
    <n v="1362.07"/>
    <n v="0"/>
  </r>
  <r>
    <s v="Catalogo principalOVS_ES ACADEMICOWSB-00376"/>
    <s v="WSB-00376OVS_ES ACADEMICO"/>
    <m/>
    <x v="0"/>
    <s v="WSB-00376"/>
    <x v="0"/>
    <s v="Catalogo principal"/>
    <s v="USD"/>
    <s v="N/A"/>
    <s v="Microsoft® Desktop Optimization Pack All Languages Subscription Open Value Level F 1 Month Academic AP Per Device for Win SA"/>
    <s v="Unidad"/>
    <s v="Und"/>
    <s v="Producto"/>
    <s v="N/A"/>
    <s v="N/A"/>
    <s v="N/A"/>
    <s v="WSB-00376"/>
    <s v="Suscripción mensual con pago anual"/>
    <n v="0.33"/>
    <n v="1"/>
    <n v="1"/>
    <n v="0"/>
    <n v="1362.0651000000003"/>
    <n v="1362.07"/>
    <n v="0"/>
  </r>
  <r>
    <s v="Catalogo principalOVS_ES ACADEMICOYEG-00651"/>
    <s v="YEG-00651OVS_ES ACADEMICO"/>
    <m/>
    <x v="0"/>
    <s v="YEG-00651"/>
    <x v="0"/>
    <s v="Catalogo principal"/>
    <s v="USD"/>
    <s v="N/A"/>
    <s v="Microsoft®SfBServerPlusCAL AllLng License/SoftwareAssurancePack Academic OLV 1License LevelE AdditionalProduct forECAL DvcCAL 1Year"/>
    <s v="Unidad"/>
    <s v="Und"/>
    <s v="Producto"/>
    <s v="N/A"/>
    <s v="N/A"/>
    <s v="N/A"/>
    <s v="YEG-00651"/>
    <s v="Suscripción Anual"/>
    <n v="10"/>
    <n v="1"/>
    <n v="1"/>
    <n v="0"/>
    <n v="41274.700000000004"/>
    <n v="41274.699999999997"/>
    <n v="0"/>
  </r>
  <r>
    <s v="Catalogo principalOVS_ES ACADEMICOYEG-00652"/>
    <s v="YEG-00652OVS_ES ACADEMICO"/>
    <m/>
    <x v="0"/>
    <s v="YEG-00652"/>
    <x v="0"/>
    <s v="Catalogo principal"/>
    <s v="USD"/>
    <s v="N/A"/>
    <s v="Microsoft®SfBServerPlusCAL AllLng License/SoftwareAssurancePack Academic OLV 1License LevelF AdditionalProduct forECAL DvcCAL 1Year"/>
    <s v="Unidad"/>
    <s v="Und"/>
    <s v="Producto"/>
    <s v="N/A"/>
    <s v="N/A"/>
    <s v="N/A"/>
    <s v="YEG-00652"/>
    <s v="Suscripción Anual"/>
    <n v="10"/>
    <n v="1"/>
    <n v="1"/>
    <n v="0"/>
    <n v="41274.700000000004"/>
    <n v="41274.699999999997"/>
    <n v="0"/>
  </r>
  <r>
    <s v="Catalogo principalOVS_ES ACADEMICOYEG-00653"/>
    <s v="YEG-00653OVS_ES ACADEMICO"/>
    <m/>
    <x v="0"/>
    <s v="YEG-00653"/>
    <x v="0"/>
    <s v="Catalogo principal"/>
    <s v="USD"/>
    <s v="N/A"/>
    <s v="Microsoft®SfBServerPlusCAL AllLng License/SoftwareAssurancePack Academic OLV 1License LevelE AdditionalProduct forECAL UsrCAL 1Year"/>
    <s v="Unidad"/>
    <s v="Und"/>
    <s v="Producto"/>
    <s v="N/A"/>
    <s v="N/A"/>
    <s v="N/A"/>
    <s v="YEG-00653"/>
    <s v="Suscripción Anual"/>
    <n v="10"/>
    <n v="1"/>
    <n v="1"/>
    <n v="0"/>
    <n v="41274.700000000004"/>
    <n v="41274.699999999997"/>
    <n v="0"/>
  </r>
  <r>
    <s v="Catalogo principalOVS_ES ACADEMICOYEG-00654"/>
    <s v="YEG-00654OVS_ES ACADEMICO"/>
    <m/>
    <x v="0"/>
    <s v="YEG-00654"/>
    <x v="0"/>
    <s v="Catalogo principal"/>
    <s v="USD"/>
    <s v="N/A"/>
    <s v="Microsoft®SfBServerPlusCAL AllLng License/SoftwareAssurancePack Academic OLV 1License LevelF AdditionalProduct forECAL UsrCAL 1Year"/>
    <s v="Unidad"/>
    <s v="Und"/>
    <s v="Producto"/>
    <s v="N/A"/>
    <s v="N/A"/>
    <s v="N/A"/>
    <s v="YEG-00654"/>
    <s v="Suscripción Anual"/>
    <n v="10"/>
    <n v="1"/>
    <n v="1"/>
    <n v="0"/>
    <n v="41274.700000000004"/>
    <n v="41274.699999999997"/>
    <n v="0"/>
  </r>
  <r>
    <s v="Catalogo principalOVS_ES ACADEMICOYEG-00655"/>
    <s v="YEG-00655OVS_ES ACADEMICO"/>
    <m/>
    <x v="0"/>
    <s v="YEG-00655"/>
    <x v="0"/>
    <s v="Catalogo principal"/>
    <s v="USD"/>
    <s v="N/A"/>
    <s v="Microsoft®SfBServerPlusCAL AllLng License/SoftwareAssurancePack Academic OLV 1License LevelE AdditionalProduct DvcCAL 1Year"/>
    <s v="Unidad"/>
    <s v="Und"/>
    <s v="Producto"/>
    <s v="N/A"/>
    <s v="N/A"/>
    <s v="N/A"/>
    <s v="YEG-00655"/>
    <s v="Suscripción Anual"/>
    <n v="13"/>
    <n v="1"/>
    <n v="1"/>
    <n v="0"/>
    <n v="53657.11"/>
    <n v="53657.11"/>
    <n v="0"/>
  </r>
  <r>
    <s v="Catalogo principalOVS_ES ACADEMICOYEG-00656"/>
    <s v="YEG-00656OVS_ES ACADEMICO"/>
    <m/>
    <x v="0"/>
    <s v="YEG-00656"/>
    <x v="0"/>
    <s v="Catalogo principal"/>
    <s v="USD"/>
    <s v="N/A"/>
    <s v="Microsoft®SfBServerPlusCAL AllLng License/SoftwareAssurancePack Academic OLV 1License LevelF AdditionalProduct DvcCAL 1Year"/>
    <s v="Unidad"/>
    <s v="Und"/>
    <s v="Producto"/>
    <s v="N/A"/>
    <s v="N/A"/>
    <s v="N/A"/>
    <s v="YEG-00656"/>
    <s v="Suscripción Anual"/>
    <n v="13"/>
    <n v="1"/>
    <n v="1"/>
    <n v="0"/>
    <n v="53657.11"/>
    <n v="53657.11"/>
    <n v="0"/>
  </r>
  <r>
    <s v="Catalogo principalOVS_ES ACADEMICOYEG-00657"/>
    <s v="YEG-00657OVS_ES ACADEMICO"/>
    <m/>
    <x v="0"/>
    <s v="YEG-00657"/>
    <x v="0"/>
    <s v="Catalogo principal"/>
    <s v="USD"/>
    <s v="N/A"/>
    <s v="Microsoft®SfBServerPlusCAL AllLng License/SoftwareAssurancePack Academic OLV 1License LevelE AdditionalProduct UsrCAL 1Year"/>
    <s v="Unidad"/>
    <s v="Und"/>
    <s v="Producto"/>
    <s v="N/A"/>
    <s v="N/A"/>
    <s v="N/A"/>
    <s v="YEG-00657"/>
    <s v="Suscripción Anual"/>
    <n v="13"/>
    <n v="1"/>
    <n v="1"/>
    <n v="0"/>
    <n v="53657.11"/>
    <n v="53657.11"/>
    <n v="0"/>
  </r>
  <r>
    <s v="Catalogo principalOVS_ES ACADEMICOYEG-00658"/>
    <s v="YEG-00658OVS_ES ACADEMICO"/>
    <m/>
    <x v="0"/>
    <s v="YEG-00658"/>
    <x v="0"/>
    <s v="Catalogo principal"/>
    <s v="USD"/>
    <s v="N/A"/>
    <s v="Microsoft®SfBServerPlusCAL AllLng License/SoftwareAssurancePack Academic OLV 1License LevelF AdditionalProduct UsrCAL 1Year"/>
    <s v="Unidad"/>
    <s v="Und"/>
    <s v="Producto"/>
    <s v="N/A"/>
    <s v="N/A"/>
    <s v="N/A"/>
    <s v="YEG-00658"/>
    <s v="Suscripción Anual"/>
    <n v="13"/>
    <n v="1"/>
    <n v="1"/>
    <n v="0"/>
    <n v="53657.11"/>
    <n v="53657.11"/>
    <n v="0"/>
  </r>
  <r>
    <s v="Catalogo principalOVS_ES ACADEMICOYEG-00659"/>
    <s v="YEG-00659OVS_ES ACADEMICO"/>
    <m/>
    <x v="0"/>
    <s v="YEG-00659"/>
    <x v="0"/>
    <s v="Catalogo principal"/>
    <s v="USD"/>
    <s v="N/A"/>
    <s v="Microsoft®SfBServerPlusCAL AllLng License/SoftwareAssurancePack Academic OLV 1License NoLevel Student DvcCAL 1Year"/>
    <s v="Unidad"/>
    <s v="Und"/>
    <s v="Producto"/>
    <s v="N/A"/>
    <s v="N/A"/>
    <s v="N/A"/>
    <s v="YEG-00659"/>
    <s v="Suscripción Anual"/>
    <n v="9"/>
    <n v="1"/>
    <n v="1"/>
    <n v="0"/>
    <n v="37147.230000000003"/>
    <n v="37147.230000000003"/>
    <n v="0"/>
  </r>
  <r>
    <s v="Catalogo principalOVS_ES ACADEMICOYEG-00660"/>
    <s v="YEG-00660OVS_ES ACADEMICO"/>
    <m/>
    <x v="0"/>
    <s v="YEG-00660"/>
    <x v="0"/>
    <s v="Catalogo principal"/>
    <s v="USD"/>
    <s v="N/A"/>
    <s v="Microsoft®SfBServerPlusCAL AllLng License/SoftwareAssurancePack Academic OLV 1License NoLevel Student UsrCAL 1Year"/>
    <s v="Unidad"/>
    <s v="Und"/>
    <s v="Producto"/>
    <s v="N/A"/>
    <s v="N/A"/>
    <s v="N/A"/>
    <s v="YEG-00660"/>
    <s v="Suscripción Anual"/>
    <n v="9"/>
    <n v="1"/>
    <n v="1"/>
    <n v="0"/>
    <n v="37147.230000000003"/>
    <n v="37147.230000000003"/>
    <n v="0"/>
  </r>
  <r>
    <s v="Catalogo principalOVS_ES ACADEMICOYEG-00661"/>
    <s v="YEG-00661OVS_ES ACADEMICO"/>
    <m/>
    <x v="0"/>
    <s v="YEG-00661"/>
    <x v="0"/>
    <s v="Catalogo principal"/>
    <s v="USD"/>
    <s v="N/A"/>
    <s v="Microsoft®SfBServerPlusCAL AllLng License/SoftwareAssurancePack Academic OLV 1License NoLevel Student forECAL DvcCAL 1Year"/>
    <s v="Unidad"/>
    <s v="Und"/>
    <s v="Producto"/>
    <s v="N/A"/>
    <s v="N/A"/>
    <s v="N/A"/>
    <s v="YEG-00661"/>
    <s v="Suscripción Anual"/>
    <n v="7"/>
    <n v="1"/>
    <n v="1"/>
    <n v="0"/>
    <n v="28892.29"/>
    <n v="28892.29"/>
    <n v="0"/>
  </r>
  <r>
    <s v="Catalogo principalOVS_ES ACADEMICOYEG-00662"/>
    <s v="YEG-00662OVS_ES ACADEMICO"/>
    <m/>
    <x v="0"/>
    <s v="YEG-00662"/>
    <x v="0"/>
    <s v="Catalogo principal"/>
    <s v="USD"/>
    <s v="N/A"/>
    <s v="Microsoft®SfBServerPlusCAL AllLng License/SoftwareAssurancePack Academic OLV 1License NoLevel Student forECAL UsrCAL 1Year"/>
    <s v="Unidad"/>
    <s v="Und"/>
    <s v="Producto"/>
    <s v="N/A"/>
    <s v="N/A"/>
    <s v="N/A"/>
    <s v="YEG-00662"/>
    <s v="Suscripción Anual"/>
    <n v="7"/>
    <n v="1"/>
    <n v="1"/>
    <n v="0"/>
    <n v="28892.29"/>
    <n v="28892.29"/>
    <n v="0"/>
  </r>
  <r>
    <s v="Catalogo principalCSP ACADEMICO7ab7bc0b-e137-4bfe-a7b6-26fec475e90c"/>
    <s v="7ab7bc0b-e137-4bfe-a7b6-26fec475e90cCSP ACADEMICO"/>
    <m/>
    <x v="0"/>
    <s v="7ab7bc0b-e137-4bfe-a7b6-26fec475e90c"/>
    <x v="1"/>
    <s v="Catalogo principal"/>
    <s v="USD"/>
    <s v="N/A"/>
    <s v="Dynamics 365 Human Resources Attach to Qualifying Dynamics 365 Base Offer for Faculty"/>
    <s v="Unidad"/>
    <s v="Und"/>
    <s v="Producto"/>
    <s v="N/A"/>
    <s v="N/A"/>
    <s v="N/A"/>
    <s v="7ab7bc0b-e137-4bfe-a7b6-26fec475e90c"/>
    <s v="Suscripción mensual con pago anual"/>
    <n v="16.5"/>
    <n v="1"/>
    <n v="1"/>
    <n v="0"/>
    <n v="68103.255000000005"/>
    <n v="68103.259999999995"/>
    <n v="0"/>
  </r>
  <r>
    <s v="Catalogo principalCSP ACADEMICO2b44162e-90b3-4c73-9f25-ba5c4b048c60"/>
    <s v="2b44162e-90b3-4c73-9f25-ba5c4b048c60CSP ACADEMICO"/>
    <m/>
    <x v="0"/>
    <s v="2b44162e-90b3-4c73-9f25-ba5c4b048c60"/>
    <x v="1"/>
    <s v="Catalogo principal"/>
    <s v="USD"/>
    <s v="N/A"/>
    <s v="Dynamics 365 Human Resources Attach to Qualifying Dynamics 365 Base Offer for Students"/>
    <s v="Unidad"/>
    <s v="Und"/>
    <s v="Producto"/>
    <s v="N/A"/>
    <s v="N/A"/>
    <s v="N/A"/>
    <s v="2b44162e-90b3-4c73-9f25-ba5c4b048c60"/>
    <s v="Suscripción mensual con pago anual"/>
    <n v="12"/>
    <n v="1"/>
    <n v="1"/>
    <n v="0"/>
    <n v="49529.64"/>
    <n v="49529.64"/>
    <n v="0"/>
  </r>
  <r>
    <s v="Catalogo principalCSP ACADEMICOdaf910cc-20ec-4eb2-ab26-e6fb16ee0ced"/>
    <s v="daf910cc-20ec-4eb2-ab26-e6fb16ee0cedCSP ACADEMICO"/>
    <m/>
    <x v="0"/>
    <s v="daf910cc-20ec-4eb2-ab26-e6fb16ee0ced"/>
    <x v="1"/>
    <s v="Catalogo principal"/>
    <s v="USD"/>
    <s v="N/A"/>
    <s v="Dynamics 365 Human Resources for Faculty"/>
    <s v="Unidad"/>
    <s v="Und"/>
    <s v="Producto"/>
    <s v="N/A"/>
    <s v="N/A"/>
    <s v="N/A"/>
    <s v="daf910cc-20ec-4eb2-ab26-e6fb16ee0ced"/>
    <s v="Suscripción mensual con pago anual"/>
    <n v="66"/>
    <n v="1"/>
    <n v="1"/>
    <n v="0"/>
    <n v="272413.02"/>
    <n v="272413.02"/>
    <n v="0"/>
  </r>
  <r>
    <s v="Catalogo principalCSP ACADEMICOf3cf1f64-1a96-4a1d-a7cc-5645bb950fd8"/>
    <s v="f3cf1f64-1a96-4a1d-a7cc-5645bb950fd8CSP ACADEMICO"/>
    <m/>
    <x v="0"/>
    <s v="f3cf1f64-1a96-4a1d-a7cc-5645bb950fd8"/>
    <x v="1"/>
    <s v="Catalogo principal"/>
    <s v="USD"/>
    <s v="N/A"/>
    <s v="Dynamics 365 Human Resources for Students"/>
    <s v="Unidad"/>
    <s v="Und"/>
    <s v="Producto"/>
    <s v="N/A"/>
    <s v="N/A"/>
    <s v="N/A"/>
    <s v="f3cf1f64-1a96-4a1d-a7cc-5645bb950fd8"/>
    <s v="Suscripción mensual con pago anual"/>
    <n v="48"/>
    <n v="1"/>
    <n v="1"/>
    <n v="0"/>
    <n v="198118.56"/>
    <n v="198118.56"/>
    <n v="0"/>
  </r>
  <r>
    <s v="Catalogo principalCSP ACADEMICO69896d87-3d84-4b43-97ed-ea254b742add"/>
    <s v="69896d87-3d84-4b43-97ed-ea254b742addCSP ACADEMICO"/>
    <m/>
    <x v="0"/>
    <s v="69896d87-3d84-4b43-97ed-ea254b742add"/>
    <x v="1"/>
    <s v="Catalogo principal"/>
    <s v="USD"/>
    <s v="N/A"/>
    <s v="Dynamics 365 Human Resources Sandbox for Faculty_AddOn"/>
    <s v="Unidad"/>
    <s v="Und"/>
    <s v="Producto"/>
    <s v="N/A"/>
    <s v="N/A"/>
    <s v="N/A"/>
    <s v="69896d87-3d84-4b43-97ed-ea254b742add"/>
    <s v="Suscripción mensual con pago anual"/>
    <n v="770"/>
    <n v="1"/>
    <n v="1"/>
    <n v="0"/>
    <n v="3178151.9000000004"/>
    <n v="3178151.9"/>
    <n v="0"/>
  </r>
  <r>
    <s v="Catalogo principalCSP ACADEMICO302fb6be-dd9c-4d13-8eaf-3d6239ad2383"/>
    <s v="302fb6be-dd9c-4d13-8eaf-3d6239ad2383CSP ACADEMICO"/>
    <m/>
    <x v="0"/>
    <s v="302fb6be-dd9c-4d13-8eaf-3d6239ad2383"/>
    <x v="1"/>
    <s v="Catalogo principal"/>
    <s v="USD"/>
    <s v="N/A"/>
    <s v="Dynamics 365 Human Resources Sandbox for Students_AddOn"/>
    <s v="Unidad"/>
    <s v="Und"/>
    <s v="Producto"/>
    <s v="N/A"/>
    <s v="N/A"/>
    <s v="N/A"/>
    <s v="302fb6be-dd9c-4d13-8eaf-3d6239ad2383"/>
    <s v="Suscripción mensual con pago anual"/>
    <n v="560"/>
    <n v="1"/>
    <n v="1"/>
    <n v="0"/>
    <n v="2311383.2000000002"/>
    <n v="2311383.2000000002"/>
    <n v="0"/>
  </r>
  <r>
    <s v="Catalogo principalCSP ACADEMICO04ec80cc-ed3e-4887-8a01-d8d122134690"/>
    <s v="04ec80cc-ed3e-4887-8a01-d8d122134690CSP ACADEMICO"/>
    <m/>
    <x v="0"/>
    <s v="04ec80cc-ed3e-4887-8a01-d8d122134690"/>
    <x v="1"/>
    <s v="Catalogo principal"/>
    <s v="USD"/>
    <s v="N/A"/>
    <s v="Dynamics 365 Human Resources Self Service for Faculty"/>
    <s v="Unidad"/>
    <s v="Und"/>
    <s v="Producto"/>
    <s v="N/A"/>
    <s v="N/A"/>
    <s v="N/A"/>
    <s v="04ec80cc-ed3e-4887-8a01-d8d122134690"/>
    <s v="Suscripción mensual con pago anual"/>
    <n v="2.2000000000000002"/>
    <n v="1"/>
    <n v="1"/>
    <n v="0"/>
    <n v="9080.4340000000011"/>
    <n v="9080.43"/>
    <n v="0"/>
  </r>
  <r>
    <s v="Catalogo principalCSP ACADEMICO34a8866e-06dc-45fe-8c55-8e98b617d9b1"/>
    <s v="34a8866e-06dc-45fe-8c55-8e98b617d9b1CSP ACADEMICO"/>
    <m/>
    <x v="0"/>
    <s v="34a8866e-06dc-45fe-8c55-8e98b617d9b1"/>
    <x v="1"/>
    <s v="Catalogo principal"/>
    <s v="USD"/>
    <s v="N/A"/>
    <s v="Dynamics 365 Human Resources Self Service for Students"/>
    <s v="Unidad"/>
    <s v="Und"/>
    <s v="Producto"/>
    <s v="N/A"/>
    <s v="N/A"/>
    <s v="N/A"/>
    <s v="34a8866e-06dc-45fe-8c55-8e98b617d9b1"/>
    <s v="Suscripción mensual con pago anual"/>
    <n v="1.6"/>
    <n v="1"/>
    <n v="1"/>
    <n v="0"/>
    <n v="6603.9520000000011"/>
    <n v="6603.95"/>
    <n v="0"/>
  </r>
  <r>
    <s v="Catalogo principalCSP ACADEMICO664c2ff4-18ee-4008-b666-c671fb07d5d5"/>
    <s v="664c2ff4-18ee-4008-b666-c671fb07d5d5CSP ACADEMICO"/>
    <m/>
    <x v="0"/>
    <s v="664c2ff4-18ee-4008-b666-c671fb07d5d5"/>
    <x v="1"/>
    <s v="Catalogo principal"/>
    <s v="USD"/>
    <s v="N/A"/>
    <s v="Dynamics 365 Commerce Scale Unit Basic - Cloud for Faculty_AddOn"/>
    <s v="Unidad"/>
    <s v="Und"/>
    <s v="Producto"/>
    <s v="N/A"/>
    <s v="N/A"/>
    <s v="N/A"/>
    <s v="664c2ff4-18ee-4008-b666-c671fb07d5d5"/>
    <s v="Suscripción mensual con pago anual"/>
    <n v="3300"/>
    <n v="1"/>
    <n v="1"/>
    <n v="0"/>
    <n v="13620651"/>
    <n v="13620651"/>
    <n v="0"/>
  </r>
  <r>
    <s v="Catalogo principalCSP ACADEMICOd1fb7556-64c0-4a54-b5bd-6822d6ab51aa"/>
    <s v="d1fb7556-64c0-4a54-b5bd-6822d6ab51aaCSP ACADEMICO"/>
    <m/>
    <x v="0"/>
    <s v="d1fb7556-64c0-4a54-b5bd-6822d6ab51aa"/>
    <x v="1"/>
    <s v="Catalogo principal"/>
    <s v="USD"/>
    <s v="N/A"/>
    <s v="Dynamics 365 Commerce Scale Unit Basic - Cloud for Students_AddOn"/>
    <s v="Unidad"/>
    <s v="Und"/>
    <s v="Producto"/>
    <s v="N/A"/>
    <s v="N/A"/>
    <s v="N/A"/>
    <s v="d1fb7556-64c0-4a54-b5bd-6822d6ab51aa"/>
    <s v="Suscripción mensual con pago anual"/>
    <n v="2400"/>
    <n v="1"/>
    <n v="1"/>
    <n v="0"/>
    <n v="9905928"/>
    <n v="9905928"/>
    <n v="0"/>
  </r>
  <r>
    <s v="Catalogo principalCSP ACADEMICO82afc3dc-ec97-4769-aa05-5183c04b5a6c"/>
    <s v="82afc3dc-ec97-4769-aa05-5183c04b5a6cCSP ACADEMICO"/>
    <m/>
    <x v="0"/>
    <s v="82afc3dc-ec97-4769-aa05-5183c04b5a6c"/>
    <x v="1"/>
    <s v="Catalogo principal"/>
    <s v="USD"/>
    <s v="N/A"/>
    <s v="Dynamics 365 Commerce Scale Unit Premium - Cloud for Faculty_AddOn"/>
    <s v="Unidad"/>
    <s v="Und"/>
    <s v="Producto"/>
    <s v="N/A"/>
    <s v="N/A"/>
    <s v="N/A"/>
    <s v="82afc3dc-ec97-4769-aa05-5183c04b5a6c"/>
    <s v="Suscripción mensual con pago anual"/>
    <n v="20350"/>
    <n v="1"/>
    <n v="1"/>
    <n v="0"/>
    <n v="83994014.5"/>
    <n v="83994014.5"/>
    <n v="0"/>
  </r>
  <r>
    <s v="Catalogo principalCSP ACADEMICO3b849e19-39cb-4535-84d4-b65e6d78ef8c"/>
    <s v="3b849e19-39cb-4535-84d4-b65e6d78ef8cCSP ACADEMICO"/>
    <m/>
    <x v="0"/>
    <s v="3b849e19-39cb-4535-84d4-b65e6d78ef8c"/>
    <x v="1"/>
    <s v="Catalogo principal"/>
    <s v="USD"/>
    <s v="N/A"/>
    <s v="Dynamics 365 Commerce Scale Unit Premium - Cloud for Students_AddOn"/>
    <s v="Unidad"/>
    <s v="Und"/>
    <s v="Producto"/>
    <s v="N/A"/>
    <s v="N/A"/>
    <s v="N/A"/>
    <s v="3b849e19-39cb-4535-84d4-b65e6d78ef8c"/>
    <s v="Suscripción mensual con pago anual"/>
    <n v="14800"/>
    <n v="1"/>
    <n v="1"/>
    <n v="0"/>
    <n v="61086556.000000007"/>
    <n v="61086556"/>
    <n v="0"/>
  </r>
  <r>
    <s v="Catalogo principalCSP ACADEMICO0526ed5b-017c-41cd-a65b-e96f571f0197"/>
    <s v="0526ed5b-017c-41cd-a65b-e96f571f0197CSP ACADEMICO"/>
    <m/>
    <x v="0"/>
    <s v="0526ed5b-017c-41cd-a65b-e96f571f0197"/>
    <x v="1"/>
    <s v="Catalogo principal"/>
    <s v="USD"/>
    <s v="N/A"/>
    <s v="Dynamics 365 Commerce Scale Unit Standard - Cloud for Faculty_AddOn"/>
    <s v="Unidad"/>
    <s v="Und"/>
    <s v="Producto"/>
    <s v="N/A"/>
    <s v="N/A"/>
    <s v="N/A"/>
    <s v="0526ed5b-017c-41cd-a65b-e96f571f0197"/>
    <s v="Suscripción mensual con pago anual"/>
    <n v="9350"/>
    <n v="1"/>
    <n v="1"/>
    <n v="0"/>
    <n v="38591844.5"/>
    <n v="38591844.5"/>
    <n v="0"/>
  </r>
  <r>
    <s v="Catalogo principalCSP ACADEMICO66c6946d-cc6a-407f-98e0-34ff7a977d77"/>
    <s v="66c6946d-cc6a-407f-98e0-34ff7a977d77CSP ACADEMICO"/>
    <m/>
    <x v="0"/>
    <s v="66c6946d-cc6a-407f-98e0-34ff7a977d77"/>
    <x v="1"/>
    <s v="Catalogo principal"/>
    <s v="USD"/>
    <s v="N/A"/>
    <s v="Dynamics 365 Commerce Scale Unit Standard - Cloud for Students_AddOn"/>
    <s v="Unidad"/>
    <s v="Und"/>
    <s v="Producto"/>
    <s v="N/A"/>
    <s v="N/A"/>
    <s v="N/A"/>
    <s v="66c6946d-cc6a-407f-98e0-34ff7a977d77"/>
    <s v="Suscripción mensual con pago anual"/>
    <n v="6800"/>
    <n v="1"/>
    <n v="1"/>
    <n v="0"/>
    <n v="28066796"/>
    <n v="28066796"/>
    <n v="0"/>
  </r>
  <r>
    <s v="Catalogo principalCSP ACADEMICOc634ece6-f9f6-4fc5-823a-2bcddb3ae9de"/>
    <s v="c634ece6-f9f6-4fc5-823a-2bcddb3ae9deCSP ACADEMICO"/>
    <m/>
    <x v="0"/>
    <s v="c634ece6-f9f6-4fc5-823a-2bcddb3ae9de"/>
    <x v="1"/>
    <s v="Catalogo principal"/>
    <s v="USD"/>
    <s v="N/A"/>
    <s v="Dynamics 365 Commerce Ratings and Reviews for Faculty_AddOn"/>
    <s v="Unidad"/>
    <s v="Und"/>
    <s v="Producto"/>
    <s v="N/A"/>
    <s v="N/A"/>
    <s v="N/A"/>
    <s v="c634ece6-f9f6-4fc5-823a-2bcddb3ae9de"/>
    <s v="Suscripción mensual con pago anual"/>
    <n v="412.5"/>
    <n v="1"/>
    <n v="1"/>
    <n v="0"/>
    <n v="1702581.375"/>
    <n v="1702581.38"/>
    <n v="0"/>
  </r>
  <r>
    <s v="Catalogo principalCSP ACADEMICO34765464-c4ed-4cc6-b365-ef7c56499403"/>
    <s v="34765464-c4ed-4cc6-b365-ef7c56499403CSP ACADEMICO"/>
    <m/>
    <x v="0"/>
    <s v="34765464-c4ed-4cc6-b365-ef7c56499403"/>
    <x v="1"/>
    <s v="Catalogo principal"/>
    <s v="USD"/>
    <s v="N/A"/>
    <s v="Dynamics 365 Commerce Ratings and Reviews for Students_AddOn"/>
    <s v="Unidad"/>
    <s v="Und"/>
    <s v="Producto"/>
    <s v="N/A"/>
    <s v="N/A"/>
    <s v="N/A"/>
    <s v="34765464-c4ed-4cc6-b365-ef7c56499403"/>
    <s v="Suscripción mensual con pago anual"/>
    <n v="300"/>
    <n v="1"/>
    <n v="1"/>
    <n v="0"/>
    <n v="1238241"/>
    <n v="1238241"/>
    <n v="0"/>
  </r>
  <r>
    <s v="Catalogo principalCSP ACADEMICO5e6ea6e5-631c-4d74-a967-14298d7d30ae"/>
    <s v="5e6ea6e5-631c-4d74-a967-14298d7d30aeCSP ACADEMICO"/>
    <m/>
    <x v="0"/>
    <s v="5e6ea6e5-631c-4d74-a967-14298d7d30ae"/>
    <x v="1"/>
    <s v="Catalogo principal"/>
    <s v="USD"/>
    <s v="N/A"/>
    <s v="Dynamics 365 Commerce Recommendations for Faculty_AddOn"/>
    <s v="Unidad"/>
    <s v="Und"/>
    <s v="Producto"/>
    <s v="N/A"/>
    <s v="N/A"/>
    <s v="N/A"/>
    <s v="5e6ea6e5-631c-4d74-a967-14298d7d30ae"/>
    <s v="Suscripción mensual con pago anual"/>
    <n v="1650"/>
    <n v="1"/>
    <n v="1"/>
    <n v="0"/>
    <n v="6810325.5"/>
    <n v="6810325.5"/>
    <n v="0"/>
  </r>
  <r>
    <s v="Catalogo principalCSP ACADEMICO6a8420ba-7f8a-44f0-9217-184850a5e1b2"/>
    <s v="6a8420ba-7f8a-44f0-9217-184850a5e1b2CSP ACADEMICO"/>
    <m/>
    <x v="0"/>
    <s v="6a8420ba-7f8a-44f0-9217-184850a5e1b2"/>
    <x v="1"/>
    <s v="Catalogo principal"/>
    <s v="USD"/>
    <s v="N/A"/>
    <s v="Dynamics 365 Commerce Recommendations for Students_AddOn"/>
    <s v="Unidad"/>
    <s v="Und"/>
    <s v="Producto"/>
    <s v="N/A"/>
    <s v="N/A"/>
    <s v="N/A"/>
    <s v="6a8420ba-7f8a-44f0-9217-184850a5e1b2"/>
    <s v="Suscripción mensual con pago anual"/>
    <n v="1200"/>
    <n v="1"/>
    <n v="1"/>
    <n v="0"/>
    <n v="4952964"/>
    <n v="4952964"/>
    <n v="0"/>
  </r>
  <r>
    <s v="Catalogo principalCSP ACADEMICO9e63cfd2-61f9-4c41-964a-2a47bcc39a0d"/>
    <s v="9e63cfd2-61f9-4c41-964a-2a47bcc39a0dCSP ACADEMICO"/>
    <m/>
    <x v="0"/>
    <s v="9e63cfd2-61f9-4c41-964a-2a47bcc39a0d"/>
    <x v="1"/>
    <s v="Catalogo principal"/>
    <s v="USD"/>
    <s v="N/A"/>
    <s v="Advanced eDiscovery Storage for faculty_AddOn"/>
    <s v="Unidad"/>
    <s v="Und"/>
    <s v="Producto"/>
    <s v="N/A"/>
    <s v="N/A"/>
    <s v="N/A"/>
    <s v="9e63cfd2-61f9-4c41-964a-2a47bcc39a0d"/>
    <s v="Suscripción mensual con pago anual"/>
    <n v="20"/>
    <n v="1"/>
    <n v="1"/>
    <n v="0"/>
    <n v="82549.400000000009"/>
    <n v="82549.399999999994"/>
    <n v="0"/>
  </r>
  <r>
    <s v="Catalogo principalCSP ACADEMICO632ed93a-9a93-4b43-9e63-f43497d7ad57"/>
    <s v="632ed93a-9a93-4b43-9e63-f43497d7ad57CSP ACADEMICO"/>
    <m/>
    <x v="0"/>
    <s v="632ed93a-9a93-4b43-9e63-f43497d7ad57"/>
    <x v="1"/>
    <s v="Catalogo principal"/>
    <s v="USD"/>
    <s v="N/A"/>
    <s v="AI Builder Capacity add-on for Faculty"/>
    <s v="Unidad"/>
    <s v="Und"/>
    <s v="Producto"/>
    <s v="N/A"/>
    <s v="N/A"/>
    <s v="N/A"/>
    <s v="632ed93a-9a93-4b43-9e63-f43497d7ad57"/>
    <s v="Suscripción mensual con pago anual"/>
    <n v="350"/>
    <n v="1"/>
    <n v="1"/>
    <n v="0"/>
    <n v="1444614.5"/>
    <n v="1444614.5"/>
    <n v="0"/>
  </r>
  <r>
    <s v="Catalogo principalCSP ACADEMICO7da6cd50-24d3-477f-8848-3fad610535f9"/>
    <s v="7da6cd50-24d3-477f-8848-3fad610535f9CSP ACADEMICO"/>
    <m/>
    <x v="0"/>
    <s v="7da6cd50-24d3-477f-8848-3fad610535f9"/>
    <x v="1"/>
    <s v="Catalogo principal"/>
    <s v="USD"/>
    <s v="N/A"/>
    <s v="Azure Active Directory Basic for Faculty"/>
    <s v="Unidad"/>
    <s v="Und"/>
    <s v="Producto"/>
    <s v="N/A"/>
    <s v="N/A"/>
    <s v="N/A"/>
    <s v="7da6cd50-24d3-477f-8848-3fad610535f9"/>
    <s v="Suscripción mensual con pago anual"/>
    <n v="0"/>
    <n v="1"/>
    <n v="1"/>
    <n v="0"/>
    <n v="0"/>
    <n v="0"/>
    <n v="0"/>
  </r>
  <r>
    <s v="Catalogo principalCSP ACADEMICOafb11d0e-f236-4915-a38a-53153e27c9ff"/>
    <s v="afb11d0e-f236-4915-a38a-53153e27c9ffCSP ACADEMICO"/>
    <m/>
    <x v="0"/>
    <s v="afb11d0e-f236-4915-a38a-53153e27c9ff"/>
    <x v="1"/>
    <s v="Catalogo principal"/>
    <s v="USD"/>
    <s v="N/A"/>
    <s v="Azure Active Directory Basic for Students"/>
    <s v="Unidad"/>
    <s v="Und"/>
    <s v="Producto"/>
    <s v="N/A"/>
    <s v="N/A"/>
    <s v="N/A"/>
    <s v="afb11d0e-f236-4915-a38a-53153e27c9ff"/>
    <s v="Suscripción mensual con pago anual"/>
    <n v="0"/>
    <n v="1"/>
    <n v="1"/>
    <n v="0"/>
    <n v="0"/>
    <n v="0"/>
    <n v="0"/>
  </r>
  <r>
    <s v="Catalogo principalCSP ACADEMICO3e3e9ccc-cdd4-4c7d-8644-336431f50e2b"/>
    <s v="3e3e9ccc-cdd4-4c7d-8644-336431f50e2bCSP ACADEMICO"/>
    <m/>
    <x v="0"/>
    <s v="3e3e9ccc-cdd4-4c7d-8644-336431f50e2b"/>
    <x v="1"/>
    <s v="Catalogo principal"/>
    <s v="USD"/>
    <s v="N/A"/>
    <s v="Azure Active Directory Premium P1 for Faculty"/>
    <s v="Unidad"/>
    <s v="Und"/>
    <s v="Producto"/>
    <s v="N/A"/>
    <s v="N/A"/>
    <s v="N/A"/>
    <s v="3e3e9ccc-cdd4-4c7d-8644-336431f50e2b"/>
    <s v="Suscripción mensual con pago anual"/>
    <n v="0.6"/>
    <n v="1"/>
    <n v="1"/>
    <n v="0"/>
    <n v="2476.482"/>
    <n v="2476.48"/>
    <n v="0"/>
  </r>
  <r>
    <s v="Catalogo principalCSP ACADEMICO2084c385-65b3-4fac-867b-e9a2e1dde635"/>
    <s v="2084c385-65b3-4fac-867b-e9a2e1dde635CSP ACADEMICO"/>
    <m/>
    <x v="0"/>
    <s v="2084c385-65b3-4fac-867b-e9a2e1dde635"/>
    <x v="1"/>
    <s v="Catalogo principal"/>
    <s v="USD"/>
    <s v="N/A"/>
    <s v="Azure Active Directory Premium P1 for Students"/>
    <s v="Unidad"/>
    <s v="Und"/>
    <s v="Producto"/>
    <s v="N/A"/>
    <s v="N/A"/>
    <s v="N/A"/>
    <s v="2084c385-65b3-4fac-867b-e9a2e1dde635"/>
    <s v="Suscripción mensual con pago anual"/>
    <n v="0.3"/>
    <n v="1"/>
    <n v="1"/>
    <n v="0"/>
    <n v="1238.241"/>
    <n v="1238.24"/>
    <n v="0"/>
  </r>
  <r>
    <s v="Catalogo principalCSP ACADEMICO4e61b7b8-9e0b-407c-a022-fb268080a11c"/>
    <s v="4e61b7b8-9e0b-407c-a022-fb268080a11cCSP ACADEMICO"/>
    <m/>
    <x v="0"/>
    <s v="4e61b7b8-9e0b-407c-a022-fb268080a11c"/>
    <x v="1"/>
    <s v="Catalogo principal"/>
    <s v="USD"/>
    <s v="N/A"/>
    <s v="Azure Active Directory Premium P1 for Students use benefit"/>
    <s v="Unidad"/>
    <s v="Und"/>
    <s v="Producto"/>
    <s v="N/A"/>
    <s v="N/A"/>
    <s v="N/A"/>
    <s v="4e61b7b8-9e0b-407c-a022-fb268080a11c"/>
    <s v="Suscripción mensual con pago anual"/>
    <n v="0"/>
    <n v="1"/>
    <n v="1"/>
    <n v="0"/>
    <n v="0"/>
    <n v="0"/>
    <n v="0"/>
  </r>
  <r>
    <s v="Catalogo principalCSP ACADEMICOda22b4b5-e211-4e95-905d-fc24ff5a90a9"/>
    <s v="da22b4b5-e211-4e95-905d-fc24ff5a90a9CSP ACADEMICO"/>
    <m/>
    <x v="0"/>
    <s v="da22b4b5-e211-4e95-905d-fc24ff5a90a9"/>
    <x v="1"/>
    <s v="Catalogo principal"/>
    <s v="USD"/>
    <s v="N/A"/>
    <s v="Azure Active Directory Premium P2 for Faculty"/>
    <s v="Unidad"/>
    <s v="Und"/>
    <s v="Producto"/>
    <s v="N/A"/>
    <s v="N/A"/>
    <s v="N/A"/>
    <s v="da22b4b5-e211-4e95-905d-fc24ff5a90a9"/>
    <s v="Suscripción mensual con pago anual"/>
    <n v="0.9"/>
    <n v="1"/>
    <n v="1"/>
    <n v="0"/>
    <n v="3714.7230000000004"/>
    <n v="3714.72"/>
    <n v="0"/>
  </r>
  <r>
    <s v="Catalogo principalCSP ACADEMICO190adaa1-f3fc-40d3-94f3-1474ef1629d0"/>
    <s v="190adaa1-f3fc-40d3-94f3-1474ef1629d0CSP ACADEMICO"/>
    <m/>
    <x v="0"/>
    <s v="190adaa1-f3fc-40d3-94f3-1474ef1629d0"/>
    <x v="1"/>
    <s v="Catalogo principal"/>
    <s v="USD"/>
    <s v="N/A"/>
    <s v="Azure Active Directory Premium P2 for Students"/>
    <s v="Unidad"/>
    <s v="Und"/>
    <s v="Producto"/>
    <s v="N/A"/>
    <s v="N/A"/>
    <s v="N/A"/>
    <s v="190adaa1-f3fc-40d3-94f3-1474ef1629d0"/>
    <s v="Suscripción mensual con pago anual"/>
    <n v="0.45"/>
    <n v="1"/>
    <n v="1"/>
    <n v="0"/>
    <n v="1857.3615000000002"/>
    <n v="1857.36"/>
    <n v="0"/>
  </r>
  <r>
    <s v="Catalogo principalCSP ACADEMICO5c923d96-3c69-46ed-84b2-caaa4be1e3f0"/>
    <s v="5c923d96-3c69-46ed-84b2-caaa4be1e3f0CSP ACADEMICO"/>
    <m/>
    <x v="0"/>
    <s v="5c923d96-3c69-46ed-84b2-caaa4be1e3f0"/>
    <x v="1"/>
    <s v="Catalogo principal"/>
    <s v="USD"/>
    <s v="N/A"/>
    <s v="Azure Active Directory Premium P2 for Students use benefit"/>
    <s v="Unidad"/>
    <s v="Und"/>
    <s v="Producto"/>
    <s v="N/A"/>
    <s v="N/A"/>
    <s v="N/A"/>
    <s v="5c923d96-3c69-46ed-84b2-caaa4be1e3f0"/>
    <s v="Suscripción mensual con pago anual"/>
    <n v="0"/>
    <n v="1"/>
    <n v="1"/>
    <n v="0"/>
    <n v="0"/>
    <n v="0"/>
    <n v="0"/>
  </r>
  <r>
    <s v="Catalogo principalCSP ACADEMICO9250dc5f-a50b-4887-bb9a-57a9efead4f8"/>
    <s v="9250dc5f-a50b-4887-bb9a-57a9efead4f8CSP ACADEMICO"/>
    <m/>
    <x v="0"/>
    <s v="9250dc5f-a50b-4887-bb9a-57a9efead4f8"/>
    <x v="1"/>
    <s v="Catalogo principal"/>
    <s v="USD"/>
    <s v="N/A"/>
    <s v="Microsoft Defender for Identity for Faculty"/>
    <s v="Unidad"/>
    <s v="Und"/>
    <s v="Producto"/>
    <s v="N/A"/>
    <s v="N/A"/>
    <s v="N/A"/>
    <s v="9250dc5f-a50b-4887-bb9a-57a9efead4f8"/>
    <s v="Suscripción mensual con pago anual"/>
    <n v="1.1000000000000001"/>
    <n v="1"/>
    <n v="1"/>
    <n v="0"/>
    <n v="4540.2170000000006"/>
    <n v="4540.22"/>
    <n v="0"/>
  </r>
  <r>
    <s v="Catalogo principalCSP ACADEMICOa81d31c7-197f-482e-bb0d-87c30bacc123"/>
    <s v="a81d31c7-197f-482e-bb0d-87c30bacc123CSP ACADEMICO"/>
    <m/>
    <x v="0"/>
    <s v="a81d31c7-197f-482e-bb0d-87c30bacc123"/>
    <x v="1"/>
    <s v="Catalogo principal"/>
    <s v="USD"/>
    <s v="N/A"/>
    <s v="Microsoft Defender for Identity for Students"/>
    <s v="Unidad"/>
    <s v="Und"/>
    <s v="Producto"/>
    <s v="N/A"/>
    <s v="N/A"/>
    <s v="N/A"/>
    <s v="a81d31c7-197f-482e-bb0d-87c30bacc123"/>
    <s v="Suscripción mensual con pago anual"/>
    <n v="1.1000000000000001"/>
    <n v="1"/>
    <n v="1"/>
    <n v="0"/>
    <n v="4540.2170000000006"/>
    <n v="4540.22"/>
    <n v="0"/>
  </r>
  <r>
    <s v="Catalogo principalCSP ACADEMICOdbf3d646-ff57-461f-910c-f2a922820475"/>
    <s v="dbf3d646-ff57-461f-910c-f2a922820475CSP ACADEMICO"/>
    <m/>
    <x v="0"/>
    <s v="dbf3d646-ff57-461f-910c-f2a922820475"/>
    <x v="1"/>
    <s v="Catalogo principal"/>
    <s v="USD"/>
    <s v="N/A"/>
    <s v="Azure Information Protection Premium P1 for Faculty"/>
    <s v="Unidad"/>
    <s v="Und"/>
    <s v="Producto"/>
    <s v="N/A"/>
    <s v="N/A"/>
    <s v="N/A"/>
    <s v="dbf3d646-ff57-461f-910c-f2a922820475"/>
    <s v="Suscripción mensual con pago anual"/>
    <n v="0.4"/>
    <n v="1"/>
    <n v="1"/>
    <n v="0"/>
    <n v="1650.9880000000003"/>
    <n v="1650.99"/>
    <n v="0"/>
  </r>
  <r>
    <s v="Catalogo principalCSP ACADEMICOd4a16afd-1d3f-4761-82cb-408a6dbc0f1f"/>
    <s v="d4a16afd-1d3f-4761-82cb-408a6dbc0f1fCSP ACADEMICO"/>
    <m/>
    <x v="0"/>
    <s v="d4a16afd-1d3f-4761-82cb-408a6dbc0f1f"/>
    <x v="1"/>
    <s v="Catalogo principal"/>
    <s v="USD"/>
    <s v="N/A"/>
    <s v="Azure Information Protection Premium P1 for Students"/>
    <s v="Unidad"/>
    <s v="Und"/>
    <s v="Producto"/>
    <s v="N/A"/>
    <s v="N/A"/>
    <s v="N/A"/>
    <s v="d4a16afd-1d3f-4761-82cb-408a6dbc0f1f"/>
    <s v="Suscripción mensual con pago anual"/>
    <n v="0.3"/>
    <n v="1"/>
    <n v="1"/>
    <n v="0"/>
    <n v="1238.241"/>
    <n v="1238.24"/>
    <n v="0"/>
  </r>
  <r>
    <s v="Catalogo principalCSP ACADEMICO319142c5-ccd7-4c9c-aec0-d60f25330f8e"/>
    <s v="319142c5-ccd7-4c9c-aec0-d60f25330f8eCSP ACADEMICO"/>
    <m/>
    <x v="0"/>
    <s v="319142c5-ccd7-4c9c-aec0-d60f25330f8e"/>
    <x v="1"/>
    <s v="Catalogo principal"/>
    <s v="USD"/>
    <s v="N/A"/>
    <s v="Chat session for Virtual Agent for Faculty_AddOn"/>
    <s v="Unidad"/>
    <s v="Und"/>
    <s v="Producto"/>
    <s v="N/A"/>
    <s v="N/A"/>
    <s v="N/A"/>
    <s v="319142c5-ccd7-4c9c-aec0-d60f25330f8e"/>
    <s v="Suscripción mensual con pago anual"/>
    <n v="247.5"/>
    <n v="1"/>
    <n v="1"/>
    <n v="0"/>
    <n v="1021548.8250000001"/>
    <n v="1021548.83"/>
    <n v="0"/>
  </r>
  <r>
    <s v="Catalogo principalCSP ACADEMICOecb60fd2-bbaa-449f-a458-e9eec9ce08d6"/>
    <s v="ecb60fd2-bbaa-449f-a458-e9eec9ce08d6CSP ACADEMICO"/>
    <m/>
    <x v="0"/>
    <s v="ecb60fd2-bbaa-449f-a458-e9eec9ce08d6"/>
    <x v="1"/>
    <s v="Catalogo principal"/>
    <s v="USD"/>
    <s v="N/A"/>
    <s v="Common Area Phone for faculty"/>
    <s v="Unidad"/>
    <s v="Und"/>
    <s v="Producto"/>
    <s v="N/A"/>
    <s v="N/A"/>
    <s v="N/A"/>
    <s v="ecb60fd2-bbaa-449f-a458-e9eec9ce08d6"/>
    <s v="Suscripción mensual con pago anual"/>
    <n v="3"/>
    <n v="1"/>
    <n v="1"/>
    <n v="0"/>
    <n v="12382.41"/>
    <n v="12382.41"/>
    <n v="0"/>
  </r>
  <r>
    <s v="Catalogo principalCSP ACADEMICO59b9b348-02a2-40de-90cf-23b76d6616ca"/>
    <s v="59b9b348-02a2-40de-90cf-23b76d6616caCSP ACADEMICO"/>
    <m/>
    <x v="0"/>
    <s v="59b9b348-02a2-40de-90cf-23b76d6616ca"/>
    <x v="1"/>
    <s v="Catalogo principal"/>
    <s v="USD"/>
    <s v="N/A"/>
    <s v="Common Area Phone for students"/>
    <s v="Unidad"/>
    <s v="Und"/>
    <s v="Producto"/>
    <s v="N/A"/>
    <s v="N/A"/>
    <s v="N/A"/>
    <s v="59b9b348-02a2-40de-90cf-23b76d6616ca"/>
    <s v="Suscripción mensual con pago anual"/>
    <n v="2.2999999999999998"/>
    <n v="1"/>
    <n v="1"/>
    <n v="0"/>
    <n v="9493.1810000000005"/>
    <n v="9493.18"/>
    <n v="0"/>
  </r>
  <r>
    <s v="Catalogo principalCSP ACADEMICOcb2ff97f-cdd5-4a14-b655-9f5d0aa58e27"/>
    <s v="cb2ff97f-cdd5-4a14-b655-9f5d0aa58e27CSP ACADEMICO"/>
    <m/>
    <x v="0"/>
    <s v="cb2ff97f-cdd5-4a14-b655-9f5d0aa58e27"/>
    <x v="1"/>
    <s v="Catalogo principal"/>
    <s v="USD"/>
    <s v="N/A"/>
    <s v="Common Data Service Database Capacity for Education"/>
    <s v="Unidad"/>
    <s v="Und"/>
    <s v="Producto"/>
    <s v="N/A"/>
    <s v="N/A"/>
    <s v="N/A"/>
    <s v="cb2ff97f-cdd5-4a14-b655-9f5d0aa58e27"/>
    <s v="Suscripción mensual con pago anual"/>
    <n v="28"/>
    <n v="1"/>
    <n v="1"/>
    <n v="0"/>
    <n v="115569.16"/>
    <n v="115569.16"/>
    <n v="0"/>
  </r>
  <r>
    <s v="Catalogo principalCSP ACADEMICO96cf7b37-c213-4626-a613-2f6c75f6b901"/>
    <s v="96cf7b37-c213-4626-a613-2f6c75f6b901CSP ACADEMICO"/>
    <m/>
    <x v="0"/>
    <s v="96cf7b37-c213-4626-a613-2f6c75f6b901"/>
    <x v="1"/>
    <s v="Catalogo principal"/>
    <s v="USD"/>
    <s v="N/A"/>
    <s v="Common Data Service File Capacity for Education"/>
    <s v="Unidad"/>
    <s v="Und"/>
    <s v="Producto"/>
    <s v="N/A"/>
    <s v="N/A"/>
    <s v="N/A"/>
    <s v="96cf7b37-c213-4626-a613-2f6c75f6b901"/>
    <s v="Suscripción mensual con pago anual"/>
    <n v="1.4"/>
    <n v="1"/>
    <n v="1"/>
    <n v="0"/>
    <n v="5778.4579999999996"/>
    <n v="5778.46"/>
    <n v="0"/>
  </r>
  <r>
    <s v="Catalogo principalCSP ACADEMICOc2783c39-f49d-4987-b753-fdbaad00ac54"/>
    <s v="c2783c39-f49d-4987-b753-fdbaad00ac54CSP ACADEMICO"/>
    <m/>
    <x v="0"/>
    <s v="c2783c39-f49d-4987-b753-fdbaad00ac54"/>
    <x v="1"/>
    <s v="Catalogo principal"/>
    <s v="USD"/>
    <s v="N/A"/>
    <s v="Common Data Service Log Capacity for Education"/>
    <s v="Unidad"/>
    <s v="Und"/>
    <s v="Producto"/>
    <s v="N/A"/>
    <s v="N/A"/>
    <s v="N/A"/>
    <s v="c2783c39-f49d-4987-b753-fdbaad00ac54"/>
    <s v="Suscripción mensual con pago anual"/>
    <n v="7"/>
    <n v="1"/>
    <n v="1"/>
    <n v="0"/>
    <n v="28892.29"/>
    <n v="28892.29"/>
    <n v="0"/>
  </r>
  <r>
    <s v="Catalogo principalCSP ACADEMICO4afd07ff-7e40-46a0-90e7-1806d0ee8313"/>
    <s v="4afd07ff-7e40-46a0-90e7-1806d0ee8313CSP ACADEMICO"/>
    <m/>
    <x v="0"/>
    <s v="4afd07ff-7e40-46a0-90e7-1806d0ee8313"/>
    <x v="1"/>
    <s v="Catalogo principal"/>
    <s v="USD"/>
    <s v="N/A"/>
    <s v="Dynamics 365 Asset Management Addl Assets for Faculty_AddOn"/>
    <s v="Unidad"/>
    <s v="Und"/>
    <s v="Producto"/>
    <s v="N/A"/>
    <s v="N/A"/>
    <s v="N/A"/>
    <s v="4afd07ff-7e40-46a0-90e7-1806d0ee8313"/>
    <s v="Suscripción mensual con pago anual"/>
    <n v="70"/>
    <n v="1"/>
    <n v="1"/>
    <n v="0"/>
    <n v="288922.90000000002"/>
    <n v="288922.90000000002"/>
    <n v="0"/>
  </r>
  <r>
    <s v="Catalogo principalCSP ACADEMICOceedd55e-fc9a-45b1-9001-d6d51f2d4be2"/>
    <s v="ceedd55e-fc9a-45b1-9001-d6d51f2d4be2CSP ACADEMICO"/>
    <m/>
    <x v="0"/>
    <s v="ceedd55e-fc9a-45b1-9001-d6d51f2d4be2"/>
    <x v="1"/>
    <s v="Catalogo principal"/>
    <s v="USD"/>
    <s v="N/A"/>
    <s v="Dynamics 365 Business Central Essential for Faculty"/>
    <s v="Unidad"/>
    <s v="Und"/>
    <s v="Producto"/>
    <s v="N/A"/>
    <s v="N/A"/>
    <s v="N/A"/>
    <s v="ceedd55e-fc9a-45b1-9001-d6d51f2d4be2"/>
    <s v="Suscripción mensual con pago anual"/>
    <n v="38.5"/>
    <n v="1"/>
    <n v="1"/>
    <n v="0"/>
    <n v="158907.595"/>
    <n v="158907.6"/>
    <n v="0"/>
  </r>
  <r>
    <s v="Catalogo principalCSP ACADEMICO11feeeaf-cbbb-4498-bf85-6822eb2122ea"/>
    <s v="11feeeaf-cbbb-4498-bf85-6822eb2122eaCSP ACADEMICO"/>
    <m/>
    <x v="0"/>
    <s v="11feeeaf-cbbb-4498-bf85-6822eb2122ea"/>
    <x v="1"/>
    <s v="Catalogo principal"/>
    <s v="USD"/>
    <s v="N/A"/>
    <s v="Dynamics 365 Business Central Essential for Students"/>
    <s v="Unidad"/>
    <s v="Und"/>
    <s v="Producto"/>
    <s v="N/A"/>
    <s v="N/A"/>
    <s v="N/A"/>
    <s v="11feeeaf-cbbb-4498-bf85-6822eb2122ea"/>
    <s v="Suscripción mensual con pago anual"/>
    <n v="28"/>
    <n v="1"/>
    <n v="1"/>
    <n v="0"/>
    <n v="115569.16"/>
    <n v="115569.16"/>
    <n v="0"/>
  </r>
  <r>
    <s v="Catalogo principalCSP ACADEMICOe9df434f-0be9-440b-a06b-0dc0ce93be93"/>
    <s v="e9df434f-0be9-440b-a06b-0dc0ce93be93CSP ACADEMICO"/>
    <m/>
    <x v="0"/>
    <s v="e9df434f-0be9-440b-a06b-0dc0ce93be93"/>
    <x v="1"/>
    <s v="Catalogo principal"/>
    <s v="USD"/>
    <s v="N/A"/>
    <s v="Dynamics 365 Business Central External Accountant for Faculty"/>
    <s v="Unidad"/>
    <s v="Und"/>
    <s v="Producto"/>
    <s v="N/A"/>
    <s v="N/A"/>
    <s v="N/A"/>
    <s v="e9df434f-0be9-440b-a06b-0dc0ce93be93"/>
    <s v="Suscripción mensual con pago anual"/>
    <n v="0"/>
    <n v="1"/>
    <n v="1"/>
    <n v="0"/>
    <n v="0"/>
    <n v="0"/>
    <n v="0"/>
  </r>
  <r>
    <s v="Catalogo principalCSP ACADEMICOd884fc51-643d-4f12-bbf5-a13e9320a950"/>
    <s v="d884fc51-643d-4f12-bbf5-a13e9320a950CSP ACADEMICO"/>
    <m/>
    <x v="0"/>
    <s v="d884fc51-643d-4f12-bbf5-a13e9320a950"/>
    <x v="1"/>
    <s v="Catalogo principal"/>
    <s v="USD"/>
    <s v="N/A"/>
    <s v="Dynamics 365 Business Central External Accountant for Students"/>
    <s v="Unidad"/>
    <s v="Und"/>
    <s v="Producto"/>
    <s v="N/A"/>
    <s v="N/A"/>
    <s v="N/A"/>
    <s v="d884fc51-643d-4f12-bbf5-a13e9320a950"/>
    <s v="Suscripción mensual con pago anual"/>
    <n v="0"/>
    <n v="1"/>
    <n v="1"/>
    <n v="0"/>
    <n v="0"/>
    <n v="0"/>
    <n v="0"/>
  </r>
  <r>
    <s v="Catalogo principalCSP ACADEMICOb023d59e-7451-4817-a52d-749ff3918e83"/>
    <s v="b023d59e-7451-4817-a52d-749ff3918e83CSP ACADEMICO"/>
    <m/>
    <x v="0"/>
    <s v="b023d59e-7451-4817-a52d-749ff3918e83"/>
    <x v="1"/>
    <s v="Catalogo principal"/>
    <s v="USD"/>
    <s v="N/A"/>
    <s v="Dynamics 365 Business Central Premium for Faculty"/>
    <s v="Unidad"/>
    <s v="Und"/>
    <s v="Producto"/>
    <s v="N/A"/>
    <s v="N/A"/>
    <s v="N/A"/>
    <s v="b023d59e-7451-4817-a52d-749ff3918e83"/>
    <s v="Suscripción mensual con pago anual"/>
    <n v="55"/>
    <n v="1"/>
    <n v="1"/>
    <n v="0"/>
    <n v="227010.85"/>
    <n v="227010.85"/>
    <n v="0"/>
  </r>
  <r>
    <s v="Catalogo principalCSP ACADEMICO844c4b77-dfb5-45c9-aaa4-bf1e70dd73c8"/>
    <s v="844c4b77-dfb5-45c9-aaa4-bf1e70dd73c8CSP ACADEMICO"/>
    <m/>
    <x v="0"/>
    <s v="844c4b77-dfb5-45c9-aaa4-bf1e70dd73c8"/>
    <x v="1"/>
    <s v="Catalogo principal"/>
    <s v="USD"/>
    <s v="N/A"/>
    <s v="Dynamics 365 Business Central Premium for Students"/>
    <s v="Unidad"/>
    <s v="Und"/>
    <s v="Producto"/>
    <s v="N/A"/>
    <s v="N/A"/>
    <s v="N/A"/>
    <s v="844c4b77-dfb5-45c9-aaa4-bf1e70dd73c8"/>
    <s v="Suscripción mensual con pago anual"/>
    <n v="40"/>
    <n v="1"/>
    <n v="1"/>
    <n v="0"/>
    <n v="165098.80000000002"/>
    <n v="165098.79999999999"/>
    <n v="0"/>
  </r>
  <r>
    <s v="Catalogo principalCSP ACADEMICObc89c27d-3586-4728-be98-4bb569802ede"/>
    <s v="bc89c27d-3586-4728-be98-4bb569802edeCSP ACADEMICO"/>
    <m/>
    <x v="0"/>
    <s v="bc89c27d-3586-4728-be98-4bb569802ede"/>
    <x v="1"/>
    <s v="Catalogo principal"/>
    <s v="USD"/>
    <s v="N/A"/>
    <s v="Dynamics 365 Business Central Team Member for Faculty"/>
    <s v="Unidad"/>
    <s v="Und"/>
    <s v="Producto"/>
    <s v="N/A"/>
    <s v="N/A"/>
    <s v="N/A"/>
    <s v="bc89c27d-3586-4728-be98-4bb569802ede"/>
    <s v="Suscripción mensual con pago anual"/>
    <n v="4.4000000000000004"/>
    <n v="1"/>
    <n v="1"/>
    <n v="0"/>
    <n v="18160.868000000002"/>
    <n v="18160.87"/>
    <n v="0"/>
  </r>
  <r>
    <s v="Catalogo principalCSP ACADEMICOb1873c69-7198-45e0-b8bf-4fa1d4a6a1ad"/>
    <s v="b1873c69-7198-45e0-b8bf-4fa1d4a6a1adCSP ACADEMICO"/>
    <m/>
    <x v="0"/>
    <s v="b1873c69-7198-45e0-b8bf-4fa1d4a6a1ad"/>
    <x v="1"/>
    <s v="Catalogo principal"/>
    <s v="USD"/>
    <s v="N/A"/>
    <s v="Dynamics 365 Business Central Team Member for Students"/>
    <s v="Unidad"/>
    <s v="Und"/>
    <s v="Producto"/>
    <s v="N/A"/>
    <s v="N/A"/>
    <s v="N/A"/>
    <s v="b1873c69-7198-45e0-b8bf-4fa1d4a6a1ad"/>
    <s v="Suscripción mensual con pago anual"/>
    <n v="3.2"/>
    <n v="1"/>
    <n v="1"/>
    <n v="0"/>
    <n v="13207.904000000002"/>
    <n v="13207.9"/>
    <n v="0"/>
  </r>
  <r>
    <s v="Catalogo principalCSP ACADEMICO3e77a031-79a9-4cd7-a7e7-d7dc2987a5c4"/>
    <s v="3e77a031-79a9-4cd7-a7e7-d7dc2987a5c4CSP ACADEMICO"/>
    <m/>
    <x v="0"/>
    <s v="3e77a031-79a9-4cd7-a7e7-d7dc2987a5c4"/>
    <x v="1"/>
    <s v="Catalogo principal"/>
    <s v="USD"/>
    <s v="N/A"/>
    <s v="Dynamics 365 Commerce Attach to Qualifying Dynamics 365 Base Offer for Faculty"/>
    <s v="Unidad"/>
    <s v="Und"/>
    <s v="Producto"/>
    <s v="N/A"/>
    <s v="N/A"/>
    <s v="N/A"/>
    <s v="3e77a031-79a9-4cd7-a7e7-d7dc2987a5c4"/>
    <s v="Suscripción mensual con pago anual"/>
    <n v="16.5"/>
    <n v="1"/>
    <n v="1"/>
    <n v="0"/>
    <n v="68103.255000000005"/>
    <n v="68103.259999999995"/>
    <n v="0"/>
  </r>
  <r>
    <s v="Catalogo principalCSP ACADEMICOc3909cda-035d-4c9f-909d-9a3fdde4e625"/>
    <s v="c3909cda-035d-4c9f-909d-9a3fdde4e625CSP ACADEMICO"/>
    <m/>
    <x v="0"/>
    <s v="c3909cda-035d-4c9f-909d-9a3fdde4e625"/>
    <x v="1"/>
    <s v="Catalogo principal"/>
    <s v="USD"/>
    <s v="N/A"/>
    <s v="Dynamics 365 Commerce Attach to Qualifying Dynamics 365 Base Offer for Students"/>
    <s v="Unidad"/>
    <s v="Und"/>
    <s v="Producto"/>
    <s v="N/A"/>
    <s v="N/A"/>
    <s v="N/A"/>
    <s v="c3909cda-035d-4c9f-909d-9a3fdde4e625"/>
    <s v="Suscripción mensual con pago anual"/>
    <n v="12"/>
    <n v="1"/>
    <n v="1"/>
    <n v="0"/>
    <n v="49529.64"/>
    <n v="49529.64"/>
    <n v="0"/>
  </r>
  <r>
    <s v="Catalogo principalCSP ACADEMICO83a531ed-e7e8-4b78-94d0-3073d415f347"/>
    <s v="83a531ed-e7e8-4b78-94d0-3073d415f347CSP ACADEMICO"/>
    <m/>
    <x v="0"/>
    <s v="83a531ed-e7e8-4b78-94d0-3073d415f347"/>
    <x v="1"/>
    <s v="Catalogo principal"/>
    <s v="USD"/>
    <s v="N/A"/>
    <s v="Dynamics 365 Commerce for Faculty"/>
    <s v="Unidad"/>
    <s v="Und"/>
    <s v="Producto"/>
    <s v="N/A"/>
    <s v="N/A"/>
    <s v="N/A"/>
    <s v="83a531ed-e7e8-4b78-94d0-3073d415f347"/>
    <s v="Suscripción mensual con pago anual"/>
    <n v="99"/>
    <n v="1"/>
    <n v="1"/>
    <n v="0"/>
    <n v="408619.53"/>
    <n v="408619.53"/>
    <n v="0"/>
  </r>
  <r>
    <s v="Catalogo principalCSP ACADEMICOf65ba0cd-dd42-4b7a-8df2-2adcb3c01299"/>
    <s v="f65ba0cd-dd42-4b7a-8df2-2adcb3c01299CSP ACADEMICO"/>
    <m/>
    <x v="0"/>
    <s v="f65ba0cd-dd42-4b7a-8df2-2adcb3c01299"/>
    <x v="1"/>
    <s v="Catalogo principal"/>
    <s v="USD"/>
    <s v="N/A"/>
    <s v="Dynamics 365 Commerce for Students"/>
    <s v="Unidad"/>
    <s v="Und"/>
    <s v="Producto"/>
    <s v="N/A"/>
    <s v="N/A"/>
    <s v="N/A"/>
    <s v="f65ba0cd-dd42-4b7a-8df2-2adcb3c01299"/>
    <s v="Suscripción mensual con pago anual"/>
    <n v="72"/>
    <n v="1"/>
    <n v="1"/>
    <n v="0"/>
    <n v="297177.84000000003"/>
    <n v="297177.84000000003"/>
    <n v="0"/>
  </r>
  <r>
    <s v="Catalogo principalCSP ACADEMICO77e8bce5-aa9e-47d3-ad59-5bd4bb13e5ac"/>
    <s v="77e8bce5-aa9e-47d3-ad59-5bd4bb13e5acCSP ACADEMICO"/>
    <m/>
    <x v="0"/>
    <s v="77e8bce5-aa9e-47d3-ad59-5bd4bb13e5ac"/>
    <x v="1"/>
    <s v="Catalogo principal"/>
    <s v="USD"/>
    <s v="N/A"/>
    <s v="Dynamics 365 Customer Insights B2C Profiles Add-on for Education_AddOn"/>
    <s v="Unidad"/>
    <s v="Und"/>
    <s v="Producto"/>
    <s v="N/A"/>
    <s v="N/A"/>
    <s v="N/A"/>
    <s v="77e8bce5-aa9e-47d3-ad59-5bd4bb13e5ac"/>
    <s v="Suscripción mensual con pago anual"/>
    <n v="700"/>
    <n v="1"/>
    <n v="1"/>
    <n v="0"/>
    <n v="2889229"/>
    <n v="2889229"/>
    <n v="0"/>
  </r>
  <r>
    <s v="Catalogo principalCSP ACADEMICO9f620def-b8a6-4d1d-9a03-53f874557837"/>
    <s v="9f620def-b8a6-4d1d-9a03-53f874557837CSP ACADEMICO"/>
    <m/>
    <x v="0"/>
    <s v="9f620def-b8a6-4d1d-9a03-53f874557837"/>
    <x v="1"/>
    <s v="Catalogo principal"/>
    <s v="USD"/>
    <s v="N/A"/>
    <s v="Dynamics 365 Customer Insights Attach for Education"/>
    <s v="Unidad"/>
    <s v="Und"/>
    <s v="Producto"/>
    <s v="N/A"/>
    <s v="N/A"/>
    <s v="N/A"/>
    <s v="9f620def-b8a6-4d1d-9a03-53f874557837"/>
    <s v="Suscripción mensual con pago anual"/>
    <n v="550"/>
    <n v="1"/>
    <n v="1"/>
    <n v="0"/>
    <n v="2270108.5"/>
    <n v="2270108.5"/>
    <n v="0"/>
  </r>
  <r>
    <s v="Catalogo principalCSP ACADEMICO51ba4a74-086e-4033-bc08-56d71fc139c0"/>
    <s v="51ba4a74-086e-4033-bc08-56d71fc139c0CSP ACADEMICO"/>
    <m/>
    <x v="0"/>
    <s v="51ba4a74-086e-4033-bc08-56d71fc139c0"/>
    <x v="1"/>
    <s v="Catalogo principal"/>
    <s v="USD"/>
    <s v="N/A"/>
    <s v="Dynamics 365 Customer Insights for Education"/>
    <s v="Unidad"/>
    <s v="Und"/>
    <s v="Producto"/>
    <s v="N/A"/>
    <s v="N/A"/>
    <s v="N/A"/>
    <s v="51ba4a74-086e-4033-bc08-56d71fc139c0"/>
    <s v="Suscripción mensual con pago anual"/>
    <n v="825"/>
    <n v="1"/>
    <n v="1"/>
    <n v="0"/>
    <n v="3405162.75"/>
    <n v="3405162.75"/>
    <n v="0"/>
  </r>
  <r>
    <s v="Catalogo principalCSP ACADEMICO621716e7-cfc9-4e8c-9b8c-262b8d8b2212"/>
    <s v="621716e7-cfc9-4e8c-9b8c-262b8d8b2212CSP ACADEMICO"/>
    <m/>
    <x v="0"/>
    <s v="621716e7-cfc9-4e8c-9b8c-262b8d8b2212"/>
    <x v="1"/>
    <s v="Catalogo principal"/>
    <s v="USD"/>
    <s v="N/A"/>
    <s v="Dynamics 365 Customer Service Chat for Faculty_AddOn"/>
    <s v="Unidad"/>
    <s v="Und"/>
    <s v="Producto"/>
    <s v="N/A"/>
    <s v="N/A"/>
    <s v="N/A"/>
    <s v="621716e7-cfc9-4e8c-9b8c-262b8d8b2212"/>
    <s v="Suscripción mensual con pago anual"/>
    <n v="42"/>
    <n v="1"/>
    <n v="1"/>
    <n v="0"/>
    <n v="173353.74000000002"/>
    <n v="173353.74"/>
    <n v="0"/>
  </r>
  <r>
    <s v="Catalogo principalCSP ACADEMICO4a7a84db-1982-453e-9caa-ca72606b31cc"/>
    <s v="4a7a84db-1982-453e-9caa-ca72606b31ccCSP ACADEMICO"/>
    <m/>
    <x v="0"/>
    <s v="4a7a84db-1982-453e-9caa-ca72606b31cc"/>
    <x v="1"/>
    <s v="Catalogo principal"/>
    <s v="USD"/>
    <s v="N/A"/>
    <s v="Dynamics 365 Customer Service Chat for Students_AddOn"/>
    <s v="Unidad"/>
    <s v="Und"/>
    <s v="Producto"/>
    <s v="N/A"/>
    <s v="N/A"/>
    <s v="N/A"/>
    <s v="4a7a84db-1982-453e-9caa-ca72606b31cc"/>
    <s v="Suscripción mensual con pago anual"/>
    <n v="42"/>
    <n v="1"/>
    <n v="1"/>
    <n v="0"/>
    <n v="173353.74000000002"/>
    <n v="173353.74"/>
    <n v="0"/>
  </r>
  <r>
    <s v="Catalogo principalCSP ACADEMICO533e0acf-0093-47da-bb03-920c64cf0e75"/>
    <s v="533e0acf-0093-47da-bb03-920c64cf0e75CSP ACADEMICO"/>
    <m/>
    <x v="0"/>
    <s v="533e0acf-0093-47da-bb03-920c64cf0e75"/>
    <x v="1"/>
    <s v="Catalogo principal"/>
    <s v="USD"/>
    <s v="N/A"/>
    <s v="Dynamics 365 Customer Service Digital Messaging add-on for Faculty_AddOn"/>
    <s v="Unidad"/>
    <s v="Und"/>
    <s v="Producto"/>
    <s v="N/A"/>
    <s v="N/A"/>
    <s v="N/A"/>
    <s v="533e0acf-0093-47da-bb03-920c64cf0e75"/>
    <s v="Suscripción mensual con pago anual"/>
    <n v="52.5"/>
    <n v="1"/>
    <n v="1"/>
    <n v="0"/>
    <n v="216692.17500000002"/>
    <n v="216692.18"/>
    <n v="0"/>
  </r>
  <r>
    <s v="Catalogo principalCSP ACADEMICO5925a655-481c-4b16-82c5-588ddb68ba36"/>
    <s v="5925a655-481c-4b16-82c5-588ddb68ba36CSP ACADEMICO"/>
    <m/>
    <x v="0"/>
    <s v="5925a655-481c-4b16-82c5-588ddb68ba36"/>
    <x v="1"/>
    <s v="Catalogo principal"/>
    <s v="USD"/>
    <s v="N/A"/>
    <s v="Dynamics 365 Customer Service Digital Messaging add-on for Students_AddOn"/>
    <s v="Unidad"/>
    <s v="Und"/>
    <s v="Producto"/>
    <s v="N/A"/>
    <s v="N/A"/>
    <s v="N/A"/>
    <s v="5925a655-481c-4b16-82c5-588ddb68ba36"/>
    <s v="Suscripción mensual con pago anual"/>
    <n v="52.5"/>
    <n v="1"/>
    <n v="1"/>
    <n v="0"/>
    <n v="216692.17500000002"/>
    <n v="216692.18"/>
    <n v="0"/>
  </r>
  <r>
    <s v="Catalogo principalCSP ACADEMICO4bea8897-2b56-4614-a25f-675eb4d0d81e"/>
    <s v="4bea8897-2b56-4614-a25f-675eb4d0d81eCSP ACADEMICO"/>
    <m/>
    <x v="0"/>
    <s v="4bea8897-2b56-4614-a25f-675eb4d0d81e"/>
    <x v="1"/>
    <s v="Catalogo principal"/>
    <s v="USD"/>
    <s v="N/A"/>
    <s v="Dynamics 365 Customer Service Enterprise Attach to Qualifying Dynamics 365 Base Offer for Faculty"/>
    <s v="Unidad"/>
    <s v="Und"/>
    <s v="Producto"/>
    <s v="N/A"/>
    <s v="N/A"/>
    <s v="N/A"/>
    <s v="4bea8897-2b56-4614-a25f-675eb4d0d81e"/>
    <s v="Suscripción mensual con pago anual"/>
    <n v="11"/>
    <n v="1"/>
    <n v="1"/>
    <n v="0"/>
    <n v="45402.170000000006"/>
    <n v="45402.17"/>
    <n v="0"/>
  </r>
  <r>
    <s v="Catalogo principalCSP ACADEMICO089b9307-fe82-47fa-9d73-a06ee42f531b"/>
    <s v="089b9307-fe82-47fa-9d73-a06ee42f531bCSP ACADEMICO"/>
    <m/>
    <x v="0"/>
    <s v="089b9307-fe82-47fa-9d73-a06ee42f531b"/>
    <x v="1"/>
    <s v="Catalogo principal"/>
    <s v="USD"/>
    <s v="N/A"/>
    <s v="Dynamics 365 Customer Service Enterprise Attach to Qualifying Dynamics 365 Base Offer for Students"/>
    <s v="Unidad"/>
    <s v="Und"/>
    <s v="Producto"/>
    <s v="N/A"/>
    <s v="N/A"/>
    <s v="N/A"/>
    <s v="089b9307-fe82-47fa-9d73-a06ee42f531b"/>
    <s v="Suscripción mensual con pago anual"/>
    <n v="8"/>
    <n v="1"/>
    <n v="1"/>
    <n v="0"/>
    <n v="33019.760000000002"/>
    <n v="33019.760000000002"/>
    <n v="0"/>
  </r>
  <r>
    <s v="Catalogo principalCSP ACADEMICO9b97f77a-106a-4039-9f30-08954636d5a7"/>
    <s v="9b97f77a-106a-4039-9f30-08954636d5a7CSP ACADEMICO"/>
    <m/>
    <x v="0"/>
    <s v="9b97f77a-106a-4039-9f30-08954636d5a7"/>
    <x v="1"/>
    <s v="Catalogo principal"/>
    <s v="USD"/>
    <s v="N/A"/>
    <s v="Dynamics 365 Customer Service Enterprise for Faculty"/>
    <s v="Unidad"/>
    <s v="Und"/>
    <s v="Producto"/>
    <s v="N/A"/>
    <s v="N/A"/>
    <s v="N/A"/>
    <s v="9b97f77a-106a-4039-9f30-08954636d5a7"/>
    <s v="Suscripción mensual con pago anual"/>
    <n v="52.3"/>
    <n v="1"/>
    <n v="1"/>
    <n v="0"/>
    <n v="215866.68100000001"/>
    <n v="215866.68"/>
    <n v="0"/>
  </r>
  <r>
    <s v="Catalogo principalCSP ACADEMICOc1267a47-0d56-4305-b975-7ba45e51eb5d"/>
    <s v="c1267a47-0d56-4305-b975-7ba45e51eb5dCSP ACADEMICO"/>
    <m/>
    <x v="0"/>
    <s v="c1267a47-0d56-4305-b975-7ba45e51eb5d"/>
    <x v="1"/>
    <s v="Catalogo principal"/>
    <s v="USD"/>
    <s v="N/A"/>
    <s v="Dynamics 365 Customer Service Enterprise for Faculty Device"/>
    <s v="Unidad"/>
    <s v="Und"/>
    <s v="Producto"/>
    <s v="N/A"/>
    <s v="N/A"/>
    <s v="N/A"/>
    <s v="c1267a47-0d56-4305-b975-7ba45e51eb5d"/>
    <s v="Suscripción mensual con pago anual"/>
    <n v="79.7"/>
    <n v="1"/>
    <n v="1"/>
    <n v="0"/>
    <n v="328959.35900000005"/>
    <n v="328959.35999999999"/>
    <n v="0"/>
  </r>
  <r>
    <s v="Catalogo principalCSP ACADEMICO3ea6fca5-1502-4ec1-8d87-f65d65f382bf"/>
    <s v="3ea6fca5-1502-4ec1-8d87-f65d65f382bfCSP ACADEMICO"/>
    <m/>
    <x v="0"/>
    <s v="3ea6fca5-1502-4ec1-8d87-f65d65f382bf"/>
    <x v="1"/>
    <s v="Catalogo principal"/>
    <s v="USD"/>
    <s v="N/A"/>
    <s v="Dynamics 365 Customer Service Enterprise for Students"/>
    <s v="Unidad"/>
    <s v="Und"/>
    <s v="Producto"/>
    <s v="N/A"/>
    <s v="N/A"/>
    <s v="N/A"/>
    <s v="3ea6fca5-1502-4ec1-8d87-f65d65f382bf"/>
    <s v="Suscripción mensual con pago anual"/>
    <n v="38"/>
    <n v="1"/>
    <n v="1"/>
    <n v="0"/>
    <n v="156843.86000000002"/>
    <n v="156843.85999999999"/>
    <n v="0"/>
  </r>
  <r>
    <s v="Catalogo principalCSP ACADEMICO9c6e2220-643f-41ce-9fcc-b6db3d1a25ec"/>
    <s v="9c6e2220-643f-41ce-9fcc-b6db3d1a25ecCSP ACADEMICO"/>
    <m/>
    <x v="0"/>
    <s v="9c6e2220-643f-41ce-9fcc-b6db3d1a25ec"/>
    <x v="1"/>
    <s v="Catalogo principal"/>
    <s v="USD"/>
    <s v="N/A"/>
    <s v="Dynamics 365 Customer Service Enterprise for Students Device"/>
    <s v="Unidad"/>
    <s v="Und"/>
    <s v="Producto"/>
    <s v="N/A"/>
    <s v="N/A"/>
    <s v="N/A"/>
    <s v="9c6e2220-643f-41ce-9fcc-b6db3d1a25ec"/>
    <s v="Suscripción mensual con pago anual"/>
    <n v="58"/>
    <n v="1"/>
    <n v="1"/>
    <n v="0"/>
    <n v="239393.26"/>
    <n v="239393.26"/>
    <n v="0"/>
  </r>
  <r>
    <s v="Catalogo principalCSP ACADEMICOa81010d7-7859-4f6b-9f29-2e79e2573904"/>
    <s v="a81010d7-7859-4f6b-9f29-2e79e2573904CSP ACADEMICO"/>
    <m/>
    <x v="0"/>
    <s v="a81010d7-7859-4f6b-9f29-2e79e2573904"/>
    <x v="1"/>
    <s v="Catalogo principal"/>
    <s v="USD"/>
    <s v="N/A"/>
    <s v="Dynamics 365 Customer Service Professional for Faculty"/>
    <s v="Unidad"/>
    <s v="Und"/>
    <s v="Producto"/>
    <s v="N/A"/>
    <s v="N/A"/>
    <s v="N/A"/>
    <s v="a81010d7-7859-4f6b-9f29-2e79e2573904"/>
    <s v="Suscripción mensual con pago anual"/>
    <n v="27.5"/>
    <n v="1"/>
    <n v="1"/>
    <n v="0"/>
    <n v="113505.425"/>
    <n v="113505.43"/>
    <n v="0"/>
  </r>
  <r>
    <s v="Catalogo principalCSP ACADEMICO69998fb3-b858-476e-99ba-0d7ba65fe8fb"/>
    <s v="69998fb3-b858-476e-99ba-0d7ba65fe8fbCSP ACADEMICO"/>
    <m/>
    <x v="0"/>
    <s v="69998fb3-b858-476e-99ba-0d7ba65fe8fb"/>
    <x v="1"/>
    <s v="Catalogo principal"/>
    <s v="USD"/>
    <s v="N/A"/>
    <s v="Dynamics 365 Customer Service Professional for Students"/>
    <s v="Unidad"/>
    <s v="Und"/>
    <s v="Producto"/>
    <s v="N/A"/>
    <s v="N/A"/>
    <s v="N/A"/>
    <s v="69998fb3-b858-476e-99ba-0d7ba65fe8fb"/>
    <s v="Suscripción mensual con pago anual"/>
    <n v="20"/>
    <n v="1"/>
    <n v="1"/>
    <n v="0"/>
    <n v="82549.400000000009"/>
    <n v="82549.399999999994"/>
    <n v="0"/>
  </r>
  <r>
    <s v="Catalogo principalCSP ACADEMICO4e01898f-8f8a-451a-be80-f2298cec5170"/>
    <s v="4e01898f-8f8a-451a-be80-f2298cec5170CSP ACADEMICO"/>
    <m/>
    <x v="0"/>
    <s v="4e01898f-8f8a-451a-be80-f2298cec5170"/>
    <x v="1"/>
    <s v="Catalogo principal"/>
    <s v="USD"/>
    <s v="N/A"/>
    <s v="Dynamics 365 Customer Service Professional Attach to Qualifying Dynamics 365 Base Offer for Faculty"/>
    <s v="Unidad"/>
    <s v="Und"/>
    <s v="Producto"/>
    <s v="N/A"/>
    <s v="N/A"/>
    <s v="N/A"/>
    <s v="4e01898f-8f8a-451a-be80-f2298cec5170"/>
    <s v="Suscripción mensual con pago anual"/>
    <n v="11"/>
    <n v="1"/>
    <n v="1"/>
    <n v="0"/>
    <n v="45402.170000000006"/>
    <n v="45402.17"/>
    <n v="0"/>
  </r>
  <r>
    <s v="Catalogo principalCSP ACADEMICO9c5d580a-2e7e-4613-ab3a-b00b80697e6c"/>
    <s v="9c5d580a-2e7e-4613-ab3a-b00b80697e6cCSP ACADEMICO"/>
    <m/>
    <x v="0"/>
    <s v="9c5d580a-2e7e-4613-ab3a-b00b80697e6c"/>
    <x v="1"/>
    <s v="Catalogo principal"/>
    <s v="USD"/>
    <s v="N/A"/>
    <s v="Dynamics 365 Customer Service Professional Attach to Qualifying Dynamics 365 Base Offer for Students"/>
    <s v="Unidad"/>
    <s v="Und"/>
    <s v="Producto"/>
    <s v="N/A"/>
    <s v="N/A"/>
    <s v="N/A"/>
    <s v="9c5d580a-2e7e-4613-ab3a-b00b80697e6c"/>
    <s v="Suscripción mensual con pago anual"/>
    <n v="8"/>
    <n v="1"/>
    <n v="1"/>
    <n v="0"/>
    <n v="33019.760000000002"/>
    <n v="33019.760000000002"/>
    <n v="0"/>
  </r>
  <r>
    <s v="Catalogo principalCSP ACADEMICO2a8ce3ed-d2b3-4d9f-b620-375a9f475479"/>
    <s v="2a8ce3ed-d2b3-4d9f-b620-375a9f475479CSP ACADEMICO"/>
    <m/>
    <x v="0"/>
    <s v="2a8ce3ed-d2b3-4d9f-b620-375a9f475479"/>
    <x v="1"/>
    <s v="Catalogo principal"/>
    <s v="USD"/>
    <s v="N/A"/>
    <s v="Dynamics 365 Field Service Attach to Qualifying Dynamics 365 Base Offer for Faculty"/>
    <s v="Unidad"/>
    <s v="Und"/>
    <s v="Producto"/>
    <s v="N/A"/>
    <s v="N/A"/>
    <s v="N/A"/>
    <s v="2a8ce3ed-d2b3-4d9f-b620-375a9f475479"/>
    <s v="Suscripción mensual con pago anual"/>
    <n v="11"/>
    <n v="1"/>
    <n v="1"/>
    <n v="0"/>
    <n v="45402.170000000006"/>
    <n v="45402.17"/>
    <n v="0"/>
  </r>
  <r>
    <s v="Catalogo principalCSP ACADEMICO21e8c37f-13e6-4e5a-a390-b492f788e196"/>
    <s v="21e8c37f-13e6-4e5a-a390-b492f788e196CSP ACADEMICO"/>
    <m/>
    <x v="0"/>
    <s v="21e8c37f-13e6-4e5a-a390-b492f788e196"/>
    <x v="1"/>
    <s v="Catalogo principal"/>
    <s v="USD"/>
    <s v="N/A"/>
    <s v="Dynamics 365 Field Service Attach to Qualifying Dynamics 365 Base Offer for Students"/>
    <s v="Unidad"/>
    <s v="Und"/>
    <s v="Producto"/>
    <s v="N/A"/>
    <s v="N/A"/>
    <s v="N/A"/>
    <s v="21e8c37f-13e6-4e5a-a390-b492f788e196"/>
    <s v="Suscripción mensual con pago anual"/>
    <n v="8"/>
    <n v="1"/>
    <n v="1"/>
    <n v="0"/>
    <n v="33019.760000000002"/>
    <n v="33019.760000000002"/>
    <n v="0"/>
  </r>
  <r>
    <s v="Catalogo principalCSP ACADEMICO41d5856b-9cdc-4194-944d-181517f1268e"/>
    <s v="41d5856b-9cdc-4194-944d-181517f1268eCSP ACADEMICO"/>
    <m/>
    <x v="0"/>
    <s v="41d5856b-9cdc-4194-944d-181517f1268e"/>
    <x v="1"/>
    <s v="Catalogo principal"/>
    <s v="USD"/>
    <s v="N/A"/>
    <s v="Dynamics 365 Field Service for Faculty"/>
    <s v="Unidad"/>
    <s v="Und"/>
    <s v="Producto"/>
    <s v="N/A"/>
    <s v="N/A"/>
    <s v="N/A"/>
    <s v="41d5856b-9cdc-4194-944d-181517f1268e"/>
    <s v="Suscripción mensual con pago anual"/>
    <n v="52.3"/>
    <n v="1"/>
    <n v="1"/>
    <n v="0"/>
    <n v="215866.68100000001"/>
    <n v="215866.68"/>
    <n v="0"/>
  </r>
  <r>
    <s v="Catalogo principalCSP ACADEMICO2fec701c-4de9-498a-b104-d9e22a923029"/>
    <s v="2fec701c-4de9-498a-b104-d9e22a923029CSP ACADEMICO"/>
    <m/>
    <x v="0"/>
    <s v="2fec701c-4de9-498a-b104-d9e22a923029"/>
    <x v="1"/>
    <s v="Catalogo principal"/>
    <s v="USD"/>
    <s v="N/A"/>
    <s v="Dynamics 365 Field Service for Faculty Device"/>
    <s v="Unidad"/>
    <s v="Und"/>
    <s v="Producto"/>
    <s v="N/A"/>
    <s v="N/A"/>
    <s v="N/A"/>
    <s v="2fec701c-4de9-498a-b104-d9e22a923029"/>
    <s v="Suscripción mensual con pago anual"/>
    <n v="79.7"/>
    <n v="1"/>
    <n v="1"/>
    <n v="0"/>
    <n v="328959.35900000005"/>
    <n v="328959.35999999999"/>
    <n v="0"/>
  </r>
  <r>
    <s v="Catalogo principalCSP ACADEMICO6b332b2d-863a-4a18-ad8a-b3d1434c27d9"/>
    <s v="6b332b2d-863a-4a18-ad8a-b3d1434c27d9CSP ACADEMICO"/>
    <m/>
    <x v="0"/>
    <s v="6b332b2d-863a-4a18-ad8a-b3d1434c27d9"/>
    <x v="1"/>
    <s v="Catalogo principal"/>
    <s v="USD"/>
    <s v="N/A"/>
    <s v="Dynamics 365 Field Service for Students"/>
    <s v="Unidad"/>
    <s v="Und"/>
    <s v="Producto"/>
    <s v="N/A"/>
    <s v="N/A"/>
    <s v="N/A"/>
    <s v="6b332b2d-863a-4a18-ad8a-b3d1434c27d9"/>
    <s v="Suscripción mensual con pago anual"/>
    <n v="38"/>
    <n v="1"/>
    <n v="1"/>
    <n v="0"/>
    <n v="156843.86000000002"/>
    <n v="156843.85999999999"/>
    <n v="0"/>
  </r>
  <r>
    <s v="Catalogo principalCSP ACADEMICO685760e2-b019-489f-a71d-f647a1626cac"/>
    <s v="685760e2-b019-489f-a71d-f647a1626cacCSP ACADEMICO"/>
    <m/>
    <x v="0"/>
    <s v="685760e2-b019-489f-a71d-f647a1626cac"/>
    <x v="1"/>
    <s v="Catalogo principal"/>
    <s v="USD"/>
    <s v="N/A"/>
    <s v="Dynamics 365 Field Service for Students Device"/>
    <s v="Unidad"/>
    <s v="Und"/>
    <s v="Producto"/>
    <s v="N/A"/>
    <s v="N/A"/>
    <s v="N/A"/>
    <s v="685760e2-b019-489f-a71d-f647a1626cac"/>
    <s v="Suscripción mensual con pago anual"/>
    <n v="58"/>
    <n v="1"/>
    <n v="1"/>
    <n v="0"/>
    <n v="239393.26"/>
    <n v="239393.26"/>
    <n v="0"/>
  </r>
  <r>
    <s v="Catalogo principalCSP ACADEMICO8041e633-0119-4d77-9a50-47541a828d2f"/>
    <s v="8041e633-0119-4d77-9a50-47541a828d2fCSP ACADEMICO"/>
    <m/>
    <x v="0"/>
    <s v="8041e633-0119-4d77-9a50-47541a828d2f"/>
    <x v="1"/>
    <s v="Catalogo principal"/>
    <s v="USD"/>
    <s v="N/A"/>
    <s v="Dynamics 365 Finance Attach to Qualifying Dynamics 365 Base Offer for Faculty"/>
    <s v="Unidad"/>
    <s v="Und"/>
    <s v="Producto"/>
    <s v="N/A"/>
    <s v="N/A"/>
    <s v="N/A"/>
    <s v="8041e633-0119-4d77-9a50-47541a828d2f"/>
    <s v="Suscripción mensual con pago anual"/>
    <n v="16.5"/>
    <n v="1"/>
    <n v="1"/>
    <n v="0"/>
    <n v="68103.255000000005"/>
    <n v="68103.259999999995"/>
    <n v="0"/>
  </r>
  <r>
    <s v="Catalogo principalCSP ACADEMICO88af9d14-3c1b-4434-9168-296eeaec202d"/>
    <s v="88af9d14-3c1b-4434-9168-296eeaec202dCSP ACADEMICO"/>
    <m/>
    <x v="0"/>
    <s v="88af9d14-3c1b-4434-9168-296eeaec202d"/>
    <x v="1"/>
    <s v="Catalogo principal"/>
    <s v="USD"/>
    <s v="N/A"/>
    <s v="Dynamics 365 Finance Attach to Qualifying Dynamics 365 Base Offer for Students"/>
    <s v="Unidad"/>
    <s v="Und"/>
    <s v="Producto"/>
    <s v="N/A"/>
    <s v="N/A"/>
    <s v="N/A"/>
    <s v="88af9d14-3c1b-4434-9168-296eeaec202d"/>
    <s v="Suscripción mensual con pago anual"/>
    <n v="12"/>
    <n v="1"/>
    <n v="1"/>
    <n v="0"/>
    <n v="49529.64"/>
    <n v="49529.64"/>
    <n v="0"/>
  </r>
  <r>
    <s v="Catalogo principalCSP ACADEMICO46a4a2ef-7eb1-4e2a-8162-a31e0423c5fc"/>
    <s v="46a4a2ef-7eb1-4e2a-8162-a31e0423c5fcCSP ACADEMICO"/>
    <m/>
    <x v="0"/>
    <s v="46a4a2ef-7eb1-4e2a-8162-a31e0423c5fc"/>
    <x v="1"/>
    <s v="Catalogo principal"/>
    <s v="USD"/>
    <s v="N/A"/>
    <s v="Dynamics 365 Finance for Faculty"/>
    <s v="Unidad"/>
    <s v="Und"/>
    <s v="Producto"/>
    <s v="N/A"/>
    <s v="N/A"/>
    <s v="N/A"/>
    <s v="46a4a2ef-7eb1-4e2a-8162-a31e0423c5fc"/>
    <s v="Suscripción mensual con pago anual"/>
    <n v="99"/>
    <n v="1"/>
    <n v="1"/>
    <n v="0"/>
    <n v="408619.53"/>
    <n v="408619.53"/>
    <n v="0"/>
  </r>
  <r>
    <s v="Catalogo principalCSP ACADEMICO0a0e4df8-867f-4f1d-bcc8-7e83808570d7"/>
    <s v="0a0e4df8-867f-4f1d-bcc8-7e83808570d7CSP ACADEMICO"/>
    <m/>
    <x v="0"/>
    <s v="0a0e4df8-867f-4f1d-bcc8-7e83808570d7"/>
    <x v="1"/>
    <s v="Catalogo principal"/>
    <s v="USD"/>
    <s v="N/A"/>
    <s v="Dynamics 365 Finance for Students"/>
    <s v="Unidad"/>
    <s v="Und"/>
    <s v="Producto"/>
    <s v="N/A"/>
    <s v="N/A"/>
    <s v="N/A"/>
    <s v="0a0e4df8-867f-4f1d-bcc8-7e83808570d7"/>
    <s v="Suscripción mensual con pago anual"/>
    <n v="72"/>
    <n v="1"/>
    <n v="1"/>
    <n v="0"/>
    <n v="297177.84000000003"/>
    <n v="297177.84000000003"/>
    <n v="0"/>
  </r>
  <r>
    <s v="Catalogo principalCSP ACADEMICO6f4f8817-ed64-48d8-ba76-68c57d7b3f10"/>
    <s v="6f4f8817-ed64-48d8-ba76-68c57d7b3f10CSP ACADEMICO"/>
    <m/>
    <x v="0"/>
    <s v="6f4f8817-ed64-48d8-ba76-68c57d7b3f10"/>
    <x v="1"/>
    <s v="Catalogo principal"/>
    <s v="USD"/>
    <s v="N/A"/>
    <s v="Dynamics 365 Guides for Faculty"/>
    <s v="Unidad"/>
    <s v="Und"/>
    <s v="Producto"/>
    <s v="N/A"/>
    <s v="N/A"/>
    <s v="N/A"/>
    <s v="6f4f8817-ed64-48d8-ba76-68c57d7b3f10"/>
    <s v="Suscripción mensual con pago anual"/>
    <n v="35.799999999999997"/>
    <n v="1"/>
    <n v="1"/>
    <n v="0"/>
    <n v="147763.42600000001"/>
    <n v="147763.43"/>
    <n v="0"/>
  </r>
  <r>
    <s v="Catalogo principalCSP ACADEMICOdf8d55df-7dd7-49a5-9d6a-813b736fb228"/>
    <s v="df8d55df-7dd7-49a5-9d6a-813b736fb228CSP ACADEMICO"/>
    <m/>
    <x v="0"/>
    <s v="df8d55df-7dd7-49a5-9d6a-813b736fb228"/>
    <x v="1"/>
    <s v="Catalogo principal"/>
    <s v="USD"/>
    <s v="N/A"/>
    <s v="Dynamics 365 Guides for Students"/>
    <s v="Unidad"/>
    <s v="Und"/>
    <s v="Producto"/>
    <s v="N/A"/>
    <s v="N/A"/>
    <s v="N/A"/>
    <s v="df8d55df-7dd7-49a5-9d6a-813b736fb228"/>
    <s v="Suscripción mensual con pago anual"/>
    <n v="26"/>
    <n v="1"/>
    <n v="1"/>
    <n v="0"/>
    <n v="107314.22"/>
    <n v="107314.22"/>
    <n v="0"/>
  </r>
  <r>
    <s v="Catalogo principalCSP ACADEMICO64a56854-6883-49ce-96ac-d80120ae8b55"/>
    <s v="64a56854-6883-49ce-96ac-d80120ae8b55CSP ACADEMICO"/>
    <m/>
    <x v="0"/>
    <s v="64a56854-6883-49ce-96ac-d80120ae8b55"/>
    <x v="1"/>
    <s v="Catalogo principal"/>
    <s v="USD"/>
    <s v="N/A"/>
    <s v="Dynamics 365 Marketing Additional Application for Faculty_AddOn"/>
    <s v="Unidad"/>
    <s v="Und"/>
    <s v="Producto"/>
    <s v="N/A"/>
    <s v="N/A"/>
    <s v="N/A"/>
    <s v="64a56854-6883-49ce-96ac-d80120ae8b55"/>
    <s v="Suscripción mensual con pago anual"/>
    <n v="350"/>
    <n v="1"/>
    <n v="1"/>
    <n v="0"/>
    <n v="1444614.5"/>
    <n v="1444614.5"/>
    <n v="0"/>
  </r>
  <r>
    <s v="Catalogo principalCSP ACADEMICO81606dbf-05c9-437a-96d6-e2f1634c4be5"/>
    <s v="81606dbf-05c9-437a-96d6-e2f1634c4be5CSP ACADEMICO"/>
    <m/>
    <x v="0"/>
    <s v="81606dbf-05c9-437a-96d6-e2f1634c4be5"/>
    <x v="1"/>
    <s v="Catalogo principal"/>
    <s v="USD"/>
    <s v="N/A"/>
    <s v="Dynamics 365 Marketing Additional Application for Students_AddOn"/>
    <s v="Unidad"/>
    <s v="Und"/>
    <s v="Producto"/>
    <s v="N/A"/>
    <s v="N/A"/>
    <s v="N/A"/>
    <s v="81606dbf-05c9-437a-96d6-e2f1634c4be5"/>
    <s v="Suscripción mensual con pago anual"/>
    <n v="350"/>
    <n v="1"/>
    <n v="1"/>
    <n v="0"/>
    <n v="1444614.5"/>
    <n v="1444614.5"/>
    <n v="0"/>
  </r>
  <r>
    <s v="Catalogo principalCSP ACADEMICO85650874-8839-4ba0-8129-0e6f3246fb78"/>
    <s v="85650874-8839-4ba0-8129-0e6f3246fb78CSP ACADEMICO"/>
    <m/>
    <x v="0"/>
    <s v="85650874-8839-4ba0-8129-0e6f3246fb78"/>
    <x v="1"/>
    <s v="Catalogo principal"/>
    <s v="USD"/>
    <s v="N/A"/>
    <s v="Dynamics 365 Marketing Additional Non-Prod Application for Faculty_AddOn"/>
    <s v="Unidad"/>
    <s v="Und"/>
    <s v="Producto"/>
    <s v="N/A"/>
    <s v="N/A"/>
    <s v="N/A"/>
    <s v="85650874-8839-4ba0-8129-0e6f3246fb78"/>
    <s v="Suscripción mensual con pago anual"/>
    <n v="175"/>
    <n v="1"/>
    <n v="1"/>
    <n v="0"/>
    <n v="722307.25"/>
    <n v="722307.25"/>
    <n v="0"/>
  </r>
  <r>
    <s v="Catalogo principalCSP ACADEMICOb7a6bf73-4192-4b45-9e82-b1ffd8814890"/>
    <s v="b7a6bf73-4192-4b45-9e82-b1ffd8814890CSP ACADEMICO"/>
    <m/>
    <x v="0"/>
    <s v="b7a6bf73-4192-4b45-9e82-b1ffd8814890"/>
    <x v="1"/>
    <s v="Catalogo principal"/>
    <s v="USD"/>
    <s v="N/A"/>
    <s v="Dynamics 365 Marketing Addnl Contacts Tier 1 for CE Plan for Faculty_AddOn"/>
    <s v="Unidad"/>
    <s v="Und"/>
    <s v="Producto"/>
    <s v="N/A"/>
    <s v="N/A"/>
    <s v="N/A"/>
    <s v="b7a6bf73-4192-4b45-9e82-b1ffd8814890"/>
    <s v="Suscripción mensual con pago anual"/>
    <n v="330"/>
    <n v="1"/>
    <n v="1"/>
    <n v="0"/>
    <n v="1362065.1"/>
    <n v="1362065.1"/>
    <n v="0"/>
  </r>
  <r>
    <s v="Catalogo principalCSP ACADEMICO8f9819d1-456e-42d0-9396-ed0438d8007f"/>
    <s v="8f9819d1-456e-42d0-9396-ed0438d8007fCSP ACADEMICO"/>
    <m/>
    <x v="0"/>
    <s v="8f9819d1-456e-42d0-9396-ed0438d8007f"/>
    <x v="1"/>
    <s v="Catalogo principal"/>
    <s v="USD"/>
    <s v="N/A"/>
    <s v="Dynamics 365 Marketing Addnl Contacts Tier 1 for CE Plan for Students_AddOn"/>
    <s v="Unidad"/>
    <s v="Und"/>
    <s v="Producto"/>
    <s v="N/A"/>
    <s v="N/A"/>
    <s v="N/A"/>
    <s v="8f9819d1-456e-42d0-9396-ed0438d8007f"/>
    <s v="Suscripción mensual con pago anual"/>
    <n v="240"/>
    <n v="1"/>
    <n v="1"/>
    <n v="0"/>
    <n v="990592.8"/>
    <n v="990592.8"/>
    <n v="0"/>
  </r>
  <r>
    <s v="Catalogo principalCSP ACADEMICObbbb2f8c-df19-462c-bdfb-5edc6bd3d514"/>
    <s v="bbbb2f8c-df19-462c-bdfb-5edc6bd3d514CSP ACADEMICO"/>
    <m/>
    <x v="0"/>
    <s v="bbbb2f8c-df19-462c-bdfb-5edc6bd3d514"/>
    <x v="1"/>
    <s v="Catalogo principal"/>
    <s v="USD"/>
    <s v="N/A"/>
    <s v="Dynamics 365 Marketing Addnl Contacts Tier 1 for Faculty_AddOn"/>
    <s v="Unidad"/>
    <s v="Und"/>
    <s v="Producto"/>
    <s v="N/A"/>
    <s v="N/A"/>
    <s v="N/A"/>
    <s v="bbbb2f8c-df19-462c-bdfb-5edc6bd3d514"/>
    <s v="Suscripción mensual con pago anual"/>
    <n v="137.5"/>
    <n v="1"/>
    <n v="1"/>
    <n v="0"/>
    <n v="567527.125"/>
    <n v="567527.13"/>
    <n v="0"/>
  </r>
  <r>
    <s v="Catalogo principalCSP ACADEMICOaeee05af-a7de-4880-9e8a-919401c7e6aa"/>
    <s v="aeee05af-a7de-4880-9e8a-919401c7e6aaCSP ACADEMICO"/>
    <m/>
    <x v="0"/>
    <s v="aeee05af-a7de-4880-9e8a-919401c7e6aa"/>
    <x v="1"/>
    <s v="Catalogo principal"/>
    <s v="USD"/>
    <s v="N/A"/>
    <s v="Dynamics 365 Marketing Addnl Contacts Tier 1 for Students_AddOn"/>
    <s v="Unidad"/>
    <s v="Und"/>
    <s v="Producto"/>
    <s v="N/A"/>
    <s v="N/A"/>
    <s v="N/A"/>
    <s v="aeee05af-a7de-4880-9e8a-919401c7e6aa"/>
    <s v="Suscripción mensual con pago anual"/>
    <n v="100"/>
    <n v="1"/>
    <n v="1"/>
    <n v="0"/>
    <n v="412747"/>
    <n v="412747"/>
    <n v="0"/>
  </r>
  <r>
    <s v="Catalogo principalCSP ACADEMICO316578a0-959b-4c5a-8e4b-e1f0a7c490bd"/>
    <s v="316578a0-959b-4c5a-8e4b-e1f0a7c490bdCSP ACADEMICO"/>
    <m/>
    <x v="0"/>
    <s v="316578a0-959b-4c5a-8e4b-e1f0a7c490bd"/>
    <x v="1"/>
    <s v="Catalogo principal"/>
    <s v="USD"/>
    <s v="N/A"/>
    <s v="Dynamics 365 Marketing Addnl Contacts Tier 2 for Faculty_AddOn"/>
    <s v="Unidad"/>
    <s v="Und"/>
    <s v="Producto"/>
    <s v="N/A"/>
    <s v="N/A"/>
    <s v="N/A"/>
    <s v="316578a0-959b-4c5a-8e4b-e1f0a7c490bd"/>
    <s v="Suscripción mensual con pago anual"/>
    <n v="825"/>
    <n v="1"/>
    <n v="1"/>
    <n v="0"/>
    <n v="3405162.75"/>
    <n v="3405162.75"/>
    <n v="0"/>
  </r>
  <r>
    <s v="Catalogo principalCSP ACADEMICOf7d33505-b6ae-40ba-a711-bafed8fb722b"/>
    <s v="f7d33505-b6ae-40ba-a711-bafed8fb722bCSP ACADEMICO"/>
    <m/>
    <x v="0"/>
    <s v="f7d33505-b6ae-40ba-a711-bafed8fb722b"/>
    <x v="1"/>
    <s v="Catalogo principal"/>
    <s v="USD"/>
    <s v="N/A"/>
    <s v="Dynamics 365 Marketing Addnl Contacts Tier 2 for Students_AddOn"/>
    <s v="Unidad"/>
    <s v="Und"/>
    <s v="Producto"/>
    <s v="N/A"/>
    <s v="N/A"/>
    <s v="N/A"/>
    <s v="f7d33505-b6ae-40ba-a711-bafed8fb722b"/>
    <s v="Suscripción mensual con pago anual"/>
    <n v="600"/>
    <n v="1"/>
    <n v="1"/>
    <n v="0"/>
    <n v="2476482"/>
    <n v="2476482"/>
    <n v="0"/>
  </r>
  <r>
    <s v="Catalogo principalCSP ACADEMICO23910d1e-bcd9-4125-82a2-ebbe75f21622"/>
    <s v="23910d1e-bcd9-4125-82a2-ebbe75f21622CSP ACADEMICO"/>
    <m/>
    <x v="0"/>
    <s v="23910d1e-bcd9-4125-82a2-ebbe75f21622"/>
    <x v="1"/>
    <s v="Catalogo principal"/>
    <s v="USD"/>
    <s v="N/A"/>
    <s v="Dynamics 365 Marketing Addnl Contacts Tier 3 for Faculty_AddOn"/>
    <s v="Unidad"/>
    <s v="Und"/>
    <s v="Producto"/>
    <s v="N/A"/>
    <s v="N/A"/>
    <s v="N/A"/>
    <s v="23910d1e-bcd9-4125-82a2-ebbe75f21622"/>
    <s v="Suscripción mensual con pago anual"/>
    <n v="687.5"/>
    <n v="1"/>
    <n v="1"/>
    <n v="0"/>
    <n v="2837635.625"/>
    <n v="2837635.63"/>
    <n v="0"/>
  </r>
  <r>
    <s v="Catalogo principalCSP ACADEMICOe28ec581-d18a-4c1f-bd3e-75f24082a5b2"/>
    <s v="e28ec581-d18a-4c1f-bd3e-75f24082a5b2CSP ACADEMICO"/>
    <m/>
    <x v="0"/>
    <s v="e28ec581-d18a-4c1f-bd3e-75f24082a5b2"/>
    <x v="1"/>
    <s v="Catalogo principal"/>
    <s v="USD"/>
    <s v="N/A"/>
    <s v="Dynamics 365 Marketing Addnl Contacts Tier 3 for Students_AddOn"/>
    <s v="Unidad"/>
    <s v="Und"/>
    <s v="Producto"/>
    <s v="N/A"/>
    <s v="N/A"/>
    <s v="N/A"/>
    <s v="e28ec581-d18a-4c1f-bd3e-75f24082a5b2"/>
    <s v="Suscripción mensual con pago anual"/>
    <n v="500"/>
    <n v="1"/>
    <n v="1"/>
    <n v="0"/>
    <n v="2063735.0000000002"/>
    <n v="2063735"/>
    <n v="0"/>
  </r>
  <r>
    <s v="Catalogo principalCSP ACADEMICOf4cb7b65-10f3-4131-a9ed-625928db1f66"/>
    <s v="f4cb7b65-10f3-4131-a9ed-625928db1f66CSP ACADEMICO"/>
    <m/>
    <x v="0"/>
    <s v="f4cb7b65-10f3-4131-a9ed-625928db1f66"/>
    <x v="1"/>
    <s v="Catalogo principal"/>
    <s v="USD"/>
    <s v="N/A"/>
    <s v="Dynamics 365 Marketing Addnl Contacts Tier 4 for Faculty_AddOn"/>
    <s v="Unidad"/>
    <s v="Und"/>
    <s v="Producto"/>
    <s v="N/A"/>
    <s v="N/A"/>
    <s v="N/A"/>
    <s v="f4cb7b65-10f3-4131-a9ed-625928db1f66"/>
    <s v="Suscripción mensual con pago anual"/>
    <n v="412.5"/>
    <n v="1"/>
    <n v="1"/>
    <n v="0"/>
    <n v="1702581.375"/>
    <n v="1702581.38"/>
    <n v="0"/>
  </r>
  <r>
    <s v="Catalogo principalCSP ACADEMICO6e43db5b-5f2c-4617-b735-0a78e84b7a3e"/>
    <s v="6e43db5b-5f2c-4617-b735-0a78e84b7a3eCSP ACADEMICO"/>
    <m/>
    <x v="0"/>
    <s v="6e43db5b-5f2c-4617-b735-0a78e84b7a3e"/>
    <x v="1"/>
    <s v="Catalogo principal"/>
    <s v="USD"/>
    <s v="N/A"/>
    <s v="Dynamics 365 Marketing Addnl Contacts Tier 4 for Students_AddOn"/>
    <s v="Unidad"/>
    <s v="Und"/>
    <s v="Producto"/>
    <s v="N/A"/>
    <s v="N/A"/>
    <s v="N/A"/>
    <s v="6e43db5b-5f2c-4617-b735-0a78e84b7a3e"/>
    <s v="Suscripción mensual con pago anual"/>
    <n v="300"/>
    <n v="1"/>
    <n v="1"/>
    <n v="0"/>
    <n v="1238241"/>
    <n v="1238241"/>
    <n v="0"/>
  </r>
  <r>
    <s v="Catalogo principalCSP ACADEMICO7e0ebe81-fee6-4f09-b901-eb407ef10497"/>
    <s v="7e0ebe81-fee6-4f09-b901-eb407ef10497CSP ACADEMICO"/>
    <m/>
    <x v="0"/>
    <s v="7e0ebe81-fee6-4f09-b901-eb407ef10497"/>
    <x v="1"/>
    <s v="Catalogo principal"/>
    <s v="USD"/>
    <s v="N/A"/>
    <s v="Dynamics 365 Marketing Addnl Contacts Tier 5 for Faculty_AddOn"/>
    <s v="Unidad"/>
    <s v="Und"/>
    <s v="Producto"/>
    <s v="N/A"/>
    <s v="N/A"/>
    <s v="N/A"/>
    <s v="7e0ebe81-fee6-4f09-b901-eb407ef10497"/>
    <s v="Suscripción mensual con pago anual"/>
    <n v="275"/>
    <n v="1"/>
    <n v="1"/>
    <n v="0"/>
    <n v="1135054.25"/>
    <n v="1135054.25"/>
    <n v="0"/>
  </r>
  <r>
    <s v="Catalogo principalCSP ACADEMICOc99cc6f6-3fd9-4215-8aa8-bb0b3fd088a0"/>
    <s v="c99cc6f6-3fd9-4215-8aa8-bb0b3fd088a0CSP ACADEMICO"/>
    <m/>
    <x v="0"/>
    <s v="c99cc6f6-3fd9-4215-8aa8-bb0b3fd088a0"/>
    <x v="1"/>
    <s v="Catalogo principal"/>
    <s v="USD"/>
    <s v="N/A"/>
    <s v="Dynamics 365 Marketing Addnl Contacts Tier 5 for Students_AddOn"/>
    <s v="Unidad"/>
    <s v="Und"/>
    <s v="Producto"/>
    <s v="N/A"/>
    <s v="N/A"/>
    <s v="N/A"/>
    <s v="c99cc6f6-3fd9-4215-8aa8-bb0b3fd088a0"/>
    <s v="Suscripción mensual con pago anual"/>
    <n v="200"/>
    <n v="1"/>
    <n v="1"/>
    <n v="0"/>
    <n v="825494"/>
    <n v="825494"/>
    <n v="0"/>
  </r>
  <r>
    <s v="Catalogo principalCSP ACADEMICO3b319394-6c41-42a9-b3e1-b75bfe8c5da2"/>
    <s v="3b319394-6c41-42a9-b3e1-b75bfe8c5da2CSP ACADEMICO"/>
    <m/>
    <x v="0"/>
    <s v="3b319394-6c41-42a9-b3e1-b75bfe8c5da2"/>
    <x v="1"/>
    <s v="Catalogo principal"/>
    <s v="USD"/>
    <s v="N/A"/>
    <s v="Dynamics 365 Marketing Attach for Faculty"/>
    <s v="Unidad"/>
    <s v="Und"/>
    <s v="Producto"/>
    <s v="N/A"/>
    <s v="N/A"/>
    <s v="N/A"/>
    <s v="3b319394-6c41-42a9-b3e1-b75bfe8c5da2"/>
    <s v="Suscripción mensual con pago anual"/>
    <n v="412.5"/>
    <n v="1"/>
    <n v="1"/>
    <n v="0"/>
    <n v="1702581.375"/>
    <n v="1702581.38"/>
    <n v="0"/>
  </r>
  <r>
    <s v="Catalogo principalCSP ACADEMICO643161bc-f76d-4908-9153-7eeab54c7447"/>
    <s v="643161bc-f76d-4908-9153-7eeab54c7447CSP ACADEMICO"/>
    <m/>
    <x v="0"/>
    <s v="643161bc-f76d-4908-9153-7eeab54c7447"/>
    <x v="1"/>
    <s v="Catalogo principal"/>
    <s v="USD"/>
    <s v="N/A"/>
    <s v="Dynamics 365 Marketing Attach for Students"/>
    <s v="Unidad"/>
    <s v="Und"/>
    <s v="Producto"/>
    <s v="N/A"/>
    <s v="N/A"/>
    <s v="N/A"/>
    <s v="643161bc-f76d-4908-9153-7eeab54c7447"/>
    <s v="Suscripción mensual con pago anual"/>
    <n v="300"/>
    <n v="1"/>
    <n v="1"/>
    <n v="0"/>
    <n v="1238241"/>
    <n v="1238241"/>
    <n v="0"/>
  </r>
  <r>
    <s v="Catalogo principalCSP ACADEMICO51795973-17c6-41d5-8af3-d3a3d3773230"/>
    <s v="51795973-17c6-41d5-8af3-d3a3d3773230CSP ACADEMICO"/>
    <m/>
    <x v="0"/>
    <s v="51795973-17c6-41d5-8af3-d3a3d3773230"/>
    <x v="1"/>
    <s v="Catalogo principal"/>
    <s v="USD"/>
    <s v="N/A"/>
    <s v="Dynamics 365 Marketing for Faculty"/>
    <s v="Unidad"/>
    <s v="Und"/>
    <s v="Producto"/>
    <s v="N/A"/>
    <s v="N/A"/>
    <s v="N/A"/>
    <s v="51795973-17c6-41d5-8af3-d3a3d3773230"/>
    <s v="Suscripción mensual con pago anual"/>
    <n v="825"/>
    <n v="1"/>
    <n v="1"/>
    <n v="0"/>
    <n v="3405162.75"/>
    <n v="3405162.75"/>
    <n v="0"/>
  </r>
  <r>
    <s v="Catalogo principalCSP ACADEMICO00b75335-3cce-4b08-acd6-2b795f922137"/>
    <s v="00b75335-3cce-4b08-acd6-2b795f922137CSP ACADEMICO"/>
    <m/>
    <x v="0"/>
    <s v="00b75335-3cce-4b08-acd6-2b795f922137"/>
    <x v="1"/>
    <s v="Catalogo principal"/>
    <s v="USD"/>
    <s v="N/A"/>
    <s v="Dynamics 365 Marketing for Students"/>
    <s v="Unidad"/>
    <s v="Und"/>
    <s v="Producto"/>
    <s v="N/A"/>
    <s v="N/A"/>
    <s v="N/A"/>
    <s v="00b75335-3cce-4b08-acd6-2b795f922137"/>
    <s v="Suscripción mensual con pago anual"/>
    <n v="600"/>
    <n v="1"/>
    <n v="1"/>
    <n v="0"/>
    <n v="2476482"/>
    <n v="2476482"/>
    <n v="0"/>
  </r>
  <r>
    <s v="Catalogo principalCSP ACADEMICO1ec83327-72dd-481c-acc4-87ab518d5a00"/>
    <s v="1ec83327-72dd-481c-acc4-87ab518d5a00CSP ACADEMICO"/>
    <m/>
    <x v="0"/>
    <s v="1ec83327-72dd-481c-acc4-87ab518d5a00"/>
    <x v="1"/>
    <s v="Catalogo principal"/>
    <s v="USD"/>
    <s v="N/A"/>
    <s v="Dynamics 365 Operations – Activity for Faculty"/>
    <s v="Unidad"/>
    <s v="Und"/>
    <s v="Producto"/>
    <s v="N/A"/>
    <s v="N/A"/>
    <s v="N/A"/>
    <s v="1ec83327-72dd-481c-acc4-87ab518d5a00"/>
    <s v="Suscripción mensual con pago anual"/>
    <n v="27.5"/>
    <n v="1"/>
    <n v="1"/>
    <n v="0"/>
    <n v="113505.425"/>
    <n v="113505.43"/>
    <n v="0"/>
  </r>
  <r>
    <s v="Catalogo principalCSP ACADEMICOeca4378b-b97e-4f23-ae73-ef01a63293ed"/>
    <s v="eca4378b-b97e-4f23-ae73-ef01a63293edCSP ACADEMICO"/>
    <m/>
    <x v="0"/>
    <s v="eca4378b-b97e-4f23-ae73-ef01a63293ed"/>
    <x v="1"/>
    <s v="Catalogo principal"/>
    <s v="USD"/>
    <s v="N/A"/>
    <s v="Dynamics 365 Operations – Activity for Students"/>
    <s v="Unidad"/>
    <s v="Und"/>
    <s v="Producto"/>
    <s v="N/A"/>
    <s v="N/A"/>
    <s v="N/A"/>
    <s v="eca4378b-b97e-4f23-ae73-ef01a63293ed"/>
    <s v="Suscripción mensual con pago anual"/>
    <n v="20"/>
    <n v="1"/>
    <n v="1"/>
    <n v="0"/>
    <n v="82549.400000000009"/>
    <n v="82549.399999999994"/>
    <n v="0"/>
  </r>
  <r>
    <s v="Catalogo principalCSP ACADEMICOe67fe55c-1e6c-47d7-b8b8-9c7d85c778ff"/>
    <s v="e67fe55c-1e6c-47d7-b8b8-9c7d85c778ffCSP ACADEMICO"/>
    <m/>
    <x v="0"/>
    <s v="e67fe55c-1e6c-47d7-b8b8-9c7d85c778ff"/>
    <x v="1"/>
    <s v="Catalogo principal"/>
    <s v="USD"/>
    <s v="N/A"/>
    <s v="Dynamics 365 Operations – Device for Faculty"/>
    <s v="Unidad"/>
    <s v="Und"/>
    <s v="Producto"/>
    <s v="N/A"/>
    <s v="N/A"/>
    <s v="N/A"/>
    <s v="e67fe55c-1e6c-47d7-b8b8-9c7d85c778ff"/>
    <s v="Suscripción mensual con pago anual"/>
    <n v="41.3"/>
    <n v="1"/>
    <n v="1"/>
    <n v="0"/>
    <n v="170464.511"/>
    <n v="170464.51"/>
    <n v="0"/>
  </r>
  <r>
    <s v="Catalogo principalCSP ACADEMICO16fa20c0-cecd-422d-9cb6-dad535d7ee9f"/>
    <s v="16fa20c0-cecd-422d-9cb6-dad535d7ee9fCSP ACADEMICO"/>
    <m/>
    <x v="0"/>
    <s v="16fa20c0-cecd-422d-9cb6-dad535d7ee9f"/>
    <x v="1"/>
    <s v="Catalogo principal"/>
    <s v="USD"/>
    <s v="N/A"/>
    <s v="Dynamics 365 Operations – Device for Students"/>
    <s v="Unidad"/>
    <s v="Und"/>
    <s v="Producto"/>
    <s v="N/A"/>
    <s v="N/A"/>
    <s v="N/A"/>
    <s v="16fa20c0-cecd-422d-9cb6-dad535d7ee9f"/>
    <s v="Suscripción mensual con pago anual"/>
    <n v="30"/>
    <n v="1"/>
    <n v="1"/>
    <n v="0"/>
    <n v="123824.1"/>
    <n v="123824.1"/>
    <n v="0"/>
  </r>
  <r>
    <s v="Catalogo principalCSP ACADEMICOf2871ea5-b26e-4a13-8d3a-6a1dda820c72"/>
    <s v="f2871ea5-b26e-4a13-8d3a-6a1dda820c72CSP ACADEMICO"/>
    <m/>
    <x v="0"/>
    <s v="f2871ea5-b26e-4a13-8d3a-6a1dda820c72"/>
    <x v="1"/>
    <s v="Catalogo principal"/>
    <s v="USD"/>
    <s v="N/A"/>
    <s v="Dynamics 365 Operations - Sandbox Tier 2:Standard Acceptance Testing for Faculty_AddOn"/>
    <s v="Unidad"/>
    <s v="Und"/>
    <s v="Producto"/>
    <s v="N/A"/>
    <s v="N/A"/>
    <s v="N/A"/>
    <s v="f2871ea5-b26e-4a13-8d3a-6a1dda820c72"/>
    <s v="Suscripción mensual con pago anual"/>
    <n v="742.5"/>
    <n v="1"/>
    <n v="1"/>
    <n v="0"/>
    <n v="3064646.4750000001"/>
    <n v="3064646.48"/>
    <n v="0"/>
  </r>
  <r>
    <s v="Catalogo principalCSP ACADEMICO76642878-563b-4b30-9c9a-f7049b853743"/>
    <s v="76642878-563b-4b30-9c9a-f7049b853743CSP ACADEMICO"/>
    <m/>
    <x v="0"/>
    <s v="76642878-563b-4b30-9c9a-f7049b853743"/>
    <x v="1"/>
    <s v="Catalogo principal"/>
    <s v="USD"/>
    <s v="N/A"/>
    <s v="Dynamics 365 Operations - Sandbox Tier 3:Premier Acceptance Testing for Faculty_AddOn"/>
    <s v="Unidad"/>
    <s v="Und"/>
    <s v="Producto"/>
    <s v="N/A"/>
    <s v="N/A"/>
    <s v="N/A"/>
    <s v="76642878-563b-4b30-9c9a-f7049b853743"/>
    <s v="Suscripción mensual con pago anual"/>
    <n v="2227.5"/>
    <n v="1"/>
    <n v="1"/>
    <n v="0"/>
    <n v="9193939.4250000007"/>
    <n v="9193939.4299999997"/>
    <n v="0"/>
  </r>
  <r>
    <s v="Catalogo principalCSP ACADEMICOc7bcf2b6-7558-4013-ac24-5f4db30df525"/>
    <s v="c7bcf2b6-7558-4013-ac24-5f4db30df525CSP ACADEMICO"/>
    <m/>
    <x v="0"/>
    <s v="c7bcf2b6-7558-4013-ac24-5f4db30df525"/>
    <x v="1"/>
    <s v="Catalogo principal"/>
    <s v="USD"/>
    <s v="N/A"/>
    <s v="Dynamics 365 Operations - Sandbox Tier 4:Standard Performance Testing for Faculty_AddOn"/>
    <s v="Unidad"/>
    <s v="Und"/>
    <s v="Producto"/>
    <s v="N/A"/>
    <s v="N/A"/>
    <s v="N/A"/>
    <s v="c7bcf2b6-7558-4013-ac24-5f4db30df525"/>
    <s v="Suscripción mensual con pago anual"/>
    <n v="4345"/>
    <n v="1"/>
    <n v="1"/>
    <n v="0"/>
    <n v="17933857.150000002"/>
    <n v="17933857.149999999"/>
    <n v="0"/>
  </r>
  <r>
    <s v="Catalogo principalCSP ACADEMICO435f5608-fdf6-4413-a0f1-26b7d2c01cbd"/>
    <s v="435f5608-fdf6-4413-a0f1-26b7d2c01cbdCSP ACADEMICO"/>
    <m/>
    <x v="0"/>
    <s v="435f5608-fdf6-4413-a0f1-26b7d2c01cbd"/>
    <x v="1"/>
    <s v="Catalogo principal"/>
    <s v="USD"/>
    <s v="N/A"/>
    <s v="Dynamics 365 Operations - Sandbox Tier 5:Premier Performance Testing for Faculty_AddOn"/>
    <s v="Unidad"/>
    <s v="Und"/>
    <s v="Producto"/>
    <s v="N/A"/>
    <s v="N/A"/>
    <s v="N/A"/>
    <s v="435f5608-fdf6-4413-a0f1-26b7d2c01cbd"/>
    <s v="Suscripción mensual con pago anual"/>
    <n v="6600"/>
    <n v="1"/>
    <n v="1"/>
    <n v="0"/>
    <n v="27241302"/>
    <n v="27241302"/>
    <n v="0"/>
  </r>
  <r>
    <s v="Catalogo principalCSP ACADEMICOdeb36286-e996-4b13-9c73-6394989e502c"/>
    <s v="deb36286-e996-4b13-9c73-6394989e502cCSP ACADEMICO"/>
    <m/>
    <x v="0"/>
    <s v="deb36286-e996-4b13-9c73-6394989e502c"/>
    <x v="1"/>
    <s v="Catalogo principal"/>
    <s v="USD"/>
    <s v="N/A"/>
    <s v="Dynamics 365 Remote Assist Attach for Faculty"/>
    <s v="Unidad"/>
    <s v="Und"/>
    <s v="Producto"/>
    <s v="N/A"/>
    <s v="N/A"/>
    <s v="N/A"/>
    <s v="deb36286-e996-4b13-9c73-6394989e502c"/>
    <s v="Suscripción mensual con pago anual"/>
    <n v="11"/>
    <n v="1"/>
    <n v="1"/>
    <n v="0"/>
    <n v="45402.170000000006"/>
    <n v="45402.17"/>
    <n v="0"/>
  </r>
  <r>
    <s v="Catalogo principalCSP ACADEMICO811466cf-81e6-4d7b-9ff8-652819453fb6"/>
    <s v="811466cf-81e6-4d7b-9ff8-652819453fb6CSP ACADEMICO"/>
    <m/>
    <x v="0"/>
    <s v="811466cf-81e6-4d7b-9ff8-652819453fb6"/>
    <x v="1"/>
    <s v="Catalogo principal"/>
    <s v="USD"/>
    <s v="N/A"/>
    <s v="Dynamics 365 Remote Assist Attach for Students"/>
    <s v="Unidad"/>
    <s v="Und"/>
    <s v="Producto"/>
    <s v="N/A"/>
    <s v="N/A"/>
    <s v="N/A"/>
    <s v="811466cf-81e6-4d7b-9ff8-652819453fb6"/>
    <s v="Suscripción mensual con pago anual"/>
    <n v="8"/>
    <n v="1"/>
    <n v="1"/>
    <n v="0"/>
    <n v="33019.760000000002"/>
    <n v="33019.760000000002"/>
    <n v="0"/>
  </r>
  <r>
    <s v="Catalogo principalCSP ACADEMICOc3e6d9c3-5eff-4a1d-9369-dda3f11a7713"/>
    <s v="c3e6d9c3-5eff-4a1d-9369-dda3f11a7713CSP ACADEMICO"/>
    <m/>
    <x v="0"/>
    <s v="c3e6d9c3-5eff-4a1d-9369-dda3f11a7713"/>
    <x v="1"/>
    <s v="Catalogo principal"/>
    <s v="USD"/>
    <s v="N/A"/>
    <s v="Dynamics 365 Remote Assist for Faculty"/>
    <s v="Unidad"/>
    <s v="Und"/>
    <s v="Producto"/>
    <s v="N/A"/>
    <s v="N/A"/>
    <s v="N/A"/>
    <s v="c3e6d9c3-5eff-4a1d-9369-dda3f11a7713"/>
    <s v="Suscripción mensual con pago anual"/>
    <n v="35.799999999999997"/>
    <n v="1"/>
    <n v="1"/>
    <n v="0"/>
    <n v="147763.42600000001"/>
    <n v="147763.43"/>
    <n v="0"/>
  </r>
  <r>
    <s v="Catalogo principalCSP ACADEMICOce6ebefa-cbed-4c61-9aa3-f88057bf1fe3"/>
    <s v="ce6ebefa-cbed-4c61-9aa3-f88057bf1fe3CSP ACADEMICO"/>
    <m/>
    <x v="0"/>
    <s v="ce6ebefa-cbed-4c61-9aa3-f88057bf1fe3"/>
    <x v="1"/>
    <s v="Catalogo principal"/>
    <s v="USD"/>
    <s v="N/A"/>
    <s v="Dynamics 365 Remote Assist for Students"/>
    <s v="Unidad"/>
    <s v="Und"/>
    <s v="Producto"/>
    <s v="N/A"/>
    <s v="N/A"/>
    <s v="N/A"/>
    <s v="ce6ebefa-cbed-4c61-9aa3-f88057bf1fe3"/>
    <s v="Suscripción mensual con pago anual"/>
    <n v="26"/>
    <n v="1"/>
    <n v="1"/>
    <n v="0"/>
    <n v="107314.22"/>
    <n v="107314.22"/>
    <n v="0"/>
  </r>
  <r>
    <s v="Catalogo principalCSP ACADEMICO6df75c54-9475-468e-b0b5-359519116126"/>
    <s v="6df75c54-9475-468e-b0b5-359519116126CSP ACADEMICO"/>
    <m/>
    <x v="0"/>
    <s v="6df75c54-9475-468e-b0b5-359519116126"/>
    <x v="1"/>
    <s v="Catalogo principal"/>
    <s v="USD"/>
    <s v="N/A"/>
    <s v="Dynamics 365 Sales Enterprise Attach to Qualifying Dynamics 365 Base Offer for Faculty"/>
    <s v="Unidad"/>
    <s v="Und"/>
    <s v="Producto"/>
    <s v="N/A"/>
    <s v="N/A"/>
    <s v="N/A"/>
    <s v="6df75c54-9475-468e-b0b5-359519116126"/>
    <s v="Suscripción mensual con pago anual"/>
    <n v="11"/>
    <n v="1"/>
    <n v="1"/>
    <n v="0"/>
    <n v="45402.170000000006"/>
    <n v="45402.17"/>
    <n v="0"/>
  </r>
  <r>
    <s v="Catalogo principalCSP ACADEMICOa8960b8b-3fe5-4349-8ffd-b119696c771f"/>
    <s v="a8960b8b-3fe5-4349-8ffd-b119696c771fCSP ACADEMICO"/>
    <m/>
    <x v="0"/>
    <s v="a8960b8b-3fe5-4349-8ffd-b119696c771f"/>
    <x v="1"/>
    <s v="Catalogo principal"/>
    <s v="USD"/>
    <s v="N/A"/>
    <s v="Dynamics 365 Sales Enterprise Attach to Qualifying Dynamics 365 Base Offer for Students"/>
    <s v="Unidad"/>
    <s v="Und"/>
    <s v="Producto"/>
    <s v="N/A"/>
    <s v="N/A"/>
    <s v="N/A"/>
    <s v="a8960b8b-3fe5-4349-8ffd-b119696c771f"/>
    <s v="Suscripción mensual con pago anual"/>
    <n v="8"/>
    <n v="1"/>
    <n v="1"/>
    <n v="0"/>
    <n v="33019.760000000002"/>
    <n v="33019.760000000002"/>
    <n v="0"/>
  </r>
  <r>
    <s v="Catalogo principalCSP ACADEMICO512f56e6-9f94-4345-8a5b-fb74420c7857"/>
    <s v="512f56e6-9f94-4345-8a5b-fb74420c7857CSP ACADEMICO"/>
    <m/>
    <x v="0"/>
    <s v="512f56e6-9f94-4345-8a5b-fb74420c7857"/>
    <x v="1"/>
    <s v="Catalogo principal"/>
    <s v="USD"/>
    <s v="N/A"/>
    <s v="Dynamics 365 Sales Enterprise Edition for Faculty"/>
    <s v="Unidad"/>
    <s v="Und"/>
    <s v="Producto"/>
    <s v="N/A"/>
    <s v="N/A"/>
    <s v="N/A"/>
    <s v="512f56e6-9f94-4345-8a5b-fb74420c7857"/>
    <s v="Suscripción mensual con pago anual"/>
    <n v="52.3"/>
    <n v="1"/>
    <n v="1"/>
    <n v="0"/>
    <n v="215866.68100000001"/>
    <n v="215866.68"/>
    <n v="0"/>
  </r>
  <r>
    <s v="Catalogo principalCSP ACADEMICOc0fadb1c-9940-4405-9c28-2ed7405cb01b"/>
    <s v="c0fadb1c-9940-4405-9c28-2ed7405cb01bCSP ACADEMICO"/>
    <m/>
    <x v="0"/>
    <s v="c0fadb1c-9940-4405-9c28-2ed7405cb01b"/>
    <x v="1"/>
    <s v="Catalogo principal"/>
    <s v="USD"/>
    <s v="N/A"/>
    <s v="Dynamics 365 Sales Enterprise Edition for Faculty   (Device)"/>
    <s v="Unidad"/>
    <s v="Und"/>
    <s v="Producto"/>
    <s v="N/A"/>
    <s v="N/A"/>
    <s v="N/A"/>
    <s v="c0fadb1c-9940-4405-9c28-2ed7405cb01b"/>
    <s v="Suscripción mensual con pago anual"/>
    <n v="79.7"/>
    <n v="1"/>
    <n v="1"/>
    <n v="0"/>
    <n v="328959.35900000005"/>
    <n v="328959.35999999999"/>
    <n v="0"/>
  </r>
  <r>
    <s v="Catalogo principalCSP ACADEMICO82fd9a89-80aa-4870-a145-ea50564b1a2c"/>
    <s v="82fd9a89-80aa-4870-a145-ea50564b1a2cCSP ACADEMICO"/>
    <m/>
    <x v="0"/>
    <s v="82fd9a89-80aa-4870-a145-ea50564b1a2c"/>
    <x v="1"/>
    <s v="Catalogo principal"/>
    <s v="USD"/>
    <s v="N/A"/>
    <s v="Dynamics 365 Sales Enterprise Edition for Students"/>
    <s v="Unidad"/>
    <s v="Und"/>
    <s v="Producto"/>
    <s v="N/A"/>
    <s v="N/A"/>
    <s v="N/A"/>
    <s v="82fd9a89-80aa-4870-a145-ea50564b1a2c"/>
    <s v="Suscripción mensual con pago anual"/>
    <n v="38"/>
    <n v="1"/>
    <n v="1"/>
    <n v="0"/>
    <n v="156843.86000000002"/>
    <n v="156843.85999999999"/>
    <n v="0"/>
  </r>
  <r>
    <s v="Catalogo principalCSP ACADEMICOf776b4da-d4e3-4f0c-b1d2-d78ebd410a03"/>
    <s v="f776b4da-d4e3-4f0c-b1d2-d78ebd410a03CSP ACADEMICO"/>
    <m/>
    <x v="0"/>
    <s v="f776b4da-d4e3-4f0c-b1d2-d78ebd410a03"/>
    <x v="1"/>
    <s v="Catalogo principal"/>
    <s v="USD"/>
    <s v="N/A"/>
    <s v="Dynamics 365 Sales Enterprise Edition for Students   (Device)"/>
    <s v="Unidad"/>
    <s v="Und"/>
    <s v="Producto"/>
    <s v="N/A"/>
    <s v="N/A"/>
    <s v="N/A"/>
    <s v="f776b4da-d4e3-4f0c-b1d2-d78ebd410a03"/>
    <s v="Suscripción mensual con pago anual"/>
    <n v="38"/>
    <n v="1"/>
    <n v="1"/>
    <n v="0"/>
    <n v="156843.86000000002"/>
    <n v="156843.85999999999"/>
    <n v="0"/>
  </r>
  <r>
    <s v="Catalogo principalCSP ACADEMICO43be9290-a2ef-4943-9c62-4de8cfe367bf"/>
    <s v="43be9290-a2ef-4943-9c62-4de8cfe367bfCSP ACADEMICO"/>
    <m/>
    <x v="0"/>
    <s v="43be9290-a2ef-4943-9c62-4de8cfe367bf"/>
    <x v="1"/>
    <s v="Catalogo principal"/>
    <s v="USD"/>
    <s v="N/A"/>
    <s v="Dynamics 365 Sales Insights for Faculty"/>
    <s v="Unidad"/>
    <s v="Und"/>
    <s v="Producto"/>
    <s v="N/A"/>
    <s v="N/A"/>
    <s v="N/A"/>
    <s v="43be9290-a2ef-4943-9c62-4de8cfe367bf"/>
    <s v="Suscripción mensual con pago anual"/>
    <n v="27.5"/>
    <n v="1"/>
    <n v="1"/>
    <n v="0"/>
    <n v="113505.425"/>
    <n v="113505.43"/>
    <n v="0"/>
  </r>
  <r>
    <s v="Catalogo principalCSP ACADEMICO7a2e775e-6a7b-40f3-a21b-1b3c2e2493f4"/>
    <s v="7a2e775e-6a7b-40f3-a21b-1b3c2e2493f4CSP ACADEMICO"/>
    <m/>
    <x v="0"/>
    <s v="7a2e775e-6a7b-40f3-a21b-1b3c2e2493f4"/>
    <x v="1"/>
    <s v="Catalogo principal"/>
    <s v="USD"/>
    <s v="N/A"/>
    <s v="Dynamics 365 Sales Insights for Students"/>
    <s v="Unidad"/>
    <s v="Und"/>
    <s v="Producto"/>
    <s v="N/A"/>
    <s v="N/A"/>
    <s v="N/A"/>
    <s v="7a2e775e-6a7b-40f3-a21b-1b3c2e2493f4"/>
    <s v="Suscripción mensual con pago anual"/>
    <n v="20"/>
    <n v="1"/>
    <n v="1"/>
    <n v="0"/>
    <n v="82549.400000000009"/>
    <n v="82549.399999999994"/>
    <n v="0"/>
  </r>
  <r>
    <s v="Catalogo principalCSP ACADEMICO76e6cf04-8975-40eb-8ed6-37f5db93e9a4"/>
    <s v="76e6cf04-8975-40eb-8ed6-37f5db93e9a4CSP ACADEMICO"/>
    <m/>
    <x v="0"/>
    <s v="76e6cf04-8975-40eb-8ed6-37f5db93e9a4"/>
    <x v="1"/>
    <s v="Catalogo principal"/>
    <s v="USD"/>
    <s v="N/A"/>
    <s v="Dynamics 365 Sales Professional Attach to Qualifying Dynamics 365 Base Offer for Faculty"/>
    <s v="Unidad"/>
    <s v="Und"/>
    <s v="Producto"/>
    <s v="N/A"/>
    <s v="N/A"/>
    <s v="N/A"/>
    <s v="76e6cf04-8975-40eb-8ed6-37f5db93e9a4"/>
    <s v="Suscripción mensual con pago anual"/>
    <n v="11"/>
    <n v="1"/>
    <n v="1"/>
    <n v="0"/>
    <n v="45402.170000000006"/>
    <n v="45402.17"/>
    <n v="0"/>
  </r>
  <r>
    <s v="Catalogo principalCSP ACADEMICOe51963b6-7926-455b-8fb0-c651251d7199"/>
    <s v="e51963b6-7926-455b-8fb0-c651251d7199CSP ACADEMICO"/>
    <m/>
    <x v="0"/>
    <s v="e51963b6-7926-455b-8fb0-c651251d7199"/>
    <x v="1"/>
    <s v="Catalogo principal"/>
    <s v="USD"/>
    <s v="N/A"/>
    <s v="Dynamics 365 Sales Professional Attach to Qualifying Dynamics 365 Base Offer for Students"/>
    <s v="Unidad"/>
    <s v="Und"/>
    <s v="Producto"/>
    <s v="N/A"/>
    <s v="N/A"/>
    <s v="N/A"/>
    <s v="e51963b6-7926-455b-8fb0-c651251d7199"/>
    <s v="Suscripción mensual con pago anual"/>
    <n v="8"/>
    <n v="1"/>
    <n v="1"/>
    <n v="0"/>
    <n v="33019.760000000002"/>
    <n v="33019.760000000002"/>
    <n v="0"/>
  </r>
  <r>
    <s v="Catalogo principalCSP ACADEMICO45cf3a0b-260f-45d9-ae91-b82217e03612"/>
    <s v="45cf3a0b-260f-45d9-ae91-b82217e03612CSP ACADEMICO"/>
    <m/>
    <x v="0"/>
    <s v="45cf3a0b-260f-45d9-ae91-b82217e03612"/>
    <x v="1"/>
    <s v="Catalogo principal"/>
    <s v="USD"/>
    <s v="N/A"/>
    <s v="Dynamics 365 Sales Professional for Faculty"/>
    <s v="Unidad"/>
    <s v="Und"/>
    <s v="Producto"/>
    <s v="N/A"/>
    <s v="N/A"/>
    <s v="N/A"/>
    <s v="45cf3a0b-260f-45d9-ae91-b82217e03612"/>
    <s v="Suscripción mensual con pago anual"/>
    <n v="35.799999999999997"/>
    <n v="1"/>
    <n v="1"/>
    <n v="0"/>
    <n v="147763.42600000001"/>
    <n v="147763.43"/>
    <n v="0"/>
  </r>
  <r>
    <s v="Catalogo principalCSP ACADEMICO8bc28c55-52ea-474a-b732-968a1d6056c8"/>
    <s v="8bc28c55-52ea-474a-b732-968a1d6056c8CSP ACADEMICO"/>
    <m/>
    <x v="0"/>
    <s v="8bc28c55-52ea-474a-b732-968a1d6056c8"/>
    <x v="1"/>
    <s v="Catalogo principal"/>
    <s v="USD"/>
    <s v="N/A"/>
    <s v="Dynamics 365 Sales Professional for Students"/>
    <s v="Unidad"/>
    <s v="Und"/>
    <s v="Producto"/>
    <s v="N/A"/>
    <s v="N/A"/>
    <s v="N/A"/>
    <s v="8bc28c55-52ea-474a-b732-968a1d6056c8"/>
    <s v="Suscripción mensual con pago anual"/>
    <n v="26"/>
    <n v="1"/>
    <n v="1"/>
    <n v="0"/>
    <n v="107314.22"/>
    <n v="107314.22"/>
    <n v="0"/>
  </r>
  <r>
    <s v="Catalogo principalCSP ACADEMICO30765aac-4582-4089-bffa-d8f43183f91f"/>
    <s v="30765aac-4582-4089-bffa-d8f43183f91fCSP ACADEMICO"/>
    <m/>
    <x v="0"/>
    <s v="30765aac-4582-4089-bffa-d8f43183f91f"/>
    <x v="1"/>
    <s v="Catalogo principal"/>
    <s v="USD"/>
    <s v="N/A"/>
    <s v="Dynamics 365 Supply Chain Management Attach to Qualifying Dynamics 365 Base Offer for Faculty"/>
    <s v="Unidad"/>
    <s v="Und"/>
    <s v="Producto"/>
    <s v="N/A"/>
    <s v="N/A"/>
    <s v="N/A"/>
    <s v="30765aac-4582-4089-bffa-d8f43183f91f"/>
    <s v="Suscripción mensual con pago anual"/>
    <n v="16.5"/>
    <n v="1"/>
    <n v="1"/>
    <n v="0"/>
    <n v="68103.255000000005"/>
    <n v="68103.259999999995"/>
    <n v="0"/>
  </r>
  <r>
    <s v="Catalogo principalCSP ACADEMICO779dfffe-1a99-49b3-b2c0-2aee50492e59"/>
    <s v="779dfffe-1a99-49b3-b2c0-2aee50492e59CSP ACADEMICO"/>
    <m/>
    <x v="0"/>
    <s v="779dfffe-1a99-49b3-b2c0-2aee50492e59"/>
    <x v="1"/>
    <s v="Catalogo principal"/>
    <s v="USD"/>
    <s v="N/A"/>
    <s v="Dynamics 365 Supply Chain Management Attach to Qualifying Dynamics 365 Base Offer for Students"/>
    <s v="Unidad"/>
    <s v="Und"/>
    <s v="Producto"/>
    <s v="N/A"/>
    <s v="N/A"/>
    <s v="N/A"/>
    <s v="779dfffe-1a99-49b3-b2c0-2aee50492e59"/>
    <s v="Suscripción mensual con pago anual"/>
    <n v="12"/>
    <n v="1"/>
    <n v="1"/>
    <n v="0"/>
    <n v="49529.64"/>
    <n v="49529.64"/>
    <n v="0"/>
  </r>
  <r>
    <s v="Catalogo principalCSP ACADEMICOb63c9f45-fcce-41dc-ab62-519c2262efb7"/>
    <s v="b63c9f45-fcce-41dc-ab62-519c2262efb7CSP ACADEMICO"/>
    <m/>
    <x v="0"/>
    <s v="b63c9f45-fcce-41dc-ab62-519c2262efb7"/>
    <x v="1"/>
    <s v="Catalogo principal"/>
    <s v="USD"/>
    <s v="N/A"/>
    <s v="Dynamics 365 Supply Chain Management for Faculty"/>
    <s v="Unidad"/>
    <s v="Und"/>
    <s v="Producto"/>
    <s v="N/A"/>
    <s v="N/A"/>
    <s v="N/A"/>
    <s v="b63c9f45-fcce-41dc-ab62-519c2262efb7"/>
    <s v="Suscripción mensual con pago anual"/>
    <n v="99"/>
    <n v="1"/>
    <n v="1"/>
    <n v="0"/>
    <n v="408619.53"/>
    <n v="408619.53"/>
    <n v="0"/>
  </r>
  <r>
    <s v="Catalogo principalCSP ACADEMICO23f296d4-8ac5-470a-8dab-87afc211661b"/>
    <s v="23f296d4-8ac5-470a-8dab-87afc211661bCSP ACADEMICO"/>
    <m/>
    <x v="0"/>
    <s v="23f296d4-8ac5-470a-8dab-87afc211661b"/>
    <x v="1"/>
    <s v="Catalogo principal"/>
    <s v="USD"/>
    <s v="N/A"/>
    <s v="Dynamics 365 Team Members for Faculty"/>
    <s v="Unidad"/>
    <s v="Und"/>
    <s v="Producto"/>
    <s v="N/A"/>
    <s v="N/A"/>
    <s v="N/A"/>
    <s v="23f296d4-8ac5-470a-8dab-87afc211661b"/>
    <s v="Suscripción mensual con pago anual"/>
    <n v="4.4000000000000004"/>
    <n v="1"/>
    <n v="1"/>
    <n v="0"/>
    <n v="18160.868000000002"/>
    <n v="18160.87"/>
    <n v="0"/>
  </r>
  <r>
    <s v="Catalogo principalCSP ACADEMICO346d6b11-83f6-4a2e-bf2d-7cbfc1b64d85"/>
    <s v="346d6b11-83f6-4a2e-bf2d-7cbfc1b64d85CSP ACADEMICO"/>
    <m/>
    <x v="0"/>
    <s v="346d6b11-83f6-4a2e-bf2d-7cbfc1b64d85"/>
    <x v="1"/>
    <s v="Catalogo principal"/>
    <s v="USD"/>
    <s v="N/A"/>
    <s v="Dynamics 365 Team Members for Students"/>
    <s v="Unidad"/>
    <s v="Und"/>
    <s v="Producto"/>
    <s v="N/A"/>
    <s v="N/A"/>
    <s v="N/A"/>
    <s v="346d6b11-83f6-4a2e-bf2d-7cbfc1b64d85"/>
    <s v="Suscripción mensual con pago anual"/>
    <n v="3.2"/>
    <n v="1"/>
    <n v="1"/>
    <n v="0"/>
    <n v="13207.904000000002"/>
    <n v="13207.9"/>
    <n v="0"/>
  </r>
  <r>
    <s v="Catalogo principalCSP ACADEMICO093e3350-b541-4e57-922b-6d2e707c454b"/>
    <s v="093e3350-b541-4e57-922b-6d2e707c454bCSP ACADEMICO"/>
    <m/>
    <x v="0"/>
    <s v="093e3350-b541-4e57-922b-6d2e707c454b"/>
    <x v="1"/>
    <s v="Catalogo principal"/>
    <s v="USD"/>
    <s v="N/A"/>
    <s v="Dynamics 365 Operations - Database Capacity for Education_AddOn"/>
    <s v="Unidad"/>
    <s v="Und"/>
    <s v="Producto"/>
    <s v="N/A"/>
    <s v="N/A"/>
    <s v="N/A"/>
    <s v="093e3350-b541-4e57-922b-6d2e707c454b"/>
    <s v="Suscripción mensual con pago anual"/>
    <n v="28"/>
    <n v="1"/>
    <n v="1"/>
    <n v="0"/>
    <n v="115569.16"/>
    <n v="115569.16"/>
    <n v="0"/>
  </r>
  <r>
    <s v="Catalogo principalCSP ACADEMICOda270e3a-6a20-43a8-81d2-2ca319f89f8a"/>
    <s v="da270e3a-6a20-43a8-81d2-2ca319f89f8aCSP ACADEMICO"/>
    <m/>
    <x v="0"/>
    <s v="da270e3a-6a20-43a8-81d2-2ca319f89f8a"/>
    <x v="1"/>
    <s v="Catalogo principal"/>
    <s v="USD"/>
    <s v="N/A"/>
    <s v="Dynamics 365 Operations - File Capacity for Education_AddOn"/>
    <s v="Unidad"/>
    <s v="Und"/>
    <s v="Producto"/>
    <s v="N/A"/>
    <s v="N/A"/>
    <s v="N/A"/>
    <s v="da270e3a-6a20-43a8-81d2-2ca319f89f8a"/>
    <s v="Suscripción mensual con pago anual"/>
    <n v="1.4"/>
    <n v="1"/>
    <n v="1"/>
    <n v="0"/>
    <n v="5778.4579999999996"/>
    <n v="5778.46"/>
    <n v="0"/>
  </r>
  <r>
    <s v="Catalogo principalCSP ACADEMICO5c5e5b36-beb4-4192-8bd4-27a8a644443c"/>
    <s v="5c5e5b36-beb4-4192-8bd4-27a8a644443cCSP ACADEMICO"/>
    <m/>
    <x v="0"/>
    <s v="5c5e5b36-beb4-4192-8bd4-27a8a644443c"/>
    <x v="1"/>
    <s v="Catalogo principal"/>
    <s v="USD"/>
    <s v="N/A"/>
    <s v="Dynamics 365  Operations – Order Lines for Education"/>
    <s v="Unidad"/>
    <s v="Und"/>
    <s v="Producto"/>
    <s v="N/A"/>
    <s v="N/A"/>
    <s v="N/A"/>
    <s v="5c5e5b36-beb4-4192-8bd4-27a8a644443c"/>
    <s v="Suscripción mensual con pago anual"/>
    <n v="350"/>
    <n v="1"/>
    <n v="1"/>
    <n v="0"/>
    <n v="1444614.5"/>
    <n v="1444614.5"/>
    <n v="0"/>
  </r>
  <r>
    <s v="Catalogo principalCSP ACADEMICO48fdfbfd-2eac-4918-a5c9-d953b6fdb46e"/>
    <s v="48fdfbfd-2eac-4918-a5c9-d953b6fdb46eCSP ACADEMICO"/>
    <m/>
    <x v="0"/>
    <s v="48fdfbfd-2eac-4918-a5c9-d953b6fdb46e"/>
    <x v="1"/>
    <s v="Catalogo principal"/>
    <s v="USD"/>
    <s v="N/A"/>
    <s v="Dynamics 365 Customer Voice Additional Responses for Faculty"/>
    <s v="Unidad"/>
    <s v="Und"/>
    <s v="Producto"/>
    <s v="N/A"/>
    <s v="N/A"/>
    <s v="N/A"/>
    <s v="48fdfbfd-2eac-4918-a5c9-d953b6fdb46e"/>
    <s v="Suscripción mensual con pago anual"/>
    <n v="20"/>
    <n v="1"/>
    <n v="1"/>
    <n v="0"/>
    <n v="82549.400000000009"/>
    <n v="82549.399999999994"/>
    <n v="0"/>
  </r>
  <r>
    <s v="Catalogo principalCSP ACADEMICO8ed01462-bbca-4eeb-861d-8f70a014430e"/>
    <s v="8ed01462-bbca-4eeb-861d-8f70a014430eCSP ACADEMICO"/>
    <m/>
    <x v="0"/>
    <s v="8ed01462-bbca-4eeb-861d-8f70a014430e"/>
    <x v="1"/>
    <s v="Catalogo principal"/>
    <s v="USD"/>
    <s v="N/A"/>
    <s v="Dynamics 365 Customer Voice for Faculty"/>
    <s v="Unidad"/>
    <s v="Und"/>
    <s v="Producto"/>
    <s v="N/A"/>
    <s v="N/A"/>
    <s v="N/A"/>
    <s v="8ed01462-bbca-4eeb-861d-8f70a014430e"/>
    <s v="Suscripción mensual con pago anual"/>
    <n v="40"/>
    <n v="1"/>
    <n v="1"/>
    <n v="0"/>
    <n v="165098.80000000002"/>
    <n v="165098.79999999999"/>
    <n v="0"/>
  </r>
  <r>
    <s v="Catalogo principalCSP ACADEMICO14c02bb6-b226-4951-8c9a-f12bbfb0aaf3"/>
    <s v="14c02bb6-b226-4951-8c9a-f12bbfb0aaf3CSP ACADEMICO"/>
    <m/>
    <x v="0"/>
    <s v="14c02bb6-b226-4951-8c9a-f12bbfb0aaf3"/>
    <x v="1"/>
    <s v="Catalogo principal"/>
    <s v="USD"/>
    <s v="N/A"/>
    <s v="Dynamics 365 Business Central Additional Environment Addon for Faculty_AddOn"/>
    <s v="Unidad"/>
    <s v="Und"/>
    <s v="Producto"/>
    <s v="N/A"/>
    <s v="N/A"/>
    <s v="N/A"/>
    <s v="14c02bb6-b226-4951-8c9a-f12bbfb0aaf3"/>
    <s v="Suscripción mensual con pago anual"/>
    <n v="275"/>
    <n v="1"/>
    <n v="1"/>
    <n v="0"/>
    <n v="1135054.25"/>
    <n v="1135054.25"/>
    <n v="0"/>
  </r>
  <r>
    <s v="Catalogo principalCSP ACADEMICO3dad9f29-0543-42e4-9bff-21c8010f3a41"/>
    <s v="3dad9f29-0543-42e4-9bff-21c8010f3a41CSP ACADEMICO"/>
    <m/>
    <x v="0"/>
    <s v="3dad9f29-0543-42e4-9bff-21c8010f3a41"/>
    <x v="1"/>
    <s v="Catalogo principal"/>
    <s v="USD"/>
    <s v="N/A"/>
    <s v="Dynamics 365 Project Operations Attach for Faculty"/>
    <s v="Unidad"/>
    <s v="Und"/>
    <s v="Producto"/>
    <s v="N/A"/>
    <s v="N/A"/>
    <s v="N/A"/>
    <s v="3dad9f29-0543-42e4-9bff-21c8010f3a41"/>
    <s v="Suscripción mensual con pago anual"/>
    <n v="16.5"/>
    <n v="1"/>
    <n v="1"/>
    <n v="0"/>
    <n v="68103.255000000005"/>
    <n v="68103.259999999995"/>
    <n v="0"/>
  </r>
  <r>
    <s v="Catalogo principalCSP ACADEMICOe21a7987-2d79-4ace-89eb-4d1f69d226fe"/>
    <s v="e21a7987-2d79-4ace-89eb-4d1f69d226feCSP ACADEMICO"/>
    <m/>
    <x v="0"/>
    <s v="e21a7987-2d79-4ace-89eb-4d1f69d226fe"/>
    <x v="1"/>
    <s v="Catalogo principal"/>
    <s v="USD"/>
    <s v="N/A"/>
    <s v="Dynamics 365 Project Operations Attach for Faculty (Qualified Offer) (0-user minimum for Project Service Automation transitions)"/>
    <s v="Unidad"/>
    <s v="Und"/>
    <s v="Producto"/>
    <s v="N/A"/>
    <s v="N/A"/>
    <s v="N/A"/>
    <s v="e21a7987-2d79-4ace-89eb-4d1f69d226fe"/>
    <s v="Suscripción mensual con pago anual"/>
    <n v="16.5"/>
    <n v="1"/>
    <n v="1"/>
    <n v="0"/>
    <n v="68103.255000000005"/>
    <n v="68103.259999999995"/>
    <n v="0"/>
  </r>
  <r>
    <s v="Catalogo principalCSP ACADEMICO707902b1-54b5-4dd3-910c-0ca4376cba8a"/>
    <s v="707902b1-54b5-4dd3-910c-0ca4376cba8aCSP ACADEMICO"/>
    <m/>
    <x v="0"/>
    <s v="707902b1-54b5-4dd3-910c-0ca4376cba8a"/>
    <x v="1"/>
    <s v="Catalogo principal"/>
    <s v="USD"/>
    <s v="N/A"/>
    <s v="Dynamics 365 Project Operations Attach for Students"/>
    <s v="Unidad"/>
    <s v="Und"/>
    <s v="Producto"/>
    <s v="N/A"/>
    <s v="N/A"/>
    <s v="N/A"/>
    <s v="707902b1-54b5-4dd3-910c-0ca4376cba8a"/>
    <s v="Suscripción mensual con pago anual"/>
    <n v="12"/>
    <n v="1"/>
    <n v="1"/>
    <n v="0"/>
    <n v="49529.64"/>
    <n v="49529.64"/>
    <n v="0"/>
  </r>
  <r>
    <s v="Catalogo principalCSP ACADEMICOa3b23d24-a1bc-4b9a-be03-3c71297d3738"/>
    <s v="a3b23d24-a1bc-4b9a-be03-3c71297d3738CSP ACADEMICO"/>
    <m/>
    <x v="0"/>
    <s v="a3b23d24-a1bc-4b9a-be03-3c71297d3738"/>
    <x v="1"/>
    <s v="Catalogo principal"/>
    <s v="USD"/>
    <s v="N/A"/>
    <s v="Dynamics 365 Project Operations Attach for Students (Qualified Offer) (0-user minimum for Project Service Automation transitions)"/>
    <s v="Unidad"/>
    <s v="Und"/>
    <s v="Producto"/>
    <s v="N/A"/>
    <s v="N/A"/>
    <s v="N/A"/>
    <s v="a3b23d24-a1bc-4b9a-be03-3c71297d3738"/>
    <s v="Suscripción mensual con pago anual"/>
    <n v="12"/>
    <n v="1"/>
    <n v="1"/>
    <n v="0"/>
    <n v="49529.64"/>
    <n v="49529.64"/>
    <n v="0"/>
  </r>
  <r>
    <s v="Catalogo principalCSP ACADEMICO36f7ab3f-3165-472f-97f9-e7fd1649d92a"/>
    <s v="36f7ab3f-3165-472f-97f9-e7fd1649d92aCSP ACADEMICO"/>
    <m/>
    <x v="0"/>
    <s v="36f7ab3f-3165-472f-97f9-e7fd1649d92a"/>
    <x v="1"/>
    <s v="Catalogo principal"/>
    <s v="USD"/>
    <s v="N/A"/>
    <s v="Dynamics 365 Project Operations for Faculty"/>
    <s v="Unidad"/>
    <s v="Und"/>
    <s v="Producto"/>
    <s v="N/A"/>
    <s v="N/A"/>
    <s v="N/A"/>
    <s v="36f7ab3f-3165-472f-97f9-e7fd1649d92a"/>
    <s v="Suscripción mensual con pago anual"/>
    <n v="66"/>
    <n v="1"/>
    <n v="1"/>
    <n v="0"/>
    <n v="272413.02"/>
    <n v="272413.02"/>
    <n v="0"/>
  </r>
  <r>
    <s v="Catalogo principalCSP ACADEMICOab2f1304-51e9-4066-b274-ac0cd33d24c2"/>
    <s v="ab2f1304-51e9-4066-b274-ac0cd33d24c2CSP ACADEMICO"/>
    <m/>
    <x v="0"/>
    <s v="ab2f1304-51e9-4066-b274-ac0cd33d24c2"/>
    <x v="1"/>
    <s v="Catalogo principal"/>
    <s v="USD"/>
    <s v="N/A"/>
    <s v="Dynamics 365 Project Operations for Faculty (Qualified Offer) (0-user minimum for Project Service Automation transitions)"/>
    <s v="Unidad"/>
    <s v="Und"/>
    <s v="Producto"/>
    <s v="N/A"/>
    <s v="N/A"/>
    <s v="N/A"/>
    <s v="ab2f1304-51e9-4066-b274-ac0cd33d24c2"/>
    <s v="Suscripción mensual con pago anual"/>
    <n v="66"/>
    <n v="1"/>
    <n v="1"/>
    <n v="0"/>
    <n v="272413.02"/>
    <n v="272413.02"/>
    <n v="0"/>
  </r>
  <r>
    <s v="Catalogo principalCSP ACADEMICO33076cdc-516d-48df-a23c-5954f7d924e7"/>
    <s v="33076cdc-516d-48df-a23c-5954f7d924e7CSP ACADEMICO"/>
    <m/>
    <x v="0"/>
    <s v="33076cdc-516d-48df-a23c-5954f7d924e7"/>
    <x v="1"/>
    <s v="Catalogo principal"/>
    <s v="USD"/>
    <s v="N/A"/>
    <s v="Dynamics 365 Project Operations for Students"/>
    <s v="Unidad"/>
    <s v="Und"/>
    <s v="Producto"/>
    <s v="N/A"/>
    <s v="N/A"/>
    <s v="N/A"/>
    <s v="33076cdc-516d-48df-a23c-5954f7d924e7"/>
    <s v="Suscripción mensual con pago anual"/>
    <n v="48"/>
    <n v="1"/>
    <n v="1"/>
    <n v="0"/>
    <n v="198118.56"/>
    <n v="198118.56"/>
    <n v="0"/>
  </r>
  <r>
    <s v="Catalogo principalCSP ACADEMICO69907188-cc89-4dd8-807e-8f0695c7c594"/>
    <s v="69907188-cc89-4dd8-807e-8f0695c7c594CSP ACADEMICO"/>
    <m/>
    <x v="0"/>
    <s v="69907188-cc89-4dd8-807e-8f0695c7c594"/>
    <x v="1"/>
    <s v="Catalogo principal"/>
    <s v="USD"/>
    <s v="N/A"/>
    <s v="Dynamics 365 Project Operations for Students (Qualified Offer) (0-user minimum for Project Service Automation transitions)"/>
    <s v="Unidad"/>
    <s v="Und"/>
    <s v="Producto"/>
    <s v="N/A"/>
    <s v="N/A"/>
    <s v="N/A"/>
    <s v="69907188-cc89-4dd8-807e-8f0695c7c594"/>
    <s v="Suscripción mensual con pago anual"/>
    <n v="48"/>
    <n v="1"/>
    <n v="1"/>
    <n v="0"/>
    <n v="198118.56"/>
    <n v="198118.56"/>
    <n v="0"/>
  </r>
  <r>
    <s v="Catalogo principalCSP ACADEMICO0e0eb210-86e7-4038-9905-4fd5bf71c4bd"/>
    <s v="0e0eb210-86e7-4038-9905-4fd5bf71c4bdCSP ACADEMICO"/>
    <m/>
    <x v="0"/>
    <s v="0e0eb210-86e7-4038-9905-4fd5bf71c4bd"/>
    <x v="1"/>
    <s v="Catalogo principal"/>
    <s v="USD"/>
    <s v="N/A"/>
    <s v="Extra Graph Connector Capacity for faculty_AddOn"/>
    <s v="Unidad"/>
    <s v="Und"/>
    <s v="Producto"/>
    <s v="N/A"/>
    <s v="N/A"/>
    <s v="N/A"/>
    <s v="0e0eb210-86e7-4038-9905-4fd5bf71c4bd"/>
    <s v="Suscripción mensual con pago anual"/>
    <n v="200"/>
    <n v="1"/>
    <n v="1"/>
    <n v="0"/>
    <n v="825494"/>
    <n v="825494"/>
    <n v="0"/>
  </r>
  <r>
    <s v="Catalogo principalCSP ACADEMICOd606281d-739b-435f-8569-bdb47c1f5ce6"/>
    <s v="d606281d-739b-435f-8569-bdb47c1f5ce6CSP ACADEMICO"/>
    <m/>
    <x v="0"/>
    <s v="d606281d-739b-435f-8569-bdb47c1f5ce6"/>
    <x v="1"/>
    <s v="Catalogo principal"/>
    <s v="USD"/>
    <s v="N/A"/>
    <s v="Extra Graph Connector Capacity for students_AddOn"/>
    <s v="Unidad"/>
    <s v="Und"/>
    <s v="Producto"/>
    <s v="N/A"/>
    <s v="N/A"/>
    <s v="N/A"/>
    <s v="d606281d-739b-435f-8569-bdb47c1f5ce6"/>
    <s v="Suscripción mensual con pago anual"/>
    <n v="200"/>
    <n v="1"/>
    <n v="1"/>
    <n v="0"/>
    <n v="825494"/>
    <n v="825494"/>
    <n v="0"/>
  </r>
  <r>
    <s v="Catalogo principalCSP ACADEMICOb3ef7432-5581-4b45-95bf-3a51b0d7f296"/>
    <s v="b3ef7432-5581-4b45-95bf-3a51b0d7f296CSP ACADEMICO"/>
    <m/>
    <x v="0"/>
    <s v="b3ef7432-5581-4b45-95bf-3a51b0d7f296"/>
    <x v="1"/>
    <s v="Catalogo principal"/>
    <s v="USD"/>
    <s v="N/A"/>
    <s v="Microsoft 365 A5 without Audio Conferencing for students use benefit"/>
    <s v="Unidad"/>
    <s v="Und"/>
    <s v="Producto"/>
    <s v="N/A"/>
    <s v="N/A"/>
    <s v="N/A"/>
    <s v="b3ef7432-5581-4b45-95bf-3a51b0d7f296"/>
    <s v="Suscripción mensual con pago anual"/>
    <n v="0"/>
    <n v="1"/>
    <n v="1"/>
    <n v="0"/>
    <n v="0"/>
    <n v="0"/>
    <n v="0"/>
  </r>
  <r>
    <s v="Catalogo principalCSP ACADEMICO77abd8d3-fc66-424b-8626-8d216d4ea52b"/>
    <s v="77abd8d3-fc66-424b-8626-8d216d4ea52bCSP ACADEMICO"/>
    <m/>
    <x v="0"/>
    <s v="77abd8d3-fc66-424b-8626-8d216d4ea52b"/>
    <x v="1"/>
    <s v="Catalogo principal"/>
    <s v="USD"/>
    <s v="N/A"/>
    <s v="Office 365 A5 without Audio Conferencing for students use benefit"/>
    <s v="Unidad"/>
    <s v="Und"/>
    <s v="Producto"/>
    <s v="N/A"/>
    <s v="N/A"/>
    <s v="N/A"/>
    <s v="77abd8d3-fc66-424b-8626-8d216d4ea52b"/>
    <s v="Suscripción mensual con pago anual"/>
    <n v="0"/>
    <n v="1"/>
    <n v="1"/>
    <n v="0"/>
    <n v="0"/>
    <n v="0"/>
    <n v="0"/>
  </r>
  <r>
    <s v="Catalogo principalCSP ACADEMICO4a8f9036-791e-4ce4-a788-6c5af859fd82"/>
    <s v="4a8f9036-791e-4ce4-a788-6c5af859fd82CSP ACADEMICO"/>
    <m/>
    <x v="0"/>
    <s v="4a8f9036-791e-4ce4-a788-6c5af859fd82"/>
    <x v="1"/>
    <s v="Catalogo principal"/>
    <s v="USD"/>
    <s v="N/A"/>
    <s v="SharePoint Syntex for faculty_AddOn"/>
    <s v="Unidad"/>
    <s v="Und"/>
    <s v="Producto"/>
    <s v="N/A"/>
    <s v="N/A"/>
    <s v="N/A"/>
    <s v="4a8f9036-791e-4ce4-a788-6c5af859fd82"/>
    <s v="Suscripción mensual con pago anual"/>
    <n v="1"/>
    <n v="1"/>
    <n v="1"/>
    <n v="0"/>
    <n v="4127.47"/>
    <n v="4127.47"/>
    <n v="0"/>
  </r>
  <r>
    <s v="Catalogo principalCSP ACADEMICO64c933a0-f4f1-44aa-827e-de5e9d65de55"/>
    <s v="64c933a0-f4f1-44aa-827e-de5e9d65de55CSP ACADEMICO"/>
    <m/>
    <x v="0"/>
    <s v="64c933a0-f4f1-44aa-827e-de5e9d65de55"/>
    <x v="1"/>
    <s v="Catalogo principal"/>
    <s v="USD"/>
    <s v="N/A"/>
    <s v="SharePoint Syntex for students_AddOn"/>
    <s v="Unidad"/>
    <s v="Und"/>
    <s v="Producto"/>
    <s v="N/A"/>
    <s v="N/A"/>
    <s v="N/A"/>
    <s v="64c933a0-f4f1-44aa-827e-de5e9d65de55"/>
    <s v="Suscripción mensual con pago anual"/>
    <n v="0.75"/>
    <n v="1"/>
    <n v="1"/>
    <n v="0"/>
    <n v="3095.6025"/>
    <n v="3095.6"/>
    <n v="0"/>
  </r>
  <r>
    <s v="Catalogo principalCSP ACADEMICO397eca6f-6a37-4c46-bdcd-bd65fa6ac743"/>
    <s v="397eca6f-6a37-4c46-bdcd-bd65fa6ac743CSP ACADEMICO"/>
    <m/>
    <x v="0"/>
    <s v="397eca6f-6a37-4c46-bdcd-bd65fa6ac743"/>
    <x v="1"/>
    <s v="Catalogo principal"/>
    <s v="USD"/>
    <s v="N/A"/>
    <s v="Teams Rooms Premium for faculty"/>
    <s v="Unidad"/>
    <s v="Und"/>
    <s v="Producto"/>
    <s v="N/A"/>
    <s v="N/A"/>
    <s v="N/A"/>
    <s v="397eca6f-6a37-4c46-bdcd-bd65fa6ac743"/>
    <s v="Suscripción mensual con pago anual"/>
    <n v="50"/>
    <n v="1"/>
    <n v="1"/>
    <n v="0"/>
    <n v="206373.5"/>
    <n v="206373.5"/>
    <n v="0"/>
  </r>
  <r>
    <s v="Catalogo principalCSP ACADEMICO336922b1-9c4c-4d28-8ec7-7fca9864a8be"/>
    <s v="336922b1-9c4c-4d28-8ec7-7fca9864a8beCSP ACADEMICO"/>
    <m/>
    <x v="0"/>
    <s v="336922b1-9c4c-4d28-8ec7-7fca9864a8be"/>
    <x v="1"/>
    <s v="Catalogo principal"/>
    <s v="USD"/>
    <s v="N/A"/>
    <s v="Teams Rooms Premium without Audio Conferencing for faculty"/>
    <s v="Unidad"/>
    <s v="Und"/>
    <s v="Producto"/>
    <s v="N/A"/>
    <s v="N/A"/>
    <s v="N/A"/>
    <s v="336922b1-9c4c-4d28-8ec7-7fca9864a8be"/>
    <s v="Suscripción mensual con pago anual"/>
    <n v="50"/>
    <n v="1"/>
    <n v="1"/>
    <n v="0"/>
    <n v="206373.5"/>
    <n v="206373.5"/>
    <n v="0"/>
  </r>
  <r>
    <s v="Catalogo principalCSP ACADEMICO0428d817-bbde-4568-b7c6-04e3cff36246"/>
    <s v="0428d817-bbde-4568-b7c6-04e3cff36246CSP ACADEMICO"/>
    <m/>
    <x v="0"/>
    <s v="0428d817-bbde-4568-b7c6-04e3cff36246"/>
    <x v="1"/>
    <s v="Catalogo principal"/>
    <s v="USD"/>
    <s v="N/A"/>
    <s v="Enterprise Mobility + Security A3 for Faculty"/>
    <s v="Unidad"/>
    <s v="Und"/>
    <s v="Producto"/>
    <s v="N/A"/>
    <s v="N/A"/>
    <s v="N/A"/>
    <s v="0428d817-bbde-4568-b7c6-04e3cff36246"/>
    <s v="Suscripción mensual con pago anual"/>
    <n v="1.94"/>
    <n v="1"/>
    <n v="1"/>
    <n v="0"/>
    <n v="8007.2918"/>
    <n v="8007.29"/>
    <n v="0"/>
  </r>
  <r>
    <s v="Catalogo principalCSP ACADEMICO5bb4000e-15e2-4910-8ff9-276f95027038"/>
    <s v="5bb4000e-15e2-4910-8ff9-276f95027038CSP ACADEMICO"/>
    <m/>
    <x v="0"/>
    <s v="5bb4000e-15e2-4910-8ff9-276f95027038"/>
    <x v="1"/>
    <s v="Catalogo principal"/>
    <s v="USD"/>
    <s v="N/A"/>
    <s v="Enterprise Mobility + Security A3 for Students"/>
    <s v="Unidad"/>
    <s v="Und"/>
    <s v="Producto"/>
    <s v="N/A"/>
    <s v="N/A"/>
    <s v="N/A"/>
    <s v="5bb4000e-15e2-4910-8ff9-276f95027038"/>
    <s v="Suscripción mensual con pago anual"/>
    <n v="1.94"/>
    <n v="1"/>
    <n v="1"/>
    <n v="0"/>
    <n v="8007.2918"/>
    <n v="8007.29"/>
    <n v="0"/>
  </r>
  <r>
    <s v="Catalogo principalCSP ACADEMICObac4634f-7b41-40f1-968f-22fa6596ddd5"/>
    <s v="bac4634f-7b41-40f1-968f-22fa6596ddd5CSP ACADEMICO"/>
    <m/>
    <x v="0"/>
    <s v="bac4634f-7b41-40f1-968f-22fa6596ddd5"/>
    <x v="1"/>
    <s v="Catalogo principal"/>
    <s v="USD"/>
    <s v="N/A"/>
    <s v="Enterprise Mobility + Security A3 for Students use benefit"/>
    <s v="Unidad"/>
    <s v="Und"/>
    <s v="Producto"/>
    <s v="N/A"/>
    <s v="N/A"/>
    <s v="N/A"/>
    <s v="bac4634f-7b41-40f1-968f-22fa6596ddd5"/>
    <s v="Suscripción mensual con pago anual"/>
    <n v="0"/>
    <n v="1"/>
    <n v="1"/>
    <n v="0"/>
    <n v="0"/>
    <n v="0"/>
    <n v="0"/>
  </r>
  <r>
    <s v="Catalogo principalCSP ACADEMICOe4392c9b-a8ec-40d9-aca5-083365b7a56f"/>
    <s v="e4392c9b-a8ec-40d9-aca5-083365b7a56fCSP ACADEMICO"/>
    <m/>
    <x v="0"/>
    <s v="e4392c9b-a8ec-40d9-aca5-083365b7a56f"/>
    <x v="1"/>
    <s v="Catalogo principal"/>
    <s v="USD"/>
    <s v="N/A"/>
    <s v="Enterprise Mobility + Security A5 for Faculty"/>
    <s v="Unidad"/>
    <s v="Und"/>
    <s v="Producto"/>
    <s v="N/A"/>
    <s v="N/A"/>
    <s v="N/A"/>
    <s v="e4392c9b-a8ec-40d9-aca5-083365b7a56f"/>
    <s v="Suscripción mensual con pago anual"/>
    <n v="3.3"/>
    <n v="1"/>
    <n v="1"/>
    <n v="0"/>
    <n v="13620.651"/>
    <n v="13620.65"/>
    <n v="0"/>
  </r>
  <r>
    <s v="Catalogo principalCSP ACADEMICO2a563bb7-8418-4da1-9008-a8764b0765bf"/>
    <s v="2a563bb7-8418-4da1-9008-a8764b0765bfCSP ACADEMICO"/>
    <m/>
    <x v="0"/>
    <s v="2a563bb7-8418-4da1-9008-a8764b0765bf"/>
    <x v="1"/>
    <s v="Catalogo principal"/>
    <s v="USD"/>
    <s v="N/A"/>
    <s v="Enterprise Mobility + Security A5 for Students"/>
    <s v="Unidad"/>
    <s v="Und"/>
    <s v="Producto"/>
    <s v="N/A"/>
    <s v="N/A"/>
    <s v="N/A"/>
    <s v="2a563bb7-8418-4da1-9008-a8764b0765bf"/>
    <s v="Suscripción mensual con pago anual"/>
    <n v="3.3"/>
    <n v="1"/>
    <n v="1"/>
    <n v="0"/>
    <n v="13620.651"/>
    <n v="13620.65"/>
    <n v="0"/>
  </r>
  <r>
    <s v="Catalogo principalCSP ACADEMICOb49d90ee-f039-496f-aae7-db91a654e6d7"/>
    <s v="b49d90ee-f039-496f-aae7-db91a654e6d7CSP ACADEMICO"/>
    <m/>
    <x v="0"/>
    <s v="b49d90ee-f039-496f-aae7-db91a654e6d7"/>
    <x v="1"/>
    <s v="Catalogo principal"/>
    <s v="USD"/>
    <s v="N/A"/>
    <s v="Enterprise Mobility + Security A5 for Students use benefit"/>
    <s v="Unidad"/>
    <s v="Und"/>
    <s v="Producto"/>
    <s v="N/A"/>
    <s v="N/A"/>
    <s v="N/A"/>
    <s v="b49d90ee-f039-496f-aae7-db91a654e6d7"/>
    <s v="Suscripción mensual con pago anual"/>
    <n v="0"/>
    <n v="1"/>
    <n v="1"/>
    <n v="0"/>
    <n v="0"/>
    <n v="0"/>
    <n v="0"/>
  </r>
  <r>
    <s v="Catalogo principalCSP ACADEMICOed2b2876-acd0-4658-9f0c-a466762d2b43"/>
    <s v="ed2b2876-acd0-4658-9f0c-a466762d2b43CSP ACADEMICO"/>
    <m/>
    <x v="0"/>
    <s v="ed2b2876-acd0-4658-9f0c-a466762d2b43"/>
    <x v="1"/>
    <s v="Catalogo principal"/>
    <s v="USD"/>
    <s v="N/A"/>
    <s v="Microsoft Teams Rooms Standard for faculty"/>
    <s v="Unidad"/>
    <s v="Und"/>
    <s v="Producto"/>
    <s v="N/A"/>
    <s v="N/A"/>
    <s v="N/A"/>
    <s v="ed2b2876-acd0-4658-9f0c-a466762d2b43"/>
    <s v="Suscripción mensual con pago anual"/>
    <n v="15"/>
    <n v="1"/>
    <n v="1"/>
    <n v="0"/>
    <n v="61912.05"/>
    <n v="61912.05"/>
    <n v="0"/>
  </r>
  <r>
    <s v="Catalogo principalCSP ACADEMICO78c16119-ba39-4932-9d8b-6a2beceb7249"/>
    <s v="78c16119-ba39-4932-9d8b-6a2beceb7249CSP ACADEMICO"/>
    <m/>
    <x v="0"/>
    <s v="78c16119-ba39-4932-9d8b-6a2beceb7249"/>
    <x v="1"/>
    <s v="Catalogo principal"/>
    <s v="USD"/>
    <s v="N/A"/>
    <s v="Microsoft Teams Rooms Standard for students"/>
    <s v="Unidad"/>
    <s v="Und"/>
    <s v="Producto"/>
    <s v="N/A"/>
    <s v="N/A"/>
    <s v="N/A"/>
    <s v="78c16119-ba39-4932-9d8b-6a2beceb7249"/>
    <s v="Suscripción mensual con pago anual"/>
    <n v="15"/>
    <n v="1"/>
    <n v="1"/>
    <n v="0"/>
    <n v="61912.05"/>
    <n v="61912.05"/>
    <n v="0"/>
  </r>
  <r>
    <s v="Catalogo principalCSP ACADEMICO9c584cf1-8326-4ff4-8a23-0a833ddbcab0"/>
    <s v="9c584cf1-8326-4ff4-8a23-0a833ddbcab0CSP ACADEMICO"/>
    <m/>
    <x v="0"/>
    <s v="9c584cf1-8326-4ff4-8a23-0a833ddbcab0"/>
    <x v="1"/>
    <s v="Catalogo principal"/>
    <s v="USD"/>
    <s v="N/A"/>
    <s v="Microsoft 365 A3 for faculty"/>
    <s v="Unidad"/>
    <s v="Und"/>
    <s v="Producto"/>
    <s v="N/A"/>
    <s v="N/A"/>
    <s v="N/A"/>
    <s v="9c584cf1-8326-4ff4-8a23-0a833ddbcab0"/>
    <s v="Suscripción mensual con pago anual"/>
    <n v="5.8"/>
    <n v="1"/>
    <n v="1"/>
    <n v="0"/>
    <n v="23939.326000000001"/>
    <n v="23939.33"/>
    <n v="0"/>
  </r>
  <r>
    <s v="Catalogo principalCSP ACADEMICOdd3b57a3-5183-4ff8-9e3c-321f4298b58d"/>
    <s v="dd3b57a3-5183-4ff8-9e3c-321f4298b58dCSP ACADEMICO"/>
    <m/>
    <x v="0"/>
    <s v="dd3b57a3-5183-4ff8-9e3c-321f4298b58d"/>
    <x v="1"/>
    <s v="Catalogo principal"/>
    <s v="USD"/>
    <s v="N/A"/>
    <s v="Microsoft 365 A3 for students"/>
    <s v="Unidad"/>
    <s v="Und"/>
    <s v="Producto"/>
    <s v="N/A"/>
    <s v="N/A"/>
    <s v="N/A"/>
    <s v="dd3b57a3-5183-4ff8-9e3c-321f4298b58d"/>
    <s v="Suscripción mensual con pago anual"/>
    <n v="4.3"/>
    <n v="1"/>
    <n v="1"/>
    <n v="0"/>
    <n v="17748.120999999999"/>
    <n v="17748.12"/>
    <n v="0"/>
  </r>
  <r>
    <s v="Catalogo principalCSP ACADEMICO10d1f071-0c98-4254-8ca3-5bf13d771e3d"/>
    <s v="10d1f071-0c98-4254-8ca3-5bf13d771e3dCSP ACADEMICO"/>
    <m/>
    <x v="0"/>
    <s v="10d1f071-0c98-4254-8ca3-5bf13d771e3d"/>
    <x v="1"/>
    <s v="Catalogo principal"/>
    <s v="USD"/>
    <s v="N/A"/>
    <s v="Microsoft 365 A3 for students use benefit"/>
    <s v="Unidad"/>
    <s v="Und"/>
    <s v="Producto"/>
    <s v="N/A"/>
    <s v="N/A"/>
    <s v="N/A"/>
    <s v="10d1f071-0c98-4254-8ca3-5bf13d771e3d"/>
    <s v="Suscripción mensual con pago anual"/>
    <n v="0"/>
    <n v="1"/>
    <n v="1"/>
    <n v="0"/>
    <n v="0"/>
    <n v="0"/>
    <n v="0"/>
  </r>
  <r>
    <s v="Catalogo principalCSP ACADEMICO9f8f1756-f56f-421e-901a-e80e857cadb8"/>
    <s v="9f8f1756-f56f-421e-901a-e80e857cadb8CSP ACADEMICO"/>
    <m/>
    <x v="0"/>
    <s v="9f8f1756-f56f-421e-901a-e80e857cadb8"/>
    <x v="1"/>
    <s v="Catalogo principal"/>
    <s v="USD"/>
    <s v="N/A"/>
    <s v="Microsoft 365 A5 Compliance for faculty_AddOn"/>
    <s v="Unidad"/>
    <s v="Und"/>
    <s v="Producto"/>
    <s v="N/A"/>
    <s v="N/A"/>
    <s v="N/A"/>
    <s v="9f8f1756-f56f-421e-901a-e80e857cadb8"/>
    <s v="Suscripción mensual con pago anual"/>
    <n v="3.1"/>
    <n v="1"/>
    <n v="1"/>
    <n v="0"/>
    <n v="12795.157000000001"/>
    <n v="12795.16"/>
    <n v="0"/>
  </r>
  <r>
    <s v="Catalogo principalCSP ACADEMICOf0f9f37a-539f-4f44-aef6-e37070149499"/>
    <s v="f0f9f37a-539f-4f44-aef6-e37070149499CSP ACADEMICO"/>
    <m/>
    <x v="0"/>
    <s v="f0f9f37a-539f-4f44-aef6-e37070149499"/>
    <x v="1"/>
    <s v="Catalogo principal"/>
    <s v="USD"/>
    <s v="N/A"/>
    <s v="Microsoft 365 A5 Compliance for students_AddOn"/>
    <s v="Unidad"/>
    <s v="Und"/>
    <s v="Producto"/>
    <s v="N/A"/>
    <s v="N/A"/>
    <s v="N/A"/>
    <s v="f0f9f37a-539f-4f44-aef6-e37070149499"/>
    <s v="Suscripción mensual con pago anual"/>
    <n v="2.5"/>
    <n v="1"/>
    <n v="1"/>
    <n v="0"/>
    <n v="10318.675000000001"/>
    <n v="10318.68"/>
    <n v="0"/>
  </r>
  <r>
    <s v="Catalogo principalCSP ACADEMICO2a8fd82d-e805-4af8-a156-3befc8316892"/>
    <s v="2a8fd82d-e805-4af8-a156-3befc8316892CSP ACADEMICO"/>
    <m/>
    <x v="0"/>
    <s v="2a8fd82d-e805-4af8-a156-3befc8316892"/>
    <x v="1"/>
    <s v="Catalogo principal"/>
    <s v="USD"/>
    <s v="N/A"/>
    <s v="Microsoft 365 A5 for faculty"/>
    <s v="Unidad"/>
    <s v="Und"/>
    <s v="Producto"/>
    <s v="N/A"/>
    <s v="N/A"/>
    <s v="N/A"/>
    <s v="2a8fd82d-e805-4af8-a156-3befc8316892"/>
    <s v="Suscripción mensual con pago anual"/>
    <n v="10.8"/>
    <n v="1"/>
    <n v="1"/>
    <n v="0"/>
    <n v="44576.676000000007"/>
    <n v="44576.68"/>
    <n v="0"/>
  </r>
  <r>
    <s v="Catalogo principalCSP ACADEMICOe315e15c-cae6-430b-bc3f-e43acb481abc"/>
    <s v="e315e15c-cae6-430b-bc3f-e43acb481abcCSP ACADEMICO"/>
    <m/>
    <x v="0"/>
    <s v="e315e15c-cae6-430b-bc3f-e43acb481abc"/>
    <x v="1"/>
    <s v="Catalogo principal"/>
    <s v="USD"/>
    <s v="N/A"/>
    <s v="Microsoft 365 A5 for students"/>
    <s v="Unidad"/>
    <s v="Und"/>
    <s v="Producto"/>
    <s v="N/A"/>
    <s v="N/A"/>
    <s v="N/A"/>
    <s v="e315e15c-cae6-430b-bc3f-e43acb481abc"/>
    <s v="Suscripción mensual con pago anual"/>
    <n v="8"/>
    <n v="1"/>
    <n v="1"/>
    <n v="0"/>
    <n v="33019.760000000002"/>
    <n v="33019.760000000002"/>
    <n v="0"/>
  </r>
  <r>
    <s v="Catalogo principalCSP ACADEMICO02e65727-4a55-440a-ae7d-f3ccc6ae0eb7"/>
    <s v="02e65727-4a55-440a-ae7d-f3ccc6ae0eb7CSP ACADEMICO"/>
    <m/>
    <x v="0"/>
    <s v="02e65727-4a55-440a-ae7d-f3ccc6ae0eb7"/>
    <x v="1"/>
    <s v="Catalogo principal"/>
    <s v="USD"/>
    <s v="N/A"/>
    <s v="Microsoft 365 A5 for students use benefit"/>
    <s v="Unidad"/>
    <s v="Und"/>
    <s v="Producto"/>
    <s v="N/A"/>
    <s v="N/A"/>
    <s v="N/A"/>
    <s v="02e65727-4a55-440a-ae7d-f3ccc6ae0eb7"/>
    <s v="Suscripción mensual con pago anual"/>
    <n v="0"/>
    <n v="1"/>
    <n v="1"/>
    <n v="0"/>
    <n v="0"/>
    <n v="0"/>
    <n v="0"/>
  </r>
  <r>
    <s v="Catalogo principalCSP ACADEMICO75882cce-8629-4026-846a-a981682cb3de"/>
    <s v="75882cce-8629-4026-846a-a981682cb3deCSP ACADEMICO"/>
    <m/>
    <x v="0"/>
    <s v="75882cce-8629-4026-846a-a981682cb3de"/>
    <x v="1"/>
    <s v="Catalogo principal"/>
    <s v="USD"/>
    <s v="N/A"/>
    <s v="Microsoft 365 A5 Security for faculty_AddOn"/>
    <s v="Unidad"/>
    <s v="Und"/>
    <s v="Producto"/>
    <s v="N/A"/>
    <s v="N/A"/>
    <s v="N/A"/>
    <s v="75882cce-8629-4026-846a-a981682cb3de"/>
    <s v="Suscripción mensual con pago anual"/>
    <n v="3.3"/>
    <n v="1"/>
    <n v="1"/>
    <n v="0"/>
    <n v="13620.651"/>
    <n v="13620.65"/>
    <n v="0"/>
  </r>
  <r>
    <s v="Catalogo principalCSP ACADEMICOd6d9fb41-4766-46f9-8dae-4176f78edad5"/>
    <s v="d6d9fb41-4766-46f9-8dae-4176f78edad5CSP ACADEMICO"/>
    <m/>
    <x v="0"/>
    <s v="d6d9fb41-4766-46f9-8dae-4176f78edad5"/>
    <x v="1"/>
    <s v="Catalogo principal"/>
    <s v="USD"/>
    <s v="N/A"/>
    <s v="Microsoft 365 A5 Security for student use benefits_AddOn"/>
    <s v="Unidad"/>
    <s v="Und"/>
    <s v="Producto"/>
    <s v="N/A"/>
    <s v="N/A"/>
    <s v="N/A"/>
    <s v="d6d9fb41-4766-46f9-8dae-4176f78edad5"/>
    <s v="Suscripción mensual con pago anual"/>
    <n v="0"/>
    <n v="1"/>
    <n v="1"/>
    <n v="0"/>
    <n v="0"/>
    <n v="0"/>
    <n v="0"/>
  </r>
  <r>
    <s v="Catalogo principalCSP ACADEMICO4688b9b7-2fcf-47bd-a519-3ff492e5a05b"/>
    <s v="4688b9b7-2fcf-47bd-a519-3ff492e5a05bCSP ACADEMICO"/>
    <m/>
    <x v="0"/>
    <s v="4688b9b7-2fcf-47bd-a519-3ff492e5a05b"/>
    <x v="1"/>
    <s v="Catalogo principal"/>
    <s v="USD"/>
    <s v="N/A"/>
    <s v="Microsoft 365 A5 Security for students_AddOn"/>
    <s v="Unidad"/>
    <s v="Und"/>
    <s v="Producto"/>
    <s v="N/A"/>
    <s v="N/A"/>
    <s v="N/A"/>
    <s v="4688b9b7-2fcf-47bd-a519-3ff492e5a05b"/>
    <s v="Suscripción mensual con pago anual"/>
    <n v="2.8"/>
    <n v="1"/>
    <n v="1"/>
    <n v="0"/>
    <n v="11556.915999999999"/>
    <n v="11556.92"/>
    <n v="0"/>
  </r>
  <r>
    <s v="Catalogo principalCSP ACADEMICO061391db-34bc-4aca-bf89-bb7c28aca20b"/>
    <s v="061391db-34bc-4aca-bf89-bb7c28aca20bCSP ACADEMICO"/>
    <m/>
    <x v="0"/>
    <s v="061391db-34bc-4aca-bf89-bb7c28aca20b"/>
    <x v="1"/>
    <s v="Catalogo principal"/>
    <s v="USD"/>
    <s v="N/A"/>
    <s v="Microsoft 365 Audio Conferencing for faculty_AddOn"/>
    <s v="Unidad"/>
    <s v="Und"/>
    <s v="Producto"/>
    <s v="N/A"/>
    <s v="N/A"/>
    <s v="N/A"/>
    <s v="061391db-34bc-4aca-bf89-bb7c28aca20b"/>
    <s v="Suscripción mensual con pago anual"/>
    <n v="1.5"/>
    <n v="1"/>
    <n v="1"/>
    <n v="0"/>
    <n v="6191.2049999999999"/>
    <n v="6191.21"/>
    <n v="0"/>
  </r>
  <r>
    <s v="Catalogo principalCSP ACADEMICO468e089f-8e8d-41f8-a688-8a91d875269a"/>
    <s v="468e089f-8e8d-41f8-a688-8a91d875269aCSP ACADEMICO"/>
    <m/>
    <x v="0"/>
    <s v="468e089f-8e8d-41f8-a688-8a91d875269a"/>
    <x v="1"/>
    <s v="Catalogo principal"/>
    <s v="USD"/>
    <s v="N/A"/>
    <s v="Microsoft 365 Audio Conferencing for students_AddOn"/>
    <s v="Unidad"/>
    <s v="Und"/>
    <s v="Producto"/>
    <s v="N/A"/>
    <s v="N/A"/>
    <s v="N/A"/>
    <s v="468e089f-8e8d-41f8-a688-8a91d875269a"/>
    <s v="Suscripción mensual con pago anual"/>
    <n v="1.1299999999999999"/>
    <n v="1"/>
    <n v="1"/>
    <n v="0"/>
    <n v="4664.0410999999995"/>
    <n v="4664.04"/>
    <n v="0"/>
  </r>
  <r>
    <s v="Catalogo principalCSP ACADEMICO492b8a14-381c-4536-bf63-bd5785c14734"/>
    <s v="492b8a14-381c-4536-bf63-bd5785c14734CSP ACADEMICO"/>
    <m/>
    <x v="0"/>
    <s v="492b8a14-381c-4536-bf63-bd5785c14734"/>
    <x v="1"/>
    <s v="Catalogo principal"/>
    <s v="USD"/>
    <s v="N/A"/>
    <s v="Microsoft 365 Domestic and International Calling Plan for faculty_AddOn"/>
    <s v="Unidad"/>
    <s v="Und"/>
    <s v="Producto"/>
    <s v="N/A"/>
    <s v="N/A"/>
    <s v="N/A"/>
    <s v="492b8a14-381c-4536-bf63-bd5785c14734"/>
    <s v="Suscripción mensual con pago anual"/>
    <n v="24"/>
    <n v="1"/>
    <n v="1"/>
    <n v="0"/>
    <n v="99059.28"/>
    <n v="99059.28"/>
    <n v="0"/>
  </r>
  <r>
    <s v="Catalogo principalCSP ACADEMICO64ed3fb4-9f46-4e8a-b287-7a3662245c37"/>
    <s v="64ed3fb4-9f46-4e8a-b287-7a3662245c37CSP ACADEMICO"/>
    <m/>
    <x v="0"/>
    <s v="64ed3fb4-9f46-4e8a-b287-7a3662245c37"/>
    <x v="1"/>
    <s v="Catalogo principal"/>
    <s v="USD"/>
    <s v="N/A"/>
    <s v="Microsoft 365 Domestic and International Calling Plan for students_AddOn"/>
    <s v="Unidad"/>
    <s v="Und"/>
    <s v="Producto"/>
    <s v="N/A"/>
    <s v="N/A"/>
    <s v="N/A"/>
    <s v="64ed3fb4-9f46-4e8a-b287-7a3662245c37"/>
    <s v="Suscripción mensual con pago anual"/>
    <n v="24"/>
    <n v="1"/>
    <n v="1"/>
    <n v="0"/>
    <n v="99059.28"/>
    <n v="99059.28"/>
    <n v="0"/>
  </r>
  <r>
    <s v="Catalogo principalCSP ACADEMICO80fc6c74-cc94-478d-97b0-8455593a5987"/>
    <s v="80fc6c74-cc94-478d-97b0-8455593a5987CSP ACADEMICO"/>
    <m/>
    <x v="0"/>
    <s v="80fc6c74-cc94-478d-97b0-8455593a5987"/>
    <x v="1"/>
    <s v="Catalogo principal"/>
    <s v="USD"/>
    <s v="N/A"/>
    <s v="Microsoft 365 Domestic Calling Plan (120 min) for faculty_AddOn"/>
    <s v="Unidad"/>
    <s v="Und"/>
    <s v="Producto"/>
    <s v="N/A"/>
    <s v="N/A"/>
    <s v="N/A"/>
    <s v="80fc6c74-cc94-478d-97b0-8455593a5987"/>
    <s v="Suscripción mensual con pago anual"/>
    <n v="6"/>
    <n v="1"/>
    <n v="1"/>
    <n v="0"/>
    <n v="24764.82"/>
    <n v="24764.82"/>
    <n v="0"/>
  </r>
  <r>
    <s v="Catalogo principalCSP ACADEMICO353d7f89-2e6f-4deb-9145-80f281a782ab"/>
    <s v="353d7f89-2e6f-4deb-9145-80f281a782abCSP ACADEMICO"/>
    <m/>
    <x v="0"/>
    <s v="353d7f89-2e6f-4deb-9145-80f281a782ab"/>
    <x v="1"/>
    <s v="Catalogo principal"/>
    <s v="USD"/>
    <s v="N/A"/>
    <s v="Microsoft 365 Domestic Calling Plan (120 min) for students_AddOn"/>
    <s v="Unidad"/>
    <s v="Und"/>
    <s v="Producto"/>
    <s v="N/A"/>
    <s v="N/A"/>
    <s v="N/A"/>
    <s v="353d7f89-2e6f-4deb-9145-80f281a782ab"/>
    <s v="Suscripción mensual con pago anual"/>
    <n v="6"/>
    <n v="1"/>
    <n v="1"/>
    <n v="0"/>
    <n v="24764.82"/>
    <n v="24764.82"/>
    <n v="0"/>
  </r>
  <r>
    <s v="Catalogo principalCSP ACADEMICO5e8853ed-611c-4f9c-af21-540ba351a636"/>
    <s v="5e8853ed-611c-4f9c-af21-540ba351a636CSP ACADEMICO"/>
    <m/>
    <x v="0"/>
    <s v="5e8853ed-611c-4f9c-af21-540ba351a636"/>
    <x v="1"/>
    <s v="Catalogo principal"/>
    <s v="USD"/>
    <s v="N/A"/>
    <s v="Microsoft 365 Domestic Calling Plan for faculty_AddOn"/>
    <s v="Unidad"/>
    <s v="Und"/>
    <s v="Producto"/>
    <s v="N/A"/>
    <s v="N/A"/>
    <s v="N/A"/>
    <s v="5e8853ed-611c-4f9c-af21-540ba351a636"/>
    <s v="Suscripción mensual con pago anual"/>
    <n v="12"/>
    <n v="1"/>
    <n v="1"/>
    <n v="0"/>
    <n v="49529.64"/>
    <n v="49529.64"/>
    <n v="0"/>
  </r>
  <r>
    <s v="Catalogo principalCSP ACADEMICOda2034e1-c147-4aae-afab-9c15acf16ea5"/>
    <s v="da2034e1-c147-4aae-afab-9c15acf16ea5CSP ACADEMICO"/>
    <m/>
    <x v="0"/>
    <s v="da2034e1-c147-4aae-afab-9c15acf16ea5"/>
    <x v="1"/>
    <s v="Catalogo principal"/>
    <s v="USD"/>
    <s v="N/A"/>
    <s v="Microsoft 365 Domestic Calling Plan for students_AddOn"/>
    <s v="Unidad"/>
    <s v="Und"/>
    <s v="Producto"/>
    <s v="N/A"/>
    <s v="N/A"/>
    <s v="N/A"/>
    <s v="da2034e1-c147-4aae-afab-9c15acf16ea5"/>
    <s v="Suscripción mensual con pago anual"/>
    <n v="12"/>
    <n v="1"/>
    <n v="1"/>
    <n v="0"/>
    <n v="49529.64"/>
    <n v="49529.64"/>
    <n v="0"/>
  </r>
  <r>
    <s v="Catalogo principalCSP ACADEMICO373b99e9-51cd-437b-be03-1988a02f025a"/>
    <s v="373b99e9-51cd-437b-be03-1988a02f025aCSP ACADEMICO"/>
    <m/>
    <x v="0"/>
    <s v="373b99e9-51cd-437b-be03-1988a02f025a"/>
    <x v="1"/>
    <s v="Catalogo principal"/>
    <s v="USD"/>
    <s v="N/A"/>
    <s v="Microsoft Teams Phone Standard - Virtual User for faculty_AddOn"/>
    <s v="Unidad"/>
    <s v="Und"/>
    <s v="Producto"/>
    <s v="N/A"/>
    <s v="N/A"/>
    <s v="N/A"/>
    <s v="373b99e9-51cd-437b-be03-1988a02f025a"/>
    <s v="Suscripción mensual con pago anual"/>
    <n v="0"/>
    <n v="1"/>
    <n v="1"/>
    <n v="0"/>
    <n v="0"/>
    <n v="0"/>
    <n v="0"/>
  </r>
  <r>
    <s v="Catalogo principalCSP ACADEMICOf5907f82-b2b8-4637-a827-8460f82e5f67"/>
    <s v="f5907f82-b2b8-4637-a827-8460f82e5f67CSP ACADEMICO"/>
    <m/>
    <x v="0"/>
    <s v="f5907f82-b2b8-4637-a827-8460f82e5f67"/>
    <x v="1"/>
    <s v="Catalogo principal"/>
    <s v="USD"/>
    <s v="N/A"/>
    <s v="Microsoft Teams Phone Standard - Virtual User for students_AddOn"/>
    <s v="Unidad"/>
    <s v="Und"/>
    <s v="Producto"/>
    <s v="N/A"/>
    <s v="N/A"/>
    <s v="N/A"/>
    <s v="f5907f82-b2b8-4637-a827-8460f82e5f67"/>
    <s v="Suscripción mensual con pago anual"/>
    <n v="0"/>
    <n v="1"/>
    <n v="1"/>
    <n v="0"/>
    <n v="0"/>
    <n v="0"/>
    <n v="0"/>
  </r>
  <r>
    <s v="Catalogo principalCSP ACADEMICO331e4150-94df-4517-8d5c-9346deea7665"/>
    <s v="331e4150-94df-4517-8d5c-9346deea7665CSP ACADEMICO"/>
    <m/>
    <x v="0"/>
    <s v="331e4150-94df-4517-8d5c-9346deea7665"/>
    <x v="1"/>
    <s v="Catalogo principal"/>
    <s v="USD"/>
    <s v="N/A"/>
    <s v="Microsoft Teams Phone Standard for faculty_AddOn"/>
    <s v="Unidad"/>
    <s v="Und"/>
    <s v="Producto"/>
    <s v="N/A"/>
    <s v="N/A"/>
    <s v="N/A"/>
    <s v="331e4150-94df-4517-8d5c-9346deea7665"/>
    <s v="Suscripción mensual con pago anual"/>
    <n v="3"/>
    <n v="1"/>
    <n v="1"/>
    <n v="0"/>
    <n v="12382.41"/>
    <n v="12382.41"/>
    <n v="0"/>
  </r>
  <r>
    <s v="Catalogo principalCSP ACADEMICO40d1eb22-daeb-4e72-80e9-566375a83b55"/>
    <s v="40d1eb22-daeb-4e72-80e9-566375a83b55CSP ACADEMICO"/>
    <m/>
    <x v="0"/>
    <s v="40d1eb22-daeb-4e72-80e9-566375a83b55"/>
    <x v="1"/>
    <s v="Catalogo principal"/>
    <s v="USD"/>
    <s v="N/A"/>
    <s v="Microsoft Teams Phone Standard for student_AddOn"/>
    <s v="Unidad"/>
    <s v="Und"/>
    <s v="Producto"/>
    <s v="N/A"/>
    <s v="N/A"/>
    <s v="N/A"/>
    <s v="40d1eb22-daeb-4e72-80e9-566375a83b55"/>
    <s v="Suscripción mensual con pago anual"/>
    <n v="2.2999999999999998"/>
    <n v="1"/>
    <n v="1"/>
    <n v="0"/>
    <n v="9493.1810000000005"/>
    <n v="9493.18"/>
    <n v="0"/>
  </r>
  <r>
    <s v="Catalogo principalCSP ACADEMICOd5caf83f-045d-4b7d-987c-dd79d5397cb3"/>
    <s v="d5caf83f-045d-4b7d-987c-dd79d5397cb3CSP ACADEMICO"/>
    <m/>
    <x v="0"/>
    <s v="d5caf83f-045d-4b7d-987c-dd79d5397cb3"/>
    <x v="1"/>
    <s v="Catalogo principal"/>
    <s v="USD"/>
    <s v="N/A"/>
    <s v="Microsoft Defender for Cloud Apps for Faculty"/>
    <s v="Unidad"/>
    <s v="Und"/>
    <s v="Producto"/>
    <s v="N/A"/>
    <s v="N/A"/>
    <s v="N/A"/>
    <s v="d5caf83f-045d-4b7d-987c-dd79d5397cb3"/>
    <s v="Suscripción mensual con pago anual"/>
    <n v="0.7"/>
    <n v="1"/>
    <n v="1"/>
    <n v="0"/>
    <n v="2889.2289999999998"/>
    <n v="2889.23"/>
    <n v="0"/>
  </r>
  <r>
    <s v="Catalogo principalCSP ACADEMICO392f9987-0583-4225-8338-f3c015404c4c"/>
    <s v="392f9987-0583-4225-8338-f3c015404c4cCSP ACADEMICO"/>
    <m/>
    <x v="0"/>
    <s v="392f9987-0583-4225-8338-f3c015404c4c"/>
    <x v="1"/>
    <s v="Catalogo principal"/>
    <s v="USD"/>
    <s v="N/A"/>
    <s v="Microsoft Defender for Cloud Apps for Students"/>
    <s v="Unidad"/>
    <s v="Und"/>
    <s v="Producto"/>
    <s v="N/A"/>
    <s v="N/A"/>
    <s v="N/A"/>
    <s v="392f9987-0583-4225-8338-f3c015404c4c"/>
    <s v="Suscripción mensual con pago anual"/>
    <n v="0.7"/>
    <n v="1"/>
    <n v="1"/>
    <n v="0"/>
    <n v="2889.2289999999998"/>
    <n v="2889.23"/>
    <n v="0"/>
  </r>
  <r>
    <s v="Catalogo principalCSP ACADEMICO249eaae1-50df-42d0-8d69-ca66d53248b6"/>
    <s v="249eaae1-50df-42d0-8d69-ca66d53248b6CSP ACADEMICO"/>
    <m/>
    <x v="0"/>
    <s v="249eaae1-50df-42d0-8d69-ca66d53248b6"/>
    <x v="1"/>
    <s v="Catalogo principal"/>
    <s v="USD"/>
    <s v="N/A"/>
    <s v="Microsoft Intune for Education for Faculty"/>
    <s v="Unidad"/>
    <s v="Und"/>
    <s v="Producto"/>
    <s v="N/A"/>
    <s v="N/A"/>
    <s v="N/A"/>
    <s v="249eaae1-50df-42d0-8d69-ca66d53248b6"/>
    <s v="Suscripción mensual con pago anual"/>
    <n v="0.75"/>
    <n v="1"/>
    <n v="1"/>
    <n v="0"/>
    <n v="3095.6025"/>
    <n v="3095.6"/>
    <n v="0"/>
  </r>
  <r>
    <s v="Catalogo principalCSP ACADEMICOeb93319f-34eb-45fd-92bf-6c4bdf63120d"/>
    <s v="eb93319f-34eb-45fd-92bf-6c4bdf63120dCSP ACADEMICO"/>
    <m/>
    <x v="0"/>
    <s v="eb93319f-34eb-45fd-92bf-6c4bdf63120d"/>
    <x v="1"/>
    <s v="Catalogo principal"/>
    <s v="USD"/>
    <s v="N/A"/>
    <s v="Microsoft Intune for Education for Students"/>
    <s v="Unidad"/>
    <s v="Und"/>
    <s v="Producto"/>
    <s v="N/A"/>
    <s v="N/A"/>
    <s v="N/A"/>
    <s v="eb93319f-34eb-45fd-92bf-6c4bdf63120d"/>
    <s v="Suscripción mensual con pago anual"/>
    <n v="0.75"/>
    <n v="1"/>
    <n v="1"/>
    <n v="0"/>
    <n v="3095.6025"/>
    <n v="3095.6"/>
    <n v="0"/>
  </r>
  <r>
    <s v="Catalogo principalCSP ACADEMICO786817ae-58ed-4668-994c-c30fa07e18f5"/>
    <s v="786817ae-58ed-4668-994c-c30fa07e18f5CSP ACADEMICO"/>
    <m/>
    <x v="0"/>
    <s v="786817ae-58ed-4668-994c-c30fa07e18f5"/>
    <x v="1"/>
    <s v="Catalogo principal"/>
    <s v="USD"/>
    <s v="N/A"/>
    <s v="Microsoft Intune for Education for Students use benefit"/>
    <s v="Unidad"/>
    <s v="Und"/>
    <s v="Producto"/>
    <s v="N/A"/>
    <s v="N/A"/>
    <s v="N/A"/>
    <s v="786817ae-58ed-4668-994c-c30fa07e18f5"/>
    <s v="Suscripción mensual con pago anual"/>
    <n v="0"/>
    <n v="1"/>
    <n v="1"/>
    <n v="0"/>
    <n v="0"/>
    <n v="0"/>
    <n v="0"/>
  </r>
  <r>
    <s v="Catalogo principalCSP ACADEMICO2eb59242-162a-40ac-bb17-5b658bf8a9c1"/>
    <s v="2eb59242-162a-40ac-bb17-5b658bf8a9c1CSP ACADEMICO"/>
    <m/>
    <x v="0"/>
    <s v="2eb59242-162a-40ac-bb17-5b658bf8a9c1"/>
    <x v="1"/>
    <s v="Catalogo principal"/>
    <s v="USD"/>
    <s v="N/A"/>
    <s v="Microsoft MyAnalytics for faculty_AddOn"/>
    <s v="Unidad"/>
    <s v="Und"/>
    <s v="Producto"/>
    <s v="N/A"/>
    <s v="N/A"/>
    <s v="N/A"/>
    <s v="2eb59242-162a-40ac-bb17-5b658bf8a9c1"/>
    <s v="Suscripción mensual con pago anual"/>
    <n v="1.5"/>
    <n v="1"/>
    <n v="1"/>
    <n v="0"/>
    <n v="6191.2049999999999"/>
    <n v="6191.21"/>
    <n v="0"/>
  </r>
  <r>
    <s v="Catalogo principalCSP ACADEMICO262a0187-2979-4c1e-909c-4c3094238264"/>
    <s v="262a0187-2979-4c1e-909c-4c3094238264CSP ACADEMICO"/>
    <m/>
    <x v="0"/>
    <s v="262a0187-2979-4c1e-909c-4c3094238264"/>
    <x v="1"/>
    <s v="Catalogo principal"/>
    <s v="USD"/>
    <s v="N/A"/>
    <s v="Microsoft MyAnalytics for students_AddOn"/>
    <s v="Unidad"/>
    <s v="Und"/>
    <s v="Producto"/>
    <s v="N/A"/>
    <s v="N/A"/>
    <s v="N/A"/>
    <s v="262a0187-2979-4c1e-909c-4c3094238264"/>
    <s v="Suscripción mensual con pago anual"/>
    <n v="1.1200000000000001"/>
    <n v="1"/>
    <n v="1"/>
    <n v="0"/>
    <n v="4622.7664000000004"/>
    <n v="4622.7700000000004"/>
    <n v="0"/>
  </r>
  <r>
    <s v="Catalogo principalCSP ACADEMICOcbb7a0ff-cbc5-425f-8051-a1b1f981a924"/>
    <s v="cbb7a0ff-cbc5-425f-8051-a1b1f981a924CSP ACADEMICO"/>
    <m/>
    <x v="0"/>
    <s v="cbb7a0ff-cbc5-425f-8051-a1b1f981a924"/>
    <x v="1"/>
    <s v="Catalogo principal"/>
    <s v="USD"/>
    <s v="N/A"/>
    <s v="Microsoft Stream Plan 2 for Office 365 Add-On for faculty_AddOn"/>
    <s v="Unidad"/>
    <s v="Und"/>
    <s v="Producto"/>
    <s v="N/A"/>
    <s v="N/A"/>
    <s v="N/A"/>
    <s v="cbb7a0ff-cbc5-425f-8051-a1b1f981a924"/>
    <s v="Suscripción mensual con pago anual"/>
    <n v="0.5"/>
    <n v="1"/>
    <n v="1"/>
    <n v="0"/>
    <n v="2063.7350000000001"/>
    <n v="2063.7399999999998"/>
    <n v="0"/>
  </r>
  <r>
    <s v="Catalogo principalCSP ACADEMICO46f7b110-8370-4f99-a713-94a970160a65"/>
    <s v="46f7b110-8370-4f99-a713-94a970160a65CSP ACADEMICO"/>
    <m/>
    <x v="0"/>
    <s v="46f7b110-8370-4f99-a713-94a970160a65"/>
    <x v="1"/>
    <s v="Catalogo principal"/>
    <s v="USD"/>
    <s v="N/A"/>
    <s v="Microsoft Stream Plan 2 for Office 365 Add-On for students_AddOn"/>
    <s v="Unidad"/>
    <s v="Und"/>
    <s v="Producto"/>
    <s v="N/A"/>
    <s v="N/A"/>
    <s v="N/A"/>
    <s v="46f7b110-8370-4f99-a713-94a970160a65"/>
    <s v="Suscripción mensual con pago anual"/>
    <n v="0.38"/>
    <n v="1"/>
    <n v="1"/>
    <n v="0"/>
    <n v="1568.4386000000002"/>
    <n v="1568.44"/>
    <n v="0"/>
  </r>
  <r>
    <s v="Catalogo principalCSP ACADEMICOae0515cb-3fdf-4148-903f-146223f9d1fe"/>
    <s v="ae0515cb-3fdf-4148-903f-146223f9d1feCSP ACADEMICO"/>
    <m/>
    <x v="0"/>
    <s v="ae0515cb-3fdf-4148-903f-146223f9d1fe"/>
    <x v="1"/>
    <s v="Catalogo principal"/>
    <s v="USD"/>
    <s v="N/A"/>
    <s v="Microsoft Stream Storage Add-On (500 GB) for faculty_AddOn"/>
    <s v="Unidad"/>
    <s v="Und"/>
    <s v="Producto"/>
    <s v="N/A"/>
    <s v="N/A"/>
    <s v="N/A"/>
    <s v="ae0515cb-3fdf-4148-903f-146223f9d1fe"/>
    <s v="Suscripción mensual con pago anual"/>
    <n v="25"/>
    <n v="1"/>
    <n v="1"/>
    <n v="0"/>
    <n v="103186.75"/>
    <n v="103186.75"/>
    <n v="0"/>
  </r>
  <r>
    <s v="Catalogo principalCSP ACADEMICO0a590a70-13fa-4cf4-996e-7c7da8055491"/>
    <s v="0a590a70-13fa-4cf4-996e-7c7da8055491CSP ACADEMICO"/>
    <m/>
    <x v="0"/>
    <s v="0a590a70-13fa-4cf4-996e-7c7da8055491"/>
    <x v="1"/>
    <s v="Catalogo principal"/>
    <s v="USD"/>
    <s v="N/A"/>
    <s v="Microsoft Stream Storage Add-On (500 GB) for students_AddOn"/>
    <s v="Unidad"/>
    <s v="Und"/>
    <s v="Producto"/>
    <s v="N/A"/>
    <s v="N/A"/>
    <s v="N/A"/>
    <s v="0a590a70-13fa-4cf4-996e-7c7da8055491"/>
    <s v="Suscripción mensual con pago anual"/>
    <n v="15"/>
    <n v="1"/>
    <n v="1"/>
    <n v="0"/>
    <n v="61912.05"/>
    <n v="61912.05"/>
    <n v="0"/>
  </r>
  <r>
    <s v="Catalogo principalCSP ACADEMICO512e27aa-19d1-4c38-b2cb-5813375c8201"/>
    <s v="512e27aa-19d1-4c38-b2cb-5813375c8201CSP ACADEMICO"/>
    <m/>
    <x v="0"/>
    <s v="512e27aa-19d1-4c38-b2cb-5813375c8201"/>
    <x v="1"/>
    <s v="Catalogo principal"/>
    <s v="USD"/>
    <s v="N/A"/>
    <s v="Office 365 A1 for faculty"/>
    <s v="Unidad"/>
    <s v="Und"/>
    <s v="Producto"/>
    <s v="N/A"/>
    <s v="N/A"/>
    <s v="N/A"/>
    <s v="512e27aa-19d1-4c38-b2cb-5813375c8201"/>
    <s v="Suscripción mensual con pago anual"/>
    <n v="0"/>
    <n v="1"/>
    <n v="1"/>
    <n v="0"/>
    <n v="0"/>
    <n v="0"/>
    <n v="0"/>
  </r>
  <r>
    <s v="Catalogo principalCSP ACADEMICOc60e9cc5-7339-479e-8003-285f6bd195c7"/>
    <s v="c60e9cc5-7339-479e-8003-285f6bd195c7CSP ACADEMICO"/>
    <m/>
    <x v="0"/>
    <s v="c60e9cc5-7339-479e-8003-285f6bd195c7"/>
    <x v="1"/>
    <s v="Catalogo principal"/>
    <s v="USD"/>
    <s v="N/A"/>
    <s v="Office 365 A1 for students"/>
    <s v="Unidad"/>
    <s v="Und"/>
    <s v="Producto"/>
    <s v="N/A"/>
    <s v="N/A"/>
    <s v="N/A"/>
    <s v="c60e9cc5-7339-479e-8003-285f6bd195c7"/>
    <s v="Suscripción mensual con pago anual"/>
    <n v="0"/>
    <n v="1"/>
    <n v="1"/>
    <n v="0"/>
    <n v="0"/>
    <n v="0"/>
    <n v="0"/>
  </r>
  <r>
    <s v="Catalogo principalCSP ACADEMICO7eb5101b-b893-4d63-92ca-72df3c71fafc"/>
    <s v="7eb5101b-b893-4d63-92ca-72df3c71fafcCSP ACADEMICO"/>
    <m/>
    <x v="0"/>
    <s v="7eb5101b-b893-4d63-92ca-72df3c71fafc"/>
    <x v="1"/>
    <s v="Catalogo principal"/>
    <s v="USD"/>
    <s v="N/A"/>
    <s v="Office 365 A3 for faculty"/>
    <s v="Unidad"/>
    <s v="Und"/>
    <s v="Producto"/>
    <s v="N/A"/>
    <s v="N/A"/>
    <s v="N/A"/>
    <s v="7eb5101b-b893-4d63-92ca-72df3c71fafc"/>
    <s v="Suscripción mensual con pago anual"/>
    <n v="3.3"/>
    <n v="1"/>
    <n v="1"/>
    <n v="0"/>
    <n v="13620.651"/>
    <n v="13620.65"/>
    <n v="0"/>
  </r>
  <r>
    <s v="Catalogo principalCSP ACADEMICO1b6263c0-b8fd-4706-98db-89d2ace5c1bf"/>
    <s v="1b6263c0-b8fd-4706-98db-89d2ace5c1bfCSP ACADEMICO"/>
    <m/>
    <x v="0"/>
    <s v="1b6263c0-b8fd-4706-98db-89d2ace5c1bf"/>
    <x v="1"/>
    <s v="Catalogo principal"/>
    <s v="USD"/>
    <s v="N/A"/>
    <s v="Office 365 A3 for students"/>
    <s v="Unidad"/>
    <s v="Und"/>
    <s v="Producto"/>
    <s v="N/A"/>
    <s v="N/A"/>
    <s v="N/A"/>
    <s v="1b6263c0-b8fd-4706-98db-89d2ace5c1bf"/>
    <s v="Suscripción mensual con pago anual"/>
    <n v="2.5"/>
    <n v="1"/>
    <n v="1"/>
    <n v="0"/>
    <n v="10318.675000000001"/>
    <n v="10318.68"/>
    <n v="0"/>
  </r>
  <r>
    <s v="Catalogo principalCSP ACADEMICO4ac3982a-b9a0-43bb-9639-4585284702be"/>
    <s v="4ac3982a-b9a0-43bb-9639-4585284702beCSP ACADEMICO"/>
    <m/>
    <x v="0"/>
    <s v="4ac3982a-b9a0-43bb-9639-4585284702be"/>
    <x v="1"/>
    <s v="Catalogo principal"/>
    <s v="USD"/>
    <s v="N/A"/>
    <s v="Office 365 A3 for students use benefit"/>
    <s v="Unidad"/>
    <s v="Und"/>
    <s v="Producto"/>
    <s v="N/A"/>
    <s v="N/A"/>
    <s v="N/A"/>
    <s v="4ac3982a-b9a0-43bb-9639-4585284702be"/>
    <s v="Suscripción mensual con pago anual"/>
    <n v="0"/>
    <n v="1"/>
    <n v="1"/>
    <n v="0"/>
    <n v="0"/>
    <n v="0"/>
    <n v="0"/>
  </r>
  <r>
    <s v="Catalogo principalCSP ACADEMICO8c484fd0-1f3f-44fb-b6d2-26ca107273f6"/>
    <s v="8c484fd0-1f3f-44fb-b6d2-26ca107273f6CSP ACADEMICO"/>
    <m/>
    <x v="0"/>
    <s v="8c484fd0-1f3f-44fb-b6d2-26ca107273f6"/>
    <x v="1"/>
    <s v="Catalogo principal"/>
    <s v="USD"/>
    <s v="N/A"/>
    <s v="Office 365 A5 for faculty"/>
    <s v="Unidad"/>
    <s v="Und"/>
    <s v="Producto"/>
    <s v="N/A"/>
    <s v="N/A"/>
    <s v="N/A"/>
    <s v="8c484fd0-1f3f-44fb-b6d2-26ca107273f6"/>
    <s v="Suscripción mensual con pago anual"/>
    <n v="8"/>
    <n v="1"/>
    <n v="1"/>
    <n v="0"/>
    <n v="33019.760000000002"/>
    <n v="33019.760000000002"/>
    <n v="0"/>
  </r>
  <r>
    <s v="Catalogo principalCSP ACADEMICO3891169e-2323-45f7-95c2-4497cda23d1c"/>
    <s v="3891169e-2323-45f7-95c2-4497cda23d1cCSP ACADEMICO"/>
    <m/>
    <x v="0"/>
    <s v="3891169e-2323-45f7-95c2-4497cda23d1c"/>
    <x v="1"/>
    <s v="Catalogo principal"/>
    <s v="USD"/>
    <s v="N/A"/>
    <s v="Office 365 A5 for students"/>
    <s v="Unidad"/>
    <s v="Und"/>
    <s v="Producto"/>
    <s v="N/A"/>
    <s v="N/A"/>
    <s v="N/A"/>
    <s v="3891169e-2323-45f7-95c2-4497cda23d1c"/>
    <s v="Suscripción mensual con pago anual"/>
    <n v="6"/>
    <n v="1"/>
    <n v="1"/>
    <n v="0"/>
    <n v="24764.82"/>
    <n v="24764.82"/>
    <n v="0"/>
  </r>
  <r>
    <s v="Catalogo principalCSP ACADEMICOafa66641-7d3c-4e28-88ac-56c9c0d9f676"/>
    <s v="afa66641-7d3c-4e28-88ac-56c9c0d9f676CSP ACADEMICO"/>
    <m/>
    <x v="0"/>
    <s v="afa66641-7d3c-4e28-88ac-56c9c0d9f676"/>
    <x v="1"/>
    <s v="Catalogo principal"/>
    <s v="USD"/>
    <s v="N/A"/>
    <s v="Office 365 A5 for students use benefit"/>
    <s v="Unidad"/>
    <s v="Und"/>
    <s v="Producto"/>
    <s v="N/A"/>
    <s v="N/A"/>
    <s v="N/A"/>
    <s v="afa66641-7d3c-4e28-88ac-56c9c0d9f676"/>
    <s v="Suscripción mensual con pago anual"/>
    <n v="0"/>
    <n v="1"/>
    <n v="1"/>
    <n v="0"/>
    <n v="0"/>
    <n v="0"/>
    <n v="0"/>
  </r>
  <r>
    <s v="Catalogo principalCSP ACADEMICOa9d8546b-4e19-4d08-b8e2-6814f2c2d8b1"/>
    <s v="a9d8546b-4e19-4d08-b8e2-6814f2c2d8b1CSP ACADEMICO"/>
    <m/>
    <x v="0"/>
    <s v="a9d8546b-4e19-4d08-b8e2-6814f2c2d8b1"/>
    <x v="1"/>
    <s v="Catalogo principal"/>
    <s v="USD"/>
    <s v="N/A"/>
    <s v="Microsoft Defender for Office 365 (Plan 1) Faculty_AddOn"/>
    <s v="Unidad"/>
    <s v="Und"/>
    <s v="Producto"/>
    <s v="N/A"/>
    <s v="N/A"/>
    <s v="N/A"/>
    <s v="a9d8546b-4e19-4d08-b8e2-6814f2c2d8b1"/>
    <s v="Suscripción mensual con pago anual"/>
    <n v="1.4"/>
    <n v="1"/>
    <n v="1"/>
    <n v="0"/>
    <n v="5778.4579999999996"/>
    <n v="5778.46"/>
    <n v="0"/>
  </r>
  <r>
    <s v="Catalogo principalCSP ACADEMICO8723dbc7-4782-464f-95d8-7ffe5be9c752"/>
    <s v="8723dbc7-4782-464f-95d8-7ffe5be9c752CSP ACADEMICO"/>
    <m/>
    <x v="0"/>
    <s v="8723dbc7-4782-464f-95d8-7ffe5be9c752"/>
    <x v="1"/>
    <s v="Catalogo principal"/>
    <s v="USD"/>
    <s v="N/A"/>
    <s v="Microsoft Defender for Office 365 (Plan 1) Student_AddOn"/>
    <s v="Unidad"/>
    <s v="Und"/>
    <s v="Producto"/>
    <s v="N/A"/>
    <s v="N/A"/>
    <s v="N/A"/>
    <s v="8723dbc7-4782-464f-95d8-7ffe5be9c752"/>
    <s v="Suscripción mensual con pago anual"/>
    <n v="0.7"/>
    <n v="1"/>
    <n v="1"/>
    <n v="0"/>
    <n v="2889.2289999999998"/>
    <n v="2889.23"/>
    <n v="0"/>
  </r>
  <r>
    <s v="Catalogo principalCSP ACADEMICOf1b34991-6b4b-4e77-9126-a42d75eb72c6"/>
    <s v="f1b34991-6b4b-4e77-9126-a42d75eb72c6CSP ACADEMICO"/>
    <m/>
    <x v="0"/>
    <s v="f1b34991-6b4b-4e77-9126-a42d75eb72c6"/>
    <x v="1"/>
    <s v="Catalogo principal"/>
    <s v="USD"/>
    <s v="N/A"/>
    <s v="Microsoft Defender for Office 365 (Plan 1) Student use benefit_AddOn"/>
    <s v="Unidad"/>
    <s v="Und"/>
    <s v="Producto"/>
    <s v="N/A"/>
    <s v="N/A"/>
    <s v="N/A"/>
    <s v="f1b34991-6b4b-4e77-9126-a42d75eb72c6"/>
    <s v="Suscripción mensual con pago anual"/>
    <n v="0"/>
    <n v="1"/>
    <n v="1"/>
    <n v="0"/>
    <n v="0"/>
    <n v="0"/>
    <n v="0"/>
  </r>
  <r>
    <s v="Catalogo principalCSP ACADEMICOf8aa0b4e-0799-4149-8dbc-b6105b5b4209"/>
    <s v="f8aa0b4e-0799-4149-8dbc-b6105b5b4209CSP ACADEMICO"/>
    <m/>
    <x v="0"/>
    <s v="f8aa0b4e-0799-4149-8dbc-b6105b5b4209"/>
    <x v="1"/>
    <s v="Catalogo principal"/>
    <s v="USD"/>
    <s v="N/A"/>
    <s v="Microsoft Defender for Office 365 (Plan 2) Faculty_AddOn"/>
    <s v="Unidad"/>
    <s v="Und"/>
    <s v="Producto"/>
    <s v="N/A"/>
    <s v="N/A"/>
    <s v="N/A"/>
    <s v="f8aa0b4e-0799-4149-8dbc-b6105b5b4209"/>
    <s v="Suscripción mensual con pago anual"/>
    <n v="2.2000000000000002"/>
    <n v="1"/>
    <n v="1"/>
    <n v="0"/>
    <n v="9080.4340000000011"/>
    <n v="9080.43"/>
    <n v="0"/>
  </r>
  <r>
    <s v="Catalogo principalCSP ACADEMICO5fd2b092-f47a-44c2-a79f-b3208bba335b"/>
    <s v="5fd2b092-f47a-44c2-a79f-b3208bba335bCSP ACADEMICO"/>
    <m/>
    <x v="0"/>
    <s v="5fd2b092-f47a-44c2-a79f-b3208bba335b"/>
    <x v="1"/>
    <s v="Catalogo principal"/>
    <s v="USD"/>
    <s v="N/A"/>
    <s v="Microsoft Defender for Office 365 (Plan 2) Student_AddOn"/>
    <s v="Unidad"/>
    <s v="Und"/>
    <s v="Producto"/>
    <s v="N/A"/>
    <s v="N/A"/>
    <s v="N/A"/>
    <s v="5fd2b092-f47a-44c2-a79f-b3208bba335b"/>
    <s v="Suscripción mensual con pago anual"/>
    <n v="1.5"/>
    <n v="1"/>
    <n v="1"/>
    <n v="0"/>
    <n v="6191.2049999999999"/>
    <n v="6191.21"/>
    <n v="0"/>
  </r>
  <r>
    <s v="Catalogo principalCSP ACADEMICO9c460dc3-4470-4ea6-afbd-27769b2ebef4"/>
    <s v="9c460dc3-4470-4ea6-afbd-27769b2ebef4CSP ACADEMICO"/>
    <m/>
    <x v="0"/>
    <s v="9c460dc3-4470-4ea6-afbd-27769b2ebef4"/>
    <x v="1"/>
    <s v="Catalogo principal"/>
    <s v="USD"/>
    <s v="N/A"/>
    <s v="Office 365 Extra File Storage for faculty_AddOn"/>
    <s v="Unidad"/>
    <s v="Und"/>
    <s v="Producto"/>
    <s v="N/A"/>
    <s v="N/A"/>
    <s v="N/A"/>
    <s v="9c460dc3-4470-4ea6-afbd-27769b2ebef4"/>
    <s v="Suscripción mensual con pago anual"/>
    <n v="0.2"/>
    <n v="1"/>
    <n v="1"/>
    <n v="0"/>
    <n v="825.49400000000014"/>
    <n v="825.49"/>
    <n v="0"/>
  </r>
  <r>
    <s v="Catalogo principalCSP ACADEMICO35eb491f-5484-496e-978b-f349eed3c699"/>
    <s v="35eb491f-5484-496e-978b-f349eed3c699CSP ACADEMICO"/>
    <m/>
    <x v="0"/>
    <s v="35eb491f-5484-496e-978b-f349eed3c699"/>
    <x v="1"/>
    <s v="Catalogo principal"/>
    <s v="USD"/>
    <s v="N/A"/>
    <s v="Microsoft 365 Apps for Faculty"/>
    <s v="Unidad"/>
    <s v="Und"/>
    <s v="Producto"/>
    <s v="N/A"/>
    <s v="N/A"/>
    <s v="N/A"/>
    <s v="35eb491f-5484-496e-978b-f349eed3c699"/>
    <s v="Suscripción mensual con pago anual"/>
    <n v="2.2999999999999998"/>
    <n v="1"/>
    <n v="1"/>
    <n v="0"/>
    <n v="9493.1810000000005"/>
    <n v="9493.18"/>
    <n v="0"/>
  </r>
  <r>
    <s v="Catalogo principalCSP ACADEMICO5699c6f3-cc7a-4212-9042-8f85ce30f4e0"/>
    <s v="5699c6f3-cc7a-4212-9042-8f85ce30f4e0CSP ACADEMICO"/>
    <m/>
    <x v="0"/>
    <s v="5699c6f3-cc7a-4212-9042-8f85ce30f4e0"/>
    <x v="1"/>
    <s v="Catalogo principal"/>
    <s v="USD"/>
    <s v="N/A"/>
    <s v="Microsoft 365 Apps for Students"/>
    <s v="Unidad"/>
    <s v="Und"/>
    <s v="Producto"/>
    <s v="N/A"/>
    <s v="N/A"/>
    <s v="N/A"/>
    <s v="5699c6f3-cc7a-4212-9042-8f85ce30f4e0"/>
    <s v="Suscripción mensual con pago anual"/>
    <n v="1.75"/>
    <n v="1"/>
    <n v="1"/>
    <n v="0"/>
    <n v="7223.0725000000002"/>
    <n v="7223.07"/>
    <n v="0"/>
  </r>
  <r>
    <s v="Catalogo principalCSP ACADEMICO5c25bdb6-b261-4dc2-a60f-a062be73d031"/>
    <s v="5c25bdb6-b261-4dc2-a60f-a062be73d031CSP ACADEMICO"/>
    <m/>
    <x v="0"/>
    <s v="5c25bdb6-b261-4dc2-a60f-a062be73d031"/>
    <x v="1"/>
    <s v="Catalogo principal"/>
    <s v="USD"/>
    <s v="N/A"/>
    <s v="Microsoft 365 Apps for Students use benefit"/>
    <s v="Unidad"/>
    <s v="Und"/>
    <s v="Producto"/>
    <s v="N/A"/>
    <s v="N/A"/>
    <s v="N/A"/>
    <s v="5c25bdb6-b261-4dc2-a60f-a062be73d031"/>
    <s v="Suscripción mensual con pago anual"/>
    <n v="0"/>
    <n v="1"/>
    <n v="1"/>
    <n v="0"/>
    <n v="0"/>
    <n v="0"/>
    <n v="0"/>
  </r>
  <r>
    <s v="Catalogo principalCSP ACADEMICOba78b3f1-4142-41df-a7d9-b8450370f711"/>
    <s v="ba78b3f1-4142-41df-a7d9-b8450370f711CSP ACADEMICO"/>
    <m/>
    <x v="0"/>
    <s v="ba78b3f1-4142-41df-a7d9-b8450370f711"/>
    <x v="1"/>
    <s v="Catalogo principal"/>
    <s v="USD"/>
    <s v="N/A"/>
    <s v="Power Apps per app plan for Faculty"/>
    <s v="Unidad"/>
    <s v="Und"/>
    <s v="Producto"/>
    <s v="N/A"/>
    <s v="N/A"/>
    <s v="N/A"/>
    <s v="ba78b3f1-4142-41df-a7d9-b8450370f711"/>
    <s v="Suscripción mensual con pago anual"/>
    <n v="5.5"/>
    <n v="1"/>
    <n v="1"/>
    <n v="0"/>
    <n v="22701.085000000003"/>
    <n v="22701.09"/>
    <n v="0"/>
  </r>
  <r>
    <s v="Catalogo principalCSP ACADEMICOe1f379e8-cf22-4a7d-97fd-dcf9d62fc132"/>
    <s v="e1f379e8-cf22-4a7d-97fd-dcf9d62fc132CSP ACADEMICO"/>
    <m/>
    <x v="0"/>
    <s v="e1f379e8-cf22-4a7d-97fd-dcf9d62fc132"/>
    <x v="1"/>
    <s v="Catalogo principal"/>
    <s v="USD"/>
    <s v="N/A"/>
    <s v="Power Apps per app plan for Students"/>
    <s v="Unidad"/>
    <s v="Und"/>
    <s v="Producto"/>
    <s v="N/A"/>
    <s v="N/A"/>
    <s v="N/A"/>
    <s v="e1f379e8-cf22-4a7d-97fd-dcf9d62fc132"/>
    <s v="Suscripción mensual con pago anual"/>
    <n v="4"/>
    <n v="1"/>
    <n v="1"/>
    <n v="0"/>
    <n v="16509.88"/>
    <n v="16509.88"/>
    <n v="0"/>
  </r>
  <r>
    <s v="Catalogo principalCSP ACADEMICObb94a81e-661e-430c-8a7e-41fe0df940ae"/>
    <s v="bb94a81e-661e-430c-8a7e-41fe0df940aeCSP ACADEMICO"/>
    <m/>
    <x v="0"/>
    <s v="bb94a81e-661e-430c-8a7e-41fe0df940ae"/>
    <x v="1"/>
    <s v="Catalogo principal"/>
    <s v="USD"/>
    <s v="N/A"/>
    <s v="Power Apps per user plan for Faculty"/>
    <s v="Unidad"/>
    <s v="Und"/>
    <s v="Producto"/>
    <s v="N/A"/>
    <s v="N/A"/>
    <s v="N/A"/>
    <s v="bb94a81e-661e-430c-8a7e-41fe0df940ae"/>
    <s v="Suscripción mensual con pago anual"/>
    <n v="11"/>
    <n v="1"/>
    <n v="1"/>
    <n v="0"/>
    <n v="45402.170000000006"/>
    <n v="45402.17"/>
    <n v="0"/>
  </r>
  <r>
    <s v="Catalogo principalCSP ACADEMICOab638b5e-e058-4ce7-a174-5bbc76504512"/>
    <s v="ab638b5e-e058-4ce7-a174-5bbc76504512CSP ACADEMICO"/>
    <m/>
    <x v="0"/>
    <s v="ab638b5e-e058-4ce7-a174-5bbc76504512"/>
    <x v="1"/>
    <s v="Catalogo principal"/>
    <s v="USD"/>
    <s v="N/A"/>
    <s v="Power Apps per user plan for Students"/>
    <s v="Unidad"/>
    <s v="Und"/>
    <s v="Producto"/>
    <s v="N/A"/>
    <s v="N/A"/>
    <s v="N/A"/>
    <s v="ab638b5e-e058-4ce7-a174-5bbc76504512"/>
    <s v="Suscripción mensual con pago anual"/>
    <n v="8"/>
    <n v="1"/>
    <n v="1"/>
    <n v="0"/>
    <n v="33019.760000000002"/>
    <n v="33019.760000000002"/>
    <n v="0"/>
  </r>
  <r>
    <s v="Catalogo principalCSP ACADEMICObecdef92-fad2-4a26-9895-b2d12a586218"/>
    <s v="becdef92-fad2-4a26-9895-b2d12a586218CSP ACADEMICO"/>
    <m/>
    <x v="0"/>
    <s v="becdef92-fad2-4a26-9895-b2d12a586218"/>
    <x v="1"/>
    <s v="Catalogo principal"/>
    <s v="USD"/>
    <s v="N/A"/>
    <s v="Power Apps Portals login capacity add-on for Faculty"/>
    <s v="Unidad"/>
    <s v="Und"/>
    <s v="Producto"/>
    <s v="N/A"/>
    <s v="N/A"/>
    <s v="N/A"/>
    <s v="becdef92-fad2-4a26-9895-b2d12a586218"/>
    <s v="Suscripción mensual con pago anual"/>
    <n v="140"/>
    <n v="1"/>
    <n v="1"/>
    <n v="0"/>
    <n v="577845.80000000005"/>
    <n v="577845.80000000005"/>
    <n v="0"/>
  </r>
  <r>
    <s v="Catalogo principalCSP ACADEMICO14630cc6-93cd-41db-9412-ad528bd7b4d1"/>
    <s v="14630cc6-93cd-41db-9412-ad528bd7b4d1CSP ACADEMICO"/>
    <m/>
    <x v="0"/>
    <s v="14630cc6-93cd-41db-9412-ad528bd7b4d1"/>
    <x v="1"/>
    <s v="Catalogo principal"/>
    <s v="USD"/>
    <s v="N/A"/>
    <s v="Power Apps Portals login capacity add-on Tier 2 (10 unit min) for Faculty"/>
    <s v="Unidad"/>
    <s v="Und"/>
    <s v="Producto"/>
    <s v="N/A"/>
    <s v="N/A"/>
    <s v="N/A"/>
    <s v="14630cc6-93cd-41db-9412-ad528bd7b4d1"/>
    <s v="Suscripción mensual con pago anual"/>
    <n v="70"/>
    <n v="1"/>
    <n v="1"/>
    <n v="0"/>
    <n v="288922.90000000002"/>
    <n v="288922.90000000002"/>
    <n v="0"/>
  </r>
  <r>
    <s v="Catalogo principalCSP ACADEMICOdea59872-beae-4433-af84-5a95d89db997"/>
    <s v="dea59872-beae-4433-af84-5a95d89db997CSP ACADEMICO"/>
    <m/>
    <x v="0"/>
    <s v="dea59872-beae-4433-af84-5a95d89db997"/>
    <x v="1"/>
    <s v="Catalogo principal"/>
    <s v="USD"/>
    <s v="N/A"/>
    <s v="Power Apps Portals login capacity add-on Tier 3 (50 unit min) for Faculty"/>
    <s v="Unidad"/>
    <s v="Und"/>
    <s v="Producto"/>
    <s v="N/A"/>
    <s v="N/A"/>
    <s v="N/A"/>
    <s v="dea59872-beae-4433-af84-5a95d89db997"/>
    <s v="Suscripción mensual con pago anual"/>
    <n v="49"/>
    <n v="1"/>
    <n v="1"/>
    <n v="0"/>
    <n v="202246.03"/>
    <n v="202246.03"/>
    <n v="0"/>
  </r>
  <r>
    <s v="Catalogo principalCSP ACADEMICO08dcbd7c-464b-4ca5-9c83-33ae62661fdf"/>
    <s v="08dcbd7c-464b-4ca5-9c83-33ae62661fdfCSP ACADEMICO"/>
    <m/>
    <x v="0"/>
    <s v="08dcbd7c-464b-4ca5-9c83-33ae62661fdf"/>
    <x v="1"/>
    <s v="Catalogo principal"/>
    <s v="USD"/>
    <s v="N/A"/>
    <s v="Power Apps Portals page view capacity add-on for Faculty"/>
    <s v="Unidad"/>
    <s v="Und"/>
    <s v="Producto"/>
    <s v="N/A"/>
    <s v="N/A"/>
    <s v="N/A"/>
    <s v="08dcbd7c-464b-4ca5-9c83-33ae62661fdf"/>
    <s v="Suscripción mensual con pago anual"/>
    <n v="70"/>
    <n v="1"/>
    <n v="1"/>
    <n v="0"/>
    <n v="288922.90000000002"/>
    <n v="288922.90000000002"/>
    <n v="0"/>
  </r>
  <r>
    <s v="Catalogo principalCSP ACADEMICO62f8b708-d323-4108-aaeb-3ef5fbd4b14a"/>
    <s v="62f8b708-d323-4108-aaeb-3ef5fbd4b14aCSP ACADEMICO"/>
    <m/>
    <x v="0"/>
    <s v="62f8b708-d323-4108-aaeb-3ef5fbd4b14a"/>
    <x v="1"/>
    <s v="Catalogo principal"/>
    <s v="USD"/>
    <s v="N/A"/>
    <s v="Power Automate per flow plan for Faculty"/>
    <s v="Unidad"/>
    <s v="Und"/>
    <s v="Producto"/>
    <s v="N/A"/>
    <s v="N/A"/>
    <s v="N/A"/>
    <s v="62f8b708-d323-4108-aaeb-3ef5fbd4b14a"/>
    <s v="Suscripción mensual con pago anual"/>
    <n v="55"/>
    <n v="1"/>
    <n v="1"/>
    <n v="0"/>
    <n v="227010.85"/>
    <n v="227010.85"/>
    <n v="0"/>
  </r>
  <r>
    <s v="Catalogo principalCSP ACADEMICO4904821b-aa19-41c1-9674-1d20fe980eb9"/>
    <s v="4904821b-aa19-41c1-9674-1d20fe980eb9CSP ACADEMICO"/>
    <m/>
    <x v="0"/>
    <s v="4904821b-aa19-41c1-9674-1d20fe980eb9"/>
    <x v="1"/>
    <s v="Catalogo principal"/>
    <s v="USD"/>
    <s v="N/A"/>
    <s v="Power Automate per user plan for Faculty"/>
    <s v="Unidad"/>
    <s v="Und"/>
    <s v="Producto"/>
    <s v="N/A"/>
    <s v="N/A"/>
    <s v="N/A"/>
    <s v="4904821b-aa19-41c1-9674-1d20fe980eb9"/>
    <s v="Suscripción mensual con pago anual"/>
    <n v="8.3000000000000007"/>
    <n v="1"/>
    <n v="1"/>
    <n v="0"/>
    <n v="34258.001000000004"/>
    <n v="34258"/>
    <n v="0"/>
  </r>
  <r>
    <s v="Catalogo principalCSP ACADEMICOb5926275-371c-43b9-bac8-45a408a0f0dd"/>
    <s v="b5926275-371c-43b9-bac8-45a408a0f0ddCSP ACADEMICO"/>
    <m/>
    <x v="0"/>
    <s v="b5926275-371c-43b9-bac8-45a408a0f0dd"/>
    <x v="1"/>
    <s v="Catalogo principal"/>
    <s v="USD"/>
    <s v="N/A"/>
    <s v="Power Automate per user plan for Students"/>
    <s v="Unidad"/>
    <s v="Und"/>
    <s v="Producto"/>
    <s v="N/A"/>
    <s v="N/A"/>
    <s v="N/A"/>
    <s v="b5926275-371c-43b9-bac8-45a408a0f0dd"/>
    <s v="Suscripción mensual con pago anual"/>
    <n v="6"/>
    <n v="1"/>
    <n v="1"/>
    <n v="0"/>
    <n v="24764.82"/>
    <n v="24764.82"/>
    <n v="0"/>
  </r>
  <r>
    <s v="Catalogo principalCSP ACADEMICO4ebcded4-77ce-43c2-a282-644390ba79c7"/>
    <s v="4ebcded4-77ce-43c2-a282-644390ba79c7CSP ACADEMICO"/>
    <m/>
    <x v="0"/>
    <s v="4ebcded4-77ce-43c2-a282-644390ba79c7"/>
    <x v="1"/>
    <s v="Catalogo principal"/>
    <s v="USD"/>
    <s v="N/A"/>
    <s v="Power BI Premium P1 for Faculty"/>
    <s v="Unidad"/>
    <s v="Und"/>
    <s v="Producto"/>
    <s v="N/A"/>
    <s v="N/A"/>
    <s v="N/A"/>
    <s v="4ebcded4-77ce-43c2-a282-644390ba79c7"/>
    <s v="Suscripción mensual con pago anual"/>
    <n v="1998"/>
    <n v="1"/>
    <n v="1"/>
    <n v="0"/>
    <n v="8246685.0600000005"/>
    <n v="8246685.0599999996"/>
    <n v="0"/>
  </r>
  <r>
    <s v="Catalogo principalCSP ACADEMICO3d42385f-10bd-4230-bee1-2189565224b8"/>
    <s v="3d42385f-10bd-4230-bee1-2189565224b8CSP ACADEMICO"/>
    <m/>
    <x v="0"/>
    <s v="3d42385f-10bd-4230-bee1-2189565224b8"/>
    <x v="1"/>
    <s v="Catalogo principal"/>
    <s v="USD"/>
    <s v="N/A"/>
    <s v="Power BI Premium P1 for Students"/>
    <s v="Unidad"/>
    <s v="Und"/>
    <s v="Producto"/>
    <s v="N/A"/>
    <s v="N/A"/>
    <s v="N/A"/>
    <s v="3d42385f-10bd-4230-bee1-2189565224b8"/>
    <s v="Suscripción mensual con pago anual"/>
    <n v="1998"/>
    <n v="1"/>
    <n v="1"/>
    <n v="0"/>
    <n v="8246685.0600000005"/>
    <n v="8246685.0599999996"/>
    <n v="0"/>
  </r>
  <r>
    <s v="Catalogo principalCSP ACADEMICO457b704a-5f90-49e0-be43-1b2124b2dd02"/>
    <s v="457b704a-5f90-49e0-be43-1b2124b2dd02CSP ACADEMICO"/>
    <m/>
    <x v="0"/>
    <s v="457b704a-5f90-49e0-be43-1b2124b2dd02"/>
    <x v="1"/>
    <s v="Catalogo principal"/>
    <s v="USD"/>
    <s v="N/A"/>
    <s v="Power BI Premium P2 for Faculty"/>
    <s v="Unidad"/>
    <s v="Und"/>
    <s v="Producto"/>
    <s v="N/A"/>
    <s v="N/A"/>
    <s v="N/A"/>
    <s v="457b704a-5f90-49e0-be43-1b2124b2dd02"/>
    <s v="Suscripción mensual con pago anual"/>
    <n v="3998"/>
    <n v="1"/>
    <n v="1"/>
    <n v="0"/>
    <n v="16501625.060000001"/>
    <n v="16501625.060000001"/>
    <n v="0"/>
  </r>
  <r>
    <s v="Catalogo principalCSP ACADEMICOcd7967ef-4c48-484c-a539-7dc876d61e88"/>
    <s v="cd7967ef-4c48-484c-a539-7dc876d61e88CSP ACADEMICO"/>
    <m/>
    <x v="0"/>
    <s v="cd7967ef-4c48-484c-a539-7dc876d61e88"/>
    <x v="1"/>
    <s v="Catalogo principal"/>
    <s v="USD"/>
    <s v="N/A"/>
    <s v="Power BI Premium P2 for Students"/>
    <s v="Unidad"/>
    <s v="Und"/>
    <s v="Producto"/>
    <s v="N/A"/>
    <s v="N/A"/>
    <s v="N/A"/>
    <s v="cd7967ef-4c48-484c-a539-7dc876d61e88"/>
    <s v="Suscripción mensual con pago anual"/>
    <n v="3998"/>
    <n v="1"/>
    <n v="1"/>
    <n v="0"/>
    <n v="16501625.060000001"/>
    <n v="16501625.060000001"/>
    <n v="0"/>
  </r>
  <r>
    <s v="Catalogo principalCSP ACADEMICOcfe79d8a-1948-4b68-b867-e53b771aaea0"/>
    <s v="cfe79d8a-1948-4b68-b867-e53b771aaea0CSP ACADEMICO"/>
    <m/>
    <x v="0"/>
    <s v="cfe79d8a-1948-4b68-b867-e53b771aaea0"/>
    <x v="1"/>
    <s v="Catalogo principal"/>
    <s v="USD"/>
    <s v="N/A"/>
    <s v="Power BI Premium P3 for Faculty"/>
    <s v="Unidad"/>
    <s v="Und"/>
    <s v="Producto"/>
    <s v="N/A"/>
    <s v="N/A"/>
    <s v="N/A"/>
    <s v="cfe79d8a-1948-4b68-b867-e53b771aaea0"/>
    <s v="Suscripción mensual con pago anual"/>
    <n v="7998"/>
    <n v="1"/>
    <n v="1"/>
    <n v="0"/>
    <n v="33011505.060000002"/>
    <n v="33011505.059999999"/>
    <n v="0"/>
  </r>
  <r>
    <s v="Catalogo principalCSP ACADEMICOf17c5ab1-86b4-4d0d-9807-478c24576384"/>
    <s v="f17c5ab1-86b4-4d0d-9807-478c24576384CSP ACADEMICO"/>
    <m/>
    <x v="0"/>
    <s v="f17c5ab1-86b4-4d0d-9807-478c24576384"/>
    <x v="1"/>
    <s v="Catalogo principal"/>
    <s v="USD"/>
    <s v="N/A"/>
    <s v="Power BI Premium P3 for Students"/>
    <s v="Unidad"/>
    <s v="Und"/>
    <s v="Producto"/>
    <s v="N/A"/>
    <s v="N/A"/>
    <s v="N/A"/>
    <s v="f17c5ab1-86b4-4d0d-9807-478c24576384"/>
    <s v="Suscripción mensual con pago anual"/>
    <n v="7998"/>
    <n v="1"/>
    <n v="1"/>
    <n v="0"/>
    <n v="33011505.060000002"/>
    <n v="33011505.059999999"/>
    <n v="0"/>
  </r>
  <r>
    <s v="Catalogo principalCSP ACADEMICO98fa9c4d-ef56-4480-86cb-b10d49effa73"/>
    <s v="98fa9c4d-ef56-4480-86cb-b10d49effa73CSP ACADEMICO"/>
    <m/>
    <x v="0"/>
    <s v="98fa9c4d-ef56-4480-86cb-b10d49effa73"/>
    <x v="1"/>
    <s v="Catalogo principal"/>
    <s v="USD"/>
    <s v="N/A"/>
    <s v="Power BI Pro for faculty"/>
    <s v="Unidad"/>
    <s v="Und"/>
    <s v="Producto"/>
    <s v="N/A"/>
    <s v="N/A"/>
    <s v="N/A"/>
    <s v="98fa9c4d-ef56-4480-86cb-b10d49effa73"/>
    <s v="Suscripción mensual con pago anual"/>
    <n v="2.2999999999999998"/>
    <n v="1"/>
    <n v="1"/>
    <n v="0"/>
    <n v="9493.1810000000005"/>
    <n v="9493.18"/>
    <n v="0"/>
  </r>
  <r>
    <s v="Catalogo principalCSP ACADEMICO15a38d13-62c6-48a0-a752-aea1627cb00b"/>
    <s v="15a38d13-62c6-48a0-a752-aea1627cb00bCSP ACADEMICO"/>
    <m/>
    <x v="0"/>
    <s v="15a38d13-62c6-48a0-a752-aea1627cb00b"/>
    <x v="1"/>
    <s v="Catalogo principal"/>
    <s v="USD"/>
    <s v="N/A"/>
    <s v="Power BI Pro for students"/>
    <s v="Unidad"/>
    <s v="Und"/>
    <s v="Producto"/>
    <s v="N/A"/>
    <s v="N/A"/>
    <s v="N/A"/>
    <s v="15a38d13-62c6-48a0-a752-aea1627cb00b"/>
    <s v="Suscripción mensual con pago anual"/>
    <n v="1.25"/>
    <n v="1"/>
    <n v="1"/>
    <n v="0"/>
    <n v="5159.3375000000005"/>
    <n v="5159.34"/>
    <n v="0"/>
  </r>
  <r>
    <s v="Catalogo principalCSP ACADEMICOf2769835-068a-44ba-b1d1-63752bf26a7b"/>
    <s v="f2769835-068a-44ba-b1d1-63752bf26a7bCSP ACADEMICO"/>
    <m/>
    <x v="0"/>
    <s v="f2769835-068a-44ba-b1d1-63752bf26a7b"/>
    <x v="1"/>
    <s v="Catalogo principal"/>
    <s v="USD"/>
    <s v="N/A"/>
    <s v="Power Virtual Agent for Faculty"/>
    <s v="Unidad"/>
    <s v="Und"/>
    <s v="Producto"/>
    <s v="N/A"/>
    <s v="N/A"/>
    <s v="N/A"/>
    <s v="f2769835-068a-44ba-b1d1-63752bf26a7b"/>
    <s v="Suscripción mensual con pago anual"/>
    <n v="550"/>
    <n v="1"/>
    <n v="1"/>
    <n v="0"/>
    <n v="2270108.5"/>
    <n v="2270108.5"/>
    <n v="0"/>
  </r>
  <r>
    <s v="Catalogo principalCSP ACADEMICO157ce909-2b07-4c98-9d99-5e13b46c1ffd"/>
    <s v="157ce909-2b07-4c98-9d99-5e13b46c1ffdCSP ACADEMICO"/>
    <m/>
    <x v="0"/>
    <s v="157ce909-2b07-4c98-9d99-5e13b46c1ffd"/>
    <x v="1"/>
    <s v="Catalogo principal"/>
    <s v="USD"/>
    <s v="N/A"/>
    <s v="Power Virtual Agent User License for Faculty_AddOn"/>
    <s v="Unidad"/>
    <s v="Und"/>
    <s v="Producto"/>
    <s v="N/A"/>
    <s v="N/A"/>
    <s v="N/A"/>
    <s v="157ce909-2b07-4c98-9d99-5e13b46c1ffd"/>
    <s v="Suscripción mensual con pago anual"/>
    <n v="0"/>
    <n v="1"/>
    <n v="1"/>
    <n v="0"/>
    <n v="0"/>
    <n v="0"/>
    <n v="0"/>
  </r>
  <r>
    <s v="Catalogo principalCSP ACADEMICOc13042ec-74ee-438a-80e7-c9ff71406c9c"/>
    <s v="c13042ec-74ee-438a-80e7-c9ff71406c9cCSP ACADEMICO"/>
    <m/>
    <x v="0"/>
    <s v="c13042ec-74ee-438a-80e7-c9ff71406c9c"/>
    <x v="1"/>
    <s v="Catalogo principal"/>
    <s v="USD"/>
    <s v="N/A"/>
    <s v="Power Platform Requests add-on for Faculty"/>
    <s v="Unidad"/>
    <s v="Und"/>
    <s v="Producto"/>
    <s v="N/A"/>
    <s v="N/A"/>
    <s v="N/A"/>
    <s v="c13042ec-74ee-438a-80e7-c9ff71406c9c"/>
    <s v="Suscripción mensual con pago anual"/>
    <n v="35"/>
    <n v="1"/>
    <n v="1"/>
    <n v="0"/>
    <n v="144461.45000000001"/>
    <n v="144461.45000000001"/>
    <n v="0"/>
  </r>
  <r>
    <s v="Catalogo principalCSP ACADEMICOc3b23a21-76e2-46e7-ae4f-60e1bdb96bea"/>
    <s v="c3b23a21-76e2-46e7-ae4f-60e1bdb96beaCSP ACADEMICO"/>
    <m/>
    <x v="0"/>
    <s v="c3b23a21-76e2-46e7-ae4f-60e1bdb96bea"/>
    <x v="1"/>
    <s v="Catalogo principal"/>
    <s v="USD"/>
    <s v="N/A"/>
    <s v="Pro Direct Support for Dynamics 365 Operations for Faculty"/>
    <s v="Unidad"/>
    <s v="Und"/>
    <s v="Producto"/>
    <s v="N/A"/>
    <s v="N/A"/>
    <s v="N/A"/>
    <s v="c3b23a21-76e2-46e7-ae4f-60e1bdb96bea"/>
    <s v="Suscripción mensual con pago anual"/>
    <n v="5"/>
    <n v="1"/>
    <n v="1"/>
    <n v="0"/>
    <n v="20637.350000000002"/>
    <n v="20637.349999999999"/>
    <n v="0"/>
  </r>
  <r>
    <s v="Catalogo principalCSP ACADEMICO1835808d-06a2-42c5-9f09-82c2e7ed5c72"/>
    <s v="1835808d-06a2-42c5-9f09-82c2e7ed5c72CSP ACADEMICO"/>
    <m/>
    <x v="0"/>
    <s v="1835808d-06a2-42c5-9f09-82c2e7ed5c72"/>
    <x v="1"/>
    <s v="Catalogo principal"/>
    <s v="USD"/>
    <s v="N/A"/>
    <s v="Pro Direct Support for Dynamics 365 Operations for Students"/>
    <s v="Unidad"/>
    <s v="Und"/>
    <s v="Producto"/>
    <s v="N/A"/>
    <s v="N/A"/>
    <s v="N/A"/>
    <s v="1835808d-06a2-42c5-9f09-82c2e7ed5c72"/>
    <s v="Suscripción mensual con pago anual"/>
    <n v="3.6"/>
    <n v="1"/>
    <n v="1"/>
    <n v="0"/>
    <n v="14858.892000000002"/>
    <n v="14858.89"/>
    <n v="0"/>
  </r>
  <r>
    <s v="Catalogo principalCSP ACADEMICO30c8f784-8eb9-46e6-bf69-a8fae07022e4"/>
    <s v="30c8f784-8eb9-46e6-bf69-a8fae07022e4CSP ACADEMICO"/>
    <m/>
    <x v="0"/>
    <s v="30c8f784-8eb9-46e6-bf69-a8fae07022e4"/>
    <x v="1"/>
    <s v="Catalogo principal"/>
    <s v="USD"/>
    <s v="N/A"/>
    <s v="Project Online Essentials for faculty"/>
    <s v="Unidad"/>
    <s v="Und"/>
    <s v="Producto"/>
    <s v="N/A"/>
    <s v="N/A"/>
    <s v="N/A"/>
    <s v="30c8f784-8eb9-46e6-bf69-a8fae07022e4"/>
    <s v="Suscripción mensual con pago anual"/>
    <n v="0"/>
    <n v="1"/>
    <n v="1"/>
    <n v="0"/>
    <n v="0"/>
    <n v="0"/>
    <n v="0"/>
  </r>
  <r>
    <s v="Catalogo principalCSP ACADEMICOec0a7046-93d5-40e0-bc61-bcb0276c14e4"/>
    <s v="ec0a7046-93d5-40e0-bc61-bcb0276c14e4CSP ACADEMICO"/>
    <m/>
    <x v="0"/>
    <s v="ec0a7046-93d5-40e0-bc61-bcb0276c14e4"/>
    <x v="1"/>
    <s v="Catalogo principal"/>
    <s v="USD"/>
    <s v="N/A"/>
    <s v="Project Online Essentials for students"/>
    <s v="Unidad"/>
    <s v="Und"/>
    <s v="Producto"/>
    <s v="N/A"/>
    <s v="N/A"/>
    <s v="N/A"/>
    <s v="ec0a7046-93d5-40e0-bc61-bcb0276c14e4"/>
    <s v="Suscripción mensual con pago anual"/>
    <n v="0"/>
    <n v="1"/>
    <n v="1"/>
    <n v="0"/>
    <n v="0"/>
    <n v="0"/>
    <n v="0"/>
  </r>
  <r>
    <s v="Catalogo principalCSP ACADEMICOa3a8a723-99a2-4129-bc40-046e6768f7a3"/>
    <s v="a3a8a723-99a2-4129-bc40-046e6768f7a3CSP ACADEMICO"/>
    <m/>
    <x v="0"/>
    <s v="a3a8a723-99a2-4129-bc40-046e6768f7a3"/>
    <x v="1"/>
    <s v="Catalogo principal"/>
    <s v="USD"/>
    <s v="N/A"/>
    <s v="Project Plan 3 for faculty"/>
    <s v="Unidad"/>
    <s v="Und"/>
    <s v="Producto"/>
    <s v="N/A"/>
    <s v="N/A"/>
    <s v="N/A"/>
    <s v="a3a8a723-99a2-4129-bc40-046e6768f7a3"/>
    <s v="Suscripción mensual con pago anual"/>
    <n v="6"/>
    <n v="1"/>
    <n v="1"/>
    <n v="0"/>
    <n v="24764.82"/>
    <n v="24764.82"/>
    <n v="0"/>
  </r>
  <r>
    <s v="Catalogo principalCSP ACADEMICO7754c541-7881-4f61-a3fb-fd2cf6840143"/>
    <s v="7754c541-7881-4f61-a3fb-fd2cf6840143CSP ACADEMICO"/>
    <m/>
    <x v="0"/>
    <s v="7754c541-7881-4f61-a3fb-fd2cf6840143"/>
    <x v="1"/>
    <s v="Catalogo principal"/>
    <s v="USD"/>
    <s v="N/A"/>
    <s v="Project Plan 3 for students"/>
    <s v="Unidad"/>
    <s v="Und"/>
    <s v="Producto"/>
    <s v="N/A"/>
    <s v="N/A"/>
    <s v="N/A"/>
    <s v="7754c541-7881-4f61-a3fb-fd2cf6840143"/>
    <s v="Suscripción mensual con pago anual"/>
    <n v="4.5"/>
    <n v="1"/>
    <n v="1"/>
    <n v="0"/>
    <n v="18573.615000000002"/>
    <n v="18573.62"/>
    <n v="0"/>
  </r>
  <r>
    <s v="Catalogo principalCSP ACADEMICOab1dfb9d-a3a3-465a-b460-1593c005803a"/>
    <s v="ab1dfb9d-a3a3-465a-b460-1593c005803aCSP ACADEMICO"/>
    <m/>
    <x v="0"/>
    <s v="ab1dfb9d-a3a3-465a-b460-1593c005803a"/>
    <x v="1"/>
    <s v="Catalogo principal"/>
    <s v="USD"/>
    <s v="N/A"/>
    <s v="Project Plan 5 for faculty"/>
    <s v="Unidad"/>
    <s v="Und"/>
    <s v="Producto"/>
    <s v="N/A"/>
    <s v="N/A"/>
    <s v="N/A"/>
    <s v="ab1dfb9d-a3a3-465a-b460-1593c005803a"/>
    <s v="Suscripción mensual con pago anual"/>
    <n v="11"/>
    <n v="1"/>
    <n v="1"/>
    <n v="0"/>
    <n v="45402.170000000006"/>
    <n v="45402.17"/>
    <n v="0"/>
  </r>
  <r>
    <s v="Catalogo principalCSP ACADEMICOf02bef2c-7ee2-41ec-af7f-1f409396c052"/>
    <s v="f02bef2c-7ee2-41ec-af7f-1f409396c052CSP ACADEMICO"/>
    <m/>
    <x v="0"/>
    <s v="f02bef2c-7ee2-41ec-af7f-1f409396c052"/>
    <x v="1"/>
    <s v="Catalogo principal"/>
    <s v="USD"/>
    <s v="N/A"/>
    <s v="Project Plan 5 for students"/>
    <s v="Unidad"/>
    <s v="Und"/>
    <s v="Producto"/>
    <s v="N/A"/>
    <s v="N/A"/>
    <s v="N/A"/>
    <s v="f02bef2c-7ee2-41ec-af7f-1f409396c052"/>
    <s v="Suscripción mensual con pago anual"/>
    <n v="8.5"/>
    <n v="1"/>
    <n v="1"/>
    <n v="0"/>
    <n v="35083.495000000003"/>
    <n v="35083.5"/>
    <n v="0"/>
  </r>
  <r>
    <s v="Catalogo principalCSP ACADEMICO8637b090-a710-44e8-96ec-230e0c7f1e19"/>
    <s v="8637b090-a710-44e8-96ec-230e0c7f1e19CSP ACADEMICO"/>
    <m/>
    <x v="0"/>
    <s v="8637b090-a710-44e8-96ec-230e0c7f1e19"/>
    <x v="1"/>
    <s v="Catalogo principal"/>
    <s v="USD"/>
    <s v="N/A"/>
    <s v="Skype for Business Plus CAL for faculty_AddOn"/>
    <s v="Unidad"/>
    <s v="Und"/>
    <s v="Producto"/>
    <s v="N/A"/>
    <s v="N/A"/>
    <s v="N/A"/>
    <s v="8637b090-a710-44e8-96ec-230e0c7f1e19"/>
    <s v="Suscripción mensual con pago anual"/>
    <n v="1.5"/>
    <n v="1"/>
    <n v="1"/>
    <n v="0"/>
    <n v="6191.2049999999999"/>
    <n v="6191.21"/>
    <n v="0"/>
  </r>
  <r>
    <s v="Catalogo principalCSP ACADEMICO17853361-4de9-487f-b897-ac65b9e508a3"/>
    <s v="17853361-4de9-487f-b897-ac65b9e508a3CSP ACADEMICO"/>
    <m/>
    <x v="0"/>
    <s v="17853361-4de9-487f-b897-ac65b9e508a3"/>
    <x v="1"/>
    <s v="Catalogo principal"/>
    <s v="USD"/>
    <s v="N/A"/>
    <s v="Skype for Business Plus CAL for students_AddOn"/>
    <s v="Unidad"/>
    <s v="Und"/>
    <s v="Producto"/>
    <s v="N/A"/>
    <s v="N/A"/>
    <s v="N/A"/>
    <s v="17853361-4de9-487f-b897-ac65b9e508a3"/>
    <s v="Suscripción mensual con pago anual"/>
    <n v="0.5"/>
    <n v="1"/>
    <n v="1"/>
    <n v="0"/>
    <n v="2063.7350000000001"/>
    <n v="2063.7399999999998"/>
    <n v="0"/>
  </r>
  <r>
    <s v="Catalogo principalCSP ACADEMICO06312e72-b89a-42ad-bd9a-b13c72b16526"/>
    <s v="06312e72-b89a-42ad-bd9a-b13c72b16526CSP ACADEMICO"/>
    <m/>
    <x v="0"/>
    <s v="06312e72-b89a-42ad-bd9a-b13c72b16526"/>
    <x v="1"/>
    <s v="Catalogo principal"/>
    <s v="USD"/>
    <s v="N/A"/>
    <s v="Visio Plan 1 for faculty"/>
    <s v="Unidad"/>
    <s v="Und"/>
    <s v="Producto"/>
    <s v="N/A"/>
    <s v="N/A"/>
    <s v="N/A"/>
    <s v="06312e72-b89a-42ad-bd9a-b13c72b16526"/>
    <s v="Suscripción mensual con pago anual"/>
    <n v="1"/>
    <n v="1"/>
    <n v="1"/>
    <n v="0"/>
    <n v="4127.47"/>
    <n v="4127.47"/>
    <n v="0"/>
  </r>
  <r>
    <s v="Catalogo principalCSP ACADEMICO7c1c021e-87d7-454f-bed7-27590555409b"/>
    <s v="7c1c021e-87d7-454f-bed7-27590555409bCSP ACADEMICO"/>
    <m/>
    <x v="0"/>
    <s v="7c1c021e-87d7-454f-bed7-27590555409b"/>
    <x v="1"/>
    <s v="Catalogo principal"/>
    <s v="USD"/>
    <s v="N/A"/>
    <s v="Visio Plan 1 for students"/>
    <s v="Unidad"/>
    <s v="Und"/>
    <s v="Producto"/>
    <s v="N/A"/>
    <s v="N/A"/>
    <s v="N/A"/>
    <s v="7c1c021e-87d7-454f-bed7-27590555409b"/>
    <s v="Suscripción mensual con pago anual"/>
    <n v="0.75"/>
    <n v="1"/>
    <n v="1"/>
    <n v="0"/>
    <n v="3095.6025"/>
    <n v="3095.6"/>
    <n v="0"/>
  </r>
  <r>
    <s v="Catalogo principalCSP ACADEMICO0198ee56-db84-4f71-a798-f5a497ce20d6"/>
    <s v="0198ee56-db84-4f71-a798-f5a497ce20d6CSP ACADEMICO"/>
    <m/>
    <x v="0"/>
    <s v="0198ee56-db84-4f71-a798-f5a497ce20d6"/>
    <x v="1"/>
    <s v="Catalogo principal"/>
    <s v="USD"/>
    <s v="N/A"/>
    <s v="Visio Plan 2 for faculty"/>
    <s v="Unidad"/>
    <s v="Und"/>
    <s v="Producto"/>
    <s v="N/A"/>
    <s v="N/A"/>
    <s v="N/A"/>
    <s v="0198ee56-db84-4f71-a798-f5a497ce20d6"/>
    <s v="Suscripción mensual con pago anual"/>
    <n v="2.2000000000000002"/>
    <n v="1"/>
    <n v="1"/>
    <n v="0"/>
    <n v="9080.4340000000011"/>
    <n v="9080.43"/>
    <n v="0"/>
  </r>
  <r>
    <s v="Catalogo principalCSP ACADEMICO37b24fc8-36d6-48ff-b7cd-19734aac6095"/>
    <s v="37b24fc8-36d6-48ff-b7cd-19734aac6095CSP ACADEMICO"/>
    <m/>
    <x v="0"/>
    <s v="37b24fc8-36d6-48ff-b7cd-19734aac6095"/>
    <x v="1"/>
    <s v="Catalogo principal"/>
    <s v="USD"/>
    <s v="N/A"/>
    <s v="Visio Plan 2 for students"/>
    <s v="Unidad"/>
    <s v="Und"/>
    <s v="Producto"/>
    <s v="N/A"/>
    <s v="N/A"/>
    <s v="N/A"/>
    <s v="37b24fc8-36d6-48ff-b7cd-19734aac6095"/>
    <s v="Suscripción mensual con pago anual"/>
    <n v="1.7"/>
    <n v="1"/>
    <n v="1"/>
    <n v="0"/>
    <n v="7016.6990000000005"/>
    <n v="7016.7"/>
    <n v="0"/>
  </r>
  <r>
    <s v="Catalogo principalCSP ACADEMICObec91cbf-3677-41e3-afb8-bf98db7b9bd4"/>
    <s v="bec91cbf-3677-41e3-afb8-bf98db7b9bd4CSP ACADEMICO"/>
    <m/>
    <x v="0"/>
    <s v="bec91cbf-3677-41e3-afb8-bf98db7b9bd4"/>
    <x v="1"/>
    <s v="Catalogo principal"/>
    <s v="USD"/>
    <s v="N/A"/>
    <s v="Windows 10/11 Enterprise A3 for faculty"/>
    <s v="Unidad"/>
    <s v="Und"/>
    <s v="Producto"/>
    <s v="N/A"/>
    <s v="N/A"/>
    <s v="N/A"/>
    <s v="bec91cbf-3677-41e3-afb8-bf98db7b9bd4"/>
    <s v="Suscripción mensual con pago anual"/>
    <n v="2.2000000000000002"/>
    <n v="1"/>
    <n v="1"/>
    <n v="0"/>
    <n v="9080.4340000000011"/>
    <n v="9080.43"/>
    <n v="0"/>
  </r>
  <r>
    <s v="Catalogo principalCSP ACADEMICO10a0470d-fbd4-4a4c-9075-89af0c24414d"/>
    <s v="10a0470d-fbd4-4a4c-9075-89af0c24414dCSP ACADEMICO"/>
    <m/>
    <x v="0"/>
    <s v="10a0470d-fbd4-4a4c-9075-89af0c24414d"/>
    <x v="1"/>
    <s v="Catalogo principal"/>
    <s v="USD"/>
    <s v="N/A"/>
    <s v="Windows 10/11 Enterprise A3 for students"/>
    <s v="Unidad"/>
    <s v="Und"/>
    <s v="Producto"/>
    <s v="N/A"/>
    <s v="N/A"/>
    <s v="N/A"/>
    <s v="10a0470d-fbd4-4a4c-9075-89af0c24414d"/>
    <s v="Suscripción mensual con pago anual"/>
    <n v="1.6"/>
    <n v="1"/>
    <n v="1"/>
    <n v="0"/>
    <n v="6603.9520000000011"/>
    <n v="6603.95"/>
    <n v="0"/>
  </r>
  <r>
    <s v="Catalogo principalCSP ACADEMICO8cdbe291-86ee-47ca-8199-dfc107f8a282"/>
    <s v="8cdbe291-86ee-47ca-8199-dfc107f8a282CSP ACADEMICO"/>
    <m/>
    <x v="0"/>
    <s v="8cdbe291-86ee-47ca-8199-dfc107f8a282"/>
    <x v="1"/>
    <s v="Catalogo principal"/>
    <s v="USD"/>
    <s v="N/A"/>
    <s v="Windows 10/11 Enterprise A3 for students use benefit"/>
    <s v="Unidad"/>
    <s v="Und"/>
    <s v="Producto"/>
    <s v="N/A"/>
    <s v="N/A"/>
    <s v="N/A"/>
    <s v="8cdbe291-86ee-47ca-8199-dfc107f8a282"/>
    <s v="Suscripción mensual con pago anual"/>
    <n v="0"/>
    <n v="1"/>
    <n v="1"/>
    <n v="0"/>
    <n v="0"/>
    <n v="0"/>
    <n v="0"/>
  </r>
  <r>
    <s v="Catalogo principalCSP ACADEMICOeaf7db4c-b6af-403d-a865-ea289b4fa306"/>
    <s v="eaf7db4c-b6af-403d-a865-ea289b4fa306CSP ACADEMICO"/>
    <m/>
    <x v="0"/>
    <s v="eaf7db4c-b6af-403d-a865-ea289b4fa306"/>
    <x v="1"/>
    <s v="Catalogo principal"/>
    <s v="USD"/>
    <s v="N/A"/>
    <s v="Windows 10/11 Enterprise A5 for faculty"/>
    <s v="Unidad"/>
    <s v="Und"/>
    <s v="Producto"/>
    <s v="N/A"/>
    <s v="N/A"/>
    <s v="N/A"/>
    <s v="eaf7db4c-b6af-403d-a865-ea289b4fa306"/>
    <s v="Suscripción mensual con pago anual"/>
    <n v="6.3"/>
    <n v="1"/>
    <n v="1"/>
    <n v="0"/>
    <n v="26003.061000000002"/>
    <n v="26003.06"/>
    <n v="0"/>
  </r>
  <r>
    <s v="Catalogo principalCSP ACADEMICO4cf9ea2f-7e2e-43fc-8513-190127fc3573"/>
    <s v="4cf9ea2f-7e2e-43fc-8513-190127fc3573CSP ACADEMICO"/>
    <m/>
    <x v="0"/>
    <s v="4cf9ea2f-7e2e-43fc-8513-190127fc3573"/>
    <x v="1"/>
    <s v="Catalogo principal"/>
    <s v="USD"/>
    <s v="N/A"/>
    <s v="Windows 10/11 Enterprise A5 for student use benefits"/>
    <s v="Unidad"/>
    <s v="Und"/>
    <s v="Producto"/>
    <s v="N/A"/>
    <s v="N/A"/>
    <s v="N/A"/>
    <s v="4cf9ea2f-7e2e-43fc-8513-190127fc3573"/>
    <s v="Suscripción mensual con pago anual"/>
    <n v="0"/>
    <n v="1"/>
    <n v="1"/>
    <n v="0"/>
    <n v="0"/>
    <n v="0"/>
    <n v="0"/>
  </r>
  <r>
    <s v="Catalogo principalCSP ACADEMICO989e13aa-09c2-4e61-8b9f-0d52bb7ca53d"/>
    <s v="989e13aa-09c2-4e61-8b9f-0d52bb7ca53dCSP ACADEMICO"/>
    <m/>
    <x v="0"/>
    <s v="989e13aa-09c2-4e61-8b9f-0d52bb7ca53d"/>
    <x v="1"/>
    <s v="Catalogo principal"/>
    <s v="USD"/>
    <s v="N/A"/>
    <s v="Windows 10/11 Enterprise A5 for students"/>
    <s v="Unidad"/>
    <s v="Und"/>
    <s v="Producto"/>
    <s v="N/A"/>
    <s v="N/A"/>
    <s v="N/A"/>
    <s v="989e13aa-09c2-4e61-8b9f-0d52bb7ca53d"/>
    <s v="Suscripción mensual con pago anual"/>
    <n v="5.7"/>
    <n v="1"/>
    <n v="1"/>
    <n v="0"/>
    <n v="23526.579000000002"/>
    <n v="23526.58"/>
    <n v="0"/>
  </r>
  <r>
    <s v="Catalogo principalCSP ACADEMICO1a7a1bcc-c7bf-4c6b-b55d-d79a6e3bb3ee"/>
    <s v="1a7a1bcc-c7bf-4c6b-b55d-d79a6e3bb3eeCSP ACADEMICO"/>
    <m/>
    <x v="0"/>
    <s v="1a7a1bcc-c7bf-4c6b-b55d-d79a6e3bb3ee"/>
    <x v="1"/>
    <s v="Catalogo principal"/>
    <s v="USD"/>
    <s v="N/A"/>
    <s v="Microsoft Defender for Endpoint P2 for EDU"/>
    <s v="Unidad"/>
    <s v="Und"/>
    <s v="Producto"/>
    <s v="N/A"/>
    <s v="N/A"/>
    <s v="N/A"/>
    <s v="1a7a1bcc-c7bf-4c6b-b55d-d79a6e3bb3ee"/>
    <s v="Suscripción mensual con pago anual"/>
    <n v="2.5"/>
    <n v="1"/>
    <n v="1"/>
    <n v="0"/>
    <n v="10318.675000000001"/>
    <n v="10318.68"/>
    <n v="0"/>
  </r>
  <r>
    <s v="Catalogo principalCSP ACADEMICO2567ee5c-23ab-4488-9e7b-08b54521a6f4"/>
    <s v="2567ee5c-23ab-4488-9e7b-08b54521a6f4CSP ACADEMICO"/>
    <m/>
    <x v="0"/>
    <s v="2567ee5c-23ab-4488-9e7b-08b54521a6f4"/>
    <x v="1"/>
    <s v="Catalogo principal"/>
    <s v="USD"/>
    <s v="N/A"/>
    <s v="Dynamics 365 Business Central Database Capacity for Faculty_AddOn"/>
    <s v="Unidad"/>
    <s v="Und"/>
    <s v="Producto"/>
    <s v="N/A"/>
    <s v="N/A"/>
    <s v="N/A"/>
    <s v="2567ee5c-23ab-4488-9e7b-08b54521a6f4"/>
    <s v="Suscripción mensual con pago anual"/>
    <n v="5.5"/>
    <n v="1"/>
    <n v="1"/>
    <n v="0"/>
    <n v="22701.085000000003"/>
    <n v="22701.09"/>
    <n v="0"/>
  </r>
  <r>
    <s v="Catalogo principalCSP ACADEMICO91f39f68-ccc4-4c88-8cde-c4cfb54899b0"/>
    <s v="91f39f68-ccc4-4c88-8cde-c4cfb54899b0CSP ACADEMICO"/>
    <m/>
    <x v="0"/>
    <s v="91f39f68-ccc4-4c88-8cde-c4cfb54899b0"/>
    <x v="1"/>
    <s v="Catalogo principal"/>
    <s v="USD"/>
    <s v="N/A"/>
    <s v="Dynamics 365 Business Central Database Capacity for Students_AddOn"/>
    <s v="Unidad"/>
    <s v="Und"/>
    <s v="Producto"/>
    <s v="N/A"/>
    <s v="N/A"/>
    <s v="N/A"/>
    <s v="91f39f68-ccc4-4c88-8cde-c4cfb54899b0"/>
    <s v="Suscripción mensual con pago anual"/>
    <n v="4"/>
    <n v="1"/>
    <n v="1"/>
    <n v="0"/>
    <n v="16509.88"/>
    <n v="16509.88"/>
    <n v="0"/>
  </r>
  <r>
    <s v="Catalogo principalCSP ACADEMICO9d9aa164-1ac8-4d6c-9f1e-cb6173673f95"/>
    <s v="9d9aa164-1ac8-4d6c-9f1e-cb6173673f95CSP ACADEMICO"/>
    <m/>
    <x v="0"/>
    <s v="9d9aa164-1ac8-4d6c-9f1e-cb6173673f95"/>
    <x v="1"/>
    <s v="Catalogo principal"/>
    <s v="USD"/>
    <s v="N/A"/>
    <s v="Dynamics 365 Sales Conversation Intelligence AddOn for Faculty_AddOn"/>
    <s v="Unidad"/>
    <s v="Und"/>
    <s v="Producto"/>
    <s v="N/A"/>
    <s v="N/A"/>
    <s v="N/A"/>
    <s v="9d9aa164-1ac8-4d6c-9f1e-cb6173673f95"/>
    <s v="Suscripción mensual con pago anual"/>
    <n v="1400"/>
    <n v="1"/>
    <n v="1"/>
    <n v="0"/>
    <n v="5778458"/>
    <n v="5778458"/>
    <n v="0"/>
  </r>
  <r>
    <s v="Catalogo principalCSP ACADEMICO9097d4af-cbd2-4e04-a8f7-c99dc2967a90"/>
    <s v="9097d4af-cbd2-4e04-a8f7-c99dc2967a90CSP ACADEMICO"/>
    <m/>
    <x v="0"/>
    <s v="9097d4af-cbd2-4e04-a8f7-c99dc2967a90"/>
    <x v="1"/>
    <s v="Catalogo principal"/>
    <s v="USD"/>
    <s v="N/A"/>
    <s v="Sensor Data Intelligence Additional Machines Add-in for Dynamics 365 Supply Chain Management for Faculty_AddOn"/>
    <s v="Unidad"/>
    <s v="Und"/>
    <s v="Producto"/>
    <s v="N/A"/>
    <s v="N/A"/>
    <s v="N/A"/>
    <s v="9097d4af-cbd2-4e04-a8f7-c99dc2967a90"/>
    <s v="Suscripción mensual con pago anual"/>
    <n v="137.5"/>
    <n v="1"/>
    <n v="1"/>
    <n v="0"/>
    <n v="567527.125"/>
    <n v="567527.13"/>
    <n v="0"/>
  </r>
  <r>
    <s v="Catalogo principalCSP ACADEMICO8bfbe09a-5257-4996-a42d-e5bd3877acf2"/>
    <s v="8bfbe09a-5257-4996-a42d-e5bd3877acf2CSP ACADEMICO"/>
    <m/>
    <x v="0"/>
    <s v="8bfbe09a-5257-4996-a42d-e5bd3877acf2"/>
    <x v="1"/>
    <s v="Catalogo principal"/>
    <s v="USD"/>
    <s v="N/A"/>
    <s v="Sensor Data Intelligence Additional Machines Add-in for Dynamics 365 Supply Chain Management for Students_AddOn"/>
    <s v="Unidad"/>
    <s v="Und"/>
    <s v="Producto"/>
    <s v="N/A"/>
    <s v="N/A"/>
    <s v="N/A"/>
    <s v="8bfbe09a-5257-4996-a42d-e5bd3877acf2"/>
    <s v="Suscripción mensual con pago anual"/>
    <n v="100"/>
    <n v="1"/>
    <n v="1"/>
    <n v="0"/>
    <n v="412747"/>
    <n v="412747"/>
    <n v="0"/>
  </r>
  <r>
    <s v="Catalogo principalCSP ACADEMICOf420fd9d-5bca-4b4f-bb1c-85d6766552ae"/>
    <s v="f420fd9d-5bca-4b4f-bb1c-85d6766552aeCSP ACADEMICO"/>
    <m/>
    <x v="0"/>
    <s v="f420fd9d-5bca-4b4f-bb1c-85d6766552ae"/>
    <x v="1"/>
    <s v="Catalogo principal"/>
    <s v="USD"/>
    <s v="N/A"/>
    <s v="Sensor Data Intelligence Scenario Add-in for Dynamics 365 Supply Chain Management for Faculty"/>
    <s v="Unidad"/>
    <s v="Und"/>
    <s v="Producto"/>
    <s v="N/A"/>
    <s v="N/A"/>
    <s v="N/A"/>
    <s v="f420fd9d-5bca-4b4f-bb1c-85d6766552ae"/>
    <s v="Suscripción mensual con pago anual"/>
    <n v="825"/>
    <n v="1"/>
    <n v="1"/>
    <n v="0"/>
    <n v="3405162.75"/>
    <n v="3405162.75"/>
    <n v="0"/>
  </r>
  <r>
    <s v="Catalogo principalCSP ACADEMICO3626a879-c1b2-451d-8c14-12470812bbfe"/>
    <s v="3626a879-c1b2-451d-8c14-12470812bbfeCSP ACADEMICO"/>
    <m/>
    <x v="0"/>
    <s v="3626a879-c1b2-451d-8c14-12470812bbfe"/>
    <x v="1"/>
    <s v="Catalogo principal"/>
    <s v="USD"/>
    <s v="N/A"/>
    <s v="Sensor Data Intelligence Scenario Add-in for Dynamics 365 Supply Chain Management for Students"/>
    <s v="Unidad"/>
    <s v="Und"/>
    <s v="Producto"/>
    <s v="N/A"/>
    <s v="N/A"/>
    <s v="N/A"/>
    <s v="3626a879-c1b2-451d-8c14-12470812bbfe"/>
    <s v="Suscripción mensual con pago anual"/>
    <n v="600"/>
    <n v="1"/>
    <n v="1"/>
    <n v="0"/>
    <n v="2476482"/>
    <n v="2476482"/>
    <n v="0"/>
  </r>
  <r>
    <s v="Catalogo principalCSP ACADEMICO865d13d6-cc8a-4a59-ae93-667cf226199e"/>
    <s v="865d13d6-cc8a-4a59-ae93-667cf226199eCSP ACADEMICO"/>
    <m/>
    <x v="0"/>
    <s v="865d13d6-cc8a-4a59-ae93-667cf226199e"/>
    <x v="1"/>
    <s v="Catalogo principal"/>
    <s v="USD"/>
    <s v="N/A"/>
    <s v="Dynamics 365 Supply Chain Management for Students"/>
    <s v="Unidad"/>
    <s v="Und"/>
    <s v="Producto"/>
    <s v="N/A"/>
    <s v="N/A"/>
    <s v="N/A"/>
    <s v="865d13d6-cc8a-4a59-ae93-667cf226199e"/>
    <s v="Suscripción mensual con pago anual"/>
    <n v="72"/>
    <n v="1"/>
    <n v="1"/>
    <n v="0"/>
    <n v="297177.84000000003"/>
    <n v="297177.84000000003"/>
    <n v="0"/>
  </r>
  <r>
    <s v="Catalogo principalCSP ACADEMICO5d7c0030-c2e9-4a8c-bed3-5a6dbf1e4449"/>
    <s v="5d7c0030-c2e9-4a8c-bed3-5a6dbf1e4449CSP ACADEMICO"/>
    <m/>
    <x v="0"/>
    <s v="5d7c0030-c2e9-4a8c-bed3-5a6dbf1e4449"/>
    <x v="1"/>
    <s v="Catalogo principal"/>
    <s v="USD"/>
    <s v="N/A"/>
    <s v="Microsoft 365 A5 eDiscovery and Audit for faculty"/>
    <s v="Unidad"/>
    <s v="Und"/>
    <s v="Producto"/>
    <s v="N/A"/>
    <s v="N/A"/>
    <s v="N/A"/>
    <s v="5d7c0030-c2e9-4a8c-bed3-5a6dbf1e4449"/>
    <s v="Suscripción mensual con pago anual"/>
    <n v="1.7"/>
    <n v="1"/>
    <n v="1"/>
    <n v="0"/>
    <n v="7016.6990000000005"/>
    <n v="7016.7"/>
    <n v="0"/>
  </r>
  <r>
    <s v="Catalogo principalCSP ACADEMICO6c6e2e9c-2156-4f7c-9c78-f94393b750fe"/>
    <s v="6c6e2e9c-2156-4f7c-9c78-f94393b750feCSP ACADEMICO"/>
    <m/>
    <x v="0"/>
    <s v="6c6e2e9c-2156-4f7c-9c78-f94393b750fe"/>
    <x v="1"/>
    <s v="Catalogo principal"/>
    <s v="USD"/>
    <s v="N/A"/>
    <s v="Microsoft 365 A5 eDiscovery and Audit for students"/>
    <s v="Unidad"/>
    <s v="Und"/>
    <s v="Producto"/>
    <s v="N/A"/>
    <s v="N/A"/>
    <s v="N/A"/>
    <s v="6c6e2e9c-2156-4f7c-9c78-f94393b750fe"/>
    <s v="Suscripción mensual con pago anual"/>
    <n v="1.4"/>
    <n v="1"/>
    <n v="1"/>
    <n v="0"/>
    <n v="5778.4579999999996"/>
    <n v="5778.46"/>
    <n v="0"/>
  </r>
  <r>
    <s v="Catalogo principalCSP ACADEMICO0514821c-f7d8-41fc-8c94-59e59d3d6034"/>
    <s v="0514821c-f7d8-41fc-8c94-59e59d3d6034CSP ACADEMICO"/>
    <m/>
    <x v="0"/>
    <s v="0514821c-f7d8-41fc-8c94-59e59d3d6034"/>
    <x v="1"/>
    <s v="Catalogo principal"/>
    <s v="USD"/>
    <s v="N/A"/>
    <s v="Microsoft 365 A5 Information Protection and Governance for faculty"/>
    <s v="Unidad"/>
    <s v="Und"/>
    <s v="Producto"/>
    <s v="N/A"/>
    <s v="N/A"/>
    <s v="N/A"/>
    <s v="0514821c-f7d8-41fc-8c94-59e59d3d6034"/>
    <s v="Suscripción mensual con pago anual"/>
    <n v="2"/>
    <n v="1"/>
    <n v="1"/>
    <n v="0"/>
    <n v="8254.94"/>
    <n v="8254.94"/>
    <n v="0"/>
  </r>
  <r>
    <s v="Catalogo principalCSP ACADEMICOa91941ff-79a2-4476-a064-c5a6922e0bbd"/>
    <s v="a91941ff-79a2-4476-a064-c5a6922e0bbdCSP ACADEMICO"/>
    <m/>
    <x v="0"/>
    <s v="a91941ff-79a2-4476-a064-c5a6922e0bbd"/>
    <x v="1"/>
    <s v="Catalogo principal"/>
    <s v="USD"/>
    <s v="N/A"/>
    <s v="Microsoft 365 A5 Information Protection and Governance for students"/>
    <s v="Unidad"/>
    <s v="Und"/>
    <s v="Producto"/>
    <s v="N/A"/>
    <s v="N/A"/>
    <s v="N/A"/>
    <s v="a91941ff-79a2-4476-a064-c5a6922e0bbd"/>
    <s v="Suscripción mensual con pago anual"/>
    <n v="1.6"/>
    <n v="1"/>
    <n v="1"/>
    <n v="0"/>
    <n v="6603.9520000000011"/>
    <n v="6603.95"/>
    <n v="0"/>
  </r>
  <r>
    <s v="Catalogo principalCSP ACADEMICO2ed867d7-fd08-474f-8353-502b500d1c9b"/>
    <s v="2ed867d7-fd08-474f-8353-502b500d1c9bCSP ACADEMICO"/>
    <m/>
    <x v="0"/>
    <s v="2ed867d7-fd08-474f-8353-502b500d1c9b"/>
    <x v="1"/>
    <s v="Catalogo principal"/>
    <s v="USD"/>
    <s v="N/A"/>
    <s v="Microsoft 365 A5 Insider Risk Management for faculty"/>
    <s v="Unidad"/>
    <s v="Und"/>
    <s v="Producto"/>
    <s v="N/A"/>
    <s v="N/A"/>
    <s v="N/A"/>
    <s v="2ed867d7-fd08-474f-8353-502b500d1c9b"/>
    <s v="Suscripción mensual con pago anual"/>
    <n v="1.7"/>
    <n v="1"/>
    <n v="1"/>
    <n v="0"/>
    <n v="7016.6990000000005"/>
    <n v="7016.7"/>
    <n v="0"/>
  </r>
  <r>
    <s v="Catalogo principalCSP ACADEMICO2ba72571-c0f0-4373-b999-d08cc1bb5edd"/>
    <s v="2ba72571-c0f0-4373-b999-d08cc1bb5eddCSP ACADEMICO"/>
    <m/>
    <x v="0"/>
    <s v="2ba72571-c0f0-4373-b999-d08cc1bb5edd"/>
    <x v="1"/>
    <s v="Catalogo principal"/>
    <s v="USD"/>
    <s v="N/A"/>
    <s v="Microsoft 365 A5 Insider Risk Management for students"/>
    <s v="Unidad"/>
    <s v="Und"/>
    <s v="Producto"/>
    <s v="N/A"/>
    <s v="N/A"/>
    <s v="N/A"/>
    <s v="2ba72571-c0f0-4373-b999-d08cc1bb5edd"/>
    <s v="Suscripción mensual con pago anual"/>
    <n v="1.4"/>
    <n v="1"/>
    <n v="1"/>
    <n v="0"/>
    <n v="5778.4579999999996"/>
    <n v="5778.46"/>
    <n v="0"/>
  </r>
  <r>
    <s v="Catalogo principalCSP ACADEMICOe127fe33-1c13-43cd-9b34-b47a816b5dc7"/>
    <s v="e127fe33-1c13-43cd-9b34-b47a816b5dc7CSP ACADEMICO"/>
    <m/>
    <x v="0"/>
    <s v="e127fe33-1c13-43cd-9b34-b47a816b5dc7"/>
    <x v="1"/>
    <s v="Catalogo principal"/>
    <s v="USD"/>
    <s v="N/A"/>
    <s v="Power Automate per user with attended RPA plan for Faculty"/>
    <s v="Unidad"/>
    <s v="Und"/>
    <s v="Producto"/>
    <s v="N/A"/>
    <s v="N/A"/>
    <s v="N/A"/>
    <s v="e127fe33-1c13-43cd-9b34-b47a816b5dc7"/>
    <s v="Suscripción mensual con pago anual"/>
    <n v="22"/>
    <n v="1"/>
    <n v="1"/>
    <n v="0"/>
    <n v="90804.340000000011"/>
    <n v="90804.34"/>
    <n v="0"/>
  </r>
  <r>
    <s v="Catalogo principalCSP ACADEMICOb5e34602-473b-4e11-9ce2-ee0728d3880e"/>
    <s v="b5e34602-473b-4e11-9ce2-ee0728d3880eCSP ACADEMICO"/>
    <m/>
    <x v="0"/>
    <s v="b5e34602-473b-4e11-9ce2-ee0728d3880e"/>
    <x v="1"/>
    <s v="Catalogo principal"/>
    <s v="USD"/>
    <s v="N/A"/>
    <s v="Power Automate per user with attended RPA plan for Students"/>
    <s v="Unidad"/>
    <s v="Und"/>
    <s v="Producto"/>
    <s v="N/A"/>
    <s v="N/A"/>
    <s v="N/A"/>
    <s v="b5e34602-473b-4e11-9ce2-ee0728d3880e"/>
    <s v="Suscripción mensual con pago anual"/>
    <n v="16"/>
    <n v="1"/>
    <n v="1"/>
    <n v="0"/>
    <n v="66039.520000000004"/>
    <n v="66039.520000000004"/>
    <n v="0"/>
  </r>
  <r>
    <s v="Catalogo principalOVS_ES ACADEMICOH5T-00001"/>
    <s v="H5T-00001OVS_ES ACADEMICO"/>
    <m/>
    <x v="0"/>
    <s v="H5T-00001"/>
    <x v="0"/>
    <s v="Catalogo principal"/>
    <s v="USD"/>
    <s v="N/A"/>
    <s v="Microsoft® Certification in Academic VL Fee Open Value Level E Each Additional Product Fund-MCP Cert Pack 30"/>
    <s v="Unidad"/>
    <s v="Und"/>
    <s v="Producto"/>
    <s v="N/A"/>
    <s v="N/A"/>
    <s v="N/A"/>
    <s v="H5T-00001"/>
    <s v="Suscripción Anual"/>
    <n v="1583"/>
    <n v="1"/>
    <n v="1"/>
    <n v="0"/>
    <n v="6533785.0100000007"/>
    <n v="6533785.0099999998"/>
    <n v="0"/>
  </r>
  <r>
    <s v="Catalogo principalOVS_ES ACADEMICOH5T-00002"/>
    <s v="H5T-00002OVS_ES ACADEMICO"/>
    <m/>
    <x v="0"/>
    <s v="H5T-00002"/>
    <x v="0"/>
    <s v="Catalogo principal"/>
    <s v="USD"/>
    <s v="N/A"/>
    <s v="Microsoft® Certification in Academic VL Fee Open Value Level F Each Additional Product Fund-MCP Cert Pack 30"/>
    <s v="Unidad"/>
    <s v="Und"/>
    <s v="Producto"/>
    <s v="N/A"/>
    <s v="N/A"/>
    <s v="N/A"/>
    <s v="H5T-00002"/>
    <s v="Suscripción Anual"/>
    <n v="1583"/>
    <n v="1"/>
    <n v="1"/>
    <n v="0"/>
    <n v="6533785.0100000007"/>
    <n v="6533785.0099999998"/>
    <n v="0"/>
  </r>
  <r>
    <s v="Catalogo principalOVS_ES ACADEMICOH5T-00012"/>
    <s v="H5T-00012OVS_ES ACADEMICO"/>
    <m/>
    <x v="0"/>
    <s v="H5T-00012"/>
    <x v="0"/>
    <s v="Catalogo principal"/>
    <s v="USD"/>
    <s v="N/A"/>
    <s v="Microsoft® Certification in Academic VL Fee Open Value Level E Each Academic Additional Product MOS-MCE Cert Site Lic Combo 125"/>
    <s v="Unidad"/>
    <s v="Und"/>
    <s v="Producto"/>
    <s v="N/A"/>
    <s v="N/A"/>
    <s v="N/A"/>
    <s v="H5T-00012"/>
    <s v="Suscripción Anual"/>
    <n v="3098"/>
    <n v="1"/>
    <n v="1"/>
    <n v="0"/>
    <n v="12786902.060000001"/>
    <n v="12786902.060000001"/>
    <n v="0"/>
  </r>
  <r>
    <s v="Catalogo principalOVS_ES ACADEMICOH5T-00013"/>
    <s v="H5T-00013OVS_ES ACADEMICO"/>
    <m/>
    <x v="0"/>
    <s v="H5T-00013"/>
    <x v="0"/>
    <s v="Catalogo principal"/>
    <s v="USD"/>
    <s v="N/A"/>
    <s v="Microsoft® Certification in Academic VL Fee Open Value Level F Each Academic Additional Product MOS-MCE Cert Site Lic Combo 125"/>
    <s v="Unidad"/>
    <s v="Und"/>
    <s v="Producto"/>
    <s v="N/A"/>
    <s v="N/A"/>
    <s v="N/A"/>
    <s v="H5T-00013"/>
    <s v="Suscripción Anual"/>
    <n v="3098"/>
    <n v="1"/>
    <n v="1"/>
    <n v="0"/>
    <n v="12786902.060000001"/>
    <n v="12786902.060000001"/>
    <n v="0"/>
  </r>
  <r>
    <s v="Catalogo principalOVS_ES ACADEMICOH5T-00015"/>
    <s v="H5T-00015OVS_ES ACADEMICO"/>
    <m/>
    <x v="0"/>
    <s v="H5T-00015"/>
    <x v="0"/>
    <s v="Catalogo principal"/>
    <s v="USD"/>
    <s v="N/A"/>
    <s v="Microsoft® Certification in Academic VL Fee Open Value Level E Each Additional Product Fund-MOS-MCE Cert Site Lic Combo 500"/>
    <s v="Unidad"/>
    <s v="Und"/>
    <s v="Producto"/>
    <s v="N/A"/>
    <s v="N/A"/>
    <s v="N/A"/>
    <s v="H5T-00015"/>
    <s v="Suscripción Anual"/>
    <n v="4274"/>
    <n v="1"/>
    <n v="1"/>
    <n v="0"/>
    <n v="17640806.780000001"/>
    <n v="17640806.780000001"/>
    <n v="0"/>
  </r>
  <r>
    <s v="Catalogo principalOVS_ES ACADEMICOH5T-00016"/>
    <s v="H5T-00016OVS_ES ACADEMICO"/>
    <m/>
    <x v="0"/>
    <s v="H5T-00016"/>
    <x v="0"/>
    <s v="Catalogo principal"/>
    <s v="USD"/>
    <s v="N/A"/>
    <s v="Microsoft® Certification in Academic VL Fee Open Value Level F Each Additional Product Fund-MOS-MCE Cert Site Lic Combo 500"/>
    <s v="Unidad"/>
    <s v="Und"/>
    <s v="Producto"/>
    <s v="N/A"/>
    <s v="N/A"/>
    <s v="N/A"/>
    <s v="H5T-00016"/>
    <s v="Suscripción Anual"/>
    <n v="4274"/>
    <n v="1"/>
    <n v="1"/>
    <n v="0"/>
    <n v="17640806.780000001"/>
    <n v="17640806.780000001"/>
    <n v="0"/>
  </r>
  <r>
    <s v="Catalogo principalOVS_ES ACADEMICOH5T-00018"/>
    <s v="H5T-00018OVS_ES ACADEMICO"/>
    <m/>
    <x v="0"/>
    <s v="H5T-00018"/>
    <x v="0"/>
    <s v="Catalogo principal"/>
    <s v="USD"/>
    <s v="N/A"/>
    <s v="Microsoft® Certification in Academic VL Fee Open Value Level E Each Additional Product Fund-MCE Cert Site Lic Combo 125"/>
    <s v="Unidad"/>
    <s v="Und"/>
    <s v="Producto"/>
    <s v="N/A"/>
    <s v="N/A"/>
    <s v="N/A"/>
    <s v="H5T-00018"/>
    <s v="Suscripción Anual"/>
    <n v="3098"/>
    <n v="1"/>
    <n v="1"/>
    <n v="0"/>
    <n v="12786902.060000001"/>
    <n v="12786902.060000001"/>
    <n v="0"/>
  </r>
  <r>
    <s v="Catalogo principalOVS_ES ACADEMICOH5T-00019"/>
    <s v="H5T-00019OVS_ES ACADEMICO"/>
    <m/>
    <x v="0"/>
    <s v="H5T-00019"/>
    <x v="0"/>
    <s v="Catalogo principal"/>
    <s v="USD"/>
    <s v="N/A"/>
    <s v="Microsoft® Certification in Academic VL Fee Open Value Level F Each Additional Product Fund-MCE Cert Site Lic Combo 125"/>
    <s v="Unidad"/>
    <s v="Und"/>
    <s v="Producto"/>
    <s v="N/A"/>
    <s v="N/A"/>
    <s v="N/A"/>
    <s v="H5T-00019"/>
    <s v="Suscripción Anual"/>
    <n v="3098"/>
    <n v="1"/>
    <n v="1"/>
    <n v="0"/>
    <n v="12786902.060000001"/>
    <n v="12786902.060000001"/>
    <n v="0"/>
  </r>
  <r>
    <s v="Catalogo principalCSP ACADEMICOc7b9ab7e-8f80-4b4b-8aed-dcad61f28995"/>
    <s v="c7b9ab7e-8f80-4b4b-8aed-dcad61f28995CSP ACADEMICO"/>
    <m/>
    <x v="0"/>
    <s v="c7b9ab7e-8f80-4b4b-8aed-dcad61f28995"/>
    <x v="1"/>
    <s v="Catalogo principal"/>
    <s v="USD"/>
    <s v="N/A"/>
    <s v="Microsoft Defender for Endpoint Server Edu"/>
    <s v="Unidad"/>
    <s v="Und"/>
    <s v="Producto"/>
    <s v="N/A"/>
    <s v="N/A"/>
    <s v="N/A"/>
    <s v="c7b9ab7e-8f80-4b4b-8aed-dcad61f28995"/>
    <s v="Suscripción mensual con pago anual"/>
    <n v="5.2"/>
    <n v="1"/>
    <n v="1"/>
    <n v="0"/>
    <n v="21462.844000000001"/>
    <n v="21462.84"/>
    <n v="0"/>
  </r>
  <r>
    <s v="Catalogo principalCSP ACADEMICO13219baa-468f-4eeb-bfaa-243216dbddca"/>
    <s v="13219baa-468f-4eeb-bfaa-243216dbddcaCSP ACADEMICO"/>
    <m/>
    <x v="0"/>
    <s v="13219baa-468f-4eeb-bfaa-243216dbddca"/>
    <x v="1"/>
    <s v="Catalogo principal"/>
    <s v="USD"/>
    <s v="N/A"/>
    <s v="Advanced Communications for faculty_AddOn"/>
    <s v="Unidad"/>
    <s v="Und"/>
    <s v="Producto"/>
    <s v="N/A"/>
    <s v="N/A"/>
    <s v="N/A"/>
    <s v="13219baa-468f-4eeb-bfaa-243216dbddca"/>
    <s v="Suscripción mensual con pago anual"/>
    <n v="2.4"/>
    <n v="1"/>
    <n v="1"/>
    <n v="0"/>
    <n v="9905.9279999999999"/>
    <n v="9905.93"/>
    <n v="0"/>
  </r>
  <r>
    <s v="Catalogo principalCSP ACADEMICO31a690b0-3945-4adf-98ab-644e0a879b3f"/>
    <s v="31a690b0-3945-4adf-98ab-644e0a879b3fCSP ACADEMICO"/>
    <m/>
    <x v="0"/>
    <s v="31a690b0-3945-4adf-98ab-644e0a879b3f"/>
    <x v="1"/>
    <s v="Catalogo principal"/>
    <s v="USD"/>
    <s v="N/A"/>
    <s v="Advanced Communications for students_AddOn"/>
    <s v="Unidad"/>
    <s v="Und"/>
    <s v="Producto"/>
    <s v="N/A"/>
    <s v="N/A"/>
    <s v="N/A"/>
    <s v="31a690b0-3945-4adf-98ab-644e0a879b3f"/>
    <s v="Suscripción mensual con pago anual"/>
    <n v="1.8"/>
    <n v="1"/>
    <n v="1"/>
    <n v="0"/>
    <n v="7429.4460000000008"/>
    <n v="7429.45"/>
    <n v="0"/>
  </r>
  <r>
    <s v="Catalogo principalCSP ACADEMICObeeafb06-d78c-45f4-9446-3fa6ebbc7803"/>
    <s v="beeafb06-d78c-45f4-9446-3fa6ebbc7803CSP ACADEMICO"/>
    <m/>
    <x v="0"/>
    <s v="beeafb06-d78c-45f4-9446-3fa6ebbc7803"/>
    <x v="1"/>
    <s v="Catalogo principal"/>
    <s v="USD"/>
    <s v="N/A"/>
    <s v="Dynamics 365 Fraud Protection Account Protection Addon for Faculty Tier 1_AddOn"/>
    <s v="Unidad"/>
    <s v="Und"/>
    <s v="Producto"/>
    <s v="N/A"/>
    <s v="N/A"/>
    <s v="N/A"/>
    <s v="beeafb06-d78c-45f4-9446-3fa6ebbc7803"/>
    <s v="Suscripción mensual con pago anual"/>
    <n v="82.5"/>
    <n v="1"/>
    <n v="1"/>
    <n v="0"/>
    <n v="340516.27500000002"/>
    <n v="340516.28"/>
    <n v="0"/>
  </r>
  <r>
    <s v="Catalogo principalCSP ACADEMICO711e2441-673c-4322-947c-ce2eb8035605"/>
    <s v="711e2441-673c-4322-947c-ce2eb8035605CSP ACADEMICO"/>
    <m/>
    <x v="0"/>
    <s v="711e2441-673c-4322-947c-ce2eb8035605"/>
    <x v="1"/>
    <s v="Catalogo principal"/>
    <s v="USD"/>
    <s v="N/A"/>
    <s v="Dynamics 365 Fraud Protection Account Protection Addon for Faculty Tier 2 (Minimum units required)_AddOn"/>
    <s v="Unidad"/>
    <s v="Und"/>
    <s v="Producto"/>
    <s v="N/A"/>
    <s v="N/A"/>
    <s v="N/A"/>
    <s v="711e2441-673c-4322-947c-ce2eb8035605"/>
    <s v="Suscripción mensual con pago anual"/>
    <n v="55"/>
    <n v="1"/>
    <n v="1"/>
    <n v="0"/>
    <n v="227010.85"/>
    <n v="227010.85"/>
    <n v="0"/>
  </r>
  <r>
    <s v="Catalogo principalCSP ACADEMICO3a773ce4-8a93-4da7-a966-fdf8a41b4887"/>
    <s v="3a773ce4-8a93-4da7-a966-fdf8a41b4887CSP ACADEMICO"/>
    <m/>
    <x v="0"/>
    <s v="3a773ce4-8a93-4da7-a966-fdf8a41b4887"/>
    <x v="1"/>
    <s v="Catalogo principal"/>
    <s v="USD"/>
    <s v="N/A"/>
    <s v="Dynamics 365 Fraud Protection Account Protection for Faculty"/>
    <s v="Unidad"/>
    <s v="Und"/>
    <s v="Producto"/>
    <s v="N/A"/>
    <s v="N/A"/>
    <s v="N/A"/>
    <s v="3a773ce4-8a93-4da7-a966-fdf8a41b4887"/>
    <s v="Suscripción mensual con pago anual"/>
    <n v="550"/>
    <n v="1"/>
    <n v="1"/>
    <n v="0"/>
    <n v="2270108.5"/>
    <n v="2270108.5"/>
    <n v="0"/>
  </r>
  <r>
    <s v="Catalogo principalCSP ACADEMICO5d4547df-6872-4bbd-93b7-e63b1cb07792"/>
    <s v="5d4547df-6872-4bbd-93b7-e63b1cb07792CSP ACADEMICO"/>
    <m/>
    <x v="0"/>
    <s v="5d4547df-6872-4bbd-93b7-e63b1cb07792"/>
    <x v="1"/>
    <s v="Catalogo principal"/>
    <s v="USD"/>
    <s v="N/A"/>
    <s v="Dynamics 365 Fraud Protection Loss Prevention Addon for Faculty Tier 1_AddOn"/>
    <s v="Unidad"/>
    <s v="Und"/>
    <s v="Producto"/>
    <s v="N/A"/>
    <s v="N/A"/>
    <s v="N/A"/>
    <s v="5d4547df-6872-4bbd-93b7-e63b1cb07792"/>
    <s v="Suscripción mensual con pago anual"/>
    <n v="82.5"/>
    <n v="1"/>
    <n v="1"/>
    <n v="0"/>
    <n v="340516.27500000002"/>
    <n v="340516.28"/>
    <n v="0"/>
  </r>
  <r>
    <s v="Catalogo principalCSP ACADEMICO2d912aad-bd09-4b66-87dc-ca75f2a5ef48"/>
    <s v="2d912aad-bd09-4b66-87dc-ca75f2a5ef48CSP ACADEMICO"/>
    <m/>
    <x v="0"/>
    <s v="2d912aad-bd09-4b66-87dc-ca75f2a5ef48"/>
    <x v="1"/>
    <s v="Catalogo principal"/>
    <s v="USD"/>
    <s v="N/A"/>
    <s v="Dynamics 365 Fraud Protection Loss Prevention Addon for Faculty Tier 2 (Minimum units required)_AddOn"/>
    <s v="Unidad"/>
    <s v="Und"/>
    <s v="Producto"/>
    <s v="N/A"/>
    <s v="N/A"/>
    <s v="N/A"/>
    <s v="2d912aad-bd09-4b66-87dc-ca75f2a5ef48"/>
    <s v="Suscripción mensual con pago anual"/>
    <n v="55"/>
    <n v="1"/>
    <n v="1"/>
    <n v="0"/>
    <n v="227010.85"/>
    <n v="227010.85"/>
    <n v="0"/>
  </r>
  <r>
    <s v="Catalogo principalCSP ACADEMICO1bc4f992-eda4-4a90-8628-ec35b5279e0e"/>
    <s v="1bc4f992-eda4-4a90-8628-ec35b5279e0eCSP ACADEMICO"/>
    <m/>
    <x v="0"/>
    <s v="1bc4f992-eda4-4a90-8628-ec35b5279e0e"/>
    <x v="1"/>
    <s v="Catalogo principal"/>
    <s v="USD"/>
    <s v="N/A"/>
    <s v="Dynamics 365 Fraud Protection Loss Prevention for Faculty"/>
    <s v="Unidad"/>
    <s v="Und"/>
    <s v="Producto"/>
    <s v="N/A"/>
    <s v="N/A"/>
    <s v="N/A"/>
    <s v="1bc4f992-eda4-4a90-8628-ec35b5279e0e"/>
    <s v="Suscripción mensual con pago anual"/>
    <n v="550"/>
    <n v="1"/>
    <n v="1"/>
    <n v="0"/>
    <n v="2270108.5"/>
    <n v="2270108.5"/>
    <n v="0"/>
  </r>
  <r>
    <s v="Catalogo principalCSP ACADEMICO802036f3-f638-4959-b9cd-781910dba0d7"/>
    <s v="802036f3-f638-4959-b9cd-781910dba0d7CSP ACADEMICO"/>
    <m/>
    <x v="0"/>
    <s v="802036f3-f638-4959-b9cd-781910dba0d7"/>
    <x v="1"/>
    <s v="Catalogo principal"/>
    <s v="USD"/>
    <s v="N/A"/>
    <s v="Dynamics 365 Fraud Protection Purchase Protection Addon for Faculty Tier 1_AddOn"/>
    <s v="Unidad"/>
    <s v="Und"/>
    <s v="Producto"/>
    <s v="N/A"/>
    <s v="N/A"/>
    <s v="N/A"/>
    <s v="802036f3-f638-4959-b9cd-781910dba0d7"/>
    <s v="Suscripción mensual con pago anual"/>
    <n v="82.5"/>
    <n v="1"/>
    <n v="1"/>
    <n v="0"/>
    <n v="340516.27500000002"/>
    <n v="340516.28"/>
    <n v="0"/>
  </r>
  <r>
    <s v="Catalogo principalCSP ACADEMICOa7c8ecde-9e3d-412d-8657-45ab025e8260"/>
    <s v="a7c8ecde-9e3d-412d-8657-45ab025e8260CSP ACADEMICO"/>
    <m/>
    <x v="0"/>
    <s v="a7c8ecde-9e3d-412d-8657-45ab025e8260"/>
    <x v="1"/>
    <s v="Catalogo principal"/>
    <s v="USD"/>
    <s v="N/A"/>
    <s v="Dynamics 365 Fraud Protection Purchase Protection Addon for Faculty Tier 2 (Minimum units required)_AddOn"/>
    <s v="Unidad"/>
    <s v="Und"/>
    <s v="Producto"/>
    <s v="N/A"/>
    <s v="N/A"/>
    <s v="N/A"/>
    <s v="a7c8ecde-9e3d-412d-8657-45ab025e8260"/>
    <s v="Suscripción mensual con pago anual"/>
    <n v="55"/>
    <n v="1"/>
    <n v="1"/>
    <n v="0"/>
    <n v="227010.85"/>
    <n v="227010.85"/>
    <n v="0"/>
  </r>
  <r>
    <s v="Catalogo principalCSP ACADEMICOc630aa52-f084-42fb-b8b6-667e2f7e8030"/>
    <s v="c630aa52-f084-42fb-b8b6-667e2f7e8030CSP ACADEMICO"/>
    <m/>
    <x v="0"/>
    <s v="c630aa52-f084-42fb-b8b6-667e2f7e8030"/>
    <x v="1"/>
    <s v="Catalogo principal"/>
    <s v="USD"/>
    <s v="N/A"/>
    <s v="Dynamics 365 Fraud Protection Purchase Protection for Faculty"/>
    <s v="Unidad"/>
    <s v="Und"/>
    <s v="Producto"/>
    <s v="N/A"/>
    <s v="N/A"/>
    <s v="N/A"/>
    <s v="c630aa52-f084-42fb-b8b6-667e2f7e8030"/>
    <s v="Suscripción mensual con pago anual"/>
    <n v="550"/>
    <n v="1"/>
    <n v="1"/>
    <n v="0"/>
    <n v="2270108.5"/>
    <n v="2270108.5"/>
    <n v="0"/>
  </r>
  <r>
    <s v="Catalogo principalCSP ACADEMICOec85264a-bee0-4390-90d1-5e6d2d5d0f75"/>
    <s v="ec85264a-bee0-4390-90d1-5e6d2d5d0f75CSP ACADEMICO"/>
    <m/>
    <x v="0"/>
    <s v="ec85264a-bee0-4390-90d1-5e6d2d5d0f75"/>
    <x v="1"/>
    <s v="Catalogo principal"/>
    <s v="USD"/>
    <s v="N/A"/>
    <s v="Dynamics 365 Sales Premium for Faculty"/>
    <s v="Unidad"/>
    <s v="Und"/>
    <s v="Producto"/>
    <s v="N/A"/>
    <s v="N/A"/>
    <s v="N/A"/>
    <s v="ec85264a-bee0-4390-90d1-5e6d2d5d0f75"/>
    <s v="Suscripción mensual con pago anual"/>
    <n v="74.3"/>
    <n v="1"/>
    <n v="1"/>
    <n v="0"/>
    <n v="306671.02100000001"/>
    <n v="306671.02"/>
    <n v="0"/>
  </r>
  <r>
    <s v="Catalogo principalCSP ACADEMICOe0fbdbc4-beb2-4245-9a33-779747ac88a3"/>
    <s v="e0fbdbc4-beb2-4245-9a33-779747ac88a3CSP ACADEMICO"/>
    <m/>
    <x v="0"/>
    <s v="e0fbdbc4-beb2-4245-9a33-779747ac88a3"/>
    <x v="1"/>
    <s v="Catalogo principal"/>
    <s v="USD"/>
    <s v="N/A"/>
    <s v="Dynamics 365 Sales Premium for Students"/>
    <s v="Unidad"/>
    <s v="Und"/>
    <s v="Producto"/>
    <s v="N/A"/>
    <s v="N/A"/>
    <s v="N/A"/>
    <s v="e0fbdbc4-beb2-4245-9a33-779747ac88a3"/>
    <s v="Suscripción mensual con pago anual"/>
    <n v="54"/>
    <n v="1"/>
    <n v="1"/>
    <n v="0"/>
    <n v="222883.38"/>
    <n v="222883.38"/>
    <n v="0"/>
  </r>
  <r>
    <s v="Catalogo principalCSP ACADEMICO0e9552f2-3ef7-4ed1-bac0-2cce1308b21b"/>
    <s v="0e9552f2-3ef7-4ed1-bac0-2cce1308b21bCSP ACADEMICO"/>
    <m/>
    <x v="0"/>
    <s v="0e9552f2-3ef7-4ed1-bac0-2cce1308b21b"/>
    <x v="1"/>
    <s v="Catalogo principal"/>
    <s v="USD"/>
    <s v="N/A"/>
    <s v="Microsoft 365 A3 - Unattended License for faculty"/>
    <s v="Unidad"/>
    <s v="Und"/>
    <s v="Producto"/>
    <s v="N/A"/>
    <s v="N/A"/>
    <s v="N/A"/>
    <s v="0e9552f2-3ef7-4ed1-bac0-2cce1308b21b"/>
    <s v="Suscripción mensual con pago anual"/>
    <n v="5.8"/>
    <n v="1"/>
    <n v="1"/>
    <n v="0"/>
    <n v="23939.326000000001"/>
    <n v="23939.33"/>
    <n v="0"/>
  </r>
  <r>
    <s v="Catalogo principalCSP ACADEMICO72da854c-7a82-4462-9aff-8cc32763fa21"/>
    <s v="72da854c-7a82-4462-9aff-8cc32763fa21CSP ACADEMICO"/>
    <m/>
    <x v="0"/>
    <s v="72da854c-7a82-4462-9aff-8cc32763fa21"/>
    <x v="1"/>
    <s v="Catalogo principal"/>
    <s v="USD"/>
    <s v="N/A"/>
    <s v="Microsoft 365 A3 - Unattended License for students"/>
    <s v="Unidad"/>
    <s v="Und"/>
    <s v="Producto"/>
    <s v="N/A"/>
    <s v="N/A"/>
    <s v="N/A"/>
    <s v="72da854c-7a82-4462-9aff-8cc32763fa21"/>
    <s v="Suscripción mensual con pago anual"/>
    <n v="4.3"/>
    <n v="1"/>
    <n v="1"/>
    <n v="0"/>
    <n v="17748.120999999999"/>
    <n v="17748.12"/>
    <n v="0"/>
  </r>
  <r>
    <s v="Catalogo principalCSP ACADEMICO7e16efcb-382c-43aa-96b6-0547f5014c4b"/>
    <s v="7e16efcb-382c-43aa-96b6-0547f5014c4bCSP ACADEMICO"/>
    <m/>
    <x v="0"/>
    <s v="7e16efcb-382c-43aa-96b6-0547f5014c4b"/>
    <x v="1"/>
    <s v="Catalogo principal"/>
    <s v="USD"/>
    <s v="N/A"/>
    <s v="Microsoft 365 A5 without Audio Conferencing for faculty"/>
    <s v="Unidad"/>
    <s v="Und"/>
    <s v="Producto"/>
    <s v="N/A"/>
    <s v="N/A"/>
    <s v="N/A"/>
    <s v="7e16efcb-382c-43aa-96b6-0547f5014c4b"/>
    <s v="Suscripción mensual con pago anual"/>
    <n v="10.8"/>
    <n v="1"/>
    <n v="1"/>
    <n v="0"/>
    <n v="44576.676000000007"/>
    <n v="44576.68"/>
    <n v="0"/>
  </r>
  <r>
    <s v="Catalogo principalCSP ACADEMICO8f69e39d-0739-4a4f-897f-6f5da951ae03"/>
    <s v="8f69e39d-0739-4a4f-897f-6f5da951ae03CSP ACADEMICO"/>
    <m/>
    <x v="0"/>
    <s v="8f69e39d-0739-4a4f-897f-6f5da951ae03"/>
    <x v="1"/>
    <s v="Catalogo principal"/>
    <s v="USD"/>
    <s v="N/A"/>
    <s v="Microsoft 365 A5 without Audio Conferencing for students"/>
    <s v="Unidad"/>
    <s v="Und"/>
    <s v="Producto"/>
    <s v="N/A"/>
    <s v="N/A"/>
    <s v="N/A"/>
    <s v="8f69e39d-0739-4a4f-897f-6f5da951ae03"/>
    <s v="Suscripción mensual con pago anual"/>
    <n v="8"/>
    <n v="1"/>
    <n v="1"/>
    <n v="0"/>
    <n v="33019.760000000002"/>
    <n v="33019.760000000002"/>
    <n v="0"/>
  </r>
  <r>
    <s v="Catalogo principalCSP ACADEMICOa5676fc6-38bb-4f91-9618-81a0c9465a6f"/>
    <s v="a5676fc6-38bb-4f91-9618-81a0c9465a6fCSP ACADEMICO"/>
    <m/>
    <x v="0"/>
    <s v="a5676fc6-38bb-4f91-9618-81a0c9465a6f"/>
    <x v="1"/>
    <s v="Catalogo principal"/>
    <s v="USD"/>
    <s v="N/A"/>
    <s v="Office 365 A5 without Audio Conferencing for faculty"/>
    <s v="Unidad"/>
    <s v="Und"/>
    <s v="Producto"/>
    <s v="N/A"/>
    <s v="N/A"/>
    <s v="N/A"/>
    <s v="a5676fc6-38bb-4f91-9618-81a0c9465a6f"/>
    <s v="Suscripción mensual con pago anual"/>
    <n v="8"/>
    <n v="1"/>
    <n v="1"/>
    <n v="0"/>
    <n v="33019.760000000002"/>
    <n v="33019.760000000002"/>
    <n v="0"/>
  </r>
  <r>
    <s v="Catalogo principalCSP ACADEMICO0126406e-ff5b-448e-affb-6d253c4c720c"/>
    <s v="0126406e-ff5b-448e-affb-6d253c4c720cCSP ACADEMICO"/>
    <m/>
    <x v="0"/>
    <s v="0126406e-ff5b-448e-affb-6d253c4c720c"/>
    <x v="1"/>
    <s v="Catalogo principal"/>
    <s v="USD"/>
    <s v="N/A"/>
    <s v="Office 365 A5 without Audio Conferencing for students"/>
    <s v="Unidad"/>
    <s v="Und"/>
    <s v="Producto"/>
    <s v="N/A"/>
    <s v="N/A"/>
    <s v="N/A"/>
    <s v="0126406e-ff5b-448e-affb-6d253c4c720c"/>
    <s v="Suscripción mensual con pago anual"/>
    <n v="6"/>
    <n v="1"/>
    <n v="1"/>
    <n v="0"/>
    <n v="24764.82"/>
    <n v="24764.82"/>
    <n v="0"/>
  </r>
  <r>
    <s v="Catalogo principalCSP ACADEMICO2de2d245-c87f-4d5b-8a2b-cdb430ed42ba"/>
    <s v="2de2d245-c87f-4d5b-8a2b-cdb430ed42baCSP ACADEMICO"/>
    <m/>
    <x v="0"/>
    <s v="2de2d245-c87f-4d5b-8a2b-cdb430ed42ba"/>
    <x v="1"/>
    <s v="Catalogo principal"/>
    <s v="USD"/>
    <s v="N/A"/>
    <s v="Power Automate unattended RPA add-on for Faculty_AddOn"/>
    <s v="Unidad"/>
    <s v="Und"/>
    <s v="Producto"/>
    <s v="N/A"/>
    <s v="N/A"/>
    <s v="N/A"/>
    <s v="2de2d245-c87f-4d5b-8a2b-cdb430ed42ba"/>
    <s v="Suscripción mensual con pago anual"/>
    <n v="82.5"/>
    <n v="1"/>
    <n v="1"/>
    <n v="0"/>
    <n v="340516.27500000002"/>
    <n v="340516.28"/>
    <n v="0"/>
  </r>
  <r>
    <s v="Catalogo principalCSP ACADEMICO9f2ada2f-6106-44c5-954f-40c429677b07"/>
    <s v="9f2ada2f-6106-44c5-954f-40c429677b07CSP ACADEMICO"/>
    <m/>
    <x v="0"/>
    <s v="9f2ada2f-6106-44c5-954f-40c429677b07"/>
    <x v="1"/>
    <s v="Catalogo principal"/>
    <s v="USD"/>
    <s v="N/A"/>
    <s v="Power Automate unattended RPA add-on for Students_AddOn"/>
    <s v="Unidad"/>
    <s v="Und"/>
    <s v="Producto"/>
    <s v="N/A"/>
    <s v="N/A"/>
    <s v="N/A"/>
    <s v="9f2ada2f-6106-44c5-954f-40c429677b07"/>
    <s v="Suscripción mensual con pago anual"/>
    <n v="60"/>
    <n v="1"/>
    <n v="1"/>
    <n v="0"/>
    <n v="247648.2"/>
    <n v="247648.2"/>
    <n v="0"/>
  </r>
  <r>
    <s v="Catalogo principalCSP ACADEMICOac89e3d4-d998-49f7-b8c9-aa3b41767cb1"/>
    <s v="ac89e3d4-d998-49f7-b8c9-aa3b41767cb1CSP ACADEMICO"/>
    <m/>
    <x v="0"/>
    <s v="ac89e3d4-d998-49f7-b8c9-aa3b41767cb1"/>
    <x v="1"/>
    <s v="Catalogo principal"/>
    <s v="USD"/>
    <s v="N/A"/>
    <s v="Dynamics 365 Business Central Database Capacity 100GB for Faculty_AddOn"/>
    <s v="Unidad"/>
    <s v="Und"/>
    <s v="Producto"/>
    <s v="N/A"/>
    <s v="N/A"/>
    <s v="N/A"/>
    <s v="ac89e3d4-d998-49f7-b8c9-aa3b41767cb1"/>
    <s v="Suscripción mensual con pago anual"/>
    <n v="275"/>
    <n v="1"/>
    <n v="1"/>
    <n v="0"/>
    <n v="1135054.25"/>
    <n v="1135054.25"/>
    <n v="0"/>
  </r>
  <r>
    <s v="Catalogo principalCSP ACADEMICOc0f3ab66-5e0b-40a7-a725-78e8265e763a"/>
    <s v="c0f3ab66-5e0b-40a7-a725-78e8265e763aCSP ACADEMICO"/>
    <m/>
    <x v="0"/>
    <s v="c0f3ab66-5e0b-40a7-a725-78e8265e763a"/>
    <x v="1"/>
    <s v="Catalogo principal"/>
    <s v="USD"/>
    <s v="N/A"/>
    <s v="Dynamics 365 Business Central Database Capacity 100GB for Students_AddOn"/>
    <s v="Unidad"/>
    <s v="Und"/>
    <s v="Producto"/>
    <s v="N/A"/>
    <s v="N/A"/>
    <s v="N/A"/>
    <s v="c0f3ab66-5e0b-40a7-a725-78e8265e763a"/>
    <s v="Suscripción mensual con pago anual"/>
    <n v="200"/>
    <n v="1"/>
    <n v="1"/>
    <n v="0"/>
    <n v="825494"/>
    <n v="825494"/>
    <n v="0"/>
  </r>
  <r>
    <s v="Catalogo principalCSP ACADEMICO3181e3ee-ecc7-496b-809f-9c319c28d682"/>
    <s v="3181e3ee-ecc7-496b-809f-9c319c28d682CSP ACADEMICO"/>
    <m/>
    <x v="0"/>
    <s v="3181e3ee-ecc7-496b-809f-9c319c28d682"/>
    <x v="1"/>
    <s v="Catalogo principal"/>
    <s v="USD"/>
    <s v="N/A"/>
    <s v="Dynamics 365 Business Central Database Capacity Overage for Faculty_AddOn"/>
    <s v="Unidad"/>
    <s v="Und"/>
    <s v="Producto"/>
    <s v="N/A"/>
    <s v="N/A"/>
    <s v="N/A"/>
    <s v="3181e3ee-ecc7-496b-809f-9c319c28d682"/>
    <s v="Suscripción mensual con pago anual"/>
    <n v="2.8"/>
    <n v="1"/>
    <n v="1"/>
    <n v="0"/>
    <n v="11556.915999999999"/>
    <n v="11556.92"/>
    <n v="0"/>
  </r>
  <r>
    <s v="Catalogo principalCSP ACADEMICOb50ee3c3-2be5-46cb-a027-3a1b4fb100ee"/>
    <s v="b50ee3c3-2be5-46cb-a027-3a1b4fb100eeCSP ACADEMICO"/>
    <m/>
    <x v="0"/>
    <s v="b50ee3c3-2be5-46cb-a027-3a1b4fb100ee"/>
    <x v="1"/>
    <s v="Catalogo principal"/>
    <s v="USD"/>
    <s v="N/A"/>
    <s v="Dynamics 365 Business Central Database Capacity Overage for Students_AddOn"/>
    <s v="Unidad"/>
    <s v="Und"/>
    <s v="Producto"/>
    <s v="N/A"/>
    <s v="N/A"/>
    <s v="N/A"/>
    <s v="b50ee3c3-2be5-46cb-a027-3a1b4fb100ee"/>
    <s v="Suscripción mensual con pago anual"/>
    <n v="2"/>
    <n v="1"/>
    <n v="1"/>
    <n v="0"/>
    <n v="8254.94"/>
    <n v="8254.94"/>
    <n v="0"/>
  </r>
  <r>
    <s v="Catalogo principalCSP ACADEMICO5019942f-380e-403d-ab50-c80c5e7b6f99"/>
    <s v="5019942f-380e-403d-ab50-c80c5e7b6f99CSP ACADEMICO"/>
    <m/>
    <x v="0"/>
    <s v="5019942f-380e-403d-ab50-c80c5e7b6f99"/>
    <x v="1"/>
    <s v="Catalogo principal"/>
    <s v="USD"/>
    <s v="N/A"/>
    <s v="Education Insights Premium_AddOn"/>
    <s v="Unidad"/>
    <s v="Und"/>
    <s v="Producto"/>
    <s v="N/A"/>
    <s v="N/A"/>
    <s v="N/A"/>
    <s v="5019942f-380e-403d-ab50-c80c5e7b6f99"/>
    <s v="Suscripción mensual con pago anual"/>
    <n v="0.25"/>
    <n v="1"/>
    <n v="1"/>
    <n v="0"/>
    <n v="1031.8675000000001"/>
    <n v="1031.8699999999999"/>
    <n v="0"/>
  </r>
  <r>
    <s v="Catalogo principalCSP ACADEMICO879b5e1a-eaa2-4ea9-a628-0b429b2e8732"/>
    <s v="879b5e1a-eaa2-4ea9-a628-0b429b2e8732CSP ACADEMICO"/>
    <m/>
    <x v="0"/>
    <s v="879b5e1a-eaa2-4ea9-a628-0b429b2e8732"/>
    <x v="1"/>
    <s v="Catalogo principal"/>
    <s v="USD"/>
    <s v="N/A"/>
    <s v="10-Year Audit Log Retention Add On EDU_AddOn"/>
    <s v="Unidad"/>
    <s v="Und"/>
    <s v="Producto"/>
    <s v="N/A"/>
    <s v="N/A"/>
    <s v="N/A"/>
    <s v="879b5e1a-eaa2-4ea9-a628-0b429b2e8732"/>
    <s v="Suscripción mensual con pago anual"/>
    <n v="2"/>
    <n v="1"/>
    <n v="1"/>
    <n v="0"/>
    <n v="8254.94"/>
    <n v="8254.94"/>
    <n v="0"/>
  </r>
  <r>
    <s v="Catalogo principalCSP ACADEMICOf8b4fd51-b608-4bff-8c9c-99c94a598c47"/>
    <s v="f8b4fd51-b608-4bff-8c9c-99c94a598c47CSP ACADEMICO"/>
    <m/>
    <x v="0"/>
    <s v="f8b4fd51-b608-4bff-8c9c-99c94a598c47"/>
    <x v="1"/>
    <s v="Catalogo principal"/>
    <s v="USD"/>
    <s v="N/A"/>
    <s v="Basic Cloud Scale Unit add-in for Dynamics 365 Supply Chain Management for Faculty"/>
    <s v="Unidad"/>
    <s v="Und"/>
    <s v="Producto"/>
    <s v="N/A"/>
    <s v="N/A"/>
    <s v="N/A"/>
    <s v="f8b4fd51-b608-4bff-8c9c-99c94a598c47"/>
    <s v="Suscripción mensual con pago anual"/>
    <n v="2200"/>
    <n v="1"/>
    <n v="1"/>
    <n v="0"/>
    <n v="9080434"/>
    <n v="9080434"/>
    <n v="0"/>
  </r>
  <r>
    <s v="Catalogo principalCSP ACADEMICO33ff2320-2c6d-43b3-9fd0-593a80122634"/>
    <s v="33ff2320-2c6d-43b3-9fd0-593a80122634CSP ACADEMICO"/>
    <m/>
    <x v="0"/>
    <s v="33ff2320-2c6d-43b3-9fd0-593a80122634"/>
    <x v="1"/>
    <s v="Catalogo principal"/>
    <s v="USD"/>
    <s v="N/A"/>
    <s v="Basic Cloud Scale Unit add-in for Dynamics 365 Supply Chain Management for Students"/>
    <s v="Unidad"/>
    <s v="Und"/>
    <s v="Producto"/>
    <s v="N/A"/>
    <s v="N/A"/>
    <s v="N/A"/>
    <s v="33ff2320-2c6d-43b3-9fd0-593a80122634"/>
    <s v="Suscripción mensual con pago anual"/>
    <n v="1600"/>
    <n v="1"/>
    <n v="1"/>
    <n v="0"/>
    <n v="6603952"/>
    <n v="6603952"/>
    <n v="0"/>
  </r>
  <r>
    <s v="Catalogo principalCSP ACADEMICOeaa80041-d7ab-4ec5-a347-7ba13093b8ba"/>
    <s v="eaa80041-d7ab-4ec5-a347-7ba13093b8baCSP ACADEMICO"/>
    <m/>
    <x v="0"/>
    <s v="eaa80041-d7ab-4ec5-a347-7ba13093b8ba"/>
    <x v="1"/>
    <s v="Catalogo principal"/>
    <s v="USD"/>
    <s v="N/A"/>
    <s v="Basic Cloud Scale Unit Overage for Faculty_AddOn"/>
    <s v="Unidad"/>
    <s v="Und"/>
    <s v="Producto"/>
    <s v="N/A"/>
    <s v="N/A"/>
    <s v="N/A"/>
    <s v="eaa80041-d7ab-4ec5-a347-7ba13093b8ba"/>
    <s v="Suscripción mensual con pago anual"/>
    <n v="55"/>
    <n v="1"/>
    <n v="1"/>
    <n v="0"/>
    <n v="227010.85"/>
    <n v="227010.85"/>
    <n v="0"/>
  </r>
  <r>
    <s v="Catalogo principalCSP ACADEMICO96d6dc38-2f49-4881-b643-312929e76421"/>
    <s v="96d6dc38-2f49-4881-b643-312929e76421CSP ACADEMICO"/>
    <m/>
    <x v="0"/>
    <s v="96d6dc38-2f49-4881-b643-312929e76421"/>
    <x v="1"/>
    <s v="Catalogo principal"/>
    <s v="USD"/>
    <s v="N/A"/>
    <s v="Basic Cloud Scale Unit Overage for Students_AddOn"/>
    <s v="Unidad"/>
    <s v="Und"/>
    <s v="Producto"/>
    <s v="N/A"/>
    <s v="N/A"/>
    <s v="N/A"/>
    <s v="96d6dc38-2f49-4881-b643-312929e76421"/>
    <s v="Suscripción mensual con pago anual"/>
    <n v="40"/>
    <n v="1"/>
    <n v="1"/>
    <n v="0"/>
    <n v="165098.80000000002"/>
    <n v="165098.79999999999"/>
    <n v="0"/>
  </r>
  <r>
    <s v="Catalogo principalCSP ACADEMICO5613919a-5309-476b-b37f-34be73f965ce"/>
    <s v="5613919a-5309-476b-b37f-34be73f965ceCSP ACADEMICO"/>
    <m/>
    <x v="0"/>
    <s v="5613919a-5309-476b-b37f-34be73f965ce"/>
    <x v="1"/>
    <s v="Catalogo principal"/>
    <s v="USD"/>
    <s v="N/A"/>
    <s v="Career Coach for faculty_AddOn"/>
    <s v="Unidad"/>
    <s v="Und"/>
    <s v="Producto"/>
    <s v="N/A"/>
    <s v="N/A"/>
    <s v="N/A"/>
    <s v="5613919a-5309-476b-b37f-34be73f965ce"/>
    <s v="Suscripción mensual con pago anual"/>
    <n v="1"/>
    <n v="1"/>
    <n v="1"/>
    <n v="0"/>
    <n v="4127.47"/>
    <n v="4127.47"/>
    <n v="0"/>
  </r>
  <r>
    <s v="Catalogo principalCSP ACADEMICO96906d3c-16bd-4c50-a775-aa8ed7abe3cb"/>
    <s v="96906d3c-16bd-4c50-a775-aa8ed7abe3cbCSP ACADEMICO"/>
    <m/>
    <x v="0"/>
    <s v="96906d3c-16bd-4c50-a775-aa8ed7abe3cb"/>
    <x v="1"/>
    <s v="Catalogo principal"/>
    <s v="USD"/>
    <s v="N/A"/>
    <s v="Career Coach for students_AddOn"/>
    <s v="Unidad"/>
    <s v="Und"/>
    <s v="Producto"/>
    <s v="N/A"/>
    <s v="N/A"/>
    <s v="N/A"/>
    <s v="96906d3c-16bd-4c50-a775-aa8ed7abe3cb"/>
    <s v="Suscripción mensual con pago anual"/>
    <n v="1"/>
    <n v="1"/>
    <n v="1"/>
    <n v="0"/>
    <n v="4127.47"/>
    <n v="4127.47"/>
    <n v="0"/>
  </r>
  <r>
    <s v="Catalogo principalCSP ACADEMICOfa7f5773-063a-48cf-b3e2-de509ea1262f"/>
    <s v="fa7f5773-063a-48cf-b3e2-de509ea1262fCSP ACADEMICO"/>
    <m/>
    <x v="0"/>
    <s v="fa7f5773-063a-48cf-b3e2-de509ea1262f"/>
    <x v="1"/>
    <s v="Catalogo principal"/>
    <s v="USD"/>
    <s v="N/A"/>
    <s v="Compliance Manager Premium Assessment Add-On EDU"/>
    <s v="Unidad"/>
    <s v="Und"/>
    <s v="Producto"/>
    <s v="N/A"/>
    <s v="N/A"/>
    <s v="N/A"/>
    <s v="fa7f5773-063a-48cf-b3e2-de509ea1262f"/>
    <s v="Suscripción mensual con pago anual"/>
    <n v="500"/>
    <n v="1"/>
    <n v="1"/>
    <n v="0"/>
    <n v="2063735.0000000002"/>
    <n v="2063735"/>
    <n v="0"/>
  </r>
  <r>
    <s v="Catalogo principalCSP ACADEMICOc8384540-1c21-4540-a865-9995fa509b62"/>
    <s v="c8384540-1c21-4540-a865-9995fa509b62CSP ACADEMICO"/>
    <m/>
    <x v="0"/>
    <s v="c8384540-1c21-4540-a865-9995fa509b62"/>
    <x v="1"/>
    <s v="Catalogo principal"/>
    <s v="USD"/>
    <s v="N/A"/>
    <s v="Dynamics 365 Customer Service unified routing add-on for Faculty_AddOn"/>
    <s v="Unidad"/>
    <s v="Und"/>
    <s v="Producto"/>
    <s v="N/A"/>
    <s v="N/A"/>
    <s v="N/A"/>
    <s v="c8384540-1c21-4540-a865-9995fa509b62"/>
    <s v="Suscripción mensual con pago anual"/>
    <n v="160"/>
    <n v="1"/>
    <n v="1"/>
    <n v="0"/>
    <n v="660395.20000000007"/>
    <n v="660395.19999999995"/>
    <n v="0"/>
  </r>
  <r>
    <s v="Catalogo principalCSP ACADEMICO9d1cf2dd-3aca-4311-844f-0fcdfa6ae2fd"/>
    <s v="9d1cf2dd-3aca-4311-844f-0fcdfa6ae2fdCSP ACADEMICO"/>
    <m/>
    <x v="0"/>
    <s v="9d1cf2dd-3aca-4311-844f-0fcdfa6ae2fd"/>
    <x v="1"/>
    <s v="Catalogo principal"/>
    <s v="USD"/>
    <s v="N/A"/>
    <s v="Dynamics 365 Customer Service unified routing add-on for Students_AddOn"/>
    <s v="Unidad"/>
    <s v="Und"/>
    <s v="Producto"/>
    <s v="N/A"/>
    <s v="N/A"/>
    <s v="N/A"/>
    <s v="9d1cf2dd-3aca-4311-844f-0fcdfa6ae2fd"/>
    <s v="Suscripción mensual con pago anual"/>
    <n v="120"/>
    <n v="1"/>
    <n v="1"/>
    <n v="0"/>
    <n v="495296.4"/>
    <n v="495296.4"/>
    <n v="0"/>
  </r>
  <r>
    <s v="Catalogo principalCSP ACADEMICO85162d70-9676-4cf6-a4bc-a0d6672f2657"/>
    <s v="85162d70-9676-4cf6-a4bc-a0d6672f2657CSP ACADEMICO"/>
    <m/>
    <x v="0"/>
    <s v="85162d70-9676-4cf6-a4bc-a0d6672f2657"/>
    <x v="1"/>
    <s v="Catalogo principal"/>
    <s v="USD"/>
    <s v="N/A"/>
    <s v="Dynamics 365 Customer Voice USL for Faculty"/>
    <s v="Unidad"/>
    <s v="Und"/>
    <s v="Producto"/>
    <s v="N/A"/>
    <s v="N/A"/>
    <s v="N/A"/>
    <s v="85162d70-9676-4cf6-a4bc-a0d6672f2657"/>
    <s v="Suscripción mensual con pago anual"/>
    <n v="0"/>
    <n v="1"/>
    <n v="1"/>
    <n v="0"/>
    <n v="0"/>
    <n v="0"/>
    <n v="0"/>
  </r>
  <r>
    <s v="Catalogo principalCSP ACADEMICO8fcafc7a-9da1-4ee8-a569-35eb635a16ee"/>
    <s v="8fcafc7a-9da1-4ee8-a569-35eb635a16eeCSP ACADEMICO"/>
    <m/>
    <x v="0"/>
    <s v="8fcafc7a-9da1-4ee8-a569-35eb635a16ee"/>
    <x v="1"/>
    <s v="Catalogo principal"/>
    <s v="USD"/>
    <s v="N/A"/>
    <s v="Dynamics 365 e-Commerce Tier 1 Band 1 for Faculty"/>
    <s v="Unidad"/>
    <s v="Und"/>
    <s v="Producto"/>
    <s v="N/A"/>
    <s v="N/A"/>
    <s v="N/A"/>
    <s v="8fcafc7a-9da1-4ee8-a569-35eb635a16ee"/>
    <s v="Suscripción mensual con pago anual"/>
    <n v="2200"/>
    <n v="1"/>
    <n v="1"/>
    <n v="0"/>
    <n v="9080434"/>
    <n v="9080434"/>
    <n v="0"/>
  </r>
  <r>
    <s v="Catalogo principalCSP ACADEMICO116a3979-6a20-443e-a31a-2db013ab1788"/>
    <s v="116a3979-6a20-443e-a31a-2db013ab1788CSP ACADEMICO"/>
    <m/>
    <x v="0"/>
    <s v="116a3979-6a20-443e-a31a-2db013ab1788"/>
    <x v="1"/>
    <s v="Catalogo principal"/>
    <s v="USD"/>
    <s v="N/A"/>
    <s v="Dynamics 365 e-Commerce Tier 1 Band 1 for Students"/>
    <s v="Unidad"/>
    <s v="Und"/>
    <s v="Producto"/>
    <s v="N/A"/>
    <s v="N/A"/>
    <s v="N/A"/>
    <s v="116a3979-6a20-443e-a31a-2db013ab1788"/>
    <s v="Suscripción mensual con pago anual"/>
    <n v="1600"/>
    <n v="1"/>
    <n v="1"/>
    <n v="0"/>
    <n v="6603952"/>
    <n v="6603952"/>
    <n v="0"/>
  </r>
  <r>
    <s v="Catalogo principalCSP ACADEMICOeac345ef-b7a6-469b-b8ff-343a4e77ec97"/>
    <s v="eac345ef-b7a6-469b-b8ff-343a4e77ec97CSP ACADEMICO"/>
    <m/>
    <x v="0"/>
    <s v="eac345ef-b7a6-469b-b8ff-343a4e77ec97"/>
    <x v="1"/>
    <s v="Catalogo principal"/>
    <s v="USD"/>
    <s v="N/A"/>
    <s v="Dynamics 365 e-Commerce Tier 1 Band 1 Overage for Faculty_AddOn"/>
    <s v="Unidad"/>
    <s v="Und"/>
    <s v="Producto"/>
    <s v="N/A"/>
    <s v="N/A"/>
    <s v="N/A"/>
    <s v="eac345ef-b7a6-469b-b8ff-343a4e77ec97"/>
    <s v="Suscripción mensual con pago anual"/>
    <n v="275"/>
    <n v="1"/>
    <n v="1"/>
    <n v="0"/>
    <n v="1135054.25"/>
    <n v="1135054.25"/>
    <n v="0"/>
  </r>
  <r>
    <s v="Catalogo principalCSP ACADEMICO909d4556-6437-447e-9f94-d496f8d8ca25"/>
    <s v="909d4556-6437-447e-9f94-d496f8d8ca25CSP ACADEMICO"/>
    <m/>
    <x v="0"/>
    <s v="909d4556-6437-447e-9f94-d496f8d8ca25"/>
    <x v="1"/>
    <s v="Catalogo principal"/>
    <s v="USD"/>
    <s v="N/A"/>
    <s v="Dynamics 365 e-Commerce Tier 1 Band 1 Overage for Students_AddOn"/>
    <s v="Unidad"/>
    <s v="Und"/>
    <s v="Producto"/>
    <s v="N/A"/>
    <s v="N/A"/>
    <s v="N/A"/>
    <s v="909d4556-6437-447e-9f94-d496f8d8ca25"/>
    <s v="Suscripción mensual con pago anual"/>
    <n v="200"/>
    <n v="1"/>
    <n v="1"/>
    <n v="0"/>
    <n v="825494"/>
    <n v="825494"/>
    <n v="0"/>
  </r>
  <r>
    <s v="Catalogo principalCSP ACADEMICO8eda517e-ad24-4da6-a03c-ae37f07da117"/>
    <s v="8eda517e-ad24-4da6-a03c-ae37f07da117CSP ACADEMICO"/>
    <m/>
    <x v="0"/>
    <s v="8eda517e-ad24-4da6-a03c-ae37f07da117"/>
    <x v="1"/>
    <s v="Catalogo principal"/>
    <s v="USD"/>
    <s v="N/A"/>
    <s v="Dynamics 365 e-Commerce Tier 1 Band 2 for Faculty"/>
    <s v="Unidad"/>
    <s v="Und"/>
    <s v="Producto"/>
    <s v="N/A"/>
    <s v="N/A"/>
    <s v="N/A"/>
    <s v="8eda517e-ad24-4da6-a03c-ae37f07da117"/>
    <s v="Suscripción mensual con pago anual"/>
    <n v="2200"/>
    <n v="1"/>
    <n v="1"/>
    <n v="0"/>
    <n v="9080434"/>
    <n v="9080434"/>
    <n v="0"/>
  </r>
  <r>
    <s v="Catalogo principalCSP ACADEMICO5231f964-0e4d-4032-a8c3-96475e3415ca"/>
    <s v="5231f964-0e4d-4032-a8c3-96475e3415caCSP ACADEMICO"/>
    <m/>
    <x v="0"/>
    <s v="5231f964-0e4d-4032-a8c3-96475e3415ca"/>
    <x v="1"/>
    <s v="Catalogo principal"/>
    <s v="USD"/>
    <s v="N/A"/>
    <s v="Dynamics 365 e-Commerce Tier 1 Band 2 for Students"/>
    <s v="Unidad"/>
    <s v="Und"/>
    <s v="Producto"/>
    <s v="N/A"/>
    <s v="N/A"/>
    <s v="N/A"/>
    <s v="5231f964-0e4d-4032-a8c3-96475e3415ca"/>
    <s v="Suscripción mensual con pago anual"/>
    <n v="1600"/>
    <n v="1"/>
    <n v="1"/>
    <n v="0"/>
    <n v="6603952"/>
    <n v="6603952"/>
    <n v="0"/>
  </r>
  <r>
    <s v="Catalogo principalCSP ACADEMICO014111a2-5d31-4cd3-ae1b-b1d574af22f4"/>
    <s v="014111a2-5d31-4cd3-ae1b-b1d574af22f4CSP ACADEMICO"/>
    <m/>
    <x v="0"/>
    <s v="014111a2-5d31-4cd3-ae1b-b1d574af22f4"/>
    <x v="1"/>
    <s v="Catalogo principal"/>
    <s v="USD"/>
    <s v="N/A"/>
    <s v="Dynamics 365 e-Commerce Tier 1 Band 2 Overage for Faculty_AddOn"/>
    <s v="Unidad"/>
    <s v="Und"/>
    <s v="Producto"/>
    <s v="N/A"/>
    <s v="N/A"/>
    <s v="N/A"/>
    <s v="014111a2-5d31-4cd3-ae1b-b1d574af22f4"/>
    <s v="Suscripción mensual con pago anual"/>
    <n v="275"/>
    <n v="1"/>
    <n v="1"/>
    <n v="0"/>
    <n v="1135054.25"/>
    <n v="1135054.25"/>
    <n v="0"/>
  </r>
  <r>
    <s v="Catalogo principalCSP ACADEMICOda564dee-4de1-4ee2-b189-727566a39511"/>
    <s v="da564dee-4de1-4ee2-b189-727566a39511CSP ACADEMICO"/>
    <m/>
    <x v="0"/>
    <s v="da564dee-4de1-4ee2-b189-727566a39511"/>
    <x v="1"/>
    <s v="Catalogo principal"/>
    <s v="USD"/>
    <s v="N/A"/>
    <s v="Dynamics 365 e-Commerce Tier 1 Band 2 Overage for Students_AddOn"/>
    <s v="Unidad"/>
    <s v="Und"/>
    <s v="Producto"/>
    <s v="N/A"/>
    <s v="N/A"/>
    <s v="N/A"/>
    <s v="da564dee-4de1-4ee2-b189-727566a39511"/>
    <s v="Suscripción mensual con pago anual"/>
    <n v="200"/>
    <n v="1"/>
    <n v="1"/>
    <n v="0"/>
    <n v="825494"/>
    <n v="825494"/>
    <n v="0"/>
  </r>
  <r>
    <s v="Catalogo principalCSP ACADEMICO3b66b0bf-561c-41c6-ad94-ca54d487ccdc"/>
    <s v="3b66b0bf-561c-41c6-ad94-ca54d487ccdcCSP ACADEMICO"/>
    <m/>
    <x v="0"/>
    <s v="3b66b0bf-561c-41c6-ad94-ca54d487ccdc"/>
    <x v="1"/>
    <s v="Catalogo principal"/>
    <s v="USD"/>
    <s v="N/A"/>
    <s v="Dynamics 365 e-Commerce Tier 1 Band 3 for Students"/>
    <s v="Unidad"/>
    <s v="Und"/>
    <s v="Producto"/>
    <s v="N/A"/>
    <s v="N/A"/>
    <s v="N/A"/>
    <s v="3b66b0bf-561c-41c6-ad94-ca54d487ccdc"/>
    <s v="Suscripción mensual con pago anual"/>
    <n v="1600"/>
    <n v="1"/>
    <n v="1"/>
    <n v="0"/>
    <n v="6603952"/>
    <n v="6603952"/>
    <n v="0"/>
  </r>
  <r>
    <s v="Catalogo principalCSP ACADEMICOe35b9ea4-333a-4a7e-977f-06942110b04e"/>
    <s v="e35b9ea4-333a-4a7e-977f-06942110b04eCSP ACADEMICO"/>
    <m/>
    <x v="0"/>
    <s v="e35b9ea4-333a-4a7e-977f-06942110b04e"/>
    <x v="1"/>
    <s v="Catalogo principal"/>
    <s v="USD"/>
    <s v="N/A"/>
    <s v="Dynamics 365 e-Commerce Tier 1 Band 3 Overage for Faculty_AddOn"/>
    <s v="Unidad"/>
    <s v="Und"/>
    <s v="Producto"/>
    <s v="N/A"/>
    <s v="N/A"/>
    <s v="N/A"/>
    <s v="e35b9ea4-333a-4a7e-977f-06942110b04e"/>
    <s v="Suscripción mensual con pago anual"/>
    <n v="275"/>
    <n v="1"/>
    <n v="1"/>
    <n v="0"/>
    <n v="1135054.25"/>
    <n v="1135054.25"/>
    <n v="0"/>
  </r>
  <r>
    <s v="Catalogo principalCSP ACADEMICO51cda191-f06e-4288-9102-24346cd45c24"/>
    <s v="51cda191-f06e-4288-9102-24346cd45c24CSP ACADEMICO"/>
    <m/>
    <x v="0"/>
    <s v="51cda191-f06e-4288-9102-24346cd45c24"/>
    <x v="1"/>
    <s v="Catalogo principal"/>
    <s v="USD"/>
    <s v="N/A"/>
    <s v="Dynamics 365 e-Commerce Tier 1 Band 3 Overage for Students_AddOn"/>
    <s v="Unidad"/>
    <s v="Und"/>
    <s v="Producto"/>
    <s v="N/A"/>
    <s v="N/A"/>
    <s v="N/A"/>
    <s v="51cda191-f06e-4288-9102-24346cd45c24"/>
    <s v="Suscripción mensual con pago anual"/>
    <n v="200"/>
    <n v="1"/>
    <n v="1"/>
    <n v="0"/>
    <n v="825494"/>
    <n v="825494"/>
    <n v="0"/>
  </r>
  <r>
    <s v="Catalogo principalCSP ACADEMICO3092641e-6a77-4c34-adb4-221286db520b"/>
    <s v="3092641e-6a77-4c34-adb4-221286db520bCSP ACADEMICO"/>
    <m/>
    <x v="0"/>
    <s v="3092641e-6a77-4c34-adb4-221286db520b"/>
    <x v="1"/>
    <s v="Catalogo principal"/>
    <s v="USD"/>
    <s v="N/A"/>
    <s v="Dynamics 365 e-Commerce Tier 1 Band 4 for Faculty"/>
    <s v="Unidad"/>
    <s v="Und"/>
    <s v="Producto"/>
    <s v="N/A"/>
    <s v="N/A"/>
    <s v="N/A"/>
    <s v="3092641e-6a77-4c34-adb4-221286db520b"/>
    <s v="Suscripción mensual con pago anual"/>
    <n v="2200"/>
    <n v="1"/>
    <n v="1"/>
    <n v="0"/>
    <n v="9080434"/>
    <n v="9080434"/>
    <n v="0"/>
  </r>
  <r>
    <s v="Catalogo principalCSP ACADEMICOaa6046de-5b7a-48f3-a31d-67ace40a934f"/>
    <s v="aa6046de-5b7a-48f3-a31d-67ace40a934fCSP ACADEMICO"/>
    <m/>
    <x v="0"/>
    <s v="aa6046de-5b7a-48f3-a31d-67ace40a934f"/>
    <x v="1"/>
    <s v="Catalogo principal"/>
    <s v="USD"/>
    <s v="N/A"/>
    <s v="Dynamics 365 e-Commerce Tier 1 Band 4 for Students"/>
    <s v="Unidad"/>
    <s v="Und"/>
    <s v="Producto"/>
    <s v="N/A"/>
    <s v="N/A"/>
    <s v="N/A"/>
    <s v="aa6046de-5b7a-48f3-a31d-67ace40a934f"/>
    <s v="Suscripción mensual con pago anual"/>
    <n v="1600"/>
    <n v="1"/>
    <n v="1"/>
    <n v="0"/>
    <n v="6603952"/>
    <n v="6603952"/>
    <n v="0"/>
  </r>
  <r>
    <s v="Catalogo principalCSP ACADEMICOd418c726-de81-48f2-a99d-6ca05abaafac"/>
    <s v="d418c726-de81-48f2-a99d-6ca05abaafacCSP ACADEMICO"/>
    <m/>
    <x v="0"/>
    <s v="d418c726-de81-48f2-a99d-6ca05abaafac"/>
    <x v="1"/>
    <s v="Catalogo principal"/>
    <s v="USD"/>
    <s v="N/A"/>
    <s v="Dynamics 365 e-Commerce Tier 1 Band 4 Overage for Faculty_AddOn"/>
    <s v="Unidad"/>
    <s v="Und"/>
    <s v="Producto"/>
    <s v="N/A"/>
    <s v="N/A"/>
    <s v="N/A"/>
    <s v="d418c726-de81-48f2-a99d-6ca05abaafac"/>
    <s v="Suscripción mensual con pago anual"/>
    <n v="275"/>
    <n v="1"/>
    <n v="1"/>
    <n v="0"/>
    <n v="1135054.25"/>
    <n v="1135054.25"/>
    <n v="0"/>
  </r>
  <r>
    <s v="Catalogo principalCSP ACADEMICOaa573972-3e4b-46b7-bef4-78c883c094be"/>
    <s v="aa573972-3e4b-46b7-bef4-78c883c094beCSP ACADEMICO"/>
    <m/>
    <x v="0"/>
    <s v="aa573972-3e4b-46b7-bef4-78c883c094be"/>
    <x v="1"/>
    <s v="Catalogo principal"/>
    <s v="USD"/>
    <s v="N/A"/>
    <s v="Dynamics 365 e-Commerce Tier 1 Band 4 Overage for Students_AddOn"/>
    <s v="Unidad"/>
    <s v="Und"/>
    <s v="Producto"/>
    <s v="N/A"/>
    <s v="N/A"/>
    <s v="N/A"/>
    <s v="aa573972-3e4b-46b7-bef4-78c883c094be"/>
    <s v="Suscripción mensual con pago anual"/>
    <n v="200"/>
    <n v="1"/>
    <n v="1"/>
    <n v="0"/>
    <n v="825494"/>
    <n v="825494"/>
    <n v="0"/>
  </r>
  <r>
    <s v="Catalogo principalCSP ACADEMICOb22558f8-99d2-4b21-82f9-251f7777f85d"/>
    <s v="b22558f8-99d2-4b21-82f9-251f7777f85dCSP ACADEMICO"/>
    <m/>
    <x v="0"/>
    <s v="b22558f8-99d2-4b21-82f9-251f7777f85d"/>
    <x v="1"/>
    <s v="Catalogo principal"/>
    <s v="USD"/>
    <s v="N/A"/>
    <s v="Dynamics 365 e-Commerce Tier 1 Band 5 for Faculty"/>
    <s v="Unidad"/>
    <s v="Und"/>
    <s v="Producto"/>
    <s v="N/A"/>
    <s v="N/A"/>
    <s v="N/A"/>
    <s v="b22558f8-99d2-4b21-82f9-251f7777f85d"/>
    <s v="Suscripción mensual con pago anual"/>
    <n v="2200"/>
    <n v="1"/>
    <n v="1"/>
    <n v="0"/>
    <n v="9080434"/>
    <n v="9080434"/>
    <n v="0"/>
  </r>
  <r>
    <s v="Catalogo principalCSP ACADEMICOc6196550-1197-4baf-948e-4681a53b91dc"/>
    <s v="c6196550-1197-4baf-948e-4681a53b91dcCSP ACADEMICO"/>
    <m/>
    <x v="0"/>
    <s v="c6196550-1197-4baf-948e-4681a53b91dc"/>
    <x v="1"/>
    <s v="Catalogo principal"/>
    <s v="USD"/>
    <s v="N/A"/>
    <s v="Dynamics 365 e-Commerce Tier 1 Band 5 for Students"/>
    <s v="Unidad"/>
    <s v="Und"/>
    <s v="Producto"/>
    <s v="N/A"/>
    <s v="N/A"/>
    <s v="N/A"/>
    <s v="c6196550-1197-4baf-948e-4681a53b91dc"/>
    <s v="Suscripción mensual con pago anual"/>
    <n v="1600"/>
    <n v="1"/>
    <n v="1"/>
    <n v="0"/>
    <n v="6603952"/>
    <n v="6603952"/>
    <n v="0"/>
  </r>
  <r>
    <s v="Catalogo principalCSP ACADEMICO2b0c1f09-2e2e-40e1-8dca-dc384dd57455"/>
    <s v="2b0c1f09-2e2e-40e1-8dca-dc384dd57455CSP ACADEMICO"/>
    <m/>
    <x v="0"/>
    <s v="2b0c1f09-2e2e-40e1-8dca-dc384dd57455"/>
    <x v="1"/>
    <s v="Catalogo principal"/>
    <s v="USD"/>
    <s v="N/A"/>
    <s v="Dynamics 365 e-Commerce Tier 1 Band 5 Overage for Faculty_AddOn"/>
    <s v="Unidad"/>
    <s v="Und"/>
    <s v="Producto"/>
    <s v="N/A"/>
    <s v="N/A"/>
    <s v="N/A"/>
    <s v="2b0c1f09-2e2e-40e1-8dca-dc384dd57455"/>
    <s v="Suscripción mensual con pago anual"/>
    <n v="275"/>
    <n v="1"/>
    <n v="1"/>
    <n v="0"/>
    <n v="1135054.25"/>
    <n v="1135054.25"/>
    <n v="0"/>
  </r>
  <r>
    <s v="Catalogo principalCSP ACADEMICOb0ca6c5a-f9f2-4eac-8388-bfe535a37882"/>
    <s v="b0ca6c5a-f9f2-4eac-8388-bfe535a37882CSP ACADEMICO"/>
    <m/>
    <x v="0"/>
    <s v="b0ca6c5a-f9f2-4eac-8388-bfe535a37882"/>
    <x v="1"/>
    <s v="Catalogo principal"/>
    <s v="USD"/>
    <s v="N/A"/>
    <s v="Dynamics 365 e-Commerce Tier 1 Band 5 Overage for Students_AddOn"/>
    <s v="Unidad"/>
    <s v="Und"/>
    <s v="Producto"/>
    <s v="N/A"/>
    <s v="N/A"/>
    <s v="N/A"/>
    <s v="b0ca6c5a-f9f2-4eac-8388-bfe535a37882"/>
    <s v="Suscripción mensual con pago anual"/>
    <n v="200"/>
    <n v="1"/>
    <n v="1"/>
    <n v="0"/>
    <n v="825494"/>
    <n v="825494"/>
    <n v="0"/>
  </r>
  <r>
    <s v="Catalogo principalCSP ACADEMICOf37dcbdf-794b-4b2b-930a-bcdb9f94f1f0"/>
    <s v="f37dcbdf-794b-4b2b-930a-bcdb9f94f1f0CSP ACADEMICO"/>
    <m/>
    <x v="0"/>
    <s v="f37dcbdf-794b-4b2b-930a-bcdb9f94f1f0"/>
    <x v="1"/>
    <s v="Catalogo principal"/>
    <s v="USD"/>
    <s v="N/A"/>
    <s v="Dynamics 365 e-Commerce Tier 1 Band 6 for Faculty"/>
    <s v="Unidad"/>
    <s v="Und"/>
    <s v="Producto"/>
    <s v="N/A"/>
    <s v="N/A"/>
    <s v="N/A"/>
    <s v="f37dcbdf-794b-4b2b-930a-bcdb9f94f1f0"/>
    <s v="Suscripción mensual con pago anual"/>
    <n v="2200"/>
    <n v="1"/>
    <n v="1"/>
    <n v="0"/>
    <n v="9080434"/>
    <n v="9080434"/>
    <n v="0"/>
  </r>
  <r>
    <s v="Catalogo principalCSP ACADEMICO593e7928-4837-4f46-bccd-5666ac9a7cbc"/>
    <s v="593e7928-4837-4f46-bccd-5666ac9a7cbcCSP ACADEMICO"/>
    <m/>
    <x v="0"/>
    <s v="593e7928-4837-4f46-bccd-5666ac9a7cbc"/>
    <x v="1"/>
    <s v="Catalogo principal"/>
    <s v="USD"/>
    <s v="N/A"/>
    <s v="Dynamics 365 e-Commerce Tier 1 Band 6 for Students"/>
    <s v="Unidad"/>
    <s v="Und"/>
    <s v="Producto"/>
    <s v="N/A"/>
    <s v="N/A"/>
    <s v="N/A"/>
    <s v="593e7928-4837-4f46-bccd-5666ac9a7cbc"/>
    <s v="Suscripción mensual con pago anual"/>
    <n v="1600"/>
    <n v="1"/>
    <n v="1"/>
    <n v="0"/>
    <n v="6603952"/>
    <n v="6603952"/>
    <n v="0"/>
  </r>
  <r>
    <s v="Catalogo principalCSP ACADEMICO7aadea71-8fea-4600-8725-1d6b7de42220"/>
    <s v="7aadea71-8fea-4600-8725-1d6b7de42220CSP ACADEMICO"/>
    <m/>
    <x v="0"/>
    <s v="7aadea71-8fea-4600-8725-1d6b7de42220"/>
    <x v="1"/>
    <s v="Catalogo principal"/>
    <s v="USD"/>
    <s v="N/A"/>
    <s v="Dynamics 365 e-Commerce Tier 1 Band 6 Overage for Faculty_AddOn"/>
    <s v="Unidad"/>
    <s v="Und"/>
    <s v="Producto"/>
    <s v="N/A"/>
    <s v="N/A"/>
    <s v="N/A"/>
    <s v="7aadea71-8fea-4600-8725-1d6b7de42220"/>
    <s v="Suscripción mensual con pago anual"/>
    <n v="275"/>
    <n v="1"/>
    <n v="1"/>
    <n v="0"/>
    <n v="1135054.25"/>
    <n v="1135054.25"/>
    <n v="0"/>
  </r>
  <r>
    <s v="Catalogo principalCSP ACADEMICOa2c50591-e8ec-48cb-8812-e0b59b1e8d18"/>
    <s v="a2c50591-e8ec-48cb-8812-e0b59b1e8d18CSP ACADEMICO"/>
    <m/>
    <x v="0"/>
    <s v="a2c50591-e8ec-48cb-8812-e0b59b1e8d18"/>
    <x v="1"/>
    <s v="Catalogo principal"/>
    <s v="USD"/>
    <s v="N/A"/>
    <s v="Dynamics 365 e-Commerce Tier 1 Band 6 Overage for Students_AddOn"/>
    <s v="Unidad"/>
    <s v="Und"/>
    <s v="Producto"/>
    <s v="N/A"/>
    <s v="N/A"/>
    <s v="N/A"/>
    <s v="a2c50591-e8ec-48cb-8812-e0b59b1e8d18"/>
    <s v="Suscripción mensual con pago anual"/>
    <n v="200"/>
    <n v="1"/>
    <n v="1"/>
    <n v="0"/>
    <n v="825494"/>
    <n v="825494"/>
    <n v="0"/>
  </r>
  <r>
    <s v="Catalogo principalCSP ACADEMICOb0390587-39e4-4bdd-9d47-2da24fef0566"/>
    <s v="b0390587-39e4-4bdd-9d47-2da24fef0566CSP ACADEMICO"/>
    <m/>
    <x v="0"/>
    <s v="b0390587-39e4-4bdd-9d47-2da24fef0566"/>
    <x v="1"/>
    <s v="Catalogo principal"/>
    <s v="USD"/>
    <s v="N/A"/>
    <s v="Dynamics 365 e-Commerce Tier 2 Band 1 for Faculty"/>
    <s v="Unidad"/>
    <s v="Und"/>
    <s v="Producto"/>
    <s v="N/A"/>
    <s v="N/A"/>
    <s v="N/A"/>
    <s v="b0390587-39e4-4bdd-9d47-2da24fef0566"/>
    <s v="Suscripción mensual con pago anual"/>
    <n v="7975"/>
    <n v="1"/>
    <n v="1"/>
    <n v="0"/>
    <n v="32916573.250000004"/>
    <n v="32916573.25"/>
    <n v="0"/>
  </r>
  <r>
    <s v="Catalogo principalCSP ACADEMICOd0509c8c-9228-45e9-b13e-6656dc89f707"/>
    <s v="d0509c8c-9228-45e9-b13e-6656dc89f707CSP ACADEMICO"/>
    <m/>
    <x v="0"/>
    <s v="d0509c8c-9228-45e9-b13e-6656dc89f707"/>
    <x v="1"/>
    <s v="Catalogo principal"/>
    <s v="USD"/>
    <s v="N/A"/>
    <s v="Dynamics 365 e-Commerce Tier 2 Band 1 for Students"/>
    <s v="Unidad"/>
    <s v="Und"/>
    <s v="Producto"/>
    <s v="N/A"/>
    <s v="N/A"/>
    <s v="N/A"/>
    <s v="d0509c8c-9228-45e9-b13e-6656dc89f707"/>
    <s v="Suscripción mensual con pago anual"/>
    <n v="5800"/>
    <n v="1"/>
    <n v="1"/>
    <n v="0"/>
    <n v="23939326"/>
    <n v="23939326"/>
    <n v="0"/>
  </r>
  <r>
    <s v="Catalogo principalCSP ACADEMICO9b4930df-c95e-4c48-a52c-a5561071620e"/>
    <s v="9b4930df-c95e-4c48-a52c-a5561071620eCSP ACADEMICO"/>
    <m/>
    <x v="0"/>
    <s v="9b4930df-c95e-4c48-a52c-a5561071620e"/>
    <x v="1"/>
    <s v="Catalogo principal"/>
    <s v="USD"/>
    <s v="N/A"/>
    <s v="Dynamics 365 e-Commerce Tier 2 Band 1 Overage for Faculty_AddOn"/>
    <s v="Unidad"/>
    <s v="Und"/>
    <s v="Producto"/>
    <s v="N/A"/>
    <s v="N/A"/>
    <s v="N/A"/>
    <s v="9b4930df-c95e-4c48-a52c-a5561071620e"/>
    <s v="Suscripción mensual con pago anual"/>
    <n v="275"/>
    <n v="1"/>
    <n v="1"/>
    <n v="0"/>
    <n v="1135054.25"/>
    <n v="1135054.25"/>
    <n v="0"/>
  </r>
  <r>
    <s v="Catalogo principalCSP ACADEMICOccf4480d-1bc9-4bf5-8335-e9ffea38cf79"/>
    <s v="ccf4480d-1bc9-4bf5-8335-e9ffea38cf79CSP ACADEMICO"/>
    <m/>
    <x v="0"/>
    <s v="ccf4480d-1bc9-4bf5-8335-e9ffea38cf79"/>
    <x v="1"/>
    <s v="Catalogo principal"/>
    <s v="USD"/>
    <s v="N/A"/>
    <s v="Dynamics 365 e-Commerce Tier 2 Band 1 Overage for Students_AddOn"/>
    <s v="Unidad"/>
    <s v="Und"/>
    <s v="Producto"/>
    <s v="N/A"/>
    <s v="N/A"/>
    <s v="N/A"/>
    <s v="ccf4480d-1bc9-4bf5-8335-e9ffea38cf79"/>
    <s v="Suscripción mensual con pago anual"/>
    <n v="200"/>
    <n v="1"/>
    <n v="1"/>
    <n v="0"/>
    <n v="825494"/>
    <n v="825494"/>
    <n v="0"/>
  </r>
  <r>
    <s v="Catalogo principalCSP ACADEMICOd96593d0-2cd0-49a2-9a54-64bb55b59973"/>
    <s v="d96593d0-2cd0-49a2-9a54-64bb55b59973CSP ACADEMICO"/>
    <m/>
    <x v="0"/>
    <s v="d96593d0-2cd0-49a2-9a54-64bb55b59973"/>
    <x v="1"/>
    <s v="Catalogo principal"/>
    <s v="USD"/>
    <s v="N/A"/>
    <s v="Dynamics 365 e-Commerce Tier 2 Band 2 for Faculty"/>
    <s v="Unidad"/>
    <s v="Und"/>
    <s v="Producto"/>
    <s v="N/A"/>
    <s v="N/A"/>
    <s v="N/A"/>
    <s v="d96593d0-2cd0-49a2-9a54-64bb55b59973"/>
    <s v="Suscripción mensual con pago anual"/>
    <n v="7975"/>
    <n v="1"/>
    <n v="1"/>
    <n v="0"/>
    <n v="32916573.250000004"/>
    <n v="32916573.25"/>
    <n v="0"/>
  </r>
  <r>
    <s v="Catalogo principalCSP ACADEMICObdde57cf-83ec-4d9e-b874-d87b348ca261"/>
    <s v="bdde57cf-83ec-4d9e-b874-d87b348ca261CSP ACADEMICO"/>
    <m/>
    <x v="0"/>
    <s v="bdde57cf-83ec-4d9e-b874-d87b348ca261"/>
    <x v="1"/>
    <s v="Catalogo principal"/>
    <s v="USD"/>
    <s v="N/A"/>
    <s v="Dynamics 365 e-Commerce Tier 2 Band 2 for Students"/>
    <s v="Unidad"/>
    <s v="Und"/>
    <s v="Producto"/>
    <s v="N/A"/>
    <s v="N/A"/>
    <s v="N/A"/>
    <s v="bdde57cf-83ec-4d9e-b874-d87b348ca261"/>
    <s v="Suscripción mensual con pago anual"/>
    <n v="5800"/>
    <n v="1"/>
    <n v="1"/>
    <n v="0"/>
    <n v="23939326"/>
    <n v="23939326"/>
    <n v="0"/>
  </r>
  <r>
    <s v="Catalogo principalCSP ACADEMICO3d27f8e0-e8e7-4db4-ac2d-972d44a07154"/>
    <s v="3d27f8e0-e8e7-4db4-ac2d-972d44a07154CSP ACADEMICO"/>
    <m/>
    <x v="0"/>
    <s v="3d27f8e0-e8e7-4db4-ac2d-972d44a07154"/>
    <x v="1"/>
    <s v="Catalogo principal"/>
    <s v="USD"/>
    <s v="N/A"/>
    <s v="Dynamics 365 e-Commerce Tier 2 Band 2 Overage for Faculty_AddOn"/>
    <s v="Unidad"/>
    <s v="Und"/>
    <s v="Producto"/>
    <s v="N/A"/>
    <s v="N/A"/>
    <s v="N/A"/>
    <s v="3d27f8e0-e8e7-4db4-ac2d-972d44a07154"/>
    <s v="Suscripción mensual con pago anual"/>
    <n v="275"/>
    <n v="1"/>
    <n v="1"/>
    <n v="0"/>
    <n v="1135054.25"/>
    <n v="1135054.25"/>
    <n v="0"/>
  </r>
  <r>
    <s v="Catalogo principalCSP ACADEMICO0b0e1691-cfdd-4c83-bfd1-0c994b221519"/>
    <s v="0b0e1691-cfdd-4c83-bfd1-0c994b221519CSP ACADEMICO"/>
    <m/>
    <x v="0"/>
    <s v="0b0e1691-cfdd-4c83-bfd1-0c994b221519"/>
    <x v="1"/>
    <s v="Catalogo principal"/>
    <s v="USD"/>
    <s v="N/A"/>
    <s v="Dynamics 365 e-Commerce Tier 2 Band 2 Overage for Students_AddOn"/>
    <s v="Unidad"/>
    <s v="Und"/>
    <s v="Producto"/>
    <s v="N/A"/>
    <s v="N/A"/>
    <s v="N/A"/>
    <s v="0b0e1691-cfdd-4c83-bfd1-0c994b221519"/>
    <s v="Suscripción mensual con pago anual"/>
    <n v="200"/>
    <n v="1"/>
    <n v="1"/>
    <n v="0"/>
    <n v="825494"/>
    <n v="825494"/>
    <n v="0"/>
  </r>
  <r>
    <s v="Catalogo principalCSP ACADEMICOe4a71a3f-b3b3-43ff-a47e-6dd954d5b104"/>
    <s v="e4a71a3f-b3b3-43ff-a47e-6dd954d5b104CSP ACADEMICO"/>
    <m/>
    <x v="0"/>
    <s v="e4a71a3f-b3b3-43ff-a47e-6dd954d5b104"/>
    <x v="1"/>
    <s v="Catalogo principal"/>
    <s v="USD"/>
    <s v="N/A"/>
    <s v="Dynamics 365 e-Commerce Tier 2 Band 3 for Faculty"/>
    <s v="Unidad"/>
    <s v="Und"/>
    <s v="Producto"/>
    <s v="N/A"/>
    <s v="N/A"/>
    <s v="N/A"/>
    <s v="e4a71a3f-b3b3-43ff-a47e-6dd954d5b104"/>
    <s v="Suscripción mensual con pago anual"/>
    <n v="7975"/>
    <n v="1"/>
    <n v="1"/>
    <n v="0"/>
    <n v="32916573.250000004"/>
    <n v="32916573.25"/>
    <n v="0"/>
  </r>
  <r>
    <s v="Catalogo principalCSP ACADEMICO1e3399fe-e147-49c0-b4e5-17025bff95e2"/>
    <s v="1e3399fe-e147-49c0-b4e5-17025bff95e2CSP ACADEMICO"/>
    <m/>
    <x v="0"/>
    <s v="1e3399fe-e147-49c0-b4e5-17025bff95e2"/>
    <x v="1"/>
    <s v="Catalogo principal"/>
    <s v="USD"/>
    <s v="N/A"/>
    <s v="Dynamics 365 e-Commerce Tier 2 Band 3 for Students"/>
    <s v="Unidad"/>
    <s v="Und"/>
    <s v="Producto"/>
    <s v="N/A"/>
    <s v="N/A"/>
    <s v="N/A"/>
    <s v="1e3399fe-e147-49c0-b4e5-17025bff95e2"/>
    <s v="Suscripción mensual con pago anual"/>
    <n v="5800"/>
    <n v="1"/>
    <n v="1"/>
    <n v="0"/>
    <n v="23939326"/>
    <n v="23939326"/>
    <n v="0"/>
  </r>
  <r>
    <s v="Catalogo principalCSP ACADEMICO1c0bf11c-a09e-4af6-97bd-1073ec50e48e"/>
    <s v="1c0bf11c-a09e-4af6-97bd-1073ec50e48eCSP ACADEMICO"/>
    <m/>
    <x v="0"/>
    <s v="1c0bf11c-a09e-4af6-97bd-1073ec50e48e"/>
    <x v="1"/>
    <s v="Catalogo principal"/>
    <s v="USD"/>
    <s v="N/A"/>
    <s v="Dynamics 365 e-Commerce Tier 2 Band 3 Overage for Faculty_AddOn"/>
    <s v="Unidad"/>
    <s v="Und"/>
    <s v="Producto"/>
    <s v="N/A"/>
    <s v="N/A"/>
    <s v="N/A"/>
    <s v="1c0bf11c-a09e-4af6-97bd-1073ec50e48e"/>
    <s v="Suscripción mensual con pago anual"/>
    <n v="275"/>
    <n v="1"/>
    <n v="1"/>
    <n v="0"/>
    <n v="1135054.25"/>
    <n v="1135054.25"/>
    <n v="0"/>
  </r>
  <r>
    <s v="Catalogo principalCSP ACADEMICO433f52e5-7d38-42bc-82c8-0a3543786b42"/>
    <s v="433f52e5-7d38-42bc-82c8-0a3543786b42CSP ACADEMICO"/>
    <m/>
    <x v="0"/>
    <s v="433f52e5-7d38-42bc-82c8-0a3543786b42"/>
    <x v="1"/>
    <s v="Catalogo principal"/>
    <s v="USD"/>
    <s v="N/A"/>
    <s v="Dynamics 365 e-Commerce Tier 2 Band 3 Overage for Students_AddOn"/>
    <s v="Unidad"/>
    <s v="Und"/>
    <s v="Producto"/>
    <s v="N/A"/>
    <s v="N/A"/>
    <s v="N/A"/>
    <s v="433f52e5-7d38-42bc-82c8-0a3543786b42"/>
    <s v="Suscripción mensual con pago anual"/>
    <n v="200"/>
    <n v="1"/>
    <n v="1"/>
    <n v="0"/>
    <n v="825494"/>
    <n v="825494"/>
    <n v="0"/>
  </r>
  <r>
    <s v="Catalogo principalCSP ACADEMICO9c090ccc-01d4-40e6-92a8-578b637dc8e4"/>
    <s v="9c090ccc-01d4-40e6-92a8-578b637dc8e4CSP ACADEMICO"/>
    <m/>
    <x v="0"/>
    <s v="9c090ccc-01d4-40e6-92a8-578b637dc8e4"/>
    <x v="1"/>
    <s v="Catalogo principal"/>
    <s v="USD"/>
    <s v="N/A"/>
    <s v="Dynamics 365 e-Commerce Tier 2 Band 4 for Faculty"/>
    <s v="Unidad"/>
    <s v="Und"/>
    <s v="Producto"/>
    <s v="N/A"/>
    <s v="N/A"/>
    <s v="N/A"/>
    <s v="9c090ccc-01d4-40e6-92a8-578b637dc8e4"/>
    <s v="Suscripción mensual con pago anual"/>
    <n v="7975"/>
    <n v="1"/>
    <n v="1"/>
    <n v="0"/>
    <n v="32916573.250000004"/>
    <n v="32916573.25"/>
    <n v="0"/>
  </r>
  <r>
    <s v="Catalogo principalCSP ACADEMICO08096717-b97a-449a-ab76-74d8bf274537"/>
    <s v="08096717-b97a-449a-ab76-74d8bf274537CSP ACADEMICO"/>
    <m/>
    <x v="0"/>
    <s v="08096717-b97a-449a-ab76-74d8bf274537"/>
    <x v="1"/>
    <s v="Catalogo principal"/>
    <s v="USD"/>
    <s v="N/A"/>
    <s v="Dynamics 365 e-Commerce Tier 2 Band 4 for Students"/>
    <s v="Unidad"/>
    <s v="Und"/>
    <s v="Producto"/>
    <s v="N/A"/>
    <s v="N/A"/>
    <s v="N/A"/>
    <s v="08096717-b97a-449a-ab76-74d8bf274537"/>
    <s v="Suscripción mensual con pago anual"/>
    <n v="5800"/>
    <n v="1"/>
    <n v="1"/>
    <n v="0"/>
    <n v="23939326"/>
    <n v="23939326"/>
    <n v="0"/>
  </r>
  <r>
    <s v="Catalogo principalCSP ACADEMICOb6fae2b1-20f3-4e40-b2ff-bc4a991de030"/>
    <s v="b6fae2b1-20f3-4e40-b2ff-bc4a991de030CSP ACADEMICO"/>
    <m/>
    <x v="0"/>
    <s v="b6fae2b1-20f3-4e40-b2ff-bc4a991de030"/>
    <x v="1"/>
    <s v="Catalogo principal"/>
    <s v="USD"/>
    <s v="N/A"/>
    <s v="Dynamics 365 e-Commerce Tier 2 Band 4 Overage for Faculty_AddOn"/>
    <s v="Unidad"/>
    <s v="Und"/>
    <s v="Producto"/>
    <s v="N/A"/>
    <s v="N/A"/>
    <s v="N/A"/>
    <s v="b6fae2b1-20f3-4e40-b2ff-bc4a991de030"/>
    <s v="Suscripción mensual con pago anual"/>
    <n v="275"/>
    <n v="1"/>
    <n v="1"/>
    <n v="0"/>
    <n v="1135054.25"/>
    <n v="1135054.25"/>
    <n v="0"/>
  </r>
  <r>
    <s v="Catalogo principalCSP ACADEMICO0600471f-04b4-4e7c-9c10-61891855f144"/>
    <s v="0600471f-04b4-4e7c-9c10-61891855f144CSP ACADEMICO"/>
    <m/>
    <x v="0"/>
    <s v="0600471f-04b4-4e7c-9c10-61891855f144"/>
    <x v="1"/>
    <s v="Catalogo principal"/>
    <s v="USD"/>
    <s v="N/A"/>
    <s v="Dynamics 365 e-Commerce Tier 2 Band 4 Overage for Students_AddOn"/>
    <s v="Unidad"/>
    <s v="Und"/>
    <s v="Producto"/>
    <s v="N/A"/>
    <s v="N/A"/>
    <s v="N/A"/>
    <s v="0600471f-04b4-4e7c-9c10-61891855f144"/>
    <s v="Suscripción mensual con pago anual"/>
    <n v="200"/>
    <n v="1"/>
    <n v="1"/>
    <n v="0"/>
    <n v="825494"/>
    <n v="825494"/>
    <n v="0"/>
  </r>
  <r>
    <s v="Catalogo principalCSP ACADEMICO67669b6d-425c-422c-a1dc-476ac86b69a6"/>
    <s v="67669b6d-425c-422c-a1dc-476ac86b69a6CSP ACADEMICO"/>
    <m/>
    <x v="0"/>
    <s v="67669b6d-425c-422c-a1dc-476ac86b69a6"/>
    <x v="1"/>
    <s v="Catalogo principal"/>
    <s v="USD"/>
    <s v="N/A"/>
    <s v="Dynamics 365 e-Commerce Tier 2 Band 5 for Faculty"/>
    <s v="Unidad"/>
    <s v="Und"/>
    <s v="Producto"/>
    <s v="N/A"/>
    <s v="N/A"/>
    <s v="N/A"/>
    <s v="67669b6d-425c-422c-a1dc-476ac86b69a6"/>
    <s v="Suscripción mensual con pago anual"/>
    <n v="7975"/>
    <n v="1"/>
    <n v="1"/>
    <n v="0"/>
    <n v="32916573.250000004"/>
    <n v="32916573.25"/>
    <n v="0"/>
  </r>
  <r>
    <s v="Catalogo principalCSP ACADEMICO68e830f3-19ac-4bb2-8f59-bcf3f8b2e447"/>
    <s v="68e830f3-19ac-4bb2-8f59-bcf3f8b2e447CSP ACADEMICO"/>
    <m/>
    <x v="0"/>
    <s v="68e830f3-19ac-4bb2-8f59-bcf3f8b2e447"/>
    <x v="1"/>
    <s v="Catalogo principal"/>
    <s v="USD"/>
    <s v="N/A"/>
    <s v="Dynamics 365 e-Commerce Tier 2 Band 5 for Students"/>
    <s v="Unidad"/>
    <s v="Und"/>
    <s v="Producto"/>
    <s v="N/A"/>
    <s v="N/A"/>
    <s v="N/A"/>
    <s v="68e830f3-19ac-4bb2-8f59-bcf3f8b2e447"/>
    <s v="Suscripción mensual con pago anual"/>
    <n v="5800"/>
    <n v="1"/>
    <n v="1"/>
    <n v="0"/>
    <n v="23939326"/>
    <n v="23939326"/>
    <n v="0"/>
  </r>
  <r>
    <s v="Catalogo principalCSP ACADEMICOd8c1d8ca-1094-4cd7-858b-0dfd76f3f5d9"/>
    <s v="d8c1d8ca-1094-4cd7-858b-0dfd76f3f5d9CSP ACADEMICO"/>
    <m/>
    <x v="0"/>
    <s v="d8c1d8ca-1094-4cd7-858b-0dfd76f3f5d9"/>
    <x v="1"/>
    <s v="Catalogo principal"/>
    <s v="USD"/>
    <s v="N/A"/>
    <s v="Dynamics 365 e-Commerce Tier 2 Band 5 Overage for Faculty_AddOn"/>
    <s v="Unidad"/>
    <s v="Und"/>
    <s v="Producto"/>
    <s v="N/A"/>
    <s v="N/A"/>
    <s v="N/A"/>
    <s v="d8c1d8ca-1094-4cd7-858b-0dfd76f3f5d9"/>
    <s v="Suscripción mensual con pago anual"/>
    <n v="275"/>
    <n v="1"/>
    <n v="1"/>
    <n v="0"/>
    <n v="1135054.25"/>
    <n v="1135054.25"/>
    <n v="0"/>
  </r>
  <r>
    <s v="Catalogo principalCSP ACADEMICO0fc9c779-7ef2-4002-983f-6ad73fa2256e"/>
    <s v="0fc9c779-7ef2-4002-983f-6ad73fa2256eCSP ACADEMICO"/>
    <m/>
    <x v="0"/>
    <s v="0fc9c779-7ef2-4002-983f-6ad73fa2256e"/>
    <x v="1"/>
    <s v="Catalogo principal"/>
    <s v="USD"/>
    <s v="N/A"/>
    <s v="Dynamics 365 e-Commerce Tier 2 Band 5 Overage for Students_AddOn"/>
    <s v="Unidad"/>
    <s v="Und"/>
    <s v="Producto"/>
    <s v="N/A"/>
    <s v="N/A"/>
    <s v="N/A"/>
    <s v="0fc9c779-7ef2-4002-983f-6ad73fa2256e"/>
    <s v="Suscripción mensual con pago anual"/>
    <n v="200"/>
    <n v="1"/>
    <n v="1"/>
    <n v="0"/>
    <n v="825494"/>
    <n v="825494"/>
    <n v="0"/>
  </r>
  <r>
    <s v="Catalogo principalCSP ACADEMICOcdf3af14-4abd-42d3-a8e2-55231e625d15"/>
    <s v="cdf3af14-4abd-42d3-a8e2-55231e625d15CSP ACADEMICO"/>
    <m/>
    <x v="0"/>
    <s v="cdf3af14-4abd-42d3-a8e2-55231e625d15"/>
    <x v="1"/>
    <s v="Catalogo principal"/>
    <s v="USD"/>
    <s v="N/A"/>
    <s v="Dynamics 365 e-Commerce Tier 2 Band 6 for Students"/>
    <s v="Unidad"/>
    <s v="Und"/>
    <s v="Producto"/>
    <s v="N/A"/>
    <s v="N/A"/>
    <s v="N/A"/>
    <s v="cdf3af14-4abd-42d3-a8e2-55231e625d15"/>
    <s v="Suscripción mensual con pago anual"/>
    <n v="5800"/>
    <n v="1"/>
    <n v="1"/>
    <n v="0"/>
    <n v="23939326"/>
    <n v="23939326"/>
    <n v="0"/>
  </r>
  <r>
    <s v="Catalogo principalCSP ACADEMICOf66b5392-8011-47cd-85f9-03a8d04db406"/>
    <s v="f66b5392-8011-47cd-85f9-03a8d04db406CSP ACADEMICO"/>
    <m/>
    <x v="0"/>
    <s v="f66b5392-8011-47cd-85f9-03a8d04db406"/>
    <x v="1"/>
    <s v="Catalogo principal"/>
    <s v="USD"/>
    <s v="N/A"/>
    <s v="Dynamics 365 e-Commerce Tier 2 Band 6 Overage for Faculty_AddOn"/>
    <s v="Unidad"/>
    <s v="Und"/>
    <s v="Producto"/>
    <s v="N/A"/>
    <s v="N/A"/>
    <s v="N/A"/>
    <s v="f66b5392-8011-47cd-85f9-03a8d04db406"/>
    <s v="Suscripción mensual con pago anual"/>
    <n v="275"/>
    <n v="1"/>
    <n v="1"/>
    <n v="0"/>
    <n v="1135054.25"/>
    <n v="1135054.25"/>
    <n v="0"/>
  </r>
  <r>
    <s v="Catalogo principalCSP ACADEMICOb3d10cb4-aed7-4271-86c7-56d1bd38e0d2"/>
    <s v="b3d10cb4-aed7-4271-86c7-56d1bd38e0d2CSP ACADEMICO"/>
    <m/>
    <x v="0"/>
    <s v="b3d10cb4-aed7-4271-86c7-56d1bd38e0d2"/>
    <x v="1"/>
    <s v="Catalogo principal"/>
    <s v="USD"/>
    <s v="N/A"/>
    <s v="Dynamics 365 e-Commerce Tier 2 Band 6 Overage for Students_AddOn"/>
    <s v="Unidad"/>
    <s v="Und"/>
    <s v="Producto"/>
    <s v="N/A"/>
    <s v="N/A"/>
    <s v="N/A"/>
    <s v="b3d10cb4-aed7-4271-86c7-56d1bd38e0d2"/>
    <s v="Suscripción mensual con pago anual"/>
    <n v="200"/>
    <n v="1"/>
    <n v="1"/>
    <n v="0"/>
    <n v="825494"/>
    <n v="825494"/>
    <n v="0"/>
  </r>
  <r>
    <s v="Catalogo principalCSP ACADEMICO876cb4d8-c569-45cb-9a46-280ed96ff5bb"/>
    <s v="876cb4d8-c569-45cb-9a46-280ed96ff5bbCSP ACADEMICO"/>
    <m/>
    <x v="0"/>
    <s v="876cb4d8-c569-45cb-9a46-280ed96ff5bb"/>
    <x v="1"/>
    <s v="Catalogo principal"/>
    <s v="USD"/>
    <s v="N/A"/>
    <s v="Dynamics 365 e-Commerce Tier 3 Band 1 for Faculty"/>
    <s v="Unidad"/>
    <s v="Und"/>
    <s v="Producto"/>
    <s v="N/A"/>
    <s v="N/A"/>
    <s v="N/A"/>
    <s v="876cb4d8-c569-45cb-9a46-280ed96ff5bb"/>
    <s v="Suscripción mensual con pago anual"/>
    <n v="17050"/>
    <n v="1"/>
    <n v="1"/>
    <n v="0"/>
    <n v="70373363.5"/>
    <n v="70373363.5"/>
    <n v="0"/>
  </r>
  <r>
    <s v="Catalogo principalCSP ACADEMICO917690e9-8da0-4e56-ae90-a0d12e61d2c0"/>
    <s v="917690e9-8da0-4e56-ae90-a0d12e61d2c0CSP ACADEMICO"/>
    <m/>
    <x v="0"/>
    <s v="917690e9-8da0-4e56-ae90-a0d12e61d2c0"/>
    <x v="1"/>
    <s v="Catalogo principal"/>
    <s v="USD"/>
    <s v="N/A"/>
    <s v="Dynamics 365 e-Commerce Tier 3 Band 1 for Students"/>
    <s v="Unidad"/>
    <s v="Und"/>
    <s v="Producto"/>
    <s v="N/A"/>
    <s v="N/A"/>
    <s v="N/A"/>
    <s v="917690e9-8da0-4e56-ae90-a0d12e61d2c0"/>
    <s v="Suscripción mensual con pago anual"/>
    <n v="12400"/>
    <n v="1"/>
    <n v="1"/>
    <n v="0"/>
    <n v="51180628"/>
    <n v="51180628"/>
    <n v="0"/>
  </r>
  <r>
    <s v="Catalogo principalCSP ACADEMICO85824b01-981d-4cf0-ba9a-f73496e42944"/>
    <s v="85824b01-981d-4cf0-ba9a-f73496e42944CSP ACADEMICO"/>
    <m/>
    <x v="0"/>
    <s v="85824b01-981d-4cf0-ba9a-f73496e42944"/>
    <x v="1"/>
    <s v="Catalogo principal"/>
    <s v="USD"/>
    <s v="N/A"/>
    <s v="Dynamics 365 e-Commerce Tier 3 Band 1 Overage for Faculty_AddOn"/>
    <s v="Unidad"/>
    <s v="Und"/>
    <s v="Producto"/>
    <s v="N/A"/>
    <s v="N/A"/>
    <s v="N/A"/>
    <s v="85824b01-981d-4cf0-ba9a-f73496e42944"/>
    <s v="Suscripción mensual con pago anual"/>
    <n v="275"/>
    <n v="1"/>
    <n v="1"/>
    <n v="0"/>
    <n v="1135054.25"/>
    <n v="1135054.25"/>
    <n v="0"/>
  </r>
  <r>
    <s v="Catalogo principalCSP ACADEMICO95593072-f031-4807-a8a0-1fbe2f4b68d5"/>
    <s v="95593072-f031-4807-a8a0-1fbe2f4b68d5CSP ACADEMICO"/>
    <m/>
    <x v="0"/>
    <s v="95593072-f031-4807-a8a0-1fbe2f4b68d5"/>
    <x v="1"/>
    <s v="Catalogo principal"/>
    <s v="USD"/>
    <s v="N/A"/>
    <s v="Dynamics 365 e-Commerce Tier 3 Band 1 Overage for Students_AddOn"/>
    <s v="Unidad"/>
    <s v="Und"/>
    <s v="Producto"/>
    <s v="N/A"/>
    <s v="N/A"/>
    <s v="N/A"/>
    <s v="95593072-f031-4807-a8a0-1fbe2f4b68d5"/>
    <s v="Suscripción mensual con pago anual"/>
    <n v="200"/>
    <n v="1"/>
    <n v="1"/>
    <n v="0"/>
    <n v="825494"/>
    <n v="825494"/>
    <n v="0"/>
  </r>
  <r>
    <s v="Catalogo principalCSP ACADEMICO29a9ce3f-1385-41c1-9781-e4348cadd705"/>
    <s v="29a9ce3f-1385-41c1-9781-e4348cadd705CSP ACADEMICO"/>
    <m/>
    <x v="0"/>
    <s v="29a9ce3f-1385-41c1-9781-e4348cadd705"/>
    <x v="1"/>
    <s v="Catalogo principal"/>
    <s v="USD"/>
    <s v="N/A"/>
    <s v="Dynamics 365 e-Commerce Tier 3 Band 2 for Faculty"/>
    <s v="Unidad"/>
    <s v="Und"/>
    <s v="Producto"/>
    <s v="N/A"/>
    <s v="N/A"/>
    <s v="N/A"/>
    <s v="29a9ce3f-1385-41c1-9781-e4348cadd705"/>
    <s v="Suscripción mensual con pago anual"/>
    <n v="17050"/>
    <n v="1"/>
    <n v="1"/>
    <n v="0"/>
    <n v="70373363.5"/>
    <n v="70373363.5"/>
    <n v="0"/>
  </r>
  <r>
    <s v="Catalogo principalCSP ACADEMICOf7b6556b-098b-4959-9293-8112c79da55b"/>
    <s v="f7b6556b-098b-4959-9293-8112c79da55bCSP ACADEMICO"/>
    <m/>
    <x v="0"/>
    <s v="f7b6556b-098b-4959-9293-8112c79da55b"/>
    <x v="1"/>
    <s v="Catalogo principal"/>
    <s v="USD"/>
    <s v="N/A"/>
    <s v="Dynamics 365 e-Commerce Tier 3 Band 2 for Students"/>
    <s v="Unidad"/>
    <s v="Und"/>
    <s v="Producto"/>
    <s v="N/A"/>
    <s v="N/A"/>
    <s v="N/A"/>
    <s v="f7b6556b-098b-4959-9293-8112c79da55b"/>
    <s v="Suscripción mensual con pago anual"/>
    <n v="12400"/>
    <n v="1"/>
    <n v="1"/>
    <n v="0"/>
    <n v="51180628"/>
    <n v="51180628"/>
    <n v="0"/>
  </r>
  <r>
    <s v="Catalogo principalCSP ACADEMICOb73e35b2-5893-43ad-9a69-cf25c9934db7"/>
    <s v="b73e35b2-5893-43ad-9a69-cf25c9934db7CSP ACADEMICO"/>
    <m/>
    <x v="0"/>
    <s v="b73e35b2-5893-43ad-9a69-cf25c9934db7"/>
    <x v="1"/>
    <s v="Catalogo principal"/>
    <s v="USD"/>
    <s v="N/A"/>
    <s v="Dynamics 365 e-Commerce Tier 3 Band 2 Overage for Faculty_AddOn"/>
    <s v="Unidad"/>
    <s v="Und"/>
    <s v="Producto"/>
    <s v="N/A"/>
    <s v="N/A"/>
    <s v="N/A"/>
    <s v="b73e35b2-5893-43ad-9a69-cf25c9934db7"/>
    <s v="Suscripción mensual con pago anual"/>
    <n v="275"/>
    <n v="1"/>
    <n v="1"/>
    <n v="0"/>
    <n v="1135054.25"/>
    <n v="1135054.25"/>
    <n v="0"/>
  </r>
  <r>
    <s v="Catalogo principalCSP ACADEMICO8284398d-c7dc-4c89-a30e-6553b3dcb7e9"/>
    <s v="8284398d-c7dc-4c89-a30e-6553b3dcb7e9CSP ACADEMICO"/>
    <m/>
    <x v="0"/>
    <s v="8284398d-c7dc-4c89-a30e-6553b3dcb7e9"/>
    <x v="1"/>
    <s v="Catalogo principal"/>
    <s v="USD"/>
    <s v="N/A"/>
    <s v="Dynamics 365 e-Commerce Tier 3 Band 2 Overage for Students_AddOn"/>
    <s v="Unidad"/>
    <s v="Und"/>
    <s v="Producto"/>
    <s v="N/A"/>
    <s v="N/A"/>
    <s v="N/A"/>
    <s v="8284398d-c7dc-4c89-a30e-6553b3dcb7e9"/>
    <s v="Suscripción mensual con pago anual"/>
    <n v="200"/>
    <n v="1"/>
    <n v="1"/>
    <n v="0"/>
    <n v="825494"/>
    <n v="825494"/>
    <n v="0"/>
  </r>
  <r>
    <s v="Catalogo principalCSP ACADEMICO12e72239-0985-476c-a147-79fcd40f08d1"/>
    <s v="12e72239-0985-476c-a147-79fcd40f08d1CSP ACADEMICO"/>
    <m/>
    <x v="0"/>
    <s v="12e72239-0985-476c-a147-79fcd40f08d1"/>
    <x v="1"/>
    <s v="Catalogo principal"/>
    <s v="USD"/>
    <s v="N/A"/>
    <s v="Dynamics 365 e-Commerce Tier 3 Band 3 for Faculty"/>
    <s v="Unidad"/>
    <s v="Und"/>
    <s v="Producto"/>
    <s v="N/A"/>
    <s v="N/A"/>
    <s v="N/A"/>
    <s v="12e72239-0985-476c-a147-79fcd40f08d1"/>
    <s v="Suscripción mensual con pago anual"/>
    <n v="17050"/>
    <n v="1"/>
    <n v="1"/>
    <n v="0"/>
    <n v="70373363.5"/>
    <n v="70373363.5"/>
    <n v="0"/>
  </r>
  <r>
    <s v="Catalogo principalCSP ACADEMICO0c35a2de-66e8-4ed9-8837-15c71738446f"/>
    <s v="0c35a2de-66e8-4ed9-8837-15c71738446fCSP ACADEMICO"/>
    <m/>
    <x v="0"/>
    <s v="0c35a2de-66e8-4ed9-8837-15c71738446f"/>
    <x v="1"/>
    <s v="Catalogo principal"/>
    <s v="USD"/>
    <s v="N/A"/>
    <s v="Dynamics 365 e-Commerce Tier 3 Band 3 for Students"/>
    <s v="Unidad"/>
    <s v="Und"/>
    <s v="Producto"/>
    <s v="N/A"/>
    <s v="N/A"/>
    <s v="N/A"/>
    <s v="0c35a2de-66e8-4ed9-8837-15c71738446f"/>
    <s v="Suscripción mensual con pago anual"/>
    <n v="12400"/>
    <n v="1"/>
    <n v="1"/>
    <n v="0"/>
    <n v="51180628"/>
    <n v="51180628"/>
    <n v="0"/>
  </r>
  <r>
    <s v="Catalogo principalCSP ACADEMICO183596f4-356c-4808-a3c9-2b3dc75039f7"/>
    <s v="183596f4-356c-4808-a3c9-2b3dc75039f7CSP ACADEMICO"/>
    <m/>
    <x v="0"/>
    <s v="183596f4-356c-4808-a3c9-2b3dc75039f7"/>
    <x v="1"/>
    <s v="Catalogo principal"/>
    <s v="USD"/>
    <s v="N/A"/>
    <s v="Dynamics 365 e-Commerce Tier 3 Band 3 Overage for Faculty_AddOn"/>
    <s v="Unidad"/>
    <s v="Und"/>
    <s v="Producto"/>
    <s v="N/A"/>
    <s v="N/A"/>
    <s v="N/A"/>
    <s v="183596f4-356c-4808-a3c9-2b3dc75039f7"/>
    <s v="Suscripción mensual con pago anual"/>
    <n v="275"/>
    <n v="1"/>
    <n v="1"/>
    <n v="0"/>
    <n v="1135054.25"/>
    <n v="1135054.25"/>
    <n v="0"/>
  </r>
  <r>
    <s v="Catalogo principalCSP ACADEMICO243427c8-e222-4651-bbe4-9d046152651c"/>
    <s v="243427c8-e222-4651-bbe4-9d046152651cCSP ACADEMICO"/>
    <m/>
    <x v="0"/>
    <s v="243427c8-e222-4651-bbe4-9d046152651c"/>
    <x v="1"/>
    <s v="Catalogo principal"/>
    <s v="USD"/>
    <s v="N/A"/>
    <s v="Dynamics 365 e-Commerce Tier 3 Band 3 Overage for Students_AddOn"/>
    <s v="Unidad"/>
    <s v="Und"/>
    <s v="Producto"/>
    <s v="N/A"/>
    <s v="N/A"/>
    <s v="N/A"/>
    <s v="243427c8-e222-4651-bbe4-9d046152651c"/>
    <s v="Suscripción mensual con pago anual"/>
    <n v="200"/>
    <n v="1"/>
    <n v="1"/>
    <n v="0"/>
    <n v="825494"/>
    <n v="825494"/>
    <n v="0"/>
  </r>
  <r>
    <s v="Catalogo principalCSP ACADEMICO2d813d2c-50e9-4764-8360-d6186b736f05"/>
    <s v="2d813d2c-50e9-4764-8360-d6186b736f05CSP ACADEMICO"/>
    <m/>
    <x v="0"/>
    <s v="2d813d2c-50e9-4764-8360-d6186b736f05"/>
    <x v="1"/>
    <s v="Catalogo principal"/>
    <s v="USD"/>
    <s v="N/A"/>
    <s v="Dynamics 365 e-Commerce Tier 3 Band 4 for Faculty"/>
    <s v="Unidad"/>
    <s v="Und"/>
    <s v="Producto"/>
    <s v="N/A"/>
    <s v="N/A"/>
    <s v="N/A"/>
    <s v="2d813d2c-50e9-4764-8360-d6186b736f05"/>
    <s v="Suscripción mensual con pago anual"/>
    <n v="17050"/>
    <n v="1"/>
    <n v="1"/>
    <n v="0"/>
    <n v="70373363.5"/>
    <n v="70373363.5"/>
    <n v="0"/>
  </r>
  <r>
    <s v="Catalogo principalCSP ACADEMICO3d858e87-832e-4967-8a2b-80ee024ea50a"/>
    <s v="3d858e87-832e-4967-8a2b-80ee024ea50aCSP ACADEMICO"/>
    <m/>
    <x v="0"/>
    <s v="3d858e87-832e-4967-8a2b-80ee024ea50a"/>
    <x v="1"/>
    <s v="Catalogo principal"/>
    <s v="USD"/>
    <s v="N/A"/>
    <s v="Dynamics 365 e-Commerce Tier 3 Band 4 for Students"/>
    <s v="Unidad"/>
    <s v="Und"/>
    <s v="Producto"/>
    <s v="N/A"/>
    <s v="N/A"/>
    <s v="N/A"/>
    <s v="3d858e87-832e-4967-8a2b-80ee024ea50a"/>
    <s v="Suscripción mensual con pago anual"/>
    <n v="12400"/>
    <n v="1"/>
    <n v="1"/>
    <n v="0"/>
    <n v="51180628"/>
    <n v="51180628"/>
    <n v="0"/>
  </r>
  <r>
    <s v="Catalogo principalCSP ACADEMICOce08b892-2b21-4526-90b2-f8fbba601d24"/>
    <s v="ce08b892-2b21-4526-90b2-f8fbba601d24CSP ACADEMICO"/>
    <m/>
    <x v="0"/>
    <s v="ce08b892-2b21-4526-90b2-f8fbba601d24"/>
    <x v="1"/>
    <s v="Catalogo principal"/>
    <s v="USD"/>
    <s v="N/A"/>
    <s v="Dynamics 365 e-Commerce Tier 3 Band 4 Overage for Faculty_AddOn"/>
    <s v="Unidad"/>
    <s v="Und"/>
    <s v="Producto"/>
    <s v="N/A"/>
    <s v="N/A"/>
    <s v="N/A"/>
    <s v="ce08b892-2b21-4526-90b2-f8fbba601d24"/>
    <s v="Suscripción mensual con pago anual"/>
    <n v="275"/>
    <n v="1"/>
    <n v="1"/>
    <n v="0"/>
    <n v="1135054.25"/>
    <n v="1135054.25"/>
    <n v="0"/>
  </r>
  <r>
    <s v="Catalogo principalCSP ACADEMICO9b4be7cd-7a0a-411d-bbf2-04790afdaa39"/>
    <s v="9b4be7cd-7a0a-411d-bbf2-04790afdaa39CSP ACADEMICO"/>
    <m/>
    <x v="0"/>
    <s v="9b4be7cd-7a0a-411d-bbf2-04790afdaa39"/>
    <x v="1"/>
    <s v="Catalogo principal"/>
    <s v="USD"/>
    <s v="N/A"/>
    <s v="Dynamics 365 e-Commerce Tier 3 Band 4 Overage for Students_AddOn"/>
    <s v="Unidad"/>
    <s v="Und"/>
    <s v="Producto"/>
    <s v="N/A"/>
    <s v="N/A"/>
    <s v="N/A"/>
    <s v="9b4be7cd-7a0a-411d-bbf2-04790afdaa39"/>
    <s v="Suscripción mensual con pago anual"/>
    <n v="200"/>
    <n v="1"/>
    <n v="1"/>
    <n v="0"/>
    <n v="825494"/>
    <n v="825494"/>
    <n v="0"/>
  </r>
  <r>
    <s v="Catalogo principalCSP ACADEMICO59db7cec-c6d5-4982-8497-fb244098035b"/>
    <s v="59db7cec-c6d5-4982-8497-fb244098035bCSP ACADEMICO"/>
    <m/>
    <x v="0"/>
    <s v="59db7cec-c6d5-4982-8497-fb244098035b"/>
    <x v="1"/>
    <s v="Catalogo principal"/>
    <s v="USD"/>
    <s v="N/A"/>
    <s v="Dynamics 365 e-Commerce Tier 3 Band 5 for Faculty"/>
    <s v="Unidad"/>
    <s v="Und"/>
    <s v="Producto"/>
    <s v="N/A"/>
    <s v="N/A"/>
    <s v="N/A"/>
    <s v="59db7cec-c6d5-4982-8497-fb244098035b"/>
    <s v="Suscripción mensual con pago anual"/>
    <n v="17050"/>
    <n v="1"/>
    <n v="1"/>
    <n v="0"/>
    <n v="70373363.5"/>
    <n v="70373363.5"/>
    <n v="0"/>
  </r>
  <r>
    <s v="Catalogo principalCSP ACADEMICO372fae08-ce02-43ce-b74b-302add6bfce1"/>
    <s v="372fae08-ce02-43ce-b74b-302add6bfce1CSP ACADEMICO"/>
    <m/>
    <x v="0"/>
    <s v="372fae08-ce02-43ce-b74b-302add6bfce1"/>
    <x v="1"/>
    <s v="Catalogo principal"/>
    <s v="USD"/>
    <s v="N/A"/>
    <s v="Dynamics 365 e-Commerce Tier 3 Band 5 for Students"/>
    <s v="Unidad"/>
    <s v="Und"/>
    <s v="Producto"/>
    <s v="N/A"/>
    <s v="N/A"/>
    <s v="N/A"/>
    <s v="372fae08-ce02-43ce-b74b-302add6bfce1"/>
    <s v="Suscripción mensual con pago anual"/>
    <n v="12400"/>
    <n v="1"/>
    <n v="1"/>
    <n v="0"/>
    <n v="51180628"/>
    <n v="51180628"/>
    <n v="0"/>
  </r>
  <r>
    <s v="Catalogo principalCSP ACADEMICO36532926-4470-4d39-abfa-b91a479dd816"/>
    <s v="36532926-4470-4d39-abfa-b91a479dd816CSP ACADEMICO"/>
    <m/>
    <x v="0"/>
    <s v="36532926-4470-4d39-abfa-b91a479dd816"/>
    <x v="1"/>
    <s v="Catalogo principal"/>
    <s v="USD"/>
    <s v="N/A"/>
    <s v="Dynamics 365 e-Commerce Tier 3 Band 5 Overage for Faculty_AddOn"/>
    <s v="Unidad"/>
    <s v="Und"/>
    <s v="Producto"/>
    <s v="N/A"/>
    <s v="N/A"/>
    <s v="N/A"/>
    <s v="36532926-4470-4d39-abfa-b91a479dd816"/>
    <s v="Suscripción mensual con pago anual"/>
    <n v="275"/>
    <n v="1"/>
    <n v="1"/>
    <n v="0"/>
    <n v="1135054.25"/>
    <n v="1135054.25"/>
    <n v="0"/>
  </r>
  <r>
    <s v="Catalogo principalCSP ACADEMICO5f309d1d-f73b-48a5-a519-abd42afb32a9"/>
    <s v="5f309d1d-f73b-48a5-a519-abd42afb32a9CSP ACADEMICO"/>
    <m/>
    <x v="0"/>
    <s v="5f309d1d-f73b-48a5-a519-abd42afb32a9"/>
    <x v="1"/>
    <s v="Catalogo principal"/>
    <s v="USD"/>
    <s v="N/A"/>
    <s v="Dynamics 365 e-Commerce Tier 3 Band 5 Overage for Students_AddOn"/>
    <s v="Unidad"/>
    <s v="Und"/>
    <s v="Producto"/>
    <s v="N/A"/>
    <s v="N/A"/>
    <s v="N/A"/>
    <s v="5f309d1d-f73b-48a5-a519-abd42afb32a9"/>
    <s v="Suscripción mensual con pago anual"/>
    <n v="200"/>
    <n v="1"/>
    <n v="1"/>
    <n v="0"/>
    <n v="825494"/>
    <n v="825494"/>
    <n v="0"/>
  </r>
  <r>
    <s v="Catalogo principalCSP ACADEMICO88dd0c48-bf99-4bdb-bea2-0a483aa1b021"/>
    <s v="88dd0c48-bf99-4bdb-bea2-0a483aa1b021CSP ACADEMICO"/>
    <m/>
    <x v="0"/>
    <s v="88dd0c48-bf99-4bdb-bea2-0a483aa1b021"/>
    <x v="1"/>
    <s v="Catalogo principal"/>
    <s v="USD"/>
    <s v="N/A"/>
    <s v="Dynamics 365 e-Commerce Tier 3 Band 6 for Faculty"/>
    <s v="Unidad"/>
    <s v="Und"/>
    <s v="Producto"/>
    <s v="N/A"/>
    <s v="N/A"/>
    <s v="N/A"/>
    <s v="88dd0c48-bf99-4bdb-bea2-0a483aa1b021"/>
    <s v="Suscripción mensual con pago anual"/>
    <n v="17050"/>
    <n v="1"/>
    <n v="1"/>
    <n v="0"/>
    <n v="70373363.5"/>
    <n v="70373363.5"/>
    <n v="0"/>
  </r>
  <r>
    <s v="Catalogo principalCSP ACADEMICO860fcbe1-efeb-4997-aa27-5415ac985674"/>
    <s v="860fcbe1-efeb-4997-aa27-5415ac985674CSP ACADEMICO"/>
    <m/>
    <x v="0"/>
    <s v="860fcbe1-efeb-4997-aa27-5415ac985674"/>
    <x v="1"/>
    <s v="Catalogo principal"/>
    <s v="USD"/>
    <s v="N/A"/>
    <s v="Dynamics 365 e-Commerce Tier 3 Band 6 for Students"/>
    <s v="Unidad"/>
    <s v="Und"/>
    <s v="Producto"/>
    <s v="N/A"/>
    <s v="N/A"/>
    <s v="N/A"/>
    <s v="860fcbe1-efeb-4997-aa27-5415ac985674"/>
    <s v="Suscripción mensual con pago anual"/>
    <n v="12400"/>
    <n v="1"/>
    <n v="1"/>
    <n v="0"/>
    <n v="51180628"/>
    <n v="51180628"/>
    <n v="0"/>
  </r>
  <r>
    <s v="Catalogo principalCSP ACADEMICOaec046d0-07b3-409a-a7c3-cf16091f1326"/>
    <s v="aec046d0-07b3-409a-a7c3-cf16091f1326CSP ACADEMICO"/>
    <m/>
    <x v="0"/>
    <s v="aec046d0-07b3-409a-a7c3-cf16091f1326"/>
    <x v="1"/>
    <s v="Catalogo principal"/>
    <s v="USD"/>
    <s v="N/A"/>
    <s v="Dynamics 365 e-Commerce Tier 3 Band 6 Overage for Faculty_AddOn"/>
    <s v="Unidad"/>
    <s v="Und"/>
    <s v="Producto"/>
    <s v="N/A"/>
    <s v="N/A"/>
    <s v="N/A"/>
    <s v="aec046d0-07b3-409a-a7c3-cf16091f1326"/>
    <s v="Suscripción mensual con pago anual"/>
    <n v="275"/>
    <n v="1"/>
    <n v="1"/>
    <n v="0"/>
    <n v="1135054.25"/>
    <n v="1135054.25"/>
    <n v="0"/>
  </r>
  <r>
    <s v="Catalogo principalCSP ACADEMICOf3694443-384d-4417-97f5-b7ce2568d246"/>
    <s v="f3694443-384d-4417-97f5-b7ce2568d246CSP ACADEMICO"/>
    <m/>
    <x v="0"/>
    <s v="f3694443-384d-4417-97f5-b7ce2568d246"/>
    <x v="1"/>
    <s v="Catalogo principal"/>
    <s v="USD"/>
    <s v="N/A"/>
    <s v="Dynamics 365 e-Commerce Tier 3 Band 6 Overage for Students_AddOn"/>
    <s v="Unidad"/>
    <s v="Und"/>
    <s v="Producto"/>
    <s v="N/A"/>
    <s v="N/A"/>
    <s v="N/A"/>
    <s v="f3694443-384d-4417-97f5-b7ce2568d246"/>
    <s v="Suscripción mensual con pago anual"/>
    <n v="200"/>
    <n v="1"/>
    <n v="1"/>
    <n v="0"/>
    <n v="825494"/>
    <n v="825494"/>
    <n v="0"/>
  </r>
  <r>
    <s v="Catalogo principalCSP ACADEMICOfb8671da-bd27-4fb6-915c-6f6465abc22c"/>
    <s v="fb8671da-bd27-4fb6-915c-6f6465abc22cCSP ACADEMICO"/>
    <m/>
    <x v="0"/>
    <s v="fb8671da-bd27-4fb6-915c-6f6465abc22c"/>
    <x v="1"/>
    <s v="Catalogo principal"/>
    <s v="USD"/>
    <s v="N/A"/>
    <s v="Electronic Invoicing Add-on for Dynamics 365 for Faculty"/>
    <s v="Unidad"/>
    <s v="Und"/>
    <s v="Producto"/>
    <s v="N/A"/>
    <s v="N/A"/>
    <s v="N/A"/>
    <s v="fb8671da-bd27-4fb6-915c-6f6465abc22c"/>
    <s v="Suscripción mensual con pago anual"/>
    <n v="60"/>
    <n v="1"/>
    <n v="1"/>
    <n v="0"/>
    <n v="247648.2"/>
    <n v="247648.2"/>
    <n v="0"/>
  </r>
  <r>
    <s v="Catalogo principalCSP ACADEMICOcc3373b0-a6a1-4cd4-9687-4031bb32fcee"/>
    <s v="cc3373b0-a6a1-4cd4-9687-4031bb32fceeCSP ACADEMICO"/>
    <m/>
    <x v="0"/>
    <s v="cc3373b0-a6a1-4cd4-9687-4031bb32fcee"/>
    <x v="1"/>
    <s v="Catalogo principal"/>
    <s v="USD"/>
    <s v="N/A"/>
    <s v="Electronic Invoicing Add-on for Dynamics 365 for Students"/>
    <s v="Unidad"/>
    <s v="Und"/>
    <s v="Producto"/>
    <s v="N/A"/>
    <s v="N/A"/>
    <s v="N/A"/>
    <s v="cc3373b0-a6a1-4cd4-9687-4031bb32fcee"/>
    <s v="Suscripción mensual con pago anual"/>
    <n v="45"/>
    <n v="1"/>
    <n v="1"/>
    <n v="0"/>
    <n v="185736.15000000002"/>
    <n v="185736.15"/>
    <n v="0"/>
  </r>
  <r>
    <s v="Catalogo principalCSP ACADEMICOf67bed3c-cac8-42ca-bbdb-9204ddd8e923"/>
    <s v="f67bed3c-cac8-42ca-bbdb-9204ddd8e923CSP ACADEMICO"/>
    <m/>
    <x v="0"/>
    <s v="f67bed3c-cac8-42ca-bbdb-9204ddd8e923"/>
    <x v="1"/>
    <s v="Catalogo principal"/>
    <s v="USD"/>
    <s v="N/A"/>
    <s v="Power Apps Portals login capacity add-on Tier 4 (250 unit min) for Faculty"/>
    <s v="Unidad"/>
    <s v="Und"/>
    <s v="Producto"/>
    <s v="N/A"/>
    <s v="N/A"/>
    <s v="N/A"/>
    <s v="f67bed3c-cac8-42ca-bbdb-9204ddd8e923"/>
    <s v="Suscripción mensual con pago anual"/>
    <n v="22.4"/>
    <n v="1"/>
    <n v="1"/>
    <n v="0"/>
    <n v="92455.327999999994"/>
    <n v="92455.33"/>
    <n v="0"/>
  </r>
  <r>
    <s v="Catalogo principalCSP ACADEMICO4465e130-fa13-42c8-8192-aa0337c01e90"/>
    <s v="4465e130-fa13-42c8-8192-aa0337c01e90CSP ACADEMICO"/>
    <m/>
    <x v="0"/>
    <s v="4465e130-fa13-42c8-8192-aa0337c01e90"/>
    <x v="1"/>
    <s v="Catalogo principal"/>
    <s v="USD"/>
    <s v="N/A"/>
    <s v="Power Apps Portals login capacity add-on Tier 4 (250 unit min) for Students"/>
    <s v="Unidad"/>
    <s v="Und"/>
    <s v="Producto"/>
    <s v="N/A"/>
    <s v="N/A"/>
    <s v="N/A"/>
    <s v="4465e130-fa13-42c8-8192-aa0337c01e90"/>
    <s v="Suscripción mensual con pago anual"/>
    <n v="22.4"/>
    <n v="1"/>
    <n v="1"/>
    <n v="0"/>
    <n v="92455.327999999994"/>
    <n v="92455.33"/>
    <n v="0"/>
  </r>
  <r>
    <s v="Catalogo principalCSP ACADEMICO256a6bf2-c96d-4621-a185-f04708b73207"/>
    <s v="256a6bf2-c96d-4621-a185-f04708b73207CSP ACADEMICO"/>
    <m/>
    <x v="0"/>
    <s v="256a6bf2-c96d-4621-a185-f04708b73207"/>
    <x v="1"/>
    <s v="Catalogo principal"/>
    <s v="USD"/>
    <s v="N/A"/>
    <s v="Power Apps Portals login capacity add-on Tier 5 (1000 unit min) for Faculty"/>
    <s v="Unidad"/>
    <s v="Und"/>
    <s v="Producto"/>
    <s v="N/A"/>
    <s v="N/A"/>
    <s v="N/A"/>
    <s v="256a6bf2-c96d-4621-a185-f04708b73207"/>
    <s v="Suscripción mensual con pago anual"/>
    <n v="8.4"/>
    <n v="1"/>
    <n v="1"/>
    <n v="0"/>
    <n v="34670.748000000007"/>
    <n v="34670.75"/>
    <n v="0"/>
  </r>
  <r>
    <s v="Catalogo principalCSP ACADEMICO8ec68c70-6461-4ef4-91a3-737494191bf8"/>
    <s v="8ec68c70-6461-4ef4-91a3-737494191bf8CSP ACADEMICO"/>
    <m/>
    <x v="0"/>
    <s v="8ec68c70-6461-4ef4-91a3-737494191bf8"/>
    <x v="1"/>
    <s v="Catalogo principal"/>
    <s v="USD"/>
    <s v="N/A"/>
    <s v="Power Apps Portals login capacity add-on Tier 5 (1000 unit min) for Students"/>
    <s v="Unidad"/>
    <s v="Und"/>
    <s v="Producto"/>
    <s v="N/A"/>
    <s v="N/A"/>
    <s v="N/A"/>
    <s v="8ec68c70-6461-4ef4-91a3-737494191bf8"/>
    <s v="Suscripción mensual con pago anual"/>
    <n v="8.4"/>
    <n v="1"/>
    <n v="1"/>
    <n v="0"/>
    <n v="34670.748000000007"/>
    <n v="34670.75"/>
    <n v="0"/>
  </r>
  <r>
    <s v="Catalogo principalCSP ACADEMICO5da849bd-b8f7-4340-b4f4-3a9eaeb8987e"/>
    <s v="5da849bd-b8f7-4340-b4f4-3a9eaeb8987eCSP ACADEMICO"/>
    <m/>
    <x v="0"/>
    <s v="5da849bd-b8f7-4340-b4f4-3a9eaeb8987e"/>
    <x v="1"/>
    <s v="Catalogo principal"/>
    <s v="USD"/>
    <s v="N/A"/>
    <s v="Power BI Premium Per User Add-On for Faculty_AddOn"/>
    <s v="Unidad"/>
    <s v="Und"/>
    <s v="Producto"/>
    <s v="N/A"/>
    <s v="N/A"/>
    <s v="N/A"/>
    <s v="5da849bd-b8f7-4340-b4f4-3a9eaeb8987e"/>
    <s v="Suscripción mensual con pago anual"/>
    <n v="2.2999999999999998"/>
    <n v="1"/>
    <n v="1"/>
    <n v="0"/>
    <n v="9493.1810000000005"/>
    <n v="9493.18"/>
    <n v="0"/>
  </r>
  <r>
    <s v="Catalogo principalCSP ACADEMICOcf62d70d-5af5-422a-bda8-97936402ac8e"/>
    <s v="cf62d70d-5af5-422a-bda8-97936402ac8eCSP ACADEMICO"/>
    <m/>
    <x v="0"/>
    <s v="cf62d70d-5af5-422a-bda8-97936402ac8e"/>
    <x v="1"/>
    <s v="Catalogo principal"/>
    <s v="USD"/>
    <s v="N/A"/>
    <s v="Power BI Premium Per User Add-On for Students_AddOn"/>
    <s v="Unidad"/>
    <s v="Und"/>
    <s v="Producto"/>
    <s v="N/A"/>
    <s v="N/A"/>
    <s v="N/A"/>
    <s v="cf62d70d-5af5-422a-bda8-97936402ac8e"/>
    <s v="Suscripción mensual con pago anual"/>
    <n v="1.25"/>
    <n v="1"/>
    <n v="1"/>
    <n v="0"/>
    <n v="5159.3375000000005"/>
    <n v="5159.34"/>
    <n v="0"/>
  </r>
  <r>
    <s v="Catalogo principalCSP ACADEMICO3affc44f-f372-4ad5-8657-aadd9574fce0"/>
    <s v="3affc44f-f372-4ad5-8657-aadd9574fce0CSP ACADEMICO"/>
    <m/>
    <x v="0"/>
    <s v="3affc44f-f372-4ad5-8657-aadd9574fce0"/>
    <x v="1"/>
    <s v="Catalogo principal"/>
    <s v="USD"/>
    <s v="N/A"/>
    <s v="Power BI Premium Per User for Faculty"/>
    <s v="Unidad"/>
    <s v="Und"/>
    <s v="Producto"/>
    <s v="N/A"/>
    <s v="N/A"/>
    <s v="N/A"/>
    <s v="3affc44f-f372-4ad5-8657-aadd9574fce0"/>
    <s v="Suscripción mensual con pago anual"/>
    <n v="4.5"/>
    <n v="1"/>
    <n v="1"/>
    <n v="0"/>
    <n v="18573.615000000002"/>
    <n v="18573.62"/>
    <n v="0"/>
  </r>
  <r>
    <s v="Catalogo principalCSP ACADEMICO657eea87-d0b0-4c89-8c8e-9b04395bd940"/>
    <s v="657eea87-d0b0-4c89-8c8e-9b04395bd940CSP ACADEMICO"/>
    <m/>
    <x v="0"/>
    <s v="657eea87-d0b0-4c89-8c8e-9b04395bd940"/>
    <x v="1"/>
    <s v="Catalogo principal"/>
    <s v="USD"/>
    <s v="N/A"/>
    <s v="Power BI Premium Per User for Students"/>
    <s v="Unidad"/>
    <s v="Und"/>
    <s v="Producto"/>
    <s v="N/A"/>
    <s v="N/A"/>
    <s v="N/A"/>
    <s v="657eea87-d0b0-4c89-8c8e-9b04395bd940"/>
    <s v="Suscripción mensual con pago anual"/>
    <n v="2.5"/>
    <n v="1"/>
    <n v="1"/>
    <n v="0"/>
    <n v="10318.675000000001"/>
    <n v="10318.68"/>
    <n v="0"/>
  </r>
  <r>
    <s v="Catalogo principalCSP ACADEMICOf2b24d85-d263-4f1e-8c67-87a06b8376c4"/>
    <s v="f2b24d85-d263-4f1e-8c67-87a06b8376c4CSP ACADEMICO"/>
    <m/>
    <x v="0"/>
    <s v="f2b24d85-d263-4f1e-8c67-87a06b8376c4"/>
    <x v="1"/>
    <s v="Catalogo principal"/>
    <s v="USD"/>
    <s v="N/A"/>
    <s v="Scheduler for faculty_AddOn"/>
    <s v="Unidad"/>
    <s v="Und"/>
    <s v="Producto"/>
    <s v="N/A"/>
    <s v="N/A"/>
    <s v="N/A"/>
    <s v="f2b24d85-d263-4f1e-8c67-87a06b8376c4"/>
    <s v="Suscripción mensual con pago anual"/>
    <n v="2"/>
    <n v="1"/>
    <n v="1"/>
    <n v="0"/>
    <n v="8254.94"/>
    <n v="8254.94"/>
    <n v="0"/>
  </r>
  <r>
    <s v="Catalogo principalCSP ACADEMICO18ee8334-416e-4398-88a8-964ead078b0e"/>
    <s v="18ee8334-416e-4398-88a8-964ead078b0eCSP ACADEMICO"/>
    <m/>
    <x v="0"/>
    <s v="18ee8334-416e-4398-88a8-964ead078b0e"/>
    <x v="1"/>
    <s v="Catalogo principal"/>
    <s v="USD"/>
    <s v="N/A"/>
    <s v="Scheduler for students_AddOn"/>
    <s v="Unidad"/>
    <s v="Und"/>
    <s v="Producto"/>
    <s v="N/A"/>
    <s v="N/A"/>
    <s v="N/A"/>
    <s v="18ee8334-416e-4398-88a8-964ead078b0e"/>
    <s v="Suscripción mensual con pago anual"/>
    <n v="1.5"/>
    <n v="1"/>
    <n v="1"/>
    <n v="0"/>
    <n v="6191.2049999999999"/>
    <n v="6191.21"/>
    <n v="0"/>
  </r>
  <r>
    <s v="Catalogo principalCSP ACADEMICO0f51bf7e-9b70-4692-9e78-a08cf08c33ff"/>
    <s v="0f51bf7e-9b70-4692-9e78-a08cf08c33ffCSP ACADEMICO"/>
    <m/>
    <x v="0"/>
    <s v="0f51bf7e-9b70-4692-9e78-a08cf08c33ff"/>
    <x v="1"/>
    <s v="Catalogo principal"/>
    <s v="USD"/>
    <s v="N/A"/>
    <s v="Standard Cloud Scale Unit add-in for Dynamics 365 Supply Chain Management for Faculty"/>
    <s v="Unidad"/>
    <s v="Und"/>
    <s v="Producto"/>
    <s v="N/A"/>
    <s v="N/A"/>
    <s v="N/A"/>
    <s v="0f51bf7e-9b70-4692-9e78-a08cf08c33ff"/>
    <s v="Suscripción mensual con pago anual"/>
    <n v="6600"/>
    <n v="1"/>
    <n v="1"/>
    <n v="0"/>
    <n v="27241302"/>
    <n v="27241302"/>
    <n v="0"/>
  </r>
  <r>
    <s v="Catalogo principalCSP ACADEMICO875aa2d7-5ad4-48f0-9088-b3145da31347"/>
    <s v="875aa2d7-5ad4-48f0-9088-b3145da31347CSP ACADEMICO"/>
    <m/>
    <x v="0"/>
    <s v="875aa2d7-5ad4-48f0-9088-b3145da31347"/>
    <x v="1"/>
    <s v="Catalogo principal"/>
    <s v="USD"/>
    <s v="N/A"/>
    <s v="Standard Cloud Scale Unit add-in for Dynamics 365 Supply Chain Management for Students"/>
    <s v="Unidad"/>
    <s v="Und"/>
    <s v="Producto"/>
    <s v="N/A"/>
    <s v="N/A"/>
    <s v="N/A"/>
    <s v="875aa2d7-5ad4-48f0-9088-b3145da31347"/>
    <s v="Suscripción mensual con pago anual"/>
    <n v="4800"/>
    <n v="1"/>
    <n v="1"/>
    <n v="0"/>
    <n v="19811856"/>
    <n v="19811856"/>
    <n v="0"/>
  </r>
  <r>
    <s v="Catalogo principalCSP ACADEMICO1eb295c3-2728-4077-bc99-f7e2b453a201"/>
    <s v="1eb295c3-2728-4077-bc99-f7e2b453a201CSP ACADEMICO"/>
    <m/>
    <x v="0"/>
    <s v="1eb295c3-2728-4077-bc99-f7e2b453a201"/>
    <x v="1"/>
    <s v="Catalogo principal"/>
    <s v="USD"/>
    <s v="N/A"/>
    <s v="Standard Cloud Scale Unit Overage for Faculty_AddOn"/>
    <s v="Unidad"/>
    <s v="Und"/>
    <s v="Producto"/>
    <s v="N/A"/>
    <s v="N/A"/>
    <s v="N/A"/>
    <s v="1eb295c3-2728-4077-bc99-f7e2b453a201"/>
    <s v="Suscripción mensual con pago anual"/>
    <n v="275"/>
    <n v="1"/>
    <n v="1"/>
    <n v="0"/>
    <n v="1135054.25"/>
    <n v="1135054.25"/>
    <n v="0"/>
  </r>
  <r>
    <s v="Catalogo principalCSP ACADEMICO0a28eca3-be45-4663-908a-6b4f9d9794a7"/>
    <s v="0a28eca3-be45-4663-908a-6b4f9d9794a7CSP ACADEMICO"/>
    <m/>
    <x v="0"/>
    <s v="0a28eca3-be45-4663-908a-6b4f9d9794a7"/>
    <x v="1"/>
    <s v="Catalogo principal"/>
    <s v="USD"/>
    <s v="N/A"/>
    <s v="Standard Cloud Scale Unit Overage for Students_AddOn"/>
    <s v="Unidad"/>
    <s v="Und"/>
    <s v="Producto"/>
    <s v="N/A"/>
    <s v="N/A"/>
    <s v="N/A"/>
    <s v="0a28eca3-be45-4663-908a-6b4f9d9794a7"/>
    <s v="Suscripción mensual con pago anual"/>
    <n v="200"/>
    <n v="1"/>
    <n v="1"/>
    <n v="0"/>
    <n v="825494"/>
    <n v="825494"/>
    <n v="0"/>
  </r>
  <r>
    <s v="Catalogo principalCSP ACADEMICOceaa6828-673d-457a-80ba-c32155800152"/>
    <s v="ceaa6828-673d-457a-80ba-c32155800152CSP ACADEMICO"/>
    <m/>
    <x v="0"/>
    <s v="ceaa6828-673d-457a-80ba-c32155800152"/>
    <x v="1"/>
    <s v="Catalogo principal"/>
    <s v="USD"/>
    <s v="N/A"/>
    <s v="Universal Print for faculty"/>
    <s v="Unidad"/>
    <s v="Und"/>
    <s v="Producto"/>
    <s v="N/A"/>
    <s v="N/A"/>
    <s v="N/A"/>
    <s v="ceaa6828-673d-457a-80ba-c32155800152"/>
    <s v="Suscripción mensual con pago anual"/>
    <n v="0.8"/>
    <n v="1"/>
    <n v="1"/>
    <n v="0"/>
    <n v="3301.9760000000006"/>
    <n v="3301.98"/>
    <n v="0"/>
  </r>
  <r>
    <s v="Catalogo principalCSP ACADEMICOe65f4feb-d336-45b8-8d77-d9709d41f2d5"/>
    <s v="e65f4feb-d336-45b8-8d77-d9709d41f2d5CSP ACADEMICO"/>
    <m/>
    <x v="0"/>
    <s v="e65f4feb-d336-45b8-8d77-d9709d41f2d5"/>
    <x v="1"/>
    <s v="Catalogo principal"/>
    <s v="USD"/>
    <s v="N/A"/>
    <s v="Universal Print for students"/>
    <s v="Unidad"/>
    <s v="Und"/>
    <s v="Producto"/>
    <s v="N/A"/>
    <s v="N/A"/>
    <s v="N/A"/>
    <s v="e65f4feb-d336-45b8-8d77-d9709d41f2d5"/>
    <s v="Suscripción mensual con pago anual"/>
    <n v="0.6"/>
    <n v="1"/>
    <n v="1"/>
    <n v="0"/>
    <n v="2476.482"/>
    <n v="2476.48"/>
    <n v="0"/>
  </r>
  <r>
    <s v="Catalogo principalCSP ACADEMICO477bee81-9872-43d6-91d3-c72390bfcf49"/>
    <s v="477bee81-9872-43d6-91d3-c72390bfcf49CSP ACADEMICO"/>
    <m/>
    <x v="0"/>
    <s v="477bee81-9872-43d6-91d3-c72390bfcf49"/>
    <x v="1"/>
    <s v="Catalogo principal"/>
    <s v="USD"/>
    <s v="N/A"/>
    <s v="Universal Print volume add-on (500 jobs) for faculty - Microsoft 365_AddOn"/>
    <s v="Unidad"/>
    <s v="Und"/>
    <s v="Producto"/>
    <s v="N/A"/>
    <s v="N/A"/>
    <s v="N/A"/>
    <s v="477bee81-9872-43d6-91d3-c72390bfcf49"/>
    <s v="Suscripción mensual con pago anual"/>
    <n v="7.5"/>
    <n v="1"/>
    <n v="1"/>
    <n v="0"/>
    <n v="30956.025000000001"/>
    <n v="30956.03"/>
    <n v="0"/>
  </r>
  <r>
    <s v="Catalogo principalCSP ACADEMICOd0862f05-80f5-4fd4-8432-fe72dd893cc7"/>
    <s v="d0862f05-80f5-4fd4-8432-fe72dd893cc7CSP ACADEMICO"/>
    <m/>
    <x v="0"/>
    <s v="d0862f05-80f5-4fd4-8432-fe72dd893cc7"/>
    <x v="1"/>
    <s v="Catalogo principal"/>
    <s v="USD"/>
    <s v="N/A"/>
    <s v="Universal Print volume add-on (500 jobs) for faculty - Windows_AddOn"/>
    <s v="Unidad"/>
    <s v="Und"/>
    <s v="Producto"/>
    <s v="N/A"/>
    <s v="N/A"/>
    <s v="N/A"/>
    <s v="d0862f05-80f5-4fd4-8432-fe72dd893cc7"/>
    <s v="Suscripción mensual con pago anual"/>
    <n v="25"/>
    <n v="1"/>
    <n v="1"/>
    <n v="0"/>
    <n v="103186.75"/>
    <n v="103186.75"/>
    <n v="0"/>
  </r>
  <r>
    <s v="Catalogo principalCSP ACADEMICO8c930d38-db61-4afa-83f9-77c595c5cdfc"/>
    <s v="8c930d38-db61-4afa-83f9-77c595c5cdfcCSP ACADEMICO"/>
    <m/>
    <x v="0"/>
    <s v="8c930d38-db61-4afa-83f9-77c595c5cdfc"/>
    <x v="1"/>
    <s v="Catalogo principal"/>
    <s v="USD"/>
    <s v="N/A"/>
    <s v="Microsoft Viva Topics for faculty_AddOn"/>
    <s v="Unidad"/>
    <s v="Und"/>
    <s v="Producto"/>
    <s v="N/A"/>
    <s v="N/A"/>
    <s v="N/A"/>
    <s v="8c930d38-db61-4afa-83f9-77c595c5cdfc"/>
    <s v="Suscripción mensual con pago anual"/>
    <n v="1"/>
    <n v="1"/>
    <n v="1"/>
    <n v="0"/>
    <n v="4127.47"/>
    <n v="4127.47"/>
    <n v="0"/>
  </r>
  <r>
    <s v="Catalogo principalCSP ACADEMICO5de461d5-8ccc-4a8e-98ae-58a3ad400a57"/>
    <s v="5de461d5-8ccc-4a8e-98ae-58a3ad400a57CSP ACADEMICO"/>
    <m/>
    <x v="0"/>
    <s v="5de461d5-8ccc-4a8e-98ae-58a3ad400a57"/>
    <x v="1"/>
    <s v="Catalogo principal"/>
    <s v="USD"/>
    <s v="N/A"/>
    <s v="Microsoft Viva Topics for students_AddOn"/>
    <s v="Unidad"/>
    <s v="Und"/>
    <s v="Producto"/>
    <s v="N/A"/>
    <s v="N/A"/>
    <s v="N/A"/>
    <s v="5de461d5-8ccc-4a8e-98ae-58a3ad400a57"/>
    <s v="Suscripción mensual con pago anual"/>
    <n v="0.75"/>
    <n v="1"/>
    <n v="1"/>
    <n v="0"/>
    <n v="3095.6025"/>
    <n v="3095.6"/>
    <n v="0"/>
  </r>
  <r>
    <s v="Catalogo principalOPEN VALUE - CSP GOBIERNODG7GMGF0G49Z-0002"/>
    <s v="DG7GMGF0G49Z-0002OPEN VALUE - CSP GOBIERNO"/>
    <m/>
    <x v="0"/>
    <s v="DG7GMGF0G49Z-0002"/>
    <x v="2"/>
    <s v="Catalogo principal"/>
    <s v="USD"/>
    <s v="N/A"/>
    <s v="BizTalk Server 2020 Branch"/>
    <s v="Unidad"/>
    <s v="Und"/>
    <s v="Producto"/>
    <s v="N/A"/>
    <s v="N/A"/>
    <s v="N/A"/>
    <s v="DG7GMGF0G49Z-0002"/>
    <s v="Licencia"/>
    <n v="1453"/>
    <n v="1"/>
    <n v="1"/>
    <n v="0"/>
    <n v="5997213.9100000001"/>
    <n v="5997213.9100000001"/>
    <n v="0"/>
  </r>
  <r>
    <s v="Catalogo principalOPEN VALUE - CSP GOBIERNODG7GMGF0G49X-0001"/>
    <s v="DG7GMGF0G49X-0001OPEN VALUE - CSP GOBIERNO"/>
    <m/>
    <x v="0"/>
    <s v="DG7GMGF0G49X-0001"/>
    <x v="2"/>
    <s v="Catalogo principal"/>
    <s v="USD"/>
    <s v="N/A"/>
    <s v="BizTalk Server 2020 Enterprise"/>
    <s v="Unidad"/>
    <s v="Und"/>
    <s v="Producto"/>
    <s v="N/A"/>
    <s v="N/A"/>
    <s v="N/A"/>
    <s v="DG7GMGF0G49X-0001"/>
    <s v="Licencia"/>
    <n v="25431"/>
    <n v="1"/>
    <n v="1"/>
    <n v="0"/>
    <n v="104965689.57000001"/>
    <n v="104965689.56999999"/>
    <n v="0"/>
  </r>
  <r>
    <s v="Catalogo principalOPEN VALUE - CSP GOBIERNODG7GMGF0G49W-0002"/>
    <s v="DG7GMGF0G49W-0002OPEN VALUE - CSP GOBIERNO"/>
    <m/>
    <x v="0"/>
    <s v="DG7GMGF0G49W-0002"/>
    <x v="2"/>
    <s v="Catalogo principal"/>
    <s v="USD"/>
    <s v="N/A"/>
    <s v="BizTalk Server 2020 Standard"/>
    <s v="Unidad"/>
    <s v="Und"/>
    <s v="Producto"/>
    <s v="N/A"/>
    <s v="N/A"/>
    <s v="N/A"/>
    <s v="DG7GMGF0G49W-0002"/>
    <s v="Licencia"/>
    <n v="5830"/>
    <n v="1"/>
    <n v="1"/>
    <n v="0"/>
    <n v="24063150.100000001"/>
    <n v="24063150.100000001"/>
    <n v="0"/>
  </r>
  <r>
    <s v="Catalogo principalOPEN VALUE - CSP GOBIERNODG7GMGF0F4MF-0003"/>
    <s v="DG7GMGF0F4MF-0003OPEN VALUE - CSP GOBIERNO"/>
    <m/>
    <x v="0"/>
    <s v="DG7GMGF0F4MF-0003"/>
    <x v="2"/>
    <s v="Catalogo principal"/>
    <s v="USD"/>
    <s v="N/A"/>
    <s v="Exchange Server Enterprise 2019"/>
    <s v="Unidad"/>
    <s v="Und"/>
    <s v="Producto"/>
    <s v="N/A"/>
    <s v="N/A"/>
    <s v="N/A"/>
    <s v="DG7GMGF0F4MF-0003"/>
    <s v="Licencia"/>
    <n v="5124"/>
    <n v="1"/>
    <n v="1"/>
    <n v="0"/>
    <n v="21149156.280000001"/>
    <n v="21149156.280000001"/>
    <n v="0"/>
  </r>
  <r>
    <s v="Catalogo principalOPEN VALUE - CSP GOBIERNODG7GMGF0F4MD-0005"/>
    <s v="DG7GMGF0F4MD-0005OPEN VALUE - CSP GOBIERNO"/>
    <m/>
    <x v="0"/>
    <s v="DG7GMGF0F4MD-0005"/>
    <x v="2"/>
    <s v="Catalogo principal"/>
    <s v="USD"/>
    <s v="N/A"/>
    <s v="Exchange Server Enterprise 2019 Device CAL"/>
    <s v="Unidad"/>
    <s v="Und"/>
    <s v="Producto"/>
    <s v="N/A"/>
    <s v="N/A"/>
    <s v="N/A"/>
    <s v="DG7GMGF0F4MD-0005"/>
    <s v="Licencia"/>
    <n v="54"/>
    <n v="1"/>
    <n v="1"/>
    <n v="0"/>
    <n v="222883.38"/>
    <n v="222883.38"/>
    <n v="0"/>
  </r>
  <r>
    <s v="Catalogo principalOPEN VALUE - CSP GOBIERNODG7GMGF0F4MD-0004"/>
    <s v="DG7GMGF0F4MD-0004OPEN VALUE - CSP GOBIERNO"/>
    <m/>
    <x v="0"/>
    <s v="DG7GMGF0F4MD-0004"/>
    <x v="2"/>
    <s v="Catalogo principal"/>
    <s v="USD"/>
    <s v="N/A"/>
    <s v="Exchange Server Enterprise 2019 User CAL"/>
    <s v="Unidad"/>
    <s v="Und"/>
    <s v="Producto"/>
    <s v="N/A"/>
    <s v="N/A"/>
    <s v="N/A"/>
    <s v="DG7GMGF0F4MD-0004"/>
    <s v="Licencia"/>
    <n v="69"/>
    <n v="1"/>
    <n v="1"/>
    <n v="0"/>
    <n v="284795.43"/>
    <n v="284795.43"/>
    <n v="0"/>
  </r>
  <r>
    <s v="Catalogo principalOPEN VALUE - CSP GOBIERNODG7GMGF0F4MC-0003"/>
    <s v="DG7GMGF0F4MC-0003OPEN VALUE - CSP GOBIERNO"/>
    <m/>
    <x v="0"/>
    <s v="DG7GMGF0F4MC-0003"/>
    <x v="2"/>
    <s v="Catalogo principal"/>
    <s v="USD"/>
    <s v="N/A"/>
    <s v="Exchange Server Standard 2019"/>
    <s v="Unidad"/>
    <s v="Und"/>
    <s v="Producto"/>
    <s v="N/A"/>
    <s v="N/A"/>
    <s v="N/A"/>
    <s v="DG7GMGF0F4MC-0003"/>
    <s v="Licencia"/>
    <n v="897"/>
    <n v="1"/>
    <n v="1"/>
    <n v="0"/>
    <n v="3702340.5900000003"/>
    <n v="3702340.59"/>
    <n v="0"/>
  </r>
  <r>
    <s v="Catalogo principalOPEN VALUE - CSP GOBIERNODG7GMGF0F4MB-0005"/>
    <s v="DG7GMGF0F4MB-0005OPEN VALUE - CSP GOBIERNO"/>
    <m/>
    <x v="0"/>
    <s v="DG7GMGF0F4MB-0005"/>
    <x v="2"/>
    <s v="Catalogo principal"/>
    <s v="USD"/>
    <s v="N/A"/>
    <s v="Exchange Server Standard 2019 Device CAL"/>
    <s v="Unidad"/>
    <s v="Und"/>
    <s v="Producto"/>
    <s v="N/A"/>
    <s v="N/A"/>
    <s v="N/A"/>
    <s v="DG7GMGF0F4MB-0005"/>
    <s v="Licencia"/>
    <n v="86"/>
    <n v="1"/>
    <n v="1"/>
    <n v="0"/>
    <n v="354962.42000000004"/>
    <n v="354962.42"/>
    <n v="0"/>
  </r>
  <r>
    <s v="Catalogo principalOPEN VALUE - CSP GOBIERNODG7GMGF0F4MB-0004"/>
    <s v="DG7GMGF0F4MB-0004OPEN VALUE - CSP GOBIERNO"/>
    <m/>
    <x v="0"/>
    <s v="DG7GMGF0F4MB-0004"/>
    <x v="2"/>
    <s v="Catalogo principal"/>
    <s v="USD"/>
    <s v="N/A"/>
    <s v="Exchange Server Standard 2019 User CAL"/>
    <s v="Unidad"/>
    <s v="Und"/>
    <s v="Producto"/>
    <s v="N/A"/>
    <s v="N/A"/>
    <s v="N/A"/>
    <s v="DG7GMGF0F4MB-0004"/>
    <s v="Licencia"/>
    <n v="111"/>
    <n v="1"/>
    <n v="1"/>
    <n v="0"/>
    <n v="458149.17000000004"/>
    <n v="458149.17"/>
    <n v="0"/>
  </r>
  <r>
    <s v="Catalogo principalOPEN VALUE - CSP GOBIERNODG7GMGF0F4MH-0003"/>
    <s v="DG7GMGF0F4MH-0003OPEN VALUE - CSP GOBIERNO"/>
    <m/>
    <x v="0"/>
    <s v="DG7GMGF0F4MH-0003"/>
    <x v="2"/>
    <s v="Catalogo principal"/>
    <s v="USD"/>
    <s v="N/A"/>
    <s v="Project Server 2019"/>
    <s v="Unidad"/>
    <s v="Und"/>
    <s v="Producto"/>
    <s v="N/A"/>
    <s v="N/A"/>
    <s v="N/A"/>
    <s v="DG7GMGF0F4MH-0003"/>
    <s v="Licencia"/>
    <n v="7166"/>
    <n v="1"/>
    <n v="1"/>
    <n v="0"/>
    <n v="29577450.020000003"/>
    <n v="29577450.02"/>
    <n v="0"/>
  </r>
  <r>
    <s v="Catalogo principalOPEN VALUE - CSP GOBIERNODG7GMGF0F4LF-0003"/>
    <s v="DG7GMGF0F4LF-0003OPEN VALUE - CSP GOBIERNO"/>
    <m/>
    <x v="0"/>
    <s v="DG7GMGF0F4LF-0003"/>
    <x v="2"/>
    <s v="Catalogo principal"/>
    <s v="USD"/>
    <s v="N/A"/>
    <s v="Project Server 2019 Device CAL"/>
    <s v="Unidad"/>
    <s v="Und"/>
    <s v="Producto"/>
    <s v="N/A"/>
    <s v="N/A"/>
    <s v="N/A"/>
    <s v="DG7GMGF0F4LF-0003"/>
    <s v="Licencia"/>
    <n v="213"/>
    <n v="1"/>
    <n v="1"/>
    <n v="0"/>
    <n v="879151.1100000001"/>
    <n v="879151.11"/>
    <n v="0"/>
  </r>
  <r>
    <s v="Catalogo principalOPEN VALUE - CSP GOBIERNODG7GMGF0F4LF-0001"/>
    <s v="DG7GMGF0F4LF-0001OPEN VALUE - CSP GOBIERNO"/>
    <m/>
    <x v="0"/>
    <s v="DG7GMGF0F4LF-0001"/>
    <x v="2"/>
    <s v="Catalogo principal"/>
    <s v="USD"/>
    <s v="N/A"/>
    <s v="Project Server 2019 User CAL"/>
    <s v="Unidad"/>
    <s v="Und"/>
    <s v="Producto"/>
    <s v="N/A"/>
    <s v="N/A"/>
    <s v="N/A"/>
    <s v="DG7GMGF0F4LF-0001"/>
    <s v="Licencia"/>
    <n v="278"/>
    <n v="1"/>
    <n v="1"/>
    <n v="0"/>
    <n v="1147436.6600000001"/>
    <n v="1147436.6599999999"/>
    <n v="0"/>
  </r>
  <r>
    <s v="Catalogo principalOPEN VALUE - CSP GOBIERNODG7GMGF0F4LV-0003"/>
    <s v="DG7GMGF0F4LV-0003OPEN VALUE - CSP GOBIERNO"/>
    <m/>
    <x v="0"/>
    <s v="DG7GMGF0F4LV-0003"/>
    <x v="2"/>
    <s v="Catalogo principal"/>
    <s v="USD"/>
    <s v="N/A"/>
    <s v="SharePoint Enterprise 2019 Device CAL"/>
    <s v="Unidad"/>
    <s v="Und"/>
    <s v="Producto"/>
    <s v="N/A"/>
    <s v="N/A"/>
    <s v="N/A"/>
    <s v="DG7GMGF0F4LV-0003"/>
    <s v="Licencia"/>
    <n v="105"/>
    <n v="1"/>
    <n v="1"/>
    <n v="0"/>
    <n v="433384.35000000003"/>
    <n v="433384.35"/>
    <n v="0"/>
  </r>
  <r>
    <s v="Catalogo principalOPEN VALUE - CSP GOBIERNODG7GMGF0F4LV-0002"/>
    <s v="DG7GMGF0F4LV-0002OPEN VALUE - CSP GOBIERNO"/>
    <m/>
    <x v="0"/>
    <s v="DG7GMGF0F4LV-0002"/>
    <x v="2"/>
    <s v="Catalogo principal"/>
    <s v="USD"/>
    <s v="N/A"/>
    <s v="SharePoint Enterprise 2019 User CAL"/>
    <s v="Unidad"/>
    <s v="Und"/>
    <s v="Producto"/>
    <s v="N/A"/>
    <s v="N/A"/>
    <s v="N/A"/>
    <s v="DG7GMGF0F4LV-0002"/>
    <s v="Licencia"/>
    <n v="138"/>
    <n v="1"/>
    <n v="1"/>
    <n v="0"/>
    <n v="569590.86"/>
    <n v="569590.86"/>
    <n v="0"/>
  </r>
  <r>
    <s v="Catalogo principalOPEN VALUE - CSP GOBIERNODG7GMGF0F4LT-0002"/>
    <s v="DG7GMGF0F4LT-0002OPEN VALUE - CSP GOBIERNO"/>
    <m/>
    <x v="0"/>
    <s v="DG7GMGF0F4LT-0002"/>
    <x v="2"/>
    <s v="Catalogo principal"/>
    <s v="USD"/>
    <s v="N/A"/>
    <s v="SharePoint Server 2019"/>
    <s v="Unidad"/>
    <s v="Und"/>
    <s v="Producto"/>
    <s v="N/A"/>
    <s v="N/A"/>
    <s v="N/A"/>
    <s v="DG7GMGF0F4LT-0002"/>
    <s v="Licencia"/>
    <n v="8599"/>
    <n v="1"/>
    <n v="1"/>
    <n v="0"/>
    <n v="35492114.530000001"/>
    <n v="35492114.530000001"/>
    <n v="0"/>
  </r>
  <r>
    <s v="Catalogo principalOPEN VALUE - CSP GOBIERNODG7GMGF0F4LS-0003"/>
    <s v="DG7GMGF0F4LS-0003OPEN VALUE - CSP GOBIERNO"/>
    <m/>
    <x v="0"/>
    <s v="DG7GMGF0F4LS-0003"/>
    <x v="2"/>
    <s v="Catalogo principal"/>
    <s v="USD"/>
    <s v="N/A"/>
    <s v="SharePoint Standard 2019 Device CAL"/>
    <s v="Unidad"/>
    <s v="Und"/>
    <s v="Producto"/>
    <s v="N/A"/>
    <s v="N/A"/>
    <s v="N/A"/>
    <s v="DG7GMGF0F4LS-0003"/>
    <s v="Licencia"/>
    <n v="121"/>
    <n v="1"/>
    <n v="1"/>
    <n v="0"/>
    <n v="499423.87000000005"/>
    <n v="499423.87"/>
    <n v="0"/>
  </r>
  <r>
    <s v="Catalogo principalOPEN VALUE - CSP GOBIERNODG7GMGF0F4LS-0002"/>
    <s v="DG7GMGF0F4LS-0002OPEN VALUE - CSP GOBIERNO"/>
    <m/>
    <x v="0"/>
    <s v="DG7GMGF0F4LS-0002"/>
    <x v="2"/>
    <s v="Catalogo principal"/>
    <s v="USD"/>
    <s v="N/A"/>
    <s v="SharePoint Standard 2019 User CAL"/>
    <s v="Unidad"/>
    <s v="Und"/>
    <s v="Producto"/>
    <s v="N/A"/>
    <s v="N/A"/>
    <s v="N/A"/>
    <s v="DG7GMGF0F4LS-0002"/>
    <s v="Licencia"/>
    <n v="155"/>
    <n v="1"/>
    <n v="1"/>
    <n v="0"/>
    <n v="639757.85000000009"/>
    <n v="639757.85"/>
    <n v="0"/>
  </r>
  <r>
    <s v="Catalogo principalOPEN VALUE - CSP GOBIERNODG7GMGF0F4LQ-0002"/>
    <s v="DG7GMGF0F4LQ-0002OPEN VALUE - CSP GOBIERNO"/>
    <m/>
    <x v="0"/>
    <s v="DG7GMGF0F4LQ-0002"/>
    <x v="2"/>
    <s v="Catalogo principal"/>
    <s v="USD"/>
    <s v="N/A"/>
    <s v="Skype for Business Server 2019"/>
    <s v="Unidad"/>
    <s v="Und"/>
    <s v="Producto"/>
    <s v="N/A"/>
    <s v="N/A"/>
    <s v="N/A"/>
    <s v="DG7GMGF0F4LQ-0002"/>
    <s v="Licencia"/>
    <n v="4612"/>
    <n v="1"/>
    <n v="1"/>
    <n v="0"/>
    <n v="19035891.640000001"/>
    <n v="19035891.640000001"/>
    <n v="0"/>
  </r>
  <r>
    <s v="Catalogo principalOPEN VALUE - CSP GOBIERNODG7GMGF0F4LP-0003"/>
    <s v="DG7GMGF0F4LP-0003OPEN VALUE - CSP GOBIERNO"/>
    <m/>
    <x v="0"/>
    <s v="DG7GMGF0F4LP-0003"/>
    <x v="2"/>
    <s v="Catalogo principal"/>
    <s v="USD"/>
    <s v="N/A"/>
    <s v="Skype for Business Server Enterprise 2019 Device CAL"/>
    <s v="Unidad"/>
    <s v="Und"/>
    <s v="Producto"/>
    <s v="N/A"/>
    <s v="N/A"/>
    <s v="N/A"/>
    <s v="DG7GMGF0F4LP-0003"/>
    <s v="Licencia"/>
    <n v="138"/>
    <n v="1"/>
    <n v="1"/>
    <n v="0"/>
    <n v="569590.86"/>
    <n v="569590.86"/>
    <n v="0"/>
  </r>
  <r>
    <s v="Catalogo principalOPEN VALUE - CSP GOBIERNODG7GMGF0F4LP-0002"/>
    <s v="DG7GMGF0F4LP-0002OPEN VALUE - CSP GOBIERNO"/>
    <m/>
    <x v="0"/>
    <s v="DG7GMGF0F4LP-0002"/>
    <x v="2"/>
    <s v="Catalogo principal"/>
    <s v="USD"/>
    <s v="N/A"/>
    <s v="Skype for Business Server Enterprise 2019 User CAL"/>
    <s v="Unidad"/>
    <s v="Und"/>
    <s v="Producto"/>
    <s v="N/A"/>
    <s v="N/A"/>
    <s v="N/A"/>
    <s v="DG7GMGF0F4LP-0002"/>
    <s v="Licencia"/>
    <n v="178"/>
    <n v="1"/>
    <n v="1"/>
    <n v="0"/>
    <n v="734689.66"/>
    <n v="734689.66"/>
    <n v="0"/>
  </r>
  <r>
    <s v="Catalogo principalOPEN VALUE - CSP GOBIERNODG7GMGF0F4LN-0003"/>
    <s v="DG7GMGF0F4LN-0003OPEN VALUE - CSP GOBIERNO"/>
    <m/>
    <x v="0"/>
    <s v="DG7GMGF0F4LN-0003"/>
    <x v="2"/>
    <s v="Catalogo principal"/>
    <s v="USD"/>
    <s v="N/A"/>
    <s v="Skype for Business Server Plus 2019 Device CAL"/>
    <s v="Unidad"/>
    <s v="Und"/>
    <s v="Producto"/>
    <s v="N/A"/>
    <s v="N/A"/>
    <s v="N/A"/>
    <s v="DG7GMGF0F4LN-0003"/>
    <s v="Licencia"/>
    <n v="138"/>
    <n v="1"/>
    <n v="1"/>
    <n v="0"/>
    <n v="569590.86"/>
    <n v="569590.86"/>
    <n v="0"/>
  </r>
  <r>
    <s v="Catalogo principalOPEN VALUE - CSP GOBIERNODG7GMGF0F4LN-0002"/>
    <s v="DG7GMGF0F4LN-0002OPEN VALUE - CSP GOBIERNO"/>
    <m/>
    <x v="0"/>
    <s v="DG7GMGF0F4LN-0002"/>
    <x v="2"/>
    <s v="Catalogo principal"/>
    <s v="USD"/>
    <s v="N/A"/>
    <s v="Skype for Business Server Plus 2019 User CAL"/>
    <s v="Unidad"/>
    <s v="Und"/>
    <s v="Producto"/>
    <s v="N/A"/>
    <s v="N/A"/>
    <s v="N/A"/>
    <s v="DG7GMGF0F4LN-0002"/>
    <s v="Licencia"/>
    <n v="178"/>
    <n v="1"/>
    <n v="1"/>
    <n v="0"/>
    <n v="734689.66"/>
    <n v="734689.66"/>
    <n v="0"/>
  </r>
  <r>
    <s v="Catalogo principalOPEN VALUE - CSP GOBIERNODG7GMGF0F4K1-0003"/>
    <s v="DG7GMGF0F4K1-0003OPEN VALUE - CSP GOBIERNO"/>
    <m/>
    <x v="0"/>
    <s v="DG7GMGF0F4K1-0003"/>
    <x v="2"/>
    <s v="Catalogo principal"/>
    <s v="USD"/>
    <s v="N/A"/>
    <s v="Skype for Business Server Standard 2019 Device CAL"/>
    <s v="Unidad"/>
    <s v="Und"/>
    <s v="Producto"/>
    <s v="N/A"/>
    <s v="N/A"/>
    <s v="N/A"/>
    <s v="DG7GMGF0F4K1-0003"/>
    <s v="Licencia"/>
    <n v="41"/>
    <n v="1"/>
    <n v="1"/>
    <n v="0"/>
    <n v="169226.27000000002"/>
    <n v="169226.27"/>
    <n v="0"/>
  </r>
  <r>
    <s v="Catalogo principalOPEN VALUE - CSP GOBIERNODG7GMGF0F4K1-0002"/>
    <s v="DG7GMGF0F4K1-0002OPEN VALUE - CSP GOBIERNO"/>
    <m/>
    <x v="0"/>
    <s v="DG7GMGF0F4K1-0002"/>
    <x v="2"/>
    <s v="Catalogo principal"/>
    <s v="USD"/>
    <s v="N/A"/>
    <s v="Skype for Business Server Standard 2019 User CAL"/>
    <s v="Unidad"/>
    <s v="Und"/>
    <s v="Producto"/>
    <s v="N/A"/>
    <s v="N/A"/>
    <s v="N/A"/>
    <s v="DG7GMGF0F4K1-0002"/>
    <s v="Licencia"/>
    <n v="52"/>
    <n v="1"/>
    <n v="1"/>
    <n v="0"/>
    <n v="214628.44"/>
    <n v="214628.44"/>
    <n v="0"/>
  </r>
  <r>
    <s v="Catalogo principalOPEN VALUE - CSP GOBIERNODG7GMGF0FKZW-0002"/>
    <s v="DG7GMGF0FKZW-0002OPEN VALUE - CSP GOBIERNO"/>
    <m/>
    <x v="0"/>
    <s v="DG7GMGF0FKZW-0002"/>
    <x v="2"/>
    <s v="Catalogo principal"/>
    <s v="USD"/>
    <s v="N/A"/>
    <s v="SQL Server 2019 - 1 Device CAL"/>
    <s v="Unidad"/>
    <s v="Und"/>
    <s v="Producto"/>
    <s v="N/A"/>
    <s v="N/A"/>
    <s v="N/A"/>
    <s v="DG7GMGF0FKZW-0002"/>
    <s v="Licencia"/>
    <n v="240"/>
    <n v="1"/>
    <n v="1"/>
    <n v="0"/>
    <n v="990592.8"/>
    <n v="990592.8"/>
    <n v="0"/>
  </r>
  <r>
    <s v="Catalogo principalOPEN VALUE - CSP GOBIERNODG7GMGF0FKZW-0003"/>
    <s v="DG7GMGF0FKZW-0003OPEN VALUE - CSP GOBIERNO"/>
    <m/>
    <x v="0"/>
    <s v="DG7GMGF0FKZW-0003"/>
    <x v="2"/>
    <s v="Catalogo principal"/>
    <s v="USD"/>
    <s v="N/A"/>
    <s v="SQL Server 2019 - 1 User CAL"/>
    <s v="Unidad"/>
    <s v="Und"/>
    <s v="Producto"/>
    <s v="N/A"/>
    <s v="N/A"/>
    <s v="N/A"/>
    <s v="DG7GMGF0FKZW-0003"/>
    <s v="Licencia"/>
    <n v="240"/>
    <n v="1"/>
    <n v="1"/>
    <n v="0"/>
    <n v="990592.8"/>
    <n v="990592.8"/>
    <n v="0"/>
  </r>
  <r>
    <s v="Catalogo principalOPEN VALUE - CSP GOBIERNODG7GMGF0FKZV-0001"/>
    <s v="DG7GMGF0FKZV-0001OPEN VALUE - CSP GOBIERNO"/>
    <m/>
    <x v="0"/>
    <s v="DG7GMGF0FKZV-0001"/>
    <x v="2"/>
    <s v="Catalogo principal"/>
    <s v="USD"/>
    <s v="N/A"/>
    <s v="SQL Server 2019 Enterprise Core - 2 Core License Pack"/>
    <s v="Unidad"/>
    <s v="Und"/>
    <s v="Producto"/>
    <s v="N/A"/>
    <s v="N/A"/>
    <s v="N/A"/>
    <s v="DG7GMGF0FKZV-0001"/>
    <s v="Licencia"/>
    <n v="15810"/>
    <n v="1"/>
    <n v="1"/>
    <n v="0"/>
    <n v="65255300.700000003"/>
    <n v="65255300.700000003"/>
    <n v="0"/>
  </r>
  <r>
    <s v="Catalogo principalOPEN VALUE - CSP GOBIERNODG7GMGF0FKX9-0003"/>
    <s v="DG7GMGF0FKX9-0003OPEN VALUE - CSP GOBIERNO"/>
    <m/>
    <x v="0"/>
    <s v="DG7GMGF0FKX9-0003"/>
    <x v="2"/>
    <s v="Catalogo principal"/>
    <s v="USD"/>
    <s v="N/A"/>
    <s v="SQL Server 2019 Standard Edition"/>
    <s v="Unidad"/>
    <s v="Und"/>
    <s v="Producto"/>
    <s v="N/A"/>
    <s v="N/A"/>
    <s v="N/A"/>
    <s v="DG7GMGF0FKX9-0003"/>
    <s v="Licencia"/>
    <n v="1032"/>
    <n v="1"/>
    <n v="1"/>
    <n v="0"/>
    <n v="4259549.04"/>
    <n v="4259549.04"/>
    <n v="0"/>
  </r>
  <r>
    <s v="Catalogo principalOPEN VALUE - CSP GOBIERNODG7GMGF0FLR2-0002"/>
    <s v="DG7GMGF0FLR2-0002OPEN VALUE - CSP GOBIERNO"/>
    <m/>
    <x v="0"/>
    <s v="DG7GMGF0FLR2-0002"/>
    <x v="2"/>
    <s v="Catalogo principal"/>
    <s v="USD"/>
    <s v="N/A"/>
    <s v="SQL Server 2019 Standard Core - 2 Core License Pack"/>
    <s v="Unidad"/>
    <s v="Und"/>
    <s v="Producto"/>
    <s v="N/A"/>
    <s v="N/A"/>
    <s v="N/A"/>
    <s v="DG7GMGF0FLR2-0002"/>
    <s v="Licencia"/>
    <n v="4123"/>
    <n v="1"/>
    <n v="1"/>
    <n v="0"/>
    <n v="17017558.810000002"/>
    <n v="17017558.809999999"/>
    <n v="0"/>
  </r>
  <r>
    <s v="Catalogo principalOPEN VALUE - CSP GOBIERNO021-08708"/>
    <s v="021-08708OPEN VALUE - CSP GOBIERNO"/>
    <m/>
    <x v="0"/>
    <s v="021-08708"/>
    <x v="2"/>
    <s v="Catalogo principal"/>
    <s v="USD"/>
    <s v="N/A"/>
    <s v="Microsoft® Office Standard License &amp; Software Assurance Open Value Level D 3 Years Acquired Year 1 AP_OV_OVNTO"/>
    <s v="Unidad"/>
    <s v="Und"/>
    <s v="Producto"/>
    <s v="N/A"/>
    <s v="N/A"/>
    <s v="N/A"/>
    <s v="021-08708"/>
    <s v="Licencia"/>
    <n v="918"/>
    <n v="1"/>
    <n v="1"/>
    <n v="0"/>
    <n v="3789017.4600000004"/>
    <n v="3789017.46"/>
    <n v="0"/>
  </r>
  <r>
    <s v="Catalogo principalOPEN VALUE - CSP GOBIERNO021-08713"/>
    <s v="021-08713OPEN VALUE - CSP GOBIERNO"/>
    <m/>
    <x v="0"/>
    <s v="021-08713"/>
    <x v="2"/>
    <s v="Catalogo principal"/>
    <s v="USD"/>
    <s v="N/A"/>
    <s v="Microsoft® Office Standard Software Assurance Open Value Level D 3 Years Acquired Year 1 AP_OV_OVNTO"/>
    <s v="Unidad"/>
    <s v="Und"/>
    <s v="Producto"/>
    <s v="N/A"/>
    <s v="N/A"/>
    <s v="N/A"/>
    <s v="021-08713"/>
    <s v="Licencia"/>
    <n v="429"/>
    <n v="1"/>
    <n v="1"/>
    <n v="0"/>
    <n v="1770684.6300000001"/>
    <n v="1770684.63"/>
    <n v="0"/>
  </r>
  <r>
    <s v="Catalogo principalOPEN VALUE - CSP GOBIERNO076-04349"/>
    <s v="076-04349OPEN VALUE - CSP GOBIERNO"/>
    <m/>
    <x v="0"/>
    <s v="076-04349"/>
    <x v="2"/>
    <s v="Catalogo principal"/>
    <s v="USD"/>
    <s v="N/A"/>
    <s v="Microsoft®ProjectStandard License/SoftwareAssurancePack OLV 1License LevelD AdditionalProduct 3Year Acquiredyear1_OV_OVNTO"/>
    <s v="Unidad"/>
    <s v="Und"/>
    <s v="Producto"/>
    <s v="N/A"/>
    <s v="N/A"/>
    <s v="N/A"/>
    <s v="076-04349"/>
    <s v="Licencia"/>
    <n v="1389"/>
    <n v="1"/>
    <n v="1"/>
    <n v="0"/>
    <n v="5733055.8300000001"/>
    <n v="5733055.8300000001"/>
    <n v="0"/>
  </r>
  <r>
    <s v="Catalogo principalOPEN VALUE - CSP GOBIERNO076-04354"/>
    <s v="076-04354OPEN VALUE - CSP GOBIERNO"/>
    <m/>
    <x v="0"/>
    <s v="076-04354"/>
    <x v="2"/>
    <s v="Catalogo principal"/>
    <s v="USD"/>
    <s v="N/A"/>
    <s v="Microsoft®ProjectStandard SoftwareAssurance OLV 1License LevelD AdditionalProduct 3Year Acquiredyear1_OV_OVNTO"/>
    <s v="Unidad"/>
    <s v="Und"/>
    <s v="Producto"/>
    <s v="N/A"/>
    <s v="N/A"/>
    <s v="N/A"/>
    <s v="076-04354"/>
    <s v="Licencia"/>
    <n v="648"/>
    <n v="1"/>
    <n v="1"/>
    <n v="0"/>
    <n v="2674600.56"/>
    <n v="2674600.56"/>
    <n v="0"/>
  </r>
  <r>
    <s v="Catalogo principalOPEN VALUE - CSP GOBIERNO125-00509"/>
    <s v="125-00509OPEN VALUE - CSP GOBIERNO"/>
    <m/>
    <x v="0"/>
    <s v="125-00509"/>
    <x v="2"/>
    <s v="Catalogo principal"/>
    <s v="USD"/>
    <s v="N/A"/>
    <s v="Microsoft®AzureDevOpsServer SoftwareAssurance OLV 1License LevelD AdditionalProduct 3Year Acquiredyear1_OV_OVNTO"/>
    <s v="Unidad"/>
    <s v="Und"/>
    <s v="Producto"/>
    <s v="N/A"/>
    <s v="N/A"/>
    <s v="N/A"/>
    <s v="125-00509"/>
    <s v="Licencia"/>
    <n v="324"/>
    <n v="1"/>
    <n v="1"/>
    <n v="0"/>
    <n v="1337300.28"/>
    <n v="1337300.28"/>
    <n v="0"/>
  </r>
  <r>
    <s v="Catalogo principalOPEN VALUE - CSP GOBIERNO125-00526"/>
    <s v="125-00526OPEN VALUE - CSP GOBIERNO"/>
    <m/>
    <x v="0"/>
    <s v="125-00526"/>
    <x v="2"/>
    <s v="Catalogo principal"/>
    <s v="USD"/>
    <s v="N/A"/>
    <s v="Microsoft®AzureDevOpsServer License/SoftwareAssurancePack OLV 1License LevelD AdditionalProduct 3Year Acquiredyear1_OV_OVNTO"/>
    <s v="Unidad"/>
    <s v="Und"/>
    <s v="Producto"/>
    <s v="N/A"/>
    <s v="N/A"/>
    <s v="N/A"/>
    <s v="125-00526"/>
    <s v="Licencia"/>
    <n v="750"/>
    <n v="1"/>
    <n v="1"/>
    <n v="0"/>
    <n v="3095602.5"/>
    <n v="3095602.5"/>
    <n v="0"/>
  </r>
  <r>
    <s v="Catalogo principalOPEN VALUE - CSP GOBIERNO126-01019"/>
    <s v="126-01019OPEN VALUE - CSP GOBIERNO"/>
    <m/>
    <x v="0"/>
    <s v="126-01019"/>
    <x v="2"/>
    <s v="Catalogo principal"/>
    <s v="USD"/>
    <s v="N/A"/>
    <s v="Microsoft®AzureDevOpsServerCAL SoftwareAssurance OLV 1License LevelD AdditionalProduct DvcCAL 3Year Acquiredyear1_OV_OVNTO"/>
    <s v="Unidad"/>
    <s v="Und"/>
    <s v="Producto"/>
    <s v="N/A"/>
    <s v="N/A"/>
    <s v="N/A"/>
    <s v="126-01019"/>
    <s v="Licencia"/>
    <n v="324"/>
    <n v="1"/>
    <n v="1"/>
    <n v="0"/>
    <n v="1337300.28"/>
    <n v="1337300.28"/>
    <n v="0"/>
  </r>
  <r>
    <s v="Catalogo principalOPEN VALUE - CSP GOBIERNO126-01020"/>
    <s v="126-01020OPEN VALUE - CSP GOBIERNO"/>
    <m/>
    <x v="0"/>
    <s v="126-01020"/>
    <x v="2"/>
    <s v="Catalogo principal"/>
    <s v="USD"/>
    <s v="N/A"/>
    <s v="Microsoft®AzureDevOpsServerCAL License/SoftwareAssurancePack OLV 1License LevelD AdditionalProduct DvcCAL 3Year Acquiredyear1_OV_OVNTO"/>
    <s v="Unidad"/>
    <s v="Und"/>
    <s v="Producto"/>
    <s v="N/A"/>
    <s v="N/A"/>
    <s v="N/A"/>
    <s v="126-01020"/>
    <s v="Licencia"/>
    <n v="750"/>
    <n v="1"/>
    <n v="1"/>
    <n v="0"/>
    <n v="3095602.5"/>
    <n v="3095602.5"/>
    <n v="0"/>
  </r>
  <r>
    <s v="Catalogo principalOPEN VALUE - CSP GOBIERNO126-01021"/>
    <s v="126-01021OPEN VALUE - CSP GOBIERNO"/>
    <m/>
    <x v="0"/>
    <s v="126-01021"/>
    <x v="2"/>
    <s v="Catalogo principal"/>
    <s v="USD"/>
    <s v="N/A"/>
    <s v="Microsoft®AzureDevOpsServerCAL SoftwareAssurance OLV 1License LevelD AdditionalProduct UsrCAL 3Year Acquiredyear1_OV_OVNTO"/>
    <s v="Unidad"/>
    <s v="Und"/>
    <s v="Producto"/>
    <s v="N/A"/>
    <s v="N/A"/>
    <s v="N/A"/>
    <s v="126-01021"/>
    <s v="Licencia"/>
    <n v="372"/>
    <n v="1"/>
    <n v="1"/>
    <n v="0"/>
    <n v="1535418.84"/>
    <n v="1535418.84"/>
    <n v="0"/>
  </r>
  <r>
    <s v="Catalogo principalOPEN VALUE - CSP GOBIERNO126-01022"/>
    <s v="126-01022OPEN VALUE - CSP GOBIERNO"/>
    <m/>
    <x v="0"/>
    <s v="126-01022"/>
    <x v="2"/>
    <s v="Catalogo principal"/>
    <s v="USD"/>
    <s v="N/A"/>
    <s v="Microsoft®AzureDevOpsServerCAL License/SoftwareAssurancePack OLV 1License LevelD AdditionalProduct UsrCAL 3Year Acquiredyear1_OV_OVNTO"/>
    <s v="Unidad"/>
    <s v="Und"/>
    <s v="Producto"/>
    <s v="N/A"/>
    <s v="N/A"/>
    <s v="N/A"/>
    <s v="126-01022"/>
    <s v="Licencia"/>
    <n v="864"/>
    <n v="1"/>
    <n v="1"/>
    <n v="0"/>
    <n v="3566134.08"/>
    <n v="3566134.08"/>
    <n v="0"/>
  </r>
  <r>
    <s v="Catalogo principalOPEN VALUE - CSP GOBIERNO228-07278"/>
    <s v="228-07278OPEN VALUE - CSP GOBIERNO"/>
    <m/>
    <x v="0"/>
    <s v="228-07278"/>
    <x v="2"/>
    <s v="Catalogo principal"/>
    <s v="USD"/>
    <s v="N/A"/>
    <s v="Microsoft®SQLServerStandardEdition SoftwareAssurance OLV 1License LevelD AdditionalProduct 3Year Acquiredyear1_OV_OVNTO"/>
    <s v="Unidad"/>
    <s v="Und"/>
    <s v="Producto"/>
    <s v="N/A"/>
    <s v="N/A"/>
    <s v="N/A"/>
    <s v="228-07278"/>
    <s v="Licencia"/>
    <n v="858"/>
    <n v="1"/>
    <n v="1"/>
    <n v="0"/>
    <n v="3541369.2600000002"/>
    <n v="3541369.26"/>
    <n v="0"/>
  </r>
  <r>
    <s v="Catalogo principalOPEN VALUE - CSP GOBIERNO228-07285"/>
    <s v="228-07285OPEN VALUE - CSP GOBIERNO"/>
    <m/>
    <x v="0"/>
    <s v="228-07285"/>
    <x v="2"/>
    <s v="Catalogo principal"/>
    <s v="USD"/>
    <s v="N/A"/>
    <s v="Microsoft®SQLServerStandardEdition License/SoftwareAssurancePack OLV 1License LevelD AdditionalProduct 3Year Acquiredyear1_OV_OVNTO"/>
    <s v="Unidad"/>
    <s v="Und"/>
    <s v="Producto"/>
    <s v="N/A"/>
    <s v="N/A"/>
    <s v="N/A"/>
    <s v="228-07285"/>
    <s v="Licencia"/>
    <n v="1998"/>
    <n v="1"/>
    <n v="1"/>
    <n v="0"/>
    <n v="8246685.0600000005"/>
    <n v="8246685.0599999996"/>
    <n v="0"/>
  </r>
  <r>
    <s v="Catalogo principalOPEN VALUE - CSP GOBIERNO2PM-00005"/>
    <s v="2PM-00005OPEN VALUE - CSP GOBIERNO"/>
    <m/>
    <x v="0"/>
    <s v="2PM-00005"/>
    <x v="2"/>
    <s v="Catalogo principal"/>
    <s v="USD"/>
    <s v="N/A"/>
    <s v="Microsoft® Defender Cloud Apps Open Subscription Open Value Level D 1 Month AP_OV_OVNTO"/>
    <s v="Unidad"/>
    <s v="Und"/>
    <s v="Producto"/>
    <s v="N/A"/>
    <s v="N/A"/>
    <s v="N/A"/>
    <s v="2PM-00005"/>
    <s v="Suscripción mensual con pago anual"/>
    <n v="3.5"/>
    <n v="1"/>
    <n v="1"/>
    <n v="0"/>
    <n v="14446.145"/>
    <n v="14446.15"/>
    <n v="0"/>
  </r>
  <r>
    <s v="Catalogo principalOPEN VALUE - CSP GOBIERNO312-03709"/>
    <s v="312-03709OPEN VALUE - CSP GOBIERNO"/>
    <m/>
    <x v="0"/>
    <s v="312-03709"/>
    <x v="2"/>
    <s v="Catalogo principal"/>
    <s v="USD"/>
    <s v="N/A"/>
    <s v="Microsoft®ExchangeServerStandard License/SoftwareAssurancePack OLV 1License LevelD AdditionalProduct 3Year Acquiredyear1_OV_OVNTO"/>
    <s v="Unidad"/>
    <s v="Und"/>
    <s v="Producto"/>
    <s v="N/A"/>
    <s v="N/A"/>
    <s v="N/A"/>
    <s v="312-03709"/>
    <s v="Licencia"/>
    <n v="1632"/>
    <n v="1"/>
    <n v="1"/>
    <n v="0"/>
    <n v="6736031.04"/>
    <n v="6736031.04"/>
    <n v="0"/>
  </r>
  <r>
    <s v="Catalogo principalOPEN VALUE - CSP GOBIERNO312-03716"/>
    <s v="312-03716OPEN VALUE - CSP GOBIERNO"/>
    <m/>
    <x v="0"/>
    <s v="312-03716"/>
    <x v="2"/>
    <s v="Catalogo principal"/>
    <s v="USD"/>
    <s v="N/A"/>
    <s v="Microsoft®ExchangeServerStandard SoftwareAssurance OLV 1License LevelD AdditionalProduct 3Year Acquiredyear1_OV_OVNTO"/>
    <s v="Unidad"/>
    <s v="Und"/>
    <s v="Producto"/>
    <s v="N/A"/>
    <s v="N/A"/>
    <s v="N/A"/>
    <s v="312-03716"/>
    <s v="Licencia"/>
    <n v="702"/>
    <n v="1"/>
    <n v="1"/>
    <n v="0"/>
    <n v="2897483.9400000004"/>
    <n v="2897483.94"/>
    <n v="0"/>
  </r>
  <r>
    <s v="Catalogo principalOPEN VALUE - CSP GOBIERNO359-04608"/>
    <s v="359-04608OPEN VALUE - CSP GOBIERNO"/>
    <m/>
    <x v="0"/>
    <s v="359-04608"/>
    <x v="2"/>
    <s v="Catalogo principal"/>
    <s v="USD"/>
    <s v="N/A"/>
    <s v="Microsoft®SQLCAL License/SoftwareAssurancePack OLV 1License LevelD AdditionalProduct DvcCAL 3Year Acquiredyear1_OV_OVNTO"/>
    <s v="Unidad"/>
    <s v="Und"/>
    <s v="Producto"/>
    <s v="N/A"/>
    <s v="N/A"/>
    <s v="N/A"/>
    <s v="359-04608"/>
    <s v="Licencia"/>
    <n v="465"/>
    <n v="1"/>
    <n v="1"/>
    <n v="0"/>
    <n v="1919273.55"/>
    <n v="1919273.55"/>
    <n v="0"/>
  </r>
  <r>
    <s v="Catalogo principalOPEN VALUE - CSP GOBIERNO359-04613"/>
    <s v="359-04613OPEN VALUE - CSP GOBIERNO"/>
    <m/>
    <x v="0"/>
    <s v="359-04613"/>
    <x v="2"/>
    <s v="Catalogo principal"/>
    <s v="USD"/>
    <s v="N/A"/>
    <s v="Microsoft®SQLCAL License/SoftwareAssurancePack OLV 1License LevelD AdditionalProduct UsrCAL 3Year Acquiredyear1_OV_OVNTO"/>
    <s v="Unidad"/>
    <s v="Und"/>
    <s v="Producto"/>
    <s v="N/A"/>
    <s v="N/A"/>
    <s v="N/A"/>
    <s v="359-04613"/>
    <s v="Licencia"/>
    <n v="465"/>
    <n v="1"/>
    <n v="1"/>
    <n v="0"/>
    <n v="1919273.55"/>
    <n v="1919273.55"/>
    <n v="0"/>
  </r>
  <r>
    <s v="Catalogo principalOPEN VALUE - CSP GOBIERNO359-04620"/>
    <s v="359-04620OPEN VALUE - CSP GOBIERNO"/>
    <m/>
    <x v="0"/>
    <s v="359-04620"/>
    <x v="2"/>
    <s v="Catalogo principal"/>
    <s v="USD"/>
    <s v="N/A"/>
    <s v="Microsoft®SQLCAL SoftwareAssurance OLV 1License LevelD AdditionalProduct DvcCAL 3Year Acquiredyear1_OV_OVNTO"/>
    <s v="Unidad"/>
    <s v="Und"/>
    <s v="Producto"/>
    <s v="N/A"/>
    <s v="N/A"/>
    <s v="N/A"/>
    <s v="359-04620"/>
    <s v="Licencia"/>
    <n v="201"/>
    <n v="1"/>
    <n v="1"/>
    <n v="0"/>
    <n v="829621.47000000009"/>
    <n v="829621.47"/>
    <n v="0"/>
  </r>
  <r>
    <s v="Catalogo principalOPEN VALUE - CSP GOBIERNO359-04625"/>
    <s v="359-04625OPEN VALUE - CSP GOBIERNO"/>
    <m/>
    <x v="0"/>
    <s v="359-04625"/>
    <x v="2"/>
    <s v="Catalogo principal"/>
    <s v="USD"/>
    <s v="N/A"/>
    <s v="Microsoft®SQLCAL SoftwareAssurance OLV 1License LevelD AdditionalProduct UsrCAL 3Year Acquiredyear1_OV_OVNTO"/>
    <s v="Unidad"/>
    <s v="Und"/>
    <s v="Producto"/>
    <s v="N/A"/>
    <s v="N/A"/>
    <s v="N/A"/>
    <s v="359-04625"/>
    <s v="Licencia"/>
    <n v="201"/>
    <n v="1"/>
    <n v="1"/>
    <n v="0"/>
    <n v="829621.47000000009"/>
    <n v="829621.47"/>
    <n v="0"/>
  </r>
  <r>
    <s v="Catalogo principalOPEN VALUE - CSP GOBIERNO381-03621"/>
    <s v="381-03621OPEN VALUE - CSP GOBIERNO"/>
    <m/>
    <x v="0"/>
    <s v="381-03621"/>
    <x v="2"/>
    <s v="Catalogo principal"/>
    <s v="USD"/>
    <s v="N/A"/>
    <s v="Microsoft®ExchangeStandardCAL License/SoftwareAssurancePack OLV 1License LevelD AdditionalProduct DvcCAL 3Year Acquiredyear1_OV_OVNTO"/>
    <s v="Unidad"/>
    <s v="Und"/>
    <s v="Producto"/>
    <s v="N/A"/>
    <s v="N/A"/>
    <s v="N/A"/>
    <s v="381-03621"/>
    <s v="Licencia"/>
    <n v="156"/>
    <n v="1"/>
    <n v="1"/>
    <n v="0"/>
    <n v="643885.32000000007"/>
    <n v="643885.31999999995"/>
    <n v="0"/>
  </r>
  <r>
    <s v="Catalogo principalOPEN VALUE - CSP GOBIERNO381-03626"/>
    <s v="381-03626OPEN VALUE - CSP GOBIERNO"/>
    <m/>
    <x v="0"/>
    <s v="381-03626"/>
    <x v="2"/>
    <s v="Catalogo principal"/>
    <s v="USD"/>
    <s v="N/A"/>
    <s v="Microsoft®ExchangeStandardCAL License/SoftwareAssurancePack OLV 1License LevelD AdditionalProduct UsrCAL 3Year Acquiredyear1_OV_OVNTO"/>
    <s v="Unidad"/>
    <s v="Und"/>
    <s v="Producto"/>
    <s v="N/A"/>
    <s v="N/A"/>
    <s v="N/A"/>
    <s v="381-03626"/>
    <s v="Licencia"/>
    <n v="201"/>
    <n v="1"/>
    <n v="1"/>
    <n v="0"/>
    <n v="829621.47000000009"/>
    <n v="829621.47"/>
    <n v="0"/>
  </r>
  <r>
    <s v="Catalogo principalOPEN VALUE - CSP GOBIERNO381-03633"/>
    <s v="381-03633OPEN VALUE - CSP GOBIERNO"/>
    <m/>
    <x v="0"/>
    <s v="381-03633"/>
    <x v="2"/>
    <s v="Catalogo principal"/>
    <s v="USD"/>
    <s v="N/A"/>
    <s v="Microsoft®ExchangeStandardCAL SoftwareAssurance OLV 1License LevelD AdditionalProduct DvcCAL 3Year Acquiredyear1_OV_OVNTO"/>
    <s v="Unidad"/>
    <s v="Und"/>
    <s v="Producto"/>
    <s v="N/A"/>
    <s v="N/A"/>
    <s v="N/A"/>
    <s v="381-03633"/>
    <s v="Licencia"/>
    <n v="66"/>
    <n v="1"/>
    <n v="1"/>
    <n v="0"/>
    <n v="272413.02"/>
    <n v="272413.02"/>
    <n v="0"/>
  </r>
  <r>
    <s v="Catalogo principalOPEN VALUE - CSP GOBIERNO381-03638"/>
    <s v="381-03638OPEN VALUE - CSP GOBIERNO"/>
    <m/>
    <x v="0"/>
    <s v="381-03638"/>
    <x v="2"/>
    <s v="Catalogo principal"/>
    <s v="USD"/>
    <s v="N/A"/>
    <s v="Microsoft®ExchangeStandardCAL SoftwareAssurance OLV 1License LevelD AdditionalProduct UsrCAL 3Year Acquiredyear1_OV_OVNTO"/>
    <s v="Unidad"/>
    <s v="Und"/>
    <s v="Producto"/>
    <s v="N/A"/>
    <s v="N/A"/>
    <s v="N/A"/>
    <s v="381-03638"/>
    <s v="Licencia"/>
    <n v="87"/>
    <n v="1"/>
    <n v="1"/>
    <n v="0"/>
    <n v="359089.89"/>
    <n v="359089.89"/>
    <n v="0"/>
  </r>
  <r>
    <s v="Catalogo principalOPEN VALUE - CSP GOBIERNO395-04132"/>
    <s v="395-04132OPEN VALUE - CSP GOBIERNO"/>
    <m/>
    <x v="0"/>
    <s v="395-04132"/>
    <x v="2"/>
    <s v="Catalogo principal"/>
    <s v="USD"/>
    <s v="N/A"/>
    <s v="Microsoft®ExchangeServerEnterprise License/SoftwareAssurancePack OLV 1License LevelD AdditionalProduct 3Year Acquiredyear1_OV_OVNTO"/>
    <s v="Unidad"/>
    <s v="Und"/>
    <s v="Producto"/>
    <s v="N/A"/>
    <s v="N/A"/>
    <s v="N/A"/>
    <s v="395-04132"/>
    <s v="Licencia"/>
    <n v="9351"/>
    <n v="1"/>
    <n v="1"/>
    <n v="0"/>
    <n v="38595971.969999999"/>
    <n v="38595971.969999999"/>
    <n v="0"/>
  </r>
  <r>
    <s v="Catalogo principalOPEN VALUE - CSP GOBIERNO395-04138"/>
    <s v="395-04138OPEN VALUE - CSP GOBIERNO"/>
    <m/>
    <x v="0"/>
    <s v="395-04138"/>
    <x v="2"/>
    <s v="Catalogo principal"/>
    <s v="USD"/>
    <s v="N/A"/>
    <s v="Microsoft®ExchangeServerEnterprise SAStepUp OLV 1License LevelD ExchangeServer-Standard AdditionalProduct 3Year Acquiredyear1_OV_OVNTO"/>
    <s v="Unidad"/>
    <s v="Und"/>
    <s v="Producto"/>
    <s v="N/A"/>
    <s v="N/A"/>
    <s v="N/A"/>
    <s v="395-04138"/>
    <s v="Licencia"/>
    <n v="7717"/>
    <n v="1"/>
    <n v="1"/>
    <n v="0"/>
    <n v="31851685.990000002"/>
    <n v="31851685.989999998"/>
    <n v="0"/>
  </r>
  <r>
    <s v="Catalogo principalOPEN VALUE - CSP GOBIERNO395-04144"/>
    <s v="395-04144OPEN VALUE - CSP GOBIERNO"/>
    <m/>
    <x v="0"/>
    <s v="395-04144"/>
    <x v="2"/>
    <s v="Catalogo principal"/>
    <s v="USD"/>
    <s v="N/A"/>
    <s v="Microsoft®ExchangeServerEnterprise SoftwareAssurance OLV 1License LevelD AdditionalProduct 3Year Acquiredyear1_OV_OVNTO"/>
    <s v="Unidad"/>
    <s v="Und"/>
    <s v="Producto"/>
    <s v="N/A"/>
    <s v="N/A"/>
    <s v="N/A"/>
    <s v="395-04144"/>
    <s v="Licencia"/>
    <n v="4008"/>
    <n v="1"/>
    <n v="1"/>
    <n v="0"/>
    <n v="16542899.760000002"/>
    <n v="16542899.76"/>
    <n v="0"/>
  </r>
  <r>
    <s v="Catalogo principalOPEN VALUE - CSP GOBIERNO3LN-00009"/>
    <s v="3LN-00009OPEN VALUE - CSP GOBIERNO"/>
    <m/>
    <x v="0"/>
    <s v="3LN-00009"/>
    <x v="2"/>
    <s v="Catalogo principal"/>
    <s v="USD"/>
    <s v="N/A"/>
    <s v="Microsoft® Intune Open Subscription Open Value Level D 1 Month Additional Product_OV_OVNTO"/>
    <s v="Unidad"/>
    <s v="Und"/>
    <s v="Producto"/>
    <s v="N/A"/>
    <s v="N/A"/>
    <s v="N/A"/>
    <s v="3LN-00009"/>
    <s v="Suscripción mensual con pago anual"/>
    <n v="8"/>
    <n v="1"/>
    <n v="1"/>
    <n v="0"/>
    <n v="33019.760000000002"/>
    <n v="33019.760000000002"/>
    <n v="0"/>
  </r>
  <r>
    <s v="Catalogo principalOPEN VALUE - CSP GOBIERNO3ND-00162"/>
    <s v="3ND-00162OPEN VALUE - CSP GOBIERNO"/>
    <m/>
    <x v="0"/>
    <s v="3ND-00162"/>
    <x v="2"/>
    <s v="Catalogo principal"/>
    <s v="USD"/>
    <s v="N/A"/>
    <s v="Microsoft® System Center Service Manager License &amp; Software Assurance Open Value Level D 3 Years Acquired Year 1 AP Per OSE_OV_OVNTO"/>
    <s v="Unidad"/>
    <s v="Und"/>
    <s v="Producto"/>
    <s v="N/A"/>
    <s v="N/A"/>
    <s v="N/A"/>
    <s v="3ND-00162"/>
    <s v="Licencia"/>
    <n v="42"/>
    <n v="1"/>
    <n v="1"/>
    <n v="0"/>
    <n v="173353.74000000002"/>
    <n v="173353.74"/>
    <n v="0"/>
  </r>
  <r>
    <s v="Catalogo principalOPEN VALUE - CSP GOBIERNO3ND-00163"/>
    <s v="3ND-00163OPEN VALUE - CSP GOBIERNO"/>
    <m/>
    <x v="0"/>
    <s v="3ND-00163"/>
    <x v="2"/>
    <s v="Catalogo principal"/>
    <s v="USD"/>
    <s v="N/A"/>
    <s v="Microsoft® System Center Service Manager License &amp; Software Assurance Open Value Level D 3 Years Acquired Year 1 AP Per User_OV_OVNTO"/>
    <s v="Unidad"/>
    <s v="Und"/>
    <s v="Producto"/>
    <s v="N/A"/>
    <s v="N/A"/>
    <s v="N/A"/>
    <s v="3ND-00163"/>
    <s v="Licencia"/>
    <n v="54"/>
    <n v="1"/>
    <n v="1"/>
    <n v="0"/>
    <n v="222883.38"/>
    <n v="222883.38"/>
    <n v="0"/>
  </r>
  <r>
    <s v="Catalogo principalOPEN VALUE - CSP GOBIERNO3ND-00174"/>
    <s v="3ND-00174OPEN VALUE - CSP GOBIERNO"/>
    <m/>
    <x v="0"/>
    <s v="3ND-00174"/>
    <x v="2"/>
    <s v="Catalogo principal"/>
    <s v="USD"/>
    <s v="N/A"/>
    <s v="Microsoft® System Center Service Manager Software Assurance Open Value Level D 3 Years Acquired Year 1 AP Per OSE_OV_OVNTO"/>
    <s v="Unidad"/>
    <s v="Und"/>
    <s v="Producto"/>
    <s v="N/A"/>
    <s v="N/A"/>
    <s v="N/A"/>
    <s v="3ND-00174"/>
    <s v="Licencia"/>
    <n v="18"/>
    <n v="1"/>
    <n v="1"/>
    <n v="0"/>
    <n v="74294.460000000006"/>
    <n v="74294.460000000006"/>
    <n v="0"/>
  </r>
  <r>
    <s v="Catalogo principalOPEN VALUE - CSP GOBIERNO3ND-00175"/>
    <s v="3ND-00175OPEN VALUE - CSP GOBIERNO"/>
    <m/>
    <x v="0"/>
    <s v="3ND-00175"/>
    <x v="2"/>
    <s v="Catalogo principal"/>
    <s v="USD"/>
    <s v="N/A"/>
    <s v="Microsoft® System Center Service Manager Software Assurance Open Value Level D 3 Years Acquired Year 1 AP Per User_OV_OVNTO"/>
    <s v="Unidad"/>
    <s v="Und"/>
    <s v="Producto"/>
    <s v="N/A"/>
    <s v="N/A"/>
    <s v="N/A"/>
    <s v="3ND-00175"/>
    <s v="Licencia"/>
    <n v="24"/>
    <n v="1"/>
    <n v="1"/>
    <n v="0"/>
    <n v="99059.28"/>
    <n v="99059.28"/>
    <n v="0"/>
  </r>
  <r>
    <s v="Catalogo principalOPEN VALUE - CSP GOBIERNO3NN-00023"/>
    <s v="3NN-00023OPEN VALUE - CSP GOBIERNO"/>
    <m/>
    <x v="0"/>
    <s v="3NN-00023"/>
    <x v="2"/>
    <s v="Catalogo principal"/>
    <s v="USD"/>
    <s v="N/A"/>
    <s v="Microsoft® OneDrive business P1 Open Subscription Open Value Level D 1 Month AP_OV_OVNTO"/>
    <s v="Unidad"/>
    <s v="Und"/>
    <s v="Producto"/>
    <s v="N/A"/>
    <s v="N/A"/>
    <s v="N/A"/>
    <s v="3NN-00023"/>
    <s v="Suscripción mensual con pago anual"/>
    <n v="5"/>
    <n v="1"/>
    <n v="1"/>
    <n v="0"/>
    <n v="20637.350000000002"/>
    <n v="20637.349999999999"/>
    <n v="0"/>
  </r>
  <r>
    <s v="Catalogo principalOPEN VALUE - CSP GOBIERNO3PP-00005"/>
    <s v="3PP-00005OPEN VALUE - CSP GOBIERNO"/>
    <m/>
    <x v="0"/>
    <s v="3PP-00005"/>
    <x v="2"/>
    <s v="Catalogo principal"/>
    <s v="USD"/>
    <s v="N/A"/>
    <s v="Microsoft®ProjOnlineEssentialsOpen ShrdSvr MonthlySubscriptions-VolumeLicense OLV 1License LevelD AdditionalProduct 1Month_OV_OVNTO"/>
    <s v="Unidad"/>
    <s v="Und"/>
    <s v="Producto"/>
    <s v="N/A"/>
    <s v="N/A"/>
    <s v="N/A"/>
    <s v="3PP-00005"/>
    <s v="Suscripción mensual con pago anual"/>
    <n v="7"/>
    <n v="1"/>
    <n v="1"/>
    <n v="0"/>
    <n v="28892.29"/>
    <n v="28892.29"/>
    <n v="0"/>
  </r>
  <r>
    <s v="Catalogo principalOPEN VALUE - CSP GOBIERNO3VU-00034"/>
    <s v="3VU-00034OPEN VALUE - CSP GOBIERNO"/>
    <m/>
    <x v="0"/>
    <s v="3VU-00034"/>
    <x v="2"/>
    <s v="Catalogo principal"/>
    <s v="USD"/>
    <s v="N/A"/>
    <s v="Microsoft® MSDN Platforms License &amp; Software Assurance Open Value Level D 3 Years Acquired Year 1 Additional Product_OV_OVNTO"/>
    <s v="Unidad"/>
    <s v="Und"/>
    <s v="Producto"/>
    <s v="N/A"/>
    <s v="N/A"/>
    <s v="N/A"/>
    <s v="3VU-00034"/>
    <s v="Licencia"/>
    <n v="4605"/>
    <n v="1"/>
    <n v="1"/>
    <n v="0"/>
    <n v="19006999.350000001"/>
    <n v="19006999.350000001"/>
    <n v="0"/>
  </r>
  <r>
    <s v="Catalogo principalOPEN VALUE - CSP GOBIERNO3VU-00035"/>
    <s v="3VU-00035OPEN VALUE - CSP GOBIERNO"/>
    <m/>
    <x v="0"/>
    <s v="3VU-00035"/>
    <x v="2"/>
    <s v="Catalogo principal"/>
    <s v="USD"/>
    <s v="N/A"/>
    <s v="Microsoft® MSDN Platforms Software Assurance Open Value Level D 3 Years Acquired Year 1 Additional Product_OV_OVNTO"/>
    <s v="Unidad"/>
    <s v="Und"/>
    <s v="Producto"/>
    <s v="N/A"/>
    <s v="N/A"/>
    <s v="N/A"/>
    <s v="3VU-00035"/>
    <s v="Licencia"/>
    <n v="4605"/>
    <n v="1"/>
    <n v="1"/>
    <n v="0"/>
    <n v="19006999.350000001"/>
    <n v="19006999.350000001"/>
    <n v="0"/>
  </r>
  <r>
    <s v="Catalogo principalOPEN VALUE - CSP GOBIERNO3YF-00238"/>
    <s v="3YF-00238OPEN VALUE - CSP GOBIERNO"/>
    <m/>
    <x v="0"/>
    <s v="3YF-00238"/>
    <x v="2"/>
    <s v="Catalogo principal"/>
    <s v="USD"/>
    <s v="N/A"/>
    <s v="Microsoft® Office Mac Standard License &amp; Software Assurance Open Value Level D 3 Years Acquired Year 1 AP_OV_OVNTO"/>
    <s v="Unidad"/>
    <s v="Und"/>
    <s v="Producto"/>
    <s v="N/A"/>
    <s v="N/A"/>
    <s v="N/A"/>
    <s v="3YF-00238"/>
    <s v="Licencia"/>
    <n v="918"/>
    <n v="1"/>
    <n v="1"/>
    <n v="0"/>
    <n v="3789017.4600000004"/>
    <n v="3789017.46"/>
    <n v="0"/>
  </r>
  <r>
    <s v="Catalogo principalOPEN VALUE - CSP GOBIERNO3YF-00239"/>
    <s v="3YF-00239OPEN VALUE - CSP GOBIERNO"/>
    <m/>
    <x v="0"/>
    <s v="3YF-00239"/>
    <x v="2"/>
    <s v="Catalogo principal"/>
    <s v="USD"/>
    <s v="N/A"/>
    <s v="Microsoft® Office Mac Standard Software Assurance Open Value Level D 3 Years Acquired Year 1 AP_OV_OVNTO"/>
    <s v="Unidad"/>
    <s v="Und"/>
    <s v="Producto"/>
    <s v="N/A"/>
    <s v="N/A"/>
    <s v="N/A"/>
    <s v="3YF-00239"/>
    <s v="Licencia"/>
    <n v="429"/>
    <n v="1"/>
    <n v="1"/>
    <n v="0"/>
    <n v="1770684.6300000001"/>
    <n v="1770684.63"/>
    <n v="0"/>
  </r>
  <r>
    <s v="Catalogo principalOPEN VALUE - CSP GOBIERNO3ZK-00466"/>
    <s v="3ZK-00466OPEN VALUE - CSP GOBIERNO"/>
    <m/>
    <x v="0"/>
    <s v="3ZK-00466"/>
    <x v="2"/>
    <s v="Catalogo principal"/>
    <s v="USD"/>
    <s v="N/A"/>
    <s v="Microsoft® System Center Orchestrator License &amp; Software Assurance Open Value Level D 3 Years Acquired Year 1 AP Per OSE_OV_OVNTO"/>
    <s v="Unidad"/>
    <s v="Und"/>
    <s v="Producto"/>
    <s v="N/A"/>
    <s v="N/A"/>
    <s v="N/A"/>
    <s v="3ZK-00466"/>
    <s v="Licencia"/>
    <n v="42"/>
    <n v="1"/>
    <n v="1"/>
    <n v="0"/>
    <n v="173353.74000000002"/>
    <n v="173353.74"/>
    <n v="0"/>
  </r>
  <r>
    <s v="Catalogo principalOPEN VALUE - CSP GOBIERNO3ZK-00467"/>
    <s v="3ZK-00467OPEN VALUE - CSP GOBIERNO"/>
    <m/>
    <x v="0"/>
    <s v="3ZK-00467"/>
    <x v="2"/>
    <s v="Catalogo principal"/>
    <s v="USD"/>
    <s v="N/A"/>
    <s v="Microsoft® System Center Orchestrator License &amp; Software Assurance Open Value Level D 3 Years Acquired Year 1 AP Per User_OV_OVNTO"/>
    <s v="Unidad"/>
    <s v="Und"/>
    <s v="Producto"/>
    <s v="N/A"/>
    <s v="N/A"/>
    <s v="N/A"/>
    <s v="3ZK-00467"/>
    <s v="Licencia"/>
    <n v="54"/>
    <n v="1"/>
    <n v="1"/>
    <n v="0"/>
    <n v="222883.38"/>
    <n v="222883.38"/>
    <n v="0"/>
  </r>
  <r>
    <s v="Catalogo principalOPEN VALUE - CSP GOBIERNO3ZK-00468"/>
    <s v="3ZK-00468OPEN VALUE - CSP GOBIERNO"/>
    <m/>
    <x v="0"/>
    <s v="3ZK-00468"/>
    <x v="2"/>
    <s v="Catalogo principal"/>
    <s v="USD"/>
    <s v="N/A"/>
    <s v="Microsoft® System Center Orchestrator Software Assurance Open Value Level D 3 Years Acquired Year 1 AP Per OSE_OV_OVNTO"/>
    <s v="Unidad"/>
    <s v="Und"/>
    <s v="Producto"/>
    <s v="N/A"/>
    <s v="N/A"/>
    <s v="N/A"/>
    <s v="3ZK-00468"/>
    <s v="Licencia"/>
    <n v="18"/>
    <n v="1"/>
    <n v="1"/>
    <n v="0"/>
    <n v="74294.460000000006"/>
    <n v="74294.460000000006"/>
    <n v="0"/>
  </r>
  <r>
    <s v="Catalogo principalOPEN VALUE - CSP GOBIERNO3ZK-00469"/>
    <s v="3ZK-00469OPEN VALUE - CSP GOBIERNO"/>
    <m/>
    <x v="0"/>
    <s v="3ZK-00469"/>
    <x v="2"/>
    <s v="Catalogo principal"/>
    <s v="USD"/>
    <s v="N/A"/>
    <s v="Microsoft® System Center Orchestrator Software Assurance Open Value Level D 3 Years Acquired Year 1 AP Per User_OV_OVNTO"/>
    <s v="Unidad"/>
    <s v="Und"/>
    <s v="Producto"/>
    <s v="N/A"/>
    <s v="N/A"/>
    <s v="N/A"/>
    <s v="3ZK-00469"/>
    <s v="Licencia"/>
    <n v="24"/>
    <n v="1"/>
    <n v="1"/>
    <n v="0"/>
    <n v="99059.28"/>
    <n v="99059.28"/>
    <n v="0"/>
  </r>
  <r>
    <s v="Catalogo principalOPEN VALUE - CSP GOBIERNO4ZF-00017"/>
    <s v="4ZF-00017OPEN VALUE - CSP GOBIERNO"/>
    <m/>
    <x v="0"/>
    <s v="4ZF-00017"/>
    <x v="2"/>
    <s v="Catalogo principal"/>
    <s v="USD"/>
    <s v="N/A"/>
    <s v="Microsoft® Win VDA Device Subscription Open Value Level D 1 Month AP Per Device_OV_OVNTO"/>
    <s v="Unidad"/>
    <s v="Und"/>
    <s v="Producto"/>
    <s v="N/A"/>
    <s v="N/A"/>
    <s v="N/A"/>
    <s v="4ZF-00017"/>
    <s v="Suscripción mensual con pago anual"/>
    <n v="17"/>
    <n v="1"/>
    <n v="1"/>
    <n v="0"/>
    <n v="70166.990000000005"/>
    <n v="70166.990000000005"/>
    <n v="0"/>
  </r>
  <r>
    <s v="Catalogo principalOPEN VALUE - CSP GOBIERNO5A5-00005"/>
    <s v="5A5-00005OPEN VALUE - CSP GOBIERNO"/>
    <m/>
    <x v="0"/>
    <s v="5A5-00005"/>
    <x v="2"/>
    <s v="Catalogo principal"/>
    <s v="USD"/>
    <s v="N/A"/>
    <s v="Microsoft® O365 Extra File Storage Open Subscription Open Value Level D 1 Month AP Add-on_OV_OVNTO"/>
    <s v="Unidad"/>
    <s v="Und"/>
    <s v="Producto"/>
    <s v="N/A"/>
    <s v="N/A"/>
    <s v="N/A"/>
    <s v="5A5-00005"/>
    <s v="Suscripción mensual con pago anual"/>
    <n v="0.3"/>
    <n v="1"/>
    <n v="1"/>
    <n v="0"/>
    <n v="1238.241"/>
    <n v="1238.24"/>
    <n v="0"/>
  </r>
  <r>
    <s v="Catalogo principalOPEN VALUE - CSP GOBIERNO5A9-00005"/>
    <s v="5A9-00005OPEN VALUE - CSP GOBIERNO"/>
    <m/>
    <x v="0"/>
    <s v="5A9-00005"/>
    <x v="2"/>
    <s v="Catalogo principal"/>
    <s v="USD"/>
    <s v="N/A"/>
    <s v="Microsoft®EOAforExchangeOnlineOpen ShrdSvr MonthlySubscriptions-VolumeLicense OLV 1License LevelD AdditionalProduct Addon 1Month_OV_OVNTO"/>
    <s v="Unidad"/>
    <s v="Und"/>
    <s v="Producto"/>
    <s v="N/A"/>
    <s v="N/A"/>
    <s v="N/A"/>
    <s v="5A9-00005"/>
    <s v="Suscripción mensual con pago anual"/>
    <n v="2.7"/>
    <n v="1"/>
    <n v="1"/>
    <n v="0"/>
    <n v="11144.169000000002"/>
    <n v="11144.17"/>
    <n v="0"/>
  </r>
  <r>
    <s v="Catalogo principalOPEN VALUE - CSP GOBIERNO5HK-00162"/>
    <s v="5HK-00162OPEN VALUE - CSP GOBIERNO"/>
    <m/>
    <x v="0"/>
    <s v="5HK-00162"/>
    <x v="2"/>
    <s v="Catalogo principal"/>
    <s v="USD"/>
    <s v="N/A"/>
    <s v="Microsoft® Lync Mac License &amp; Software Assurance Open Value Level D 3 Years Acquired Year 1 Additional Product_OV_OVNTO"/>
    <s v="Unidad"/>
    <s v="Und"/>
    <s v="Producto"/>
    <s v="N/A"/>
    <s v="N/A"/>
    <s v="N/A"/>
    <s v="5HK-00162"/>
    <s v="Licencia"/>
    <n v="75"/>
    <n v="1"/>
    <n v="1"/>
    <n v="0"/>
    <n v="309560.25"/>
    <n v="309560.25"/>
    <n v="0"/>
  </r>
  <r>
    <s v="Catalogo principalOPEN VALUE - CSP GOBIERNO5HK-00163"/>
    <s v="5HK-00163OPEN VALUE - CSP GOBIERNO"/>
    <m/>
    <x v="0"/>
    <s v="5HK-00163"/>
    <x v="2"/>
    <s v="Catalogo principal"/>
    <s v="USD"/>
    <s v="N/A"/>
    <s v="Microsoft® Lync Mac Software Assurance Open Value Level D 3 Years Acquired Year 1 Additional Product_OV_OVNTO"/>
    <s v="Unidad"/>
    <s v="Und"/>
    <s v="Producto"/>
    <s v="N/A"/>
    <s v="N/A"/>
    <s v="N/A"/>
    <s v="5HK-00163"/>
    <s v="Licencia"/>
    <n v="36"/>
    <n v="1"/>
    <n v="1"/>
    <n v="0"/>
    <n v="148588.92000000001"/>
    <n v="148588.92000000001"/>
    <n v="0"/>
  </r>
  <r>
    <s v="Catalogo principalOPEN VALUE - CSP GOBIERNO5HU-00152"/>
    <s v="5HU-00152OPEN VALUE - CSP GOBIERNO"/>
    <m/>
    <x v="0"/>
    <s v="5HU-00152"/>
    <x v="2"/>
    <s v="Catalogo principal"/>
    <s v="USD"/>
    <s v="N/A"/>
    <s v="Microsoft®SfBServer License/SoftwareAssurancePack OLV 1License LevelD AdditionalProduct 3Year Acquiredyear1_OV_OVNTO"/>
    <s v="Unidad"/>
    <s v="Und"/>
    <s v="Producto"/>
    <s v="N/A"/>
    <s v="N/A"/>
    <s v="N/A"/>
    <s v="5HU-00152"/>
    <s v="Licencia"/>
    <n v="8415"/>
    <n v="1"/>
    <n v="1"/>
    <n v="0"/>
    <n v="34732660.050000004"/>
    <n v="34732660.049999997"/>
    <n v="0"/>
  </r>
  <r>
    <s v="Catalogo principalOPEN VALUE - CSP GOBIERNO5HU-00153"/>
    <s v="5HU-00153OPEN VALUE - CSP GOBIERNO"/>
    <m/>
    <x v="0"/>
    <s v="5HU-00153"/>
    <x v="2"/>
    <s v="Catalogo principal"/>
    <s v="USD"/>
    <s v="N/A"/>
    <s v="Microsoft®SfBServer SoftwareAssurance OLV 1License LevelD AdditionalProduct 3Year Acquiredyear1_OV_OVNTO"/>
    <s v="Unidad"/>
    <s v="Und"/>
    <s v="Producto"/>
    <s v="N/A"/>
    <s v="N/A"/>
    <s v="N/A"/>
    <s v="5HU-00153"/>
    <s v="Licencia"/>
    <n v="3606"/>
    <n v="1"/>
    <n v="1"/>
    <n v="0"/>
    <n v="14883656.82"/>
    <n v="14883656.82"/>
    <n v="0"/>
  </r>
  <r>
    <s v="Catalogo principalOPEN VALUE - CSP GOBIERNO6EM-00008"/>
    <s v="6EM-00008OPEN VALUE - CSP GOBIERNO"/>
    <m/>
    <x v="0"/>
    <s v="6EM-00008"/>
    <x v="2"/>
    <s v="Catalogo principal"/>
    <s v="USD"/>
    <s v="N/A"/>
    <s v="Microsoft®AzureActiveDirectoryPremP2Open ShrdSvr MonthlySubscriptions-VolumeLicense OLV 1License LevelD AdditionalProduct 1Month_OV_OVNTO"/>
    <s v="Unidad"/>
    <s v="Und"/>
    <s v="Producto"/>
    <s v="N/A"/>
    <s v="N/A"/>
    <s v="N/A"/>
    <s v="6EM-00008"/>
    <s v="Suscripción mensual con pago anual"/>
    <n v="9"/>
    <n v="1"/>
    <n v="1"/>
    <n v="0"/>
    <n v="37147.230000000003"/>
    <n v="37147.230000000003"/>
    <n v="0"/>
  </r>
  <r>
    <s v="Catalogo principalOPEN VALUE - CSP GOBIERNO6KV-00006"/>
    <s v="6KV-00006OPEN VALUE - CSP GOBIERNO"/>
    <m/>
    <x v="0"/>
    <s v="6KV-00006"/>
    <x v="2"/>
    <s v="Catalogo principal"/>
    <s v="USD"/>
    <s v="N/A"/>
    <s v="Microsoft®ExchangeEntCALSrvcsforEnt MonthlySubscriptions-VolumeLicense OLV 1License LevelD AdditionalProduct PerUsr 1Month_OV_OVNTO"/>
    <s v="Unidad"/>
    <s v="Und"/>
    <s v="Producto"/>
    <s v="N/A"/>
    <s v="N/A"/>
    <s v="N/A"/>
    <s v="6KV-00006"/>
    <s v="Suscripción mensual con pago anual"/>
    <n v="0"/>
    <n v="1"/>
    <n v="1"/>
    <n v="0"/>
    <n v="0"/>
    <n v="0"/>
    <n v="0"/>
  </r>
  <r>
    <s v="Catalogo principalOPEN VALUE - CSP GOBIERNO6PV-00006"/>
    <s v="6PV-00006OPEN VALUE - CSP GOBIERNO"/>
    <m/>
    <x v="0"/>
    <s v="6PV-00006"/>
    <x v="2"/>
    <s v="Catalogo principal"/>
    <s v="USD"/>
    <s v="N/A"/>
    <s v="Microsoft® Enterprise CAL Services Subscription Open Value Level D 1 Month AP Per User_OV_OVNTO"/>
    <s v="Unidad"/>
    <s v="Und"/>
    <s v="Producto"/>
    <s v="N/A"/>
    <s v="N/A"/>
    <s v="N/A"/>
    <s v="6PV-00006"/>
    <s v="Suscripción mensual con pago anual"/>
    <n v="0"/>
    <n v="1"/>
    <n v="1"/>
    <n v="0"/>
    <n v="0"/>
    <n v="0"/>
    <n v="0"/>
  </r>
  <r>
    <s v="Catalogo principalOPEN VALUE - CSP GOBIERNO6VC-00998"/>
    <s v="6VC-00998OPEN VALUE - CSP GOBIERNO"/>
    <m/>
    <x v="0"/>
    <s v="6VC-00998"/>
    <x v="2"/>
    <s v="Catalogo principal"/>
    <s v="USD"/>
    <s v="N/A"/>
    <s v="Microsoft® Win Remote Desktop Services CAL License &amp; Software Assurance Open Value Level D 3 Years Acquired Year 1 AP Device CAL_OV_OVNTO"/>
    <s v="Unidad"/>
    <s v="Und"/>
    <s v="Producto"/>
    <s v="N/A"/>
    <s v="N/A"/>
    <s v="N/A"/>
    <s v="6VC-00998"/>
    <s v="Licencia"/>
    <n v="246"/>
    <n v="1"/>
    <n v="1"/>
    <n v="0"/>
    <n v="1015357.6200000001"/>
    <n v="1015357.62"/>
    <n v="0"/>
  </r>
  <r>
    <s v="Catalogo principalOPEN VALUE - CSP GOBIERNO6VC-00999"/>
    <s v="6VC-00999OPEN VALUE - CSP GOBIERNO"/>
    <m/>
    <x v="0"/>
    <s v="6VC-00999"/>
    <x v="2"/>
    <s v="Catalogo principal"/>
    <s v="USD"/>
    <s v="N/A"/>
    <s v="Microsoft® Win Remote Desktop Services CAL License &amp; Software Assurance Open Value Level D 3 Years Acquired Year 1 AP User CAL_OV_OVNTO"/>
    <s v="Unidad"/>
    <s v="Und"/>
    <s v="Producto"/>
    <s v="N/A"/>
    <s v="N/A"/>
    <s v="N/A"/>
    <s v="6VC-00999"/>
    <s v="Licencia"/>
    <n v="282"/>
    <n v="1"/>
    <n v="1"/>
    <n v="0"/>
    <n v="1163946.54"/>
    <n v="1163946.54"/>
    <n v="0"/>
  </r>
  <r>
    <s v="Catalogo principalOPEN VALUE - CSP GOBIERNO6VC-01000"/>
    <s v="6VC-01000OPEN VALUE - CSP GOBIERNO"/>
    <m/>
    <x v="0"/>
    <s v="6VC-01000"/>
    <x v="2"/>
    <s v="Catalogo principal"/>
    <s v="USD"/>
    <s v="N/A"/>
    <s v="Microsoft® Win Remote Desktop Services CAL Software Assurance Open Value Level D 3 Years Acquired Year 1 AP Device CAL_OV_OVNTO"/>
    <s v="Unidad"/>
    <s v="Und"/>
    <s v="Producto"/>
    <s v="N/A"/>
    <s v="N/A"/>
    <s v="N/A"/>
    <s v="6VC-01000"/>
    <s v="Licencia"/>
    <n v="108"/>
    <n v="1"/>
    <n v="1"/>
    <n v="0"/>
    <n v="445766.76"/>
    <n v="445766.76"/>
    <n v="0"/>
  </r>
  <r>
    <s v="Catalogo principalOPEN VALUE - CSP GOBIERNO6VC-01001"/>
    <s v="6VC-01001OPEN VALUE - CSP GOBIERNO"/>
    <m/>
    <x v="0"/>
    <s v="6VC-01001"/>
    <x v="2"/>
    <s v="Catalogo principal"/>
    <s v="USD"/>
    <s v="N/A"/>
    <s v="Microsoft® Win Remote Desktop Services CAL Software Assurance Open Value Level D 3 Years Acquired Year 1 AP User CAL_OV_OVNTO"/>
    <s v="Unidad"/>
    <s v="Und"/>
    <s v="Producto"/>
    <s v="N/A"/>
    <s v="N/A"/>
    <s v="N/A"/>
    <s v="6VC-01001"/>
    <s v="Licencia"/>
    <n v="123"/>
    <n v="1"/>
    <n v="1"/>
    <n v="0"/>
    <n v="507678.81000000006"/>
    <n v="507678.81"/>
    <n v="0"/>
  </r>
  <r>
    <s v="Catalogo principalOPEN VALUE - CSP GOBIERNO6XC-00171"/>
    <s v="6XC-00171OPEN VALUE - CSP GOBIERNO"/>
    <m/>
    <x v="0"/>
    <s v="6XC-00171"/>
    <x v="2"/>
    <s v="Catalogo principal"/>
    <s v="USD"/>
    <s v="N/A"/>
    <s v="Microsoft® Win Remote Desktop Services External Connector License &amp; Software Assurance Open Value Level D 3 Years Acquired Year 1 AP_OV_OVNTO"/>
    <s v="Unidad"/>
    <s v="Und"/>
    <s v="Producto"/>
    <s v="N/A"/>
    <s v="N/A"/>
    <s v="N/A"/>
    <s v="6XC-00171"/>
    <s v="Licencia"/>
    <n v="25371"/>
    <n v="1"/>
    <n v="1"/>
    <n v="0"/>
    <n v="104718041.37"/>
    <n v="104718041.37"/>
    <n v="0"/>
  </r>
  <r>
    <s v="Catalogo principalOPEN VALUE - CSP GOBIERNO6XC-00172"/>
    <s v="6XC-00172OPEN VALUE - CSP GOBIERNO"/>
    <m/>
    <x v="0"/>
    <s v="6XC-00172"/>
    <x v="2"/>
    <s v="Catalogo principal"/>
    <s v="USD"/>
    <s v="N/A"/>
    <s v="Microsoft® Win Remote Desktop Services External Connector Software Assurance Open Value Level D 3 Years Acquired Year 1 AP_OV_OVNTO"/>
    <s v="Unidad"/>
    <s v="Und"/>
    <s v="Producto"/>
    <s v="N/A"/>
    <s v="N/A"/>
    <s v="N/A"/>
    <s v="6XC-00172"/>
    <s v="Licencia"/>
    <n v="10875"/>
    <n v="1"/>
    <n v="1"/>
    <n v="0"/>
    <n v="44886236.25"/>
    <n v="44886236.25"/>
    <n v="0"/>
  </r>
  <r>
    <s v="Catalogo principalOPEN VALUE - CSP GOBIERNO6YH-00263"/>
    <s v="6YH-00263OPEN VALUE - CSP GOBIERNO"/>
    <m/>
    <x v="0"/>
    <s v="6YH-00263"/>
    <x v="2"/>
    <s v="Catalogo principal"/>
    <s v="USD"/>
    <s v="N/A"/>
    <s v="Microsoft®SkypeforBusiness License/SoftwareAssurancePack OLV 1License LevelD AdditionalProduct 3Year Acquiredyear1_OV_OVNTO"/>
    <s v="Unidad"/>
    <s v="Und"/>
    <s v="Producto"/>
    <s v="N/A"/>
    <s v="N/A"/>
    <s v="N/A"/>
    <s v="6YH-00263"/>
    <s v="Licencia"/>
    <n v="75"/>
    <n v="1"/>
    <n v="1"/>
    <n v="0"/>
    <n v="309560.25"/>
    <n v="309560.25"/>
    <n v="0"/>
  </r>
  <r>
    <s v="Catalogo principalOPEN VALUE - CSP GOBIERNO6YH-00264"/>
    <s v="6YH-00264OPEN VALUE - CSP GOBIERNO"/>
    <m/>
    <x v="0"/>
    <s v="6YH-00264"/>
    <x v="2"/>
    <s v="Catalogo principal"/>
    <s v="USD"/>
    <s v="N/A"/>
    <s v="Microsoft®SkypeforBusiness SoftwareAssurance OLV 1License LevelD AdditionalProduct 3Year Acquiredyear1_OV_OVNTO"/>
    <s v="Unidad"/>
    <s v="Und"/>
    <s v="Producto"/>
    <s v="N/A"/>
    <s v="N/A"/>
    <s v="N/A"/>
    <s v="6YH-00264"/>
    <s v="Licencia"/>
    <n v="36"/>
    <n v="1"/>
    <n v="1"/>
    <n v="0"/>
    <n v="148588.92000000001"/>
    <n v="148588.92000000001"/>
    <n v="0"/>
  </r>
  <r>
    <s v="Catalogo principalOPEN VALUE - CSP GOBIERNO6ZH-00245"/>
    <s v="6ZH-00245OPEN VALUE - CSP GOBIERNO"/>
    <m/>
    <x v="0"/>
    <s v="6ZH-00245"/>
    <x v="2"/>
    <s v="Catalogo principal"/>
    <s v="USD"/>
    <s v="N/A"/>
    <s v="Microsoft®SfBServerStdCAL License/SoftwareAssurancePack OLV 1License LevelD AdditionalProduct DvcCAL 3Year Acquiredyear1_OV_OVNTO"/>
    <s v="Unidad"/>
    <s v="Und"/>
    <s v="Producto"/>
    <s v="N/A"/>
    <s v="N/A"/>
    <s v="N/A"/>
    <s v="6ZH-00245"/>
    <s v="Licencia"/>
    <n v="72"/>
    <n v="1"/>
    <n v="1"/>
    <n v="0"/>
    <n v="297177.84000000003"/>
    <n v="297177.84000000003"/>
    <n v="0"/>
  </r>
  <r>
    <s v="Catalogo principalOPEN VALUE - CSP GOBIERNO6ZH-00246"/>
    <s v="6ZH-00246OPEN VALUE - CSP GOBIERNO"/>
    <m/>
    <x v="0"/>
    <s v="6ZH-00246"/>
    <x v="2"/>
    <s v="Catalogo principal"/>
    <s v="USD"/>
    <s v="N/A"/>
    <s v="Microsoft®SfBServerStdCAL License/SoftwareAssurancePack OLV 1License LevelD AdditionalProduct UsrCAL 3Year Acquiredyear1_OV_OVNTO"/>
    <s v="Unidad"/>
    <s v="Und"/>
    <s v="Producto"/>
    <s v="N/A"/>
    <s v="N/A"/>
    <s v="N/A"/>
    <s v="6ZH-00246"/>
    <s v="Licencia"/>
    <n v="93"/>
    <n v="1"/>
    <n v="1"/>
    <n v="0"/>
    <n v="383854.71"/>
    <n v="383854.71"/>
    <n v="0"/>
  </r>
  <r>
    <s v="Catalogo principalOPEN VALUE - CSP GOBIERNO6ZH-00247"/>
    <s v="6ZH-00247OPEN VALUE - CSP GOBIERNO"/>
    <m/>
    <x v="0"/>
    <s v="6ZH-00247"/>
    <x v="2"/>
    <s v="Catalogo principal"/>
    <s v="USD"/>
    <s v="N/A"/>
    <s v="Microsoft®SfBServerStdCAL SoftwareAssurance OLV 1License LevelD AdditionalProduct DvcCAL 3Year Acquiredyear1_OV_OVNTO"/>
    <s v="Unidad"/>
    <s v="Und"/>
    <s v="Producto"/>
    <s v="N/A"/>
    <s v="N/A"/>
    <s v="N/A"/>
    <s v="6ZH-00247"/>
    <s v="Licencia"/>
    <n v="30"/>
    <n v="1"/>
    <n v="1"/>
    <n v="0"/>
    <n v="123824.1"/>
    <n v="123824.1"/>
    <n v="0"/>
  </r>
  <r>
    <s v="Catalogo principalOPEN VALUE - CSP GOBIERNO6ZH-00248"/>
    <s v="6ZH-00248OPEN VALUE - CSP GOBIERNO"/>
    <m/>
    <x v="0"/>
    <s v="6ZH-00248"/>
    <x v="2"/>
    <s v="Catalogo principal"/>
    <s v="USD"/>
    <s v="N/A"/>
    <s v="Microsoft®SfBServerStdCAL SoftwareAssurance OLV 1License LevelD AdditionalProduct UsrCAL 3Year Acquiredyear1_OV_OVNTO"/>
    <s v="Unidad"/>
    <s v="Und"/>
    <s v="Producto"/>
    <s v="N/A"/>
    <s v="N/A"/>
    <s v="N/A"/>
    <s v="6ZH-00248"/>
    <s v="Licencia"/>
    <n v="39"/>
    <n v="1"/>
    <n v="1"/>
    <n v="0"/>
    <n v="160971.33000000002"/>
    <n v="160971.32999999999"/>
    <n v="0"/>
  </r>
  <r>
    <s v="Catalogo principalOPEN VALUE - CSP GOBIERNO76A-00412"/>
    <s v="76A-00412OPEN VALUE - CSP GOBIERNO"/>
    <m/>
    <x v="0"/>
    <s v="76A-00412"/>
    <x v="2"/>
    <s v="Catalogo principal"/>
    <s v="USD"/>
    <s v="N/A"/>
    <s v="Microsoft®EnterpriseCAL AllLng License/SoftwareAssurancePack OLV 1License LevelD Enterprise DvcCAL w/Services 3Year Acquiredyear1_OV_OVNTO"/>
    <s v="Unidad"/>
    <s v="Und"/>
    <s v="Producto"/>
    <s v="N/A"/>
    <s v="N/A"/>
    <s v="N/A"/>
    <s v="76A-00412"/>
    <s v="Licencia"/>
    <n v="840"/>
    <n v="1"/>
    <n v="1"/>
    <n v="0"/>
    <n v="3467074.8000000003"/>
    <n v="3467074.8"/>
    <n v="0"/>
  </r>
  <r>
    <s v="Catalogo principalOPEN VALUE - CSP GOBIERNO76A-00413"/>
    <s v="76A-00413OPEN VALUE - CSP GOBIERNO"/>
    <m/>
    <x v="0"/>
    <s v="76A-00413"/>
    <x v="2"/>
    <s v="Catalogo principal"/>
    <s v="USD"/>
    <s v="N/A"/>
    <s v="Microsoft®EnterpriseCAL AllLng License/SoftwareAssurancePack OLV 1License LevelD Enterprise UsrCAL w/Services 3Year Acquiredyear1_OV_OVNTO"/>
    <s v="Unidad"/>
    <s v="Und"/>
    <s v="Producto"/>
    <s v="N/A"/>
    <s v="N/A"/>
    <s v="N/A"/>
    <s v="76A-00413"/>
    <s v="Licencia"/>
    <n v="1086"/>
    <n v="1"/>
    <n v="1"/>
    <n v="0"/>
    <n v="4482432.42"/>
    <n v="4482432.42"/>
    <n v="0"/>
  </r>
  <r>
    <s v="Catalogo principalOPEN VALUE - CSP GOBIERNO76A-00414"/>
    <s v="76A-00414OPEN VALUE - CSP GOBIERNO"/>
    <m/>
    <x v="0"/>
    <s v="76A-00414"/>
    <x v="2"/>
    <s v="Catalogo principal"/>
    <s v="USD"/>
    <s v="N/A"/>
    <s v="Microsoft®EnterpriseCAL AllLng SAStepUp OLV 1License LevelD CoreClientAccessLicense Enterprise DvcCAL w/Services 3Year Acquiredyear1_OV_OVNTO"/>
    <s v="Unidad"/>
    <s v="Und"/>
    <s v="Producto"/>
    <s v="N/A"/>
    <s v="N/A"/>
    <s v="N/A"/>
    <s v="76A-00414"/>
    <s v="Licencia"/>
    <n v="402"/>
    <n v="1"/>
    <n v="1"/>
    <n v="0"/>
    <n v="1659242.9400000002"/>
    <n v="1659242.94"/>
    <n v="0"/>
  </r>
  <r>
    <s v="Catalogo principalOPEN VALUE - CSP GOBIERNO76A-00415"/>
    <s v="76A-00415OPEN VALUE - CSP GOBIERNO"/>
    <m/>
    <x v="0"/>
    <s v="76A-00415"/>
    <x v="2"/>
    <s v="Catalogo principal"/>
    <s v="USD"/>
    <s v="N/A"/>
    <s v="Microsoft®EnterpriseCAL AllLng SAStepUp OLV 1License LevelD CoreClientAccessLicense Enterprise UsrCAL w/Services 3Year Acquiredyear1_OV_OVNTO"/>
    <s v="Unidad"/>
    <s v="Und"/>
    <s v="Producto"/>
    <s v="N/A"/>
    <s v="N/A"/>
    <s v="N/A"/>
    <s v="76A-00415"/>
    <s v="Licencia"/>
    <n v="519"/>
    <n v="1"/>
    <n v="1"/>
    <n v="0"/>
    <n v="2142156.9300000002"/>
    <n v="2142156.9300000002"/>
    <n v="0"/>
  </r>
  <r>
    <s v="Catalogo principalOPEN VALUE - CSP GOBIERNO76A-00416"/>
    <s v="76A-00416OPEN VALUE - CSP GOBIERNO"/>
    <m/>
    <x v="0"/>
    <s v="76A-00416"/>
    <x v="2"/>
    <s v="Catalogo principal"/>
    <s v="USD"/>
    <s v="N/A"/>
    <s v="Microsoft®EnterpriseCAL AllLng SoftwareAssurance OLV 1License LevelD Enterprise DvcCAL w/Services 3Year Acquiredyear1_OV_OVNTO"/>
    <s v="Unidad"/>
    <s v="Und"/>
    <s v="Producto"/>
    <s v="N/A"/>
    <s v="N/A"/>
    <s v="N/A"/>
    <s v="76A-00416"/>
    <s v="Licencia"/>
    <n v="483"/>
    <n v="1"/>
    <n v="1"/>
    <n v="0"/>
    <n v="1993568.01"/>
    <n v="1993568.01"/>
    <n v="0"/>
  </r>
  <r>
    <s v="Catalogo principalOPEN VALUE - CSP GOBIERNO76A-00417"/>
    <s v="76A-00417OPEN VALUE - CSP GOBIERNO"/>
    <m/>
    <x v="0"/>
    <s v="76A-00417"/>
    <x v="2"/>
    <s v="Catalogo principal"/>
    <s v="USD"/>
    <s v="N/A"/>
    <s v="Microsoft®EnterpriseCAL AllLng SoftwareAssurance OLV 1License LevelD Enterprise UsrCAL w/Services 3Year Acquiredyear1_OV_OVNTO"/>
    <s v="Unidad"/>
    <s v="Und"/>
    <s v="Producto"/>
    <s v="N/A"/>
    <s v="N/A"/>
    <s v="N/A"/>
    <s v="76A-00417"/>
    <s v="Licencia"/>
    <n v="625"/>
    <n v="1"/>
    <n v="1"/>
    <n v="0"/>
    <n v="2579668.75"/>
    <n v="2579668.75"/>
    <n v="0"/>
  </r>
  <r>
    <s v="Catalogo principalOPEN VALUE - CSP GOBIERNO76A-00794"/>
    <s v="76A-00794OPEN VALUE - CSP GOBIERNO"/>
    <m/>
    <x v="0"/>
    <s v="76A-00794"/>
    <x v="2"/>
    <s v="Catalogo principal"/>
    <s v="USD"/>
    <s v="N/A"/>
    <s v="Microsoft®EnterpriseCAL License/SoftwareAssurancePack OLV 1License LevelD AdditionalProduct DvcCAL w/Services 3Year Acquiredyear1_OV_OVNTO"/>
    <s v="Unidad"/>
    <s v="Und"/>
    <s v="Producto"/>
    <s v="N/A"/>
    <s v="N/A"/>
    <s v="N/A"/>
    <s v="76A-00794"/>
    <s v="Licencia"/>
    <n v="1020"/>
    <n v="1"/>
    <n v="1"/>
    <n v="0"/>
    <n v="4210019.4000000004"/>
    <n v="4210019.4000000004"/>
    <n v="0"/>
  </r>
  <r>
    <s v="Catalogo principalOPEN VALUE - CSP GOBIERNO76A-00795"/>
    <s v="76A-00795OPEN VALUE - CSP GOBIERNO"/>
    <m/>
    <x v="0"/>
    <s v="76A-00795"/>
    <x v="2"/>
    <s v="Catalogo principal"/>
    <s v="USD"/>
    <s v="N/A"/>
    <s v="Microsoft®EnterpriseCAL License/SoftwareAssurancePack OLV 1License LevelD AdditionalProduct UsrCAL w/Services 3Year Acquiredyear1_OV_OVNTO"/>
    <s v="Unidad"/>
    <s v="Und"/>
    <s v="Producto"/>
    <s v="N/A"/>
    <s v="N/A"/>
    <s v="N/A"/>
    <s v="76A-00795"/>
    <s v="Licencia"/>
    <n v="1317"/>
    <n v="1"/>
    <n v="1"/>
    <n v="0"/>
    <n v="5435877.9900000002"/>
    <n v="5435877.9900000002"/>
    <n v="0"/>
  </r>
  <r>
    <s v="Catalogo principalOPEN VALUE - CSP GOBIERNO76A-00796"/>
    <s v="76A-00796OPEN VALUE - CSP GOBIERNO"/>
    <m/>
    <x v="0"/>
    <s v="76A-00796"/>
    <x v="2"/>
    <s v="Catalogo principal"/>
    <s v="USD"/>
    <s v="N/A"/>
    <s v="Microsoft®EnterpriseCAL SAStepUp OLV 1License LevelD CoreClientAccessLicense AdditionalProduct DvcCAL w/Services 3Year Acquiredyear1_OV_OVNTO"/>
    <s v="Unidad"/>
    <s v="Und"/>
    <s v="Producto"/>
    <s v="N/A"/>
    <s v="N/A"/>
    <s v="N/A"/>
    <s v="76A-00796"/>
    <s v="Licencia"/>
    <n v="534"/>
    <n v="1"/>
    <n v="1"/>
    <n v="0"/>
    <n v="2204068.98"/>
    <n v="2204068.98"/>
    <n v="0"/>
  </r>
  <r>
    <s v="Catalogo principalOPEN VALUE - CSP GOBIERNO76A-00797"/>
    <s v="76A-00797OPEN VALUE - CSP GOBIERNO"/>
    <m/>
    <x v="0"/>
    <s v="76A-00797"/>
    <x v="2"/>
    <s v="Catalogo principal"/>
    <s v="USD"/>
    <s v="N/A"/>
    <s v="Microsoft®EnterpriseCAL SAStepUp OLV 1License LevelD CoreClientAccessLicense AdditionalProduct UsrCAL w/Services 3Year Acquiredyear1_OV_OVNTO"/>
    <s v="Unidad"/>
    <s v="Und"/>
    <s v="Producto"/>
    <s v="N/A"/>
    <s v="N/A"/>
    <s v="N/A"/>
    <s v="76A-00797"/>
    <s v="Licencia"/>
    <n v="690"/>
    <n v="1"/>
    <n v="1"/>
    <n v="0"/>
    <n v="2847954.3000000003"/>
    <n v="2847954.3"/>
    <n v="0"/>
  </r>
  <r>
    <s v="Catalogo principalOPEN VALUE - CSP GOBIERNO76A-00798"/>
    <s v="76A-00798OPEN VALUE - CSP GOBIERNO"/>
    <m/>
    <x v="0"/>
    <s v="76A-00798"/>
    <x v="2"/>
    <s v="Catalogo principal"/>
    <s v="USD"/>
    <s v="N/A"/>
    <s v="Microsoft®EnterpriseCAL SoftwareAssurance OLV 1License LevelD AdditionalProduct DvcCAL w/Services 3Year Acquiredyear1_OV_OVNTO"/>
    <s v="Unidad"/>
    <s v="Und"/>
    <s v="Producto"/>
    <s v="N/A"/>
    <s v="N/A"/>
    <s v="N/A"/>
    <s v="76A-00798"/>
    <s v="Licencia"/>
    <n v="510"/>
    <n v="1"/>
    <n v="1"/>
    <n v="0"/>
    <n v="2105009.7000000002"/>
    <n v="2105009.7000000002"/>
    <n v="0"/>
  </r>
  <r>
    <s v="Catalogo principalOPEN VALUE - CSP GOBIERNO76A-00799"/>
    <s v="76A-00799OPEN VALUE - CSP GOBIERNO"/>
    <m/>
    <x v="0"/>
    <s v="76A-00799"/>
    <x v="2"/>
    <s v="Catalogo principal"/>
    <s v="USD"/>
    <s v="N/A"/>
    <s v="Microsoft®EnterpriseCAL SoftwareAssurance OLV 1License LevelD AdditionalProduct UsrCAL w/Services 3Year Acquiredyear1_OV_OVNTO"/>
    <s v="Unidad"/>
    <s v="Und"/>
    <s v="Producto"/>
    <s v="N/A"/>
    <s v="N/A"/>
    <s v="N/A"/>
    <s v="76A-00799"/>
    <s v="Licencia"/>
    <n v="660"/>
    <n v="1"/>
    <n v="1"/>
    <n v="0"/>
    <n v="2724130.2"/>
    <n v="2724130.2"/>
    <n v="0"/>
  </r>
  <r>
    <s v="Catalogo principalOPEN VALUE - CSP GOBIERNO76M-01045"/>
    <s v="76M-01045OPEN VALUE - CSP GOBIERNO"/>
    <m/>
    <x v="0"/>
    <s v="76M-01045"/>
    <x v="2"/>
    <s v="Catalogo principal"/>
    <s v="USD"/>
    <s v="N/A"/>
    <s v="Microsoft® SharePoint Standard CAL License &amp; Software Assurance Open Value Level D 3 Years Acquired Year 1 Additional Product Device CAL_OV_OVNTO"/>
    <s v="Unidad"/>
    <s v="Und"/>
    <s v="Producto"/>
    <s v="N/A"/>
    <s v="N/A"/>
    <s v="N/A"/>
    <s v="76M-01045"/>
    <s v="Licencia"/>
    <n v="219"/>
    <n v="1"/>
    <n v="1"/>
    <n v="0"/>
    <n v="903915.93"/>
    <n v="903915.93"/>
    <n v="0"/>
  </r>
  <r>
    <s v="Catalogo principalOPEN VALUE - CSP GOBIERNO76M-01046"/>
    <s v="76M-01046OPEN VALUE - CSP GOBIERNO"/>
    <m/>
    <x v="0"/>
    <s v="76M-01046"/>
    <x v="2"/>
    <s v="Catalogo principal"/>
    <s v="USD"/>
    <s v="N/A"/>
    <s v="Microsoft® SharePoint Standard CAL License &amp; Software Assurance Open Value Level D 3 Years Acquired Year 1 Additional Product User CAL_OV_OVNTO"/>
    <s v="Unidad"/>
    <s v="Und"/>
    <s v="Producto"/>
    <s v="N/A"/>
    <s v="N/A"/>
    <s v="N/A"/>
    <s v="76M-01046"/>
    <s v="Licencia"/>
    <n v="279"/>
    <n v="1"/>
    <n v="1"/>
    <n v="0"/>
    <n v="1151564.1300000001"/>
    <n v="1151564.1299999999"/>
    <n v="0"/>
  </r>
  <r>
    <s v="Catalogo principalOPEN VALUE - CSP GOBIERNO76M-01055"/>
    <s v="76M-01055OPEN VALUE - CSP GOBIERNO"/>
    <m/>
    <x v="0"/>
    <s v="76M-01055"/>
    <x v="2"/>
    <s v="Catalogo principal"/>
    <s v="USD"/>
    <s v="N/A"/>
    <s v="Microsoft® SharePoint Standard CAL Software Assurance Open Value Level D 3 Years Acquired Year 1 Additional Product Device CAL_OV_OVNTO"/>
    <s v="Unidad"/>
    <s v="Und"/>
    <s v="Producto"/>
    <s v="N/A"/>
    <s v="N/A"/>
    <s v="N/A"/>
    <s v="76M-01055"/>
    <s v="Licencia"/>
    <n v="93"/>
    <n v="1"/>
    <n v="1"/>
    <n v="0"/>
    <n v="383854.71"/>
    <n v="383854.71"/>
    <n v="0"/>
  </r>
  <r>
    <s v="Catalogo principalOPEN VALUE - CSP GOBIERNO76M-01056"/>
    <s v="76M-01056OPEN VALUE - CSP GOBIERNO"/>
    <m/>
    <x v="0"/>
    <s v="76M-01056"/>
    <x v="2"/>
    <s v="Catalogo principal"/>
    <s v="USD"/>
    <s v="N/A"/>
    <s v="Microsoft® SharePoint Standard CAL Software Assurance Open Value Level D 3 Years Acquired Year 1 Additional Product User CAL_OV_OVNTO"/>
    <s v="Unidad"/>
    <s v="Und"/>
    <s v="Producto"/>
    <s v="N/A"/>
    <s v="N/A"/>
    <s v="N/A"/>
    <s v="76M-01056"/>
    <s v="Licencia"/>
    <n v="120"/>
    <n v="1"/>
    <n v="1"/>
    <n v="0"/>
    <n v="495296.4"/>
    <n v="495296.4"/>
    <n v="0"/>
  </r>
  <r>
    <s v="Catalogo principalOPEN VALUE - CSP GOBIERNO76N-03090"/>
    <s v="76N-03090OPEN VALUE - CSP GOBIERNO"/>
    <m/>
    <x v="0"/>
    <s v="76N-03090"/>
    <x v="2"/>
    <s v="Catalogo principal"/>
    <s v="USD"/>
    <s v="N/A"/>
    <s v="Microsoft® SharePoint Enterprise CAL License &amp; Software Assurance Open Value Level D 3 Years Acquired Year 1 Additional Product Device CAL_OV_OVNTO"/>
    <s v="Unidad"/>
    <s v="Und"/>
    <s v="Producto"/>
    <s v="N/A"/>
    <s v="N/A"/>
    <s v="N/A"/>
    <s v="76N-03090"/>
    <s v="Licencia"/>
    <n v="189"/>
    <n v="1"/>
    <n v="1"/>
    <n v="0"/>
    <n v="780091.83000000007"/>
    <n v="780091.83"/>
    <n v="0"/>
  </r>
  <r>
    <s v="Catalogo principalOPEN VALUE - CSP GOBIERNO76N-03097"/>
    <s v="76N-03097OPEN VALUE - CSP GOBIERNO"/>
    <m/>
    <x v="0"/>
    <s v="76N-03097"/>
    <x v="2"/>
    <s v="Catalogo principal"/>
    <s v="USD"/>
    <s v="N/A"/>
    <s v="Microsoft® SharePoint Enterprise CAL License &amp; Software Assurance Open Value Level D 3 Years Acquired Year 1 Additional Product User CAL_OV_OVNTO"/>
    <s v="Unidad"/>
    <s v="Und"/>
    <s v="Producto"/>
    <s v="N/A"/>
    <s v="N/A"/>
    <s v="N/A"/>
    <s v="76N-03097"/>
    <s v="Licencia"/>
    <n v="249"/>
    <n v="1"/>
    <n v="1"/>
    <n v="0"/>
    <n v="1027740.03"/>
    <n v="1027740.03"/>
    <n v="0"/>
  </r>
  <r>
    <s v="Catalogo principalOPEN VALUE - CSP GOBIERNO76N-03103"/>
    <s v="76N-03103OPEN VALUE - CSP GOBIERNO"/>
    <m/>
    <x v="0"/>
    <s v="76N-03103"/>
    <x v="2"/>
    <s v="Catalogo principal"/>
    <s v="USD"/>
    <s v="N/A"/>
    <s v="Microsoft® SharePoint Enterprise CAL Software Assurance Open Value Level D 3 Years Acquired Year 1 Additional Product Device CAL_OV_OVNTO"/>
    <s v="Unidad"/>
    <s v="Und"/>
    <s v="Producto"/>
    <s v="N/A"/>
    <s v="N/A"/>
    <s v="N/A"/>
    <s v="76N-03103"/>
    <s v="Licencia"/>
    <n v="81"/>
    <n v="1"/>
    <n v="1"/>
    <n v="0"/>
    <n v="334325.07"/>
    <n v="334325.07"/>
    <n v="0"/>
  </r>
  <r>
    <s v="Catalogo principalOPEN VALUE - CSP GOBIERNO76N-03108"/>
    <s v="76N-03108OPEN VALUE - CSP GOBIERNO"/>
    <m/>
    <x v="0"/>
    <s v="76N-03108"/>
    <x v="2"/>
    <s v="Catalogo principal"/>
    <s v="USD"/>
    <s v="N/A"/>
    <s v="Microsoft® SharePoint Enterprise CAL Software Assurance Open Value Level D 3 Years Acquired Year 1 Additional Product User CAL_OV_OVNTO"/>
    <s v="Unidad"/>
    <s v="Und"/>
    <s v="Producto"/>
    <s v="N/A"/>
    <s v="N/A"/>
    <s v="N/A"/>
    <s v="76N-03108"/>
    <s v="Licencia"/>
    <n v="108"/>
    <n v="1"/>
    <n v="1"/>
    <n v="0"/>
    <n v="445766.76"/>
    <n v="445766.76"/>
    <n v="0"/>
  </r>
  <r>
    <s v="Catalogo principalOPEN VALUE - CSP GOBIERNO76P-00733"/>
    <s v="76P-00733OPEN VALUE - CSP GOBIERNO"/>
    <m/>
    <x v="0"/>
    <s v="76P-00733"/>
    <x v="2"/>
    <s v="Catalogo principal"/>
    <s v="USD"/>
    <s v="N/A"/>
    <s v="Microsoft® SharePoint Server License &amp; Software Assurance Open Value Level D 3 Years Acquired Year 1 Additional Product_OV_OVNTO"/>
    <s v="Unidad"/>
    <s v="Und"/>
    <s v="Producto"/>
    <s v="N/A"/>
    <s v="N/A"/>
    <s v="N/A"/>
    <s v="76P-00733"/>
    <s v="Licencia"/>
    <n v="15693"/>
    <n v="1"/>
    <n v="1"/>
    <n v="0"/>
    <n v="64772386.710000001"/>
    <n v="64772386.710000001"/>
    <n v="0"/>
  </r>
  <r>
    <s v="Catalogo principalOPEN VALUE - CSP GOBIERNO76P-00738"/>
    <s v="76P-00738OPEN VALUE - CSP GOBIERNO"/>
    <m/>
    <x v="0"/>
    <s v="76P-00738"/>
    <x v="2"/>
    <s v="Catalogo principal"/>
    <s v="USD"/>
    <s v="N/A"/>
    <s v="Microsoft® SharePoint Server Software Assurance Open Value Level D 3 Years Acquired Year 1 Additional Product_OV_OVNTO"/>
    <s v="Unidad"/>
    <s v="Und"/>
    <s v="Producto"/>
    <s v="N/A"/>
    <s v="N/A"/>
    <s v="N/A"/>
    <s v="76P-00738"/>
    <s v="Licencia"/>
    <n v="6726"/>
    <n v="1"/>
    <n v="1"/>
    <n v="0"/>
    <n v="27761363.220000003"/>
    <n v="27761363.219999999"/>
    <n v="0"/>
  </r>
  <r>
    <s v="Catalogo principalOPEN VALUE - CSP GOBIERNO77D-00079"/>
    <s v="77D-00079OPEN VALUE - CSP GOBIERNO"/>
    <m/>
    <x v="0"/>
    <s v="77D-00079"/>
    <x v="2"/>
    <s v="Catalogo principal"/>
    <s v="USD"/>
    <s v="N/A"/>
    <s v="Microsoft®VisualStudioProSubMSDN License/SoftwareAssurancePack OLV 1License LevelD AdditionalProduct 3Year Acquiredyear1_OV_OVNTO"/>
    <s v="Unidad"/>
    <s v="Und"/>
    <s v="Producto"/>
    <s v="N/A"/>
    <s v="N/A"/>
    <s v="N/A"/>
    <s v="77D-00079"/>
    <s v="Licencia"/>
    <n v="2043"/>
    <n v="1"/>
    <n v="1"/>
    <n v="0"/>
    <n v="8432421.2100000009"/>
    <n v="8432421.2100000009"/>
    <n v="0"/>
  </r>
  <r>
    <s v="Catalogo principalOPEN VALUE - CSP GOBIERNO77D-00080"/>
    <s v="77D-00080OPEN VALUE - CSP GOBIERNO"/>
    <m/>
    <x v="0"/>
    <s v="77D-00080"/>
    <x v="2"/>
    <s v="Catalogo principal"/>
    <s v="USD"/>
    <s v="N/A"/>
    <s v="Microsoft®VisualStudioProSubMSDN SoftwareAssurance OLV 1License LevelD AdditionalProduct 3Year Acquiredyear1_OV_OVNTO"/>
    <s v="Unidad"/>
    <s v="Und"/>
    <s v="Producto"/>
    <s v="N/A"/>
    <s v="N/A"/>
    <s v="N/A"/>
    <s v="77D-00080"/>
    <s v="Licencia"/>
    <n v="1791"/>
    <n v="1"/>
    <n v="1"/>
    <n v="0"/>
    <n v="7392298.7700000005"/>
    <n v="7392298.7699999996"/>
    <n v="0"/>
  </r>
  <r>
    <s v="Catalogo principalOPEN VALUE - CSP GOBIERNO79P-01696"/>
    <s v="79P-01696OPEN VALUE - CSP GOBIERNO"/>
    <m/>
    <x v="0"/>
    <s v="79P-01696"/>
    <x v="2"/>
    <s v="Catalogo principal"/>
    <s v="USD"/>
    <s v="N/A"/>
    <s v="Microsoft® Office Professional Plus License &amp; Software Assurance Open Value Level D 3 Years Acquired Year 1 AP_OV_OVNTO"/>
    <s v="Unidad"/>
    <s v="Und"/>
    <s v="Producto"/>
    <s v="N/A"/>
    <s v="N/A"/>
    <s v="N/A"/>
    <s v="79P-01696"/>
    <s v="Licencia"/>
    <n v="1251"/>
    <n v="1"/>
    <n v="1"/>
    <n v="0"/>
    <n v="5163464.9700000007"/>
    <n v="5163464.97"/>
    <n v="0"/>
  </r>
  <r>
    <s v="Catalogo principalOPEN VALUE - CSP GOBIERNO79P-01705"/>
    <s v="79P-01705OPEN VALUE - CSP GOBIERNO"/>
    <m/>
    <x v="0"/>
    <s v="79P-01705"/>
    <x v="2"/>
    <s v="Catalogo principal"/>
    <s v="USD"/>
    <s v="N/A"/>
    <s v="Microsoft® Office Professional Plus SA Step-up Open Value Level D 3 Years Acquired Year 1 Office Standard AP_OV_OVNTO"/>
    <s v="Unidad"/>
    <s v="Und"/>
    <s v="Producto"/>
    <s v="N/A"/>
    <s v="N/A"/>
    <s v="N/A"/>
    <s v="79P-01705"/>
    <s v="Licencia"/>
    <n v="334"/>
    <n v="1"/>
    <n v="1"/>
    <n v="0"/>
    <n v="1378574.98"/>
    <n v="1378574.98"/>
    <n v="0"/>
  </r>
  <r>
    <s v="Catalogo principalOPEN VALUE - CSP GOBIERNO79P-01711"/>
    <s v="79P-01711OPEN VALUE - CSP GOBIERNO"/>
    <m/>
    <x v="0"/>
    <s v="79P-01711"/>
    <x v="2"/>
    <s v="Catalogo principal"/>
    <s v="USD"/>
    <s v="N/A"/>
    <s v="Microsoft® Office Professional Plus Software Assurance Open Value Level D 3 Years Acquired Year 1 AP_OV_OVNTO"/>
    <s v="Unidad"/>
    <s v="Und"/>
    <s v="Producto"/>
    <s v="N/A"/>
    <s v="N/A"/>
    <s v="N/A"/>
    <s v="79P-01711"/>
    <s v="Licencia"/>
    <n v="582"/>
    <n v="1"/>
    <n v="1"/>
    <n v="0"/>
    <n v="2402187.54"/>
    <n v="2402187.54"/>
    <n v="0"/>
  </r>
  <r>
    <s v="Catalogo principalOPEN VALUE - CSP GOBIERNO79P-01712"/>
    <s v="79P-01712OPEN VALUE - CSP GOBIERNO"/>
    <m/>
    <x v="0"/>
    <s v="79P-01712"/>
    <x v="2"/>
    <s v="Catalogo principal"/>
    <s v="USD"/>
    <s v="N/A"/>
    <s v="Microsoft® Office Professional Plus All Languages License &amp; Software Assurance Open Value Level D 3 Years Acquired Year 1 Enterprise_OV_OVNTO"/>
    <s v="Unidad"/>
    <s v="Und"/>
    <s v="Producto"/>
    <s v="N/A"/>
    <s v="N/A"/>
    <s v="N/A"/>
    <s v="79P-01712"/>
    <s v="Licencia"/>
    <n v="1128"/>
    <n v="1"/>
    <n v="1"/>
    <n v="0"/>
    <n v="4655786.16"/>
    <n v="4655786.16"/>
    <n v="0"/>
  </r>
  <r>
    <s v="Catalogo principalOPEN VALUE - CSP GOBIERNO79P-01738"/>
    <s v="79P-01738OPEN VALUE - CSP GOBIERNO"/>
    <m/>
    <x v="0"/>
    <s v="79P-01738"/>
    <x v="2"/>
    <s v="Catalogo principal"/>
    <s v="USD"/>
    <s v="N/A"/>
    <s v="Microsoft® Office Professional Plus All Languages Software Assurance Open Value Level D 3 Years Acquired Year 1 Enterprise_OV_OVNTO"/>
    <s v="Unidad"/>
    <s v="Und"/>
    <s v="Producto"/>
    <s v="N/A"/>
    <s v="N/A"/>
    <s v="N/A"/>
    <s v="79P-01738"/>
    <s v="Licencia"/>
    <n v="553"/>
    <n v="1"/>
    <n v="1"/>
    <n v="0"/>
    <n v="2282490.91"/>
    <n v="2282490.91"/>
    <n v="0"/>
  </r>
  <r>
    <s v="Catalogo principalOPEN VALUE - CSP GOBIERNO7AH-00103"/>
    <s v="7AH-00103OPEN VALUE - CSP GOBIERNO"/>
    <m/>
    <x v="0"/>
    <s v="7AH-00103"/>
    <x v="2"/>
    <s v="Catalogo principal"/>
    <s v="USD"/>
    <s v="N/A"/>
    <s v="Microsoft®SfBServerEntCAL License/SoftwareAssurancePack OLV 1License LevelD AdditionalProduct DvcCAL 3Year Acquiredyear1_OV_OVNTO"/>
    <s v="Unidad"/>
    <s v="Und"/>
    <s v="Producto"/>
    <s v="N/A"/>
    <s v="N/A"/>
    <s v="N/A"/>
    <s v="7AH-00103"/>
    <s v="Licencia"/>
    <n v="249"/>
    <n v="1"/>
    <n v="1"/>
    <n v="0"/>
    <n v="1027740.03"/>
    <n v="1027740.03"/>
    <n v="0"/>
  </r>
  <r>
    <s v="Catalogo principalOPEN VALUE - CSP GOBIERNO7AH-00104"/>
    <s v="7AH-00104OPEN VALUE - CSP GOBIERNO"/>
    <m/>
    <x v="0"/>
    <s v="7AH-00104"/>
    <x v="2"/>
    <s v="Catalogo principal"/>
    <s v="USD"/>
    <s v="N/A"/>
    <s v="Microsoft®SfBServerEntCAL License/SoftwareAssurancePack OLV 1License LevelD AdditionalProduct UsrCAL 3Year Acquiredyear1_OV_OVNTO"/>
    <s v="Unidad"/>
    <s v="Und"/>
    <s v="Producto"/>
    <s v="N/A"/>
    <s v="N/A"/>
    <s v="N/A"/>
    <s v="7AH-00104"/>
    <s v="Licencia"/>
    <n v="321"/>
    <n v="1"/>
    <n v="1"/>
    <n v="0"/>
    <n v="1324917.8700000001"/>
    <n v="1324917.8700000001"/>
    <n v="0"/>
  </r>
  <r>
    <s v="Catalogo principalOPEN VALUE - CSP GOBIERNO7AH-00105"/>
    <s v="7AH-00105OPEN VALUE - CSP GOBIERNO"/>
    <m/>
    <x v="0"/>
    <s v="7AH-00105"/>
    <x v="2"/>
    <s v="Catalogo principal"/>
    <s v="USD"/>
    <s v="N/A"/>
    <s v="Microsoft®SfBServerEntCAL SoftwareAssurance OLV 1License LevelD AdditionalProduct DvcCAL 3Year Acquiredyear1_OV_OVNTO"/>
    <s v="Unidad"/>
    <s v="Und"/>
    <s v="Producto"/>
    <s v="N/A"/>
    <s v="N/A"/>
    <s v="N/A"/>
    <s v="7AH-00105"/>
    <s v="Licencia"/>
    <n v="108"/>
    <n v="1"/>
    <n v="1"/>
    <n v="0"/>
    <n v="445766.76"/>
    <n v="445766.76"/>
    <n v="0"/>
  </r>
  <r>
    <s v="Catalogo principalOPEN VALUE - CSP GOBIERNO7AH-00106"/>
    <s v="7AH-00106OPEN VALUE - CSP GOBIERNO"/>
    <m/>
    <x v="0"/>
    <s v="7AH-00106"/>
    <x v="2"/>
    <s v="Catalogo principal"/>
    <s v="USD"/>
    <s v="N/A"/>
    <s v="Microsoft®SfBServerEntCAL SoftwareAssurance OLV 1License LevelD AdditionalProduct UsrCAL 3Year Acquiredyear1_OV_OVNTO"/>
    <s v="Unidad"/>
    <s v="Und"/>
    <s v="Producto"/>
    <s v="N/A"/>
    <s v="N/A"/>
    <s v="N/A"/>
    <s v="7AH-00106"/>
    <s v="Licencia"/>
    <n v="138"/>
    <n v="1"/>
    <n v="1"/>
    <n v="0"/>
    <n v="569590.86"/>
    <n v="569590.86"/>
    <n v="0"/>
  </r>
  <r>
    <s v="Catalogo principalOPEN VALUE - CSP GOBIERNO7JQ-00279"/>
    <s v="7JQ-00279OPEN VALUE - CSP GOBIERNO"/>
    <m/>
    <x v="0"/>
    <s v="7JQ-00279"/>
    <x v="2"/>
    <s v="Catalogo principal"/>
    <s v="USD"/>
    <s v="N/A"/>
    <s v="Microsoft®SQLSvrEnterpriseCore License/SoftwareAssurancePack OLV 2Licenses LevelD AdditionalProduct CoreLic 3Year Acquiredyear1_OV_OVNTO"/>
    <s v="Unidad"/>
    <s v="Und"/>
    <s v="Producto"/>
    <s v="N/A"/>
    <s v="N/A"/>
    <s v="N/A"/>
    <s v="7JQ-00279"/>
    <s v="Licencia"/>
    <n v="30573"/>
    <n v="1"/>
    <n v="1"/>
    <n v="0"/>
    <n v="126189140.31"/>
    <n v="126189140.31"/>
    <n v="0"/>
  </r>
  <r>
    <s v="Catalogo principalOPEN VALUE - CSP GOBIERNO7JQ-00281"/>
    <s v="7JQ-00281OPEN VALUE - CSP GOBIERNO"/>
    <m/>
    <x v="0"/>
    <s v="7JQ-00281"/>
    <x v="2"/>
    <s v="Catalogo principal"/>
    <s v="USD"/>
    <s v="N/A"/>
    <s v="Microsoft®SQLSvrEnterpriseCore SoftwareAssurance OLV 2Licenses LevelD AdditionalProduct CoreLic 3Year Acquiredyear1_OV_OVNTO"/>
    <s v="Unidad"/>
    <s v="Und"/>
    <s v="Producto"/>
    <s v="N/A"/>
    <s v="N/A"/>
    <s v="N/A"/>
    <s v="7JQ-00281"/>
    <s v="Licencia"/>
    <n v="13104"/>
    <n v="1"/>
    <n v="1"/>
    <n v="0"/>
    <n v="54086366.880000003"/>
    <n v="54086366.880000003"/>
    <n v="0"/>
  </r>
  <r>
    <s v="Catalogo principalOPEN VALUE - CSP GOBIERNO7JQ-00447"/>
    <s v="7JQ-00447OPEN VALUE - CSP GOBIERNO"/>
    <m/>
    <x v="0"/>
    <s v="7JQ-00447"/>
    <x v="2"/>
    <s v="Catalogo principal"/>
    <s v="USD"/>
    <s v="N/A"/>
    <s v="Microsoft®SQLSvrEnterpriseCore SAStepUp OLV 2Licenses LevelD SQLSvrStandardCore AdditionalProduct CoreLic 3Year Acquiredyear1_OV_OVNTO"/>
    <s v="Unidad"/>
    <s v="Und"/>
    <s v="Producto"/>
    <s v="N/A"/>
    <s v="N/A"/>
    <s v="N/A"/>
    <s v="7JQ-00447"/>
    <s v="Licencia"/>
    <n v="22599"/>
    <n v="1"/>
    <n v="1"/>
    <n v="0"/>
    <n v="93276694.530000001"/>
    <n v="93276694.530000001"/>
    <n v="0"/>
  </r>
  <r>
    <s v="Catalogo principalOPEN VALUE - CSP GOBIERNO7JT-00002"/>
    <s v="7JT-00002OPEN VALUE - CSP GOBIERNO"/>
    <m/>
    <x v="0"/>
    <s v="7JT-00002"/>
    <x v="2"/>
    <s v="Catalogo principal"/>
    <s v="USD"/>
    <s v="N/A"/>
    <s v="Microsoft® O365 E1 Archiving Subscription Open Value Level D 1 Month AP_OV_OVNTO"/>
    <s v="Unidad"/>
    <s v="Und"/>
    <s v="Producto"/>
    <s v="N/A"/>
    <s v="N/A"/>
    <s v="N/A"/>
    <s v="7JT-00002"/>
    <s v="Suscripción mensual con pago anual"/>
    <n v="9.1999999999999993"/>
    <n v="1"/>
    <n v="1"/>
    <n v="0"/>
    <n v="37972.724000000002"/>
    <n v="37972.720000000001"/>
    <n v="0"/>
  </r>
  <r>
    <s v="Catalogo principalOPEN VALUE - CSP GOBIERNO7JT-00008"/>
    <s v="7JT-00008OPEN VALUE - CSP GOBIERNO"/>
    <m/>
    <x v="0"/>
    <s v="7JT-00008"/>
    <x v="2"/>
    <s v="Catalogo principal"/>
    <s v="USD"/>
    <s v="N/A"/>
    <s v="Microsoft® O365 E1 Archiving All Languages Subscription Open Value Level D 1 Month Enterprise_OV_OVNTO"/>
    <s v="Unidad"/>
    <s v="Und"/>
    <s v="Producto"/>
    <s v="N/A"/>
    <s v="N/A"/>
    <s v="N/A"/>
    <s v="7JT-00008"/>
    <s v="Suscripción mensual con pago anual"/>
    <n v="9.1999999999999993"/>
    <n v="1"/>
    <n v="1"/>
    <n v="0"/>
    <n v="37972.724000000002"/>
    <n v="37972.720000000001"/>
    <n v="0"/>
  </r>
  <r>
    <s v="Catalogo principalOPEN VALUE - CSP GOBIERNO7NQ-00187"/>
    <s v="7NQ-00187OPEN VALUE - CSP GOBIERNO"/>
    <m/>
    <x v="0"/>
    <s v="7NQ-00187"/>
    <x v="2"/>
    <s v="Catalogo principal"/>
    <s v="USD"/>
    <s v="N/A"/>
    <s v="Microsoft®SQLSvrStandardCore License/SoftwareAssurancePack OLV 2Licenses LevelD AdditionalProduct CoreLic 3Year Acquiredyear1_OV_OVNTO"/>
    <s v="Unidad"/>
    <s v="Und"/>
    <s v="Producto"/>
    <s v="N/A"/>
    <s v="N/A"/>
    <s v="N/A"/>
    <s v="7NQ-00187"/>
    <s v="Licencia"/>
    <n v="7974"/>
    <n v="1"/>
    <n v="1"/>
    <n v="0"/>
    <n v="32912445.780000001"/>
    <n v="32912445.780000001"/>
    <n v="0"/>
  </r>
  <r>
    <s v="Catalogo principalOPEN VALUE - CSP GOBIERNO7NQ-00188"/>
    <s v="7NQ-00188OPEN VALUE - CSP GOBIERNO"/>
    <m/>
    <x v="0"/>
    <s v="7NQ-00188"/>
    <x v="2"/>
    <s v="Catalogo principal"/>
    <s v="USD"/>
    <s v="N/A"/>
    <s v="Microsoft®SQLSvrStandardCore SoftwareAssurance OLV 2Licenses LevelD AdditionalProduct CoreLic 3Year Acquiredyear1_OV_OVNTO"/>
    <s v="Unidad"/>
    <s v="Und"/>
    <s v="Producto"/>
    <s v="N/A"/>
    <s v="N/A"/>
    <s v="N/A"/>
    <s v="7NQ-00188"/>
    <s v="Licencia"/>
    <n v="3417"/>
    <n v="1"/>
    <n v="1"/>
    <n v="0"/>
    <n v="14103564.99"/>
    <n v="14103564.99"/>
    <n v="0"/>
  </r>
  <r>
    <s v="Catalogo principalOPEN VALUE - CSP GOBIERNO7NS-00005"/>
    <s v="7NS-00005OPEN VALUE - CSP GOBIERNO"/>
    <m/>
    <x v="0"/>
    <s v="7NS-00005"/>
    <x v="2"/>
    <s v="Catalogo principal"/>
    <s v="USD"/>
    <s v="N/A"/>
    <s v="Microsoft®ProjectPlan3Open ShrdSvr MonthlySubscriptions-VolumeLicense OLV 1License LevelD AdditionalProduct 1Month_OV_OVNTO"/>
    <s v="Unidad"/>
    <s v="Und"/>
    <s v="Producto"/>
    <s v="N/A"/>
    <s v="N/A"/>
    <s v="N/A"/>
    <s v="7NS-00005"/>
    <s v="Suscripción mensual con pago anual"/>
    <n v="30"/>
    <n v="1"/>
    <n v="1"/>
    <n v="0"/>
    <n v="123824.1"/>
    <n v="123824.1"/>
    <n v="0"/>
  </r>
  <r>
    <s v="Catalogo principalOPEN VALUE - CSP GOBIERNO7YC-00005"/>
    <s v="7YC-00005OPEN VALUE - CSP GOBIERNO"/>
    <m/>
    <x v="0"/>
    <s v="7YC-00005"/>
    <x v="2"/>
    <s v="Catalogo principal"/>
    <s v="USD"/>
    <s v="N/A"/>
    <s v="Microsoft®ProjectPlan5Open ShrdSvr MonthlySubscriptions-VolumeLicense OLV 1License LevelD AdditionalProduct 1Month_OV_OVNTO"/>
    <s v="Unidad"/>
    <s v="Und"/>
    <s v="Producto"/>
    <s v="N/A"/>
    <s v="N/A"/>
    <s v="N/A"/>
    <s v="7YC-00005"/>
    <s v="Suscripción mensual con pago anual"/>
    <n v="55"/>
    <n v="1"/>
    <n v="1"/>
    <n v="0"/>
    <n v="227010.85"/>
    <n v="227010.85"/>
    <n v="0"/>
  </r>
  <r>
    <s v="Catalogo principalOPEN VALUE - CSP GOBIERNO810-06380"/>
    <s v="810-06380OPEN VALUE - CSP GOBIERNO"/>
    <m/>
    <x v="0"/>
    <s v="810-06380"/>
    <x v="2"/>
    <s v="Catalogo principal"/>
    <s v="USD"/>
    <s v="N/A"/>
    <s v="Microsoft®SQLServerEnterpriseEdition SoftwareAssurance OLV 1License LevelD AdditionalProduct 3Year Acquiredyear1_OV_OVNTO"/>
    <s v="Unidad"/>
    <s v="Und"/>
    <s v="Producto"/>
    <s v="N/A"/>
    <s v="N/A"/>
    <s v="N/A"/>
    <s v="810-06380"/>
    <s v="Licencia"/>
    <n v="8190"/>
    <n v="1"/>
    <n v="1"/>
    <n v="0"/>
    <n v="33803979.300000004"/>
    <n v="33803979.299999997"/>
    <n v="0"/>
  </r>
  <r>
    <s v="Catalogo principalOPEN VALUE - CSP GOBIERNO9A3-00028"/>
    <s v="9A3-00028OPEN VALUE - CSP GOBIERNO"/>
    <m/>
    <x v="0"/>
    <s v="9A3-00028"/>
    <x v="2"/>
    <s v="Catalogo principal"/>
    <s v="USD"/>
    <s v="N/A"/>
    <s v="Microsoft® Enterprise CAL Bridge EMS Subscription Open Value Level D 1 Month AP Per User_OV_OVNTO"/>
    <s v="Unidad"/>
    <s v="Und"/>
    <s v="Producto"/>
    <s v="N/A"/>
    <s v="N/A"/>
    <s v="N/A"/>
    <s v="9A3-00028"/>
    <s v="Suscripción mensual con pago anual"/>
    <n v="17"/>
    <n v="1"/>
    <n v="1"/>
    <n v="0"/>
    <n v="70166.990000000005"/>
    <n v="70166.990000000005"/>
    <n v="0"/>
  </r>
  <r>
    <s v="Catalogo principalOPEN VALUE - CSP GOBIERNO9A6-00024"/>
    <s v="9A6-00024OPEN VALUE - CSP GOBIERNO"/>
    <m/>
    <x v="0"/>
    <s v="9A6-00024"/>
    <x v="2"/>
    <s v="Catalogo principal"/>
    <s v="USD"/>
    <s v="N/A"/>
    <s v="Microsoft® Core CAL Bridge EMS Subscription Open Value Level D 1 Month AP Per User_OV_OVNTO"/>
    <s v="Unidad"/>
    <s v="Und"/>
    <s v="Producto"/>
    <s v="N/A"/>
    <s v="N/A"/>
    <s v="N/A"/>
    <s v="9A6-00024"/>
    <s v="Suscripción mensual con pago anual"/>
    <n v="7"/>
    <n v="1"/>
    <n v="1"/>
    <n v="0"/>
    <n v="28892.29"/>
    <n v="28892.29"/>
    <n v="0"/>
  </r>
  <r>
    <s v="Catalogo principalOPEN VALUE - CSP GOBIERNO9EA-00702"/>
    <s v="9EA-00702OPEN VALUE - CSP GOBIERNO"/>
    <m/>
    <x v="0"/>
    <s v="9EA-00702"/>
    <x v="2"/>
    <s v="Catalogo principal"/>
    <s v="USD"/>
    <s v="N/A"/>
    <s v="Microsoft® Win Server Datacenter Core License &amp; Software Assurance Open Value 16 Licenses Level D 3 Years Acquired Year 1 AP_OV_OVNTO"/>
    <s v="Unidad"/>
    <s v="Und"/>
    <s v="Producto"/>
    <s v="N/A"/>
    <s v="N/A"/>
    <s v="N/A"/>
    <s v="9EA-00702"/>
    <s v="Licencia"/>
    <n v="11904"/>
    <n v="1"/>
    <n v="1"/>
    <n v="0"/>
    <n v="49133402.880000003"/>
    <n v="49133402.880000003"/>
    <n v="0"/>
  </r>
  <r>
    <s v="Catalogo principalOPEN VALUE - CSP GOBIERNO9EA-00703"/>
    <s v="9EA-00703OPEN VALUE - CSP GOBIERNO"/>
    <m/>
    <x v="0"/>
    <s v="9EA-00703"/>
    <x v="2"/>
    <s v="Catalogo principal"/>
    <s v="USD"/>
    <s v="N/A"/>
    <s v="Microsoft® Win Server Datacenter Core Software Assurance Open Value 16 Licenses Level D 3 Years Acquired Year 1 AP_OV_OVNTO"/>
    <s v="Unidad"/>
    <s v="Und"/>
    <s v="Producto"/>
    <s v="N/A"/>
    <s v="N/A"/>
    <s v="N/A"/>
    <s v="9EA-00703"/>
    <s v="Licencia"/>
    <n v="5103"/>
    <n v="1"/>
    <n v="1"/>
    <n v="0"/>
    <n v="21062479.41"/>
    <n v="21062479.41"/>
    <n v="0"/>
  </r>
  <r>
    <s v="Catalogo principalOPEN VALUE - CSP GOBIERNO9EA-00704"/>
    <s v="9EA-00704OPEN VALUE - CSP GOBIERNO"/>
    <m/>
    <x v="0"/>
    <s v="9EA-00704"/>
    <x v="2"/>
    <s v="Catalogo principal"/>
    <s v="USD"/>
    <s v="N/A"/>
    <s v="Microsoft® Win Server Datacenter Core SA Step-up Open Value 16 Licenses Level D 3 Years Acquired Year 1 Win Server Std AP_OV_OVNTO"/>
    <s v="Unidad"/>
    <s v="Und"/>
    <s v="Producto"/>
    <s v="N/A"/>
    <s v="N/A"/>
    <s v="N/A"/>
    <s v="9EA-00704"/>
    <s v="Licencia"/>
    <n v="9966"/>
    <n v="1"/>
    <n v="1"/>
    <n v="0"/>
    <n v="41134366.020000003"/>
    <n v="41134366.020000003"/>
    <n v="0"/>
  </r>
  <r>
    <s v="Catalogo principalOPEN VALUE - CSP GOBIERNO9EA-00705"/>
    <s v="9EA-00705OPEN VALUE - CSP GOBIERNO"/>
    <m/>
    <x v="0"/>
    <s v="9EA-00705"/>
    <x v="2"/>
    <s v="Catalogo principal"/>
    <s v="USD"/>
    <s v="N/A"/>
    <s v="Microsoft® Win Server Datacenter Core License &amp; Software Assurance Open Value 2 Licenses Level D 3 Years Acquired Year 1 AP_OV_OVNTO"/>
    <s v="Unidad"/>
    <s v="Und"/>
    <s v="Producto"/>
    <s v="N/A"/>
    <s v="N/A"/>
    <s v="N/A"/>
    <s v="9EA-00705"/>
    <s v="Licencia"/>
    <n v="1491"/>
    <n v="1"/>
    <n v="1"/>
    <n v="0"/>
    <n v="6154057.7700000005"/>
    <n v="6154057.7699999996"/>
    <n v="0"/>
  </r>
  <r>
    <s v="Catalogo principalOPEN VALUE - CSP GOBIERNO9EA-00706"/>
    <s v="9EA-00706OPEN VALUE - CSP GOBIERNO"/>
    <m/>
    <x v="0"/>
    <s v="9EA-00706"/>
    <x v="2"/>
    <s v="Catalogo principal"/>
    <s v="USD"/>
    <s v="N/A"/>
    <s v="Microsoft® Win Server Datacenter Core Software Assurance Open Value 2 Licenses Level D 3 Years Acquired Year 1 AP_OV_OVNTO"/>
    <s v="Unidad"/>
    <s v="Und"/>
    <s v="Producto"/>
    <s v="N/A"/>
    <s v="N/A"/>
    <s v="N/A"/>
    <s v="9EA-00706"/>
    <s v="Licencia"/>
    <n v="639"/>
    <n v="1"/>
    <n v="1"/>
    <n v="0"/>
    <n v="2637453.33"/>
    <n v="2637453.33"/>
    <n v="0"/>
  </r>
  <r>
    <s v="Catalogo principalOPEN VALUE - CSP GOBIERNO9EA-00707"/>
    <s v="9EA-00707OPEN VALUE - CSP GOBIERNO"/>
    <m/>
    <x v="0"/>
    <s v="9EA-00707"/>
    <x v="2"/>
    <s v="Catalogo principal"/>
    <s v="USD"/>
    <s v="N/A"/>
    <s v="Microsoft® Win Server Datacenter Core SA Step-up Open Value 2 Licenses Level D 3 Years Acquired Year 1 Win Server Std AP_OV_OVNTO"/>
    <s v="Unidad"/>
    <s v="Und"/>
    <s v="Producto"/>
    <s v="N/A"/>
    <s v="N/A"/>
    <s v="N/A"/>
    <s v="9EA-00707"/>
    <s v="Licencia"/>
    <n v="1244"/>
    <n v="1"/>
    <n v="1"/>
    <n v="0"/>
    <n v="5134572.6800000006"/>
    <n v="5134572.68"/>
    <n v="0"/>
  </r>
  <r>
    <s v="Catalogo principalOPEN VALUE - CSP GOBIERNO9EM-00556"/>
    <s v="9EM-00556OPEN VALUE - CSP GOBIERNO"/>
    <m/>
    <x v="0"/>
    <s v="9EM-00556"/>
    <x v="2"/>
    <s v="Catalogo principal"/>
    <s v="USD"/>
    <s v="N/A"/>
    <s v="Microsoft® Win Server Standard Core License &amp; Software Assurance Open Value 16 Licenses Level D 3 Years Acquired Year 1 AP_OV_OVNTO"/>
    <s v="Unidad"/>
    <s v="Und"/>
    <s v="Producto"/>
    <s v="N/A"/>
    <s v="N/A"/>
    <s v="N/A"/>
    <s v="9EM-00556"/>
    <s v="Licencia"/>
    <n v="1941"/>
    <n v="1"/>
    <n v="1"/>
    <n v="0"/>
    <n v="8011419.2700000005"/>
    <n v="8011419.2699999996"/>
    <n v="0"/>
  </r>
  <r>
    <s v="Catalogo principalOPEN VALUE - CSP GOBIERNO9EM-00557"/>
    <s v="9EM-00557OPEN VALUE - CSP GOBIERNO"/>
    <m/>
    <x v="0"/>
    <s v="9EM-00557"/>
    <x v="2"/>
    <s v="Catalogo principal"/>
    <s v="USD"/>
    <s v="N/A"/>
    <s v="Microsoft® Win Server Standard Core Software Assurance Open Value 16 Licenses Level D 3 Years Acquired Year 1 AP_OV_OVNTO"/>
    <s v="Unidad"/>
    <s v="Und"/>
    <s v="Producto"/>
    <s v="N/A"/>
    <s v="N/A"/>
    <s v="N/A"/>
    <s v="9EM-00557"/>
    <s v="Licencia"/>
    <n v="831"/>
    <n v="1"/>
    <n v="1"/>
    <n v="0"/>
    <n v="3429927.5700000003"/>
    <n v="3429927.57"/>
    <n v="0"/>
  </r>
  <r>
    <s v="Catalogo principalOPEN VALUE - CSP GOBIERNO9EM-00558"/>
    <s v="9EM-00558OPEN VALUE - CSP GOBIERNO"/>
    <m/>
    <x v="0"/>
    <s v="9EM-00558"/>
    <x v="2"/>
    <s v="Catalogo principal"/>
    <s v="USD"/>
    <s v="N/A"/>
    <s v="Microsoft® Win Server Standard Core License &amp; Software Assurance Open Value 2 Licenses Level D 3 Years Acquired Year 1 AP_OV_OVNTO"/>
    <s v="Unidad"/>
    <s v="Und"/>
    <s v="Producto"/>
    <s v="N/A"/>
    <s v="N/A"/>
    <s v="N/A"/>
    <s v="9EM-00558"/>
    <s v="Licencia"/>
    <n v="246"/>
    <n v="1"/>
    <n v="1"/>
    <n v="0"/>
    <n v="1015357.6200000001"/>
    <n v="1015357.62"/>
    <n v="0"/>
  </r>
  <r>
    <s v="Catalogo principalOPEN VALUE - CSP GOBIERNO9EM-00559"/>
    <s v="9EM-00559OPEN VALUE - CSP GOBIERNO"/>
    <m/>
    <x v="0"/>
    <s v="9EM-00559"/>
    <x v="2"/>
    <s v="Catalogo principal"/>
    <s v="USD"/>
    <s v="N/A"/>
    <s v="Microsoft® Win Server Standard Core Software Assurance Open Value 2 Licenses Level D 3 Years Acquired Year 1 AP_OV_OVNTO"/>
    <s v="Unidad"/>
    <s v="Und"/>
    <s v="Producto"/>
    <s v="N/A"/>
    <s v="N/A"/>
    <s v="N/A"/>
    <s v="9EM-00559"/>
    <s v="Licencia"/>
    <n v="108"/>
    <n v="1"/>
    <n v="1"/>
    <n v="0"/>
    <n v="445766.76"/>
    <n v="445766.76"/>
    <n v="0"/>
  </r>
  <r>
    <s v="Catalogo principalOPEN VALUE - CSP GOBIERNO9EN-00484"/>
    <s v="9EN-00484OPEN VALUE - CSP GOBIERNO"/>
    <m/>
    <x v="0"/>
    <s v="9EN-00484"/>
    <x v="2"/>
    <s v="Catalogo principal"/>
    <s v="USD"/>
    <s v="N/A"/>
    <s v="Microsoft® System Center Standard Core License &amp; Software Assurance Open Value 16 Licenses Level D 3 Years Acquired Year 1 AP_OV_OVNTO"/>
    <s v="Unidad"/>
    <s v="Und"/>
    <s v="Producto"/>
    <s v="N/A"/>
    <s v="N/A"/>
    <s v="N/A"/>
    <s v="9EN-00484"/>
    <s v="Licencia"/>
    <n v="1962"/>
    <n v="1"/>
    <n v="1"/>
    <n v="0"/>
    <n v="8098096.1400000006"/>
    <n v="8098096.1399999997"/>
    <n v="0"/>
  </r>
  <r>
    <s v="Catalogo principalOPEN VALUE - CSP GOBIERNO9EN-00485"/>
    <s v="9EN-00485OPEN VALUE - CSP GOBIERNO"/>
    <m/>
    <x v="0"/>
    <s v="9EN-00485"/>
    <x v="2"/>
    <s v="Catalogo principal"/>
    <s v="USD"/>
    <s v="N/A"/>
    <s v="Microsoft® System Center Standard Core Software Assurance Open Value 16 Licenses Level D 3 Years Acquired Year 1 AP_OV_OVNTO"/>
    <s v="Unidad"/>
    <s v="Und"/>
    <s v="Producto"/>
    <s v="N/A"/>
    <s v="N/A"/>
    <s v="N/A"/>
    <s v="9EN-00485"/>
    <s v="Licencia"/>
    <n v="843"/>
    <n v="1"/>
    <n v="1"/>
    <n v="0"/>
    <n v="3479457.2100000004"/>
    <n v="3479457.21"/>
    <n v="0"/>
  </r>
  <r>
    <s v="Catalogo principalOPEN VALUE - CSP GOBIERNO9EN-00486"/>
    <s v="9EN-00486OPEN VALUE - CSP GOBIERNO"/>
    <m/>
    <x v="0"/>
    <s v="9EN-00486"/>
    <x v="2"/>
    <s v="Catalogo principal"/>
    <s v="USD"/>
    <s v="N/A"/>
    <s v="Microsoft® System Center Standard Core License &amp; Software Assurance Open Value 2 Licenses Level D 3 Years Acquired Year 1 AP_OV_OVNTO"/>
    <s v="Unidad"/>
    <s v="Und"/>
    <s v="Producto"/>
    <s v="N/A"/>
    <s v="N/A"/>
    <s v="N/A"/>
    <s v="9EN-00486"/>
    <s v="Licencia"/>
    <n v="246"/>
    <n v="1"/>
    <n v="1"/>
    <n v="0"/>
    <n v="1015357.6200000001"/>
    <n v="1015357.62"/>
    <n v="0"/>
  </r>
  <r>
    <s v="Catalogo principalOPEN VALUE - CSP GOBIERNO9EN-00487"/>
    <s v="9EN-00487OPEN VALUE - CSP GOBIERNO"/>
    <m/>
    <x v="0"/>
    <s v="9EN-00487"/>
    <x v="2"/>
    <s v="Catalogo principal"/>
    <s v="USD"/>
    <s v="N/A"/>
    <s v="Microsoft® System Center Standard Core Software Assurance Open Value 2 Licenses Level D 3 Years Acquired Year 1 AP_OV_OVNTO"/>
    <s v="Unidad"/>
    <s v="Und"/>
    <s v="Producto"/>
    <s v="N/A"/>
    <s v="N/A"/>
    <s v="N/A"/>
    <s v="9EN-00487"/>
    <s v="Licencia"/>
    <n v="105"/>
    <n v="1"/>
    <n v="1"/>
    <n v="0"/>
    <n v="433384.35000000003"/>
    <n v="433384.35"/>
    <n v="0"/>
  </r>
  <r>
    <s v="Catalogo principalOPEN VALUE - CSP GOBIERNO9EP-00632"/>
    <s v="9EP-00632OPEN VALUE - CSP GOBIERNO"/>
    <m/>
    <x v="0"/>
    <s v="9EP-00632"/>
    <x v="2"/>
    <s v="Catalogo principal"/>
    <s v="USD"/>
    <s v="N/A"/>
    <s v="Microsoft® System Center Datacenter Core License &amp; Software Assurance Open Value 16 Licenses Level D 3 Years Acquired Year 1 AP_OV_OVNTO"/>
    <s v="Unidad"/>
    <s v="Und"/>
    <s v="Producto"/>
    <s v="N/A"/>
    <s v="N/A"/>
    <s v="N/A"/>
    <s v="9EP-00632"/>
    <s v="Licencia"/>
    <n v="5349"/>
    <n v="1"/>
    <n v="1"/>
    <n v="0"/>
    <n v="22077837.030000001"/>
    <n v="22077837.030000001"/>
    <n v="0"/>
  </r>
  <r>
    <s v="Catalogo principalOPEN VALUE - CSP GOBIERNO9EP-00633"/>
    <s v="9EP-00633OPEN VALUE - CSP GOBIERNO"/>
    <m/>
    <x v="0"/>
    <s v="9EP-00633"/>
    <x v="2"/>
    <s v="Catalogo principal"/>
    <s v="USD"/>
    <s v="N/A"/>
    <s v="Microsoft® System Center Datacenter Core Software Assurance Open Value 16 Licenses Level D 3 Years Acquired Year 1 AP_OV_OVNTO"/>
    <s v="Unidad"/>
    <s v="Und"/>
    <s v="Producto"/>
    <s v="N/A"/>
    <s v="N/A"/>
    <s v="N/A"/>
    <s v="9EP-00633"/>
    <s v="Licencia"/>
    <n v="2292"/>
    <n v="1"/>
    <n v="1"/>
    <n v="0"/>
    <n v="9460161.2400000002"/>
    <n v="9460161.2400000002"/>
    <n v="0"/>
  </r>
  <r>
    <s v="Catalogo principalOPEN VALUE - CSP GOBIERNO9EP-00634"/>
    <s v="9EP-00634OPEN VALUE - CSP GOBIERNO"/>
    <m/>
    <x v="0"/>
    <s v="9EP-00634"/>
    <x v="2"/>
    <s v="Catalogo principal"/>
    <s v="USD"/>
    <s v="N/A"/>
    <s v="Microsoft® System Center Datacenter Core SA Step-up Open Value 16 Licenses Level D 3 Years Acquired Year 1 Sys Ctr Std AP_OV_OVNTO"/>
    <s v="Unidad"/>
    <s v="Und"/>
    <s v="Producto"/>
    <s v="N/A"/>
    <s v="N/A"/>
    <s v="N/A"/>
    <s v="9EP-00634"/>
    <s v="Licencia"/>
    <n v="3386"/>
    <n v="1"/>
    <n v="1"/>
    <n v="0"/>
    <n v="13975613.420000002"/>
    <n v="13975613.42"/>
    <n v="0"/>
  </r>
  <r>
    <s v="Catalogo principalOPEN VALUE - CSP GOBIERNO9EP-00635"/>
    <s v="9EP-00635OPEN VALUE - CSP GOBIERNO"/>
    <m/>
    <x v="0"/>
    <s v="9EP-00635"/>
    <x v="2"/>
    <s v="Catalogo principal"/>
    <s v="USD"/>
    <s v="N/A"/>
    <s v="Microsoft® System Center Datacenter Core License &amp; Software Assurance Open Value 2 Licenses Level D 3 Years Acquired Year 1 AP_OV_OVNTO"/>
    <s v="Unidad"/>
    <s v="Und"/>
    <s v="Producto"/>
    <s v="N/A"/>
    <s v="N/A"/>
    <s v="N/A"/>
    <s v="9EP-00635"/>
    <s v="Licencia"/>
    <n v="669"/>
    <n v="1"/>
    <n v="1"/>
    <n v="0"/>
    <n v="2761277.43"/>
    <n v="2761277.43"/>
    <n v="0"/>
  </r>
  <r>
    <s v="Catalogo principalOPEN VALUE - CSP GOBIERNO9EP-00636"/>
    <s v="9EP-00636OPEN VALUE - CSP GOBIERNO"/>
    <m/>
    <x v="0"/>
    <s v="9EP-00636"/>
    <x v="2"/>
    <s v="Catalogo principal"/>
    <s v="USD"/>
    <s v="N/A"/>
    <s v="Microsoft® System Center Datacenter Core Software Assurance Open Value 2 Licenses Level D 3 Years Acquired Year 1 AP_OV_OVNTO"/>
    <s v="Unidad"/>
    <s v="Und"/>
    <s v="Producto"/>
    <s v="N/A"/>
    <s v="N/A"/>
    <s v="N/A"/>
    <s v="9EP-00636"/>
    <s v="Licencia"/>
    <n v="288"/>
    <n v="1"/>
    <n v="1"/>
    <n v="0"/>
    <n v="1188711.3600000001"/>
    <n v="1188711.3600000001"/>
    <n v="0"/>
  </r>
  <r>
    <s v="Catalogo principalOPEN VALUE - CSP GOBIERNO9EP-00637"/>
    <s v="9EP-00637OPEN VALUE - CSP GOBIERNO"/>
    <m/>
    <x v="0"/>
    <s v="9EP-00637"/>
    <x v="2"/>
    <s v="Catalogo principal"/>
    <s v="USD"/>
    <s v="N/A"/>
    <s v="Microsoft® System Center Datacenter Core SA Step-up Open Value 2 Licenses Level D 3 Years Acquired Year 1 Sys Ctr Std AP_OV_OVNTO"/>
    <s v="Unidad"/>
    <s v="Und"/>
    <s v="Producto"/>
    <s v="N/A"/>
    <s v="N/A"/>
    <s v="N/A"/>
    <s v="9EP-00637"/>
    <s v="Licencia"/>
    <n v="424"/>
    <n v="1"/>
    <n v="1"/>
    <n v="0"/>
    <n v="1750047.28"/>
    <n v="1750047.28"/>
    <n v="0"/>
  </r>
  <r>
    <s v="Catalogo principalOPEN VALUE - CSP GOBIERNO9GA-00184"/>
    <s v="9GA-00184OPEN VALUE - CSP GOBIERNO"/>
    <m/>
    <x v="0"/>
    <s v="9GA-00184"/>
    <x v="2"/>
    <s v="Catalogo principal"/>
    <s v="USD"/>
    <s v="N/A"/>
    <s v="Microsoft® CIS Suite Standard Core License &amp; Software Assurance Open Value 16 Licenses Level D 3 Years Acquired Year 1 AP w/o SysCtrSvr_OV_OVNTO"/>
    <s v="Unidad"/>
    <s v="Und"/>
    <s v="Producto"/>
    <s v="N/A"/>
    <s v="N/A"/>
    <s v="N/A"/>
    <s v="9GA-00184"/>
    <s v="Licencia"/>
    <n v="2643"/>
    <n v="1"/>
    <n v="1"/>
    <n v="0"/>
    <n v="10908903.210000001"/>
    <n v="10908903.210000001"/>
    <n v="0"/>
  </r>
  <r>
    <s v="Catalogo principalOPEN VALUE - CSP GOBIERNO9GA-00185"/>
    <s v="9GA-00185OPEN VALUE - CSP GOBIERNO"/>
    <m/>
    <x v="0"/>
    <s v="9GA-00185"/>
    <x v="2"/>
    <s v="Catalogo principal"/>
    <s v="USD"/>
    <s v="N/A"/>
    <s v="Microsoft® CIS Suite Standard Core License &amp; Software Assurance Open Value 2 Licenses Level D 3 Years Acquired Year 1 AP w/o SysCtrSvr_OV_OVNTO"/>
    <s v="Unidad"/>
    <s v="Und"/>
    <s v="Producto"/>
    <s v="N/A"/>
    <s v="N/A"/>
    <s v="N/A"/>
    <s v="9GA-00185"/>
    <s v="Licencia"/>
    <n v="333"/>
    <n v="1"/>
    <n v="1"/>
    <n v="0"/>
    <n v="1374447.51"/>
    <n v="1374447.51"/>
    <n v="0"/>
  </r>
  <r>
    <s v="Catalogo principalOPEN VALUE - CSP GOBIERNO9GA-00549"/>
    <s v="9GA-00549OPEN VALUE - CSP GOBIERNO"/>
    <m/>
    <x v="0"/>
    <s v="9GA-00549"/>
    <x v="2"/>
    <s v="Catalogo principal"/>
    <s v="USD"/>
    <s v="N/A"/>
    <s v="Microsoft® CIS Suite Standard Core License &amp; Software Assurance Open Value 16 Licenses Level D 3 Years Acquired Year 1 AP_OV_OVNTO"/>
    <s v="Unidad"/>
    <s v="Und"/>
    <s v="Producto"/>
    <s v="N/A"/>
    <s v="N/A"/>
    <s v="N/A"/>
    <s v="9GA-00549"/>
    <s v="Licencia"/>
    <n v="3708"/>
    <n v="1"/>
    <n v="1"/>
    <n v="0"/>
    <n v="15304658.760000002"/>
    <n v="15304658.76"/>
    <n v="0"/>
  </r>
  <r>
    <s v="Catalogo principalOPEN VALUE - CSP GOBIERNO9GA-00550"/>
    <s v="9GA-00550OPEN VALUE - CSP GOBIERNO"/>
    <m/>
    <x v="0"/>
    <s v="9GA-00550"/>
    <x v="2"/>
    <s v="Catalogo principal"/>
    <s v="USD"/>
    <s v="N/A"/>
    <s v="Microsoft® CIS Suite Standard Core Software Assurance Open Value 16 Licenses Level D 3 Years Acquired Year 1 AP_OV_OVNTO"/>
    <s v="Unidad"/>
    <s v="Und"/>
    <s v="Producto"/>
    <s v="N/A"/>
    <s v="N/A"/>
    <s v="N/A"/>
    <s v="9GA-00550"/>
    <s v="Licencia"/>
    <n v="1590"/>
    <n v="1"/>
    <n v="1"/>
    <n v="0"/>
    <n v="6562677.3000000007"/>
    <n v="6562677.2999999998"/>
    <n v="0"/>
  </r>
  <r>
    <s v="Catalogo principalOPEN VALUE - CSP GOBIERNO9GA-00551"/>
    <s v="9GA-00551OPEN VALUE - CSP GOBIERNO"/>
    <m/>
    <x v="0"/>
    <s v="9GA-00551"/>
    <x v="2"/>
    <s v="Catalogo principal"/>
    <s v="USD"/>
    <s v="N/A"/>
    <s v="Microsoft® CIS Suite Standard Core License &amp; Software Assurance Open Value 2 Licenses Level D 3 Years Acquired Year 1 AP_OV_OVNTO"/>
    <s v="Unidad"/>
    <s v="Und"/>
    <s v="Producto"/>
    <s v="N/A"/>
    <s v="N/A"/>
    <s v="N/A"/>
    <s v="9GA-00551"/>
    <s v="Licencia"/>
    <n v="468"/>
    <n v="1"/>
    <n v="1"/>
    <n v="0"/>
    <n v="1931655.9600000002"/>
    <n v="1931655.96"/>
    <n v="0"/>
  </r>
  <r>
    <s v="Catalogo principalOPEN VALUE - CSP GOBIERNO9GA-00552"/>
    <s v="9GA-00552OPEN VALUE - CSP GOBIERNO"/>
    <m/>
    <x v="0"/>
    <s v="9GA-00552"/>
    <x v="2"/>
    <s v="Catalogo principal"/>
    <s v="USD"/>
    <s v="N/A"/>
    <s v="Microsoft® CIS Suite Standard Core Software Assurance Open Value 2 Licenses Level D 3 Years Acquired Year 1 AP_OV_OVNTO"/>
    <s v="Unidad"/>
    <s v="Und"/>
    <s v="Producto"/>
    <s v="N/A"/>
    <s v="N/A"/>
    <s v="N/A"/>
    <s v="9GA-00552"/>
    <s v="Licencia"/>
    <n v="201"/>
    <n v="1"/>
    <n v="1"/>
    <n v="0"/>
    <n v="829621.47000000009"/>
    <n v="829621.47"/>
    <n v="0"/>
  </r>
  <r>
    <s v="Catalogo principalOPEN VALUE - CSP GOBIERNO9GA-00664"/>
    <s v="9GA-00664OPEN VALUE - CSP GOBIERNO"/>
    <m/>
    <x v="0"/>
    <s v="9GA-00664"/>
    <x v="2"/>
    <s v="Catalogo principal"/>
    <s v="USD"/>
    <s v="N/A"/>
    <s v="Microsoft® CIS Suite Standard Core License &amp; Software Assurance Open Value 16 Licenses Level D 3 Years Acquired Year 1 AP w/o WinSvr_OV_OVNTO"/>
    <s v="Unidad"/>
    <s v="Und"/>
    <s v="Producto"/>
    <s v="N/A"/>
    <s v="N/A"/>
    <s v="N/A"/>
    <s v="9GA-00664"/>
    <s v="Licencia"/>
    <n v="2655"/>
    <n v="1"/>
    <n v="1"/>
    <n v="0"/>
    <n v="10958432.850000001"/>
    <n v="10958432.85"/>
    <n v="0"/>
  </r>
  <r>
    <s v="Catalogo principalOPEN VALUE - CSP GOBIERNO9GA-00665"/>
    <s v="9GA-00665OPEN VALUE - CSP GOBIERNO"/>
    <m/>
    <x v="0"/>
    <s v="9GA-00665"/>
    <x v="2"/>
    <s v="Catalogo principal"/>
    <s v="USD"/>
    <s v="N/A"/>
    <s v="Microsoft® CIS Suite Standard Core License &amp; Software Assurance Open Value 2 Licenses Level D 3 Years Acquired Year 1 AP w/o WinSvr_OV_OVNTO"/>
    <s v="Unidad"/>
    <s v="Und"/>
    <s v="Producto"/>
    <s v="N/A"/>
    <s v="N/A"/>
    <s v="N/A"/>
    <s v="9GA-00665"/>
    <s v="Licencia"/>
    <n v="333"/>
    <n v="1"/>
    <n v="1"/>
    <n v="0"/>
    <n v="1374447.51"/>
    <n v="1374447.51"/>
    <n v="0"/>
  </r>
  <r>
    <s v="Catalogo principalOPEN VALUE - CSP GOBIERNO9GS-00487"/>
    <s v="9GS-00487OPEN VALUE - CSP GOBIERNO"/>
    <m/>
    <x v="0"/>
    <s v="9GS-00487"/>
    <x v="2"/>
    <s v="Catalogo principal"/>
    <s v="USD"/>
    <s v="N/A"/>
    <s v="Microsoft® CIS Suite Datacenter Core License &amp; Software Assurance Open Value 16 Licenses Level D 3 Years Acquired Year 1 AP_OV_OVNTO"/>
    <s v="Unidad"/>
    <s v="Und"/>
    <s v="Producto"/>
    <s v="N/A"/>
    <s v="N/A"/>
    <s v="N/A"/>
    <s v="9GS-00487"/>
    <s v="Licencia"/>
    <n v="16389"/>
    <n v="1"/>
    <n v="1"/>
    <n v="0"/>
    <n v="67645105.829999998"/>
    <n v="67645105.829999998"/>
    <n v="0"/>
  </r>
  <r>
    <s v="Catalogo principalOPEN VALUE - CSP GOBIERNO9GS-00488"/>
    <s v="9GS-00488OPEN VALUE - CSP GOBIERNO"/>
    <m/>
    <x v="0"/>
    <s v="9GS-00488"/>
    <x v="2"/>
    <s v="Catalogo principal"/>
    <s v="USD"/>
    <s v="N/A"/>
    <s v="Microsoft® CIS Suite Datacenter Core Software Assurance Open Value 16 Licenses Level D 3 Years Acquired Year 1 AP_OV_OVNTO"/>
    <s v="Unidad"/>
    <s v="Und"/>
    <s v="Producto"/>
    <s v="N/A"/>
    <s v="N/A"/>
    <s v="N/A"/>
    <s v="9GS-00488"/>
    <s v="Licencia"/>
    <n v="7026"/>
    <n v="1"/>
    <n v="1"/>
    <n v="0"/>
    <n v="28999604.220000003"/>
    <n v="28999604.219999999"/>
    <n v="0"/>
  </r>
  <r>
    <s v="Catalogo principalOPEN VALUE - CSP GOBIERNO9GS-00489"/>
    <s v="9GS-00489OPEN VALUE - CSP GOBIERNO"/>
    <m/>
    <x v="0"/>
    <s v="9GS-00489"/>
    <x v="2"/>
    <s v="Catalogo principal"/>
    <s v="USD"/>
    <s v="N/A"/>
    <s v="Microsoft® CIS Suite Datacenter Core SA Step-up Open Value 16 Licenses Level D 3 Years Acquired Year 1 CIS Standard Core AP_OV_OVNTO"/>
    <s v="Unidad"/>
    <s v="Und"/>
    <s v="Producto"/>
    <s v="N/A"/>
    <s v="N/A"/>
    <s v="N/A"/>
    <s v="9GS-00489"/>
    <s v="Licencia"/>
    <n v="12683"/>
    <n v="1"/>
    <n v="1"/>
    <n v="0"/>
    <n v="52348702.010000005"/>
    <n v="52348702.009999998"/>
    <n v="0"/>
  </r>
  <r>
    <s v="Catalogo principalOPEN VALUE - CSP GOBIERNO9GS-00490"/>
    <s v="9GS-00490OPEN VALUE - CSP GOBIERNO"/>
    <m/>
    <x v="0"/>
    <s v="9GS-00490"/>
    <x v="2"/>
    <s v="Catalogo principal"/>
    <s v="USD"/>
    <s v="N/A"/>
    <s v="Microsoft® CIS Suite Datacenter Core License &amp; Software Assurance Open Value 2 Licenses Level D 3 Years Acquired Year 1 AP_OV_OVNTO"/>
    <s v="Unidad"/>
    <s v="Und"/>
    <s v="Producto"/>
    <s v="N/A"/>
    <s v="N/A"/>
    <s v="N/A"/>
    <s v="9GS-00490"/>
    <s v="Licencia"/>
    <n v="2052"/>
    <n v="1"/>
    <n v="1"/>
    <n v="0"/>
    <n v="8469568.4400000013"/>
    <n v="8469568.4399999995"/>
    <n v="0"/>
  </r>
  <r>
    <s v="Catalogo principalOPEN VALUE - CSP GOBIERNO9GS-00491"/>
    <s v="9GS-00491OPEN VALUE - CSP GOBIERNO"/>
    <m/>
    <x v="0"/>
    <s v="9GS-00491"/>
    <x v="2"/>
    <s v="Catalogo principal"/>
    <s v="USD"/>
    <s v="N/A"/>
    <s v="Microsoft® CIS Suite Datacenter Core Software Assurance Open Value 2 Licenses Level D 3 Years Acquired Year 1 AP_OV_OVNTO"/>
    <s v="Unidad"/>
    <s v="Und"/>
    <s v="Producto"/>
    <s v="N/A"/>
    <s v="N/A"/>
    <s v="N/A"/>
    <s v="9GS-00491"/>
    <s v="Licencia"/>
    <n v="879"/>
    <n v="1"/>
    <n v="1"/>
    <n v="0"/>
    <n v="3628046.1300000004"/>
    <n v="3628046.13"/>
    <n v="0"/>
  </r>
  <r>
    <s v="Catalogo principalOPEN VALUE - CSP GOBIERNO9GS-00492"/>
    <s v="9GS-00492OPEN VALUE - CSP GOBIERNO"/>
    <m/>
    <x v="0"/>
    <s v="9GS-00492"/>
    <x v="2"/>
    <s v="Catalogo principal"/>
    <s v="USD"/>
    <s v="N/A"/>
    <s v="Microsoft® CIS Suite Datacenter Core SA Step-up Open Value 2 Licenses Level D 3 Years Acquired Year 1 CIS Standard Core AP_OV_OVNTO"/>
    <s v="Unidad"/>
    <s v="Und"/>
    <s v="Producto"/>
    <s v="N/A"/>
    <s v="N/A"/>
    <s v="N/A"/>
    <s v="9GS-00492"/>
    <s v="Licencia"/>
    <n v="1584"/>
    <n v="1"/>
    <n v="1"/>
    <n v="0"/>
    <n v="6537912.4800000004"/>
    <n v="6537912.4800000004"/>
    <n v="0"/>
  </r>
  <r>
    <s v="Catalogo principalOPEN VALUE - CSP GOBIERNO9GS-00673"/>
    <s v="9GS-00673OPEN VALUE - CSP GOBIERNO"/>
    <m/>
    <x v="0"/>
    <s v="9GS-00673"/>
    <x v="2"/>
    <s v="Catalogo principal"/>
    <s v="USD"/>
    <s v="N/A"/>
    <s v="Microsoft® CIS Suite Datacenter Core License &amp; Software Assurance Open Value 16 Licenses Level D 3 Years Acquired Year 1 AP w/o SysCtrSvr_OV_OVNTO"/>
    <s v="Unidad"/>
    <s v="Und"/>
    <s v="Producto"/>
    <s v="N/A"/>
    <s v="N/A"/>
    <s v="N/A"/>
    <s v="9GS-00673"/>
    <s v="Licencia"/>
    <n v="13488"/>
    <n v="1"/>
    <n v="1"/>
    <n v="0"/>
    <n v="55671315.360000007"/>
    <n v="55671315.359999999"/>
    <n v="0"/>
  </r>
  <r>
    <s v="Catalogo principalOPEN VALUE - CSP GOBIERNO9GS-00674"/>
    <s v="9GS-00674OPEN VALUE - CSP GOBIERNO"/>
    <m/>
    <x v="0"/>
    <s v="9GS-00674"/>
    <x v="2"/>
    <s v="Catalogo principal"/>
    <s v="USD"/>
    <s v="N/A"/>
    <s v="Microsoft® CIS Suite Datacenter Core License &amp; Software Assurance Open Value 2 Licenses Level D 3 Years Acquired Year 1 AP w/o SysCtrSvr_OV_OVNTO"/>
    <s v="Unidad"/>
    <s v="Und"/>
    <s v="Producto"/>
    <s v="N/A"/>
    <s v="N/A"/>
    <s v="N/A"/>
    <s v="9GS-00674"/>
    <s v="Licencia"/>
    <n v="1689"/>
    <n v="1"/>
    <n v="1"/>
    <n v="0"/>
    <n v="6971296.8300000001"/>
    <n v="6971296.8300000001"/>
    <n v="0"/>
  </r>
  <r>
    <s v="Catalogo principalOPEN VALUE - CSP GOBIERNO9GS-00853"/>
    <s v="9GS-00853OPEN VALUE - CSP GOBIERNO"/>
    <m/>
    <x v="0"/>
    <s v="9GS-00853"/>
    <x v="2"/>
    <s v="Catalogo principal"/>
    <s v="USD"/>
    <s v="N/A"/>
    <s v="Microsoft® CIS Suite Datacenter Core License &amp; Software Assurance Open Value 16 Licenses Level D 3 Years Acquired Year 1 AP w/o WinSvr_OV_OVNTO"/>
    <s v="Unidad"/>
    <s v="Und"/>
    <s v="Producto"/>
    <s v="N/A"/>
    <s v="N/A"/>
    <s v="N/A"/>
    <s v="9GS-00853"/>
    <s v="Licencia"/>
    <n v="9927"/>
    <n v="1"/>
    <n v="1"/>
    <n v="0"/>
    <n v="40973394.690000005"/>
    <n v="40973394.689999998"/>
    <n v="0"/>
  </r>
  <r>
    <s v="Catalogo principalOPEN VALUE - CSP GOBIERNO9GS-00854"/>
    <s v="9GS-00854OPEN VALUE - CSP GOBIERNO"/>
    <m/>
    <x v="0"/>
    <s v="9GS-00854"/>
    <x v="2"/>
    <s v="Catalogo principal"/>
    <s v="USD"/>
    <s v="N/A"/>
    <s v="Microsoft® CIS Suite Datacenter Core License &amp; Software Assurance Open Value 2 Licenses Level D 3 Years Acquired Year 1 AP w/o WinSvr_OV_OVNTO"/>
    <s v="Unidad"/>
    <s v="Und"/>
    <s v="Producto"/>
    <s v="N/A"/>
    <s v="N/A"/>
    <s v="N/A"/>
    <s v="9GS-00854"/>
    <s v="Licencia"/>
    <n v="1242"/>
    <n v="1"/>
    <n v="1"/>
    <n v="0"/>
    <n v="5126317.74"/>
    <n v="5126317.74"/>
    <n v="0"/>
  </r>
  <r>
    <s v="Catalogo principalOPEN VALUE - CSP GOBIERNO9ST-00122"/>
    <s v="9ST-00122OPEN VALUE - CSP GOBIERNO"/>
    <m/>
    <x v="0"/>
    <s v="9ST-00122"/>
    <x v="2"/>
    <s v="Catalogo principal"/>
    <s v="USD"/>
    <s v="N/A"/>
    <s v="Microsoft® Office Audit &amp; Control Management License &amp; Software Assurance Open Value Level D 3 Years Acquired Year 1 AP_OV_OVNTO"/>
    <s v="Unidad"/>
    <s v="Und"/>
    <s v="Producto"/>
    <s v="N/A"/>
    <s v="N/A"/>
    <s v="N/A"/>
    <s v="9ST-00122"/>
    <s v="Licencia"/>
    <n v="7560"/>
    <n v="1"/>
    <n v="1"/>
    <n v="0"/>
    <n v="31203673.200000003"/>
    <n v="31203673.199999999"/>
    <n v="0"/>
  </r>
  <r>
    <s v="Catalogo principalOPEN VALUE - CSP GOBIERNO9ST-00123"/>
    <s v="9ST-00123OPEN VALUE - CSP GOBIERNO"/>
    <m/>
    <x v="0"/>
    <s v="9ST-00123"/>
    <x v="2"/>
    <s v="Catalogo principal"/>
    <s v="USD"/>
    <s v="N/A"/>
    <s v="Microsoft® Office Audit &amp; Control Management Software Assurance Open Value Level D 3 Years Acquired Year 1 AP_OV_OVNTO"/>
    <s v="Unidad"/>
    <s v="Und"/>
    <s v="Producto"/>
    <s v="N/A"/>
    <s v="N/A"/>
    <s v="N/A"/>
    <s v="9ST-00123"/>
    <s v="Licencia"/>
    <n v="3240"/>
    <n v="1"/>
    <n v="1"/>
    <n v="0"/>
    <n v="13373002.800000001"/>
    <n v="13373002.800000001"/>
    <n v="0"/>
  </r>
  <r>
    <s v="Catalogo principalOPEN VALUE - CSP GOBIERNO9TX-00409"/>
    <s v="9TX-00409OPEN VALUE - CSP GOBIERNO"/>
    <m/>
    <x v="0"/>
    <s v="9TX-00409"/>
    <x v="2"/>
    <s v="Catalogo principal"/>
    <s v="USD"/>
    <s v="N/A"/>
    <s v="Microsoft® System Center Operations Manager License &amp; Software Assurance Open Value Level D 3 Years Acquired Year 1 AP Per User_OV_OVNTO"/>
    <s v="Unidad"/>
    <s v="Und"/>
    <s v="Producto"/>
    <s v="N/A"/>
    <s v="N/A"/>
    <s v="N/A"/>
    <s v="9TX-00409"/>
    <s v="Licencia"/>
    <n v="54"/>
    <n v="1"/>
    <n v="1"/>
    <n v="0"/>
    <n v="222883.38"/>
    <n v="222883.38"/>
    <n v="0"/>
  </r>
  <r>
    <s v="Catalogo principalOPEN VALUE - CSP GOBIERNO9TX-00415"/>
    <s v="9TX-00415OPEN VALUE - CSP GOBIERNO"/>
    <m/>
    <x v="0"/>
    <s v="9TX-00415"/>
    <x v="2"/>
    <s v="Catalogo principal"/>
    <s v="USD"/>
    <s v="N/A"/>
    <s v="Microsoft® System Center Operations Manager Software Assurance Open Value Level D 3 Years Acquired Year 1 AP Per User_OV_OVNTO"/>
    <s v="Unidad"/>
    <s v="Und"/>
    <s v="Producto"/>
    <s v="N/A"/>
    <s v="N/A"/>
    <s v="N/A"/>
    <s v="9TX-00415"/>
    <s v="Licencia"/>
    <n v="24"/>
    <n v="1"/>
    <n v="1"/>
    <n v="0"/>
    <n v="99059.28"/>
    <n v="99059.28"/>
    <n v="0"/>
  </r>
  <r>
    <s v="Catalogo principalOPEN VALUE - CSP GOBIERNO9TX-00654"/>
    <s v="9TX-00654OPEN VALUE - CSP GOBIERNO"/>
    <m/>
    <x v="0"/>
    <s v="9TX-00654"/>
    <x v="2"/>
    <s v="Catalogo principal"/>
    <s v="USD"/>
    <s v="N/A"/>
    <s v="Microsoft® System Center Operations Manager Software Assurance Open Value Level D 3 Years Acquired Year 1 AP Per OSE_OV_OVNTO"/>
    <s v="Unidad"/>
    <s v="Und"/>
    <s v="Producto"/>
    <s v="N/A"/>
    <s v="N/A"/>
    <s v="N/A"/>
    <s v="9TX-00654"/>
    <s v="Licencia"/>
    <n v="18"/>
    <n v="1"/>
    <n v="1"/>
    <n v="0"/>
    <n v="74294.460000000006"/>
    <n v="74294.460000000006"/>
    <n v="0"/>
  </r>
  <r>
    <s v="Catalogo principalOPEN VALUE - CSP GOBIERNO9TX-00676"/>
    <s v="9TX-00676OPEN VALUE - CSP GOBIERNO"/>
    <m/>
    <x v="0"/>
    <s v="9TX-00676"/>
    <x v="2"/>
    <s v="Catalogo principal"/>
    <s v="USD"/>
    <s v="N/A"/>
    <s v="Microsoft® System Center Operations Manager License &amp; Software Assurance Open Value Level D 3 Years Acquired Year 1 AP Per OSE_OV_OVNTO"/>
    <s v="Unidad"/>
    <s v="Und"/>
    <s v="Producto"/>
    <s v="N/A"/>
    <s v="N/A"/>
    <s v="N/A"/>
    <s v="9TX-00676"/>
    <s v="Licencia"/>
    <n v="42"/>
    <n v="1"/>
    <n v="1"/>
    <n v="0"/>
    <n v="173353.74000000002"/>
    <n v="173353.74"/>
    <n v="0"/>
  </r>
  <r>
    <s v="Catalogo principalOPEN VALUE - CSP GOBIERNOCF3-00006"/>
    <s v="CF3-00006OPEN VALUE - CSP GOBIERNO"/>
    <m/>
    <x v="0"/>
    <s v="CF3-00006"/>
    <x v="2"/>
    <s v="Catalogo principal"/>
    <s v="USD"/>
    <s v="N/A"/>
    <s v="Microsoft®EntMobandSecurityE5Open ShrdSvr MonthlySubscriptions-VolumeLicense OLV 1License LevelD AdditionalProduct 1Month_OV_OVNTO"/>
    <s v="Unidad"/>
    <s v="Und"/>
    <s v="Producto"/>
    <s v="N/A"/>
    <s v="N/A"/>
    <s v="N/A"/>
    <s v="CF3-00006"/>
    <s v="Suscripción mensual con pago anual"/>
    <n v="16.5"/>
    <n v="1"/>
    <n v="1"/>
    <n v="0"/>
    <n v="68103.255000000005"/>
    <n v="68103.259999999995"/>
    <n v="0"/>
  </r>
  <r>
    <s v="Catalogo principalOPEN VALUE - CSP GOBIERNOCGJ-00005"/>
    <s v="CGJ-00005OPEN VALUE - CSP GOBIERNO"/>
    <m/>
    <x v="0"/>
    <s v="CGJ-00005"/>
    <x v="2"/>
    <s v="Catalogo principal"/>
    <s v="USD"/>
    <s v="N/A"/>
    <s v="Microsoft®AzureInfoProtPremP2Open ShrdSvr MonthlySubscriptions-VolumeLicense OLV 1License LevelD AdditionalProduct 1Month_OV_OVNTO"/>
    <s v="Unidad"/>
    <s v="Und"/>
    <s v="Producto"/>
    <s v="N/A"/>
    <s v="N/A"/>
    <s v="N/A"/>
    <s v="CGJ-00005"/>
    <s v="Suscripción mensual con pago anual"/>
    <n v="5"/>
    <n v="1"/>
    <n v="1"/>
    <n v="0"/>
    <n v="20637.350000000002"/>
    <n v="20637.349999999999"/>
    <n v="0"/>
  </r>
  <r>
    <s v="Catalogo principalOPEN VALUE - CSP GOBIERNOD75-01916"/>
    <s v="D75-01916OPEN VALUE - CSP GOBIERNO"/>
    <m/>
    <x v="0"/>
    <s v="D75-01916"/>
    <x v="2"/>
    <s v="Catalogo principal"/>
    <s v="USD"/>
    <s v="N/A"/>
    <s v="Microsoft® BizTalk Server Standard License &amp; Software Assurance Open Value 2 Licenses Level D 3 Years Acquired Year 1 Additional Product Core License_OV_OVNTO"/>
    <s v="Unidad"/>
    <s v="Und"/>
    <s v="Producto"/>
    <s v="N/A"/>
    <s v="N/A"/>
    <s v="N/A"/>
    <s v="D75-01916"/>
    <s v="Licencia"/>
    <n v="11277"/>
    <n v="1"/>
    <n v="1"/>
    <n v="0"/>
    <n v="46545479.190000005"/>
    <n v="46545479.189999998"/>
    <n v="0"/>
  </r>
  <r>
    <s v="Catalogo principalOPEN VALUE - CSP GOBIERNOD75-01917"/>
    <s v="D75-01917OPEN VALUE - CSP GOBIERNO"/>
    <m/>
    <x v="0"/>
    <s v="D75-01917"/>
    <x v="2"/>
    <s v="Catalogo principal"/>
    <s v="USD"/>
    <s v="N/A"/>
    <s v="Microsoft® BizTalk Server Standard SA Step-up Open Value 2 Licenses Level D 3 Years Acquired Year 1 BizTalk Server Branch AP Core License_OV_OVNTO"/>
    <s v="Unidad"/>
    <s v="Und"/>
    <s v="Producto"/>
    <s v="N/A"/>
    <s v="N/A"/>
    <s v="N/A"/>
    <s v="D75-01917"/>
    <s v="Licencia"/>
    <n v="8464"/>
    <n v="1"/>
    <n v="1"/>
    <n v="0"/>
    <n v="34934906.080000006"/>
    <n v="34934906.079999998"/>
    <n v="0"/>
  </r>
  <r>
    <s v="Catalogo principalOPEN VALUE - CSP GOBIERNOD75-01918"/>
    <s v="D75-01918OPEN VALUE - CSP GOBIERNO"/>
    <m/>
    <x v="0"/>
    <s v="D75-01918"/>
    <x v="2"/>
    <s v="Catalogo principal"/>
    <s v="USD"/>
    <s v="N/A"/>
    <s v="Microsoft® BizTalk Server Standard Software Assurance Open Value 2 Licenses Level D 3 Years Acquired Year 1 Additional Product Core License_OV_OVNTO"/>
    <s v="Unidad"/>
    <s v="Und"/>
    <s v="Producto"/>
    <s v="N/A"/>
    <s v="N/A"/>
    <s v="N/A"/>
    <s v="D75-01918"/>
    <s v="Licencia"/>
    <n v="4833"/>
    <n v="1"/>
    <n v="1"/>
    <n v="0"/>
    <n v="19948062.510000002"/>
    <n v="19948062.510000002"/>
    <n v="0"/>
  </r>
  <r>
    <s v="Catalogo principalOPEN VALUE - CSP GOBIERNOD86-03848"/>
    <s v="D86-03848OPEN VALUE - CSP GOBIERNO"/>
    <m/>
    <x v="0"/>
    <s v="D86-03848"/>
    <x v="2"/>
    <s v="Catalogo principal"/>
    <s v="USD"/>
    <s v="N/A"/>
    <s v="Microsoft®Visio®Standard License/SoftwareAssurancePack OLV 1License LevelD AdditionalProduct 3Year Acquiredyear1_OV_OVNTO"/>
    <s v="Unidad"/>
    <s v="Und"/>
    <s v="Producto"/>
    <s v="N/A"/>
    <s v="N/A"/>
    <s v="N/A"/>
    <s v="D86-03848"/>
    <s v="Licencia"/>
    <n v="615"/>
    <n v="1"/>
    <n v="1"/>
    <n v="0"/>
    <n v="2538394.0500000003"/>
    <n v="2538394.0499999998"/>
    <n v="0"/>
  </r>
  <r>
    <s v="Catalogo principalOPEN VALUE - CSP GOBIERNOD86-03853"/>
    <s v="D86-03853OPEN VALUE - CSP GOBIERNO"/>
    <m/>
    <x v="0"/>
    <s v="D86-03853"/>
    <x v="2"/>
    <s v="Catalogo principal"/>
    <s v="USD"/>
    <s v="N/A"/>
    <s v="Microsoft®Visio®Standard SoftwareAssurance OLV 1License LevelD AdditionalProduct 3Year Acquiredyear1_OV_OVNTO"/>
    <s v="Unidad"/>
    <s v="Und"/>
    <s v="Producto"/>
    <s v="N/A"/>
    <s v="N/A"/>
    <s v="N/A"/>
    <s v="D86-03853"/>
    <s v="Licencia"/>
    <n v="288"/>
    <n v="1"/>
    <n v="1"/>
    <n v="0"/>
    <n v="1188711.3600000001"/>
    <n v="1188711.3600000001"/>
    <n v="0"/>
  </r>
  <r>
    <s v="Catalogo principalOPEN VALUE - CSP GOBIERNOD87-03964"/>
    <s v="D87-03964OPEN VALUE - CSP GOBIERNO"/>
    <m/>
    <x v="0"/>
    <s v="D87-03964"/>
    <x v="2"/>
    <s v="Catalogo principal"/>
    <s v="USD"/>
    <s v="N/A"/>
    <s v="Microsoft®Visio®Professional License/SoftwareAssurancePack OLV 1License LevelD AdditionalProduct 3Year Acquiredyear1_OV_OVNTO"/>
    <s v="Unidad"/>
    <s v="Und"/>
    <s v="Producto"/>
    <s v="N/A"/>
    <s v="N/A"/>
    <s v="N/A"/>
    <s v="D87-03964"/>
    <s v="Licencia"/>
    <n v="1188"/>
    <n v="1"/>
    <n v="1"/>
    <n v="0"/>
    <n v="4903434.3600000003"/>
    <n v="4903434.3600000003"/>
    <n v="0"/>
  </r>
  <r>
    <s v="Catalogo principalOPEN VALUE - CSP GOBIERNOD87-03969"/>
    <s v="D87-03969OPEN VALUE - CSP GOBIERNO"/>
    <m/>
    <x v="0"/>
    <s v="D87-03969"/>
    <x v="2"/>
    <s v="Catalogo principal"/>
    <s v="USD"/>
    <s v="N/A"/>
    <s v="Microsoft®Visio®Professional SAStepUp OLV 1License LevelD VisioStandard AdditionalProduct 3Year Acquiredyear1_OV_OVNTO"/>
    <s v="Unidad"/>
    <s v="Und"/>
    <s v="Producto"/>
    <s v="N/A"/>
    <s v="N/A"/>
    <s v="N/A"/>
    <s v="D87-03969"/>
    <s v="Licencia"/>
    <n v="574"/>
    <n v="1"/>
    <n v="1"/>
    <n v="0"/>
    <n v="2369167.7800000003"/>
    <n v="2369167.7799999998"/>
    <n v="0"/>
  </r>
  <r>
    <s v="Catalogo principalOPEN VALUE - CSP GOBIERNOD87-03974"/>
    <s v="D87-03974OPEN VALUE - CSP GOBIERNO"/>
    <m/>
    <x v="0"/>
    <s v="D87-03974"/>
    <x v="2"/>
    <s v="Catalogo principal"/>
    <s v="USD"/>
    <s v="N/A"/>
    <s v="Microsoft®Visio®Professional SoftwareAssurance OLV 1License LevelD AdditionalProduct 3Year Acquiredyear1_OV_OVNTO"/>
    <s v="Unidad"/>
    <s v="Und"/>
    <s v="Producto"/>
    <s v="N/A"/>
    <s v="N/A"/>
    <s v="N/A"/>
    <s v="D87-03974"/>
    <s v="Licencia"/>
    <n v="555"/>
    <n v="1"/>
    <n v="1"/>
    <n v="0"/>
    <n v="2290745.85"/>
    <n v="2290745.85"/>
    <n v="0"/>
  </r>
  <r>
    <s v="Catalogo principalOPEN VALUE - CSP GOBIERNODW6-00005"/>
    <s v="DW6-00005OPEN VALUE - CSP GOBIERNO"/>
    <m/>
    <x v="0"/>
    <s v="DW6-00005"/>
    <x v="2"/>
    <s v="Catalogo principal"/>
    <s v="USD"/>
    <s v="N/A"/>
    <s v="Microsoft® Power BI Pro Open Subscription Open Value Level D 1 Month Additional Product_OV_OVNTO"/>
    <s v="Unidad"/>
    <s v="Und"/>
    <s v="Producto"/>
    <s v="N/A"/>
    <s v="N/A"/>
    <s v="N/A"/>
    <s v="DW6-00005"/>
    <s v="Suscripción mensual con pago anual"/>
    <n v="10"/>
    <n v="1"/>
    <n v="1"/>
    <n v="0"/>
    <n v="41274.700000000004"/>
    <n v="41274.699999999997"/>
    <n v="0"/>
  </r>
  <r>
    <s v="Catalogo principalOPEN VALUE - CSP GOBIERNOE9R-00008"/>
    <s v="E9R-00008OPEN VALUE - CSP GOBIERNO"/>
    <m/>
    <x v="0"/>
    <s v="E9R-00008"/>
    <x v="2"/>
    <s v="Catalogo principal"/>
    <s v="USD"/>
    <s v="N/A"/>
    <s v="Microsoft®VDISuitew/MDOP MonthlySubscriptions-VolumeLicense OLV 1License LevelD AdditionalProduct PerDvc 1Month_OV_OVNTO"/>
    <s v="Unidad"/>
    <s v="Und"/>
    <s v="Producto"/>
    <s v="N/A"/>
    <s v="N/A"/>
    <s v="N/A"/>
    <s v="E9R-00008"/>
    <s v="Suscripción mensual con pago anual"/>
    <n v="2.04"/>
    <n v="1"/>
    <n v="1"/>
    <n v="0"/>
    <n v="8420.0388000000003"/>
    <n v="8420.0400000000009"/>
    <n v="0"/>
  </r>
  <r>
    <s v="Catalogo principalOPEN VALUE - CSP GOBIERNOEMJ-00424"/>
    <s v="EMJ-00424OPEN VALUE - CSP GOBIERNO"/>
    <m/>
    <x v="0"/>
    <s v="EMJ-00424"/>
    <x v="2"/>
    <s v="Catalogo principal"/>
    <s v="USD"/>
    <s v="N/A"/>
    <s v="Microsoft® Dynamics 365 Team Members License &amp; Software Assurance Open Value Level D 3 Years Acquired Year 1 AP Device CAL_OV_OVNTO"/>
    <s v="Unidad"/>
    <s v="Und"/>
    <s v="Producto"/>
    <s v="N/A"/>
    <s v="N/A"/>
    <s v="N/A"/>
    <s v="EMJ-00424"/>
    <s v="Licencia"/>
    <n v="438"/>
    <n v="1"/>
    <n v="1"/>
    <n v="0"/>
    <n v="1807831.86"/>
    <n v="1807831.86"/>
    <n v="0"/>
  </r>
  <r>
    <s v="Catalogo principalOPEN VALUE - CSP GOBIERNOEMJ-00425"/>
    <s v="EMJ-00425OPEN VALUE - CSP GOBIERNO"/>
    <m/>
    <x v="0"/>
    <s v="EMJ-00425"/>
    <x v="2"/>
    <s v="Catalogo principal"/>
    <s v="USD"/>
    <s v="N/A"/>
    <s v="Microsoft® Dynamics 365 Team Members License &amp; Software Assurance Open Value Level D 3 Years Acquired Year 1 AP User CAL_OV_OVNTO"/>
    <s v="Unidad"/>
    <s v="Und"/>
    <s v="Producto"/>
    <s v="N/A"/>
    <s v="N/A"/>
    <s v="N/A"/>
    <s v="EMJ-00425"/>
    <s v="Licencia"/>
    <n v="291"/>
    <n v="1"/>
    <n v="1"/>
    <n v="0"/>
    <n v="1201093.77"/>
    <n v="1201093.77"/>
    <n v="0"/>
  </r>
  <r>
    <s v="Catalogo principalOPEN VALUE - CSP GOBIERNOEMJ-00426"/>
    <s v="EMJ-00426OPEN VALUE - CSP GOBIERNO"/>
    <m/>
    <x v="0"/>
    <s v="EMJ-00426"/>
    <x v="2"/>
    <s v="Catalogo principal"/>
    <s v="USD"/>
    <s v="N/A"/>
    <s v="Microsoft® Dynamics 365 Team Members Software Assurance Open Value Level D 3 Years Acquired Year 1 AP Device CAL_OV_OVNTO"/>
    <s v="Unidad"/>
    <s v="Und"/>
    <s v="Producto"/>
    <s v="N/A"/>
    <s v="N/A"/>
    <s v="N/A"/>
    <s v="EMJ-00426"/>
    <s v="Licencia"/>
    <n v="189"/>
    <n v="1"/>
    <n v="1"/>
    <n v="0"/>
    <n v="780091.83000000007"/>
    <n v="780091.83"/>
    <n v="0"/>
  </r>
  <r>
    <s v="Catalogo principalOPEN VALUE - CSP GOBIERNOEMJ-00427"/>
    <s v="EMJ-00427OPEN VALUE - CSP GOBIERNO"/>
    <m/>
    <x v="0"/>
    <s v="EMJ-00427"/>
    <x v="2"/>
    <s v="Catalogo principal"/>
    <s v="USD"/>
    <s v="N/A"/>
    <s v="Microsoft® Dynamics 365 Team Members Software Assurance Open Value Level D 3 Years Acquired Year 1 AP User CAL_OV_OVNTO"/>
    <s v="Unidad"/>
    <s v="Und"/>
    <s v="Producto"/>
    <s v="N/A"/>
    <s v="N/A"/>
    <s v="N/A"/>
    <s v="EMJ-00427"/>
    <s v="Licencia"/>
    <n v="126"/>
    <n v="1"/>
    <n v="1"/>
    <n v="0"/>
    <n v="520061.22000000003"/>
    <n v="520061.22"/>
    <n v="0"/>
  </r>
  <r>
    <s v="Catalogo principalOPEN VALUE - CSP GOBIERNOEMT-00424"/>
    <s v="EMT-00424OPEN VALUE - CSP GOBIERNO"/>
    <m/>
    <x v="0"/>
    <s v="EMT-00424"/>
    <x v="2"/>
    <s v="Catalogo principal"/>
    <s v="USD"/>
    <s v="N/A"/>
    <s v="Microsoft® Dynamics 365 Customer Service License &amp; Software Assurance Open Value Level D 3 Years Acquired Year 1 AP Device CAL_OV_OVNTO"/>
    <s v="Unidad"/>
    <s v="Und"/>
    <s v="Producto"/>
    <s v="N/A"/>
    <s v="N/A"/>
    <s v="N/A"/>
    <s v="EMT-00424"/>
    <s v="Licencia"/>
    <n v="5451"/>
    <n v="1"/>
    <n v="1"/>
    <n v="0"/>
    <n v="22498838.970000003"/>
    <n v="22498838.969999999"/>
    <n v="0"/>
  </r>
  <r>
    <s v="Catalogo principalOPEN VALUE - CSP GOBIERNOEMT-00425"/>
    <s v="EMT-00425OPEN VALUE - CSP GOBIERNO"/>
    <m/>
    <x v="0"/>
    <s v="EMT-00425"/>
    <x v="2"/>
    <s v="Catalogo principal"/>
    <s v="USD"/>
    <s v="N/A"/>
    <s v="Microsoft® Dynamics 365 Customer Service License &amp; Software Assurance Open Value Level D 3 Years Acquired Year 1 AP User CAL_OV_OVNTO"/>
    <s v="Unidad"/>
    <s v="Und"/>
    <s v="Producto"/>
    <s v="N/A"/>
    <s v="N/A"/>
    <s v="N/A"/>
    <s v="EMT-00425"/>
    <s v="Licencia"/>
    <n v="3636"/>
    <n v="1"/>
    <n v="1"/>
    <n v="0"/>
    <n v="15007480.920000002"/>
    <n v="15007480.92"/>
    <n v="0"/>
  </r>
  <r>
    <s v="Catalogo principalOPEN VALUE - CSP GOBIERNOEMT-00426"/>
    <s v="EMT-00426OPEN VALUE - CSP GOBIERNO"/>
    <m/>
    <x v="0"/>
    <s v="EMT-00426"/>
    <x v="2"/>
    <s v="Catalogo principal"/>
    <s v="USD"/>
    <s v="N/A"/>
    <s v="Microsoft® Dynamics 365 Customer Service Software Assurance Open Value Level D 3 Years Acquired Year 1 AP Device CAL_OV_OVNTO"/>
    <s v="Unidad"/>
    <s v="Und"/>
    <s v="Producto"/>
    <s v="N/A"/>
    <s v="N/A"/>
    <s v="N/A"/>
    <s v="EMT-00426"/>
    <s v="Licencia"/>
    <n v="2337"/>
    <n v="1"/>
    <n v="1"/>
    <n v="0"/>
    <n v="9645897.3900000006"/>
    <n v="9645897.3900000006"/>
    <n v="0"/>
  </r>
  <r>
    <s v="Catalogo principalOPEN VALUE - CSP GOBIERNOEMT-00427"/>
    <s v="EMT-00427OPEN VALUE - CSP GOBIERNO"/>
    <m/>
    <x v="0"/>
    <s v="EMT-00427"/>
    <x v="2"/>
    <s v="Catalogo principal"/>
    <s v="USD"/>
    <s v="N/A"/>
    <s v="Microsoft® Dynamics 365 Customer Service Software Assurance Open Value Level D 3 Years Acquired Year 1 AP User CAL_OV_OVNTO"/>
    <s v="Unidad"/>
    <s v="Und"/>
    <s v="Producto"/>
    <s v="N/A"/>
    <s v="N/A"/>
    <s v="N/A"/>
    <s v="EMT-00427"/>
    <s v="Licencia"/>
    <n v="1560"/>
    <n v="1"/>
    <n v="1"/>
    <n v="0"/>
    <n v="6438853.2000000002"/>
    <n v="6438853.2000000002"/>
    <n v="0"/>
  </r>
  <r>
    <s v="Catalogo principalOPEN VALUE - CSP GOBIERNOEMT-00563"/>
    <s v="EMT-00563OPEN VALUE - CSP GOBIERNO"/>
    <m/>
    <x v="0"/>
    <s v="EMT-00563"/>
    <x v="2"/>
    <s v="Catalogo principal"/>
    <s v="USD"/>
    <s v="N/A"/>
    <s v="Microsoft® Dynamics 365 Customer Service SA Step-up Open Value Level D 3 Years Acquired Year 1 D365 Team Members AP Device CAL_OV_OVNTO"/>
    <s v="Unidad"/>
    <s v="Und"/>
    <s v="Producto"/>
    <s v="N/A"/>
    <s v="N/A"/>
    <s v="N/A"/>
    <s v="EMT-00563"/>
    <s v="Licencia"/>
    <n v="5014"/>
    <n v="1"/>
    <n v="1"/>
    <n v="0"/>
    <n v="20695134.580000002"/>
    <n v="20695134.579999998"/>
    <n v="0"/>
  </r>
  <r>
    <s v="Catalogo principalOPEN VALUE - CSP GOBIERNOEMT-00564"/>
    <s v="EMT-00564OPEN VALUE - CSP GOBIERNO"/>
    <m/>
    <x v="0"/>
    <s v="EMT-00564"/>
    <x v="2"/>
    <s v="Catalogo principal"/>
    <s v="USD"/>
    <s v="N/A"/>
    <s v="Microsoft® Dynamics 365 Customer Service SA Step-up Open Value Level D 3 Years Acquired Year 1 D365 Team Members AP User CAL_OV_OVNTO"/>
    <s v="Unidad"/>
    <s v="Und"/>
    <s v="Producto"/>
    <s v="N/A"/>
    <s v="N/A"/>
    <s v="N/A"/>
    <s v="EMT-00564"/>
    <s v="Licencia"/>
    <n v="3343"/>
    <n v="1"/>
    <n v="1"/>
    <n v="0"/>
    <n v="13798132.210000001"/>
    <n v="13798132.210000001"/>
    <n v="0"/>
  </r>
  <r>
    <s v="Catalogo principalOPEN VALUE - CSP GOBIERNOENJ-00424"/>
    <s v="ENJ-00424OPEN VALUE - CSP GOBIERNO"/>
    <m/>
    <x v="0"/>
    <s v="ENJ-00424"/>
    <x v="2"/>
    <s v="Catalogo principal"/>
    <s v="USD"/>
    <s v="N/A"/>
    <s v="Microsoft® Dynamics 365 Sales License &amp; Software Assurance Open Value Level D 3 Years Acquired Year 1 AP Device CAL_OV_OVNTO"/>
    <s v="Unidad"/>
    <s v="Und"/>
    <s v="Producto"/>
    <s v="N/A"/>
    <s v="N/A"/>
    <s v="N/A"/>
    <s v="ENJ-00424"/>
    <s v="Licencia"/>
    <n v="5451"/>
    <n v="1"/>
    <n v="1"/>
    <n v="0"/>
    <n v="22498838.970000003"/>
    <n v="22498838.969999999"/>
    <n v="0"/>
  </r>
  <r>
    <s v="Catalogo principalOPEN VALUE - CSP GOBIERNOENJ-00425"/>
    <s v="ENJ-00425OPEN VALUE - CSP GOBIERNO"/>
    <m/>
    <x v="0"/>
    <s v="ENJ-00425"/>
    <x v="2"/>
    <s v="Catalogo principal"/>
    <s v="USD"/>
    <s v="N/A"/>
    <s v="Microsoft® Dynamics 365 Sales License &amp; Software Assurance Open Value Level D 3 Years Acquired Year 1 AP User CAL_OV_OVNTO"/>
    <s v="Unidad"/>
    <s v="Und"/>
    <s v="Producto"/>
    <s v="N/A"/>
    <s v="N/A"/>
    <s v="N/A"/>
    <s v="ENJ-00425"/>
    <s v="Licencia"/>
    <n v="3636"/>
    <n v="1"/>
    <n v="1"/>
    <n v="0"/>
    <n v="15007480.920000002"/>
    <n v="15007480.92"/>
    <n v="0"/>
  </r>
  <r>
    <s v="Catalogo principalOPEN VALUE - CSP GOBIERNOENJ-00426"/>
    <s v="ENJ-00426OPEN VALUE - CSP GOBIERNO"/>
    <m/>
    <x v="0"/>
    <s v="ENJ-00426"/>
    <x v="2"/>
    <s v="Catalogo principal"/>
    <s v="USD"/>
    <s v="N/A"/>
    <s v="Microsoft® Dynamics 365 Sales Software Assurance Open Value Level D 3 Years Acquired Year 1 AP Device CAL_OV_OVNTO"/>
    <s v="Unidad"/>
    <s v="Und"/>
    <s v="Producto"/>
    <s v="N/A"/>
    <s v="N/A"/>
    <s v="N/A"/>
    <s v="ENJ-00426"/>
    <s v="Licencia"/>
    <n v="2337"/>
    <n v="1"/>
    <n v="1"/>
    <n v="0"/>
    <n v="9645897.3900000006"/>
    <n v="9645897.3900000006"/>
    <n v="0"/>
  </r>
  <r>
    <s v="Catalogo principalOPEN VALUE - CSP GOBIERNOENJ-00427"/>
    <s v="ENJ-00427OPEN VALUE - CSP GOBIERNO"/>
    <m/>
    <x v="0"/>
    <s v="ENJ-00427"/>
    <x v="2"/>
    <s v="Catalogo principal"/>
    <s v="USD"/>
    <s v="N/A"/>
    <s v="Microsoft® Dynamics 365 Sales Software Assurance Open Value Level D 3 Years Acquired Year 1 AP User CAL_OV_OVNTO"/>
    <s v="Unidad"/>
    <s v="Und"/>
    <s v="Producto"/>
    <s v="N/A"/>
    <s v="N/A"/>
    <s v="N/A"/>
    <s v="ENJ-00427"/>
    <s v="Licencia"/>
    <n v="1560"/>
    <n v="1"/>
    <n v="1"/>
    <n v="0"/>
    <n v="6438853.2000000002"/>
    <n v="6438853.2000000002"/>
    <n v="0"/>
  </r>
  <r>
    <s v="Catalogo principalOPEN VALUE - CSP GOBIERNOENJ-00699"/>
    <s v="ENJ-00699OPEN VALUE - CSP GOBIERNO"/>
    <m/>
    <x v="0"/>
    <s v="ENJ-00699"/>
    <x v="2"/>
    <s v="Catalogo principal"/>
    <s v="USD"/>
    <s v="N/A"/>
    <s v="Microsoft® Dynamics 365 Sales SA Step-up Open Value Level D 3 Years Acquired Year 1 D365 Team Members AP Device CAL_OV_OVNTO"/>
    <s v="Unidad"/>
    <s v="Und"/>
    <s v="Producto"/>
    <s v="N/A"/>
    <s v="N/A"/>
    <s v="N/A"/>
    <s v="ENJ-00699"/>
    <s v="Licencia"/>
    <n v="5014"/>
    <n v="1"/>
    <n v="1"/>
    <n v="0"/>
    <n v="20695134.580000002"/>
    <n v="20695134.579999998"/>
    <n v="0"/>
  </r>
  <r>
    <s v="Catalogo principalOPEN VALUE - CSP GOBIERNOENJ-00700"/>
    <s v="ENJ-00700OPEN VALUE - CSP GOBIERNO"/>
    <m/>
    <x v="0"/>
    <s v="ENJ-00700"/>
    <x v="2"/>
    <s v="Catalogo principal"/>
    <s v="USD"/>
    <s v="N/A"/>
    <s v="Microsoft® Dynamics 365 Sales SA Step-up Open Value Level D 3 Years Acquired Year 1 D365 Team Members AP User CAL_OV_OVNTO"/>
    <s v="Unidad"/>
    <s v="Und"/>
    <s v="Producto"/>
    <s v="N/A"/>
    <s v="N/A"/>
    <s v="N/A"/>
    <s v="ENJ-00700"/>
    <s v="Licencia"/>
    <n v="3343"/>
    <n v="1"/>
    <n v="1"/>
    <n v="0"/>
    <n v="13798132.210000001"/>
    <n v="13798132.210000001"/>
    <n v="0"/>
  </r>
  <r>
    <s v="Catalogo principalOPEN VALUE - CSP GOBIERNOEVY-00005"/>
    <s v="EVY-00005OPEN VALUE - CSP GOBIERNO"/>
    <m/>
    <x v="0"/>
    <s v="EVY-00005"/>
    <x v="2"/>
    <s v="Catalogo principal"/>
    <s v="USD"/>
    <s v="N/A"/>
    <s v="Microsoft® Stream Storage Open Subscription OLV Level D 1 Month Additional Product Add-on Extra Storage 500 GB_OV_OVNTO"/>
    <s v="Unidad"/>
    <s v="Und"/>
    <s v="Producto"/>
    <s v="N/A"/>
    <s v="N/A"/>
    <s v="N/A"/>
    <s v="EVY-00005"/>
    <s v="Suscripción mensual con pago anual"/>
    <n v="100"/>
    <n v="1"/>
    <n v="1"/>
    <n v="0"/>
    <n v="412747"/>
    <n v="412747"/>
    <n v="0"/>
  </r>
  <r>
    <s v="Catalogo principalOPEN VALUE - CSP GOBIERNOEWH-00005"/>
    <s v="EWH-00005OPEN VALUE - CSP GOBIERNO"/>
    <m/>
    <x v="0"/>
    <s v="EWH-00005"/>
    <x v="2"/>
    <s v="Catalogo principal"/>
    <s v="USD"/>
    <s v="N/A"/>
    <s v="Microsoft® Stream Open Subscription Open Value Level D 1 Month AP_OV_OVNTO"/>
    <s v="Unidad"/>
    <s v="Und"/>
    <s v="Producto"/>
    <s v="N/A"/>
    <s v="N/A"/>
    <s v="N/A"/>
    <s v="EWH-00005"/>
    <s v="Suscripción mensual con pago anual"/>
    <n v="5"/>
    <n v="1"/>
    <n v="1"/>
    <n v="0"/>
    <n v="20637.350000000002"/>
    <n v="20637.349999999999"/>
    <n v="0"/>
  </r>
  <r>
    <s v="Catalogo principalOPEN VALUE - CSP GOBIERNOF2R-00008"/>
    <s v="F2R-00008OPEN VALUE - CSP GOBIERNO"/>
    <m/>
    <x v="0"/>
    <s v="F2R-00008"/>
    <x v="2"/>
    <s v="Catalogo principal"/>
    <s v="USD"/>
    <s v="N/A"/>
    <s v="Microsoft®VDISuitew/oMDOP MonthlySubscriptions-VolumeLicense OLV 1License LevelD AdditionalProduct PerDvc 1Month_OV_OVNTO"/>
    <s v="Unidad"/>
    <s v="Und"/>
    <s v="Producto"/>
    <s v="N/A"/>
    <s v="N/A"/>
    <s v="N/A"/>
    <s v="F2R-00008"/>
    <s v="Suscripción mensual con pago anual"/>
    <n v="1.18"/>
    <n v="1"/>
    <n v="1"/>
    <n v="0"/>
    <n v="4870.4146000000001"/>
    <n v="4870.41"/>
    <n v="0"/>
  </r>
  <r>
    <s v="Catalogo principalOPEN VALUE - CSP GOBIERNOF52-02032"/>
    <s v="F52-02032OPEN VALUE - CSP GOBIERNO"/>
    <m/>
    <x v="0"/>
    <s v="F52-02032"/>
    <x v="2"/>
    <s v="Catalogo principal"/>
    <s v="USD"/>
    <s v="N/A"/>
    <s v="Microsoft® BizTalk Server Enterprise License &amp; Software Assurance Open Value 2 Licenses Level D 3 Years Acquired Year 1 AP Core License_OV_OVNTO"/>
    <s v="Unidad"/>
    <s v="Und"/>
    <s v="Producto"/>
    <s v="N/A"/>
    <s v="N/A"/>
    <s v="N/A"/>
    <s v="F52-02032"/>
    <s v="Licencia"/>
    <n v="49176"/>
    <n v="1"/>
    <n v="1"/>
    <n v="0"/>
    <n v="202972464.72"/>
    <n v="202972464.72"/>
    <n v="0"/>
  </r>
  <r>
    <s v="Catalogo principalOPEN VALUE - CSP GOBIERNOF52-02033"/>
    <s v="F52-02033OPEN VALUE - CSP GOBIERNO"/>
    <m/>
    <x v="0"/>
    <s v="F52-02033"/>
    <x v="2"/>
    <s v="Catalogo principal"/>
    <s v="USD"/>
    <s v="N/A"/>
    <s v="Microsoft® BizTalk Server Enterprise Software Assurance Open Value 2 Licenses Level D 3 Years Acquired Year 1 Additional Product Core License_OV_OVNTO"/>
    <s v="Unidad"/>
    <s v="Und"/>
    <s v="Producto"/>
    <s v="N/A"/>
    <s v="N/A"/>
    <s v="N/A"/>
    <s v="F52-02033"/>
    <s v="Licencia"/>
    <n v="21078"/>
    <n v="1"/>
    <n v="1"/>
    <n v="0"/>
    <n v="86998812.660000011"/>
    <n v="86998812.659999996"/>
    <n v="0"/>
  </r>
  <r>
    <s v="Catalogo principalOPEN VALUE - CSP GOBIERNOF52-02279"/>
    <s v="F52-02279OPEN VALUE - CSP GOBIERNO"/>
    <m/>
    <x v="0"/>
    <s v="F52-02279"/>
    <x v="2"/>
    <s v="Catalogo principal"/>
    <s v="USD"/>
    <s v="N/A"/>
    <s v="Microsoft® BizTalk Server Enterprise SA Step-up Open Value 2 Licenses Level D 3 Years Acquired Year 1 BizTalk Server Branch AP Core License_OV_OVNTO"/>
    <s v="Unidad"/>
    <s v="Und"/>
    <s v="Producto"/>
    <s v="N/A"/>
    <s v="N/A"/>
    <s v="N/A"/>
    <s v="F52-02279"/>
    <s v="Licencia"/>
    <n v="46365"/>
    <n v="1"/>
    <n v="1"/>
    <n v="0"/>
    <n v="191370146.55000001"/>
    <n v="191370146.55000001"/>
    <n v="0"/>
  </r>
  <r>
    <s v="Catalogo principalOPEN VALUE - CSP GOBIERNOF52-02280"/>
    <s v="F52-02280OPEN VALUE - CSP GOBIERNO"/>
    <m/>
    <x v="0"/>
    <s v="F52-02280"/>
    <x v="2"/>
    <s v="Catalogo principal"/>
    <s v="USD"/>
    <s v="N/A"/>
    <s v="Microsoft® BizTalk Server Enterprise SA Step-up Open Value 2 Licenses Level D 3 Years Acquired Year 1 BizTalk Server Standard AP Core License_OV_OVNTO"/>
    <s v="Unidad"/>
    <s v="Und"/>
    <s v="Producto"/>
    <s v="N/A"/>
    <s v="N/A"/>
    <s v="N/A"/>
    <s v="F52-02280"/>
    <s v="Licencia"/>
    <n v="37902"/>
    <n v="1"/>
    <n v="1"/>
    <n v="0"/>
    <n v="156439367.94"/>
    <n v="156439367.94"/>
    <n v="0"/>
  </r>
  <r>
    <s v="Catalogo principalOPEN VALUE - CSP GOBIERNOFTH-00005"/>
    <s v="FTH-00005OPEN VALUE - CSP GOBIERNO"/>
    <m/>
    <x v="0"/>
    <s v="FTH-00005"/>
    <x v="2"/>
    <s v="Catalogo principal"/>
    <s v="USD"/>
    <s v="N/A"/>
    <s v="Microsoft® Defender O365 P2 Open Subscription Open Value Level D 1 Month AP_OV_OVNTO"/>
    <s v="Unidad"/>
    <s v="Und"/>
    <s v="Producto"/>
    <s v="N/A"/>
    <s v="N/A"/>
    <s v="N/A"/>
    <s v="FTH-00005"/>
    <s v="Suscripción mensual con pago anual"/>
    <n v="5"/>
    <n v="1"/>
    <n v="1"/>
    <n v="0"/>
    <n v="20637.350000000002"/>
    <n v="20637.349999999999"/>
    <n v="0"/>
  </r>
  <r>
    <s v="Catalogo principalOPEN VALUE - CSP GOBIERNOG3S-00463"/>
    <s v="G3S-00463OPEN VALUE - CSP GOBIERNO"/>
    <m/>
    <x v="0"/>
    <s v="G3S-00463"/>
    <x v="2"/>
    <s v="Catalogo principal"/>
    <s v="USD"/>
    <s v="N/A"/>
    <s v="Microsoft® Win Server Essentials License &amp; Software Assurance Open Value Level D 3 Years Acquired Year 1 AP_OV_OVNTO"/>
    <s v="Unidad"/>
    <s v="Und"/>
    <s v="Producto"/>
    <s v="N/A"/>
    <s v="N/A"/>
    <s v="N/A"/>
    <s v="G3S-00463"/>
    <s v="Licencia"/>
    <n v="969"/>
    <n v="1"/>
    <n v="1"/>
    <n v="0"/>
    <n v="3999518.43"/>
    <n v="3999518.43"/>
    <n v="0"/>
  </r>
  <r>
    <s v="Catalogo principalOPEN VALUE - CSP GOBIERNOG3S-00464"/>
    <s v="G3S-00464OPEN VALUE - CSP GOBIERNO"/>
    <m/>
    <x v="0"/>
    <s v="G3S-00464"/>
    <x v="2"/>
    <s v="Catalogo principal"/>
    <s v="USD"/>
    <s v="N/A"/>
    <s v="Microsoft® Win Server Essentials Software Assurance Open Value Level D 3 Years Acquired Year 1 AP_OV_OVNTO"/>
    <s v="Unidad"/>
    <s v="Und"/>
    <s v="Producto"/>
    <s v="N/A"/>
    <s v="N/A"/>
    <s v="N/A"/>
    <s v="G3S-00464"/>
    <s v="Licencia"/>
    <n v="417"/>
    <n v="1"/>
    <n v="1"/>
    <n v="0"/>
    <n v="1721154.99"/>
    <n v="1721154.99"/>
    <n v="0"/>
  </r>
  <r>
    <s v="Catalogo principalOPEN VALUE - CSP GOBIERNOGLX-00001"/>
    <s v="GLX-00001OPEN VALUE - CSP GOBIERNO"/>
    <m/>
    <x v="0"/>
    <s v="GLX-00001"/>
    <x v="2"/>
    <s v="Catalogo principal"/>
    <s v="USD"/>
    <s v="N/A"/>
    <s v="Microsoft® D365 Pro Direct Support Open Subscription Open Value Level D 1 Month AP Per User APPS/CEPL/UNIOPSPL_OV_OVNTO"/>
    <s v="Unidad"/>
    <s v="Und"/>
    <s v="Producto"/>
    <s v="N/A"/>
    <s v="N/A"/>
    <s v="N/A"/>
    <s v="GLX-00001"/>
    <s v="Suscripción mensual con pago anual"/>
    <n v="9"/>
    <n v="1"/>
    <n v="1"/>
    <n v="0"/>
    <n v="37147.230000000003"/>
    <n v="37147.230000000003"/>
    <n v="0"/>
  </r>
  <r>
    <s v="Catalogo principalOPEN VALUE - CSP GOBIERNOGMS-00005"/>
    <s v="GMS-00005OPEN VALUE - CSP GOBIERNO"/>
    <m/>
    <x v="0"/>
    <s v="GMS-00005"/>
    <x v="2"/>
    <s v="Catalogo principal"/>
    <s v="USD"/>
    <s v="N/A"/>
    <s v="Microsoft® D365 Customer Service Open AO Subscription Open Value Level D 1 Month AP Per Device_OV_OVNTO"/>
    <s v="Unidad"/>
    <s v="Und"/>
    <s v="Producto"/>
    <s v="N/A"/>
    <s v="N/A"/>
    <s v="N/A"/>
    <s v="GMS-00005"/>
    <s v="Suscripción mensual con pago anual"/>
    <n v="145"/>
    <n v="1"/>
    <n v="1"/>
    <n v="0"/>
    <n v="598483.15"/>
    <n v="598483.15"/>
    <n v="0"/>
  </r>
  <r>
    <s v="Catalogo principalOPEN VALUE - CSP GOBIERNOGMS-00006"/>
    <s v="GMS-00006OPEN VALUE - CSP GOBIERNO"/>
    <m/>
    <x v="0"/>
    <s v="GMS-00006"/>
    <x v="2"/>
    <s v="Catalogo principal"/>
    <s v="USD"/>
    <s v="N/A"/>
    <s v="Microsoft® D365 Customer Service Open AO Subscription Open Value Level D 1 Month AP Per User_OV_OVNTO"/>
    <s v="Unidad"/>
    <s v="Und"/>
    <s v="Producto"/>
    <s v="N/A"/>
    <s v="N/A"/>
    <s v="N/A"/>
    <s v="GMS-00006"/>
    <s v="Suscripción mensual con pago anual"/>
    <n v="95"/>
    <n v="1"/>
    <n v="1"/>
    <n v="0"/>
    <n v="392109.65"/>
    <n v="392109.65"/>
    <n v="0"/>
  </r>
  <r>
    <s v="Catalogo principalOPEN VALUE - CSP GOBIERNOGMS-00018"/>
    <s v="GMS-00018OPEN VALUE - CSP GOBIERNO"/>
    <m/>
    <x v="0"/>
    <s v="GMS-00018"/>
    <x v="2"/>
    <s v="Catalogo principal"/>
    <s v="USD"/>
    <s v="N/A"/>
    <s v="Microsoft® D365 Customer Service Open AO Subscription Open Value Level D 1 Month AP Per Device to Customer Service_OV_OVNTO"/>
    <s v="Unidad"/>
    <s v="Und"/>
    <s v="Producto"/>
    <s v="N/A"/>
    <s v="N/A"/>
    <s v="N/A"/>
    <s v="GMS-00018"/>
    <s v="Suscripción mensual con pago anual"/>
    <n v="79.86"/>
    <n v="1"/>
    <n v="1"/>
    <n v="0"/>
    <n v="329619.75420000002"/>
    <n v="329619.75"/>
    <n v="0"/>
  </r>
  <r>
    <s v="Catalogo principalOPEN VALUE - CSP GOBIERNOGMS-00019"/>
    <s v="GMS-00019OPEN VALUE - CSP GOBIERNO"/>
    <m/>
    <x v="0"/>
    <s v="GMS-00019"/>
    <x v="2"/>
    <s v="Catalogo principal"/>
    <s v="USD"/>
    <s v="N/A"/>
    <s v="Microsoft® D365 Customer Service Open AO Subscription Open Value Level D 1 Month AP Per User to Customer Service_OV_OVNTO"/>
    <s v="Unidad"/>
    <s v="Und"/>
    <s v="Producto"/>
    <s v="N/A"/>
    <s v="N/A"/>
    <s v="N/A"/>
    <s v="GMS-00019"/>
    <s v="Suscripción mensual con pago anual"/>
    <n v="51.82"/>
    <n v="1"/>
    <n v="1"/>
    <n v="0"/>
    <n v="213885.49540000001"/>
    <n v="213885.5"/>
    <n v="0"/>
  </r>
  <r>
    <s v="Catalogo principalOPEN VALUE - CSP GOBIERNOGMV-00010"/>
    <s v="GMV-00010OPEN VALUE - CSP GOBIERNO"/>
    <m/>
    <x v="0"/>
    <s v="GMV-00010"/>
    <x v="2"/>
    <s v="Catalogo principal"/>
    <s v="USD"/>
    <s v="N/A"/>
    <s v="Microsoft® D365 Customer Service FSA Open Subscription Open Value Level D 1 Month AP Per Device_OV_OVNTO"/>
    <s v="Unidad"/>
    <s v="Und"/>
    <s v="Producto"/>
    <s v="N/A"/>
    <s v="N/A"/>
    <s v="N/A"/>
    <s v="GMV-00010"/>
    <s v="Suscripción mensual con pago anual"/>
    <n v="123.25"/>
    <n v="1"/>
    <n v="1"/>
    <n v="0"/>
    <n v="508710.67750000005"/>
    <n v="508710.68"/>
    <n v="0"/>
  </r>
  <r>
    <s v="Catalogo principalOPEN VALUE - CSP GOBIERNOGMV-00011"/>
    <s v="GMV-00011OPEN VALUE - CSP GOBIERNO"/>
    <m/>
    <x v="0"/>
    <s v="GMV-00011"/>
    <x v="2"/>
    <s v="Catalogo principal"/>
    <s v="USD"/>
    <s v="N/A"/>
    <s v="Microsoft® D365 Customer Service FSA Open Subscription Open Value Level D 1 Month AP Per User_OV_OVNTO"/>
    <s v="Unidad"/>
    <s v="Und"/>
    <s v="Producto"/>
    <s v="N/A"/>
    <s v="N/A"/>
    <s v="N/A"/>
    <s v="GMV-00011"/>
    <s v="Suscripción mensual con pago anual"/>
    <n v="80.75"/>
    <n v="1"/>
    <n v="1"/>
    <n v="0"/>
    <n v="333293.20250000001"/>
    <n v="333293.2"/>
    <n v="0"/>
  </r>
  <r>
    <s v="Catalogo principalOPEN VALUE - CSP GOBIERNOGMY-00005"/>
    <s v="GMY-00005OPEN VALUE - CSP GOBIERNO"/>
    <m/>
    <x v="0"/>
    <s v="GMY-00005"/>
    <x v="2"/>
    <s v="Catalogo principal"/>
    <s v="USD"/>
    <s v="N/A"/>
    <s v="Microsoft® D365 Customer Service Open Subscription Open Value Level D 1 Month AP Per Device_OV_OVNTO"/>
    <s v="Unidad"/>
    <s v="Und"/>
    <s v="Producto"/>
    <s v="N/A"/>
    <s v="N/A"/>
    <s v="N/A"/>
    <s v="GMY-00005"/>
    <s v="Suscripción mensual con pago anual"/>
    <n v="145"/>
    <n v="1"/>
    <n v="1"/>
    <n v="0"/>
    <n v="598483.15"/>
    <n v="598483.15"/>
    <n v="0"/>
  </r>
  <r>
    <s v="Catalogo principalOPEN VALUE - CSP GOBIERNOGMY-00006"/>
    <s v="GMY-00006OPEN VALUE - CSP GOBIERNO"/>
    <m/>
    <x v="0"/>
    <s v="GMY-00006"/>
    <x v="2"/>
    <s v="Catalogo principal"/>
    <s v="USD"/>
    <s v="N/A"/>
    <s v="Microsoft® D365 Customer Service Open Subscription Open Value Level D 1 Month AP Per User_OV_OVNTO"/>
    <s v="Unidad"/>
    <s v="Und"/>
    <s v="Producto"/>
    <s v="N/A"/>
    <s v="N/A"/>
    <s v="N/A"/>
    <s v="GMY-00006"/>
    <s v="Suscripción mensual con pago anual"/>
    <n v="95"/>
    <n v="1"/>
    <n v="1"/>
    <n v="0"/>
    <n v="392109.65"/>
    <n v="392109.65"/>
    <n v="0"/>
  </r>
  <r>
    <s v="Catalogo principalOPEN VALUE - CSP GOBIERNOGMY-00013"/>
    <s v="GMY-00013OPEN VALUE - CSP GOBIERNO"/>
    <m/>
    <x v="0"/>
    <s v="GMY-00013"/>
    <x v="2"/>
    <s v="Catalogo principal"/>
    <s v="USD"/>
    <s v="N/A"/>
    <s v="Microsoft® D365 Customer Service Open Subscription Open Value Level D 1 Month AP Qualified Per User CRM Pro to O365_OV_OVNTO"/>
    <s v="Unidad"/>
    <s v="Und"/>
    <s v="Producto"/>
    <s v="N/A"/>
    <s v="N/A"/>
    <s v="N/A"/>
    <s v="GMY-00013"/>
    <s v="Suscripción mensual con pago anual"/>
    <n v="58.52"/>
    <n v="1"/>
    <n v="1"/>
    <n v="0"/>
    <n v="241539.54440000001"/>
    <n v="241539.54"/>
    <n v="0"/>
  </r>
  <r>
    <s v="Catalogo principalOPEN VALUE - CSP GOBIERNOGMY-00018"/>
    <s v="GMY-00018OPEN VALUE - CSP GOBIERNO"/>
    <m/>
    <x v="0"/>
    <s v="GMY-00018"/>
    <x v="2"/>
    <s v="Catalogo principal"/>
    <s v="USD"/>
    <s v="N/A"/>
    <s v="Microsoft® D365 Customer Service Open Subscription Open Value Level D 1 Month AP Qualified Per User CRMOL Basic_OV_OVNTO"/>
    <s v="Unidad"/>
    <s v="Und"/>
    <s v="Producto"/>
    <s v="N/A"/>
    <s v="N/A"/>
    <s v="N/A"/>
    <s v="GMY-00018"/>
    <s v="Suscripción mensual con pago anual"/>
    <n v="50"/>
    <n v="1"/>
    <n v="1"/>
    <n v="0"/>
    <n v="206373.5"/>
    <n v="206373.5"/>
    <n v="0"/>
  </r>
  <r>
    <s v="Catalogo principalOPEN VALUE - CSP GOBIERNOGMY-00023"/>
    <s v="GMY-00023OPEN VALUE - CSP GOBIERNO"/>
    <m/>
    <x v="0"/>
    <s v="GMY-00023"/>
    <x v="2"/>
    <s v="Catalogo principal"/>
    <s v="USD"/>
    <s v="N/A"/>
    <s v="Microsoft® D365 Customer Service Open Subscription Open Value Level D 1 Month AP Qualified Per User CRMOL Pro_OV_OVNTO"/>
    <s v="Unidad"/>
    <s v="Und"/>
    <s v="Producto"/>
    <s v="N/A"/>
    <s v="N/A"/>
    <s v="N/A"/>
    <s v="GMY-00023"/>
    <s v="Suscripción mensual con pago anual"/>
    <n v="76"/>
    <n v="1"/>
    <n v="1"/>
    <n v="0"/>
    <n v="313687.72000000003"/>
    <n v="313687.71999999997"/>
    <n v="0"/>
  </r>
  <r>
    <s v="Catalogo principalOPEN VALUE - CSP GOBIERNOGN9-00005"/>
    <s v="GN9-00005OPEN VALUE - CSP GOBIERNO"/>
    <m/>
    <x v="0"/>
    <s v="GN9-00005"/>
    <x v="2"/>
    <s v="Catalogo principal"/>
    <s v="USD"/>
    <s v="N/A"/>
    <s v="Microsoft®AzureActiveDirectoryPremP1Open ShrdSvr MonthlySubscriptions-VolumeLicense OLV 1License LevelD AdditionalProduct 1Month_OV_OVNTO"/>
    <s v="Unidad"/>
    <s v="Und"/>
    <s v="Producto"/>
    <s v="N/A"/>
    <s v="N/A"/>
    <s v="N/A"/>
    <s v="GN9-00005"/>
    <s v="Suscripción mensual con pago anual"/>
    <n v="6"/>
    <n v="1"/>
    <n v="1"/>
    <n v="0"/>
    <n v="24764.82"/>
    <n v="24764.82"/>
    <n v="0"/>
  </r>
  <r>
    <s v="Catalogo principalOPEN VALUE - CSP GOBIERNOGNJ-00005"/>
    <s v="GNJ-00005OPEN VALUE - CSP GOBIERNO"/>
    <m/>
    <x v="0"/>
    <s v="GNJ-00005"/>
    <x v="2"/>
    <s v="Catalogo principal"/>
    <s v="USD"/>
    <s v="N/A"/>
    <s v="Microsoft® D365 Field Service Open Subscription Open Value Level D 1 Month AP Per Device_OV_OVNTO"/>
    <s v="Unidad"/>
    <s v="Und"/>
    <s v="Producto"/>
    <s v="N/A"/>
    <s v="N/A"/>
    <s v="N/A"/>
    <s v="GNJ-00005"/>
    <s v="Suscripción mensual con pago anual"/>
    <n v="145"/>
    <n v="1"/>
    <n v="1"/>
    <n v="0"/>
    <n v="598483.15"/>
    <n v="598483.15"/>
    <n v="0"/>
  </r>
  <r>
    <s v="Catalogo principalOPEN VALUE - CSP GOBIERNOGNJ-00006"/>
    <s v="GNJ-00006OPEN VALUE - CSP GOBIERNO"/>
    <m/>
    <x v="0"/>
    <s v="GNJ-00006"/>
    <x v="2"/>
    <s v="Catalogo principal"/>
    <s v="USD"/>
    <s v="N/A"/>
    <s v="Microsoft® D365 Field Service Open Subscription Open Value Level D 1 Month AP Per User_OV_OVNTO"/>
    <s v="Unidad"/>
    <s v="Und"/>
    <s v="Producto"/>
    <s v="N/A"/>
    <s v="N/A"/>
    <s v="N/A"/>
    <s v="GNJ-00006"/>
    <s v="Suscripción mensual con pago anual"/>
    <n v="95"/>
    <n v="1"/>
    <n v="1"/>
    <n v="0"/>
    <n v="392109.65"/>
    <n v="392109.65"/>
    <n v="0"/>
  </r>
  <r>
    <s v="Catalogo principalOPEN VALUE - CSP GOBIERNOGNT-00005"/>
    <s v="GNT-00005OPEN VALUE - CSP GOBIERNO"/>
    <m/>
    <x v="0"/>
    <s v="GNT-00005"/>
    <x v="2"/>
    <s v="Catalogo principal"/>
    <s v="USD"/>
    <s v="N/A"/>
    <s v="Microsoft® D365 Sales Open Subscription Open Value Level D 1 Month AP Per Device_OV_OVNTO"/>
    <s v="Unidad"/>
    <s v="Und"/>
    <s v="Producto"/>
    <s v="N/A"/>
    <s v="N/A"/>
    <s v="N/A"/>
    <s v="GNT-00005"/>
    <s v="Suscripción mensual con pago anual"/>
    <n v="145"/>
    <n v="1"/>
    <n v="1"/>
    <n v="0"/>
    <n v="598483.15"/>
    <n v="598483.15"/>
    <n v="0"/>
  </r>
  <r>
    <s v="Catalogo principalOPEN VALUE - CSP GOBIERNOGNT-00006"/>
    <s v="GNT-00006OPEN VALUE - CSP GOBIERNO"/>
    <m/>
    <x v="0"/>
    <s v="GNT-00006"/>
    <x v="2"/>
    <s v="Catalogo principal"/>
    <s v="USD"/>
    <s v="N/A"/>
    <s v="Microsoft® D365 Sales Open Subscription Open Value Level D 1 Month AP Per User_OV_OVNTO"/>
    <s v="Unidad"/>
    <s v="Und"/>
    <s v="Producto"/>
    <s v="N/A"/>
    <s v="N/A"/>
    <s v="N/A"/>
    <s v="GNT-00006"/>
    <s v="Suscripción mensual con pago anual"/>
    <n v="95"/>
    <n v="1"/>
    <n v="1"/>
    <n v="0"/>
    <n v="392109.65"/>
    <n v="392109.65"/>
    <n v="0"/>
  </r>
  <r>
    <s v="Catalogo principalOPEN VALUE - CSP GOBIERNOGNT-00014"/>
    <s v="GNT-00014OPEN VALUE - CSP GOBIERNO"/>
    <m/>
    <x v="0"/>
    <s v="GNT-00014"/>
    <x v="2"/>
    <s v="Catalogo principal"/>
    <s v="USD"/>
    <s v="N/A"/>
    <s v="Microsoft® D365 Sales Open Subscription Open Value Level D 1 Month AP Qualified Per User CRMOL Basic_OV_OVNTO"/>
    <s v="Unidad"/>
    <s v="Und"/>
    <s v="Producto"/>
    <s v="N/A"/>
    <s v="N/A"/>
    <s v="N/A"/>
    <s v="GNT-00014"/>
    <s v="Suscripción mensual con pago anual"/>
    <n v="50"/>
    <n v="1"/>
    <n v="1"/>
    <n v="0"/>
    <n v="206373.5"/>
    <n v="206373.5"/>
    <n v="0"/>
  </r>
  <r>
    <s v="Catalogo principalOPEN VALUE - CSP GOBIERNOGNT-00019"/>
    <s v="GNT-00019OPEN VALUE - CSP GOBIERNO"/>
    <m/>
    <x v="0"/>
    <s v="GNT-00019"/>
    <x v="2"/>
    <s v="Catalogo principal"/>
    <s v="USD"/>
    <s v="N/A"/>
    <s v="Microsoft® D365 Sales Open Subscription Open Value Level D 1 Month AP Qualified Per User CRMOL Pro_OV_OVNTO"/>
    <s v="Unidad"/>
    <s v="Und"/>
    <s v="Producto"/>
    <s v="N/A"/>
    <s v="N/A"/>
    <s v="N/A"/>
    <s v="GNT-00019"/>
    <s v="Suscripción mensual con pago anual"/>
    <n v="76"/>
    <n v="1"/>
    <n v="1"/>
    <n v="0"/>
    <n v="313687.72000000003"/>
    <n v="313687.71999999997"/>
    <n v="0"/>
  </r>
  <r>
    <s v="Catalogo principalOPEN VALUE - CSP GOBIERNOGNT-00024"/>
    <s v="GNT-00024OPEN VALUE - CSP GOBIERNO"/>
    <m/>
    <x v="0"/>
    <s v="GNT-00024"/>
    <x v="2"/>
    <s v="Catalogo principal"/>
    <s v="USD"/>
    <s v="N/A"/>
    <s v="Microsoft® D365 Sales Open Subscription Open Value Level D 1 Month AP Qualified Per User CRM Pro to O365_OV_OVNTO"/>
    <s v="Unidad"/>
    <s v="Und"/>
    <s v="Producto"/>
    <s v="N/A"/>
    <s v="N/A"/>
    <s v="N/A"/>
    <s v="GNT-00024"/>
    <s v="Suscripción mensual con pago anual"/>
    <n v="58.52"/>
    <n v="1"/>
    <n v="1"/>
    <n v="0"/>
    <n v="241539.54440000001"/>
    <n v="241539.54"/>
    <n v="0"/>
  </r>
  <r>
    <s v="Catalogo principalOPEN VALUE - CSP GOBIERNOGNW-00007"/>
    <s v="GNW-00007OPEN VALUE - CSP GOBIERNO"/>
    <m/>
    <x v="0"/>
    <s v="GNW-00007"/>
    <x v="2"/>
    <s v="Catalogo principal"/>
    <s v="USD"/>
    <s v="N/A"/>
    <s v="Microsoft® D365 Sales Open AO Subscription Open Value Level D 1 Month AP Per Device_OV_OVNTO"/>
    <s v="Unidad"/>
    <s v="Und"/>
    <s v="Producto"/>
    <s v="N/A"/>
    <s v="N/A"/>
    <s v="N/A"/>
    <s v="GNW-00007"/>
    <s v="Suscripción mensual con pago anual"/>
    <n v="145"/>
    <n v="1"/>
    <n v="1"/>
    <n v="0"/>
    <n v="598483.15"/>
    <n v="598483.15"/>
    <n v="0"/>
  </r>
  <r>
    <s v="Catalogo principalOPEN VALUE - CSP GOBIERNOGNW-00008"/>
    <s v="GNW-00008OPEN VALUE - CSP GOBIERNO"/>
    <m/>
    <x v="0"/>
    <s v="GNW-00008"/>
    <x v="2"/>
    <s v="Catalogo principal"/>
    <s v="USD"/>
    <s v="N/A"/>
    <s v="Microsoft® D365 Sales Open AO Subscription Open Value Level D 1 Month AP Per User_OV_OVNTO"/>
    <s v="Unidad"/>
    <s v="Und"/>
    <s v="Producto"/>
    <s v="N/A"/>
    <s v="N/A"/>
    <s v="N/A"/>
    <s v="GNW-00008"/>
    <s v="Suscripción mensual con pago anual"/>
    <n v="95"/>
    <n v="1"/>
    <n v="1"/>
    <n v="0"/>
    <n v="392109.65"/>
    <n v="392109.65"/>
    <n v="0"/>
  </r>
  <r>
    <s v="Catalogo principalOPEN VALUE - CSP GOBIERNOGNZ-00010"/>
    <s v="GNZ-00010OPEN VALUE - CSP GOBIERNO"/>
    <m/>
    <x v="0"/>
    <s v="GNZ-00010"/>
    <x v="2"/>
    <s v="Catalogo principal"/>
    <s v="USD"/>
    <s v="N/A"/>
    <s v="Microsoft® D365 Sales FSA Open Subscription Open Value Level D 1 Month AP Per Device_OV_OVNTO"/>
    <s v="Unidad"/>
    <s v="Und"/>
    <s v="Producto"/>
    <s v="N/A"/>
    <s v="N/A"/>
    <s v="N/A"/>
    <s v="GNZ-00010"/>
    <s v="Suscripción mensual con pago anual"/>
    <n v="123.25"/>
    <n v="1"/>
    <n v="1"/>
    <n v="0"/>
    <n v="508710.67750000005"/>
    <n v="508710.68"/>
    <n v="0"/>
  </r>
  <r>
    <s v="Catalogo principalOPEN VALUE - CSP GOBIERNOGNZ-00011"/>
    <s v="GNZ-00011OPEN VALUE - CSP GOBIERNO"/>
    <m/>
    <x v="0"/>
    <s v="GNZ-00011"/>
    <x v="2"/>
    <s v="Catalogo principal"/>
    <s v="USD"/>
    <s v="N/A"/>
    <s v="Microsoft® D365 Sales FSA Open Subscription Open Value Level D 1 Month AP Per User_OV_OVNTO"/>
    <s v="Unidad"/>
    <s v="Und"/>
    <s v="Producto"/>
    <s v="N/A"/>
    <s v="N/A"/>
    <s v="N/A"/>
    <s v="GNZ-00011"/>
    <s v="Suscripción mensual con pago anual"/>
    <n v="80.75"/>
    <n v="1"/>
    <n v="1"/>
    <n v="0"/>
    <n v="333293.20250000001"/>
    <n v="333293.2"/>
    <n v="0"/>
  </r>
  <r>
    <s v="Catalogo principalOPEN VALUE - CSP GOBIERNOGPT-00003"/>
    <s v="GPT-00003OPEN VALUE - CSP GOBIERNO"/>
    <m/>
    <x v="0"/>
    <s v="GPT-00003"/>
    <x v="2"/>
    <s v="Catalogo principal"/>
    <s v="USD"/>
    <s v="N/A"/>
    <s v="Microsoft® D365 Customer Engagement Non-Production Open Subscription Open Value Level D 1 Month AP Services_OV_OVNTO"/>
    <s v="Unidad"/>
    <s v="Und"/>
    <s v="Producto"/>
    <s v="N/A"/>
    <s v="N/A"/>
    <s v="N/A"/>
    <s v="GPT-00003"/>
    <s v="Suscripción mensual con pago anual"/>
    <n v="150"/>
    <n v="1"/>
    <n v="1"/>
    <n v="0"/>
    <n v="619120.5"/>
    <n v="619120.5"/>
    <n v="0"/>
  </r>
  <r>
    <s v="Catalogo principalOPEN VALUE - CSP GOBIERNOGPW-00001"/>
    <s v="GPW-00001OPEN VALUE - CSP GOBIERNO"/>
    <m/>
    <x v="0"/>
    <s v="GPW-00001"/>
    <x v="2"/>
    <s v="Catalogo principal"/>
    <s v="USD"/>
    <s v="N/A"/>
    <s v="Microsoft® D365 Customer Engagement Additional Social Post Open Subscription Open Value Level D 1 Month AP Add-on 10k_OV_OVNTO"/>
    <s v="Unidad"/>
    <s v="Und"/>
    <s v="Producto"/>
    <s v="N/A"/>
    <s v="N/A"/>
    <s v="N/A"/>
    <s v="GPW-00001"/>
    <s v="Suscripción mensual con pago anual"/>
    <n v="100"/>
    <n v="1"/>
    <n v="1"/>
    <n v="0"/>
    <n v="412747"/>
    <n v="412747"/>
    <n v="0"/>
  </r>
  <r>
    <s v="Catalogo principalOPEN VALUE - CSP GOBIERNOGPW-00003"/>
    <s v="GPW-00003OPEN VALUE - CSP GOBIERNO"/>
    <m/>
    <x v="0"/>
    <s v="GPW-00003"/>
    <x v="2"/>
    <s v="Catalogo principal"/>
    <s v="USD"/>
    <s v="N/A"/>
    <s v="Microsoft® D365 Customer Engagement Additional Social Post Open Subscription Open Value Level D 1 Month AP Add-on 100k_OV_OVNTO"/>
    <s v="Unidad"/>
    <s v="Und"/>
    <s v="Producto"/>
    <s v="N/A"/>
    <s v="N/A"/>
    <s v="N/A"/>
    <s v="GPW-00003"/>
    <s v="Suscripción mensual con pago anual"/>
    <n v="700"/>
    <n v="1"/>
    <n v="1"/>
    <n v="0"/>
    <n v="2889229"/>
    <n v="2889229"/>
    <n v="0"/>
  </r>
  <r>
    <s v="Catalogo principalOPEN VALUE - CSP GOBIERNOGPW-00005"/>
    <s v="GPW-00005OPEN VALUE - CSP GOBIERNO"/>
    <m/>
    <x v="0"/>
    <s v="GPW-00005"/>
    <x v="2"/>
    <s v="Catalogo principal"/>
    <s v="USD"/>
    <s v="N/A"/>
    <s v="Microsoft® D365 Customer Engagement Additional Social Post Open Subscription Open Value Level D 1 Month AP Add-on 1M_OV_OVNTO"/>
    <s v="Unidad"/>
    <s v="Und"/>
    <s v="Producto"/>
    <s v="N/A"/>
    <s v="N/A"/>
    <s v="N/A"/>
    <s v="GPW-00005"/>
    <s v="Suscripción mensual con pago anual"/>
    <n v="4000"/>
    <n v="1"/>
    <n v="1"/>
    <n v="0"/>
    <n v="16509880.000000002"/>
    <n v="16509880"/>
    <n v="0"/>
  </r>
  <r>
    <s v="Catalogo principalOPEN VALUE - CSP GOBIERNOGQP-00003"/>
    <s v="GQP-00003OPEN VALUE - CSP GOBIERNO"/>
    <m/>
    <x v="0"/>
    <s v="GQP-00003"/>
    <x v="2"/>
    <s v="Catalogo principal"/>
    <s v="USD"/>
    <s v="N/A"/>
    <s v="Microsoft® D365 Customer Engagement Production Open Subscription Open Value Level D 1 Month AP Services_OV_OVNTO"/>
    <s v="Unidad"/>
    <s v="Und"/>
    <s v="Producto"/>
    <s v="N/A"/>
    <s v="N/A"/>
    <s v="N/A"/>
    <s v="GQP-00003"/>
    <s v="Suscripción mensual con pago anual"/>
    <n v="550"/>
    <n v="1"/>
    <n v="1"/>
    <n v="0"/>
    <n v="2270108.5"/>
    <n v="2270108.5"/>
    <n v="0"/>
  </r>
  <r>
    <s v="Catalogo principalOPEN VALUE - CSP GOBIERNOGR5-00005"/>
    <s v="GR5-00005OPEN VALUE - CSP GOBIERNO"/>
    <m/>
    <x v="0"/>
    <s v="GR5-00005"/>
    <x v="2"/>
    <s v="Catalogo principal"/>
    <s v="USD"/>
    <s v="N/A"/>
    <s v="Microsoft®EOAforExchangeServerOpen ShrdSvr MonthlySubscriptions-VolumeLicense OLV 1License LevelD AdditionalProduct 1Month_OV_OVNTO"/>
    <s v="Unidad"/>
    <s v="Und"/>
    <s v="Producto"/>
    <s v="N/A"/>
    <s v="N/A"/>
    <s v="N/A"/>
    <s v="GR5-00005"/>
    <s v="Suscripción mensual con pago anual"/>
    <n v="2.7"/>
    <n v="1"/>
    <n v="1"/>
    <n v="0"/>
    <n v="11144.169000000002"/>
    <n v="11144.17"/>
    <n v="0"/>
  </r>
  <r>
    <s v="Catalogo principalOPEN VALUE - CSP GOBIERNOGS7-00005"/>
    <s v="GS7-00005OPEN VALUE - CSP GOBIERNO"/>
    <m/>
    <x v="0"/>
    <s v="GS7-00005"/>
    <x v="2"/>
    <s v="Catalogo principal"/>
    <s v="USD"/>
    <s v="N/A"/>
    <s v="Microsoft®EntMobandSecurityE3Open ShrdSvr MonthlySubscriptions-VolumeLicense OLV 1License LevelD AdditionalProduct 1Month_OV_OVNTO"/>
    <s v="Unidad"/>
    <s v="Und"/>
    <s v="Producto"/>
    <s v="N/A"/>
    <s v="N/A"/>
    <s v="N/A"/>
    <s v="GS7-00005"/>
    <s v="Suscripción mensual con pago anual"/>
    <n v="10.6"/>
    <n v="1"/>
    <n v="1"/>
    <n v="0"/>
    <n v="43751.182000000001"/>
    <n v="43751.18"/>
    <n v="0"/>
  </r>
  <r>
    <s v="Catalogo principalOPEN VALUE - CSP GOBIERNOH21-02676"/>
    <s v="H21-02676OPEN VALUE - CSP GOBIERNO"/>
    <m/>
    <x v="0"/>
    <s v="H21-02676"/>
    <x v="2"/>
    <s v="Catalogo principal"/>
    <s v="USD"/>
    <s v="N/A"/>
    <s v="Microsoft®ProjectServerCAL License/SoftwareAssurancePack OLV 1License LevelD AdditionalProduct DvcCAL 3Year Acquiredyear1_OV_OVNTO"/>
    <s v="Unidad"/>
    <s v="Und"/>
    <s v="Producto"/>
    <s v="N/A"/>
    <s v="N/A"/>
    <s v="N/A"/>
    <s v="H21-02676"/>
    <s v="Licencia"/>
    <n v="390"/>
    <n v="1"/>
    <n v="1"/>
    <n v="0"/>
    <n v="1609713.3"/>
    <n v="1609713.3"/>
    <n v="0"/>
  </r>
  <r>
    <s v="Catalogo principalOPEN VALUE - CSP GOBIERNOH21-02677"/>
    <s v="H21-02677OPEN VALUE - CSP GOBIERNO"/>
    <m/>
    <x v="0"/>
    <s v="H21-02677"/>
    <x v="2"/>
    <s v="Catalogo principal"/>
    <s v="USD"/>
    <s v="N/A"/>
    <s v="Microsoft®ProjectServerCAL License/SoftwareAssurancePack OLV 1License LevelD AdditionalProduct UsrCAL 3Year Acquiredyear1_OV_OVNTO"/>
    <s v="Unidad"/>
    <s v="Und"/>
    <s v="Producto"/>
    <s v="N/A"/>
    <s v="N/A"/>
    <s v="N/A"/>
    <s v="H21-02677"/>
    <s v="Licencia"/>
    <n v="507"/>
    <n v="1"/>
    <n v="1"/>
    <n v="0"/>
    <n v="2092627.29"/>
    <n v="2092627.29"/>
    <n v="0"/>
  </r>
  <r>
    <s v="Catalogo principalOPEN VALUE - CSP GOBIERNOH21-02686"/>
    <s v="H21-02686OPEN VALUE - CSP GOBIERNO"/>
    <m/>
    <x v="0"/>
    <s v="H21-02686"/>
    <x v="2"/>
    <s v="Catalogo principal"/>
    <s v="USD"/>
    <s v="N/A"/>
    <s v="Microsoft®ProjectServerCAL SoftwareAssurance OLV 1License LevelD AdditionalProduct DvcCAL 3Year Acquiredyear1_OV_OVNTO"/>
    <s v="Unidad"/>
    <s v="Und"/>
    <s v="Producto"/>
    <s v="N/A"/>
    <s v="N/A"/>
    <s v="N/A"/>
    <s v="H21-02686"/>
    <s v="Licencia"/>
    <n v="168"/>
    <n v="1"/>
    <n v="1"/>
    <n v="0"/>
    <n v="693414.96000000008"/>
    <n v="693414.96"/>
    <n v="0"/>
  </r>
  <r>
    <s v="Catalogo principalOPEN VALUE - CSP GOBIERNOH21-02687"/>
    <s v="H21-02687OPEN VALUE - CSP GOBIERNO"/>
    <m/>
    <x v="0"/>
    <s v="H21-02687"/>
    <x v="2"/>
    <s v="Catalogo principal"/>
    <s v="USD"/>
    <s v="N/A"/>
    <s v="Microsoft®ProjectServerCAL SoftwareAssurance OLV 1License LevelD AdditionalProduct UsrCAL 3Year Acquiredyear1_OV_OVNTO"/>
    <s v="Unidad"/>
    <s v="Und"/>
    <s v="Producto"/>
    <s v="N/A"/>
    <s v="N/A"/>
    <s v="N/A"/>
    <s v="H21-02687"/>
    <s v="Licencia"/>
    <n v="216"/>
    <n v="1"/>
    <n v="1"/>
    <n v="0"/>
    <n v="891533.52"/>
    <n v="891533.52"/>
    <n v="0"/>
  </r>
  <r>
    <s v="Catalogo principalOPEN VALUE - CSP GOBIERNOH22-01837"/>
    <s v="H22-01837OPEN VALUE - CSP GOBIERNO"/>
    <m/>
    <x v="0"/>
    <s v="H22-01837"/>
    <x v="2"/>
    <s v="Catalogo principal"/>
    <s v="USD"/>
    <s v="N/A"/>
    <s v="Microsoft®ProjectServer License/SoftwareAssurancePack OLV 1License LevelD AdditionalProduct 3Year Acquiredyear1_OV_OVNTO"/>
    <s v="Unidad"/>
    <s v="Und"/>
    <s v="Producto"/>
    <s v="N/A"/>
    <s v="N/A"/>
    <s v="N/A"/>
    <s v="H22-01837"/>
    <s v="Licencia"/>
    <n v="13077"/>
    <n v="1"/>
    <n v="1"/>
    <n v="0"/>
    <n v="53974925.190000005"/>
    <n v="53974925.189999998"/>
    <n v="0"/>
  </r>
  <r>
    <s v="Catalogo principalOPEN VALUE - CSP GOBIERNOH22-01842"/>
    <s v="H22-01842OPEN VALUE - CSP GOBIERNO"/>
    <m/>
    <x v="0"/>
    <s v="H22-01842"/>
    <x v="2"/>
    <s v="Catalogo principal"/>
    <s v="USD"/>
    <s v="N/A"/>
    <s v="Microsoft®ProjectServer SoftwareAssurance OLV 1License LevelD AdditionalProduct 3Year Acquiredyear1_OV_OVNTO"/>
    <s v="Unidad"/>
    <s v="Und"/>
    <s v="Producto"/>
    <s v="N/A"/>
    <s v="N/A"/>
    <s v="N/A"/>
    <s v="H22-01842"/>
    <s v="Licencia"/>
    <n v="5607"/>
    <n v="1"/>
    <n v="1"/>
    <n v="0"/>
    <n v="23142724.290000003"/>
    <n v="23142724.289999999"/>
    <n v="0"/>
  </r>
  <r>
    <s v="Catalogo principalOPEN VALUE - CSP GOBIERNOH30-02378"/>
    <s v="H30-02378OPEN VALUE - CSP GOBIERNO"/>
    <m/>
    <x v="0"/>
    <s v="H30-02378"/>
    <x v="2"/>
    <s v="Catalogo principal"/>
    <s v="USD"/>
    <s v="N/A"/>
    <s v="Microsoft®ProjectProfessional License/SoftwareAssurancePack OLV 1License LevelD AdditionalProduct w/1ProjectSvrCAL 3Year Acquiredyear1_OV_OVNTO"/>
    <s v="Unidad"/>
    <s v="Und"/>
    <s v="Producto"/>
    <s v="N/A"/>
    <s v="N/A"/>
    <s v="N/A"/>
    <s v="H30-02378"/>
    <s v="Licencia"/>
    <n v="2313"/>
    <n v="1"/>
    <n v="1"/>
    <n v="0"/>
    <n v="9546838.1100000013"/>
    <n v="9546838.1099999994"/>
    <n v="0"/>
  </r>
  <r>
    <s v="Catalogo principalOPEN VALUE - CSP GOBIERNOH30-02383"/>
    <s v="H30-02383OPEN VALUE - CSP GOBIERNO"/>
    <m/>
    <x v="0"/>
    <s v="H30-02383"/>
    <x v="2"/>
    <s v="Catalogo principal"/>
    <s v="USD"/>
    <s v="N/A"/>
    <s v="Microsoft®ProjectProfessional SAStepUp OLV 1License LevelD ProjectStandard AdditionalProduct w/1ProjectSvrCAL 3Year Acquiredyear1_OV_OVNTO"/>
    <s v="Unidad"/>
    <s v="Und"/>
    <s v="Producto"/>
    <s v="N/A"/>
    <s v="N/A"/>
    <s v="N/A"/>
    <s v="H30-02383"/>
    <s v="Licencia"/>
    <n v="925"/>
    <n v="1"/>
    <n v="1"/>
    <n v="0"/>
    <n v="3817909.7500000005"/>
    <n v="3817909.75"/>
    <n v="0"/>
  </r>
  <r>
    <s v="Catalogo principalOPEN VALUE - CSP GOBIERNOH30-02388"/>
    <s v="H30-02388OPEN VALUE - CSP GOBIERNO"/>
    <m/>
    <x v="0"/>
    <s v="H30-02388"/>
    <x v="2"/>
    <s v="Catalogo principal"/>
    <s v="USD"/>
    <s v="N/A"/>
    <s v="Microsoft®ProjectProfessional SoftwareAssurance OLV 1License LevelD AdditionalProduct w/1ProjectSvrCAL 3Year Acquiredyear1_OV_OVNTO"/>
    <s v="Unidad"/>
    <s v="Und"/>
    <s v="Producto"/>
    <s v="N/A"/>
    <s v="N/A"/>
    <s v="N/A"/>
    <s v="H30-02388"/>
    <s v="Licencia"/>
    <n v="1077"/>
    <n v="1"/>
    <n v="1"/>
    <n v="0"/>
    <n v="4445285.1900000004"/>
    <n v="4445285.1900000004"/>
    <n v="0"/>
  </r>
  <r>
    <s v="Catalogo principalOPEN VALUE - CSP GOBIERNOHHP-00005"/>
    <s v="HHP-00005OPEN VALUE - CSP GOBIERNO"/>
    <m/>
    <x v="0"/>
    <s v="HHP-00005"/>
    <x v="2"/>
    <s v="Catalogo principal"/>
    <s v="USD"/>
    <s v="N/A"/>
    <s v="Microsoft® Defender Identity Open Subscription Open Value Level D 1 Month AP_OV_OVNTO"/>
    <s v="Unidad"/>
    <s v="Und"/>
    <s v="Producto"/>
    <s v="N/A"/>
    <s v="N/A"/>
    <s v="N/A"/>
    <s v="HHP-00005"/>
    <s v="Suscripción mensual con pago anual"/>
    <n v="5.5"/>
    <n v="1"/>
    <n v="1"/>
    <n v="0"/>
    <n v="22701.085000000003"/>
    <n v="22701.09"/>
    <n v="0"/>
  </r>
  <r>
    <s v="Catalogo principalOPEN VALUE - CSP GOBIERNOHHS-00005"/>
    <s v="HHS-00005OPEN VALUE - CSP GOBIERNO"/>
    <m/>
    <x v="0"/>
    <s v="HHS-00005"/>
    <x v="2"/>
    <s v="Catalogo principal"/>
    <s v="USD"/>
    <s v="N/A"/>
    <s v="Microsoft® Defender Identity CAO Open Subscription Open Value Level D 1 Month Additional Product Add-on ATA_OV_OVNTO"/>
    <s v="Unidad"/>
    <s v="Und"/>
    <s v="Producto"/>
    <s v="N/A"/>
    <s v="N/A"/>
    <s v="N/A"/>
    <s v="HHS-00005"/>
    <s v="Suscripción mensual con pago anual"/>
    <n v="2.4"/>
    <n v="1"/>
    <n v="1"/>
    <n v="0"/>
    <n v="9905.9279999999999"/>
    <n v="9905.93"/>
    <n v="0"/>
  </r>
  <r>
    <s v="Catalogo principalOPEN VALUE - CSP GOBIERNOHJA-00717"/>
    <s v="HJA-00717OPEN VALUE - CSP GOBIERNO"/>
    <m/>
    <x v="0"/>
    <s v="HJA-00717"/>
    <x v="2"/>
    <s v="Catalogo principal"/>
    <s v="USD"/>
    <s v="N/A"/>
    <s v="Microsoft® BizTalk Server Branch License &amp; Software Assurance Open Value 2 Licenses Level D 3 Years Acquired Year 1 Additional Product Core License_OV_OVNTO"/>
    <s v="Unidad"/>
    <s v="Und"/>
    <s v="Producto"/>
    <s v="N/A"/>
    <s v="N/A"/>
    <s v="N/A"/>
    <s v="HJA-00717"/>
    <s v="Licencia"/>
    <n v="2811"/>
    <n v="1"/>
    <n v="1"/>
    <n v="0"/>
    <n v="11602318.17"/>
    <n v="11602318.17"/>
    <n v="0"/>
  </r>
  <r>
    <s v="Catalogo principalOPEN VALUE - CSP GOBIERNOHJA-00718"/>
    <s v="HJA-00718OPEN VALUE - CSP GOBIERNO"/>
    <m/>
    <x v="0"/>
    <s v="HJA-00718"/>
    <x v="2"/>
    <s v="Catalogo principal"/>
    <s v="USD"/>
    <s v="N/A"/>
    <s v="Microsoft® BizTalk Server Branch Software Assurance Open Value 2 Licenses Level D 3 Years Acquired Year 1 Additional Product Core License_OV_OVNTO"/>
    <s v="Unidad"/>
    <s v="Und"/>
    <s v="Producto"/>
    <s v="N/A"/>
    <s v="N/A"/>
    <s v="N/A"/>
    <s v="HJA-00718"/>
    <s v="Licencia"/>
    <n v="1206"/>
    <n v="1"/>
    <n v="1"/>
    <n v="0"/>
    <n v="4977728.82"/>
    <n v="4977728.82"/>
    <n v="0"/>
  </r>
  <r>
    <s v="Catalogo principalOPEN VALUE - CSP GOBIERNOHWV-00005"/>
    <s v="HWV-00005OPEN VALUE - CSP GOBIERNO"/>
    <m/>
    <x v="0"/>
    <s v="HWV-00005"/>
    <x v="2"/>
    <s v="Catalogo principal"/>
    <s v="USD"/>
    <s v="N/A"/>
    <s v="Microsoft®VisioPlan1Open ShrdSvr MonthlySubscriptions-VolumeLicense OLV 1License LevelD AdditionalProduct 1Month_OV_OVNTO"/>
    <s v="Unidad"/>
    <s v="Und"/>
    <s v="Producto"/>
    <s v="N/A"/>
    <s v="N/A"/>
    <s v="N/A"/>
    <s v="HWV-00005"/>
    <s v="Suscripción mensual con pago anual"/>
    <n v="5"/>
    <n v="1"/>
    <n v="1"/>
    <n v="0"/>
    <n v="20637.350000000002"/>
    <n v="20637.349999999999"/>
    <n v="0"/>
  </r>
  <r>
    <s v="Catalogo principalOPEN VALUE - CSP GOBIERNOJ5A-00202"/>
    <s v="J5A-00202OPEN VALUE - CSP GOBIERNO"/>
    <m/>
    <x v="0"/>
    <s v="J5A-00202"/>
    <x v="2"/>
    <s v="Catalogo principal"/>
    <s v="USD"/>
    <s v="N/A"/>
    <s v="Microsoft® Endpoint Configuration Manager License &amp; Software Assurance Open Value Level D 3 Years Acquired Year 1 AP Per OSE_OV_OVNTO"/>
    <s v="Unidad"/>
    <s v="Und"/>
    <s v="Producto"/>
    <s v="N/A"/>
    <s v="N/A"/>
    <s v="N/A"/>
    <s v="J5A-00202"/>
    <s v="Licencia"/>
    <n v="93"/>
    <n v="1"/>
    <n v="1"/>
    <n v="0"/>
    <n v="383854.71"/>
    <n v="383854.71"/>
    <n v="0"/>
  </r>
  <r>
    <s v="Catalogo principalOPEN VALUE - CSP GOBIERNOJ5A-00204"/>
    <s v="J5A-00204OPEN VALUE - CSP GOBIERNO"/>
    <m/>
    <x v="0"/>
    <s v="J5A-00204"/>
    <x v="2"/>
    <s v="Catalogo principal"/>
    <s v="USD"/>
    <s v="N/A"/>
    <s v="Microsoft® Endpoint Configuration Manager Software Assurance Open Value Level D 3 Years Acquired Year 1 AP Per OSE_OV_OVNTO"/>
    <s v="Unidad"/>
    <s v="Und"/>
    <s v="Producto"/>
    <s v="N/A"/>
    <s v="N/A"/>
    <s v="N/A"/>
    <s v="J5A-00204"/>
    <s v="Licencia"/>
    <n v="42"/>
    <n v="1"/>
    <n v="1"/>
    <n v="0"/>
    <n v="173353.74000000002"/>
    <n v="173353.74"/>
    <n v="0"/>
  </r>
  <r>
    <s v="Catalogo principalOPEN VALUE - CSP GOBIERNOJ5A-00405"/>
    <s v="J5A-00405OPEN VALUE - CSP GOBIERNO"/>
    <m/>
    <x v="0"/>
    <s v="J5A-00405"/>
    <x v="2"/>
    <s v="Catalogo principal"/>
    <s v="USD"/>
    <s v="N/A"/>
    <s v="Microsoft® Endpoint Configuration Manager License &amp; Software Assurance Open Value Level D 3 Years Acquired Year 1 AP Per User_OV_OVNTO"/>
    <s v="Unidad"/>
    <s v="Und"/>
    <s v="Producto"/>
    <s v="N/A"/>
    <s v="N/A"/>
    <s v="N/A"/>
    <s v="J5A-00405"/>
    <s v="Licencia"/>
    <n v="123"/>
    <n v="1"/>
    <n v="1"/>
    <n v="0"/>
    <n v="507678.81000000006"/>
    <n v="507678.81"/>
    <n v="0"/>
  </r>
  <r>
    <s v="Catalogo principalOPEN VALUE - CSP GOBIERNOJ5A-00407"/>
    <s v="J5A-00407OPEN VALUE - CSP GOBIERNO"/>
    <m/>
    <x v="0"/>
    <s v="J5A-00407"/>
    <x v="2"/>
    <s v="Catalogo principal"/>
    <s v="USD"/>
    <s v="N/A"/>
    <s v="Microsoft® Endpoint Configuration Manager Software Assurance Open Value Level D 3 Years Acquired Year 1 AP Per User_OV_OVNTO"/>
    <s v="Unidad"/>
    <s v="Und"/>
    <s v="Producto"/>
    <s v="N/A"/>
    <s v="N/A"/>
    <s v="N/A"/>
    <s v="J5A-00407"/>
    <s v="Licencia"/>
    <n v="54"/>
    <n v="1"/>
    <n v="1"/>
    <n v="0"/>
    <n v="222883.38"/>
    <n v="222883.38"/>
    <n v="0"/>
  </r>
  <r>
    <s v="Catalogo principalOPEN VALUE - CSP GOBIERNOKF4-00005"/>
    <s v="KF4-00005OPEN VALUE - CSP GOBIERNO"/>
    <m/>
    <x v="0"/>
    <s v="KF4-00005"/>
    <x v="2"/>
    <s v="Catalogo principal"/>
    <s v="USD"/>
    <s v="N/A"/>
    <s v="Microsoft® Defender O365 P1 Open Subscription Open Value Level D 1 Month AP_OV_OVNTO"/>
    <s v="Unidad"/>
    <s v="Und"/>
    <s v="Producto"/>
    <s v="N/A"/>
    <s v="N/A"/>
    <s v="N/A"/>
    <s v="KF4-00005"/>
    <s v="Suscripción mensual con pago anual"/>
    <n v="2"/>
    <n v="1"/>
    <n v="1"/>
    <n v="0"/>
    <n v="8254.94"/>
    <n v="8254.94"/>
    <n v="0"/>
  </r>
  <r>
    <s v="Catalogo principalOPEN VALUE - CSP GOBIERNOKV3-00349"/>
    <s v="KV3-00349OPEN VALUE - CSP GOBIERNO"/>
    <m/>
    <x v="0"/>
    <s v="KV3-00349"/>
    <x v="2"/>
    <s v="Catalogo principal"/>
    <s v="USD"/>
    <s v="N/A"/>
    <s v="Microsoft® Win Enterprise Device Software Assurance Open Value Level D 3 Years Acquired Year 1 AP_OV_OVNTO"/>
    <s v="Unidad"/>
    <s v="Und"/>
    <s v="Producto"/>
    <s v="N/A"/>
    <s v="N/A"/>
    <s v="N/A"/>
    <s v="KV3-00349"/>
    <s v="Licencia"/>
    <n v="279"/>
    <n v="1"/>
    <n v="1"/>
    <n v="0"/>
    <n v="1151564.1300000001"/>
    <n v="1151564.1299999999"/>
    <n v="0"/>
  </r>
  <r>
    <s v="Catalogo principalOPEN VALUE - CSP GOBIERNOKV3-00350"/>
    <s v="KV3-00350OPEN VALUE - CSP GOBIERNO"/>
    <m/>
    <x v="0"/>
    <s v="KV3-00350"/>
    <x v="2"/>
    <s v="Catalogo principal"/>
    <s v="USD"/>
    <s v="N/A"/>
    <s v="Microsoft® Win Enterprise Device Upgrade SA Open Value Level D 3 Years Acquired Year 1 AP_OV_OVNTO"/>
    <s v="Unidad"/>
    <s v="Und"/>
    <s v="Producto"/>
    <s v="N/A"/>
    <s v="N/A"/>
    <s v="N/A"/>
    <s v="KV3-00350"/>
    <s v="Licencia"/>
    <n v="513"/>
    <n v="1"/>
    <n v="1"/>
    <n v="0"/>
    <n v="2117392.1100000003"/>
    <n v="2117392.11"/>
    <n v="0"/>
  </r>
  <r>
    <s v="Catalogo principalOPEN VALUE - CSP GOBIERNOKV3-00351"/>
    <s v="KV3-00351OPEN VALUE - CSP GOBIERNO"/>
    <m/>
    <x v="0"/>
    <s v="KV3-00351"/>
    <x v="2"/>
    <s v="Catalogo principal"/>
    <s v="USD"/>
    <s v="N/A"/>
    <s v="Microsoft® Win Enterprise Device All Languages Software Assurance Open Value Level D 3 Years Acquired Year 1 Enterprise_OV_OVNTO"/>
    <s v="Unidad"/>
    <s v="Und"/>
    <s v="Producto"/>
    <s v="N/A"/>
    <s v="N/A"/>
    <s v="N/A"/>
    <s v="KV3-00351"/>
    <s v="Licencia"/>
    <n v="264"/>
    <n v="1"/>
    <n v="1"/>
    <n v="0"/>
    <n v="1089652.08"/>
    <n v="1089652.08"/>
    <n v="0"/>
  </r>
  <r>
    <s v="Catalogo principalOPEN VALUE - CSP GOBIERNOKV3-00355"/>
    <s v="KV3-00355OPEN VALUE - CSP GOBIERNO"/>
    <m/>
    <x v="0"/>
    <s v="KV3-00355"/>
    <x v="2"/>
    <s v="Catalogo principal"/>
    <s v="USD"/>
    <s v="N/A"/>
    <s v="Microsoft® Win Enterprise Device All Languages Upgrade SA Open Value Level D 3 Years Acquired Year 1 Enterprise_OV_OVNTO"/>
    <s v="Unidad"/>
    <s v="Und"/>
    <s v="Producto"/>
    <s v="N/A"/>
    <s v="N/A"/>
    <s v="N/A"/>
    <s v="KV3-00355"/>
    <s v="Licencia"/>
    <n v="369"/>
    <n v="1"/>
    <n v="1"/>
    <n v="0"/>
    <n v="1523036.4300000002"/>
    <n v="1523036.43"/>
    <n v="0"/>
  </r>
  <r>
    <s v="Catalogo principalOPEN VALUE - CSP GOBIERNOL5D-00130"/>
    <s v="L5D-00130OPEN VALUE - CSP GOBIERNO"/>
    <m/>
    <x v="0"/>
    <s v="L5D-00130"/>
    <x v="2"/>
    <s v="Catalogo principal"/>
    <s v="USD"/>
    <s v="N/A"/>
    <s v="Microsoft®VisualStudioTestProSubMSDN License/SoftwareAssurancePack OLV 1License LevelD AdditionalProduct 3Year Acquiredyear1_OV_OVNTO"/>
    <s v="Unidad"/>
    <s v="Und"/>
    <s v="Producto"/>
    <s v="N/A"/>
    <s v="N/A"/>
    <s v="N/A"/>
    <s v="L5D-00130"/>
    <s v="Licencia"/>
    <n v="3363"/>
    <n v="1"/>
    <n v="1"/>
    <n v="0"/>
    <n v="13880681.610000001"/>
    <n v="13880681.609999999"/>
    <n v="0"/>
  </r>
  <r>
    <s v="Catalogo principalOPEN VALUE - CSP GOBIERNOL5D-00131"/>
    <s v="L5D-00131OPEN VALUE - CSP GOBIERNO"/>
    <m/>
    <x v="0"/>
    <s v="L5D-00131"/>
    <x v="2"/>
    <s v="Catalogo principal"/>
    <s v="USD"/>
    <s v="N/A"/>
    <s v="Microsoft®VisualStudioTestProSubMSDN SoftwareAssurance OLV 1License LevelD AdditionalProduct 3Year Acquiredyear1_OV_OVNTO"/>
    <s v="Unidad"/>
    <s v="Und"/>
    <s v="Producto"/>
    <s v="N/A"/>
    <s v="N/A"/>
    <s v="N/A"/>
    <s v="L5D-00131"/>
    <s v="Licencia"/>
    <n v="1566"/>
    <n v="1"/>
    <n v="1"/>
    <n v="0"/>
    <n v="6463618.0200000005"/>
    <n v="6463618.0199999996"/>
    <n v="0"/>
  </r>
  <r>
    <s v="Catalogo principalOPEN VALUE - CSP GOBIERNOLJ7-00005"/>
    <s v="LJ7-00005OPEN VALUE - CSP GOBIERNO"/>
    <m/>
    <x v="0"/>
    <s v="LJ7-00005"/>
    <x v="2"/>
    <s v="Catalogo principal"/>
    <s v="USD"/>
    <s v="N/A"/>
    <s v="Microsoft® Audio Conferencing Open Subscription Open Value Level D 1 Month Additional Product_OV_OVNTO"/>
    <s v="Unidad"/>
    <s v="Und"/>
    <s v="Producto"/>
    <s v="N/A"/>
    <s v="N/A"/>
    <s v="N/A"/>
    <s v="LJ7-00005"/>
    <s v="Suscripción mensual con pago anual"/>
    <n v="2.5"/>
    <n v="1"/>
    <n v="1"/>
    <n v="0"/>
    <n v="10318.675000000001"/>
    <n v="10318.68"/>
    <n v="0"/>
  </r>
  <r>
    <s v="Catalogo principalOPEN VALUE - CSP GOBIERNOM3J-00090"/>
    <s v="M3J-00090OPEN VALUE - CSP GOBIERNO"/>
    <m/>
    <x v="0"/>
    <s v="M3J-00090"/>
    <x v="2"/>
    <s v="Catalogo principal"/>
    <s v="USD"/>
    <s v="N/A"/>
    <s v="Microsoft® System Center Endpoint Protection Subscription Open Value Level D 1 Month AP Per Device_OV_OVNTO"/>
    <s v="Unidad"/>
    <s v="Und"/>
    <s v="Producto"/>
    <s v="N/A"/>
    <s v="N/A"/>
    <s v="N/A"/>
    <s v="M3J-00090"/>
    <s v="Suscripción mensual con pago anual"/>
    <n v="0.73"/>
    <n v="1"/>
    <n v="1"/>
    <n v="0"/>
    <n v="3013.0531000000001"/>
    <n v="3013.05"/>
    <n v="0"/>
  </r>
  <r>
    <s v="Catalogo principalOPEN VALUE - CSP GOBIERNOM3J-00091"/>
    <s v="M3J-00091OPEN VALUE - CSP GOBIERNO"/>
    <m/>
    <x v="0"/>
    <s v="M3J-00091"/>
    <x v="2"/>
    <s v="Catalogo principal"/>
    <s v="USD"/>
    <s v="N/A"/>
    <s v="Microsoft® System Center Endpoint Protection Subscription Open Value Level D 1 Month AP Per User_OV_OVNTO"/>
    <s v="Unidad"/>
    <s v="Und"/>
    <s v="Producto"/>
    <s v="N/A"/>
    <s v="N/A"/>
    <s v="N/A"/>
    <s v="M3J-00091"/>
    <s v="Suscripción mensual con pago anual"/>
    <n v="0.95"/>
    <n v="1"/>
    <n v="1"/>
    <n v="0"/>
    <n v="3921.0965000000001"/>
    <n v="3921.1"/>
    <n v="0"/>
  </r>
  <r>
    <s v="Catalogo principalOPEN VALUE - CSP GOBIERNOMX3-00206"/>
    <s v="MX3-00206OPEN VALUE - CSP GOBIERNO"/>
    <m/>
    <x v="0"/>
    <s v="MX3-00206"/>
    <x v="2"/>
    <s v="Catalogo principal"/>
    <s v="USD"/>
    <s v="N/A"/>
    <s v="Microsoft®VisualStudioEnterpriseSubMSDN License/SoftwareAssurancePack OLV 1License LevelD AdditionalProduct 3Year Acquiredyear1_OV_OVNTO"/>
    <s v="Unidad"/>
    <s v="Und"/>
    <s v="Producto"/>
    <s v="N/A"/>
    <s v="N/A"/>
    <s v="N/A"/>
    <s v="MX3-00206"/>
    <s v="Licencia"/>
    <n v="13431"/>
    <n v="1"/>
    <n v="1"/>
    <n v="0"/>
    <n v="55436049.57"/>
    <n v="55436049.57"/>
    <n v="0"/>
  </r>
  <r>
    <s v="Catalogo principalOPEN VALUE - CSP GOBIERNOMX3-00207"/>
    <s v="MX3-00207OPEN VALUE - CSP GOBIERNO"/>
    <m/>
    <x v="0"/>
    <s v="MX3-00207"/>
    <x v="2"/>
    <s v="Catalogo principal"/>
    <s v="USD"/>
    <s v="N/A"/>
    <s v="Microsoft®VisualStudioEnterpriseSubMSDN SoftwareAssurance OLV 1License LevelD AdditionalProduct 3Year Acquiredyear1_OV_OVNTO"/>
    <s v="Unidad"/>
    <s v="Und"/>
    <s v="Producto"/>
    <s v="N/A"/>
    <s v="N/A"/>
    <s v="N/A"/>
    <s v="MX3-00207"/>
    <s v="Licencia"/>
    <n v="6249"/>
    <n v="1"/>
    <n v="1"/>
    <n v="0"/>
    <n v="25792560.030000001"/>
    <n v="25792560.030000001"/>
    <n v="0"/>
  </r>
  <r>
    <s v="Catalogo principalOPEN VALUE - CSP GOBIERNOMX3-00208"/>
    <s v="MX3-00208OPEN VALUE - CSP GOBIERNO"/>
    <m/>
    <x v="0"/>
    <s v="MX3-00208"/>
    <x v="2"/>
    <s v="Catalogo principal"/>
    <s v="USD"/>
    <s v="N/A"/>
    <s v="Microsoft®VisualStudioEnterpriseSubMSDN SAStepUp OLV 1License LevelD VisualStudioProw/MSDN AdditionalProduct 3Year Acquiredyear1_OV_OVNTO"/>
    <s v="Unidad"/>
    <s v="Und"/>
    <s v="Producto"/>
    <s v="N/A"/>
    <s v="N/A"/>
    <s v="N/A"/>
    <s v="MX3-00208"/>
    <s v="Licencia"/>
    <n v="11388"/>
    <n v="1"/>
    <n v="1"/>
    <n v="0"/>
    <n v="47003628.359999999"/>
    <n v="47003628.359999999"/>
    <n v="0"/>
  </r>
  <r>
    <s v="Catalogo principalOPEN VALUE - CSP GOBIERNOMX3-00209"/>
    <s v="MX3-00209OPEN VALUE - CSP GOBIERNO"/>
    <m/>
    <x v="0"/>
    <s v="MX3-00209"/>
    <x v="2"/>
    <s v="Catalogo principal"/>
    <s v="USD"/>
    <s v="N/A"/>
    <s v="Microsoft®VisualStudioEnterpriseSubMSDN SAStepUp OLV 1License LevelD VisualStudioTestProw/MSDN AdditionalProduct 3Year Acquiredyear1_OV_OVNTO"/>
    <s v="Unidad"/>
    <s v="Und"/>
    <s v="Producto"/>
    <s v="N/A"/>
    <s v="N/A"/>
    <s v="N/A"/>
    <s v="MX3-00209"/>
    <s v="Licencia"/>
    <n v="10070"/>
    <n v="1"/>
    <n v="1"/>
    <n v="0"/>
    <n v="41563622.900000006"/>
    <n v="41563622.899999999"/>
    <n v="0"/>
  </r>
  <r>
    <s v="Catalogo principalOPEN VALUE - CSP GOBIERNONH3-00324"/>
    <s v="NH3-00324OPEN VALUE - CSP GOBIERNO"/>
    <m/>
    <x v="0"/>
    <s v="NH3-00324"/>
    <x v="2"/>
    <s v="Catalogo principal"/>
    <s v="USD"/>
    <s v="N/A"/>
    <s v="Microsoft® Advanced Threat Analytics CML License &amp; Software Assurance Open Value Level D 3 Years Acquired Year 1 AP Per OSE_OV_OVNTO"/>
    <s v="Unidad"/>
    <s v="Und"/>
    <s v="Producto"/>
    <s v="N/A"/>
    <s v="N/A"/>
    <s v="N/A"/>
    <s v="NH3-00324"/>
    <s v="Licencia"/>
    <n v="174"/>
    <n v="1"/>
    <n v="1"/>
    <n v="0"/>
    <n v="718179.78"/>
    <n v="718179.78"/>
    <n v="0"/>
  </r>
  <r>
    <s v="Catalogo principalOPEN VALUE - CSP GOBIERNONH3-00325"/>
    <s v="NH3-00325OPEN VALUE - CSP GOBIERNO"/>
    <m/>
    <x v="0"/>
    <s v="NH3-00325"/>
    <x v="2"/>
    <s v="Catalogo principal"/>
    <s v="USD"/>
    <s v="N/A"/>
    <s v="Microsoft® Advanced Threat Analytics CML License &amp; Software Assurance Open Value Level D 3 Years Acquired Year 1 AP Per User_OV_OVNTO"/>
    <s v="Unidad"/>
    <s v="Und"/>
    <s v="Producto"/>
    <s v="N/A"/>
    <s v="N/A"/>
    <s v="N/A"/>
    <s v="NH3-00325"/>
    <s v="Licencia"/>
    <n v="222"/>
    <n v="1"/>
    <n v="1"/>
    <n v="0"/>
    <n v="916298.34000000008"/>
    <n v="916298.34"/>
    <n v="0"/>
  </r>
  <r>
    <s v="Catalogo principalOPEN VALUE - CSP GOBIERNONH3-00326"/>
    <s v="NH3-00326OPEN VALUE - CSP GOBIERNO"/>
    <m/>
    <x v="0"/>
    <s v="NH3-00326"/>
    <x v="2"/>
    <s v="Catalogo principal"/>
    <s v="USD"/>
    <s v="N/A"/>
    <s v="Microsoft® Advanced Threat Analytics CML Software Assurance Open Value Level D 3 Years Acquired Year 1 AP Per OSE_OV_OVNTO"/>
    <s v="Unidad"/>
    <s v="Und"/>
    <s v="Producto"/>
    <s v="N/A"/>
    <s v="N/A"/>
    <s v="N/A"/>
    <s v="NH3-00326"/>
    <s v="Licencia"/>
    <n v="75"/>
    <n v="1"/>
    <n v="1"/>
    <n v="0"/>
    <n v="309560.25"/>
    <n v="309560.25"/>
    <n v="0"/>
  </r>
  <r>
    <s v="Catalogo principalOPEN VALUE - CSP GOBIERNONH3-00327"/>
    <s v="NH3-00327OPEN VALUE - CSP GOBIERNO"/>
    <m/>
    <x v="0"/>
    <s v="NH3-00327"/>
    <x v="2"/>
    <s v="Catalogo principal"/>
    <s v="USD"/>
    <s v="N/A"/>
    <s v="Microsoft® Advanced Threat Analytics CML Software Assurance Open Value Level D 3 Years Acquired Year 1 AP Per User_OV_OVNTO"/>
    <s v="Unidad"/>
    <s v="Und"/>
    <s v="Producto"/>
    <s v="N/A"/>
    <s v="N/A"/>
    <s v="N/A"/>
    <s v="NH3-00327"/>
    <s v="Licencia"/>
    <n v="96"/>
    <n v="1"/>
    <n v="1"/>
    <n v="0"/>
    <n v="396237.12"/>
    <n v="396237.12"/>
    <n v="0"/>
  </r>
  <r>
    <s v="Catalogo principalOPEN VALUE - CSP GOBIERNONK7-00033"/>
    <s v="NK7-00033OPEN VALUE - CSP GOBIERNO"/>
    <m/>
    <x v="0"/>
    <s v="NK7-00033"/>
    <x v="2"/>
    <s v="Catalogo principal"/>
    <s v="USD"/>
    <s v="N/A"/>
    <s v="Microsoft®IdentityManager-CAL License/SoftwareAssurancePack OLV 1License LevelD AdditionalProduct UsrCAL 3Year Acquiredyear1_OV_OVNTO"/>
    <s v="Unidad"/>
    <s v="Und"/>
    <s v="Producto"/>
    <s v="N/A"/>
    <s v="N/A"/>
    <s v="N/A"/>
    <s v="NK7-00033"/>
    <s v="Licencia"/>
    <n v="42"/>
    <n v="1"/>
    <n v="1"/>
    <n v="0"/>
    <n v="173353.74000000002"/>
    <n v="173353.74"/>
    <n v="0"/>
  </r>
  <r>
    <s v="Catalogo principalOPEN VALUE - CSP GOBIERNONK7-00034"/>
    <s v="NK7-00034OPEN VALUE - CSP GOBIERNO"/>
    <m/>
    <x v="0"/>
    <s v="NK7-00034"/>
    <x v="2"/>
    <s v="Catalogo principal"/>
    <s v="USD"/>
    <s v="N/A"/>
    <s v="Microsoft®IdentityManager-CAL SoftwareAssurance OLV 1License LevelD AdditionalProduct UsrCAL 3Year Acquiredyear1_OV_OVNTO"/>
    <s v="Unidad"/>
    <s v="Und"/>
    <s v="Producto"/>
    <s v="N/A"/>
    <s v="N/A"/>
    <s v="N/A"/>
    <s v="NK7-00034"/>
    <s v="Licencia"/>
    <n v="18"/>
    <n v="1"/>
    <n v="1"/>
    <n v="0"/>
    <n v="74294.460000000006"/>
    <n v="74294.460000000006"/>
    <n v="0"/>
  </r>
  <r>
    <s v="Catalogo principalOPEN VALUE - CSP GOBIERNONMG-00005"/>
    <s v="NMG-00005OPEN VALUE - CSP GOBIERNO"/>
    <m/>
    <x v="0"/>
    <s v="NMG-00005"/>
    <x v="2"/>
    <s v="Catalogo principal"/>
    <s v="USD"/>
    <s v="N/A"/>
    <s v="Microsoft® Intune Device Open Subscription Open Value Level D 1 Month Additional Product Per Device_OV_OVNTO"/>
    <s v="Unidad"/>
    <s v="Und"/>
    <s v="Producto"/>
    <s v="N/A"/>
    <s v="N/A"/>
    <s v="N/A"/>
    <s v="NMG-00005"/>
    <s v="Suscripción mensual con pago anual"/>
    <n v="2.7"/>
    <n v="1"/>
    <n v="1"/>
    <n v="0"/>
    <n v="11144.169000000002"/>
    <n v="11144.17"/>
    <n v="0"/>
  </r>
  <r>
    <s v="Catalogo principalOPEN VALUE - CSP GOBIERNOP71-07142"/>
    <s v="P71-07142OPEN VALUE - CSP GOBIERNO"/>
    <m/>
    <x v="0"/>
    <s v="P71-07142"/>
    <x v="2"/>
    <s v="Catalogo principal"/>
    <s v="USD"/>
    <s v="N/A"/>
    <s v="Microsoft® Win Server Datacenter SA Step-up Open Value Level D 3 Years Acquired Year 1 Win Server Std AP 2 Processor License_OV_OVNTO"/>
    <s v="Unidad"/>
    <s v="Und"/>
    <s v="Producto"/>
    <s v="N/A"/>
    <s v="N/A"/>
    <s v="N/A"/>
    <s v="P71-07142"/>
    <s v="Licencia"/>
    <n v="7751"/>
    <n v="1"/>
    <n v="1"/>
    <n v="0"/>
    <n v="31992019.970000003"/>
    <n v="31992019.969999999"/>
    <n v="0"/>
  </r>
  <r>
    <s v="Catalogo principalOPEN VALUE - CSP GOBIERNOPGI-00263"/>
    <s v="PGI-00263OPEN VALUE - CSP GOBIERNO"/>
    <m/>
    <x v="0"/>
    <s v="PGI-00263"/>
    <x v="2"/>
    <s v="Catalogo principal"/>
    <s v="USD"/>
    <s v="N/A"/>
    <s v="Microsoft®ExchangeEnterpriseCAL License/SoftwareAssurancePack OLV 1License LevelD AdditionalProduct DvcCAL w/Services 3Year Acquiredyear1_OV_OVNTO"/>
    <s v="Unidad"/>
    <s v="Und"/>
    <s v="Producto"/>
    <s v="N/A"/>
    <s v="N/A"/>
    <s v="N/A"/>
    <s v="PGI-00263"/>
    <s v="Licencia"/>
    <n v="159"/>
    <n v="1"/>
    <n v="1"/>
    <n v="0"/>
    <n v="656267.7300000001"/>
    <n v="656267.73"/>
    <n v="0"/>
  </r>
  <r>
    <s v="Catalogo principalOPEN VALUE - CSP GOBIERNOPGI-00264"/>
    <s v="PGI-00264OPEN VALUE - CSP GOBIERNO"/>
    <m/>
    <x v="0"/>
    <s v="PGI-00264"/>
    <x v="2"/>
    <s v="Catalogo principal"/>
    <s v="USD"/>
    <s v="N/A"/>
    <s v="Microsoft®ExchangeEnterpriseCAL License/SoftwareAssurancePack OLV 1License LevelD AdditionalProduct UsrCAL w/Services 3Year Acquiredyear1_OV_OVNTO"/>
    <s v="Unidad"/>
    <s v="Und"/>
    <s v="Producto"/>
    <s v="N/A"/>
    <s v="N/A"/>
    <s v="N/A"/>
    <s v="PGI-00264"/>
    <s v="Licencia"/>
    <n v="204"/>
    <n v="1"/>
    <n v="1"/>
    <n v="0"/>
    <n v="842003.88"/>
    <n v="842003.88"/>
    <n v="0"/>
  </r>
  <r>
    <s v="Catalogo principalOPEN VALUE - CSP GOBIERNOPGI-00265"/>
    <s v="PGI-00265OPEN VALUE - CSP GOBIERNO"/>
    <m/>
    <x v="0"/>
    <s v="PGI-00265"/>
    <x v="2"/>
    <s v="Catalogo principal"/>
    <s v="USD"/>
    <s v="N/A"/>
    <s v="Microsoft®ExchangeEnterpriseCAL SoftwareAssurance OLV 1License LevelD AdditionalProduct DvcCAL w/Services 3Year Acquiredyear1_OV_OVNTO"/>
    <s v="Unidad"/>
    <s v="Und"/>
    <s v="Producto"/>
    <s v="N/A"/>
    <s v="N/A"/>
    <s v="N/A"/>
    <s v="PGI-00265"/>
    <s v="Licencia"/>
    <n v="105"/>
    <n v="1"/>
    <n v="1"/>
    <n v="0"/>
    <n v="433384.35000000003"/>
    <n v="433384.35"/>
    <n v="0"/>
  </r>
  <r>
    <s v="Catalogo principalOPEN VALUE - CSP GOBIERNOPGI-00266"/>
    <s v="PGI-00266OPEN VALUE - CSP GOBIERNO"/>
    <m/>
    <x v="0"/>
    <s v="PGI-00266"/>
    <x v="2"/>
    <s v="Catalogo principal"/>
    <s v="USD"/>
    <s v="N/A"/>
    <s v="Microsoft®ExchangeEnterpriseCAL SoftwareAssurance OLV 1License LevelD AdditionalProduct UsrCAL w/Services 3Year Acquiredyear1_OV_OVNTO"/>
    <s v="Unidad"/>
    <s v="Und"/>
    <s v="Producto"/>
    <s v="N/A"/>
    <s v="N/A"/>
    <s v="N/A"/>
    <s v="PGI-00266"/>
    <s v="Licencia"/>
    <n v="135"/>
    <n v="1"/>
    <n v="1"/>
    <n v="0"/>
    <n v="557208.45000000007"/>
    <n v="557208.44999999995"/>
    <n v="0"/>
  </r>
  <r>
    <s v="Catalogo principalOPEN VALUE - CSP GOBIERNOPL7-00018"/>
    <s v="PL7-00018OPEN VALUE - CSP GOBIERNO"/>
    <m/>
    <x v="0"/>
    <s v="PL7-00018"/>
    <x v="2"/>
    <s v="Catalogo principal"/>
    <s v="USD"/>
    <s v="N/A"/>
    <s v="Microsoft®IdentityManagerExternalConnector License/SoftwareAssurancePack OLV 1License LevelD AdditionalProduct 3Year Acquiredyear1_OV_OVNTO"/>
    <s v="Unidad"/>
    <s v="Und"/>
    <s v="Producto"/>
    <s v="N/A"/>
    <s v="N/A"/>
    <s v="N/A"/>
    <s v="PL7-00018"/>
    <s v="Licencia"/>
    <n v="40704"/>
    <n v="1"/>
    <n v="1"/>
    <n v="0"/>
    <n v="168004538.88000003"/>
    <n v="168004538.88"/>
    <n v="0"/>
  </r>
  <r>
    <s v="Catalogo principalOPEN VALUE - CSP GOBIERNOPL7-00019"/>
    <s v="PL7-00019OPEN VALUE - CSP GOBIERNO"/>
    <m/>
    <x v="0"/>
    <s v="PL7-00019"/>
    <x v="2"/>
    <s v="Catalogo principal"/>
    <s v="USD"/>
    <s v="N/A"/>
    <s v="Microsoft®IdentityManagerExternalConnector SoftwareAssurance OLV 1License LevelD AdditionalProduct 3Year Acquiredyear1_OV_OVNTO"/>
    <s v="Unidad"/>
    <s v="Und"/>
    <s v="Producto"/>
    <s v="N/A"/>
    <s v="N/A"/>
    <s v="N/A"/>
    <s v="PL7-00019"/>
    <s v="Licencia"/>
    <n v="17445"/>
    <n v="1"/>
    <n v="1"/>
    <n v="0"/>
    <n v="72003714.150000006"/>
    <n v="72003714.150000006"/>
    <n v="0"/>
  </r>
  <r>
    <s v="Catalogo principalOPEN VALUE - CSP GOBIERNOPQR-00004"/>
    <s v="PQR-00004OPEN VALUE - CSP GOBIERNO"/>
    <m/>
    <x v="0"/>
    <s v="PQR-00004"/>
    <x v="2"/>
    <s v="Catalogo principal"/>
    <s v="USD"/>
    <s v="N/A"/>
    <s v="Microsoft® Bing Maps Transactions Subscription Open Value Level D 1 Month AP Usage 100K Transactions_OV_OVNTO"/>
    <s v="Unidad"/>
    <s v="Und"/>
    <s v="Producto"/>
    <s v="N/A"/>
    <s v="N/A"/>
    <s v="N/A"/>
    <s v="PQR-00004"/>
    <s v="Suscripción mensual con pago anual"/>
    <n v="748"/>
    <n v="1"/>
    <n v="1"/>
    <n v="0"/>
    <n v="3087347.56"/>
    <n v="3087347.56"/>
    <n v="0"/>
  </r>
  <r>
    <s v="Catalogo principalOPEN VALUE - CSP GOBIERNOPQR-00010"/>
    <s v="PQR-00010OPEN VALUE - CSP GOBIERNO"/>
    <m/>
    <x v="0"/>
    <s v="PQR-00010"/>
    <x v="2"/>
    <s v="Catalogo principal"/>
    <s v="USD"/>
    <s v="N/A"/>
    <s v="Microsoft® Bing Maps Transactions Subscription Open Value Level D 1 Month AP Usage 500K Transactions_OV_OVNTO"/>
    <s v="Unidad"/>
    <s v="Und"/>
    <s v="Producto"/>
    <s v="N/A"/>
    <s v="N/A"/>
    <s v="N/A"/>
    <s v="PQR-00010"/>
    <s v="Suscripción mensual con pago anual"/>
    <n v="3551"/>
    <n v="1"/>
    <n v="1"/>
    <n v="0"/>
    <n v="14656645.970000001"/>
    <n v="14656645.970000001"/>
    <n v="0"/>
  </r>
  <r>
    <s v="Catalogo principalOPEN VALUE - CSP GOBIERNOPQR-00016"/>
    <s v="PQR-00016OPEN VALUE - CSP GOBIERNO"/>
    <m/>
    <x v="0"/>
    <s v="PQR-00016"/>
    <x v="2"/>
    <s v="Catalogo principal"/>
    <s v="USD"/>
    <s v="N/A"/>
    <s v="Microsoft® Bing Maps Transactions Subscription Open Value Level D 1 Month AP Usage 1M Transactions_OV_OVNTO"/>
    <s v="Unidad"/>
    <s v="Und"/>
    <s v="Producto"/>
    <s v="N/A"/>
    <s v="N/A"/>
    <s v="N/A"/>
    <s v="PQR-00016"/>
    <s v="Suscripción mensual con pago anual"/>
    <n v="6728"/>
    <n v="1"/>
    <n v="1"/>
    <n v="0"/>
    <n v="27769618.16"/>
    <n v="27769618.16"/>
    <n v="0"/>
  </r>
  <r>
    <s v="Catalogo principalOPEN VALUE - CSP GOBIERNOPQR-00022"/>
    <s v="PQR-00022OPEN VALUE - CSP GOBIERNO"/>
    <m/>
    <x v="0"/>
    <s v="PQR-00022"/>
    <x v="2"/>
    <s v="Catalogo principal"/>
    <s v="USD"/>
    <s v="N/A"/>
    <s v="Microsoft® Bing Maps Transactions Subscription Open Value Level D 1 Month AP Usage 2M Transactions_OV_OVNTO"/>
    <s v="Unidad"/>
    <s v="Und"/>
    <s v="Producto"/>
    <s v="N/A"/>
    <s v="N/A"/>
    <s v="N/A"/>
    <s v="PQR-00022"/>
    <s v="Suscripción mensual con pago anual"/>
    <n v="11961"/>
    <n v="1"/>
    <n v="1"/>
    <n v="0"/>
    <n v="49368668.670000002"/>
    <n v="49368668.670000002"/>
    <n v="0"/>
  </r>
  <r>
    <s v="Catalogo principalOPEN VALUE - CSP GOBIERNOPQR-00028"/>
    <s v="PQR-00028OPEN VALUE - CSP GOBIERNO"/>
    <m/>
    <x v="0"/>
    <s v="PQR-00028"/>
    <x v="2"/>
    <s v="Catalogo principal"/>
    <s v="USD"/>
    <s v="N/A"/>
    <s v="Microsoft® Bing Maps Transactions Subscription Open Value Level D 1 Month AP Usage 5M Transactions_OV_OVNTO"/>
    <s v="Unidad"/>
    <s v="Und"/>
    <s v="Producto"/>
    <s v="N/A"/>
    <s v="N/A"/>
    <s v="N/A"/>
    <s v="PQR-00028"/>
    <s v="Suscripción mensual con pago anual"/>
    <n v="14951"/>
    <n v="1"/>
    <n v="1"/>
    <n v="0"/>
    <n v="61709803.970000006"/>
    <n v="61709803.969999999"/>
    <n v="0"/>
  </r>
  <r>
    <s v="Catalogo principalOPEN VALUE - CSP GOBIERNOPQR-00034"/>
    <s v="PQR-00034OPEN VALUE - CSP GOBIERNO"/>
    <m/>
    <x v="0"/>
    <s v="PQR-00034"/>
    <x v="2"/>
    <s v="Catalogo principal"/>
    <s v="USD"/>
    <s v="N/A"/>
    <s v="Microsoft® Bing Maps Transactions Subscription Open Value Level D 1 Month AP Usage 10M Transactions_OV_OVNTO"/>
    <s v="Unidad"/>
    <s v="Und"/>
    <s v="Producto"/>
    <s v="N/A"/>
    <s v="N/A"/>
    <s v="N/A"/>
    <s v="PQR-00034"/>
    <s v="Suscripción mensual con pago anual"/>
    <n v="18688"/>
    <n v="1"/>
    <n v="1"/>
    <n v="0"/>
    <n v="77134159.359999999"/>
    <n v="77134159.359999999"/>
    <n v="0"/>
  </r>
  <r>
    <s v="Catalogo principalOPEN VALUE - CSP GOBIERNOPQR-00040"/>
    <s v="PQR-00040OPEN VALUE - CSP GOBIERNO"/>
    <m/>
    <x v="0"/>
    <s v="PQR-00040"/>
    <x v="2"/>
    <s v="Catalogo principal"/>
    <s v="USD"/>
    <s v="N/A"/>
    <s v="Microsoft® Bing Maps Transactions Subscription Open Value Level D 1 Month AP Usage 30M Transactions_OV_OVNTO"/>
    <s v="Unidad"/>
    <s v="Und"/>
    <s v="Producto"/>
    <s v="N/A"/>
    <s v="N/A"/>
    <s v="N/A"/>
    <s v="PQR-00040"/>
    <s v="Suscripción mensual con pago anual"/>
    <n v="21529"/>
    <n v="1"/>
    <n v="1"/>
    <n v="0"/>
    <n v="88860301.63000001"/>
    <n v="88860301.629999995"/>
    <n v="0"/>
  </r>
  <r>
    <s v="Catalogo principalOPEN VALUE - CSP GOBIERNOQ4Y-00005"/>
    <s v="Q4Y-00005OPEN VALUE - CSP GOBIERNO"/>
    <m/>
    <x v="0"/>
    <s v="Q4Y-00005"/>
    <x v="2"/>
    <s v="Catalogo principal"/>
    <s v="USD"/>
    <s v="N/A"/>
    <s v="Microsoft® O365 E1 Open Subscription Open Value Level D 1 Month AP_OV_OVNTO"/>
    <s v="Unidad"/>
    <s v="Und"/>
    <s v="Producto"/>
    <s v="N/A"/>
    <s v="N/A"/>
    <s v="N/A"/>
    <s v="Q4Y-00005"/>
    <s v="Suscripción mensual con pago anual"/>
    <n v="10"/>
    <n v="1"/>
    <n v="1"/>
    <n v="0"/>
    <n v="41274.700000000004"/>
    <n v="41274.699999999997"/>
    <n v="0"/>
  </r>
  <r>
    <s v="Catalogo principalOPEN VALUE - CSP GOBIERNOQ5Y-00005"/>
    <s v="Q5Y-00005OPEN VALUE - CSP GOBIERNO"/>
    <m/>
    <x v="0"/>
    <s v="Q5Y-00005"/>
    <x v="2"/>
    <s v="Catalogo principal"/>
    <s v="USD"/>
    <s v="N/A"/>
    <s v="Microsoft® O365 E3 Open Subscription Open Value Level D 1 Month AP_OV_OVNTO"/>
    <s v="Unidad"/>
    <s v="Und"/>
    <s v="Producto"/>
    <s v="N/A"/>
    <s v="N/A"/>
    <s v="N/A"/>
    <s v="Q5Y-00005"/>
    <s v="Suscripción mensual con pago anual"/>
    <n v="23"/>
    <n v="1"/>
    <n v="1"/>
    <n v="0"/>
    <n v="94931.810000000012"/>
    <n v="94931.81"/>
    <n v="0"/>
  </r>
  <r>
    <s v="Catalogo principalOPEN VALUE - CSP GOBIERNOQ6Y-00005"/>
    <s v="Q6Y-00005OPEN VALUE - CSP GOBIERNO"/>
    <m/>
    <x v="0"/>
    <s v="Q6Y-00005"/>
    <x v="2"/>
    <s v="Catalogo principal"/>
    <s v="USD"/>
    <s v="N/A"/>
    <s v="Microsoft®ExchangeOnlinePlan1Open ShrdSvr MonthlySubscriptions-VolumeLicense OLV 1License LevelD AdditionalProduct 1Month_OV_OVNTO"/>
    <s v="Unidad"/>
    <s v="Und"/>
    <s v="Producto"/>
    <s v="N/A"/>
    <s v="N/A"/>
    <s v="N/A"/>
    <s v="Q6Y-00005"/>
    <s v="Suscripción mensual con pago anual"/>
    <n v="4"/>
    <n v="1"/>
    <n v="1"/>
    <n v="0"/>
    <n v="16509.88"/>
    <n v="16509.88"/>
    <n v="0"/>
  </r>
  <r>
    <s v="Catalogo principalOPEN VALUE - CSP GOBIERNOQ6Z-00005"/>
    <s v="Q6Z-00005OPEN VALUE - CSP GOBIERNO"/>
    <m/>
    <x v="0"/>
    <s v="Q6Z-00005"/>
    <x v="2"/>
    <s v="Catalogo principal"/>
    <s v="USD"/>
    <s v="N/A"/>
    <s v="Microsoft®ExchangeOnlinePlan2Open ShrdSvr MonthlySubscriptions-VolumeLicense OLV 1License LevelD AdditionalProduct 1Month_OV_OVNTO"/>
    <s v="Unidad"/>
    <s v="Und"/>
    <s v="Producto"/>
    <s v="N/A"/>
    <s v="N/A"/>
    <s v="N/A"/>
    <s v="Q6Z-00005"/>
    <s v="Suscripción mensual con pago anual"/>
    <n v="8"/>
    <n v="1"/>
    <n v="1"/>
    <n v="0"/>
    <n v="33019.760000000002"/>
    <n v="33019.760000000002"/>
    <n v="0"/>
  </r>
  <r>
    <s v="Catalogo principalOPEN VALUE - CSP GOBIERNOQ7Y-00005"/>
    <s v="Q7Y-00005OPEN VALUE - CSP GOBIERNO"/>
    <m/>
    <x v="0"/>
    <s v="Q7Y-00005"/>
    <x v="2"/>
    <s v="Catalogo principal"/>
    <s v="USD"/>
    <s v="N/A"/>
    <s v="Microsoft® M365 Apps Enterprise Open Subscription Open Value Level D 1 Month AP_OV_OVNTO"/>
    <s v="Unidad"/>
    <s v="Und"/>
    <s v="Producto"/>
    <s v="N/A"/>
    <s v="N/A"/>
    <s v="N/A"/>
    <s v="Q7Y-00005"/>
    <s v="Suscripción mensual con pago anual"/>
    <n v="10.6"/>
    <n v="1"/>
    <n v="1"/>
    <n v="0"/>
    <n v="43751.182000000001"/>
    <n v="43751.18"/>
    <n v="0"/>
  </r>
  <r>
    <s v="Catalogo principalOPEN VALUE - CSP GOBIERNOQ7Y-00020"/>
    <s v="Q7Y-00020OPEN VALUE - CSP GOBIERNO"/>
    <m/>
    <x v="0"/>
    <s v="Q7Y-00020"/>
    <x v="2"/>
    <s v="Catalogo principal"/>
    <s v="USD"/>
    <s v="N/A"/>
    <s v="Microsoft® M365 Apps Enterprise Open All Languages Subscription Open Value Level D 1 Month Enterprise_OV_OVNTO"/>
    <s v="Unidad"/>
    <s v="Und"/>
    <s v="Producto"/>
    <s v="N/A"/>
    <s v="N/A"/>
    <s v="N/A"/>
    <s v="Q7Y-00020"/>
    <s v="Suscripción mensual con pago anual"/>
    <n v="10.6"/>
    <n v="1"/>
    <n v="1"/>
    <n v="0"/>
    <n v="43751.182000000001"/>
    <n v="43751.18"/>
    <n v="0"/>
  </r>
  <r>
    <s v="Catalogo principalOPEN VALUE - CSP GOBIERNOQ9Z-00005"/>
    <s v="Q9Z-00005OPEN VALUE - CSP GOBIERNO"/>
    <m/>
    <x v="0"/>
    <s v="Q9Z-00005"/>
    <x v="2"/>
    <s v="Catalogo principal"/>
    <s v="USD"/>
    <s v="N/A"/>
    <s v="Microsoft® SharePoint P1 Open Subscription Open Value Level D 1 Month AP_OV_OVNTO"/>
    <s v="Unidad"/>
    <s v="Und"/>
    <s v="Producto"/>
    <s v="N/A"/>
    <s v="N/A"/>
    <s v="N/A"/>
    <s v="Q9Z-00005"/>
    <s v="Suscripción mensual con pago anual"/>
    <n v="5"/>
    <n v="1"/>
    <n v="1"/>
    <n v="0"/>
    <n v="20637.350000000002"/>
    <n v="20637.349999999999"/>
    <n v="0"/>
  </r>
  <r>
    <s v="Catalogo principalOPEN VALUE - CSP GOBIERNOQD3-00005"/>
    <s v="QD3-00005OPEN VALUE - CSP GOBIERNO"/>
    <m/>
    <x v="0"/>
    <s v="QD3-00005"/>
    <x v="2"/>
    <s v="Catalogo principal"/>
    <s v="USD"/>
    <s v="N/A"/>
    <s v="Microsoft®AzureInfoProtPremP1Open ShrdSvr MonthlySubscriptions-VolumeLicense OLV 1License LevelD AdditionalProduct 1Month_OV_OVNTO"/>
    <s v="Unidad"/>
    <s v="Und"/>
    <s v="Producto"/>
    <s v="N/A"/>
    <s v="N/A"/>
    <s v="N/A"/>
    <s v="QD3-00005"/>
    <s v="Suscripción mensual con pago anual"/>
    <n v="2"/>
    <n v="1"/>
    <n v="1"/>
    <n v="0"/>
    <n v="8254.94"/>
    <n v="8254.94"/>
    <n v="0"/>
  </r>
  <r>
    <s v="Catalogo principalOPEN VALUE - CSP GOBIERNOR18-02405"/>
    <s v="R18-02405OPEN VALUE - CSP GOBIERNO"/>
    <m/>
    <x v="0"/>
    <s v="R18-02405"/>
    <x v="2"/>
    <s v="Catalogo principal"/>
    <s v="USD"/>
    <s v="N/A"/>
    <s v="Microsoft® Win Server CAL License &amp; Software Assurance Open Value Level D 3 Years Acquired Year 1 AP Device CAL_OV_OVNTO"/>
    <s v="Unidad"/>
    <s v="Und"/>
    <s v="Producto"/>
    <s v="N/A"/>
    <s v="N/A"/>
    <s v="N/A"/>
    <s v="R18-02405"/>
    <s v="Licencia"/>
    <n v="63"/>
    <n v="1"/>
    <n v="1"/>
    <n v="0"/>
    <n v="260030.61000000002"/>
    <n v="260030.61"/>
    <n v="0"/>
  </r>
  <r>
    <s v="Catalogo principalOPEN VALUE - CSP GOBIERNOR18-02410"/>
    <s v="R18-02410OPEN VALUE - CSP GOBIERNO"/>
    <m/>
    <x v="0"/>
    <s v="R18-02410"/>
    <x v="2"/>
    <s v="Catalogo principal"/>
    <s v="USD"/>
    <s v="N/A"/>
    <s v="Microsoft® Win Server CAL License &amp; Software Assurance Open Value Level D 3 Years Acquired Year 1 AP User CAL_OV_OVNTO"/>
    <s v="Unidad"/>
    <s v="Und"/>
    <s v="Producto"/>
    <s v="N/A"/>
    <s v="N/A"/>
    <s v="N/A"/>
    <s v="R18-02410"/>
    <s v="Licencia"/>
    <n v="84"/>
    <n v="1"/>
    <n v="1"/>
    <n v="0"/>
    <n v="346707.48000000004"/>
    <n v="346707.48"/>
    <n v="0"/>
  </r>
  <r>
    <s v="Catalogo principalOPEN VALUE - CSP GOBIERNOR18-02417"/>
    <s v="R18-02417OPEN VALUE - CSP GOBIERNO"/>
    <m/>
    <x v="0"/>
    <s v="R18-02417"/>
    <x v="2"/>
    <s v="Catalogo principal"/>
    <s v="USD"/>
    <s v="N/A"/>
    <s v="Microsoft® Win Server CAL Software Assurance Open Value Level D 3 Years Acquired Year 1 AP Device CAL_OV_OVNTO"/>
    <s v="Unidad"/>
    <s v="Und"/>
    <s v="Producto"/>
    <s v="N/A"/>
    <s v="N/A"/>
    <s v="N/A"/>
    <s v="R18-02417"/>
    <s v="Licencia"/>
    <n v="27"/>
    <n v="1"/>
    <n v="1"/>
    <n v="0"/>
    <n v="111441.69"/>
    <n v="111441.69"/>
    <n v="0"/>
  </r>
  <r>
    <s v="Catalogo principalOPEN VALUE - CSP GOBIERNOR18-02422"/>
    <s v="R18-02422OPEN VALUE - CSP GOBIERNO"/>
    <m/>
    <x v="0"/>
    <s v="R18-02422"/>
    <x v="2"/>
    <s v="Catalogo principal"/>
    <s v="USD"/>
    <s v="N/A"/>
    <s v="Microsoft® Win Server CAL Software Assurance Open Value Level D 3 Years Acquired Year 1 AP User CAL_OV_OVNTO"/>
    <s v="Unidad"/>
    <s v="Und"/>
    <s v="Producto"/>
    <s v="N/A"/>
    <s v="N/A"/>
    <s v="N/A"/>
    <s v="R18-02422"/>
    <s v="Licencia"/>
    <n v="36"/>
    <n v="1"/>
    <n v="1"/>
    <n v="0"/>
    <n v="148588.92000000001"/>
    <n v="148588.92000000001"/>
    <n v="0"/>
  </r>
  <r>
    <s v="Catalogo principalOPEN VALUE - CSP GOBIERNOR2Z-00005"/>
    <s v="R2Z-00005OPEN VALUE - CSP GOBIERNO"/>
    <m/>
    <x v="0"/>
    <s v="R2Z-00005"/>
    <x v="2"/>
    <s v="Catalogo principal"/>
    <s v="USD"/>
    <s v="N/A"/>
    <s v="Microsoft® SharePoint P2 Open Subscription Open Value Level D 1 Month AP_OV_OVNTO"/>
    <s v="Unidad"/>
    <s v="Und"/>
    <s v="Producto"/>
    <s v="N/A"/>
    <s v="N/A"/>
    <s v="N/A"/>
    <s v="R2Z-00005"/>
    <s v="Suscripción mensual con pago anual"/>
    <n v="10"/>
    <n v="1"/>
    <n v="1"/>
    <n v="0"/>
    <n v="41274.700000000004"/>
    <n v="41274.699999999997"/>
    <n v="0"/>
  </r>
  <r>
    <s v="Catalogo principalOPEN VALUE - CSP GOBIERNOR39-00836"/>
    <s v="R39-00836OPEN VALUE - CSP GOBIERNO"/>
    <m/>
    <x v="0"/>
    <s v="R39-00836"/>
    <x v="2"/>
    <s v="Catalogo principal"/>
    <s v="USD"/>
    <s v="N/A"/>
    <s v="Microsoft® Win Server External Connector License &amp; Software Assurance Open Value Level D 3 Years Acquired Year 1 AP_OV_OVNTO"/>
    <s v="Unidad"/>
    <s v="Und"/>
    <s v="Producto"/>
    <s v="N/A"/>
    <s v="N/A"/>
    <s v="N/A"/>
    <s v="R39-00836"/>
    <s v="Licencia"/>
    <n v="3906"/>
    <n v="1"/>
    <n v="1"/>
    <n v="0"/>
    <n v="16121897.82"/>
    <n v="16121897.82"/>
    <n v="0"/>
  </r>
  <r>
    <s v="Catalogo principalOPEN VALUE - CSP GOBIERNOR39-00843"/>
    <s v="R39-00843OPEN VALUE - CSP GOBIERNO"/>
    <m/>
    <x v="0"/>
    <s v="R39-00843"/>
    <x v="2"/>
    <s v="Catalogo principal"/>
    <s v="USD"/>
    <s v="N/A"/>
    <s v="Microsoft® Win Server External Connector Software Assurance Open Value Level D 3 Years Acquired Year 1 AP_OV_OVNTO"/>
    <s v="Unidad"/>
    <s v="Und"/>
    <s v="Producto"/>
    <s v="N/A"/>
    <s v="N/A"/>
    <s v="N/A"/>
    <s v="R39-00843"/>
    <s v="Licencia"/>
    <n v="1674"/>
    <n v="1"/>
    <n v="1"/>
    <n v="0"/>
    <n v="6909384.7800000003"/>
    <n v="6909384.7800000003"/>
    <n v="0"/>
  </r>
  <r>
    <s v="Catalogo principalOPEN VALUE - CSP GOBIERNOR9Y-00005"/>
    <s v="R9Y-00005OPEN VALUE - CSP GOBIERNO"/>
    <m/>
    <x v="0"/>
    <s v="R9Y-00005"/>
    <x v="2"/>
    <s v="Catalogo principal"/>
    <s v="USD"/>
    <s v="N/A"/>
    <s v="Microsoft®ExchangeOnlineProtectionOpen ShrdSvr MonthlySubscriptions-VolumeLicense OLV 1License LevelD AdditionalProduct 1Month_OV_OVNTO"/>
    <s v="Unidad"/>
    <s v="Und"/>
    <s v="Producto"/>
    <s v="N/A"/>
    <s v="N/A"/>
    <s v="N/A"/>
    <s v="R9Y-00005"/>
    <s v="Suscripción mensual con pago anual"/>
    <n v="0.9"/>
    <n v="1"/>
    <n v="1"/>
    <n v="0"/>
    <n v="3714.7230000000004"/>
    <n v="3714.72"/>
    <n v="0"/>
  </r>
  <r>
    <s v="Catalogo principalOPEN VALUE - CSP GOBIERNOR9Z-00005"/>
    <s v="R9Z-00005OPEN VALUE - CSP GOBIERNO"/>
    <m/>
    <x v="0"/>
    <s v="R9Z-00005"/>
    <x v="2"/>
    <s v="Catalogo principal"/>
    <s v="USD"/>
    <s v="N/A"/>
    <s v="Microsoft®VisioPlan2Open ShrdSvr MonthlySubscriptions-VolumeLicense OLV 1License LevelD AdditionalProduct 1Month_OV_OVNTO"/>
    <s v="Unidad"/>
    <s v="Und"/>
    <s v="Producto"/>
    <s v="N/A"/>
    <s v="N/A"/>
    <s v="N/A"/>
    <s v="R9Z-00005"/>
    <s v="Suscripción mensual con pago anual"/>
    <n v="15"/>
    <n v="1"/>
    <n v="1"/>
    <n v="0"/>
    <n v="61912.05"/>
    <n v="61912.05"/>
    <n v="0"/>
  </r>
  <r>
    <s v="Catalogo principalOPEN VALUE - CSP GOBIERNOR9Z-00011"/>
    <s v="R9Z-00011OPEN VALUE - CSP GOBIERNO"/>
    <m/>
    <x v="0"/>
    <s v="R9Z-00011"/>
    <x v="2"/>
    <s v="Catalogo principal"/>
    <s v="USD"/>
    <s v="N/A"/>
    <s v="Microsoft®VisioPlan2Open ShrdSvr MonthlySubscriptions-VolumeLicense OLV 1License LevelD AdditionalProduct AddOn toVisioPro 1Month_OV_OVNTO"/>
    <s v="Unidad"/>
    <s v="Und"/>
    <s v="Producto"/>
    <s v="N/A"/>
    <s v="N/A"/>
    <s v="N/A"/>
    <s v="R9Z-00011"/>
    <s v="Suscripción mensual con pago anual"/>
    <n v="9.9"/>
    <n v="1"/>
    <n v="1"/>
    <n v="0"/>
    <n v="40861.953000000001"/>
    <n v="40861.949999999997"/>
    <n v="0"/>
  </r>
  <r>
    <s v="Catalogo principalOPEN VALUE - CSP GOBIERNOR9Z-00015"/>
    <s v="R9Z-00015OPEN VALUE - CSP GOBIERNO"/>
    <m/>
    <x v="0"/>
    <s v="R9Z-00015"/>
    <x v="2"/>
    <s v="Catalogo principal"/>
    <s v="USD"/>
    <s v="N/A"/>
    <s v="Microsoft®VisioPlan2Open ShrdSvr MonthlySubscriptions-VolumeLicense OLV 1License LevelD AdditionalProduct AddOn toVisioStd 1Month_OV_OVNTO"/>
    <s v="Unidad"/>
    <s v="Und"/>
    <s v="Producto"/>
    <s v="N/A"/>
    <s v="N/A"/>
    <s v="N/A"/>
    <s v="R9Z-00015"/>
    <s v="Suscripción mensual con pago anual"/>
    <n v="6.9"/>
    <n v="1"/>
    <n v="1"/>
    <n v="0"/>
    <n v="28479.543000000001"/>
    <n v="28479.54"/>
    <n v="0"/>
  </r>
  <r>
    <s v="Catalogo principalOPEN VALUE - CSP GOBIERNOSY7-00005"/>
    <s v="SY7-00005OPEN VALUE - CSP GOBIERNO"/>
    <m/>
    <x v="0"/>
    <s v="SY7-00005"/>
    <x v="2"/>
    <s v="Catalogo principal"/>
    <s v="USD"/>
    <s v="N/A"/>
    <s v="Microsoft® Teams Phone Standard Open Subscription Open Value Level D 1 Month AP_OV_OVNTO"/>
    <s v="Unidad"/>
    <s v="Und"/>
    <s v="Producto"/>
    <s v="N/A"/>
    <s v="N/A"/>
    <s v="N/A"/>
    <s v="SY7-00005"/>
    <s v="Suscripción mensual con pago anual"/>
    <n v="8"/>
    <n v="1"/>
    <n v="1"/>
    <n v="0"/>
    <n v="33019.760000000002"/>
    <n v="33019.760000000002"/>
    <n v="0"/>
  </r>
  <r>
    <s v="Catalogo principalOPEN VALUE - CSP GOBIERNOT3V-00014"/>
    <s v="T3V-00014OPEN VALUE - CSP GOBIERNO"/>
    <m/>
    <x v="0"/>
    <s v="T3V-00014"/>
    <x v="2"/>
    <s v="Catalogo principal"/>
    <s v="USD"/>
    <s v="N/A"/>
    <s v="Microsoft® Bing Maps Known User Subscription Open Value Level D 1 Month AP 5K Bundle Per User_OV_OVNTO"/>
    <s v="Unidad"/>
    <s v="Und"/>
    <s v="Producto"/>
    <s v="N/A"/>
    <s v="N/A"/>
    <s v="N/A"/>
    <s v="T3V-00014"/>
    <s v="Suscripción mensual con pago anual"/>
    <n v="8511"/>
    <n v="1"/>
    <n v="1"/>
    <n v="0"/>
    <n v="35128897.170000002"/>
    <n v="35128897.170000002"/>
    <n v="0"/>
  </r>
  <r>
    <s v="Catalogo principalOPEN VALUE - CSP GOBIERNOT3V-00028"/>
    <s v="T3V-00028OPEN VALUE - CSP GOBIERNO"/>
    <m/>
    <x v="0"/>
    <s v="T3V-00028"/>
    <x v="2"/>
    <s v="Catalogo principal"/>
    <s v="USD"/>
    <s v="N/A"/>
    <s v="Microsoft® Bing Maps Known User Subscription Open Value Level D 1 Month Additional Product 100 Users_OV_OVNTO"/>
    <s v="Unidad"/>
    <s v="Und"/>
    <s v="Producto"/>
    <s v="N/A"/>
    <s v="N/A"/>
    <s v="N/A"/>
    <s v="T3V-00028"/>
    <s v="Suscripción mensual con pago anual"/>
    <n v="195"/>
    <n v="1"/>
    <n v="1"/>
    <n v="0"/>
    <n v="804856.65"/>
    <n v="804856.65"/>
    <n v="0"/>
  </r>
  <r>
    <s v="Catalogo principalOPEN VALUE - CSP GOBIERNOT5V-00006"/>
    <s v="T5V-00006OPEN VALUE - CSP GOBIERNO"/>
    <m/>
    <x v="0"/>
    <s v="T5V-00006"/>
    <x v="2"/>
    <s v="Catalogo principal"/>
    <s v="USD"/>
    <s v="N/A"/>
    <s v="Microsoft® Bing Maps Light Known User Subscription Open Value Level D 1 Month AP 5K Bundle Per User_OV_OVNTO"/>
    <s v="Unidad"/>
    <s v="Und"/>
    <s v="Producto"/>
    <s v="N/A"/>
    <s v="N/A"/>
    <s v="N/A"/>
    <s v="T5V-00006"/>
    <s v="Suscripción mensual con pago anual"/>
    <n v="1198"/>
    <n v="1"/>
    <n v="1"/>
    <n v="0"/>
    <n v="4944709.0600000005"/>
    <n v="4944709.0599999996"/>
    <n v="0"/>
  </r>
  <r>
    <s v="Catalogo principalOPEN VALUE - CSP GOBIERNOT5V-00026"/>
    <s v="T5V-00026OPEN VALUE - CSP GOBIERNO"/>
    <m/>
    <x v="0"/>
    <s v="T5V-00026"/>
    <x v="2"/>
    <s v="Catalogo principal"/>
    <s v="USD"/>
    <s v="N/A"/>
    <s v="Microsoft® Bing Maps Light Known User Subscription Open Value Level D 1 Month AP 500 Bundle Per User_OV_OVNTO"/>
    <s v="Unidad"/>
    <s v="Und"/>
    <s v="Producto"/>
    <s v="N/A"/>
    <s v="N/A"/>
    <s v="N/A"/>
    <s v="T5V-00026"/>
    <s v="Suscripción mensual con pago anual"/>
    <n v="145"/>
    <n v="1"/>
    <n v="1"/>
    <n v="0"/>
    <n v="598483.15"/>
    <n v="598483.15"/>
    <n v="0"/>
  </r>
  <r>
    <s v="Catalogo principalOPEN VALUE - CSP GOBIERNOT6L-00314"/>
    <s v="T6L-00314OPEN VALUE - CSP GOBIERNO"/>
    <m/>
    <x v="0"/>
    <s v="T6L-00314"/>
    <x v="2"/>
    <s v="Catalogo principal"/>
    <s v="USD"/>
    <s v="N/A"/>
    <s v="Microsoft® System Center Datacenter SA Step-up Open Value Level D 3 Years Acquired Year 1 Sys Ctr Std AP 2 Processor License_OV_OVNTO"/>
    <s v="Unidad"/>
    <s v="Und"/>
    <s v="Producto"/>
    <s v="N/A"/>
    <s v="N/A"/>
    <s v="N/A"/>
    <s v="T6L-00314"/>
    <s v="Licencia"/>
    <n v="2238"/>
    <n v="1"/>
    <n v="1"/>
    <n v="0"/>
    <n v="9237277.8600000013"/>
    <n v="9237277.8599999994"/>
    <n v="0"/>
  </r>
  <r>
    <s v="Catalogo principalOPEN VALUE - CSP GOBIERNOT98-02100"/>
    <s v="T98-02100OPEN VALUE - CSP GOBIERNO"/>
    <m/>
    <x v="0"/>
    <s v="T98-02100"/>
    <x v="2"/>
    <s v="Catalogo principal"/>
    <s v="USD"/>
    <s v="N/A"/>
    <s v="Microsoft® Win Rights Management Services CAL License &amp; Software Assurance Open Value Level D 3 Years Acquired Year 1 AP Device CAL_OV_OVNTO"/>
    <s v="Unidad"/>
    <s v="Und"/>
    <s v="Producto"/>
    <s v="N/A"/>
    <s v="N/A"/>
    <s v="N/A"/>
    <s v="T98-02100"/>
    <s v="Licencia"/>
    <n v="81"/>
    <n v="1"/>
    <n v="1"/>
    <n v="0"/>
    <n v="334325.07"/>
    <n v="334325.07"/>
    <n v="0"/>
  </r>
  <r>
    <s v="Catalogo principalOPEN VALUE - CSP GOBIERNOT98-02105"/>
    <s v="T98-02105OPEN VALUE - CSP GOBIERNO"/>
    <m/>
    <x v="0"/>
    <s v="T98-02105"/>
    <x v="2"/>
    <s v="Catalogo principal"/>
    <s v="USD"/>
    <s v="N/A"/>
    <s v="Microsoft® Win Rights Management Services CAL License &amp; Software Assurance Open Value Level D 3 Years Acquired Year 1 AP User CAL_OV_OVNTO"/>
    <s v="Unidad"/>
    <s v="Und"/>
    <s v="Producto"/>
    <s v="N/A"/>
    <s v="N/A"/>
    <s v="N/A"/>
    <s v="T98-02105"/>
    <s v="Licencia"/>
    <n v="102"/>
    <n v="1"/>
    <n v="1"/>
    <n v="0"/>
    <n v="421001.94"/>
    <n v="421001.94"/>
    <n v="0"/>
  </r>
  <r>
    <s v="Catalogo principalOPEN VALUE - CSP GOBIERNOT98-02112"/>
    <s v="T98-02112OPEN VALUE - CSP GOBIERNO"/>
    <m/>
    <x v="0"/>
    <s v="T98-02112"/>
    <x v="2"/>
    <s v="Catalogo principal"/>
    <s v="USD"/>
    <s v="N/A"/>
    <s v="Microsoft® Win Rights Management Services CAL Software Assurance Open Value Level D 3 Years Acquired Year 1 AP Device CAL_OV_OVNTO"/>
    <s v="Unidad"/>
    <s v="Und"/>
    <s v="Producto"/>
    <s v="N/A"/>
    <s v="N/A"/>
    <s v="N/A"/>
    <s v="T98-02112"/>
    <s v="Licencia"/>
    <n v="36"/>
    <n v="1"/>
    <n v="1"/>
    <n v="0"/>
    <n v="148588.92000000001"/>
    <n v="148588.92000000001"/>
    <n v="0"/>
  </r>
  <r>
    <s v="Catalogo principalOPEN VALUE - CSP GOBIERNOT98-02117"/>
    <s v="T98-02117OPEN VALUE - CSP GOBIERNO"/>
    <m/>
    <x v="0"/>
    <s v="T98-02117"/>
    <x v="2"/>
    <s v="Catalogo principal"/>
    <s v="USD"/>
    <s v="N/A"/>
    <s v="Microsoft® Win Rights Management Services CAL Software Assurance Open Value Level D 3 Years Acquired Year 1 AP User CAL_OV_OVNTO"/>
    <s v="Unidad"/>
    <s v="Und"/>
    <s v="Producto"/>
    <s v="N/A"/>
    <s v="N/A"/>
    <s v="N/A"/>
    <s v="T98-02117"/>
    <s v="Licencia"/>
    <n v="45"/>
    <n v="1"/>
    <n v="1"/>
    <n v="0"/>
    <n v="185736.15000000002"/>
    <n v="185736.15"/>
    <n v="0"/>
  </r>
  <r>
    <s v="Catalogo principalOPEN VALUE - CSP GOBIERNOT99-00762"/>
    <s v="T99-00762OPEN VALUE - CSP GOBIERNO"/>
    <m/>
    <x v="0"/>
    <s v="T99-00762"/>
    <x v="2"/>
    <s v="Catalogo principal"/>
    <s v="USD"/>
    <s v="N/A"/>
    <s v="Microsoft® Win Rights Management Services External Connector License &amp; Software Assurance Open Value Level D 3 Years Acquired Year 1 AP_OV_OVNTO"/>
    <s v="Unidad"/>
    <s v="Und"/>
    <s v="Producto"/>
    <s v="N/A"/>
    <s v="N/A"/>
    <s v="N/A"/>
    <s v="T99-00762"/>
    <s v="Licencia"/>
    <n v="42099"/>
    <n v="1"/>
    <n v="1"/>
    <n v="0"/>
    <n v="173762359.53"/>
    <n v="173762359.53"/>
    <n v="0"/>
  </r>
  <r>
    <s v="Catalogo principalOPEN VALUE - CSP GOBIERNOT99-00769"/>
    <s v="T99-00769OPEN VALUE - CSP GOBIERNO"/>
    <m/>
    <x v="0"/>
    <s v="T99-00769"/>
    <x v="2"/>
    <s v="Catalogo principal"/>
    <s v="USD"/>
    <s v="N/A"/>
    <s v="Microsoft® Win Rights Management Services External Connector Software Assurance Open Value Level D 3 Years Acquired Year 1 AP_OV_OVNTO"/>
    <s v="Unidad"/>
    <s v="Und"/>
    <s v="Producto"/>
    <s v="N/A"/>
    <s v="N/A"/>
    <s v="N/A"/>
    <s v="T99-00769"/>
    <s v="Licencia"/>
    <n v="18042"/>
    <n v="1"/>
    <n v="1"/>
    <n v="0"/>
    <n v="74467813.74000001"/>
    <n v="74467813.739999995"/>
    <n v="0"/>
  </r>
  <r>
    <s v="Catalogo principalOPEN VALUE - CSP GOBIERNOTK9-00005"/>
    <s v="TK9-00005OPEN VALUE - CSP GOBIERNO"/>
    <m/>
    <x v="0"/>
    <s v="TK9-00005"/>
    <x v="2"/>
    <s v="Catalogo principal"/>
    <s v="USD"/>
    <s v="N/A"/>
    <s v="Microsoft® O365 Advanced Compliance Open Subscription Open Value Level D 1 Month AP_OV_OVNTO"/>
    <s v="Unidad"/>
    <s v="Und"/>
    <s v="Producto"/>
    <s v="N/A"/>
    <s v="N/A"/>
    <s v="N/A"/>
    <s v="TK9-00005"/>
    <s v="Suscripción mensual con pago anual"/>
    <n v="8"/>
    <n v="1"/>
    <n v="1"/>
    <n v="0"/>
    <n v="33019.760000000002"/>
    <n v="33019.760000000002"/>
    <n v="0"/>
  </r>
  <r>
    <s v="Catalogo principalOPEN VALUE - CSP GOBIERNOTL4-00005"/>
    <s v="TL4-00005OPEN VALUE - CSP GOBIERNO"/>
    <m/>
    <x v="0"/>
    <s v="TL4-00005"/>
    <x v="2"/>
    <s v="Catalogo principal"/>
    <s v="USD"/>
    <s v="N/A"/>
    <s v="Microsoft® OneDrive business P2 Open Subscription Open Value Level D 1 Month AP_OV_OVNTO"/>
    <s v="Unidad"/>
    <s v="Und"/>
    <s v="Producto"/>
    <s v="N/A"/>
    <s v="N/A"/>
    <s v="N/A"/>
    <s v="TL4-00005"/>
    <s v="Suscripción mensual con pago anual"/>
    <n v="10"/>
    <n v="1"/>
    <n v="1"/>
    <n v="0"/>
    <n v="41274.700000000004"/>
    <n v="41274.699999999997"/>
    <n v="0"/>
  </r>
  <r>
    <s v="Catalogo principalOPEN VALUE - CSP GOBIERNOTSC-00412"/>
    <s v="TSC-00412OPEN VALUE - CSP GOBIERNO"/>
    <m/>
    <x v="0"/>
    <s v="TSC-00412"/>
    <x v="2"/>
    <s v="Catalogo principal"/>
    <s v="USD"/>
    <s v="N/A"/>
    <s v="Microsoft® System Center Data Protection Manager License &amp; Software Assurance Open Value Level D 3 Years Acquired Year 1 AP Per OSE_OV_OVNTO"/>
    <s v="Unidad"/>
    <s v="Und"/>
    <s v="Producto"/>
    <s v="N/A"/>
    <s v="N/A"/>
    <s v="N/A"/>
    <s v="TSC-00412"/>
    <s v="Licencia"/>
    <n v="42"/>
    <n v="1"/>
    <n v="1"/>
    <n v="0"/>
    <n v="173353.74000000002"/>
    <n v="173353.74"/>
    <n v="0"/>
  </r>
  <r>
    <s v="Catalogo principalOPEN VALUE - CSP GOBIERNOTSC-00414"/>
    <s v="TSC-00414OPEN VALUE - CSP GOBIERNO"/>
    <m/>
    <x v="0"/>
    <s v="TSC-00414"/>
    <x v="2"/>
    <s v="Catalogo principal"/>
    <s v="USD"/>
    <s v="N/A"/>
    <s v="Microsoft® System Center Data Protection Manager Software Assurance Open Value Level D 3 Years Acquired Year 1 AP Per OSE_OV_OVNTO"/>
    <s v="Unidad"/>
    <s v="Und"/>
    <s v="Producto"/>
    <s v="N/A"/>
    <s v="N/A"/>
    <s v="N/A"/>
    <s v="TSC-00414"/>
    <s v="Licencia"/>
    <n v="18"/>
    <n v="1"/>
    <n v="1"/>
    <n v="0"/>
    <n v="74294.460000000006"/>
    <n v="74294.460000000006"/>
    <n v="0"/>
  </r>
  <r>
    <s v="Catalogo principalOPEN VALUE - CSP GOBIERNOTSC-00829"/>
    <s v="TSC-00829OPEN VALUE - CSP GOBIERNO"/>
    <m/>
    <x v="0"/>
    <s v="TSC-00829"/>
    <x v="2"/>
    <s v="Catalogo principal"/>
    <s v="USD"/>
    <s v="N/A"/>
    <s v="Microsoft® System Center Data Protection Manager License &amp; Software Assurance Open Value Level D 3 Years Acquired Year 1 AP Per User_OV_OVNTO"/>
    <s v="Unidad"/>
    <s v="Und"/>
    <s v="Producto"/>
    <s v="N/A"/>
    <s v="N/A"/>
    <s v="N/A"/>
    <s v="TSC-00829"/>
    <s v="Licencia"/>
    <n v="54"/>
    <n v="1"/>
    <n v="1"/>
    <n v="0"/>
    <n v="222883.38"/>
    <n v="222883.38"/>
    <n v="0"/>
  </r>
  <r>
    <s v="Catalogo principalOPEN VALUE - CSP GOBIERNOTSC-00830"/>
    <s v="TSC-00830OPEN VALUE - CSP GOBIERNO"/>
    <m/>
    <x v="0"/>
    <s v="TSC-00830"/>
    <x v="2"/>
    <s v="Catalogo principal"/>
    <s v="USD"/>
    <s v="N/A"/>
    <s v="Microsoft® System Center Data Protection Manager Software Assurance Open Value Level D 3 Years Acquired Year 1 AP Per User_OV_OVNTO"/>
    <s v="Unidad"/>
    <s v="Und"/>
    <s v="Producto"/>
    <s v="N/A"/>
    <s v="N/A"/>
    <s v="N/A"/>
    <s v="TSC-00830"/>
    <s v="Licencia"/>
    <n v="24"/>
    <n v="1"/>
    <n v="1"/>
    <n v="0"/>
    <n v="99059.28"/>
    <n v="99059.28"/>
    <n v="0"/>
  </r>
  <r>
    <s v="Catalogo principalOPEN VALUE - CSP GOBIERNOU3J-00051"/>
    <s v="U3J-00051OPEN VALUE - CSP GOBIERNO"/>
    <m/>
    <x v="0"/>
    <s v="U3J-00051"/>
    <x v="2"/>
    <s v="Catalogo principal"/>
    <s v="USD"/>
    <s v="N/A"/>
    <s v="Microsoft® Core CAL Bridge O365 Subscription Open Value Level D 1 Month AP Per User_OV_OVNTO"/>
    <s v="Unidad"/>
    <s v="Und"/>
    <s v="Producto"/>
    <s v="N/A"/>
    <s v="N/A"/>
    <s v="N/A"/>
    <s v="U3J-00051"/>
    <s v="Suscripción mensual con pago anual"/>
    <n v="3.64"/>
    <n v="1"/>
    <n v="1"/>
    <n v="0"/>
    <n v="15023.990800000001"/>
    <n v="15023.99"/>
    <n v="0"/>
  </r>
  <r>
    <s v="Catalogo principalOPEN VALUE - CSP GOBIERNOU5J-00059"/>
    <s v="U5J-00059OPEN VALUE - CSP GOBIERNO"/>
    <m/>
    <x v="0"/>
    <s v="U5J-00059"/>
    <x v="2"/>
    <s v="Catalogo principal"/>
    <s v="USD"/>
    <s v="N/A"/>
    <s v="Microsoft® Enterprise CAL Bridge O365 Subscription Open Value Level D 1 Month AP Per User_OV_OVNTO"/>
    <s v="Unidad"/>
    <s v="Und"/>
    <s v="Producto"/>
    <s v="N/A"/>
    <s v="N/A"/>
    <s v="N/A"/>
    <s v="U5J-00059"/>
    <s v="Suscripción mensual con pago anual"/>
    <n v="8"/>
    <n v="1"/>
    <n v="1"/>
    <n v="0"/>
    <n v="33019.760000000002"/>
    <n v="33019.760000000002"/>
    <n v="0"/>
  </r>
  <r>
    <s v="Catalogo principalOPEN VALUE - CSP GOBIERNOV7U-00006"/>
    <s v="V7U-00006OPEN VALUE - CSP GOBIERNO"/>
    <m/>
    <x v="0"/>
    <s v="V7U-00006"/>
    <x v="2"/>
    <s v="Catalogo principal"/>
    <s v="USD"/>
    <s v="N/A"/>
    <s v="Microsoft® Mobile Asset Mgmt Subscription Open Value Level D 1 Month Additional Product Platform Services_OV_OVNTO"/>
    <s v="Unidad"/>
    <s v="Und"/>
    <s v="Producto"/>
    <s v="N/A"/>
    <s v="N/A"/>
    <s v="N/A"/>
    <s v="V7U-00006"/>
    <s v="Suscripción mensual con pago anual"/>
    <n v="163"/>
    <n v="1"/>
    <n v="1"/>
    <n v="0"/>
    <n v="672777.61"/>
    <n v="672777.61"/>
    <n v="0"/>
  </r>
  <r>
    <s v="Catalogo principalOPEN VALUE - CSP GOBIERNOV7U-00016"/>
    <s v="V7U-00016OPEN VALUE - CSP GOBIERNO"/>
    <m/>
    <x v="0"/>
    <s v="V7U-00016"/>
    <x v="2"/>
    <s v="Catalogo principal"/>
    <s v="USD"/>
    <s v="N/A"/>
    <s v="Microsoft® Mobile Asset Mgmt Subscription Open Value Level D 1 Month Additional Product ROW Routing Per Asset_OV_OVNTO"/>
    <s v="Unidad"/>
    <s v="Und"/>
    <s v="Producto"/>
    <s v="N/A"/>
    <s v="N/A"/>
    <s v="N/A"/>
    <s v="V7U-00016"/>
    <s v="Suscripción mensual con pago anual"/>
    <n v="1.1399999999999999"/>
    <n v="1"/>
    <n v="1"/>
    <n v="0"/>
    <n v="4705.3158000000003"/>
    <n v="4705.32"/>
    <n v="0"/>
  </r>
  <r>
    <s v="Catalogo principalOPEN VALUE - CSP GOBIERNOV7U-00024"/>
    <s v="V7U-00024OPEN VALUE - CSP GOBIERNO"/>
    <m/>
    <x v="0"/>
    <s v="V7U-00024"/>
    <x v="2"/>
    <s v="Catalogo principal"/>
    <s v="USD"/>
    <s v="N/A"/>
    <s v="Microsoft® Mobile Asset Mgmt Subscription Open Value Level D 1 Month AP NA Routing Per Asset Add-on_OV_OVNTO"/>
    <s v="Unidad"/>
    <s v="Und"/>
    <s v="Producto"/>
    <s v="N/A"/>
    <s v="N/A"/>
    <s v="N/A"/>
    <s v="V7U-00024"/>
    <s v="Suscripción mensual con pago anual"/>
    <n v="0.98"/>
    <n v="1"/>
    <n v="1"/>
    <n v="0"/>
    <n v="4044.9206000000004"/>
    <n v="4044.92"/>
    <n v="0"/>
  </r>
  <r>
    <s v="Catalogo principalOPEN VALUE - CSP GOBIERNOV7U-00032"/>
    <s v="V7U-00032OPEN VALUE - CSP GOBIERNO"/>
    <m/>
    <x v="0"/>
    <s v="V7U-00032"/>
    <x v="2"/>
    <s v="Catalogo principal"/>
    <s v="USD"/>
    <s v="N/A"/>
    <s v="Microsoft® Mobile Asset Mgmt Subscription Open Value Level D 1 Month AP Europe Routing Per Asset Add-on_OV_OVNTO"/>
    <s v="Unidad"/>
    <s v="Und"/>
    <s v="Producto"/>
    <s v="N/A"/>
    <s v="N/A"/>
    <s v="N/A"/>
    <s v="V7U-00032"/>
    <s v="Suscripción mensual con pago anual"/>
    <n v="1.1399999999999999"/>
    <n v="1"/>
    <n v="1"/>
    <n v="0"/>
    <n v="4705.3158000000003"/>
    <n v="4705.32"/>
    <n v="0"/>
  </r>
  <r>
    <s v="Catalogo principalOPEN VALUE - CSP GOBIERNOV7U-00040"/>
    <s v="V7U-00040OPEN VALUE - CSP GOBIERNO"/>
    <m/>
    <x v="0"/>
    <s v="V7U-00040"/>
    <x v="2"/>
    <s v="Catalogo principal"/>
    <s v="USD"/>
    <s v="N/A"/>
    <s v="Microsoft® Mobile Asset Mgmt Subscription Open Value Level D 1 Month AP NA w/o Routing Per Asset Add-on_OV_OVNTO"/>
    <s v="Unidad"/>
    <s v="Und"/>
    <s v="Producto"/>
    <s v="N/A"/>
    <s v="N/A"/>
    <s v="N/A"/>
    <s v="V7U-00040"/>
    <s v="Suscripción mensual con pago anual"/>
    <n v="0.78"/>
    <n v="1"/>
    <n v="1"/>
    <n v="0"/>
    <n v="3219.4266000000002"/>
    <n v="3219.43"/>
    <n v="0"/>
  </r>
  <r>
    <s v="Catalogo principalOPEN VALUE - CSP GOBIERNOV7U-00048"/>
    <s v="V7U-00048OPEN VALUE - CSP GOBIERNO"/>
    <m/>
    <x v="0"/>
    <s v="V7U-00048"/>
    <x v="2"/>
    <s v="Catalogo principal"/>
    <s v="USD"/>
    <s v="N/A"/>
    <s v="Microsoft® Mobile Asset Mgmt Subscription Open Value Level D 1 Month AP Europe w/o Routing Per Asset Add-on_OV_OVNTO"/>
    <s v="Unidad"/>
    <s v="Und"/>
    <s v="Producto"/>
    <s v="N/A"/>
    <s v="N/A"/>
    <s v="N/A"/>
    <s v="V7U-00048"/>
    <s v="Suscripción mensual con pago anual"/>
    <n v="0.91"/>
    <n v="1"/>
    <n v="1"/>
    <n v="0"/>
    <n v="3755.9977000000003"/>
    <n v="3756"/>
    <n v="0"/>
  </r>
  <r>
    <s v="Catalogo principalOPEN VALUE - CSP GOBIERNOV7U-00056"/>
    <s v="V7U-00056OPEN VALUE - CSP GOBIERNO"/>
    <m/>
    <x v="0"/>
    <s v="V7U-00056"/>
    <x v="2"/>
    <s v="Catalogo principal"/>
    <s v="USD"/>
    <s v="N/A"/>
    <s v="Microsoft® Mobile Asset Mgmt Subscription Open Value Level D 1 Month AP ROW w/o Routing Per Asset Add-on_OV_OVNTO"/>
    <s v="Unidad"/>
    <s v="Und"/>
    <s v="Producto"/>
    <s v="N/A"/>
    <s v="N/A"/>
    <s v="N/A"/>
    <s v="V7U-00056"/>
    <s v="Suscripción mensual con pago anual"/>
    <n v="0.91"/>
    <n v="1"/>
    <n v="1"/>
    <n v="0"/>
    <n v="3755.9977000000003"/>
    <n v="3756"/>
    <n v="0"/>
  </r>
  <r>
    <s v="Catalogo principalOPEN VALUE - CSP GOBIERNOW06-01097"/>
    <s v="W06-01097OPEN VALUE - CSP GOBIERNO"/>
    <m/>
    <x v="0"/>
    <s v="W06-01097"/>
    <x v="2"/>
    <s v="Catalogo principal"/>
    <s v="USD"/>
    <s v="N/A"/>
    <s v="Microsoft® Core CAL License &amp; Software Assurance Open Value Level D 3 Years Acquired Year 1 AP Device CAL_OV_OVNTO"/>
    <s v="Unidad"/>
    <s v="Und"/>
    <s v="Producto"/>
    <s v="N/A"/>
    <s v="N/A"/>
    <s v="N/A"/>
    <s v="W06-01097"/>
    <s v="Licencia"/>
    <n v="486"/>
    <n v="1"/>
    <n v="1"/>
    <n v="0"/>
    <n v="2005950.4200000002"/>
    <n v="2005950.42"/>
    <n v="0"/>
  </r>
  <r>
    <s v="Catalogo principalOPEN VALUE - CSP GOBIERNOW06-01102"/>
    <s v="W06-01102OPEN VALUE - CSP GOBIERNO"/>
    <m/>
    <x v="0"/>
    <s v="W06-01102"/>
    <x v="2"/>
    <s v="Catalogo principal"/>
    <s v="USD"/>
    <s v="N/A"/>
    <s v="Microsoft® Core CAL License &amp; Software Assurance Open Value Level D 3 Years Acquired Year 1 AP User CAL_OV_OVNTO"/>
    <s v="Unidad"/>
    <s v="Und"/>
    <s v="Producto"/>
    <s v="N/A"/>
    <s v="N/A"/>
    <s v="N/A"/>
    <s v="W06-01102"/>
    <s v="Licencia"/>
    <n v="630"/>
    <n v="1"/>
    <n v="1"/>
    <n v="0"/>
    <n v="2600306.1"/>
    <n v="2600306.1"/>
    <n v="0"/>
  </r>
  <r>
    <s v="Catalogo principalOPEN VALUE - CSP GOBIERNOW06-01109"/>
    <s v="W06-01109OPEN VALUE - CSP GOBIERNO"/>
    <m/>
    <x v="0"/>
    <s v="W06-01109"/>
    <x v="2"/>
    <s v="Catalogo principal"/>
    <s v="USD"/>
    <s v="N/A"/>
    <s v="Microsoft® Core CAL Software Assurance Open Value Level D 3 Years Acquired Year 1 AP Device CAL_OV_OVNTO"/>
    <s v="Unidad"/>
    <s v="Und"/>
    <s v="Producto"/>
    <s v="N/A"/>
    <s v="N/A"/>
    <s v="N/A"/>
    <s v="W06-01109"/>
    <s v="Licencia"/>
    <n v="216"/>
    <n v="1"/>
    <n v="1"/>
    <n v="0"/>
    <n v="891533.52"/>
    <n v="891533.52"/>
    <n v="0"/>
  </r>
  <r>
    <s v="Catalogo principalOPEN VALUE - CSP GOBIERNOW06-01114"/>
    <s v="W06-01114OPEN VALUE - CSP GOBIERNO"/>
    <m/>
    <x v="0"/>
    <s v="W06-01114"/>
    <x v="2"/>
    <s v="Catalogo principal"/>
    <s v="USD"/>
    <s v="N/A"/>
    <s v="Microsoft® Core CAL Software Assurance Open Value Level D 3 Years Acquired Year 1 AP User CAL_OV_OVNTO"/>
    <s v="Unidad"/>
    <s v="Und"/>
    <s v="Producto"/>
    <s v="N/A"/>
    <s v="N/A"/>
    <s v="N/A"/>
    <s v="W06-01114"/>
    <s v="Licencia"/>
    <n v="279"/>
    <n v="1"/>
    <n v="1"/>
    <n v="0"/>
    <n v="1151564.1300000001"/>
    <n v="1151564.1299999999"/>
    <n v="0"/>
  </r>
  <r>
    <s v="Catalogo principalOPEN VALUE - CSP GOBIERNOW06-01118"/>
    <s v="W06-01118OPEN VALUE - CSP GOBIERNO"/>
    <m/>
    <x v="0"/>
    <s v="W06-01118"/>
    <x v="2"/>
    <s v="Catalogo principal"/>
    <s v="USD"/>
    <s v="N/A"/>
    <s v="Microsoft® Core CAL All Languages License &amp; Software Assurance Open Value Level D 3 Years Acquired Year 1 Enterprise Device CAL_OV_OVNTO"/>
    <s v="Unidad"/>
    <s v="Und"/>
    <s v="Producto"/>
    <s v="N/A"/>
    <s v="N/A"/>
    <s v="N/A"/>
    <s v="W06-01118"/>
    <s v="Licencia"/>
    <n v="438"/>
    <n v="1"/>
    <n v="1"/>
    <n v="0"/>
    <n v="1807831.86"/>
    <n v="1807831.86"/>
    <n v="0"/>
  </r>
  <r>
    <s v="Catalogo principalOPEN VALUE - CSP GOBIERNOW06-01136"/>
    <s v="W06-01136OPEN VALUE - CSP GOBIERNO"/>
    <m/>
    <x v="0"/>
    <s v="W06-01136"/>
    <x v="2"/>
    <s v="Catalogo principal"/>
    <s v="USD"/>
    <s v="N/A"/>
    <s v="Microsoft® Core CAL All Languages License &amp; Software Assurance Open Value Level D 3 Years Acquired Year 1 Enterprise User CAL_OV_OVNTO"/>
    <s v="Unidad"/>
    <s v="Und"/>
    <s v="Producto"/>
    <s v="N/A"/>
    <s v="N/A"/>
    <s v="N/A"/>
    <s v="W06-01136"/>
    <s v="Licencia"/>
    <n v="567"/>
    <n v="1"/>
    <n v="1"/>
    <n v="0"/>
    <n v="2340275.4900000002"/>
    <n v="2340275.4900000002"/>
    <n v="0"/>
  </r>
  <r>
    <s v="Catalogo principalOPEN VALUE - CSP GOBIERNOW06-01153"/>
    <s v="W06-01153OPEN VALUE - CSP GOBIERNO"/>
    <m/>
    <x v="0"/>
    <s v="W06-01153"/>
    <x v="2"/>
    <s v="Catalogo principal"/>
    <s v="USD"/>
    <s v="N/A"/>
    <s v="Microsoft® Core CAL All Languages Software Assurance Open Value Level D 3 Years Acquired Year 1 Enterprise Device CAL_OV_OVNTO"/>
    <s v="Unidad"/>
    <s v="Und"/>
    <s v="Producto"/>
    <s v="N/A"/>
    <s v="N/A"/>
    <s v="N/A"/>
    <s v="W06-01153"/>
    <s v="Licencia"/>
    <n v="204"/>
    <n v="1"/>
    <n v="1"/>
    <n v="0"/>
    <n v="842003.88"/>
    <n v="842003.88"/>
    <n v="0"/>
  </r>
  <r>
    <s v="Catalogo principalOPEN VALUE - CSP GOBIERNOW06-01155"/>
    <s v="W06-01155OPEN VALUE - CSP GOBIERNO"/>
    <m/>
    <x v="0"/>
    <s v="W06-01155"/>
    <x v="2"/>
    <s v="Catalogo principal"/>
    <s v="USD"/>
    <s v="N/A"/>
    <s v="Microsoft® Core CAL All Languages Software Assurance Open Value Level D 3 Years Acquired Year 1 Enterprise User CAL_OV_OVNTO"/>
    <s v="Unidad"/>
    <s v="Und"/>
    <s v="Producto"/>
    <s v="N/A"/>
    <s v="N/A"/>
    <s v="N/A"/>
    <s v="W06-01155"/>
    <s v="Licencia"/>
    <n v="264"/>
    <n v="1"/>
    <n v="1"/>
    <n v="0"/>
    <n v="1089652.08"/>
    <n v="1089652.08"/>
    <n v="0"/>
  </r>
  <r>
    <s v="Catalogo principalOPEN VALUE - CSP GOBIERNOW35-00005"/>
    <s v="W35-00005OPEN VALUE - CSP GOBIERNO"/>
    <m/>
    <x v="0"/>
    <s v="W35-00005"/>
    <x v="2"/>
    <s v="Catalogo principal"/>
    <s v="USD"/>
    <s v="N/A"/>
    <s v="Microsoft®SfBPlusCALOpen ShrdSvr MonthlySubscriptions-VolumeLicense OLV 1License LevelD AdditionalProduct  1Month_OV_OVNTO"/>
    <s v="Unidad"/>
    <s v="Und"/>
    <s v="Producto"/>
    <s v="N/A"/>
    <s v="N/A"/>
    <s v="N/A"/>
    <s v="W35-00005"/>
    <s v="Suscripción mensual con pago anual"/>
    <n v="2"/>
    <n v="1"/>
    <n v="1"/>
    <n v="0"/>
    <n v="8254.94"/>
    <n v="8254.94"/>
    <n v="0"/>
  </r>
  <r>
    <s v="Catalogo principalOPEN VALUE - CSP GOBIERNOWC2-00005"/>
    <s v="WC2-00005OPEN VALUE - CSP GOBIERNO"/>
    <m/>
    <x v="0"/>
    <s v="WC2-00005"/>
    <x v="2"/>
    <s v="Catalogo principal"/>
    <s v="USD"/>
    <s v="N/A"/>
    <s v="Microsoft® MultiFactor Authentication Open Subscription Open Value Level D 1 Month Additional Product Renewal Only_OV_OVNTO"/>
    <s v="Unidad"/>
    <s v="Und"/>
    <s v="Producto"/>
    <s v="N/A"/>
    <s v="N/A"/>
    <s v="N/A"/>
    <s v="WC2-00005"/>
    <s v="Suscripción mensual con pago anual"/>
    <n v="1.3"/>
    <n v="1"/>
    <n v="1"/>
    <n v="0"/>
    <n v="5365.7110000000002"/>
    <n v="5365.71"/>
    <n v="0"/>
  </r>
  <r>
    <s v="Catalogo principalOPEN VALUE - CSP GOBIERNOYEG-00245"/>
    <s v="YEG-00245OPEN VALUE - CSP GOBIERNO"/>
    <m/>
    <x v="0"/>
    <s v="YEG-00245"/>
    <x v="2"/>
    <s v="Catalogo principal"/>
    <s v="USD"/>
    <s v="N/A"/>
    <s v="Microsoft®SfBServerPlusCAL License/SoftwareAssurancePack OLV 1License LevelD AdditionalProduct DvcCAL 3Year Acquiredyear1_OV_OVNTO"/>
    <s v="Unidad"/>
    <s v="Und"/>
    <s v="Producto"/>
    <s v="N/A"/>
    <s v="N/A"/>
    <s v="N/A"/>
    <s v="YEG-00245"/>
    <s v="Licencia"/>
    <n v="231"/>
    <n v="1"/>
    <n v="1"/>
    <n v="0"/>
    <n v="953445.57000000007"/>
    <n v="953445.57"/>
    <n v="0"/>
  </r>
  <r>
    <s v="Catalogo principalOPEN VALUE - CSP GOBIERNOYEG-00246"/>
    <s v="YEG-00246OPEN VALUE - CSP GOBIERNO"/>
    <m/>
    <x v="0"/>
    <s v="YEG-00246"/>
    <x v="2"/>
    <s v="Catalogo principal"/>
    <s v="USD"/>
    <s v="N/A"/>
    <s v="Microsoft®SfBServerPlusCAL License/SoftwareAssurancePack OLV 1License LevelD AdditionalProduct UsrCAL 3Year Acquiredyear1_OV_OVNTO"/>
    <s v="Unidad"/>
    <s v="Und"/>
    <s v="Producto"/>
    <s v="N/A"/>
    <s v="N/A"/>
    <s v="N/A"/>
    <s v="YEG-00246"/>
    <s v="Licencia"/>
    <n v="300"/>
    <n v="1"/>
    <n v="1"/>
    <n v="0"/>
    <n v="1238241"/>
    <n v="1238241"/>
    <n v="0"/>
  </r>
  <r>
    <s v="Catalogo principalOPEN VALUE - CSP GOBIERNOYEG-00247"/>
    <s v="YEG-00247OPEN VALUE - CSP GOBIERNO"/>
    <m/>
    <x v="0"/>
    <s v="YEG-00247"/>
    <x v="2"/>
    <s v="Catalogo principal"/>
    <s v="USD"/>
    <s v="N/A"/>
    <s v="Microsoft®SfBServerPlusCAL SoftwareAssurance OLV 1License LevelD AdditionalProduct DvcCAL 3Year Acquiredyear1_OV_OVNTO"/>
    <s v="Unidad"/>
    <s v="Und"/>
    <s v="Producto"/>
    <s v="N/A"/>
    <s v="N/A"/>
    <s v="N/A"/>
    <s v="YEG-00247"/>
    <s v="Licencia"/>
    <n v="99"/>
    <n v="1"/>
    <n v="1"/>
    <n v="0"/>
    <n v="408619.53"/>
    <n v="408619.53"/>
    <n v="0"/>
  </r>
  <r>
    <s v="Catalogo principalOPEN VALUE - CSP GOBIERNOYEG-00248"/>
    <s v="YEG-00248OPEN VALUE - CSP GOBIERNO"/>
    <m/>
    <x v="0"/>
    <s v="YEG-00248"/>
    <x v="2"/>
    <s v="Catalogo principal"/>
    <s v="USD"/>
    <s v="N/A"/>
    <s v="Microsoft®SfBServerPlusCAL SoftwareAssurance OLV 1License LevelD AdditionalProduct UsrCAL 3Year Acquiredyear1_OV_OVNTO"/>
    <s v="Unidad"/>
    <s v="Und"/>
    <s v="Producto"/>
    <s v="N/A"/>
    <s v="N/A"/>
    <s v="N/A"/>
    <s v="YEG-00248"/>
    <s v="Licencia"/>
    <n v="129"/>
    <n v="1"/>
    <n v="1"/>
    <n v="0"/>
    <n v="532443.63"/>
    <n v="532443.63"/>
    <n v="0"/>
  </r>
  <r>
    <s v="Catalogo principalOPEN VALUE - CSP GOBIERNOYEG-00627"/>
    <s v="YEG-00627OPEN VALUE - CSP GOBIERNO"/>
    <m/>
    <x v="0"/>
    <s v="YEG-00627"/>
    <x v="2"/>
    <s v="Catalogo principal"/>
    <s v="USD"/>
    <s v="N/A"/>
    <s v="Microsoft®SfBServerPlusCAL License/SoftwareAssurancePack OLV 1License LevelD AdditionalProduct forECAL DvcCAL 3Year Acquiredyear1_OV_OVNTO"/>
    <s v="Unidad"/>
    <s v="Und"/>
    <s v="Producto"/>
    <s v="N/A"/>
    <s v="N/A"/>
    <s v="N/A"/>
    <s v="YEG-00627"/>
    <s v="Licencia"/>
    <n v="183"/>
    <n v="1"/>
    <n v="1"/>
    <n v="0"/>
    <n v="755327.01"/>
    <n v="755327.01"/>
    <n v="0"/>
  </r>
  <r>
    <s v="Catalogo principalOPEN VALUE - CSP GOBIERNOYEG-00628"/>
    <s v="YEG-00628OPEN VALUE - CSP GOBIERNO"/>
    <m/>
    <x v="0"/>
    <s v="YEG-00628"/>
    <x v="2"/>
    <s v="Catalogo principal"/>
    <s v="USD"/>
    <s v="N/A"/>
    <s v="Microsoft®SfBServerPlusCAL License/SoftwareAssurancePack OLV 1License LevelD AdditionalProduct forECAL UsrCAL 3Year Acquiredyear1_OV_OVNTO"/>
    <s v="Unidad"/>
    <s v="Und"/>
    <s v="Producto"/>
    <s v="N/A"/>
    <s v="N/A"/>
    <s v="N/A"/>
    <s v="YEG-00628"/>
    <s v="Licencia"/>
    <n v="240"/>
    <n v="1"/>
    <n v="1"/>
    <n v="0"/>
    <n v="990592.8"/>
    <n v="990592.8"/>
    <n v="0"/>
  </r>
  <r>
    <s v="Catalogo principalOPEN VALUE - CSP GOBIERNOYEG-00629"/>
    <s v="YEG-00629OPEN VALUE - CSP GOBIERNO"/>
    <m/>
    <x v="0"/>
    <s v="YEG-00629"/>
    <x v="2"/>
    <s v="Catalogo principal"/>
    <s v="USD"/>
    <s v="N/A"/>
    <s v="Microsoft®SfBServerPlusCAL SoftwareAssurance OLV 1License LevelD AdditionalProduct forECAL DvcCAL 3Year Acquiredyear1_OV_OVNTO"/>
    <s v="Unidad"/>
    <s v="Und"/>
    <s v="Producto"/>
    <s v="N/A"/>
    <s v="N/A"/>
    <s v="N/A"/>
    <s v="YEG-00629"/>
    <s v="Licencia"/>
    <n v="81"/>
    <n v="1"/>
    <n v="1"/>
    <n v="0"/>
    <n v="334325.07"/>
    <n v="334325.07"/>
    <n v="0"/>
  </r>
  <r>
    <s v="Catalogo principalOPEN VALUE - CSP GOBIERNOYEG-00630"/>
    <s v="YEG-00630OPEN VALUE - CSP GOBIERNO"/>
    <m/>
    <x v="0"/>
    <s v="YEG-00630"/>
    <x v="2"/>
    <s v="Catalogo principal"/>
    <s v="USD"/>
    <s v="N/A"/>
    <s v="Microsoft®SfBServerPlusCAL SoftwareAssurance OLV 1License LevelD AdditionalProduct forECAL UsrCAL 3Year Acquiredyear1_OV_OVNTO"/>
    <s v="Unidad"/>
    <s v="Und"/>
    <s v="Producto"/>
    <s v="N/A"/>
    <s v="N/A"/>
    <s v="N/A"/>
    <s v="YEG-00630"/>
    <s v="Licencia"/>
    <n v="105"/>
    <n v="1"/>
    <n v="1"/>
    <n v="0"/>
    <n v="433384.35000000003"/>
    <n v="433384.35"/>
    <n v="0"/>
  </r>
  <r>
    <s v="Catalogo principalOPEN VALUE - CSP GOBIERNOYEG-01247"/>
    <s v="YEG-01247OPEN VALUE - CSP GOBIERNO"/>
    <m/>
    <x v="0"/>
    <s v="YEG-01247"/>
    <x v="2"/>
    <s v="Catalogo principal"/>
    <s v="USD"/>
    <s v="N/A"/>
    <s v="Microsoft®SfBServerPlusCAL AllLng License/SoftwareAssurancePack OLV 1License LevelD Enterprise DvcCAL 3Year Acquiredyear1_OV_OVNTO"/>
    <s v="Unidad"/>
    <s v="Und"/>
    <s v="Producto"/>
    <s v="N/A"/>
    <s v="N/A"/>
    <s v="N/A"/>
    <s v="YEG-01247"/>
    <s v="Licencia"/>
    <n v="210"/>
    <n v="1"/>
    <n v="1"/>
    <n v="0"/>
    <n v="866768.70000000007"/>
    <n v="866768.7"/>
    <n v="0"/>
  </r>
  <r>
    <s v="Catalogo principalOPEN VALUE - CSP GOBIERNOYEG-01248"/>
    <s v="YEG-01248OPEN VALUE - CSP GOBIERNO"/>
    <m/>
    <x v="0"/>
    <s v="YEG-01248"/>
    <x v="2"/>
    <s v="Catalogo principal"/>
    <s v="USD"/>
    <s v="N/A"/>
    <s v="Microsoft®SfBServerPlusCAL AllLng License/SoftwareAssurancePack OLV 1License LevelD Enterprise UsrCAL 3Year Acquiredyear1_OV_OVNTO"/>
    <s v="Unidad"/>
    <s v="Und"/>
    <s v="Producto"/>
    <s v="N/A"/>
    <s v="N/A"/>
    <s v="N/A"/>
    <s v="YEG-01248"/>
    <s v="Licencia"/>
    <n v="270"/>
    <n v="1"/>
    <n v="1"/>
    <n v="0"/>
    <n v="1114416.9000000001"/>
    <n v="1114416.8999999999"/>
    <n v="0"/>
  </r>
  <r>
    <s v="Catalogo principalOPEN VALUE - CSP GOBIERNOYEG-01249"/>
    <s v="YEG-01249OPEN VALUE - CSP GOBIERNO"/>
    <m/>
    <x v="0"/>
    <s v="YEG-01249"/>
    <x v="2"/>
    <s v="Catalogo principal"/>
    <s v="USD"/>
    <s v="N/A"/>
    <s v="Microsoft®SfBServerPlusCAL AllLng SoftwareAssurance OLV 1License LevelD Enterprise DvcCAL 3Year Acquiredyear1_OV_OVNTO"/>
    <s v="Unidad"/>
    <s v="Und"/>
    <s v="Producto"/>
    <s v="N/A"/>
    <s v="N/A"/>
    <s v="N/A"/>
    <s v="YEG-01249"/>
    <s v="Licencia"/>
    <n v="94"/>
    <n v="1"/>
    <n v="1"/>
    <n v="0"/>
    <n v="387982.18000000005"/>
    <n v="387982.18"/>
    <n v="0"/>
  </r>
  <r>
    <s v="Catalogo principalOPEN VALUE - CSP GOBIERNOYEG-01250"/>
    <s v="YEG-01250OPEN VALUE - CSP GOBIERNO"/>
    <m/>
    <x v="0"/>
    <s v="YEG-01250"/>
    <x v="2"/>
    <s v="Catalogo principal"/>
    <s v="USD"/>
    <s v="N/A"/>
    <s v="Microsoft®SfBServerPlusCAL AllLng SoftwareAssurance OLV 1License LevelD Enterprise UsrCAL 3Year Acquiredyear1_OV_OVNTO"/>
    <s v="Unidad"/>
    <s v="Und"/>
    <s v="Producto"/>
    <s v="N/A"/>
    <s v="N/A"/>
    <s v="N/A"/>
    <s v="YEG-01250"/>
    <s v="Licencia"/>
    <n v="122"/>
    <n v="1"/>
    <n v="1"/>
    <n v="0"/>
    <n v="503551.34"/>
    <n v="503551.34"/>
    <n v="0"/>
  </r>
  <r>
    <s v="Catalogo principalOPEN VALUE - CSP GOBIERNOYEG-01307"/>
    <s v="YEG-01307OPEN VALUE - CSP GOBIERNO"/>
    <m/>
    <x v="0"/>
    <s v="YEG-01307"/>
    <x v="2"/>
    <s v="Catalogo principal"/>
    <s v="USD"/>
    <s v="N/A"/>
    <s v="Microsoft®SfBServerPlusCAL AllLng License/SoftwareAssurancePack OLV 1License LevelD Enterprise forECAL DvcCAL 3Year Acquiredyear1_OV_OVNTO"/>
    <s v="Unidad"/>
    <s v="Und"/>
    <s v="Producto"/>
    <s v="N/A"/>
    <s v="N/A"/>
    <s v="N/A"/>
    <s v="YEG-01307"/>
    <s v="Licencia"/>
    <n v="165"/>
    <n v="1"/>
    <n v="1"/>
    <n v="0"/>
    <n v="681032.55"/>
    <n v="681032.55"/>
    <n v="0"/>
  </r>
  <r>
    <s v="Catalogo principalOPEN VALUE - CSP GOBIERNOYEG-01308"/>
    <s v="YEG-01308OPEN VALUE - CSP GOBIERNO"/>
    <m/>
    <x v="0"/>
    <s v="YEG-01308"/>
    <x v="2"/>
    <s v="Catalogo principal"/>
    <s v="USD"/>
    <s v="N/A"/>
    <s v="Microsoft®SfBServerPlusCAL AllLng License/SoftwareAssurancePack OLV 1License LevelD Enterprise forECAL UsrCAL 3Year Acquiredyear1_OV_OVNTO"/>
    <s v="Unidad"/>
    <s v="Und"/>
    <s v="Producto"/>
    <s v="N/A"/>
    <s v="N/A"/>
    <s v="N/A"/>
    <s v="YEG-01308"/>
    <s v="Licencia"/>
    <n v="216"/>
    <n v="1"/>
    <n v="1"/>
    <n v="0"/>
    <n v="891533.52"/>
    <n v="891533.52"/>
    <n v="0"/>
  </r>
  <r>
    <s v="Catalogo principalOPEN VALUE - CSP GOBIERNOYEG-01309"/>
    <s v="YEG-01309OPEN VALUE - CSP GOBIERNO"/>
    <m/>
    <x v="0"/>
    <s v="YEG-01309"/>
    <x v="2"/>
    <s v="Catalogo principal"/>
    <s v="USD"/>
    <s v="N/A"/>
    <s v="Microsoft®SfBServerPlusCAL AllLng SoftwareAssurance OLV 1License LevelD Enterprise forECAL DvcCAL 3Year Acquiredyear1_OV_OVNTO"/>
    <s v="Unidad"/>
    <s v="Und"/>
    <s v="Producto"/>
    <s v="N/A"/>
    <s v="N/A"/>
    <s v="N/A"/>
    <s v="YEG-01309"/>
    <s v="Licencia"/>
    <n v="75"/>
    <n v="1"/>
    <n v="1"/>
    <n v="0"/>
    <n v="309560.25"/>
    <n v="309560.25"/>
    <n v="0"/>
  </r>
  <r>
    <s v="Catalogo principalOPEN VALUE - CSP GOBIERNOYEG-01310"/>
    <s v="YEG-01310OPEN VALUE - CSP GOBIERNO"/>
    <m/>
    <x v="0"/>
    <s v="YEG-01310"/>
    <x v="2"/>
    <s v="Catalogo principal"/>
    <s v="USD"/>
    <s v="N/A"/>
    <s v="Microsoft®SfBServerPlusCAL AllLng SoftwareAssurance OLV 1License LevelD Enterprise forECAL UsrCAL 3Year Acquiredyear1_OV_OVNTO"/>
    <s v="Unidad"/>
    <s v="Und"/>
    <s v="Producto"/>
    <s v="N/A"/>
    <s v="N/A"/>
    <s v="N/A"/>
    <s v="YEG-01310"/>
    <s v="Licencia"/>
    <n v="97"/>
    <n v="1"/>
    <n v="1"/>
    <n v="0"/>
    <n v="400364.59"/>
    <n v="400364.59"/>
    <n v="0"/>
  </r>
  <r>
    <s v="Catalogo principalOPEN VALUE - CSP GOBIERNODG7GMGF0D7FV-0001"/>
    <s v="DG7GMGF0D7FV-0001OPEN VALUE - CSP GOBIERNO"/>
    <m/>
    <x v="0"/>
    <s v="DG7GMGF0D7FV-0001"/>
    <x v="2"/>
    <s v="Catalogo principal"/>
    <s v="USD"/>
    <s v="N/A"/>
    <s v="Access LTSC 2021"/>
    <s v="Unidad"/>
    <s v="Und"/>
    <s v="Producto"/>
    <s v="N/A"/>
    <s v="N/A"/>
    <s v="N/A"/>
    <s v="DG7GMGF0D7FV-0001"/>
    <s v="Licencia"/>
    <n v="180"/>
    <n v="1"/>
    <n v="1"/>
    <n v="0"/>
    <n v="742944.60000000009"/>
    <n v="742944.6"/>
    <n v="0"/>
  </r>
  <r>
    <s v="Catalogo principalOPEN VALUE - CSP GOBIERNODG7GMGF0D7FX-0002"/>
    <s v="DG7GMGF0D7FX-0002OPEN VALUE - CSP GOBIERNO"/>
    <m/>
    <x v="0"/>
    <s v="DG7GMGF0D7FX-0002"/>
    <x v="2"/>
    <s v="Catalogo principal"/>
    <s v="USD"/>
    <s v="N/A"/>
    <s v="Office LTSC Professional Plus 2021"/>
    <s v="Unidad"/>
    <s v="Und"/>
    <s v="Producto"/>
    <s v="N/A"/>
    <s v="N/A"/>
    <s v="N/A"/>
    <s v="DG7GMGF0D7FX-0002"/>
    <s v="Licencia"/>
    <n v="707"/>
    <n v="1"/>
    <n v="1"/>
    <n v="0"/>
    <n v="2918121.29"/>
    <n v="2918121.29"/>
    <n v="0"/>
  </r>
  <r>
    <s v="Catalogo principalOPEN VALUE - CSP GOBIERNODG7GMGF0D7FZ-0002"/>
    <s v="DG7GMGF0D7FZ-0002OPEN VALUE - CSP GOBIERNO"/>
    <m/>
    <x v="0"/>
    <s v="DG7GMGF0D7FZ-0002"/>
    <x v="2"/>
    <s v="Catalogo principal"/>
    <s v="USD"/>
    <s v="N/A"/>
    <s v="Office LTSC Standard 2021"/>
    <s v="Unidad"/>
    <s v="Und"/>
    <s v="Producto"/>
    <s v="N/A"/>
    <s v="N/A"/>
    <s v="N/A"/>
    <s v="DG7GMGF0D7FZ-0002"/>
    <s v="Licencia"/>
    <n v="518"/>
    <n v="1"/>
    <n v="1"/>
    <n v="0"/>
    <n v="2138029.46"/>
    <n v="2138029.46"/>
    <n v="0"/>
  </r>
  <r>
    <s v="Catalogo principalOPEN VALUE - CSP GOBIERNODG7GMGF0D7D1-0002"/>
    <s v="DG7GMGF0D7D1-0002OPEN VALUE - CSP GOBIERNO"/>
    <m/>
    <x v="0"/>
    <s v="DG7GMGF0D7D1-0002"/>
    <x v="2"/>
    <s v="Catalogo principal"/>
    <s v="USD"/>
    <s v="N/A"/>
    <s v="Office LTSC Standard for Mac 2021"/>
    <s v="Unidad"/>
    <s v="Und"/>
    <s v="Producto"/>
    <s v="N/A"/>
    <s v="N/A"/>
    <s v="N/A"/>
    <s v="DG7GMGF0D7D1-0002"/>
    <s v="Licencia"/>
    <n v="518"/>
    <n v="1"/>
    <n v="1"/>
    <n v="0"/>
    <n v="2138029.46"/>
    <n v="2138029.46"/>
    <n v="0"/>
  </r>
  <r>
    <s v="Catalogo principalOPEN VALUE - CSP GOBIERNODG7GMGF0D7D7-0001"/>
    <s v="DG7GMGF0D7D7-0001OPEN VALUE - CSP GOBIERNO"/>
    <m/>
    <x v="0"/>
    <s v="DG7GMGF0D7D7-0001"/>
    <x v="2"/>
    <s v="Catalogo principal"/>
    <s v="USD"/>
    <s v="N/A"/>
    <s v="Project Professional 2021"/>
    <s v="Unidad"/>
    <s v="Und"/>
    <s v="Producto"/>
    <s v="N/A"/>
    <s v="N/A"/>
    <s v="N/A"/>
    <s v="DG7GMGF0D7D7-0001"/>
    <s v="Licencia"/>
    <n v="1299"/>
    <n v="1"/>
    <n v="1"/>
    <n v="0"/>
    <n v="5361583.53"/>
    <n v="5361583.53"/>
    <n v="0"/>
  </r>
  <r>
    <s v="Catalogo principalOPEN VALUE - CSP GOBIERNODG7GMGF0D7D8-0001"/>
    <s v="DG7GMGF0D7D8-0001OPEN VALUE - CSP GOBIERNO"/>
    <m/>
    <x v="0"/>
    <s v="DG7GMGF0D7D8-0001"/>
    <x v="2"/>
    <s v="Catalogo principal"/>
    <s v="USD"/>
    <s v="N/A"/>
    <s v="Project Standard 2021"/>
    <s v="Unidad"/>
    <s v="Und"/>
    <s v="Producto"/>
    <s v="N/A"/>
    <s v="N/A"/>
    <s v="N/A"/>
    <s v="DG7GMGF0D7D8-0001"/>
    <s v="Licencia"/>
    <n v="782"/>
    <n v="1"/>
    <n v="1"/>
    <n v="0"/>
    <n v="3227681.54"/>
    <n v="3227681.54"/>
    <n v="0"/>
  </r>
  <r>
    <s v="Catalogo principalOPEN VALUE - CSP GOBIERNODG7GMGF0D7D9-0002"/>
    <s v="DG7GMGF0D7D9-0002OPEN VALUE - CSP GOBIERNO"/>
    <m/>
    <x v="0"/>
    <s v="DG7GMGF0D7D9-0002"/>
    <x v="2"/>
    <s v="Catalogo principal"/>
    <s v="USD"/>
    <s v="N/A"/>
    <s v="Visio LTSC Professional 2021"/>
    <s v="Unidad"/>
    <s v="Und"/>
    <s v="Producto"/>
    <s v="N/A"/>
    <s v="N/A"/>
    <s v="N/A"/>
    <s v="DG7GMGF0D7D9-0002"/>
    <s v="Licencia"/>
    <n v="667"/>
    <n v="1"/>
    <n v="1"/>
    <n v="0"/>
    <n v="2753022.49"/>
    <n v="2753022.49"/>
    <n v="0"/>
  </r>
  <r>
    <s v="Catalogo principalOPEN VALUE - CSP GOBIERNODG7GMGF0D7DB-0002"/>
    <s v="DG7GMGF0D7DB-0002OPEN VALUE - CSP GOBIERNO"/>
    <m/>
    <x v="0"/>
    <s v="DG7GMGF0D7DB-0002"/>
    <x v="2"/>
    <s v="Catalogo principal"/>
    <s v="USD"/>
    <s v="N/A"/>
    <s v="Visio LTSC Standard 2021"/>
    <s v="Unidad"/>
    <s v="Und"/>
    <s v="Producto"/>
    <s v="N/A"/>
    <s v="N/A"/>
    <s v="N/A"/>
    <s v="DG7GMGF0D7DB-0002"/>
    <s v="Licencia"/>
    <n v="356"/>
    <n v="1"/>
    <n v="1"/>
    <n v="0"/>
    <n v="1469379.32"/>
    <n v="1469379.32"/>
    <n v="0"/>
  </r>
  <r>
    <s v="Catalogo principalCSP ACADEMICOf889f18a-cceb-4ac8-8f76-1e6ea97256a0"/>
    <s v="f889f18a-cceb-4ac8-8f76-1e6ea97256a0CSP ACADEMICO"/>
    <m/>
    <x v="0"/>
    <s v="f889f18a-cceb-4ac8-8f76-1e6ea97256a0"/>
    <x v="1"/>
    <s v="Catalogo principal"/>
    <s v="USD"/>
    <s v="N/A"/>
    <s v="Universal Print Additional Capacity for Faculty 10K - Microsoft 365_AddOn"/>
    <s v="Unidad"/>
    <s v="Und"/>
    <s v="Producto"/>
    <s v="N/A"/>
    <s v="N/A"/>
    <s v="N/A"/>
    <s v="f889f18a-cceb-4ac8-8f76-1e6ea97256a0"/>
    <s v="Suscripción mensual con pago anual"/>
    <n v="150"/>
    <n v="1"/>
    <n v="1"/>
    <n v="0"/>
    <n v="619120.5"/>
    <n v="619120.5"/>
    <n v="0"/>
  </r>
  <r>
    <s v="Catalogo principalCSP ACADEMICO6e93ecad-e7dd-4158-b038-65f3d160b736"/>
    <s v="6e93ecad-e7dd-4158-b038-65f3d160b736CSP ACADEMICO"/>
    <m/>
    <x v="0"/>
    <s v="6e93ecad-e7dd-4158-b038-65f3d160b736"/>
    <x v="1"/>
    <s v="Catalogo principal"/>
    <s v="USD"/>
    <s v="N/A"/>
    <s v="Dynamics 365 Business Central Device for Faculty"/>
    <s v="Unidad"/>
    <s v="Und"/>
    <s v="Producto"/>
    <s v="N/A"/>
    <s v="N/A"/>
    <s v="N/A"/>
    <s v="6e93ecad-e7dd-4158-b038-65f3d160b736"/>
    <s v="Suscripción mensual con pago anual"/>
    <n v="22"/>
    <n v="1"/>
    <n v="1"/>
    <n v="0"/>
    <n v="90804.340000000011"/>
    <n v="90804.34"/>
    <n v="0"/>
  </r>
  <r>
    <s v="Catalogo principalCSP ACADEMICOa66cb0f3-567d-416e-b4f7-164a2738a57f"/>
    <s v="a66cb0f3-567d-416e-b4f7-164a2738a57fCSP ACADEMICO"/>
    <m/>
    <x v="0"/>
    <s v="a66cb0f3-567d-416e-b4f7-164a2738a57f"/>
    <x v="1"/>
    <s v="Catalogo principal"/>
    <s v="USD"/>
    <s v="N/A"/>
    <s v="Dynamics 365 Business Central Device for Students"/>
    <s v="Unidad"/>
    <s v="Und"/>
    <s v="Producto"/>
    <s v="N/A"/>
    <s v="N/A"/>
    <s v="N/A"/>
    <s v="a66cb0f3-567d-416e-b4f7-164a2738a57f"/>
    <s v="Suscripción mensual con pago anual"/>
    <n v="16"/>
    <n v="1"/>
    <n v="1"/>
    <n v="0"/>
    <n v="66039.520000000004"/>
    <n v="66039.520000000004"/>
    <n v="0"/>
  </r>
  <r>
    <s v="Catalogo principalCSP ACADEMICO0638ef49-32fe-4115-a87f-559506a04934"/>
    <s v="0638ef49-32fe-4115-a87f-559506a04934CSP ACADEMICO"/>
    <m/>
    <x v="0"/>
    <s v="0638ef49-32fe-4115-a87f-559506a04934"/>
    <x v="1"/>
    <s v="Catalogo principal"/>
    <s v="USD"/>
    <s v="N/A"/>
    <s v="Microsoft Viva for Faculty"/>
    <s v="Unidad"/>
    <s v="Und"/>
    <s v="Producto"/>
    <s v="N/A"/>
    <s v="N/A"/>
    <s v="N/A"/>
    <s v="0638ef49-32fe-4115-a87f-559506a04934"/>
    <s v="Suscripción mensual con pago anual"/>
    <n v="2.2999999999999998"/>
    <n v="1"/>
    <n v="1"/>
    <n v="0"/>
    <n v="9493.1810000000005"/>
    <n v="9493.18"/>
    <n v="0"/>
  </r>
  <r>
    <s v="Catalogo principalCSP ACADEMICO051934f3-5341-48fe-90ac-59a0ae9960d4"/>
    <s v="051934f3-5341-48fe-90ac-59a0ae9960d4CSP ACADEMICO"/>
    <m/>
    <x v="0"/>
    <s v="051934f3-5341-48fe-90ac-59a0ae9960d4"/>
    <x v="1"/>
    <s v="Catalogo principal"/>
    <s v="USD"/>
    <s v="N/A"/>
    <s v="Dynamics 365 Customer Service Call Intelligence Minutes Add-on for Faculty_AddOn"/>
    <s v="Unidad"/>
    <s v="Und"/>
    <s v="Producto"/>
    <s v="N/A"/>
    <s v="N/A"/>
    <s v="N/A"/>
    <s v="051934f3-5341-48fe-90ac-59a0ae9960d4"/>
    <s v="Suscripción mensual con pago anual"/>
    <n v="8.3000000000000007"/>
    <n v="1"/>
    <n v="1"/>
    <n v="0"/>
    <n v="34258.001000000004"/>
    <n v="34258"/>
    <n v="0"/>
  </r>
  <r>
    <s v="Catalogo principalCSP ACADEMICO06339642-9043-498c-9d95-e2d4787fdbd0"/>
    <s v="06339642-9043-498c-9d95-e2d4787fdbd0CSP ACADEMICO"/>
    <m/>
    <x v="0"/>
    <s v="06339642-9043-498c-9d95-e2d4787fdbd0"/>
    <x v="1"/>
    <s v="Catalogo principal"/>
    <s v="USD"/>
    <s v="N/A"/>
    <s v="Dynamics 365 Marketing Interactions Add on pack: Tier 4 for Faculty_AddOn"/>
    <s v="Unidad"/>
    <s v="Und"/>
    <s v="Producto"/>
    <s v="N/A"/>
    <s v="N/A"/>
    <s v="N/A"/>
    <s v="06339642-9043-498c-9d95-e2d4787fdbd0"/>
    <s v="Suscripción mensual con pago anual"/>
    <n v="371.3"/>
    <n v="1"/>
    <n v="1"/>
    <n v="0"/>
    <n v="1532529.611"/>
    <n v="1532529.61"/>
    <n v="0"/>
  </r>
  <r>
    <s v="Catalogo principalCSP ACADEMICO06e54a59-a321-44e7-adc4-808a926537f9"/>
    <s v="06e54a59-a321-44e7-adc4-808a926537f9CSP ACADEMICO"/>
    <m/>
    <x v="0"/>
    <s v="06e54a59-a321-44e7-adc4-808a926537f9"/>
    <x v="1"/>
    <s v="Catalogo principal"/>
    <s v="USD"/>
    <s v="N/A"/>
    <s v="Dynamics 365 Customer Service Call Intelligence Minutes Add-on for Students_AddOn"/>
    <s v="Unidad"/>
    <s v="Und"/>
    <s v="Producto"/>
    <s v="N/A"/>
    <s v="N/A"/>
    <s v="N/A"/>
    <s v="06e54a59-a321-44e7-adc4-808a926537f9"/>
    <s v="Suscripción mensual con pago anual"/>
    <n v="6"/>
    <n v="1"/>
    <n v="1"/>
    <n v="0"/>
    <n v="24764.82"/>
    <n v="24764.82"/>
    <n v="0"/>
  </r>
  <r>
    <s v="Catalogo principalCSP ACADEMICO0aef564a-ac33-489b-b3f3-28695170298b"/>
    <s v="0aef564a-ac33-489b-b3f3-28695170298bCSP ACADEMICO"/>
    <m/>
    <x v="0"/>
    <s v="0aef564a-ac33-489b-b3f3-28695170298b"/>
    <x v="1"/>
    <s v="Catalogo principal"/>
    <s v="USD"/>
    <s v="N/A"/>
    <s v="Standard Edge Scale Unit add-in for Dynamics 365 Supply Chain Management for Faculty"/>
    <s v="Unidad"/>
    <s v="Und"/>
    <s v="Producto"/>
    <s v="N/A"/>
    <s v="N/A"/>
    <s v="N/A"/>
    <s v="0aef564a-ac33-489b-b3f3-28695170298b"/>
    <s v="Suscripción mensual con pago anual"/>
    <n v="1200"/>
    <n v="1"/>
    <n v="1"/>
    <n v="0"/>
    <n v="4952964"/>
    <n v="4952964"/>
    <n v="0"/>
  </r>
  <r>
    <s v="Catalogo principalCSP ACADEMICO0dba3128-7dd9-4961-a3f5-5fc651a49461"/>
    <s v="0dba3128-7dd9-4961-a3f5-5fc651a49461CSP ACADEMICO"/>
    <m/>
    <x v="0"/>
    <s v="0dba3128-7dd9-4961-a3f5-5fc651a49461"/>
    <x v="1"/>
    <s v="Catalogo principal"/>
    <s v="USD"/>
    <s v="N/A"/>
    <s v="Dynamics 365 Marketing Interactions Add on pack: Tier 1 for Faculty_AddOn"/>
    <s v="Unidad"/>
    <s v="Und"/>
    <s v="Producto"/>
    <s v="N/A"/>
    <s v="N/A"/>
    <s v="N/A"/>
    <s v="0dba3128-7dd9-4961-a3f5-5fc651a49461"/>
    <s v="Suscripción mensual con pago anual"/>
    <n v="123.8"/>
    <n v="1"/>
    <n v="1"/>
    <n v="0"/>
    <n v="510980.78600000002"/>
    <n v="510980.79"/>
    <n v="0"/>
  </r>
  <r>
    <s v="Catalogo principalCSP ACADEMICO1514cecb-2ad3-4dc8-80d1-42395817777a"/>
    <s v="1514cecb-2ad3-4dc8-80d1-42395817777aCSP ACADEMICO"/>
    <m/>
    <x v="0"/>
    <s v="1514cecb-2ad3-4dc8-80d1-42395817777a"/>
    <x v="1"/>
    <s v="Catalogo principal"/>
    <s v="USD"/>
    <s v="N/A"/>
    <s v="Dynamics 365 Customer Service Digital Messaging and Voice Add-in for Faculty_AddOn"/>
    <s v="Unidad"/>
    <s v="Und"/>
    <s v="Producto"/>
    <s v="N/A"/>
    <s v="N/A"/>
    <s v="N/A"/>
    <s v="1514cecb-2ad3-4dc8-80d1-42395817777a"/>
    <s v="Suscripción mensual con pago anual"/>
    <n v="49.5"/>
    <n v="1"/>
    <n v="1"/>
    <n v="0"/>
    <n v="204309.76500000001"/>
    <n v="204309.77"/>
    <n v="0"/>
  </r>
  <r>
    <s v="Catalogo principalCSP ACADEMICO18884f43-dc34-40f8-a5d4-042b50d6896d"/>
    <s v="18884f43-dc34-40f8-a5d4-042b50d6896dCSP ACADEMICO"/>
    <m/>
    <x v="0"/>
    <s v="18884f43-dc34-40f8-a5d4-042b50d6896d"/>
    <x v="1"/>
    <s v="Catalogo principal"/>
    <s v="USD"/>
    <s v="N/A"/>
    <s v="Dynamics 365 Customer Service Voice Channel Add-in for Faculty_AddOn"/>
    <s v="Unidad"/>
    <s v="Und"/>
    <s v="Producto"/>
    <s v="N/A"/>
    <s v="N/A"/>
    <s v="N/A"/>
    <s v="18884f43-dc34-40f8-a5d4-042b50d6896d"/>
    <s v="Suscripción mensual con pago anual"/>
    <n v="41.3"/>
    <n v="1"/>
    <n v="1"/>
    <n v="0"/>
    <n v="170464.511"/>
    <n v="170464.51"/>
    <n v="0"/>
  </r>
  <r>
    <s v="Catalogo principalCSP ACADEMICO1f4b4375-3185-40cf-b044-117fe3b102c6"/>
    <s v="1f4b4375-3185-40cf-b044-117fe3b102c6CSP ACADEMICO"/>
    <m/>
    <x v="0"/>
    <s v="1f4b4375-3185-40cf-b044-117fe3b102c6"/>
    <x v="1"/>
    <s v="Catalogo principal"/>
    <s v="USD"/>
    <s v="N/A"/>
    <s v="Microsoft 365 Domestic Calling Plan for students for US and Canada_AddOn"/>
    <s v="Unidad"/>
    <s v="Und"/>
    <s v="Producto"/>
    <s v="N/A"/>
    <s v="N/A"/>
    <s v="N/A"/>
    <s v="1f4b4375-3185-40cf-b044-117fe3b102c6"/>
    <s v="Suscripción mensual con pago anual"/>
    <n v="8"/>
    <n v="1"/>
    <n v="1"/>
    <n v="0"/>
    <n v="33019.760000000002"/>
    <n v="33019.760000000002"/>
    <n v="0"/>
  </r>
  <r>
    <s v="Catalogo principalCSP ACADEMICO1f61964f-86e0-4821-81ed-eebe194de173"/>
    <s v="1f61964f-86e0-4821-81ed-eebe194de173CSP ACADEMICO"/>
    <m/>
    <x v="0"/>
    <s v="1f61964f-86e0-4821-81ed-eebe194de173"/>
    <x v="1"/>
    <s v="Catalogo principal"/>
    <s v="USD"/>
    <s v="N/A"/>
    <s v="Microsoft Defender for Cloud Apps - App Governance Add-On for EDU_173"/>
    <s v="Unidad"/>
    <s v="Und"/>
    <s v="Producto"/>
    <s v="N/A"/>
    <s v="N/A"/>
    <s v="N/A"/>
    <s v="1f61964f-86e0-4821-81ed-eebe194de173"/>
    <s v="Suscripción mensual con pago anual"/>
    <n v="0.8"/>
    <n v="1"/>
    <n v="1"/>
    <n v="0"/>
    <n v="3301.9760000000006"/>
    <n v="3301.98"/>
    <n v="0"/>
  </r>
  <r>
    <s v="Catalogo principalCSP ACADEMICO25200230-76db-4a21-8b33-5518567242c8"/>
    <s v="25200230-76db-4a21-8b33-5518567242c8CSP ACADEMICO"/>
    <m/>
    <x v="0"/>
    <s v="25200230-76db-4a21-8b33-5518567242c8"/>
    <x v="1"/>
    <s v="Catalogo principal"/>
    <s v="USD"/>
    <s v="N/A"/>
    <s v="Dynamics 365 Marketing Interactions Add on pack: Tier 2 for Students_AddOn"/>
    <s v="Unidad"/>
    <s v="Und"/>
    <s v="Producto"/>
    <s v="N/A"/>
    <s v="N/A"/>
    <s v="N/A"/>
    <s v="25200230-76db-4a21-8b33-5518567242c8"/>
    <s v="Suscripción mensual con pago anual"/>
    <n v="540"/>
    <n v="1"/>
    <n v="1"/>
    <n v="0"/>
    <n v="2228833.8000000003"/>
    <n v="2228833.7999999998"/>
    <n v="0"/>
  </r>
  <r>
    <s v="Catalogo principalCSP ACADEMICO26956da8-eeb5-44e3-aa79-d36e0e42b930"/>
    <s v="26956da8-eeb5-44e3-aa79-d36e0e42b930CSP ACADEMICO"/>
    <m/>
    <x v="0"/>
    <s v="26956da8-eeb5-44e3-aa79-d36e0e42b930"/>
    <x v="1"/>
    <s v="Catalogo principal"/>
    <s v="USD"/>
    <s v="N/A"/>
    <s v="Teams Phone with Calling Plan for students_AddOn"/>
    <s v="Unidad"/>
    <s v="Und"/>
    <s v="Producto"/>
    <s v="N/A"/>
    <s v="N/A"/>
    <s v="N/A"/>
    <s v="26956da8-eeb5-44e3-aa79-d36e0e42b930"/>
    <s v="Suscripción mensual con pago anual"/>
    <n v="14.3"/>
    <n v="1"/>
    <n v="1"/>
    <n v="0"/>
    <n v="59022.821000000004"/>
    <n v="59022.82"/>
    <n v="0"/>
  </r>
  <r>
    <s v="Catalogo principalCSP ACADEMICO2ed7d9c7-6838-4741-baf3-476e54142271"/>
    <s v="2ed7d9c7-6838-4741-baf3-476e54142271CSP ACADEMICO"/>
    <m/>
    <x v="0"/>
    <s v="2ed7d9c7-6838-4741-baf3-476e54142271"/>
    <x v="1"/>
    <s v="Catalogo principal"/>
    <s v="USD"/>
    <s v="N/A"/>
    <s v="Privacy Management - subject rights request (10) for EDU_AddOn"/>
    <s v="Unidad"/>
    <s v="Und"/>
    <s v="Producto"/>
    <s v="N/A"/>
    <s v="N/A"/>
    <s v="N/A"/>
    <s v="2ed7d9c7-6838-4741-baf3-476e54142271"/>
    <s v="Suscripción mensual con pago anual"/>
    <n v="166.7"/>
    <n v="1"/>
    <n v="1"/>
    <n v="0"/>
    <n v="688049.24899999995"/>
    <n v="688049.25"/>
    <n v="0"/>
  </r>
  <r>
    <s v="Catalogo principalCSP ACADEMICO3141acba-840a-400d-b080-0cca5c7386a2"/>
    <s v="3141acba-840a-400d-b080-0cca5c7386a2CSP ACADEMICO"/>
    <m/>
    <x v="0"/>
    <s v="3141acba-840a-400d-b080-0cca5c7386a2"/>
    <x v="1"/>
    <s v="Catalogo principal"/>
    <s v="USD"/>
    <s v="N/A"/>
    <s v="Dynamics 365 Marketing Interactions Add on pack: Tier 3 for Faculty_AddOn"/>
    <s v="Unidad"/>
    <s v="Und"/>
    <s v="Producto"/>
    <s v="N/A"/>
    <s v="N/A"/>
    <s v="N/A"/>
    <s v="3141acba-840a-400d-b080-0cca5c7386a2"/>
    <s v="Suscripción mensual con pago anual"/>
    <n v="618.79999999999995"/>
    <n v="1"/>
    <n v="1"/>
    <n v="0"/>
    <n v="2554078.4359999998"/>
    <n v="2554078.44"/>
    <n v="0"/>
  </r>
  <r>
    <s v="Catalogo principalCSP ACADEMICO362d4721-edbd-4cb2-a4c2-bd0be4a0d9cd"/>
    <s v="362d4721-edbd-4cb2-a4c2-bd0be4a0d9cdCSP ACADEMICO"/>
    <m/>
    <x v="0"/>
    <s v="362d4721-edbd-4cb2-a4c2-bd0be4a0d9cd"/>
    <x v="1"/>
    <s v="Catalogo principal"/>
    <s v="USD"/>
    <s v="N/A"/>
    <s v="Universal Print Additional Capacity for Faculty (10k) -  Windows_AddOn"/>
    <s v="Unidad"/>
    <s v="Und"/>
    <s v="Producto"/>
    <s v="N/A"/>
    <s v="N/A"/>
    <s v="N/A"/>
    <s v="362d4721-edbd-4cb2-a4c2-bd0be4a0d9cd"/>
    <s v="Suscripción mensual con pago anual"/>
    <n v="150"/>
    <n v="1"/>
    <n v="1"/>
    <n v="0"/>
    <n v="619120.5"/>
    <n v="619120.5"/>
    <n v="0"/>
  </r>
  <r>
    <s v="Catalogo principalCSP ACADEMICO38d26b78-5f0a-4b9e-b6dd-ab50815c9247"/>
    <s v="38d26b78-5f0a-4b9e-b6dd-ab50815c9247CSP ACADEMICO"/>
    <m/>
    <x v="0"/>
    <s v="38d26b78-5f0a-4b9e-b6dd-ab50815c9247"/>
    <x v="1"/>
    <s v="Catalogo principal"/>
    <s v="USD"/>
    <s v="N/A"/>
    <s v="Dynamics 365 Customer Service Digital Messaging and Voice Add-in for Students_AddOn"/>
    <s v="Unidad"/>
    <s v="Und"/>
    <s v="Producto"/>
    <s v="N/A"/>
    <s v="N/A"/>
    <s v="N/A"/>
    <s v="38d26b78-5f0a-4b9e-b6dd-ab50815c9247"/>
    <s v="Suscripción mensual con pago anual"/>
    <n v="36"/>
    <n v="1"/>
    <n v="1"/>
    <n v="0"/>
    <n v="148588.92000000001"/>
    <n v="148588.92000000001"/>
    <n v="0"/>
  </r>
  <r>
    <s v="Catalogo principalCSP ACADEMICO3ae3c976-ef90-41d1-a96b-2fdff13007b7"/>
    <s v="3ae3c976-ef90-41d1-a96b-2fdff13007b7CSP ACADEMICO"/>
    <m/>
    <x v="0"/>
    <s v="3ae3c976-ef90-41d1-a96b-2fdff13007b7"/>
    <x v="1"/>
    <s v="Catalogo principal"/>
    <s v="USD"/>
    <s v="N/A"/>
    <s v="Microsoft Viva Learning for faculty"/>
    <s v="Unidad"/>
    <s v="Und"/>
    <s v="Producto"/>
    <s v="N/A"/>
    <s v="N/A"/>
    <s v="N/A"/>
    <s v="3ae3c976-ef90-41d1-a96b-2fdff13007b7"/>
    <s v="Suscripción mensual con pago anual"/>
    <n v="1"/>
    <n v="1"/>
    <n v="1"/>
    <n v="0"/>
    <n v="4127.47"/>
    <n v="4127.47"/>
    <n v="0"/>
  </r>
  <r>
    <s v="Catalogo principalCSP ACADEMICO3c2e878c-ef23-4b52-89dd-034d3dc4e88c"/>
    <s v="3c2e878c-ef23-4b52-89dd-034d3dc4e88cCSP ACADEMICO"/>
    <m/>
    <x v="0"/>
    <s v="3c2e878c-ef23-4b52-89dd-034d3dc4e88c"/>
    <x v="1"/>
    <s v="Catalogo principal"/>
    <s v="USD"/>
    <s v="N/A"/>
    <s v="Dynamics 365 Intelligent Order Management USL for Faculty"/>
    <s v="Unidad"/>
    <s v="Und"/>
    <s v="Producto"/>
    <s v="N/A"/>
    <s v="N/A"/>
    <s v="N/A"/>
    <s v="3c2e878c-ef23-4b52-89dd-034d3dc4e88c"/>
    <s v="Suscripción mensual con pago anual"/>
    <n v="0"/>
    <n v="1"/>
    <n v="1"/>
    <n v="0"/>
    <n v="0"/>
    <n v="0"/>
    <n v="0"/>
  </r>
  <r>
    <s v="Catalogo principalCSP ACADEMICO46820fb0-f089-42c4-b607-16d8653bbc97"/>
    <s v="46820fb0-f089-42c4-b607-16d8653bbc97CSP ACADEMICO"/>
    <m/>
    <x v="0"/>
    <s v="46820fb0-f089-42c4-b607-16d8653bbc97"/>
    <x v="1"/>
    <s v="Catalogo principal"/>
    <s v="USD"/>
    <s v="N/A"/>
    <s v="Dynamics 365 Customer Insights for Faculty"/>
    <s v="Unidad"/>
    <s v="Und"/>
    <s v="Producto"/>
    <s v="N/A"/>
    <s v="N/A"/>
    <s v="N/A"/>
    <s v="46820fb0-f089-42c4-b607-16d8653bbc97"/>
    <s v="Suscripción mensual con pago anual"/>
    <n v="825"/>
    <n v="1"/>
    <n v="1"/>
    <n v="0"/>
    <n v="3405162.75"/>
    <n v="3405162.75"/>
    <n v="0"/>
  </r>
  <r>
    <s v="Catalogo principalCSP ACADEMICO4a802dae-80e9-4ff1-92ee-980b2992eaa7"/>
    <s v="4a802dae-80e9-4ff1-92ee-980b2992eaa7CSP ACADEMICO"/>
    <m/>
    <x v="0"/>
    <s v="4a802dae-80e9-4ff1-92ee-980b2992eaa7"/>
    <x v="1"/>
    <s v="Catalogo principal"/>
    <s v="USD"/>
    <s v="N/A"/>
    <s v="Dynamics 365 Intelligent Order Management for Faculty"/>
    <s v="Unidad"/>
    <s v="Und"/>
    <s v="Producto"/>
    <s v="N/A"/>
    <s v="N/A"/>
    <s v="N/A"/>
    <s v="4a802dae-80e9-4ff1-92ee-980b2992eaa7"/>
    <s v="Suscripción mensual con pago anual"/>
    <n v="165"/>
    <n v="1"/>
    <n v="1"/>
    <n v="0"/>
    <n v="681032.55"/>
    <n v="681032.55"/>
    <n v="0"/>
  </r>
  <r>
    <s v="Catalogo principalCSP ACADEMICO4d980646-781c-4ad4-9522-eb4f296c20ce"/>
    <s v="4d980646-781c-4ad4-9522-eb4f296c20ceCSP ACADEMICO"/>
    <m/>
    <x v="0"/>
    <s v="4d980646-781c-4ad4-9522-eb4f296c20ce"/>
    <x v="1"/>
    <s v="Catalogo principal"/>
    <s v="USD"/>
    <s v="N/A"/>
    <s v="Dynamics 365 Marketing Interactions Add on pack: Tier 2 for Faculty_AddOn"/>
    <s v="Unidad"/>
    <s v="Und"/>
    <s v="Producto"/>
    <s v="N/A"/>
    <s v="N/A"/>
    <s v="N/A"/>
    <s v="4d980646-781c-4ad4-9522-eb4f296c20ce"/>
    <s v="Suscripción mensual con pago anual"/>
    <n v="742.5"/>
    <n v="1"/>
    <n v="1"/>
    <n v="0"/>
    <n v="3064646.4750000001"/>
    <n v="3064646.48"/>
    <n v="0"/>
  </r>
  <r>
    <s v="Catalogo principalCSP ACADEMICO51cd8718-ed9b-4a2e-9de7-efc462685a63"/>
    <s v="51cd8718-ed9b-4a2e-9de7-efc462685a63CSP ACADEMICO"/>
    <m/>
    <x v="0"/>
    <s v="51cd8718-ed9b-4a2e-9de7-efc462685a63"/>
    <x v="1"/>
    <s v="Catalogo principal"/>
    <s v="USD"/>
    <s v="N/A"/>
    <s v="Dynamics 365 Marketing Interactions Add on pack: Tier 1 for Students_AddOn"/>
    <s v="Unidad"/>
    <s v="Und"/>
    <s v="Producto"/>
    <s v="N/A"/>
    <s v="N/A"/>
    <s v="N/A"/>
    <s v="51cd8718-ed9b-4a2e-9de7-efc462685a63"/>
    <s v="Suscripción mensual con pago anual"/>
    <n v="90"/>
    <n v="1"/>
    <n v="1"/>
    <n v="0"/>
    <n v="371472.30000000005"/>
    <n v="371472.3"/>
    <n v="0"/>
  </r>
  <r>
    <s v="Catalogo principalCSP ACADEMICO52a73e33-3cca-48e8-8e22-fb5d8e6994d0"/>
    <s v="52a73e33-3cca-48e8-8e22-fb5d8e6994d0CSP ACADEMICO"/>
    <m/>
    <x v="0"/>
    <s v="52a73e33-3cca-48e8-8e22-fb5d8e6994d0"/>
    <x v="1"/>
    <s v="Catalogo principal"/>
    <s v="USD"/>
    <s v="N/A"/>
    <s v="Operator Connect Conferencing for Student_AddOn"/>
    <s v="Unidad"/>
    <s v="Und"/>
    <s v="Producto"/>
    <s v="N/A"/>
    <s v="N/A"/>
    <s v="N/A"/>
    <s v="52a73e33-3cca-48e8-8e22-fb5d8e6994d0"/>
    <s v="Suscripción mensual con pago anual"/>
    <n v="0"/>
    <n v="1"/>
    <n v="1"/>
    <n v="0"/>
    <n v="0"/>
    <n v="0"/>
    <n v="0"/>
  </r>
  <r>
    <s v="Catalogo principalCSP ACADEMICO53c6f1b3-ee06-4d64-aab4-a9d1afe9a915"/>
    <s v="53c6f1b3-ee06-4d64-aab4-a9d1afe9a915CSP ACADEMICO"/>
    <m/>
    <x v="0"/>
    <s v="53c6f1b3-ee06-4d64-aab4-a9d1afe9a915"/>
    <x v="1"/>
    <s v="Catalogo principal"/>
    <s v="USD"/>
    <s v="N/A"/>
    <s v="Dynamics 365 Customer Service Intelligent Voicebot Minutes Add-on for Faculty_AddOn"/>
    <s v="Unidad"/>
    <s v="Und"/>
    <s v="Producto"/>
    <s v="N/A"/>
    <s v="N/A"/>
    <s v="N/A"/>
    <s v="53c6f1b3-ee06-4d64-aab4-a9d1afe9a915"/>
    <s v="Suscripción mensual con pago anual"/>
    <n v="68.8"/>
    <n v="1"/>
    <n v="1"/>
    <n v="0"/>
    <n v="283969.93599999999"/>
    <n v="283969.94"/>
    <n v="0"/>
  </r>
  <r>
    <s v="Catalogo principalCSP ACADEMICO596bac61-1e20-45b1-8cb4-1dffbfac52af"/>
    <s v="596bac61-1e20-45b1-8cb4-1dffbfac52afCSP ACADEMICO"/>
    <m/>
    <x v="0"/>
    <s v="596bac61-1e20-45b1-8cb4-1dffbfac52af"/>
    <x v="1"/>
    <s v="Catalogo principal"/>
    <s v="USD"/>
    <s v="N/A"/>
    <s v="Power Apps per app plan (1 app or portal) for Students Power Apps per app plan (1 app or portal)"/>
    <s v="Unidad"/>
    <s v="Und"/>
    <s v="Producto"/>
    <s v="N/A"/>
    <s v="N/A"/>
    <s v="N/A"/>
    <s v="596bac61-1e20-45b1-8cb4-1dffbfac52af"/>
    <s v="Suscripción mensual con pago anual"/>
    <n v="3"/>
    <n v="1"/>
    <n v="1"/>
    <n v="0"/>
    <n v="12382.41"/>
    <n v="12382.41"/>
    <n v="0"/>
  </r>
  <r>
    <s v="Catalogo principalCSP ACADEMICO5b54e574-e728-4dbd-a763-cb331fc724ce"/>
    <s v="5b54e574-e728-4dbd-a763-cb331fc724ceCSP ACADEMICO"/>
    <m/>
    <x v="0"/>
    <s v="5b54e574-e728-4dbd-a763-cb331fc724ce"/>
    <x v="1"/>
    <s v="Catalogo principal"/>
    <s v="USD"/>
    <s v="N/A"/>
    <s v="Teams Rooms Premium for faculty (USA/CAN)"/>
    <s v="Unidad"/>
    <s v="Und"/>
    <s v="Producto"/>
    <s v="N/A"/>
    <s v="N/A"/>
    <s v="N/A"/>
    <s v="5b54e574-e728-4dbd-a763-cb331fc724ce"/>
    <s v="Suscripción mensual con pago anual"/>
    <n v="50"/>
    <n v="1"/>
    <n v="1"/>
    <n v="0"/>
    <n v="206373.5"/>
    <n v="206373.5"/>
    <n v="0"/>
  </r>
  <r>
    <s v="Catalogo principalCSP ACADEMICO5e10c10d-ff1b-4d11-b546-5e7c4488cde2"/>
    <s v="5e10c10d-ff1b-4d11-b546-5e7c4488cde2CSP ACADEMICO"/>
    <m/>
    <x v="0"/>
    <s v="5e10c10d-ff1b-4d11-b546-5e7c4488cde2"/>
    <x v="1"/>
    <s v="Catalogo principal"/>
    <s v="USD"/>
    <s v="N/A"/>
    <s v="Dynamics 365 Customer Service Voice Channel Add-in for Students_AddOn"/>
    <s v="Unidad"/>
    <s v="Und"/>
    <s v="Producto"/>
    <s v="N/A"/>
    <s v="N/A"/>
    <s v="N/A"/>
    <s v="5e10c10d-ff1b-4d11-b546-5e7c4488cde2"/>
    <s v="Suscripción mensual con pago anual"/>
    <n v="30"/>
    <n v="1"/>
    <n v="1"/>
    <n v="0"/>
    <n v="123824.1"/>
    <n v="123824.1"/>
    <n v="0"/>
  </r>
  <r>
    <s v="Catalogo principalCSP ACADEMICO602e7548-375b-4e01-bf79-a9a8b8ff16d4"/>
    <s v="602e7548-375b-4e01-bf79-a9a8b8ff16d4CSP ACADEMICO"/>
    <m/>
    <x v="0"/>
    <s v="602e7548-375b-4e01-bf79-a9a8b8ff16d4"/>
    <x v="1"/>
    <s v="Catalogo principal"/>
    <s v="USD"/>
    <s v="N/A"/>
    <s v="Microsoft 365 Domestic Calling Plan for faculty for US and Canada_AddOn"/>
    <s v="Unidad"/>
    <s v="Und"/>
    <s v="Producto"/>
    <s v="N/A"/>
    <s v="N/A"/>
    <s v="N/A"/>
    <s v="602e7548-375b-4e01-bf79-a9a8b8ff16d4"/>
    <s v="Suscripción mensual con pago anual"/>
    <n v="8"/>
    <n v="1"/>
    <n v="1"/>
    <n v="0"/>
    <n v="33019.760000000002"/>
    <n v="33019.760000000002"/>
    <n v="0"/>
  </r>
  <r>
    <s v="Catalogo principalCSP ACADEMICO63bdf1a0-8c92-4928-8f4c-036be0d0628f"/>
    <s v="63bdf1a0-8c92-4928-8f4c-036be0d0628fCSP ACADEMICO"/>
    <m/>
    <x v="0"/>
    <s v="63bdf1a0-8c92-4928-8f4c-036be0d0628f"/>
    <x v="1"/>
    <s v="Catalogo principal"/>
    <s v="USD"/>
    <s v="N/A"/>
    <s v="Dynamics 365 Customer Insights B2B Accounts Add-on for Faculty_AddOn"/>
    <s v="Unidad"/>
    <s v="Und"/>
    <s v="Producto"/>
    <s v="N/A"/>
    <s v="N/A"/>
    <s v="N/A"/>
    <s v="63bdf1a0-8c92-4928-8f4c-036be0d0628f"/>
    <s v="Suscripción mensual con pago anual"/>
    <n v="150"/>
    <n v="1"/>
    <n v="1"/>
    <n v="0"/>
    <n v="619120.5"/>
    <n v="619120.5"/>
    <n v="0"/>
  </r>
  <r>
    <s v="Catalogo principalCSP ACADEMICO65984b52-1df0-4a12-a78a-f1cb3dd4a76d"/>
    <s v="65984b52-1df0-4a12-a78a-f1cb3dd4a76dCSP ACADEMICO"/>
    <m/>
    <x v="0"/>
    <s v="65984b52-1df0-4a12-a78a-f1cb3dd4a76d"/>
    <x v="1"/>
    <s v="Catalogo principal"/>
    <s v="USD"/>
    <s v="N/A"/>
    <s v="Microsoft Viva Insights Faculty_AddOn"/>
    <s v="Unidad"/>
    <s v="Und"/>
    <s v="Producto"/>
    <s v="N/A"/>
    <s v="N/A"/>
    <s v="N/A"/>
    <s v="65984b52-1df0-4a12-a78a-f1cb3dd4a76d"/>
    <s v="Suscripción mensual con pago anual"/>
    <n v="1"/>
    <n v="1"/>
    <n v="1"/>
    <n v="0"/>
    <n v="4127.47"/>
    <n v="4127.47"/>
    <n v="0"/>
  </r>
  <r>
    <s v="Catalogo principalCSP ACADEMICO68fbb174-57a0-46a7-936a-3ca435f57ab8"/>
    <s v="68fbb174-57a0-46a7-936a-3ca435f57ab8CSP ACADEMICO"/>
    <m/>
    <x v="0"/>
    <s v="68fbb174-57a0-46a7-936a-3ca435f57ab8"/>
    <x v="1"/>
    <s v="Catalogo principal"/>
    <s v="USD"/>
    <s v="N/A"/>
    <s v="Basic Edge Scale Unit Overage for Students_AddOn"/>
    <s v="Unidad"/>
    <s v="Und"/>
    <s v="Producto"/>
    <s v="N/A"/>
    <s v="N/A"/>
    <s v="N/A"/>
    <s v="68fbb174-57a0-46a7-936a-3ca435f57ab8"/>
    <s v="Suscripción mensual con pago anual"/>
    <n v="7.5"/>
    <n v="1"/>
    <n v="1"/>
    <n v="0"/>
    <n v="30956.025000000001"/>
    <n v="30956.03"/>
    <n v="0"/>
  </r>
  <r>
    <s v="Catalogo principalCSP ACADEMICO6ab6e9b8-161f-4a40-9c75-d07e71d195a9"/>
    <s v="6ab6e9b8-161f-4a40-9c75-d07e71d195a9CSP ACADEMICO"/>
    <m/>
    <x v="0"/>
    <s v="6ab6e9b8-161f-4a40-9c75-d07e71d195a9"/>
    <x v="1"/>
    <s v="Catalogo principal"/>
    <s v="USD"/>
    <s v="N/A"/>
    <s v="Dynamics 365 Customer Insights Attach for Faculty"/>
    <s v="Unidad"/>
    <s v="Und"/>
    <s v="Producto"/>
    <s v="N/A"/>
    <s v="N/A"/>
    <s v="N/A"/>
    <s v="6ab6e9b8-161f-4a40-9c75-d07e71d195a9"/>
    <s v="Suscripción mensual con pago anual"/>
    <n v="550"/>
    <n v="1"/>
    <n v="1"/>
    <n v="0"/>
    <n v="2270108.5"/>
    <n v="2270108.5"/>
    <n v="0"/>
  </r>
  <r>
    <s v="Catalogo principalCSP ACADEMICO6d7e7e0d-fa06-44da-8770-89c092ef7a6e"/>
    <s v="6d7e7e0d-fa06-44da-8770-89c092ef7a6eCSP ACADEMICO"/>
    <m/>
    <x v="0"/>
    <s v="6d7e7e0d-fa06-44da-8770-89c092ef7a6e"/>
    <x v="1"/>
    <s v="Catalogo principal"/>
    <s v="USD"/>
    <s v="N/A"/>
    <s v="Dynamics 365 Customer Service Intelligent Voicebot Minutes Add-on for Students_AddOn"/>
    <s v="Unidad"/>
    <s v="Und"/>
    <s v="Producto"/>
    <s v="N/A"/>
    <s v="N/A"/>
    <s v="N/A"/>
    <s v="6d7e7e0d-fa06-44da-8770-89c092ef7a6e"/>
    <s v="Suscripción mensual con pago anual"/>
    <n v="50"/>
    <n v="1"/>
    <n v="1"/>
    <n v="0"/>
    <n v="206373.5"/>
    <n v="206373.5"/>
    <n v="0"/>
  </r>
  <r>
    <s v="Catalogo principalCSP ACADEMICO78e5a66f-323d-4b0f-b9e5-5262d3231cea"/>
    <s v="78e5a66f-323d-4b0f-b9e5-5262d3231ceaCSP ACADEMICO"/>
    <m/>
    <x v="0"/>
    <s v="78e5a66f-323d-4b0f-b9e5-5262d3231cea"/>
    <x v="1"/>
    <s v="Catalogo principal"/>
    <s v="USD"/>
    <s v="N/A"/>
    <s v="Extended Dial-out Minutes to USA/CAN for faculty_AddOn"/>
    <s v="Unidad"/>
    <s v="Und"/>
    <s v="Producto"/>
    <s v="N/A"/>
    <s v="N/A"/>
    <s v="N/A"/>
    <s v="78e5a66f-323d-4b0f-b9e5-5262d3231cea"/>
    <s v="Suscripción mensual con pago anual"/>
    <n v="1.5"/>
    <n v="1"/>
    <n v="1"/>
    <n v="0"/>
    <n v="6191.2049999999999"/>
    <n v="6191.21"/>
    <n v="0"/>
  </r>
  <r>
    <s v="Catalogo principalCSP ACADEMICO7aa52f93-dbbb-43e0-9795-d48afa4a09d0"/>
    <s v="7aa52f93-dbbb-43e0-9795-d48afa4a09d0CSP ACADEMICO"/>
    <m/>
    <x v="0"/>
    <s v="7aa52f93-dbbb-43e0-9795-d48afa4a09d0"/>
    <x v="1"/>
    <s v="Catalogo principal"/>
    <s v="USD"/>
    <s v="N/A"/>
    <s v="Dynamics 365 Marketing Interactions Add on pack: Tier 3 for Students_AddOn"/>
    <s v="Unidad"/>
    <s v="Und"/>
    <s v="Producto"/>
    <s v="N/A"/>
    <s v="N/A"/>
    <s v="N/A"/>
    <s v="7aa52f93-dbbb-43e0-9795-d48afa4a09d0"/>
    <s v="Suscripción mensual con pago anual"/>
    <n v="450"/>
    <n v="1"/>
    <n v="1"/>
    <n v="0"/>
    <n v="1857361.5"/>
    <n v="1857361.5"/>
    <n v="0"/>
  </r>
  <r>
    <s v="Catalogo principalCSP ACADEMICO8950c820-b205-43d2-aff1-b6abf0f37675"/>
    <s v="8950c820-b205-43d2-aff1-b6abf0f37675CSP ACADEMICO"/>
    <m/>
    <x v="0"/>
    <s v="8950c820-b205-43d2-aff1-b6abf0f37675"/>
    <x v="1"/>
    <s v="Catalogo principal"/>
    <s v="USD"/>
    <s v="N/A"/>
    <s v="Privacy Management - subject rights request (1) for EDU_AddOn"/>
    <s v="Unidad"/>
    <s v="Und"/>
    <s v="Producto"/>
    <s v="N/A"/>
    <s v="N/A"/>
    <s v="N/A"/>
    <s v="8950c820-b205-43d2-aff1-b6abf0f37675"/>
    <s v="Suscripción mensual con pago anual"/>
    <n v="16.7"/>
    <n v="1"/>
    <n v="1"/>
    <n v="0"/>
    <n v="68928.748999999996"/>
    <n v="68928.75"/>
    <n v="0"/>
  </r>
  <r>
    <s v="Catalogo principalCSP ACADEMICO8cc24d48-93bc-47ff-8db4-36ca319e8447"/>
    <s v="8cc24d48-93bc-47ff-8db4-36ca319e8447CSP ACADEMICO"/>
    <m/>
    <x v="0"/>
    <s v="8cc24d48-93bc-47ff-8db4-36ca319e8447"/>
    <x v="1"/>
    <s v="Catalogo principal"/>
    <s v="USD"/>
    <s v="N/A"/>
    <s v="Dynamics 365 Marketing Interactions Add on pack: Tier 4 for Students_AddOn"/>
    <s v="Unidad"/>
    <s v="Und"/>
    <s v="Producto"/>
    <s v="N/A"/>
    <s v="N/A"/>
    <s v="N/A"/>
    <s v="8cc24d48-93bc-47ff-8db4-36ca319e8447"/>
    <s v="Suscripción mensual con pago anual"/>
    <n v="270"/>
    <n v="1"/>
    <n v="1"/>
    <n v="0"/>
    <n v="1114416.9000000001"/>
    <n v="1114416.8999999999"/>
    <n v="0"/>
  </r>
  <r>
    <s v="Catalogo principalCSP ACADEMICO8d7cf5b6-1c83-48f2-bf94-fe5ffb58a1d4"/>
    <s v="8d7cf5b6-1c83-48f2-bf94-fe5ffb58a1d4CSP ACADEMICO"/>
    <m/>
    <x v="0"/>
    <s v="8d7cf5b6-1c83-48f2-bf94-fe5ffb58a1d4"/>
    <x v="1"/>
    <s v="Catalogo principal"/>
    <s v="USD"/>
    <s v="N/A"/>
    <s v="Privacy Management - subject rights request (100) for EDU_AddOn"/>
    <s v="Unidad"/>
    <s v="Und"/>
    <s v="Producto"/>
    <s v="N/A"/>
    <s v="N/A"/>
    <s v="N/A"/>
    <s v="8d7cf5b6-1c83-48f2-bf94-fe5ffb58a1d4"/>
    <s v="Suscripción mensual con pago anual"/>
    <n v="1666.7"/>
    <n v="1"/>
    <n v="1"/>
    <n v="0"/>
    <n v="6879254.2490000008"/>
    <n v="6879254.25"/>
    <n v="0"/>
  </r>
  <r>
    <s v="Catalogo principalCSP ACADEMICO8e279253-ae03-4d9f-8368-f7de1dcab777"/>
    <s v="8e279253-ae03-4d9f-8368-f7de1dcab777CSP ACADEMICO"/>
    <m/>
    <x v="0"/>
    <s v="8e279253-ae03-4d9f-8368-f7de1dcab777"/>
    <x v="1"/>
    <s v="Catalogo principal"/>
    <s v="USD"/>
    <s v="N/A"/>
    <s v="Dynamics 365 Intelligent Order Management USL for Students"/>
    <s v="Unidad"/>
    <s v="Und"/>
    <s v="Producto"/>
    <s v="N/A"/>
    <s v="N/A"/>
    <s v="N/A"/>
    <s v="8e279253-ae03-4d9f-8368-f7de1dcab777"/>
    <s v="Suscripción mensual con pago anual"/>
    <n v="0"/>
    <n v="1"/>
    <n v="1"/>
    <n v="0"/>
    <n v="0"/>
    <n v="0"/>
    <n v="0"/>
  </r>
  <r>
    <s v="Catalogo principalCSP ACADEMICO9b03b750-63fe-4f96-be8f-23c34624149f"/>
    <s v="9b03b750-63fe-4f96-be8f-23c34624149fCSP ACADEMICO"/>
    <m/>
    <x v="0"/>
    <s v="9b03b750-63fe-4f96-be8f-23c34624149f"/>
    <x v="1"/>
    <s v="Catalogo principal"/>
    <s v="USD"/>
    <s v="N/A"/>
    <s v="Dynamics 365 Intelligent Order Management for Students"/>
    <s v="Unidad"/>
    <s v="Und"/>
    <s v="Producto"/>
    <s v="N/A"/>
    <s v="N/A"/>
    <s v="N/A"/>
    <s v="9b03b750-63fe-4f96-be8f-23c34624149f"/>
    <s v="Suscripción mensual con pago anual"/>
    <n v="120"/>
    <n v="1"/>
    <n v="1"/>
    <n v="0"/>
    <n v="495296.4"/>
    <n v="495296.4"/>
    <n v="0"/>
  </r>
  <r>
    <s v="Catalogo principalCSP ACADEMICO9d015e78-15bc-430e-a104-73b85e9f64d6"/>
    <s v="9d015e78-15bc-430e-a104-73b85e9f64d6CSP ACADEMICO"/>
    <m/>
    <x v="0"/>
    <s v="9d015e78-15bc-430e-a104-73b85e9f64d6"/>
    <x v="1"/>
    <s v="Catalogo principal"/>
    <s v="USD"/>
    <s v="N/A"/>
    <s v="Privacy Management - risk for EDU_AddOn"/>
    <s v="Unidad"/>
    <s v="Und"/>
    <s v="Producto"/>
    <s v="N/A"/>
    <s v="N/A"/>
    <s v="N/A"/>
    <s v="9d015e78-15bc-430e-a104-73b85e9f64d6"/>
    <s v="Suscripción mensual con pago anual"/>
    <n v="1"/>
    <n v="1"/>
    <n v="1"/>
    <n v="0"/>
    <n v="4127.47"/>
    <n v="4127.47"/>
    <n v="0"/>
  </r>
  <r>
    <s v="Catalogo principalCSP ACADEMICOa2dfc865-af54-43e2-9433-82f65f8ca566"/>
    <s v="a2dfc865-af54-43e2-9433-82f65f8ca566CSP ACADEMICO"/>
    <m/>
    <x v="0"/>
    <s v="a2dfc865-af54-43e2-9433-82f65f8ca566"/>
    <x v="1"/>
    <s v="Catalogo principal"/>
    <s v="USD"/>
    <s v="N/A"/>
    <s v="Basic Edge Scale Unit add-in for Dynamics 365 Supply Chain Management for Faculty"/>
    <s v="Unidad"/>
    <s v="Und"/>
    <s v="Producto"/>
    <s v="N/A"/>
    <s v="N/A"/>
    <s v="N/A"/>
    <s v="a2dfc865-af54-43e2-9433-82f65f8ca566"/>
    <s v="Suscripción mensual con pago anual"/>
    <n v="400"/>
    <n v="1"/>
    <n v="1"/>
    <n v="0"/>
    <n v="1650988"/>
    <n v="1650988"/>
    <n v="0"/>
  </r>
  <r>
    <s v="Catalogo principalCSP ACADEMICOa73b7fda-992d-4f2d-b72c-890c00ef66a7"/>
    <s v="a73b7fda-992d-4f2d-b72c-890c00ef66a7CSP ACADEMICO"/>
    <m/>
    <x v="0"/>
    <s v="a73b7fda-992d-4f2d-b72c-890c00ef66a7"/>
    <x v="1"/>
    <s v="Catalogo principal"/>
    <s v="USD"/>
    <s v="N/A"/>
    <s v="Standard Edge Scale Unit add-in for Dynamics 365 Supply Chain Management for Students"/>
    <s v="Unidad"/>
    <s v="Und"/>
    <s v="Producto"/>
    <s v="N/A"/>
    <s v="N/A"/>
    <s v="N/A"/>
    <s v="a73b7fda-992d-4f2d-b72c-890c00ef66a7"/>
    <s v="Suscripción mensual con pago anual"/>
    <n v="900"/>
    <n v="1"/>
    <n v="1"/>
    <n v="0"/>
    <n v="3714723"/>
    <n v="3714723"/>
    <n v="0"/>
  </r>
  <r>
    <s v="Catalogo principalCSP ACADEMICOb093abd8-234c-418c-b552-c74a571dea4b"/>
    <s v="b093abd8-234c-418c-b552-c74a571dea4bCSP ACADEMICO"/>
    <m/>
    <x v="0"/>
    <s v="b093abd8-234c-418c-b552-c74a571dea4b"/>
    <x v="1"/>
    <s v="Catalogo principal"/>
    <s v="USD"/>
    <s v="N/A"/>
    <s v="Dynamics 365 Marketing Interactions Add on pack: Tier 5 for Faculty_AddOn"/>
    <s v="Unidad"/>
    <s v="Und"/>
    <s v="Producto"/>
    <s v="N/A"/>
    <s v="N/A"/>
    <s v="N/A"/>
    <s v="b093abd8-234c-418c-b552-c74a571dea4b"/>
    <s v="Suscripción mensual con pago anual"/>
    <n v="247.5"/>
    <n v="1"/>
    <n v="1"/>
    <n v="0"/>
    <n v="1021548.8250000001"/>
    <n v="1021548.83"/>
    <n v="0"/>
  </r>
  <r>
    <s v="Catalogo principalCSP ACADEMICOb8baa3b8-8cc2-4f26-a212-7fbeb28e7895"/>
    <s v="b8baa3b8-8cc2-4f26-a212-7fbeb28e7895CSP ACADEMICO"/>
    <m/>
    <x v="0"/>
    <s v="b8baa3b8-8cc2-4f26-a212-7fbeb28e7895"/>
    <x v="1"/>
    <s v="Catalogo principal"/>
    <s v="USD"/>
    <s v="N/A"/>
    <s v="Teams Phone with Calling Plan for faculty_AddOn"/>
    <s v="Unidad"/>
    <s v="Und"/>
    <s v="Producto"/>
    <s v="N/A"/>
    <s v="N/A"/>
    <s v="N/A"/>
    <s v="b8baa3b8-8cc2-4f26-a212-7fbeb28e7895"/>
    <s v="Suscripción mensual con pago anual"/>
    <n v="15"/>
    <n v="1"/>
    <n v="1"/>
    <n v="0"/>
    <n v="61912.05"/>
    <n v="61912.05"/>
    <n v="0"/>
  </r>
  <r>
    <s v="Catalogo principalCSP ACADEMICOb8e6f347-5725-4d6e-9cda-7921d76e568a"/>
    <s v="b8e6f347-5725-4d6e-9cda-7921d76e568aCSP ACADEMICO"/>
    <m/>
    <x v="0"/>
    <s v="b8e6f347-5725-4d6e-9cda-7921d76e568a"/>
    <x v="1"/>
    <s v="Catalogo principal"/>
    <s v="USD"/>
    <s v="N/A"/>
    <s v="Power Apps per app plan (1 app or portal) for Faculty Power Apps per app plan (1 app or portal)"/>
    <s v="Unidad"/>
    <s v="Und"/>
    <s v="Producto"/>
    <s v="N/A"/>
    <s v="N/A"/>
    <s v="N/A"/>
    <s v="b8e6f347-5725-4d6e-9cda-7921d76e568a"/>
    <s v="Suscripción mensual con pago anual"/>
    <n v="3.5"/>
    <n v="1"/>
    <n v="1"/>
    <n v="0"/>
    <n v="14446.145"/>
    <n v="14446.15"/>
    <n v="0"/>
  </r>
  <r>
    <s v="Catalogo principalCSP ACADEMICOc7808297-b9ba-4a6a-bcdf-fbfb6f2bae55"/>
    <s v="c7808297-b9ba-4a6a-bcdf-fbfb6f2bae55CSP ACADEMICO"/>
    <m/>
    <x v="0"/>
    <s v="c7808297-b9ba-4a6a-bcdf-fbfb6f2bae55"/>
    <x v="1"/>
    <s v="Catalogo principal"/>
    <s v="USD"/>
    <s v="N/A"/>
    <s v="Standard Edge Scale Unit Overage for Faculty_AddOn"/>
    <s v="Unidad"/>
    <s v="Und"/>
    <s v="Producto"/>
    <s v="N/A"/>
    <s v="N/A"/>
    <s v="N/A"/>
    <s v="c7808297-b9ba-4a6a-bcdf-fbfb6f2bae55"/>
    <s v="Suscripción mensual con pago anual"/>
    <n v="50"/>
    <n v="1"/>
    <n v="1"/>
    <n v="0"/>
    <n v="206373.5"/>
    <n v="206373.5"/>
    <n v="0"/>
  </r>
  <r>
    <s v="Catalogo principalCSP ACADEMICOc918ecbb-f748-478d-85e5-db1d70659c24"/>
    <s v="c918ecbb-f748-478d-85e5-db1d70659c24CSP ACADEMICO"/>
    <m/>
    <x v="0"/>
    <s v="c918ecbb-f748-478d-85e5-db1d70659c24"/>
    <x v="1"/>
    <s v="Catalogo principal"/>
    <s v="USD"/>
    <s v="N/A"/>
    <s v="Microsoft Defender for Endpoint P1 for EDU"/>
    <s v="Unidad"/>
    <s v="Und"/>
    <s v="Producto"/>
    <s v="N/A"/>
    <s v="N/A"/>
    <s v="N/A"/>
    <s v="c918ecbb-f748-478d-85e5-db1d70659c24"/>
    <s v="Suscripción mensual con pago anual"/>
    <n v="1.45"/>
    <n v="1"/>
    <n v="1"/>
    <n v="0"/>
    <n v="5984.8315000000002"/>
    <n v="5984.83"/>
    <n v="0"/>
  </r>
  <r>
    <s v="Catalogo principalCSP ACADEMICOc9425f8f-a4f1-40f3-bef4-63183c4a9e31"/>
    <s v="c9425f8f-a4f1-40f3-bef4-63183c4a9e31CSP ACADEMICO"/>
    <m/>
    <x v="0"/>
    <s v="c9425f8f-a4f1-40f3-bef4-63183c4a9e31"/>
    <x v="1"/>
    <s v="Catalogo principal"/>
    <s v="USD"/>
    <s v="N/A"/>
    <s v="Dynamics 365 Marketing Interactions Add on pack: Tier 5 for Students_AddOn"/>
    <s v="Unidad"/>
    <s v="Und"/>
    <s v="Producto"/>
    <s v="N/A"/>
    <s v="N/A"/>
    <s v="N/A"/>
    <s v="c9425f8f-a4f1-40f3-bef4-63183c4a9e31"/>
    <s v="Suscripción mensual con pago anual"/>
    <n v="180"/>
    <n v="1"/>
    <n v="1"/>
    <n v="0"/>
    <n v="742944.60000000009"/>
    <n v="742944.6"/>
    <n v="0"/>
  </r>
  <r>
    <s v="Catalogo principalCSP ACADEMICOdae3762b-65b5-42bd-a58d-234994360864"/>
    <s v="dae3762b-65b5-42bd-a58d-234994360864CSP ACADEMICO"/>
    <m/>
    <x v="0"/>
    <s v="dae3762b-65b5-42bd-a58d-234994360864"/>
    <x v="1"/>
    <s v="Catalogo principal"/>
    <s v="USD"/>
    <s v="N/A"/>
    <s v="Basic Edge Scale Unit Overage for Faculty_AddOn"/>
    <s v="Unidad"/>
    <s v="Und"/>
    <s v="Producto"/>
    <s v="N/A"/>
    <s v="N/A"/>
    <s v="N/A"/>
    <s v="dae3762b-65b5-42bd-a58d-234994360864"/>
    <s v="Suscripción mensual con pago anual"/>
    <n v="10"/>
    <n v="1"/>
    <n v="1"/>
    <n v="0"/>
    <n v="41274.700000000004"/>
    <n v="41274.699999999997"/>
    <n v="0"/>
  </r>
  <r>
    <s v="Catalogo principalCSP ACADEMICOe6fc53c2-a03c-4fe9-b426-8da2979a5388"/>
    <s v="e6fc53c2-a03c-4fe9-b426-8da2979a5388CSP ACADEMICO"/>
    <m/>
    <x v="0"/>
    <s v="e6fc53c2-a03c-4fe9-b426-8da2979a5388"/>
    <x v="1"/>
    <s v="Catalogo principal"/>
    <s v="USD"/>
    <s v="N/A"/>
    <s v="Operator Connect Conferencing for Faculty_AddOn"/>
    <s v="Unidad"/>
    <s v="Und"/>
    <s v="Producto"/>
    <s v="N/A"/>
    <s v="N/A"/>
    <s v="N/A"/>
    <s v="e6fc53c2-a03c-4fe9-b426-8da2979a5388"/>
    <s v="Suscripción mensual con pago anual"/>
    <n v="0"/>
    <n v="1"/>
    <n v="1"/>
    <n v="0"/>
    <n v="0"/>
    <n v="0"/>
    <n v="0"/>
  </r>
  <r>
    <s v="Catalogo principalCSP ACADEMICOe8e8296f-b822-48bd-88df-9fce1cdf1309"/>
    <s v="e8e8296f-b822-48bd-88df-9fce1cdf1309CSP ACADEMICO"/>
    <m/>
    <x v="0"/>
    <s v="e8e8296f-b822-48bd-88df-9fce1cdf1309"/>
    <x v="1"/>
    <s v="Catalogo principal"/>
    <s v="USD"/>
    <s v="N/A"/>
    <s v="Standard Edge Scale Unit Overage for Students_AddOn"/>
    <s v="Unidad"/>
    <s v="Und"/>
    <s v="Producto"/>
    <s v="N/A"/>
    <s v="N/A"/>
    <s v="N/A"/>
    <s v="e8e8296f-b822-48bd-88df-9fce1cdf1309"/>
    <s v="Suscripción mensual con pago anual"/>
    <n v="37.5"/>
    <n v="1"/>
    <n v="1"/>
    <n v="0"/>
    <n v="154780.125"/>
    <n v="154780.13"/>
    <n v="0"/>
  </r>
  <r>
    <s v="Catalogo principalCSP ACADEMICOeb072a24-ecc1-4ac0-b4c0-7c1646a05789"/>
    <s v="eb072a24-ecc1-4ac0-b4c0-7c1646a05789CSP ACADEMICO"/>
    <m/>
    <x v="0"/>
    <s v="eb072a24-ecc1-4ac0-b4c0-7c1646a05789"/>
    <x v="1"/>
    <s v="Catalogo principal"/>
    <s v="USD"/>
    <s v="N/A"/>
    <s v="Microsoft Defender for Cloud Apps - App Governance Add-On for EDU_789"/>
    <s v="Unidad"/>
    <s v="Und"/>
    <s v="Producto"/>
    <s v="N/A"/>
    <s v="N/A"/>
    <s v="N/A"/>
    <s v="eb072a24-ecc1-4ac0-b4c0-7c1646a05789"/>
    <s v="Suscripción mensual con pago anual"/>
    <n v="0.8"/>
    <n v="1"/>
    <n v="1"/>
    <n v="0"/>
    <n v="3301.9760000000006"/>
    <n v="3301.98"/>
    <n v="0"/>
  </r>
  <r>
    <s v="Catalogo principalCSP ACADEMICOee10cbd2-7a12-45de-be11-0c2c7c6eeeb1"/>
    <s v="ee10cbd2-7a12-45de-be11-0c2c7c6eeeb1CSP ACADEMICO"/>
    <m/>
    <x v="0"/>
    <s v="ee10cbd2-7a12-45de-be11-0c2c7c6eeeb1"/>
    <x v="1"/>
    <s v="Catalogo principal"/>
    <s v="USD"/>
    <s v="N/A"/>
    <s v="Minecraft: Education Edition (per user)"/>
    <s v="Unidad"/>
    <s v="Und"/>
    <s v="Producto"/>
    <s v="N/A"/>
    <s v="N/A"/>
    <s v="N/A"/>
    <s v="ee10cbd2-7a12-45de-be11-0c2c7c6eeeb1"/>
    <s v="Suscripción mensual con pago anual"/>
    <n v="0.43"/>
    <n v="1"/>
    <n v="1"/>
    <n v="0"/>
    <n v="1774.8121000000001"/>
    <n v="1774.81"/>
    <n v="0"/>
  </r>
  <r>
    <s v="Catalogo principalCSP ACADEMICOeec685f4-5b3e-4a84-98aa-521559f890dc"/>
    <s v="eec685f4-5b3e-4a84-98aa-521559f890dcCSP ACADEMICO"/>
    <m/>
    <x v="0"/>
    <s v="eec685f4-5b3e-4a84-98aa-521559f890dc"/>
    <x v="1"/>
    <s v="Catalogo principal"/>
    <s v="USD"/>
    <s v="N/A"/>
    <s v="Extended Dial-out Minutes to USA/CAN for students_AddOn"/>
    <s v="Unidad"/>
    <s v="Und"/>
    <s v="Producto"/>
    <s v="N/A"/>
    <s v="N/A"/>
    <s v="N/A"/>
    <s v="eec685f4-5b3e-4a84-98aa-521559f890dc"/>
    <s v="Suscripción mensual con pago anual"/>
    <n v="1.1299999999999999"/>
    <n v="1"/>
    <n v="1"/>
    <n v="0"/>
    <n v="4664.0410999999995"/>
    <n v="4664.04"/>
    <n v="0"/>
  </r>
  <r>
    <s v="Catalogo principalCSP ACADEMICOf9406ce6-e2b3-4ca0-a91f-aa0b6d384ac0"/>
    <s v="f9406ce6-e2b3-4ca0-a91f-aa0b6d384ac0CSP ACADEMICO"/>
    <m/>
    <x v="0"/>
    <s v="f9406ce6-e2b3-4ca0-a91f-aa0b6d384ac0"/>
    <x v="1"/>
    <s v="Catalogo principal"/>
    <s v="USD"/>
    <s v="N/A"/>
    <s v="Basic Edge Scale Unit add-in for Dynamics 365 Supply Chain Management for Students"/>
    <s v="Unidad"/>
    <s v="Und"/>
    <s v="Producto"/>
    <s v="N/A"/>
    <s v="N/A"/>
    <s v="N/A"/>
    <s v="f9406ce6-e2b3-4ca0-a91f-aa0b6d384ac0"/>
    <s v="Suscripción mensual con pago anual"/>
    <n v="300"/>
    <n v="1"/>
    <n v="1"/>
    <n v="0"/>
    <n v="1238241"/>
    <n v="1238241"/>
    <n v="0"/>
  </r>
  <r>
    <s v="Catalogo principalOPEN VALUE - CSP GOBIERNODG7GMGF0D3SJ-0003"/>
    <s v="DG7GMGF0D3SJ-0003OPEN VALUE - CSP GOBIERNO"/>
    <m/>
    <x v="0"/>
    <s v="DG7GMGF0D3SJ-0003"/>
    <x v="2"/>
    <s v="Catalogo principal"/>
    <s v="USD"/>
    <s v="N/A"/>
    <s v="Visual Studio Professional 2022"/>
    <s v="Unidad"/>
    <s v="Und"/>
    <s v="Producto"/>
    <s v="N/A"/>
    <s v="N/A"/>
    <s v="N/A"/>
    <s v="DG7GMGF0D3SJ-0003"/>
    <s v="Licencia"/>
    <n v="424"/>
    <n v="1"/>
    <n v="1"/>
    <n v="0"/>
    <n v="1750047.28"/>
    <n v="1750047.28"/>
    <n v="0"/>
  </r>
  <r>
    <s v="Catalogo principalOPEN VALUE - CSP GOBIERNODG7GMGF0D19L-0001"/>
    <s v="DG7GMGF0D19L-0001OPEN VALUE - CSP GOBIERNO"/>
    <m/>
    <x v="0"/>
    <s v="DG7GMGF0D19L-0001"/>
    <x v="2"/>
    <s v="Catalogo principal"/>
    <s v="USD"/>
    <s v="N/A"/>
    <s v="Windows 10 Enterprise LTSC 2021 Upgrade"/>
    <s v="Unidad"/>
    <s v="Und"/>
    <s v="Producto"/>
    <s v="N/A"/>
    <s v="N/A"/>
    <s v="N/A"/>
    <s v="DG7GMGF0D19L-0001"/>
    <s v="Licencia"/>
    <n v="339"/>
    <n v="1"/>
    <n v="1"/>
    <n v="0"/>
    <n v="1399212.33"/>
    <n v="1399212.33"/>
    <n v="0"/>
  </r>
  <r>
    <s v="Catalogo principalOPEN VALUE - CSP GOBIERNODG7GMGF0D19M-0001"/>
    <s v="DG7GMGF0D19M-0001OPEN VALUE - CSP GOBIERNO"/>
    <m/>
    <x v="0"/>
    <s v="DG7GMGF0D19M-0001"/>
    <x v="2"/>
    <s v="Catalogo principal"/>
    <s v="USD"/>
    <s v="N/A"/>
    <s v="Windows 10 Enterprise N LTSC 2021 Upgrade"/>
    <s v="Unidad"/>
    <s v="Und"/>
    <s v="Producto"/>
    <s v="N/A"/>
    <s v="N/A"/>
    <s v="N/A"/>
    <s v="DG7GMGF0D19M-0001"/>
    <s v="Licencia"/>
    <n v="339"/>
    <n v="1"/>
    <n v="1"/>
    <n v="0"/>
    <n v="1399212.33"/>
    <n v="1399212.33"/>
    <n v="0"/>
  </r>
  <r>
    <s v="Catalogo principalOPEN VALUE - CSP GOBIERNODG7GMGF0D8H4-0002"/>
    <s v="DG7GMGF0D8H4-0002OPEN VALUE - CSP GOBIERNO"/>
    <m/>
    <x v="0"/>
    <s v="DG7GMGF0D8H4-0002"/>
    <x v="2"/>
    <s v="Catalogo principal"/>
    <s v="USD"/>
    <s v="N/A"/>
    <s v="Windows 11 Home to Pro Upgrade for Microsoft 365 Business"/>
    <s v="Unidad"/>
    <s v="Und"/>
    <s v="Producto"/>
    <s v="N/A"/>
    <s v="N/A"/>
    <s v="N/A"/>
    <s v="DG7GMGF0D8H4-0002"/>
    <s v="Licencia"/>
    <n v="56"/>
    <n v="1"/>
    <n v="1"/>
    <n v="0"/>
    <n v="231138.32"/>
    <n v="231138.32"/>
    <n v="0"/>
  </r>
  <r>
    <s v="Catalogo principalOPEN VALUE - CSP GOBIERNODG7GMGF0D8H3-0002"/>
    <s v="DG7GMGF0D8H3-0002OPEN VALUE - CSP GOBIERNO"/>
    <m/>
    <x v="0"/>
    <s v="DG7GMGF0D8H3-0002"/>
    <x v="2"/>
    <s v="Catalogo principal"/>
    <s v="USD"/>
    <s v="N/A"/>
    <s v="Windows 11 Home N to Pro N Upgrade for Microsoft 365 Business"/>
    <s v="Unidad"/>
    <s v="Und"/>
    <s v="Producto"/>
    <s v="N/A"/>
    <s v="N/A"/>
    <s v="N/A"/>
    <s v="DG7GMGF0D8H3-0002"/>
    <s v="Licencia"/>
    <n v="56"/>
    <n v="1"/>
    <n v="1"/>
    <n v="0"/>
    <n v="231138.32"/>
    <n v="231138.32"/>
    <n v="0"/>
  </r>
  <r>
    <s v="Catalogo principalOPEN VALUE - CSP GOBIERNODG7GMGF0CGSH-0005"/>
    <s v="DG7GMGF0CGSH-0005OPEN VALUE - CSP GOBIERNO"/>
    <m/>
    <x v="0"/>
    <s v="DG7GMGF0CGSH-0005"/>
    <x v="2"/>
    <s v="Catalogo principal"/>
    <s v="USD"/>
    <s v="N/A"/>
    <s v="Windows GGWA - Windows 10 Professional - Legalization GetGenuine"/>
    <s v="Unidad"/>
    <s v="Und"/>
    <s v="Producto"/>
    <s v="N/A"/>
    <s v="N/A"/>
    <s v="N/A"/>
    <s v="DG7GMGF0CGSH-0005"/>
    <s v="Licencia"/>
    <n v="216"/>
    <n v="1"/>
    <n v="1"/>
    <n v="0"/>
    <n v="891533.52"/>
    <n v="891533.52"/>
    <n v="0"/>
  </r>
  <r>
    <s v="Catalogo principalOPEN VALUE - CSP GOBIERNODG7GMGF0CGSH-0004"/>
    <s v="DG7GMGF0CGSH-0004OPEN VALUE - CSP GOBIERNO"/>
    <m/>
    <x v="0"/>
    <s v="DG7GMGF0CGSH-0004"/>
    <x v="2"/>
    <s v="Catalogo principal"/>
    <s v="USD"/>
    <s v="N/A"/>
    <s v="Windows GGWA - Windows 10 Professional N - Legalization GetGenuine"/>
    <s v="Unidad"/>
    <s v="Und"/>
    <s v="Producto"/>
    <s v="N/A"/>
    <s v="N/A"/>
    <s v="N/A"/>
    <s v="DG7GMGF0CGSH-0004"/>
    <s v="Licencia"/>
    <n v="216"/>
    <n v="1"/>
    <n v="1"/>
    <n v="0"/>
    <n v="891533.52"/>
    <n v="891533.52"/>
    <n v="0"/>
  </r>
  <r>
    <s v="Catalogo principalOPEN VALUE - CSP GOBIERNODG7GMGF0D609-0002"/>
    <s v="DG7GMGF0D609-0002OPEN VALUE - CSP GOBIERNO"/>
    <m/>
    <x v="0"/>
    <s v="DG7GMGF0D609-0002"/>
    <x v="2"/>
    <s v="Catalogo principal"/>
    <s v="USD"/>
    <s v="N/A"/>
    <s v="Windows Server 2022 Remote Desktop Services External Connector"/>
    <s v="Unidad"/>
    <s v="Und"/>
    <s v="Producto"/>
    <s v="N/A"/>
    <s v="N/A"/>
    <s v="N/A"/>
    <s v="DG7GMGF0D609-0002"/>
    <s v="Licencia"/>
    <n v="16740"/>
    <n v="1"/>
    <n v="1"/>
    <n v="0"/>
    <n v="69093847.799999997"/>
    <n v="69093847.799999997"/>
    <n v="0"/>
  </r>
  <r>
    <s v="Catalogo principalOPEN VALUE - CSP GOBIERNODG7GMGF0D7HX-0006"/>
    <s v="DG7GMGF0D7HX-0006OPEN VALUE - CSP GOBIERNO"/>
    <m/>
    <x v="0"/>
    <s v="DG7GMGF0D7HX-0006"/>
    <x v="2"/>
    <s v="Catalogo principal"/>
    <s v="USD"/>
    <s v="N/A"/>
    <s v="Windows Server 2022 Remote Desktop Services - 1 Device CAL"/>
    <s v="Unidad"/>
    <s v="Und"/>
    <s v="Producto"/>
    <s v="N/A"/>
    <s v="N/A"/>
    <s v="N/A"/>
    <s v="DG7GMGF0D7HX-0006"/>
    <s v="Licencia"/>
    <n v="166"/>
    <n v="1"/>
    <n v="1"/>
    <n v="0"/>
    <n v="685160.02"/>
    <n v="685160.02"/>
    <n v="0"/>
  </r>
  <r>
    <s v="Catalogo principalOPEN VALUE - CSP GOBIERNODG7GMGF0D7HX-0009"/>
    <s v="DG7GMGF0D7HX-0009OPEN VALUE - CSP GOBIERNO"/>
    <m/>
    <x v="0"/>
    <s v="DG7GMGF0D7HX-0009"/>
    <x v="2"/>
    <s v="Catalogo principal"/>
    <s v="USD"/>
    <s v="N/A"/>
    <s v="Windows Server 2022 Remote Desktop Services - 1 User CAL"/>
    <s v="Unidad"/>
    <s v="Und"/>
    <s v="Producto"/>
    <s v="N/A"/>
    <s v="N/A"/>
    <s v="N/A"/>
    <s v="DG7GMGF0D7HX-0009"/>
    <s v="Licencia"/>
    <n v="166"/>
    <n v="1"/>
    <n v="1"/>
    <n v="0"/>
    <n v="685160.02"/>
    <n v="685160.02"/>
    <n v="0"/>
  </r>
  <r>
    <s v="Catalogo principalOPEN VALUE - CSP GOBIERNODG7GMGF0D5SL-0002"/>
    <s v="DG7GMGF0D5SL-0002OPEN VALUE - CSP GOBIERNO"/>
    <m/>
    <x v="0"/>
    <s v="DG7GMGF0D5SL-0002"/>
    <x v="2"/>
    <s v="Catalogo principal"/>
    <s v="USD"/>
    <s v="N/A"/>
    <s v="Rights Management Services (RMS) 2022 CAL- 1 User"/>
    <s v="Unidad"/>
    <s v="Und"/>
    <s v="Producto"/>
    <s v="N/A"/>
    <s v="N/A"/>
    <s v="N/A"/>
    <s v="DG7GMGF0D5SL-2"/>
    <s v="Licencia"/>
    <n v="66"/>
    <n v="1"/>
    <n v="1"/>
    <n v="0"/>
    <n v="272413.02"/>
    <n v="272413.02"/>
    <n v="0"/>
  </r>
  <r>
    <s v="Catalogo principalOPEN VALUE - CSP GOBIERNODG7GMGF0D5SL-0007"/>
    <s v="DG7GMGF0D5SL-0007OPEN VALUE - CSP GOBIERNO"/>
    <m/>
    <x v="0"/>
    <s v="DG7GMGF0D5SL-0007"/>
    <x v="2"/>
    <s v="Catalogo principal"/>
    <s v="USD"/>
    <s v="N/A"/>
    <s v="Rights Management Services (RMS) 2022 CAL-1 Device"/>
    <s v="Unidad"/>
    <s v="Und"/>
    <s v="Producto"/>
    <s v="N/A"/>
    <s v="N/A"/>
    <s v="N/A"/>
    <s v="DG7GMGF0D5SL-7"/>
    <s v="Licencia"/>
    <n v="51"/>
    <n v="1"/>
    <n v="1"/>
    <n v="0"/>
    <n v="210500.97"/>
    <n v="210500.97"/>
    <n v="0"/>
  </r>
  <r>
    <s v="Catalogo principalOPEN VALUE - CSP GOBIERNODG7GMGF0D515-0001"/>
    <s v="DG7GMGF0D515-0001OPEN VALUE - CSP GOBIERNO"/>
    <m/>
    <x v="0"/>
    <s v="DG7GMGF0D515-0001"/>
    <x v="2"/>
    <s v="Catalogo principal"/>
    <s v="USD"/>
    <s v="N/A"/>
    <s v="Windows Server 2022 External Connector"/>
    <s v="Unidad"/>
    <s v="Und"/>
    <s v="Producto"/>
    <s v="N/A"/>
    <s v="N/A"/>
    <s v="N/A"/>
    <s v="DG7GMGF0D515-0001"/>
    <s v="Licencia"/>
    <n v="2554"/>
    <n v="1"/>
    <n v="1"/>
    <n v="0"/>
    <n v="10541558.380000001"/>
    <n v="10541558.380000001"/>
    <n v="0"/>
  </r>
  <r>
    <s v="Catalogo principalOPEN VALUE - CSP GOBIERNODG7GMGF0D513-0001"/>
    <s v="DG7GMGF0D513-0001OPEN VALUE - CSP GOBIERNO"/>
    <m/>
    <x v="0"/>
    <s v="DG7GMGF0D513-0001"/>
    <x v="2"/>
    <s v="Catalogo principal"/>
    <s v="USD"/>
    <s v="N/A"/>
    <s v="Windows Server 2022 Rights Management External Connector"/>
    <s v="Unidad"/>
    <s v="Und"/>
    <s v="Producto"/>
    <s v="N/A"/>
    <s v="N/A"/>
    <s v="N/A"/>
    <s v="DG7GMGF0D513-0001"/>
    <s v="Licencia"/>
    <n v="23056"/>
    <n v="1"/>
    <n v="1"/>
    <n v="0"/>
    <n v="95162948.320000008"/>
    <n v="95162948.319999993"/>
    <n v="0"/>
  </r>
  <r>
    <s v="Catalogo principalOPEN VALUE - CSP GOBIERNODG7GMGF0D5VX-0006"/>
    <s v="DG7GMGF0D5VX-0006OPEN VALUE - CSP GOBIERNO"/>
    <m/>
    <x v="0"/>
    <s v="DG7GMGF0D5VX-0006"/>
    <x v="2"/>
    <s v="Catalogo principal"/>
    <s v="USD"/>
    <s v="N/A"/>
    <s v="Windows Server 2022 - 1 Device CAL"/>
    <s v="Unidad"/>
    <s v="Und"/>
    <s v="Producto"/>
    <s v="N/A"/>
    <s v="N/A"/>
    <s v="N/A"/>
    <s v="DG7GMGF0D5VX-0006"/>
    <s v="Licencia"/>
    <n v="41"/>
    <n v="1"/>
    <n v="1"/>
    <n v="0"/>
    <n v="169226.27000000002"/>
    <n v="169226.27"/>
    <n v="0"/>
  </r>
  <r>
    <s v="Catalogo principalOPEN VALUE - CSP GOBIERNODG7GMGF0D5VX-0007"/>
    <s v="DG7GMGF0D5VX-0007OPEN VALUE - CSP GOBIERNO"/>
    <m/>
    <x v="0"/>
    <s v="DG7GMGF0D5VX-0007"/>
    <x v="2"/>
    <s v="Catalogo principal"/>
    <s v="USD"/>
    <s v="N/A"/>
    <s v="Windows Server 2022 - 1 User CAL"/>
    <s v="Unidad"/>
    <s v="Und"/>
    <s v="Producto"/>
    <s v="N/A"/>
    <s v="N/A"/>
    <s v="N/A"/>
    <s v="DG7GMGF0D5VX-0007"/>
    <s v="Licencia"/>
    <n v="52"/>
    <n v="1"/>
    <n v="1"/>
    <n v="0"/>
    <n v="214628.44"/>
    <n v="214628.44"/>
    <n v="0"/>
  </r>
  <r>
    <s v="Catalogo principalOPEN VALUE - CSP GOBIERNODG7GMGF0D65N-0003"/>
    <s v="DG7GMGF0D65N-0003OPEN VALUE - CSP GOBIERNO"/>
    <m/>
    <x v="0"/>
    <s v="DG7GMGF0D65N-0003"/>
    <x v="2"/>
    <s v="Catalogo principal"/>
    <s v="USD"/>
    <s v="N/A"/>
    <s v="Windows Server 2022 Datacenter - 2 Core"/>
    <s v="Unidad"/>
    <s v="Und"/>
    <s v="Producto"/>
    <s v="N/A"/>
    <s v="N/A"/>
    <s v="N/A"/>
    <s v="DG7GMGF0D65N-0003"/>
    <s v="Licencia"/>
    <n v="885"/>
    <n v="1"/>
    <n v="1"/>
    <n v="0"/>
    <n v="3652810.95"/>
    <n v="3652810.95"/>
    <n v="0"/>
  </r>
  <r>
    <s v="Catalogo principalOPEN VALUE - CSP GOBIERNODG7GMGF0D5RK-0005"/>
    <s v="DG7GMGF0D5RK-0005OPEN VALUE - CSP GOBIERNO"/>
    <m/>
    <x v="0"/>
    <s v="DG7GMGF0D5RK-0005"/>
    <x v="2"/>
    <s v="Catalogo principal"/>
    <s v="USD"/>
    <s v="N/A"/>
    <s v="Windows Server 2022 Standard - 16 Core License Pack"/>
    <s v="Unidad"/>
    <s v="Und"/>
    <s v="Producto"/>
    <s v="N/A"/>
    <s v="N/A"/>
    <s v="N/A"/>
    <s v="DG7GMGF0D5RK-0005"/>
    <s v="Licencia"/>
    <n v="1229"/>
    <n v="1"/>
    <n v="1"/>
    <n v="0"/>
    <n v="5072660.63"/>
    <n v="5072660.63"/>
    <n v="0"/>
  </r>
  <r>
    <s v="Catalogo principalOPEN VALUE - CSP GOBIERNODG7GMGF0D5RK-0004"/>
    <s v="DG7GMGF0D5RK-0004OPEN VALUE - CSP GOBIERNO"/>
    <m/>
    <x v="0"/>
    <s v="DG7GMGF0D5RK-0004"/>
    <x v="2"/>
    <s v="Catalogo principal"/>
    <s v="USD"/>
    <s v="N/A"/>
    <s v="Windows Server 2022 Standard - 2 Core License Pack"/>
    <s v="Unidad"/>
    <s v="Und"/>
    <s v="Producto"/>
    <s v="N/A"/>
    <s v="N/A"/>
    <s v="N/A"/>
    <s v="DG7GMGF0D5RK-0004"/>
    <s v="Licencia"/>
    <n v="154"/>
    <n v="1"/>
    <n v="1"/>
    <n v="0"/>
    <n v="635630.38"/>
    <n v="635630.38"/>
    <n v="0"/>
  </r>
  <r>
    <s v="Catalogo principalCSP ACADEMICODG7GMGF0FKZW-0002EDU"/>
    <s v="DG7GMGF0FKZW-0002EDUCSP ACADEMICO"/>
    <m/>
    <x v="0"/>
    <s v="DG7GMGF0FKZW-0002EDU"/>
    <x v="1"/>
    <s v="Catalogo principal"/>
    <s v="USD"/>
    <s v="N/A"/>
    <s v="SQL Server 2019 - 1 Device CAL_EDU"/>
    <s v="Unidad"/>
    <s v="Und"/>
    <s v="Producto"/>
    <s v="N/A"/>
    <s v="N/A"/>
    <s v="N/A"/>
    <s v="DG7GMGF0FKZW-0002EDU"/>
    <s v="Licencia"/>
    <n v="60"/>
    <n v="1"/>
    <n v="1"/>
    <n v="0"/>
    <n v="247648.2"/>
    <n v="247648.2"/>
    <n v="0"/>
  </r>
  <r>
    <s v="Catalogo principalCSP ACADEMICODG7GMGF0FKZW-0003EDU"/>
    <s v="DG7GMGF0FKZW-0003EDUCSP ACADEMICO"/>
    <m/>
    <x v="0"/>
    <s v="DG7GMGF0FKZW-0003EDU"/>
    <x v="1"/>
    <s v="Catalogo principal"/>
    <s v="USD"/>
    <s v="N/A"/>
    <s v="SQL Server 2019 - 1 User CAL_EDU"/>
    <s v="Unidad"/>
    <s v="Und"/>
    <s v="Producto"/>
    <s v="N/A"/>
    <s v="N/A"/>
    <s v="N/A"/>
    <s v="DG7GMGF0FKZW-0003EDU"/>
    <s v="Licencia"/>
    <n v="60"/>
    <n v="1"/>
    <n v="1"/>
    <n v="0"/>
    <n v="247648.2"/>
    <n v="247648.2"/>
    <n v="0"/>
  </r>
  <r>
    <s v="Catalogo principalCSP ACADEMICODG7GMGF0FKZV-0001EDU"/>
    <s v="DG7GMGF0FKZV-0001EDUCSP ACADEMICO"/>
    <m/>
    <x v="0"/>
    <s v="DG7GMGF0FKZV-0001EDU"/>
    <x v="1"/>
    <s v="Catalogo principal"/>
    <s v="USD"/>
    <s v="N/A"/>
    <s v="SQL Server 2019 Enterprise Core - 2 Core License Pack_EDU"/>
    <s v="Unidad"/>
    <s v="Und"/>
    <s v="Producto"/>
    <s v="N/A"/>
    <s v="N/A"/>
    <s v="N/A"/>
    <s v="DG7GMGF0FKZV-0001EDU"/>
    <s v="Licencia"/>
    <n v="3952"/>
    <n v="1"/>
    <n v="1"/>
    <n v="0"/>
    <n v="16311761.440000001"/>
    <n v="16311761.439999999"/>
    <n v="0"/>
  </r>
  <r>
    <s v="Catalogo principalCSP ACADEMICODG7GMGF0FKX9-0003EDU"/>
    <s v="DG7GMGF0FKX9-0003EDUCSP ACADEMICO"/>
    <m/>
    <x v="0"/>
    <s v="DG7GMGF0FKX9-0003EDU"/>
    <x v="1"/>
    <s v="Catalogo principal"/>
    <s v="USD"/>
    <s v="N/A"/>
    <s v="SQL Server 2019 Standard Edition_EDU"/>
    <s v="Unidad"/>
    <s v="Und"/>
    <s v="Producto"/>
    <s v="N/A"/>
    <s v="N/A"/>
    <s v="N/A"/>
    <s v="DG7GMGF0FKX9-0003EDU"/>
    <s v="Licencia"/>
    <n v="258"/>
    <n v="1"/>
    <n v="1"/>
    <n v="0"/>
    <n v="1064887.26"/>
    <n v="1064887.26"/>
    <n v="0"/>
  </r>
  <r>
    <s v="Catalogo principalCSP ACADEMICODG7GMGF0FLR2-0002EDU"/>
    <s v="DG7GMGF0FLR2-0002EDUCSP ACADEMICO"/>
    <m/>
    <x v="0"/>
    <s v="DG7GMGF0FLR2-0002EDU"/>
    <x v="1"/>
    <s v="Catalogo principal"/>
    <s v="USD"/>
    <s v="N/A"/>
    <s v="SQL Server 2019 Standard Core - 2 Core License Pack_EDU"/>
    <s v="Unidad"/>
    <s v="Und"/>
    <s v="Producto"/>
    <s v="N/A"/>
    <s v="N/A"/>
    <s v="N/A"/>
    <s v="DG7GMGF0FLR2-0002EDU"/>
    <s v="Licencia"/>
    <n v="1030"/>
    <n v="1"/>
    <n v="1"/>
    <n v="0"/>
    <n v="4251294.1000000006"/>
    <n v="4251294.0999999996"/>
    <n v="0"/>
  </r>
  <r>
    <s v="Catalogo principalCSP ACADEMICODG7GMGF0CGSH-0003EDU"/>
    <s v="DG7GMGF0CGSH-0003EDUCSP ACADEMICO"/>
    <m/>
    <x v="0"/>
    <s v="DG7GMGF0CGSH-0003EDU"/>
    <x v="1"/>
    <s v="Catalogo principal"/>
    <s v="USD"/>
    <s v="N/A"/>
    <s v="Windows GGWA - Windows 10 Home - Edu - Legalization GetGenuine_EDU"/>
    <s v="Unidad"/>
    <s v="Und"/>
    <s v="Producto"/>
    <s v="N/A"/>
    <s v="N/A"/>
    <s v="N/A"/>
    <s v="DG7GMGF0CGSH-0003EDU"/>
    <s v="Licencia"/>
    <n v="158"/>
    <n v="1"/>
    <n v="1"/>
    <n v="0"/>
    <n v="652140.26"/>
    <n v="652140.26"/>
    <n v="0"/>
  </r>
  <r>
    <s v="Catalogo principalCSP ACADEMICODG7GMGF0D515-0001EDU"/>
    <s v="DG7GMGF0D515-0001EDUCSP ACADEMICO"/>
    <m/>
    <x v="0"/>
    <s v="DG7GMGF0D515-0001EDU"/>
    <x v="1"/>
    <s v="Catalogo principal"/>
    <s v="USD"/>
    <s v="N/A"/>
    <s v="Windows Server 2022 External Connector_EDU"/>
    <s v="Unidad"/>
    <s v="Und"/>
    <s v="Producto"/>
    <s v="N/A"/>
    <s v="N/A"/>
    <s v="N/A"/>
    <s v="DG7GMGF0D515-0001EDU"/>
    <s v="Licencia"/>
    <n v="638"/>
    <n v="1"/>
    <n v="1"/>
    <n v="0"/>
    <n v="2633325.8600000003"/>
    <n v="2633325.86"/>
    <n v="0"/>
  </r>
  <r>
    <s v="Catalogo principalOPEN VALUE - CSP GOBIERNODG7GMGF0D65N-0002"/>
    <s v="DG7GMGF0D65N-0002OPEN VALUE - CSP GOBIERNO"/>
    <m/>
    <x v="0"/>
    <s v="DG7GMGF0D65N-0002"/>
    <x v="2"/>
    <s v="Catalogo principal"/>
    <s v="USD"/>
    <s v="N/A"/>
    <s v="Windows Server 2022 Datacenter - 16 Core"/>
    <s v="Unidad"/>
    <s v="Und"/>
    <s v="Producto"/>
    <s v="N/A"/>
    <s v="N/A"/>
    <s v="N/A"/>
    <s v="DG7GMGF0D65N-0002"/>
    <s v="Licencia"/>
    <n v="7079"/>
    <n v="1"/>
    <n v="1"/>
    <n v="0"/>
    <n v="29218360.130000003"/>
    <n v="29218360.129999999"/>
    <n v="0"/>
  </r>
  <r>
    <s v="Catalogo principalCSP ACADEMICODG7GMGF0D65N-0002EDU"/>
    <s v="DG7GMGF0D65N-0002EDUCSP ACADEMICO"/>
    <m/>
    <x v="0"/>
    <s v="DG7GMGF0D65N-0002EDU"/>
    <x v="1"/>
    <s v="Catalogo principal"/>
    <s v="USD"/>
    <s v="N/A"/>
    <s v="Windows Server 2022 Datacenter - 16 Core_EDU"/>
    <s v="Unidad"/>
    <s v="Und"/>
    <s v="Producto"/>
    <s v="N/A"/>
    <s v="N/A"/>
    <s v="N/A"/>
    <s v="DG7GMGF0D65N-0002EDU"/>
    <s v="Licencia"/>
    <n v="1769"/>
    <n v="1"/>
    <n v="1"/>
    <n v="0"/>
    <n v="7301494.4300000006"/>
    <n v="7301494.4299999997"/>
    <n v="0"/>
  </r>
  <r>
    <s v="Catalogo principalCSP ACADEMICODG7GMGF0D65N-0003EDU"/>
    <s v="DG7GMGF0D65N-0003EDUCSP ACADEMICO"/>
    <m/>
    <x v="0"/>
    <s v="DG7GMGF0D65N-0003EDU"/>
    <x v="1"/>
    <s v="Catalogo principal"/>
    <s v="USD"/>
    <s v="N/A"/>
    <s v="Windows Server 2022 Datacenter - 2 Core_EDU"/>
    <s v="Unidad"/>
    <s v="Und"/>
    <s v="Producto"/>
    <s v="N/A"/>
    <s v="N/A"/>
    <s v="N/A"/>
    <s v="DG7GMGF0D65N-0003EDU"/>
    <s v="Licencia"/>
    <n v="221"/>
    <n v="1"/>
    <n v="1"/>
    <n v="0"/>
    <n v="912170.87000000011"/>
    <n v="912170.87"/>
    <n v="0"/>
  </r>
  <r>
    <s v="Catalogo principalCSP ACADEMICODG7GMGF0D5RK-0005EDU"/>
    <s v="DG7GMGF0D5RK-0005EDUCSP ACADEMICO"/>
    <m/>
    <x v="0"/>
    <s v="DG7GMGF0D5RK-0005EDU"/>
    <x v="1"/>
    <s v="Catalogo principal"/>
    <s v="USD"/>
    <s v="N/A"/>
    <s v="Windows Server 2022 Standard - 16 Core License Pack_EDU"/>
    <s v="Unidad"/>
    <s v="Und"/>
    <s v="Producto"/>
    <s v="N/A"/>
    <s v="N/A"/>
    <s v="N/A"/>
    <s v="DG7GMGF0D5RK-0005EDU"/>
    <s v="Licencia"/>
    <n v="307"/>
    <n v="1"/>
    <n v="1"/>
    <n v="0"/>
    <n v="1267133.29"/>
    <n v="1267133.29"/>
    <n v="0"/>
  </r>
  <r>
    <s v="Catalogo principalCSP ACADEMICODG7GMGF0D5RK-0004EDU"/>
    <s v="DG7GMGF0D5RK-0004EDUCSP ACADEMICO"/>
    <m/>
    <x v="0"/>
    <s v="DG7GMGF0D5RK-0004EDU"/>
    <x v="1"/>
    <s v="Catalogo principal"/>
    <s v="USD"/>
    <s v="N/A"/>
    <s v="Windows Server 2022 Standard - 2 Core License Pack_EDU"/>
    <s v="Unidad"/>
    <s v="Und"/>
    <s v="Producto"/>
    <s v="N/A"/>
    <s v="N/A"/>
    <s v="N/A"/>
    <s v="DG7GMGF0D5RK-0004EDU"/>
    <s v="Licencia"/>
    <n v="38"/>
    <n v="1"/>
    <n v="1"/>
    <n v="0"/>
    <n v="156843.86000000002"/>
    <n v="156843.85999999999"/>
    <n v="0"/>
  </r>
  <r>
    <s v="Controles EmpresarialesCanalIT-SW-01-01"/>
    <s v="IT-SW-01-01Canal"/>
    <m/>
    <x v="1"/>
    <s v="IT-SW-01-01"/>
    <x v="3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650000"/>
    <n v="1"/>
    <n v="1"/>
    <n v="0"/>
    <n v="650000"/>
    <n v="650000"/>
    <n v="0"/>
  </r>
  <r>
    <s v="Controles EmpresarialesCanalIT-SW-01-02"/>
    <s v="IT-SW-01-02Canal"/>
    <m/>
    <x v="1"/>
    <s v="IT-SW-01-02"/>
    <x v="3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670000"/>
    <n v="1"/>
    <n v="1"/>
    <n v="0"/>
    <n v="670000"/>
    <n v="670000"/>
    <n v="0"/>
  </r>
  <r>
    <s v="Controles EmpresarialesCanalIT-SW-01-03"/>
    <s v="IT-SW-01-03Canal"/>
    <m/>
    <x v="1"/>
    <s v="IT-SW-01-03"/>
    <x v="3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650000"/>
    <n v="1"/>
    <n v="1"/>
    <n v="0"/>
    <n v="650000"/>
    <n v="650000"/>
    <n v="0"/>
  </r>
  <r>
    <s v="Controles EmpresarialesCanalIT-SW-01-04"/>
    <s v="IT-SW-01-04Canal"/>
    <m/>
    <x v="1"/>
    <s v="IT-SW-01-04"/>
    <x v="3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700000"/>
    <n v="1"/>
    <n v="1"/>
    <n v="0"/>
    <n v="700000"/>
    <n v="700000"/>
    <n v="0"/>
  </r>
  <r>
    <s v="Controles EmpresarialesCanalIT-SW-01-05"/>
    <s v="IT-SW-01-05Canal"/>
    <m/>
    <x v="1"/>
    <s v="IT-SW-01-05"/>
    <x v="3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650000"/>
    <n v="1"/>
    <n v="1"/>
    <n v="0"/>
    <n v="650000"/>
    <n v="650000"/>
    <n v="0"/>
  </r>
  <r>
    <s v="Controles EmpresarialesCanalIT-SW-01-06"/>
    <s v="IT-SW-01-06Canal"/>
    <m/>
    <x v="1"/>
    <s v="IT-SW-01-06"/>
    <x v="3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750000"/>
    <n v="1"/>
    <n v="1"/>
    <n v="0"/>
    <n v="750000"/>
    <n v="750000"/>
    <n v="0"/>
  </r>
  <r>
    <s v="Controles EmpresarialesCanalIT-SW-02-01"/>
    <s v="IT-SW-02-01Canal"/>
    <m/>
    <x v="1"/>
    <s v="IT-SW-02-01"/>
    <x v="3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650000"/>
    <n v="1"/>
    <n v="1"/>
    <n v="0"/>
    <n v="650000"/>
    <n v="650000"/>
    <n v="0"/>
  </r>
  <r>
    <s v="Controles EmpresarialesCanalIT-SW-02-02"/>
    <s v="IT-SW-02-02Canal"/>
    <m/>
    <x v="1"/>
    <s v="IT-SW-02-02"/>
    <x v="3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670000"/>
    <n v="1"/>
    <n v="1"/>
    <n v="0"/>
    <n v="670000"/>
    <n v="670000"/>
    <n v="0"/>
  </r>
  <r>
    <s v="Controles EmpresarialesCanalIT-SW-02-03"/>
    <s v="IT-SW-02-03Canal"/>
    <m/>
    <x v="1"/>
    <s v="IT-SW-02-03"/>
    <x v="3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650000"/>
    <n v="1"/>
    <n v="1"/>
    <n v="0"/>
    <n v="650000"/>
    <n v="650000"/>
    <n v="0"/>
  </r>
  <r>
    <s v="Controles EmpresarialesCanalIT-SW-02-04"/>
    <s v="IT-SW-02-04Canal"/>
    <m/>
    <x v="1"/>
    <s v="IT-SW-02-04"/>
    <x v="3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700000"/>
    <n v="1"/>
    <n v="1"/>
    <n v="0"/>
    <n v="700000"/>
    <n v="700000"/>
    <n v="0"/>
  </r>
  <r>
    <s v="Controles EmpresarialesCanalIT-SW-02-05"/>
    <s v="IT-SW-02-05Canal"/>
    <m/>
    <x v="1"/>
    <s v="IT-SW-02-05"/>
    <x v="3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650000"/>
    <n v="1"/>
    <n v="1"/>
    <n v="0"/>
    <n v="650000"/>
    <n v="650000"/>
    <n v="0"/>
  </r>
  <r>
    <s v="Controles EmpresarialesCanalIT-SW-02-06"/>
    <s v="IT-SW-02-06Canal"/>
    <m/>
    <x v="1"/>
    <s v="IT-SW-02-06"/>
    <x v="3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750000"/>
    <n v="1"/>
    <n v="1"/>
    <n v="0"/>
    <n v="750000"/>
    <n v="750000"/>
    <n v="0"/>
  </r>
  <r>
    <s v="Controles EmpresarialesCanalIT-SW-03-01"/>
    <s v="IT-SW-03-01Canal"/>
    <m/>
    <x v="1"/>
    <s v="IT-SW-03-01"/>
    <x v="3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727800"/>
    <n v="1"/>
    <n v="1"/>
    <n v="0"/>
    <n v="727800"/>
    <n v="727800"/>
    <n v="0"/>
  </r>
  <r>
    <s v="Controles EmpresarialesCanalIT-SW-03-02"/>
    <s v="IT-SW-03-02Canal"/>
    <m/>
    <x v="1"/>
    <s v="IT-SW-03-02"/>
    <x v="3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737800"/>
    <n v="1"/>
    <n v="1"/>
    <n v="0"/>
    <n v="737800"/>
    <n v="737800"/>
    <n v="0"/>
  </r>
  <r>
    <s v="Controles EmpresarialesCanalIT-SW-03-03"/>
    <s v="IT-SW-03-03Canal"/>
    <m/>
    <x v="1"/>
    <s v="IT-SW-03-03"/>
    <x v="3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727800"/>
    <n v="1"/>
    <n v="1"/>
    <n v="0"/>
    <n v="727800"/>
    <n v="727800"/>
    <n v="0"/>
  </r>
  <r>
    <s v="Controles EmpresarialesCanalIT-SW-03-04"/>
    <s v="IT-SW-03-04Canal"/>
    <m/>
    <x v="1"/>
    <s v="IT-SW-03-04"/>
    <x v="3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767800"/>
    <n v="1"/>
    <n v="1"/>
    <n v="0"/>
    <n v="767800"/>
    <n v="767800"/>
    <n v="0"/>
  </r>
  <r>
    <s v="Controles EmpresarialesCanalIT-SW-03-05"/>
    <s v="IT-SW-03-05Canal"/>
    <m/>
    <x v="1"/>
    <s v="IT-SW-03-05"/>
    <x v="3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727800"/>
    <n v="1"/>
    <n v="1"/>
    <n v="0"/>
    <n v="727800"/>
    <n v="727800"/>
    <n v="0"/>
  </r>
  <r>
    <s v="Controles EmpresarialesCanalIT-SW-03-06"/>
    <s v="IT-SW-03-06Canal"/>
    <m/>
    <x v="1"/>
    <s v="IT-SW-03-06"/>
    <x v="3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862800"/>
    <n v="1"/>
    <n v="1"/>
    <n v="0"/>
    <n v="862800"/>
    <n v="862800"/>
    <n v="0"/>
  </r>
  <r>
    <s v="Controles EmpresarialesCanalIT-SW-04-01"/>
    <s v="IT-SW-04-01Canal"/>
    <m/>
    <x v="1"/>
    <s v="IT-SW-04-01"/>
    <x v="3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727800"/>
    <n v="1"/>
    <n v="1"/>
    <n v="0"/>
    <n v="727800"/>
    <n v="727800"/>
    <n v="0"/>
  </r>
  <r>
    <s v="Controles EmpresarialesCanalIT-SW-04-02"/>
    <s v="IT-SW-04-02Canal"/>
    <m/>
    <x v="1"/>
    <s v="IT-SW-04-02"/>
    <x v="3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737800"/>
    <n v="1"/>
    <n v="1"/>
    <n v="0"/>
    <n v="737800"/>
    <n v="737800"/>
    <n v="0"/>
  </r>
  <r>
    <s v="Controles EmpresarialesCanalIT-SW-04-03"/>
    <s v="IT-SW-04-03Canal"/>
    <m/>
    <x v="1"/>
    <s v="IT-SW-04-03"/>
    <x v="3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727800"/>
    <n v="1"/>
    <n v="1"/>
    <n v="0"/>
    <n v="727800"/>
    <n v="727800"/>
    <n v="0"/>
  </r>
  <r>
    <s v="Controles EmpresarialesCanalIT-SW-04-04"/>
    <s v="IT-SW-04-04Canal"/>
    <m/>
    <x v="1"/>
    <s v="IT-SW-04-04"/>
    <x v="3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767800"/>
    <n v="1"/>
    <n v="1"/>
    <n v="0"/>
    <n v="767800"/>
    <n v="767800"/>
    <n v="0"/>
  </r>
  <r>
    <s v="Controles EmpresarialesCanalIT-SW-04-05"/>
    <s v="IT-SW-04-05Canal"/>
    <m/>
    <x v="1"/>
    <s v="IT-SW-04-05"/>
    <x v="3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727800"/>
    <n v="1"/>
    <n v="1"/>
    <n v="0"/>
    <n v="727800"/>
    <n v="727800"/>
    <n v="0"/>
  </r>
  <r>
    <s v="Controles EmpresarialesCanalIT-SW-04-06"/>
    <s v="IT-SW-04-06Canal"/>
    <m/>
    <x v="1"/>
    <s v="IT-SW-04-06"/>
    <x v="3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862800"/>
    <n v="1"/>
    <n v="1"/>
    <n v="0"/>
    <n v="862800"/>
    <n v="862800"/>
    <n v="0"/>
  </r>
  <r>
    <s v="Controles EmpresarialesCanalIT-SW-05-01"/>
    <s v="IT-SW-05-01Canal"/>
    <m/>
    <x v="1"/>
    <s v="IT-SW-05-01"/>
    <x v="3"/>
    <s v="Controles Empresariales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181950"/>
    <n v="1"/>
    <n v="1"/>
    <n v="0"/>
    <n v="181950"/>
    <n v="181950"/>
    <n v="0"/>
  </r>
  <r>
    <s v="Controles EmpresarialesCanalIT-SW-05-02"/>
    <s v="IT-SW-05-02Canal"/>
    <m/>
    <x v="1"/>
    <s v="IT-SW-05-02"/>
    <x v="3"/>
    <s v="Controles Empresariales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186950"/>
    <n v="1"/>
    <n v="1"/>
    <n v="0"/>
    <n v="186950"/>
    <n v="186950"/>
    <n v="0"/>
  </r>
  <r>
    <s v="Controles EmpresarialesCanalIT-SW-05-03"/>
    <s v="IT-SW-05-03Canal"/>
    <m/>
    <x v="1"/>
    <s v="IT-SW-05-03"/>
    <x v="3"/>
    <s v="Controles Empresariales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181950"/>
    <n v="1"/>
    <n v="1"/>
    <n v="0"/>
    <n v="181950"/>
    <n v="181950"/>
    <n v="0"/>
  </r>
  <r>
    <s v="Controles EmpresarialesCanalIT-SW-05-04"/>
    <s v="IT-SW-05-04Canal"/>
    <m/>
    <x v="1"/>
    <s v="IT-SW-05-04"/>
    <x v="3"/>
    <s v="Controles Empresariales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194450"/>
    <n v="1"/>
    <n v="1"/>
    <n v="0"/>
    <n v="194450"/>
    <n v="194450"/>
    <n v="0"/>
  </r>
  <r>
    <s v="Controles EmpresarialesCanalIT-SW-05-05"/>
    <s v="IT-SW-05-05Canal"/>
    <m/>
    <x v="1"/>
    <s v="IT-SW-05-05"/>
    <x v="3"/>
    <s v="Controles Empresariales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181950"/>
    <n v="1"/>
    <n v="1"/>
    <n v="0"/>
    <n v="181950"/>
    <n v="181950"/>
    <n v="0"/>
  </r>
  <r>
    <s v="Controles EmpresarialesCanalIT-SW-05-06"/>
    <s v="IT-SW-05-06Canal"/>
    <m/>
    <x v="1"/>
    <s v="IT-SW-05-06"/>
    <x v="3"/>
    <s v="Controles Empresariales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206950"/>
    <n v="1"/>
    <n v="1"/>
    <n v="0"/>
    <n v="206950"/>
    <n v="206950"/>
    <n v="0"/>
  </r>
  <r>
    <s v="Controles EmpresarialesCanalIT-SW-06-01"/>
    <s v="IT-SW-06-01Canal"/>
    <m/>
    <x v="1"/>
    <s v="IT-SW-06-01"/>
    <x v="3"/>
    <s v="Controles Empresariales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7948571"/>
    <n v="1"/>
    <n v="1"/>
    <n v="0"/>
    <n v="17948571"/>
    <n v="17948571"/>
    <n v="0"/>
  </r>
  <r>
    <s v="Controles EmpresarialesCanalIT-SW-06-02"/>
    <s v="IT-SW-06-02Canal"/>
    <m/>
    <x v="1"/>
    <s v="IT-SW-06-02"/>
    <x v="3"/>
    <s v="Controles Empresariales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18848571"/>
    <n v="1"/>
    <n v="1"/>
    <n v="0"/>
    <n v="18848571"/>
    <n v="18848571"/>
    <n v="0"/>
  </r>
  <r>
    <s v="Controles EmpresarialesCanalIT-SW-06-03"/>
    <s v="IT-SW-06-03Canal"/>
    <m/>
    <x v="1"/>
    <s v="IT-SW-06-03"/>
    <x v="3"/>
    <s v="Controles Empresariales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19748571"/>
    <n v="1"/>
    <n v="1"/>
    <n v="0"/>
    <n v="19748571"/>
    <n v="19748571"/>
    <n v="0"/>
  </r>
  <r>
    <s v="Controles EmpresarialesCanalIT-SW-07-01"/>
    <s v="IT-SW-07-01Canal"/>
    <m/>
    <x v="1"/>
    <s v="IT-SW-07-01"/>
    <x v="3"/>
    <s v="Controles Empresariales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363900"/>
    <n v="1"/>
    <n v="1"/>
    <n v="0"/>
    <n v="363900"/>
    <n v="363900"/>
    <n v="0"/>
  </r>
  <r>
    <s v="Controles EmpresarialesCanalIT-SW-07-02"/>
    <s v="IT-SW-07-02Canal"/>
    <m/>
    <x v="1"/>
    <s v="IT-SW-07-02"/>
    <x v="3"/>
    <s v="Controles Empresariales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368900"/>
    <n v="1"/>
    <n v="1"/>
    <n v="0"/>
    <n v="368900"/>
    <n v="368900"/>
    <n v="0"/>
  </r>
  <r>
    <s v="Controles EmpresarialesCanalIT-SW-07-03"/>
    <s v="IT-SW-07-03Canal"/>
    <m/>
    <x v="1"/>
    <s v="IT-SW-07-03"/>
    <x v="3"/>
    <s v="Controles Empresariales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363900"/>
    <n v="1"/>
    <n v="1"/>
    <n v="0"/>
    <n v="363900"/>
    <n v="363900"/>
    <n v="0"/>
  </r>
  <r>
    <s v="Controles EmpresarialesCanalIT-SW-07-04"/>
    <s v="IT-SW-07-04Canal"/>
    <m/>
    <x v="1"/>
    <s v="IT-SW-07-04"/>
    <x v="3"/>
    <s v="Controles Empresariales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383900"/>
    <n v="1"/>
    <n v="1"/>
    <n v="0"/>
    <n v="383900"/>
    <n v="383900"/>
    <n v="0"/>
  </r>
  <r>
    <s v="Controles EmpresarialesCanalIT-SW-07-05"/>
    <s v="IT-SW-07-05Canal"/>
    <m/>
    <x v="1"/>
    <s v="IT-SW-07-05"/>
    <x v="3"/>
    <s v="Controles Empresariales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363900"/>
    <n v="1"/>
    <n v="1"/>
    <n v="0"/>
    <n v="363900"/>
    <n v="363900"/>
    <n v="0"/>
  </r>
  <r>
    <s v="Controles EmpresarialesCanalIT-SW-07-06"/>
    <s v="IT-SW-07-06Canal"/>
    <m/>
    <x v="1"/>
    <s v="IT-SW-07-06"/>
    <x v="3"/>
    <s v="Controles Empresariales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431400"/>
    <n v="1"/>
    <n v="1"/>
    <n v="0"/>
    <n v="431400"/>
    <n v="431400"/>
    <n v="0"/>
  </r>
  <r>
    <s v="Controles EmpresarialesCanalIT-SW-08-01"/>
    <s v="IT-SW-08-01Canal"/>
    <m/>
    <x v="1"/>
    <s v="IT-SW-08-01"/>
    <x v="3"/>
    <s v="Controles Empresariales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100000"/>
    <n v="1"/>
    <n v="1"/>
    <n v="0"/>
    <n v="100000"/>
    <n v="100000"/>
    <n v="0"/>
  </r>
  <r>
    <s v="Controles EmpresarialesCanalIT-SW-08-02"/>
    <s v="IT-SW-08-02Canal"/>
    <m/>
    <x v="1"/>
    <s v="IT-SW-08-02"/>
    <x v="3"/>
    <s v="Controles Empresariales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105000"/>
    <n v="1"/>
    <n v="1"/>
    <n v="0"/>
    <n v="105000"/>
    <n v="105000"/>
    <n v="0"/>
  </r>
  <r>
    <s v="Controles EmpresarialesCanalIT-SW-08-03"/>
    <s v="IT-SW-08-03Canal"/>
    <m/>
    <x v="1"/>
    <s v="IT-SW-08-03"/>
    <x v="3"/>
    <s v="Controles Empresariales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100000"/>
    <n v="1"/>
    <n v="1"/>
    <n v="0"/>
    <n v="100000"/>
    <n v="100000"/>
    <n v="0"/>
  </r>
  <r>
    <s v="Controles EmpresarialesCanalIT-SW-08-04"/>
    <s v="IT-SW-08-04Canal"/>
    <m/>
    <x v="1"/>
    <s v="IT-SW-08-04"/>
    <x v="3"/>
    <s v="Controles Empresariales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112500"/>
    <n v="1"/>
    <n v="1"/>
    <n v="0"/>
    <n v="112500"/>
    <n v="112500"/>
    <n v="0"/>
  </r>
  <r>
    <s v="Controles EmpresarialesCanalIT-SW-08-05"/>
    <s v="IT-SW-08-05Canal"/>
    <m/>
    <x v="1"/>
    <s v="IT-SW-08-05"/>
    <x v="3"/>
    <s v="Controles Empresariales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100000"/>
    <n v="1"/>
    <n v="1"/>
    <n v="0"/>
    <n v="100000"/>
    <n v="100000"/>
    <n v="0"/>
  </r>
  <r>
    <s v="Controles EmpresarialesCanalIT-SW-08-06"/>
    <s v="IT-SW-08-06Canal"/>
    <m/>
    <x v="1"/>
    <s v="IT-SW-08-06"/>
    <x v="3"/>
    <s v="Controles Empresariales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125000"/>
    <n v="1"/>
    <n v="1"/>
    <n v="0"/>
    <n v="125000"/>
    <n v="125000"/>
    <n v="0"/>
  </r>
  <r>
    <s v="Controles EmpresarialesCanalIT-SW-09-01"/>
    <s v="IT-SW-09-01Canal"/>
    <m/>
    <x v="1"/>
    <s v="IT-SW-09-01"/>
    <x v="3"/>
    <s v="Controles Empresariales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7948571"/>
    <n v="1"/>
    <n v="1"/>
    <n v="0"/>
    <n v="17948571"/>
    <n v="17948571"/>
    <n v="0"/>
  </r>
  <r>
    <s v="Controles EmpresarialesCanalIT-SW-09-02"/>
    <s v="IT-SW-09-02Canal"/>
    <m/>
    <x v="1"/>
    <s v="IT-SW-09-02"/>
    <x v="3"/>
    <s v="Controles Empresariales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18848571"/>
    <n v="1"/>
    <n v="1"/>
    <n v="0"/>
    <n v="18848571"/>
    <n v="18848571"/>
    <n v="0"/>
  </r>
  <r>
    <s v="Controles EmpresarialesCanalIT-SW-09-03"/>
    <s v="IT-SW-09-03Canal"/>
    <m/>
    <x v="1"/>
    <s v="IT-SW-09-03"/>
    <x v="3"/>
    <s v="Controles Empresariales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19748571"/>
    <n v="1"/>
    <n v="1"/>
    <n v="0"/>
    <n v="19748571"/>
    <n v="19748571"/>
    <n v="0"/>
  </r>
  <r>
    <s v="Controles EmpresarialesCanalIT-SW-10-01"/>
    <s v="IT-SW-10-01Canal"/>
    <m/>
    <x v="1"/>
    <s v="IT-SW-10-01"/>
    <x v="3"/>
    <s v="Controles Empresariales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181950"/>
    <n v="1"/>
    <n v="1"/>
    <n v="0"/>
    <n v="181950"/>
    <n v="181950"/>
    <n v="0"/>
  </r>
  <r>
    <s v="Controles EmpresarialesCanalIT-SW-10-02"/>
    <s v="IT-SW-10-02Canal"/>
    <m/>
    <x v="1"/>
    <s v="IT-SW-10-02"/>
    <x v="3"/>
    <s v="Controles Empresariales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194450"/>
    <n v="1"/>
    <n v="1"/>
    <n v="0"/>
    <n v="194450"/>
    <n v="194450"/>
    <n v="0"/>
  </r>
  <r>
    <s v="Controles EmpresarialesCanalIT-SW-10-03"/>
    <s v="IT-SW-10-03Canal"/>
    <m/>
    <x v="1"/>
    <s v="IT-SW-10-03"/>
    <x v="3"/>
    <s v="Controles Empresariales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181950"/>
    <n v="1"/>
    <n v="1"/>
    <n v="0"/>
    <n v="181950"/>
    <n v="181950"/>
    <n v="0"/>
  </r>
  <r>
    <s v="Controles EmpresarialesCanalIT-SW-10-04"/>
    <s v="IT-SW-10-04Canal"/>
    <m/>
    <x v="1"/>
    <s v="IT-SW-10-04"/>
    <x v="3"/>
    <s v="Controles Empresariales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181950"/>
    <n v="1"/>
    <n v="1"/>
    <n v="0"/>
    <n v="181950"/>
    <n v="181950"/>
    <n v="0"/>
  </r>
  <r>
    <s v="Controles EmpresarialesCanalIT-SW-10-05"/>
    <s v="IT-SW-10-05Canal"/>
    <m/>
    <x v="1"/>
    <s v="IT-SW-10-05"/>
    <x v="3"/>
    <s v="Controles Empresariales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206950"/>
    <n v="1"/>
    <n v="1"/>
    <n v="0"/>
    <n v="206950"/>
    <n v="206950"/>
    <n v="0"/>
  </r>
  <r>
    <s v="Controles EmpresarialesCanalIT-SW-10-06"/>
    <s v="IT-SW-10-06Canal"/>
    <m/>
    <x v="1"/>
    <s v="IT-SW-10-06"/>
    <x v="3"/>
    <s v="Controles Empresariales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186950"/>
    <n v="1"/>
    <n v="1"/>
    <n v="0"/>
    <n v="186950"/>
    <n v="186950"/>
    <n v="0"/>
  </r>
  <r>
    <s v="Controles EmpresarialesCanalIT-SW-11-01"/>
    <s v="IT-SW-11-01Canal"/>
    <m/>
    <x v="1"/>
    <s v="IT-SW-11-01"/>
    <x v="3"/>
    <s v="Controles Empresariales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186950"/>
    <n v="1"/>
    <n v="1"/>
    <n v="0"/>
    <n v="186950"/>
    <n v="186950"/>
    <n v="0"/>
  </r>
  <r>
    <s v="Controles EmpresarialesCanalIT-SW-11-02"/>
    <s v="IT-SW-11-02Canal"/>
    <m/>
    <x v="1"/>
    <s v="IT-SW-11-02"/>
    <x v="3"/>
    <s v="Controles Empresariales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181950"/>
    <n v="1"/>
    <n v="1"/>
    <n v="0"/>
    <n v="181950"/>
    <n v="181950"/>
    <n v="0"/>
  </r>
  <r>
    <s v="Controles EmpresarialesCanalIT-SW-11-03"/>
    <s v="IT-SW-11-03Canal"/>
    <m/>
    <x v="1"/>
    <s v="IT-SW-11-03"/>
    <x v="3"/>
    <s v="Controles Empresariales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194450"/>
    <n v="1"/>
    <n v="1"/>
    <n v="0"/>
    <n v="194450"/>
    <n v="194450"/>
    <n v="0"/>
  </r>
  <r>
    <s v="Controles EmpresarialesCanalIT-SW-11-04"/>
    <s v="IT-SW-11-04Canal"/>
    <m/>
    <x v="1"/>
    <s v="IT-SW-11-04"/>
    <x v="3"/>
    <s v="Controles Empresariales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181950"/>
    <n v="1"/>
    <n v="1"/>
    <n v="0"/>
    <n v="181950"/>
    <n v="181950"/>
    <n v="0"/>
  </r>
  <r>
    <s v="Controles EmpresarialesCanalIT-SW-11-05"/>
    <s v="IT-SW-11-05Canal"/>
    <m/>
    <x v="1"/>
    <s v="IT-SW-11-05"/>
    <x v="3"/>
    <s v="Controles Empresariales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206950"/>
    <n v="1"/>
    <n v="1"/>
    <n v="0"/>
    <n v="206950"/>
    <n v="206950"/>
    <n v="0"/>
  </r>
  <r>
    <s v="Controles EmpresarialesCanalIT-SW-11-06"/>
    <s v="IT-SW-11-06Canal"/>
    <m/>
    <x v="1"/>
    <s v="IT-SW-11-06"/>
    <x v="3"/>
    <s v="Controles Empresariales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181950"/>
    <n v="1"/>
    <n v="1"/>
    <n v="0"/>
    <n v="181950"/>
    <n v="181950"/>
    <n v="0"/>
  </r>
  <r>
    <s v="UT Soft-IGCanalIT-SW-01-01"/>
    <s v="IT-SW-01-01Canal"/>
    <m/>
    <x v="2"/>
    <s v="IT-SW-01-01"/>
    <x v="3"/>
    <s v="UT Soft-IG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322000"/>
    <n v="1"/>
    <n v="1"/>
    <n v="0"/>
    <n v="322000"/>
    <n v="322000"/>
    <n v="0"/>
  </r>
  <r>
    <s v="UT Soft-IGCanalIT-SW-01-02"/>
    <s v="IT-SW-01-02Canal"/>
    <m/>
    <x v="2"/>
    <s v="IT-SW-01-02"/>
    <x v="3"/>
    <s v="UT Soft-IG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402000"/>
    <n v="1"/>
    <n v="1"/>
    <n v="0"/>
    <n v="402000"/>
    <n v="402000"/>
    <n v="0"/>
  </r>
  <r>
    <s v="UT Soft-IGCanalIT-SW-01-03"/>
    <s v="IT-SW-01-03Canal"/>
    <m/>
    <x v="2"/>
    <s v="IT-SW-01-03"/>
    <x v="3"/>
    <s v="UT Soft-IG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322000"/>
    <n v="1"/>
    <n v="1"/>
    <n v="0"/>
    <n v="322000"/>
    <n v="322000"/>
    <n v="0"/>
  </r>
  <r>
    <s v="UT Soft-IGCanalIT-SW-01-04"/>
    <s v="IT-SW-01-04Canal"/>
    <m/>
    <x v="2"/>
    <s v="IT-SW-01-04"/>
    <x v="3"/>
    <s v="UT Soft-IG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482000"/>
    <n v="1"/>
    <n v="1"/>
    <n v="0"/>
    <n v="482000"/>
    <n v="482000"/>
    <n v="0"/>
  </r>
  <r>
    <s v="UT Soft-IGCanalIT-SW-01-05"/>
    <s v="IT-SW-01-05Canal"/>
    <m/>
    <x v="2"/>
    <s v="IT-SW-01-05"/>
    <x v="3"/>
    <s v="UT Soft-IG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322000"/>
    <n v="1"/>
    <n v="1"/>
    <n v="0"/>
    <n v="322000"/>
    <n v="322000"/>
    <n v="0"/>
  </r>
  <r>
    <s v="UT Soft-IGCanalIT-SW-01-06"/>
    <s v="IT-SW-01-06Canal"/>
    <m/>
    <x v="2"/>
    <s v="IT-SW-01-06"/>
    <x v="3"/>
    <s v="UT Soft-IG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563000"/>
    <n v="1"/>
    <n v="1"/>
    <n v="0"/>
    <n v="563000"/>
    <n v="563000"/>
    <n v="0"/>
  </r>
  <r>
    <s v="UT Soft-IGCanalIT-SW-02-01"/>
    <s v="IT-SW-02-01Canal"/>
    <m/>
    <x v="2"/>
    <s v="IT-SW-02-01"/>
    <x v="3"/>
    <s v="UT Soft-IG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322000"/>
    <n v="1"/>
    <n v="1"/>
    <n v="0"/>
    <n v="322000"/>
    <n v="322000"/>
    <n v="0"/>
  </r>
  <r>
    <s v="UT Soft-IGCanalIT-SW-02-02"/>
    <s v="IT-SW-02-02Canal"/>
    <m/>
    <x v="2"/>
    <s v="IT-SW-02-02"/>
    <x v="3"/>
    <s v="UT Soft-IG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402000"/>
    <n v="1"/>
    <n v="1"/>
    <n v="0"/>
    <n v="402000"/>
    <n v="402000"/>
    <n v="0"/>
  </r>
  <r>
    <s v="UT Soft-IGCanalIT-SW-02-03"/>
    <s v="IT-SW-02-03Canal"/>
    <m/>
    <x v="2"/>
    <s v="IT-SW-02-03"/>
    <x v="3"/>
    <s v="UT Soft-IG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322000"/>
    <n v="1"/>
    <n v="1"/>
    <n v="0"/>
    <n v="322000"/>
    <n v="322000"/>
    <n v="0"/>
  </r>
  <r>
    <s v="UT Soft-IGCanalIT-SW-02-04"/>
    <s v="IT-SW-02-04Canal"/>
    <m/>
    <x v="2"/>
    <s v="IT-SW-02-04"/>
    <x v="3"/>
    <s v="UT Soft-IG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482000"/>
    <n v="1"/>
    <n v="1"/>
    <n v="0"/>
    <n v="482000"/>
    <n v="482000"/>
    <n v="0"/>
  </r>
  <r>
    <s v="UT Soft-IGCanalIT-SW-02-05"/>
    <s v="IT-SW-02-05Canal"/>
    <m/>
    <x v="2"/>
    <s v="IT-SW-02-05"/>
    <x v="3"/>
    <s v="UT Soft-IG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322000"/>
    <n v="1"/>
    <n v="1"/>
    <n v="0"/>
    <n v="322000"/>
    <n v="322000"/>
    <n v="0"/>
  </r>
  <r>
    <s v="UT Soft-IGCanalIT-SW-02-06"/>
    <s v="IT-SW-02-06Canal"/>
    <m/>
    <x v="2"/>
    <s v="IT-SW-02-06"/>
    <x v="3"/>
    <s v="UT Soft-IG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563000"/>
    <n v="1"/>
    <n v="1"/>
    <n v="0"/>
    <n v="563000"/>
    <n v="563000"/>
    <n v="0"/>
  </r>
  <r>
    <s v="UT Soft-IGCanalIT-SW-03-01"/>
    <s v="IT-SW-03-01Canal"/>
    <m/>
    <x v="2"/>
    <s v="IT-SW-03-01"/>
    <x v="3"/>
    <s v="UT Soft-IG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402000"/>
    <n v="1"/>
    <n v="1"/>
    <n v="0"/>
    <n v="402000"/>
    <n v="402000"/>
    <n v="0"/>
  </r>
  <r>
    <s v="UT Soft-IGCanalIT-SW-03-02"/>
    <s v="IT-SW-03-02Canal"/>
    <m/>
    <x v="2"/>
    <s v="IT-SW-03-02"/>
    <x v="3"/>
    <s v="UT Soft-IG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482000"/>
    <n v="1"/>
    <n v="1"/>
    <n v="0"/>
    <n v="482000"/>
    <n v="482000"/>
    <n v="0"/>
  </r>
  <r>
    <s v="UT Soft-IGCanalIT-SW-03-03"/>
    <s v="IT-SW-03-03Canal"/>
    <m/>
    <x v="2"/>
    <s v="IT-SW-03-03"/>
    <x v="3"/>
    <s v="UT Soft-IG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402000"/>
    <n v="1"/>
    <n v="1"/>
    <n v="0"/>
    <n v="402000"/>
    <n v="402000"/>
    <n v="0"/>
  </r>
  <r>
    <s v="UT Soft-IGCanalIT-SW-03-04"/>
    <s v="IT-SW-03-04Canal"/>
    <m/>
    <x v="2"/>
    <s v="IT-SW-03-04"/>
    <x v="3"/>
    <s v="UT Soft-IG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563000"/>
    <n v="1"/>
    <n v="1"/>
    <n v="0"/>
    <n v="563000"/>
    <n v="563000"/>
    <n v="0"/>
  </r>
  <r>
    <s v="UT Soft-IGCanalIT-SW-03-05"/>
    <s v="IT-SW-03-05Canal"/>
    <m/>
    <x v="2"/>
    <s v="IT-SW-03-05"/>
    <x v="3"/>
    <s v="UT Soft-IG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402000"/>
    <n v="1"/>
    <n v="1"/>
    <n v="0"/>
    <n v="402000"/>
    <n v="402000"/>
    <n v="0"/>
  </r>
  <r>
    <s v="UT Soft-IGCanalIT-SW-03-06"/>
    <s v="IT-SW-03-06Canal"/>
    <m/>
    <x v="2"/>
    <s v="IT-SW-03-06"/>
    <x v="3"/>
    <s v="UT Soft-IG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643000"/>
    <n v="1"/>
    <n v="1"/>
    <n v="0"/>
    <n v="643000"/>
    <n v="643000"/>
    <n v="0"/>
  </r>
  <r>
    <s v="UT Soft-IGCanalIT-SW-04-01"/>
    <s v="IT-SW-04-01Canal"/>
    <m/>
    <x v="2"/>
    <s v="IT-SW-04-01"/>
    <x v="3"/>
    <s v="UT Soft-IG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402000"/>
    <n v="1"/>
    <n v="1"/>
    <n v="0"/>
    <n v="402000"/>
    <n v="402000"/>
    <n v="0"/>
  </r>
  <r>
    <s v="UT Soft-IGCanalIT-SW-04-02"/>
    <s v="IT-SW-04-02Canal"/>
    <m/>
    <x v="2"/>
    <s v="IT-SW-04-02"/>
    <x v="3"/>
    <s v="UT Soft-IG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482000"/>
    <n v="1"/>
    <n v="1"/>
    <n v="0"/>
    <n v="482000"/>
    <n v="482000"/>
    <n v="0"/>
  </r>
  <r>
    <s v="UT Soft-IGCanalIT-SW-04-03"/>
    <s v="IT-SW-04-03Canal"/>
    <m/>
    <x v="2"/>
    <s v="IT-SW-04-03"/>
    <x v="3"/>
    <s v="UT Soft-IG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402000"/>
    <n v="1"/>
    <n v="1"/>
    <n v="0"/>
    <n v="402000"/>
    <n v="402000"/>
    <n v="0"/>
  </r>
  <r>
    <s v="UT Soft-IGCanalIT-SW-04-04"/>
    <s v="IT-SW-04-04Canal"/>
    <m/>
    <x v="2"/>
    <s v="IT-SW-04-04"/>
    <x v="3"/>
    <s v="UT Soft-IG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563000"/>
    <n v="1"/>
    <n v="1"/>
    <n v="0"/>
    <n v="563000"/>
    <n v="563000"/>
    <n v="0"/>
  </r>
  <r>
    <s v="UT Soft-IGCanalIT-SW-04-05"/>
    <s v="IT-SW-04-05Canal"/>
    <m/>
    <x v="2"/>
    <s v="IT-SW-04-05"/>
    <x v="3"/>
    <s v="UT Soft-IG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402000"/>
    <n v="1"/>
    <n v="1"/>
    <n v="0"/>
    <n v="402000"/>
    <n v="402000"/>
    <n v="0"/>
  </r>
  <r>
    <s v="UT Soft-IGCanalIT-SW-04-06"/>
    <s v="IT-SW-04-06Canal"/>
    <m/>
    <x v="2"/>
    <s v="IT-SW-04-06"/>
    <x v="3"/>
    <s v="UT Soft-IG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643000"/>
    <n v="1"/>
    <n v="1"/>
    <n v="0"/>
    <n v="643000"/>
    <n v="643000"/>
    <n v="0"/>
  </r>
  <r>
    <s v="UT Soft-IGCanalIT-SW-05-01"/>
    <s v="IT-SW-05-01Canal"/>
    <m/>
    <x v="2"/>
    <s v="IT-SW-05-01"/>
    <x v="3"/>
    <s v="UT Soft-IG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85000"/>
    <n v="1"/>
    <n v="1"/>
    <n v="0"/>
    <n v="85000"/>
    <n v="85000"/>
    <n v="0"/>
  </r>
  <r>
    <s v="UT Soft-IGCanalIT-SW-05-02"/>
    <s v="IT-SW-05-02Canal"/>
    <m/>
    <x v="2"/>
    <s v="IT-SW-05-02"/>
    <x v="3"/>
    <s v="UT Soft-IG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90000"/>
    <n v="1"/>
    <n v="1"/>
    <n v="0"/>
    <n v="90000"/>
    <n v="90000"/>
    <n v="0"/>
  </r>
  <r>
    <s v="UT Soft-IGCanalIT-SW-05-03"/>
    <s v="IT-SW-05-03Canal"/>
    <m/>
    <x v="2"/>
    <s v="IT-SW-05-03"/>
    <x v="3"/>
    <s v="UT Soft-IG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85000"/>
    <n v="1"/>
    <n v="1"/>
    <n v="0"/>
    <n v="85000"/>
    <n v="85000"/>
    <n v="0"/>
  </r>
  <r>
    <s v="UT Soft-IGCanalIT-SW-05-04"/>
    <s v="IT-SW-05-04Canal"/>
    <m/>
    <x v="2"/>
    <s v="IT-SW-05-04"/>
    <x v="3"/>
    <s v="UT Soft-IG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91000"/>
    <n v="1"/>
    <n v="1"/>
    <n v="0"/>
    <n v="91000"/>
    <n v="91000"/>
    <n v="0"/>
  </r>
  <r>
    <s v="UT Soft-IGCanalIT-SW-05-05"/>
    <s v="IT-SW-05-05Canal"/>
    <m/>
    <x v="2"/>
    <s v="IT-SW-05-05"/>
    <x v="3"/>
    <s v="UT Soft-IG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85000"/>
    <n v="1"/>
    <n v="1"/>
    <n v="0"/>
    <n v="85000"/>
    <n v="85000"/>
    <n v="0"/>
  </r>
  <r>
    <s v="UT Soft-IGCanalIT-SW-05-06"/>
    <s v="IT-SW-05-06Canal"/>
    <m/>
    <x v="2"/>
    <s v="IT-SW-05-06"/>
    <x v="3"/>
    <s v="UT Soft-IG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94000"/>
    <n v="1"/>
    <n v="1"/>
    <n v="0"/>
    <n v="94000"/>
    <n v="94000"/>
    <n v="0"/>
  </r>
  <r>
    <s v="UT Soft-IGCanalIT-SW-06-01"/>
    <s v="IT-SW-06-01Canal"/>
    <m/>
    <x v="2"/>
    <s v="IT-SW-06-01"/>
    <x v="3"/>
    <s v="UT Soft-IG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2596000"/>
    <n v="1"/>
    <n v="1"/>
    <n v="0"/>
    <n v="12596000"/>
    <n v="12596000"/>
    <n v="0"/>
  </r>
  <r>
    <s v="UT Soft-IGCanalIT-SW-06-02"/>
    <s v="IT-SW-06-02Canal"/>
    <m/>
    <x v="2"/>
    <s v="IT-SW-06-02"/>
    <x v="3"/>
    <s v="UT Soft-IG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12763000"/>
    <n v="1"/>
    <n v="1"/>
    <n v="0"/>
    <n v="12763000"/>
    <n v="12763000"/>
    <n v="0"/>
  </r>
  <r>
    <s v="UT Soft-IGCanalIT-SW-06-03"/>
    <s v="IT-SW-06-03Canal"/>
    <m/>
    <x v="2"/>
    <s v="IT-SW-06-03"/>
    <x v="3"/>
    <s v="UT Soft-IG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13346000"/>
    <n v="1"/>
    <n v="1"/>
    <n v="0"/>
    <n v="13346000"/>
    <n v="13346000"/>
    <n v="0"/>
  </r>
  <r>
    <s v="UT Soft-IGCanalIT-SW-07-01"/>
    <s v="IT-SW-07-01Canal"/>
    <m/>
    <x v="2"/>
    <s v="IT-SW-07-01"/>
    <x v="3"/>
    <s v="UT Soft-IG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85000"/>
    <n v="1"/>
    <n v="1"/>
    <n v="0"/>
    <n v="85000"/>
    <n v="85000"/>
    <n v="0"/>
  </r>
  <r>
    <s v="UT Soft-IGCanalIT-SW-07-02"/>
    <s v="IT-SW-07-02Canal"/>
    <m/>
    <x v="2"/>
    <s v="IT-SW-07-02"/>
    <x v="3"/>
    <s v="UT Soft-IG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90000"/>
    <n v="1"/>
    <n v="1"/>
    <n v="0"/>
    <n v="90000"/>
    <n v="90000"/>
    <n v="0"/>
  </r>
  <r>
    <s v="UT Soft-IGCanalIT-SW-07-03"/>
    <s v="IT-SW-07-03Canal"/>
    <m/>
    <x v="2"/>
    <s v="IT-SW-07-03"/>
    <x v="3"/>
    <s v="UT Soft-IG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85000"/>
    <n v="1"/>
    <n v="1"/>
    <n v="0"/>
    <n v="85000"/>
    <n v="85000"/>
    <n v="0"/>
  </r>
  <r>
    <s v="UT Soft-IGCanalIT-SW-07-04"/>
    <s v="IT-SW-07-04Canal"/>
    <m/>
    <x v="2"/>
    <s v="IT-SW-07-04"/>
    <x v="3"/>
    <s v="UT Soft-IG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91000"/>
    <n v="1"/>
    <n v="1"/>
    <n v="0"/>
    <n v="91000"/>
    <n v="91000"/>
    <n v="0"/>
  </r>
  <r>
    <s v="UT Soft-IGCanalIT-SW-07-05"/>
    <s v="IT-SW-07-05Canal"/>
    <m/>
    <x v="2"/>
    <s v="IT-SW-07-05"/>
    <x v="3"/>
    <s v="UT Soft-IG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85000"/>
    <n v="1"/>
    <n v="1"/>
    <n v="0"/>
    <n v="85000"/>
    <n v="85000"/>
    <n v="0"/>
  </r>
  <r>
    <s v="UT Soft-IGCanalIT-SW-07-06"/>
    <s v="IT-SW-07-06Canal"/>
    <m/>
    <x v="2"/>
    <s v="IT-SW-07-06"/>
    <x v="3"/>
    <s v="UT Soft-IG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94000"/>
    <n v="1"/>
    <n v="1"/>
    <n v="0"/>
    <n v="94000"/>
    <n v="94000"/>
    <n v="0"/>
  </r>
  <r>
    <s v="UT Soft-IGCanalIT-SW-08-01"/>
    <s v="IT-SW-08-01Canal"/>
    <m/>
    <x v="2"/>
    <s v="IT-SW-08-01"/>
    <x v="3"/>
    <s v="UT Soft-IG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85000"/>
    <n v="1"/>
    <n v="1"/>
    <n v="0"/>
    <n v="85000"/>
    <n v="85000"/>
    <n v="0"/>
  </r>
  <r>
    <s v="UT Soft-IGCanalIT-SW-08-02"/>
    <s v="IT-SW-08-02Canal"/>
    <m/>
    <x v="2"/>
    <s v="IT-SW-08-02"/>
    <x v="3"/>
    <s v="UT Soft-IG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90000"/>
    <n v="1"/>
    <n v="1"/>
    <n v="0"/>
    <n v="90000"/>
    <n v="90000"/>
    <n v="0"/>
  </r>
  <r>
    <s v="UT Soft-IGCanalIT-SW-08-03"/>
    <s v="IT-SW-08-03Canal"/>
    <m/>
    <x v="2"/>
    <s v="IT-SW-08-03"/>
    <x v="3"/>
    <s v="UT Soft-IG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85000"/>
    <n v="1"/>
    <n v="1"/>
    <n v="0"/>
    <n v="85000"/>
    <n v="85000"/>
    <n v="0"/>
  </r>
  <r>
    <s v="UT Soft-IGCanalIT-SW-08-04"/>
    <s v="IT-SW-08-04Canal"/>
    <m/>
    <x v="2"/>
    <s v="IT-SW-08-04"/>
    <x v="3"/>
    <s v="UT Soft-IG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91000"/>
    <n v="1"/>
    <n v="1"/>
    <n v="0"/>
    <n v="91000"/>
    <n v="91000"/>
    <n v="0"/>
  </r>
  <r>
    <s v="UT Soft-IGCanalIT-SW-08-05"/>
    <s v="IT-SW-08-05Canal"/>
    <m/>
    <x v="2"/>
    <s v="IT-SW-08-05"/>
    <x v="3"/>
    <s v="UT Soft-IG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85000"/>
    <n v="1"/>
    <n v="1"/>
    <n v="0"/>
    <n v="85000"/>
    <n v="85000"/>
    <n v="0"/>
  </r>
  <r>
    <s v="UT Soft-IGCanalIT-SW-08-06"/>
    <s v="IT-SW-08-06Canal"/>
    <m/>
    <x v="2"/>
    <s v="IT-SW-08-06"/>
    <x v="3"/>
    <s v="UT Soft-IG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94000"/>
    <n v="1"/>
    <n v="1"/>
    <n v="0"/>
    <n v="94000"/>
    <n v="94000"/>
    <n v="0"/>
  </r>
  <r>
    <s v="UT Soft-IGCanalIT-SW-09-01"/>
    <s v="IT-SW-09-01Canal"/>
    <m/>
    <x v="2"/>
    <s v="IT-SW-09-01"/>
    <x v="3"/>
    <s v="UT Soft-IG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3924000"/>
    <n v="1"/>
    <n v="1"/>
    <n v="0"/>
    <n v="13924000"/>
    <n v="13924000"/>
    <n v="0"/>
  </r>
  <r>
    <s v="UT Soft-IGCanalIT-SW-09-02"/>
    <s v="IT-SW-09-02Canal"/>
    <m/>
    <x v="2"/>
    <s v="IT-SW-09-02"/>
    <x v="3"/>
    <s v="UT Soft-IG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14091000"/>
    <n v="1"/>
    <n v="1"/>
    <n v="0"/>
    <n v="14091000"/>
    <n v="14091000"/>
    <n v="0"/>
  </r>
  <r>
    <s v="UT Soft-IGCanalIT-SW-09-03"/>
    <s v="IT-SW-09-03Canal"/>
    <m/>
    <x v="2"/>
    <s v="IT-SW-09-03"/>
    <x v="3"/>
    <s v="UT Soft-IG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14674000"/>
    <n v="1"/>
    <n v="1"/>
    <n v="0"/>
    <n v="14674000"/>
    <n v="14674000"/>
    <n v="0"/>
  </r>
  <r>
    <s v="UT Soft-IGCanalIT-SW-10-01"/>
    <s v="IT-SW-10-01Canal"/>
    <m/>
    <x v="2"/>
    <s v="IT-SW-10-01"/>
    <x v="3"/>
    <s v="UT Soft-IG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93000"/>
    <n v="1"/>
    <n v="1"/>
    <n v="0"/>
    <n v="93000"/>
    <n v="93000"/>
    <n v="0"/>
  </r>
  <r>
    <s v="UT Soft-IGCanalIT-SW-10-02"/>
    <s v="IT-SW-10-02Canal"/>
    <m/>
    <x v="2"/>
    <s v="IT-SW-10-02"/>
    <x v="3"/>
    <s v="UT Soft-IG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100000"/>
    <n v="1"/>
    <n v="1"/>
    <n v="0"/>
    <n v="100000"/>
    <n v="100000"/>
    <n v="0"/>
  </r>
  <r>
    <s v="UT Soft-IGCanalIT-SW-10-03"/>
    <s v="IT-SW-10-03Canal"/>
    <m/>
    <x v="2"/>
    <s v="IT-SW-10-03"/>
    <x v="3"/>
    <s v="UT Soft-IG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93000"/>
    <n v="1"/>
    <n v="1"/>
    <n v="0"/>
    <n v="93000"/>
    <n v="93000"/>
    <n v="0"/>
  </r>
  <r>
    <s v="UT Soft-IGCanalIT-SW-10-04"/>
    <s v="IT-SW-10-04Canal"/>
    <m/>
    <x v="2"/>
    <s v="IT-SW-10-04"/>
    <x v="3"/>
    <s v="UT Soft-IG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93000"/>
    <n v="1"/>
    <n v="1"/>
    <n v="0"/>
    <n v="93000"/>
    <n v="93000"/>
    <n v="0"/>
  </r>
  <r>
    <s v="UT Soft-IGCanalIT-SW-10-05"/>
    <s v="IT-SW-10-05Canal"/>
    <m/>
    <x v="2"/>
    <s v="IT-SW-10-05"/>
    <x v="3"/>
    <s v="UT Soft-IG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103000"/>
    <n v="1"/>
    <n v="1"/>
    <n v="0"/>
    <n v="103000"/>
    <n v="103000"/>
    <n v="0"/>
  </r>
  <r>
    <s v="UT Soft-IGCanalIT-SW-10-06"/>
    <s v="IT-SW-10-06Canal"/>
    <m/>
    <x v="2"/>
    <s v="IT-SW-10-06"/>
    <x v="3"/>
    <s v="UT Soft-IG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99000"/>
    <n v="1"/>
    <n v="1"/>
    <n v="0"/>
    <n v="99000"/>
    <n v="99000"/>
    <n v="0"/>
  </r>
  <r>
    <s v="UT Soft-IGCanalIT-SW-11-01"/>
    <s v="IT-SW-11-01Canal"/>
    <m/>
    <x v="2"/>
    <s v="IT-SW-11-01"/>
    <x v="3"/>
    <s v="UT Soft-IG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89000"/>
    <n v="1"/>
    <n v="1"/>
    <n v="0"/>
    <n v="89000"/>
    <n v="89000"/>
    <n v="0"/>
  </r>
  <r>
    <s v="UT Soft-IGCanalIT-SW-11-02"/>
    <s v="IT-SW-11-02Canal"/>
    <m/>
    <x v="2"/>
    <s v="IT-SW-11-02"/>
    <x v="3"/>
    <s v="UT Soft-IG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84000"/>
    <n v="1"/>
    <n v="1"/>
    <n v="0"/>
    <n v="84000"/>
    <n v="84000"/>
    <n v="0"/>
  </r>
  <r>
    <s v="UT Soft-IGCanalIT-SW-11-03"/>
    <s v="IT-SW-11-03Canal"/>
    <m/>
    <x v="2"/>
    <s v="IT-SW-11-03"/>
    <x v="3"/>
    <s v="UT Soft-IG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90000"/>
    <n v="1"/>
    <n v="1"/>
    <n v="0"/>
    <n v="90000"/>
    <n v="90000"/>
    <n v="0"/>
  </r>
  <r>
    <s v="UT Soft-IGCanalIT-SW-11-04"/>
    <s v="IT-SW-11-04Canal"/>
    <m/>
    <x v="2"/>
    <s v="IT-SW-11-04"/>
    <x v="3"/>
    <s v="UT Soft-IG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84000"/>
    <n v="1"/>
    <n v="1"/>
    <n v="0"/>
    <n v="84000"/>
    <n v="84000"/>
    <n v="0"/>
  </r>
  <r>
    <s v="UT Soft-IGCanalIT-SW-11-05"/>
    <s v="IT-SW-11-05Canal"/>
    <m/>
    <x v="2"/>
    <s v="IT-SW-11-05"/>
    <x v="3"/>
    <s v="UT Soft-IG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93000"/>
    <n v="1"/>
    <n v="1"/>
    <n v="0"/>
    <n v="93000"/>
    <n v="93000"/>
    <n v="0"/>
  </r>
  <r>
    <s v="UT Soft-IGCanalIT-SW-11-06"/>
    <s v="IT-SW-11-06Canal"/>
    <m/>
    <x v="2"/>
    <s v="IT-SW-11-06"/>
    <x v="3"/>
    <s v="UT Soft-IG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84000"/>
    <n v="1"/>
    <n v="1"/>
    <n v="0"/>
    <n v="84000"/>
    <n v="84000"/>
    <n v="0"/>
  </r>
  <r>
    <s v="Soluciones OriónCanalIT-SW-01-01"/>
    <s v="IT-SW-01-01Canal"/>
    <m/>
    <x v="3"/>
    <s v="IT-SW-01-01"/>
    <x v="3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750000"/>
    <n v="1"/>
    <n v="1"/>
    <n v="0"/>
    <n v="750000"/>
    <n v="750000"/>
    <n v="0"/>
  </r>
  <r>
    <s v="Soluciones OriónCanalIT-SW-01-02"/>
    <s v="IT-SW-01-02Canal"/>
    <m/>
    <x v="3"/>
    <s v="IT-SW-01-02"/>
    <x v="3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1500000"/>
    <n v="1"/>
    <n v="1"/>
    <n v="0"/>
    <n v="1500000"/>
    <n v="1500000"/>
    <n v="0"/>
  </r>
  <r>
    <s v="Soluciones OriónCanalIT-SW-01-03"/>
    <s v="IT-SW-01-03Canal"/>
    <m/>
    <x v="3"/>
    <s v="IT-SW-01-03"/>
    <x v="3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900000"/>
    <n v="1"/>
    <n v="1"/>
    <n v="0"/>
    <n v="900000"/>
    <n v="900000"/>
    <n v="0"/>
  </r>
  <r>
    <s v="Soluciones OriónCanalIT-SW-01-04"/>
    <s v="IT-SW-01-04Canal"/>
    <m/>
    <x v="3"/>
    <s v="IT-SW-01-04"/>
    <x v="3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1800000"/>
    <n v="1"/>
    <n v="1"/>
    <n v="0"/>
    <n v="1800000"/>
    <n v="1800000"/>
    <n v="0"/>
  </r>
  <r>
    <s v="Soluciones OriónCanalIT-SW-01-05"/>
    <s v="IT-SW-01-05Canal"/>
    <m/>
    <x v="3"/>
    <s v="IT-SW-01-05"/>
    <x v="3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1080000"/>
    <n v="1"/>
    <n v="1"/>
    <n v="0"/>
    <n v="1080000"/>
    <n v="1080000"/>
    <n v="0"/>
  </r>
  <r>
    <s v="Soluciones OriónCanalIT-SW-01-06"/>
    <s v="IT-SW-01-06Canal"/>
    <m/>
    <x v="3"/>
    <s v="IT-SW-01-06"/>
    <x v="3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2160000"/>
    <n v="1"/>
    <n v="1"/>
    <n v="0"/>
    <n v="2160000"/>
    <n v="2160000"/>
    <n v="0"/>
  </r>
  <r>
    <s v="Soluciones OriónCanalIT-SW-02-01"/>
    <s v="IT-SW-02-01Canal"/>
    <m/>
    <x v="3"/>
    <s v="IT-SW-02-01"/>
    <x v="3"/>
    <s v="Soluciones Orión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862500"/>
    <n v="1"/>
    <n v="1"/>
    <n v="0"/>
    <n v="862500"/>
    <n v="862500"/>
    <n v="0"/>
  </r>
  <r>
    <s v="Soluciones OriónCanalIT-SW-02-02"/>
    <s v="IT-SW-02-02Canal"/>
    <m/>
    <x v="3"/>
    <s v="IT-SW-02-02"/>
    <x v="3"/>
    <s v="Soluciones Orión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725000"/>
    <n v="1"/>
    <n v="1"/>
    <n v="0"/>
    <n v="1725000"/>
    <n v="1725000"/>
    <n v="0"/>
  </r>
  <r>
    <s v="Soluciones OriónCanalIT-SW-02-03"/>
    <s v="IT-SW-02-03Canal"/>
    <m/>
    <x v="3"/>
    <s v="IT-SW-02-03"/>
    <x v="3"/>
    <s v="Soluciones Orión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1034999.9999999999"/>
    <n v="1"/>
    <n v="1"/>
    <n v="0"/>
    <n v="1034999.9999999999"/>
    <n v="1035000"/>
    <n v="0"/>
  </r>
  <r>
    <s v="Soluciones OriónCanalIT-SW-02-04"/>
    <s v="IT-SW-02-04Canal"/>
    <m/>
    <x v="3"/>
    <s v="IT-SW-02-04"/>
    <x v="3"/>
    <s v="Soluciones Orión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2069999.9999999998"/>
    <n v="1"/>
    <n v="1"/>
    <n v="0"/>
    <n v="2069999.9999999998"/>
    <n v="2070000"/>
    <n v="0"/>
  </r>
  <r>
    <s v="Soluciones OriónCanalIT-SW-02-05"/>
    <s v="IT-SW-02-05Canal"/>
    <m/>
    <x v="3"/>
    <s v="IT-SW-02-05"/>
    <x v="3"/>
    <s v="Soluciones Orión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1241999.9999999998"/>
    <n v="1"/>
    <n v="1"/>
    <n v="0"/>
    <n v="1241999.9999999998"/>
    <n v="1242000"/>
    <n v="0"/>
  </r>
  <r>
    <s v="Soluciones OriónCanalIT-SW-02-06"/>
    <s v="IT-SW-02-06Canal"/>
    <m/>
    <x v="3"/>
    <s v="IT-SW-02-06"/>
    <x v="3"/>
    <s v="Soluciones Orión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2483999.9999999995"/>
    <n v="1"/>
    <n v="1"/>
    <n v="0"/>
    <n v="2483999.9999999995"/>
    <n v="2484000"/>
    <n v="0"/>
  </r>
  <r>
    <s v="Soluciones OriónCanalIT-SW-03-01"/>
    <s v="IT-SW-03-01Canal"/>
    <m/>
    <x v="3"/>
    <s v="IT-SW-03-01"/>
    <x v="3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862500"/>
    <n v="1"/>
    <n v="1"/>
    <n v="0"/>
    <n v="862500"/>
    <n v="862500"/>
    <n v="0"/>
  </r>
  <r>
    <s v="Soluciones OriónCanalIT-SW-03-02"/>
    <s v="IT-SW-03-02Canal"/>
    <m/>
    <x v="3"/>
    <s v="IT-SW-03-02"/>
    <x v="3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1725000"/>
    <n v="1"/>
    <n v="1"/>
    <n v="0"/>
    <n v="1725000"/>
    <n v="1725000"/>
    <n v="0"/>
  </r>
  <r>
    <s v="Soluciones OriónCanalIT-SW-03-03"/>
    <s v="IT-SW-03-03Canal"/>
    <m/>
    <x v="3"/>
    <s v="IT-SW-03-03"/>
    <x v="3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034999.9999999999"/>
    <n v="1"/>
    <n v="1"/>
    <n v="0"/>
    <n v="1034999.9999999999"/>
    <n v="1035000"/>
    <n v="0"/>
  </r>
  <r>
    <s v="Soluciones OriónCanalIT-SW-03-04"/>
    <s v="IT-SW-03-04Canal"/>
    <m/>
    <x v="3"/>
    <s v="IT-SW-03-04"/>
    <x v="3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2069999.9999999998"/>
    <n v="1"/>
    <n v="1"/>
    <n v="0"/>
    <n v="2069999.9999999998"/>
    <n v="2070000"/>
    <n v="0"/>
  </r>
  <r>
    <s v="Soluciones OriónCanalIT-SW-03-05"/>
    <s v="IT-SW-03-05Canal"/>
    <m/>
    <x v="3"/>
    <s v="IT-SW-03-05"/>
    <x v="3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1241999.9999999998"/>
    <n v="1"/>
    <n v="1"/>
    <n v="0"/>
    <n v="1241999.9999999998"/>
    <n v="1242000"/>
    <n v="0"/>
  </r>
  <r>
    <s v="Soluciones OriónCanalIT-SW-03-06"/>
    <s v="IT-SW-03-06Canal"/>
    <m/>
    <x v="3"/>
    <s v="IT-SW-03-06"/>
    <x v="3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2483999.9999999995"/>
    <n v="1"/>
    <n v="1"/>
    <n v="0"/>
    <n v="2483999.9999999995"/>
    <n v="2484000"/>
    <n v="0"/>
  </r>
  <r>
    <s v="Soluciones OriónCanalIT-SW-04-01"/>
    <s v="IT-SW-04-01Canal"/>
    <m/>
    <x v="3"/>
    <s v="IT-SW-04-01"/>
    <x v="3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991874.99999999988"/>
    <n v="1"/>
    <n v="1"/>
    <n v="0"/>
    <n v="991874.99999999988"/>
    <n v="991875"/>
    <n v="0"/>
  </r>
  <r>
    <s v="Soluciones OriónCanalIT-SW-04-02"/>
    <s v="IT-SW-04-02Canal"/>
    <m/>
    <x v="3"/>
    <s v="IT-SW-04-02"/>
    <x v="3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1983749.9999999998"/>
    <n v="1"/>
    <n v="1"/>
    <n v="0"/>
    <n v="1983749.9999999998"/>
    <n v="1983750"/>
    <n v="0"/>
  </r>
  <r>
    <s v="Soluciones OriónCanalIT-SW-04-03"/>
    <s v="IT-SW-04-03Canal"/>
    <m/>
    <x v="3"/>
    <s v="IT-SW-04-03"/>
    <x v="3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1190249.9999999998"/>
    <n v="1"/>
    <n v="1"/>
    <n v="0"/>
    <n v="1190249.9999999998"/>
    <n v="1190250"/>
    <n v="0"/>
  </r>
  <r>
    <s v="Soluciones OriónCanalIT-SW-04-04"/>
    <s v="IT-SW-04-04Canal"/>
    <m/>
    <x v="3"/>
    <s v="IT-SW-04-04"/>
    <x v="3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2380499.9999999995"/>
    <n v="1"/>
    <n v="1"/>
    <n v="0"/>
    <n v="2380499.9999999995"/>
    <n v="2380500"/>
    <n v="0"/>
  </r>
  <r>
    <s v="Soluciones OriónCanalIT-SW-04-05"/>
    <s v="IT-SW-04-05Canal"/>
    <m/>
    <x v="3"/>
    <s v="IT-SW-04-05"/>
    <x v="3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1428299.9999999998"/>
    <n v="1"/>
    <n v="1"/>
    <n v="0"/>
    <n v="1428299.9999999998"/>
    <n v="1428300"/>
    <n v="0"/>
  </r>
  <r>
    <s v="Soluciones OriónCanalIT-SW-04-06"/>
    <s v="IT-SW-04-06Canal"/>
    <m/>
    <x v="3"/>
    <s v="IT-SW-04-06"/>
    <x v="3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2856599.9999999995"/>
    <n v="1"/>
    <n v="1"/>
    <n v="0"/>
    <n v="2856599.9999999995"/>
    <n v="2856600"/>
    <n v="0"/>
  </r>
  <r>
    <s v="Soluciones OriónCanalIT-SW-05-01"/>
    <s v="IT-SW-05-01Canal"/>
    <m/>
    <x v="3"/>
    <s v="IT-SW-05-01"/>
    <x v="3"/>
    <s v="Soluciones Orión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250000"/>
    <n v="1"/>
    <n v="1"/>
    <n v="0"/>
    <n v="250000"/>
    <n v="250000"/>
    <n v="0"/>
  </r>
  <r>
    <s v="Soluciones OriónCanalIT-SW-05-02"/>
    <s v="IT-SW-05-02Canal"/>
    <m/>
    <x v="3"/>
    <s v="IT-SW-05-02"/>
    <x v="3"/>
    <s v="Soluciones Orión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500000"/>
    <n v="1"/>
    <n v="1"/>
    <n v="0"/>
    <n v="500000"/>
    <n v="500000"/>
    <n v="0"/>
  </r>
  <r>
    <s v="Soluciones OriónCanalIT-SW-05-03"/>
    <s v="IT-SW-05-03Canal"/>
    <m/>
    <x v="3"/>
    <s v="IT-SW-05-03"/>
    <x v="3"/>
    <s v="Soluciones Orión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300000"/>
    <n v="1"/>
    <n v="1"/>
    <n v="0"/>
    <n v="300000"/>
    <n v="300000"/>
    <n v="0"/>
  </r>
  <r>
    <s v="Soluciones OriónCanalIT-SW-05-04"/>
    <s v="IT-SW-05-04Canal"/>
    <m/>
    <x v="3"/>
    <s v="IT-SW-05-04"/>
    <x v="3"/>
    <s v="Soluciones Orión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600000"/>
    <n v="1"/>
    <n v="1"/>
    <n v="0"/>
    <n v="600000"/>
    <n v="600000"/>
    <n v="0"/>
  </r>
  <r>
    <s v="Soluciones OriónCanalIT-SW-05-05"/>
    <s v="IT-SW-05-05Canal"/>
    <m/>
    <x v="3"/>
    <s v="IT-SW-05-05"/>
    <x v="3"/>
    <s v="Soluciones Orión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300000"/>
    <n v="1"/>
    <n v="1"/>
    <n v="0"/>
    <n v="300000"/>
    <n v="300000"/>
    <n v="0"/>
  </r>
  <r>
    <s v="Soluciones OriónCanalIT-SW-05-06"/>
    <s v="IT-SW-05-06Canal"/>
    <m/>
    <x v="3"/>
    <s v="IT-SW-05-06"/>
    <x v="3"/>
    <s v="Soluciones Orión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600000"/>
    <n v="1"/>
    <n v="1"/>
    <n v="0"/>
    <n v="600000"/>
    <n v="600000"/>
    <n v="0"/>
  </r>
  <r>
    <s v="Soluciones OriónCanalIT-SW-06-01"/>
    <s v="IT-SW-06-01Canal"/>
    <m/>
    <x v="3"/>
    <s v="IT-SW-06-01"/>
    <x v="3"/>
    <s v="Soluciones Orión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1250000"/>
    <n v="1"/>
    <n v="1"/>
    <n v="0"/>
    <n v="11250000"/>
    <n v="11250000"/>
    <n v="0"/>
  </r>
  <r>
    <s v="Soluciones OriónCanalIT-SW-06-02"/>
    <s v="IT-SW-06-02Canal"/>
    <m/>
    <x v="3"/>
    <s v="IT-SW-06-02"/>
    <x v="3"/>
    <s v="Soluciones Orión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14625000"/>
    <n v="1"/>
    <n v="1"/>
    <n v="0"/>
    <n v="14625000"/>
    <n v="14625000"/>
    <n v="0"/>
  </r>
  <r>
    <s v="Soluciones OriónCanalIT-SW-06-03"/>
    <s v="IT-SW-06-03Canal"/>
    <m/>
    <x v="3"/>
    <s v="IT-SW-06-03"/>
    <x v="3"/>
    <s v="Soluciones Orión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19012500"/>
    <n v="1"/>
    <n v="1"/>
    <n v="0"/>
    <n v="19012500"/>
    <n v="19012500"/>
    <n v="0"/>
  </r>
  <r>
    <s v="Soluciones OriónCanalIT-SW-07-01"/>
    <s v="IT-SW-07-01Canal"/>
    <m/>
    <x v="3"/>
    <s v="IT-SW-07-01"/>
    <x v="3"/>
    <s v="Soluciones Orión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250000"/>
    <n v="1"/>
    <n v="1"/>
    <n v="0"/>
    <n v="250000"/>
    <n v="250000"/>
    <n v="0"/>
  </r>
  <r>
    <s v="Soluciones OriónCanalIT-SW-07-02"/>
    <s v="IT-SW-07-02Canal"/>
    <m/>
    <x v="3"/>
    <s v="IT-SW-07-02"/>
    <x v="3"/>
    <s v="Soluciones Orión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375000"/>
    <n v="1"/>
    <n v="1"/>
    <n v="0"/>
    <n v="375000"/>
    <n v="375000"/>
    <n v="0"/>
  </r>
  <r>
    <s v="Soluciones OriónCanalIT-SW-07-03"/>
    <s v="IT-SW-07-03Canal"/>
    <m/>
    <x v="3"/>
    <s v="IT-SW-07-03"/>
    <x v="3"/>
    <s v="Soluciones Orión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287499.99999999994"/>
    <n v="1"/>
    <n v="1"/>
    <n v="0"/>
    <n v="287499.99999999994"/>
    <n v="287500"/>
    <n v="0"/>
  </r>
  <r>
    <s v="Soluciones OriónCanalIT-SW-07-04"/>
    <s v="IT-SW-07-04Canal"/>
    <m/>
    <x v="3"/>
    <s v="IT-SW-07-04"/>
    <x v="3"/>
    <s v="Soluciones Orión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431250"/>
    <n v="1"/>
    <n v="1"/>
    <n v="0"/>
    <n v="431250"/>
    <n v="431250"/>
    <n v="0"/>
  </r>
  <r>
    <s v="Soluciones OriónCanalIT-SW-07-05"/>
    <s v="IT-SW-07-05Canal"/>
    <m/>
    <x v="3"/>
    <s v="IT-SW-07-05"/>
    <x v="3"/>
    <s v="Soluciones Orión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330624.99999999994"/>
    <n v="1"/>
    <n v="1"/>
    <n v="0"/>
    <n v="330624.99999999994"/>
    <n v="330625"/>
    <n v="0"/>
  </r>
  <r>
    <s v="Soluciones OriónCanalIT-SW-07-06"/>
    <s v="IT-SW-07-06Canal"/>
    <m/>
    <x v="3"/>
    <s v="IT-SW-07-06"/>
    <x v="3"/>
    <s v="Soluciones Orión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495937.49999999994"/>
    <n v="1"/>
    <n v="1"/>
    <n v="0"/>
    <n v="495937.49999999994"/>
    <n v="495937.5"/>
    <n v="0"/>
  </r>
  <r>
    <s v="Soluciones OriónCanalIT-SW-08-01"/>
    <s v="IT-SW-08-01Canal"/>
    <m/>
    <x v="3"/>
    <s v="IT-SW-08-01"/>
    <x v="3"/>
    <s v="Soluciones Orión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37500"/>
    <n v="1"/>
    <n v="1"/>
    <n v="0"/>
    <n v="37500"/>
    <n v="37500"/>
    <n v="0"/>
  </r>
  <r>
    <s v="Soluciones OriónCanalIT-SW-08-02"/>
    <s v="IT-SW-08-02Canal"/>
    <m/>
    <x v="3"/>
    <s v="IT-SW-08-02"/>
    <x v="3"/>
    <s v="Soluciones Orión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56250"/>
    <n v="1"/>
    <n v="1"/>
    <n v="0"/>
    <n v="56250"/>
    <n v="56250"/>
    <n v="0"/>
  </r>
  <r>
    <s v="Soluciones OriónCanalIT-SW-08-03"/>
    <s v="IT-SW-08-03Canal"/>
    <m/>
    <x v="3"/>
    <s v="IT-SW-08-03"/>
    <x v="3"/>
    <s v="Soluciones Orión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64687.499999999993"/>
    <n v="1"/>
    <n v="1"/>
    <n v="0"/>
    <n v="64687.499999999993"/>
    <n v="64687.5"/>
    <n v="0"/>
  </r>
  <r>
    <s v="Soluciones OriónCanalIT-SW-08-04"/>
    <s v="IT-SW-08-04Canal"/>
    <m/>
    <x v="3"/>
    <s v="IT-SW-08-04"/>
    <x v="3"/>
    <s v="Soluciones Orión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74390.624999999985"/>
    <n v="1"/>
    <n v="1"/>
    <n v="0"/>
    <n v="74390.624999999985"/>
    <n v="74390.63"/>
    <n v="0"/>
  </r>
  <r>
    <s v="Soluciones OriónCanalIT-SW-08-05"/>
    <s v="IT-SW-08-05Canal"/>
    <m/>
    <x v="3"/>
    <s v="IT-SW-08-05"/>
    <x v="3"/>
    <s v="Soluciones Orión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85549.218749999971"/>
    <n v="1"/>
    <n v="1"/>
    <n v="0"/>
    <n v="85549.218749999971"/>
    <n v="85549.22"/>
    <n v="0"/>
  </r>
  <r>
    <s v="Soluciones OriónCanalIT-SW-08-06"/>
    <s v="IT-SW-08-06Canal"/>
    <m/>
    <x v="3"/>
    <s v="IT-SW-08-06"/>
    <x v="3"/>
    <s v="Soluciones Orión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98381.601562499942"/>
    <n v="1"/>
    <n v="1"/>
    <n v="0"/>
    <n v="98381.601562499942"/>
    <n v="98381.6"/>
    <n v="0"/>
  </r>
  <r>
    <s v="Soluciones OriónCanalIT-SW-09-01"/>
    <s v="IT-SW-09-01Canal"/>
    <m/>
    <x v="3"/>
    <s v="IT-SW-09-01"/>
    <x v="3"/>
    <s v="Soluciones Orión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8750000"/>
    <n v="1"/>
    <n v="1"/>
    <n v="0"/>
    <n v="8750000"/>
    <n v="8750000"/>
    <n v="0"/>
  </r>
  <r>
    <s v="Soluciones OriónCanalIT-SW-09-02"/>
    <s v="IT-SW-09-02Canal"/>
    <m/>
    <x v="3"/>
    <s v="IT-SW-09-02"/>
    <x v="3"/>
    <s v="Soluciones Orión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13125000"/>
    <n v="1"/>
    <n v="1"/>
    <n v="0"/>
    <n v="13125000"/>
    <n v="13125000"/>
    <n v="0"/>
  </r>
  <r>
    <s v="Soluciones OriónCanalIT-SW-09-03"/>
    <s v="IT-SW-09-03Canal"/>
    <m/>
    <x v="3"/>
    <s v="IT-SW-09-03"/>
    <x v="3"/>
    <s v="Soluciones Orión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15093749.999999998"/>
    <n v="1"/>
    <n v="1"/>
    <n v="0"/>
    <n v="15093749.999999998"/>
    <n v="15093750"/>
    <n v="0"/>
  </r>
  <r>
    <s v="Soluciones OriónCanalIT-SW-10-01"/>
    <s v="IT-SW-10-01Canal"/>
    <m/>
    <x v="3"/>
    <s v="IT-SW-10-01"/>
    <x v="3"/>
    <s v="Soluciones Orión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300000"/>
    <n v="1"/>
    <n v="1"/>
    <n v="0"/>
    <n v="300000"/>
    <n v="300000"/>
    <n v="0"/>
  </r>
  <r>
    <s v="Soluciones OriónCanalIT-SW-10-02"/>
    <s v="IT-SW-10-02Canal"/>
    <m/>
    <x v="3"/>
    <s v="IT-SW-10-02"/>
    <x v="3"/>
    <s v="Soluciones Orión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600000"/>
    <n v="1"/>
    <n v="1"/>
    <n v="0"/>
    <n v="600000"/>
    <n v="600000"/>
    <n v="0"/>
  </r>
  <r>
    <s v="Soluciones OriónCanalIT-SW-10-03"/>
    <s v="IT-SW-10-03Canal"/>
    <m/>
    <x v="3"/>
    <s v="IT-SW-10-03"/>
    <x v="3"/>
    <s v="Soluciones Orión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250000"/>
    <n v="1"/>
    <n v="1"/>
    <n v="0"/>
    <n v="250000"/>
    <n v="250000"/>
    <n v="0"/>
  </r>
  <r>
    <s v="Soluciones OriónCanalIT-SW-10-04"/>
    <s v="IT-SW-10-04Canal"/>
    <m/>
    <x v="3"/>
    <s v="IT-SW-10-04"/>
    <x v="3"/>
    <s v="Soluciones Orión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300000"/>
    <n v="1"/>
    <n v="1"/>
    <n v="0"/>
    <n v="300000"/>
    <n v="300000"/>
    <n v="0"/>
  </r>
  <r>
    <s v="Soluciones OriónCanalIT-SW-10-05"/>
    <s v="IT-SW-10-05Canal"/>
    <m/>
    <x v="3"/>
    <s v="IT-SW-10-05"/>
    <x v="3"/>
    <s v="Soluciones Orión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600000"/>
    <n v="1"/>
    <n v="1"/>
    <n v="0"/>
    <n v="600000"/>
    <n v="600000"/>
    <n v="0"/>
  </r>
  <r>
    <s v="Soluciones OriónCanalIT-SW-10-06"/>
    <s v="IT-SW-10-06Canal"/>
    <m/>
    <x v="3"/>
    <s v="IT-SW-10-06"/>
    <x v="3"/>
    <s v="Soluciones Orión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500000"/>
    <n v="1"/>
    <n v="1"/>
    <n v="0"/>
    <n v="500000"/>
    <n v="500000"/>
    <n v="0"/>
  </r>
  <r>
    <s v="Soluciones OriónCanalIT-SW-11-01"/>
    <s v="IT-SW-11-01Canal"/>
    <m/>
    <x v="3"/>
    <s v="IT-SW-11-01"/>
    <x v="3"/>
    <s v="Soluciones Orión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500000"/>
    <n v="1"/>
    <n v="1"/>
    <n v="0"/>
    <n v="500000"/>
    <n v="500000"/>
    <n v="0"/>
  </r>
  <r>
    <s v="Soluciones OriónCanalIT-SW-11-02"/>
    <s v="IT-SW-11-02Canal"/>
    <m/>
    <x v="3"/>
    <s v="IT-SW-11-02"/>
    <x v="3"/>
    <s v="Soluciones Orión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300000"/>
    <n v="1"/>
    <n v="1"/>
    <n v="0"/>
    <n v="300000"/>
    <n v="300000"/>
    <n v="0"/>
  </r>
  <r>
    <s v="Soluciones OriónCanalIT-SW-11-03"/>
    <s v="IT-SW-11-03Canal"/>
    <m/>
    <x v="3"/>
    <s v="IT-SW-11-03"/>
    <x v="3"/>
    <s v="Soluciones Orión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600000"/>
    <n v="1"/>
    <n v="1"/>
    <n v="0"/>
    <n v="600000"/>
    <n v="600000"/>
    <n v="0"/>
  </r>
  <r>
    <s v="Soluciones OriónCanalIT-SW-11-04"/>
    <s v="IT-SW-11-04Canal"/>
    <m/>
    <x v="3"/>
    <s v="IT-SW-11-04"/>
    <x v="3"/>
    <s v="Soluciones Orión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300000"/>
    <n v="1"/>
    <n v="1"/>
    <n v="0"/>
    <n v="300000"/>
    <n v="300000"/>
    <n v="0"/>
  </r>
  <r>
    <s v="Soluciones OriónCanalIT-SW-11-05"/>
    <s v="IT-SW-11-05Canal"/>
    <m/>
    <x v="3"/>
    <s v="IT-SW-11-05"/>
    <x v="3"/>
    <s v="Soluciones Orión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600000"/>
    <n v="1"/>
    <n v="1"/>
    <n v="0"/>
    <n v="600000"/>
    <n v="600000"/>
    <n v="0"/>
  </r>
  <r>
    <s v="Soluciones OriónCanalIT-SW-11-06"/>
    <s v="IT-SW-11-06Canal"/>
    <m/>
    <x v="3"/>
    <s v="IT-SW-11-06"/>
    <x v="3"/>
    <s v="Soluciones Orión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250000"/>
    <n v="1"/>
    <n v="1"/>
    <n v="0"/>
    <n v="250000"/>
    <n v="250000"/>
    <n v="0"/>
  </r>
  <r>
    <s v="AlfapeopleCanalIT-SW-01-01"/>
    <s v="IT-SW-01-01Canal"/>
    <m/>
    <x v="4"/>
    <s v="IT-SW-01-01"/>
    <x v="3"/>
    <s v="Alfapeople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1080000"/>
    <n v="1"/>
    <n v="1"/>
    <n v="0"/>
    <n v="1080000"/>
    <n v="1080000"/>
    <n v="0"/>
  </r>
  <r>
    <s v="AlfapeopleCanalIT-SW-01-02"/>
    <s v="IT-SW-01-02Canal"/>
    <m/>
    <x v="4"/>
    <s v="IT-SW-01-02"/>
    <x v="3"/>
    <s v="Alfapeople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1760000"/>
    <n v="1"/>
    <n v="1"/>
    <n v="0"/>
    <n v="1760000"/>
    <n v="1760000"/>
    <n v="0"/>
  </r>
  <r>
    <s v="AlfapeopleCanalIT-SW-01-03"/>
    <s v="IT-SW-01-03Canal"/>
    <m/>
    <x v="4"/>
    <s v="IT-SW-01-03"/>
    <x v="3"/>
    <s v="Alfapeople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1080000"/>
    <n v="1"/>
    <n v="1"/>
    <n v="0"/>
    <n v="1080000"/>
    <n v="1080000"/>
    <n v="0"/>
  </r>
  <r>
    <s v="AlfapeopleCanalIT-SW-01-04"/>
    <s v="IT-SW-01-04Canal"/>
    <m/>
    <x v="4"/>
    <s v="IT-SW-01-04"/>
    <x v="3"/>
    <s v="Alfapeople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1960000"/>
    <n v="1"/>
    <n v="1"/>
    <n v="0"/>
    <n v="1960000"/>
    <n v="1960000"/>
    <n v="0"/>
  </r>
  <r>
    <s v="AlfapeopleCanalIT-SW-01-05"/>
    <s v="IT-SW-01-05Canal"/>
    <m/>
    <x v="4"/>
    <s v="IT-SW-01-05"/>
    <x v="3"/>
    <s v="Alfapeople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1080000"/>
    <n v="1"/>
    <n v="1"/>
    <n v="0"/>
    <n v="1080000"/>
    <n v="1080000"/>
    <n v="0"/>
  </r>
  <r>
    <s v="AlfapeopleCanalIT-SW-01-06"/>
    <s v="IT-SW-01-06Canal"/>
    <m/>
    <x v="4"/>
    <s v="IT-SW-01-06"/>
    <x v="3"/>
    <s v="Alfapeople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2160000"/>
    <n v="1"/>
    <n v="1"/>
    <n v="0"/>
    <n v="2160000"/>
    <n v="2160000"/>
    <n v="0"/>
  </r>
  <r>
    <s v="AlfapeopleCanalIT-SW-02-01"/>
    <s v="IT-SW-02-01Canal"/>
    <m/>
    <x v="4"/>
    <s v="IT-SW-02-01"/>
    <x v="3"/>
    <s v="Alfapeople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1280000"/>
    <n v="1"/>
    <n v="1"/>
    <n v="0"/>
    <n v="1280000"/>
    <n v="1280000"/>
    <n v="0"/>
  </r>
  <r>
    <s v="AlfapeopleCanalIT-SW-02-02"/>
    <s v="IT-SW-02-02Canal"/>
    <m/>
    <x v="4"/>
    <s v="IT-SW-02-02"/>
    <x v="3"/>
    <s v="Alfapeople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960000"/>
    <n v="1"/>
    <n v="1"/>
    <n v="0"/>
    <n v="1960000"/>
    <n v="1960000"/>
    <n v="0"/>
  </r>
  <r>
    <s v="AlfapeopleCanalIT-SW-02-03"/>
    <s v="IT-SW-02-03Canal"/>
    <m/>
    <x v="4"/>
    <s v="IT-SW-02-03"/>
    <x v="3"/>
    <s v="Alfapeople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1280000"/>
    <n v="1"/>
    <n v="1"/>
    <n v="0"/>
    <n v="1280000"/>
    <n v="1280000"/>
    <n v="0"/>
  </r>
  <r>
    <s v="AlfapeopleCanalIT-SW-02-04"/>
    <s v="IT-SW-02-04Canal"/>
    <m/>
    <x v="4"/>
    <s v="IT-SW-02-04"/>
    <x v="3"/>
    <s v="Alfapeople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2240000"/>
    <n v="1"/>
    <n v="1"/>
    <n v="0"/>
    <n v="2240000"/>
    <n v="2240000"/>
    <n v="0"/>
  </r>
  <r>
    <s v="AlfapeopleCanalIT-SW-02-05"/>
    <s v="IT-SW-02-05Canal"/>
    <m/>
    <x v="4"/>
    <s v="IT-SW-02-05"/>
    <x v="3"/>
    <s v="Alfapeople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1280000"/>
    <n v="1"/>
    <n v="1"/>
    <n v="0"/>
    <n v="1280000"/>
    <n v="1280000"/>
    <n v="0"/>
  </r>
  <r>
    <s v="AlfapeopleCanalIT-SW-02-06"/>
    <s v="IT-SW-02-06Canal"/>
    <m/>
    <x v="4"/>
    <s v="IT-SW-02-06"/>
    <x v="3"/>
    <s v="Alfapeople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2440000"/>
    <n v="1"/>
    <n v="1"/>
    <n v="0"/>
    <n v="2440000"/>
    <n v="2440000"/>
    <n v="0"/>
  </r>
  <r>
    <s v="AlfapeopleCanalIT-SW-03-01"/>
    <s v="IT-SW-03-01Canal"/>
    <m/>
    <x v="4"/>
    <s v="IT-SW-03-01"/>
    <x v="3"/>
    <s v="Alfapeople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1080000"/>
    <n v="1"/>
    <n v="1"/>
    <n v="0"/>
    <n v="1080000"/>
    <n v="1080000"/>
    <n v="0"/>
  </r>
  <r>
    <s v="AlfapeopleCanalIT-SW-03-02"/>
    <s v="IT-SW-03-02Canal"/>
    <m/>
    <x v="4"/>
    <s v="IT-SW-03-02"/>
    <x v="3"/>
    <s v="Alfapeople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1760000"/>
    <n v="1"/>
    <n v="1"/>
    <n v="0"/>
    <n v="1760000"/>
    <n v="1760000"/>
    <n v="0"/>
  </r>
  <r>
    <s v="AlfapeopleCanalIT-SW-03-03"/>
    <s v="IT-SW-03-03Canal"/>
    <m/>
    <x v="4"/>
    <s v="IT-SW-03-03"/>
    <x v="3"/>
    <s v="Alfapeople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080000"/>
    <n v="1"/>
    <n v="1"/>
    <n v="0"/>
    <n v="1080000"/>
    <n v="1080000"/>
    <n v="0"/>
  </r>
  <r>
    <s v="AlfapeopleCanalIT-SW-03-04"/>
    <s v="IT-SW-03-04Canal"/>
    <m/>
    <x v="4"/>
    <s v="IT-SW-03-04"/>
    <x v="3"/>
    <s v="Alfapeople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1960000"/>
    <n v="1"/>
    <n v="1"/>
    <n v="0"/>
    <n v="1960000"/>
    <n v="1960000"/>
    <n v="0"/>
  </r>
  <r>
    <s v="AlfapeopleCanalIT-SW-03-05"/>
    <s v="IT-SW-03-05Canal"/>
    <m/>
    <x v="4"/>
    <s v="IT-SW-03-05"/>
    <x v="3"/>
    <s v="Alfapeople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1080000"/>
    <n v="1"/>
    <n v="1"/>
    <n v="0"/>
    <n v="1080000"/>
    <n v="1080000"/>
    <n v="0"/>
  </r>
  <r>
    <s v="AlfapeopleCanalIT-SW-03-06"/>
    <s v="IT-SW-03-06Canal"/>
    <m/>
    <x v="4"/>
    <s v="IT-SW-03-06"/>
    <x v="3"/>
    <s v="Alfapeople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2160000"/>
    <n v="1"/>
    <n v="1"/>
    <n v="0"/>
    <n v="2160000"/>
    <n v="2160000"/>
    <n v="0"/>
  </r>
  <r>
    <s v="AlfapeopleCanalIT-SW-04-01"/>
    <s v="IT-SW-04-01Canal"/>
    <m/>
    <x v="4"/>
    <s v="IT-SW-04-01"/>
    <x v="3"/>
    <s v="Alfapeople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1280000"/>
    <n v="1"/>
    <n v="1"/>
    <n v="0"/>
    <n v="1280000"/>
    <n v="1280000"/>
    <n v="0"/>
  </r>
  <r>
    <s v="AlfapeopleCanalIT-SW-04-02"/>
    <s v="IT-SW-04-02Canal"/>
    <m/>
    <x v="4"/>
    <s v="IT-SW-04-02"/>
    <x v="3"/>
    <s v="Alfapeople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2040000"/>
    <n v="1"/>
    <n v="1"/>
    <n v="0"/>
    <n v="2040000"/>
    <n v="2040000"/>
    <n v="0"/>
  </r>
  <r>
    <s v="AlfapeopleCanalIT-SW-04-03"/>
    <s v="IT-SW-04-03Canal"/>
    <m/>
    <x v="4"/>
    <s v="IT-SW-04-03"/>
    <x v="3"/>
    <s v="Alfapeople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1280000"/>
    <n v="1"/>
    <n v="1"/>
    <n v="0"/>
    <n v="1280000"/>
    <n v="1280000"/>
    <n v="0"/>
  </r>
  <r>
    <s v="AlfapeopleCanalIT-SW-04-04"/>
    <s v="IT-SW-04-04Canal"/>
    <m/>
    <x v="4"/>
    <s v="IT-SW-04-04"/>
    <x v="3"/>
    <s v="Alfapeople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2240000"/>
    <n v="1"/>
    <n v="1"/>
    <n v="0"/>
    <n v="2240000"/>
    <n v="2240000"/>
    <n v="0"/>
  </r>
  <r>
    <s v="AlfapeopleCanalIT-SW-04-05"/>
    <s v="IT-SW-04-05Canal"/>
    <m/>
    <x v="4"/>
    <s v="IT-SW-04-05"/>
    <x v="3"/>
    <s v="Alfapeople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1280000"/>
    <n v="1"/>
    <n v="1"/>
    <n v="0"/>
    <n v="1280000"/>
    <n v="1280000"/>
    <n v="0"/>
  </r>
  <r>
    <s v="AlfapeopleCanalIT-SW-04-06"/>
    <s v="IT-SW-04-06Canal"/>
    <m/>
    <x v="4"/>
    <s v="IT-SW-04-06"/>
    <x v="3"/>
    <s v="Alfapeople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2440000"/>
    <n v="1"/>
    <n v="1"/>
    <n v="0"/>
    <n v="2440000"/>
    <n v="2440000"/>
    <n v="0"/>
  </r>
  <r>
    <s v="AlfapeopleCanalIT-SW-05-01"/>
    <s v="IT-SW-05-01Canal"/>
    <m/>
    <x v="4"/>
    <s v="IT-SW-05-01"/>
    <x v="3"/>
    <s v="Alfapeople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220000"/>
    <n v="1"/>
    <n v="1"/>
    <n v="0"/>
    <n v="220000"/>
    <n v="220000"/>
    <n v="0"/>
  </r>
  <r>
    <s v="AlfapeopleCanalIT-SW-05-02"/>
    <s v="IT-SW-05-02Canal"/>
    <m/>
    <x v="4"/>
    <s v="IT-SW-05-02"/>
    <x v="3"/>
    <s v="Alfapeople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260000"/>
    <n v="1"/>
    <n v="1"/>
    <n v="0"/>
    <n v="260000"/>
    <n v="260000"/>
    <n v="0"/>
  </r>
  <r>
    <s v="AlfapeopleCanalIT-SW-05-03"/>
    <s v="IT-SW-05-03Canal"/>
    <m/>
    <x v="4"/>
    <s v="IT-SW-05-03"/>
    <x v="3"/>
    <s v="Alfapeople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220000"/>
    <n v="1"/>
    <n v="1"/>
    <n v="0"/>
    <n v="220000"/>
    <n v="220000"/>
    <n v="0"/>
  </r>
  <r>
    <s v="AlfapeopleCanalIT-SW-05-04"/>
    <s v="IT-SW-05-04Canal"/>
    <m/>
    <x v="4"/>
    <s v="IT-SW-05-04"/>
    <x v="3"/>
    <s v="Alfapeople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270000"/>
    <n v="1"/>
    <n v="1"/>
    <n v="0"/>
    <n v="270000"/>
    <n v="270000"/>
    <n v="0"/>
  </r>
  <r>
    <s v="AlfapeopleCanalIT-SW-05-05"/>
    <s v="IT-SW-05-05Canal"/>
    <m/>
    <x v="4"/>
    <s v="IT-SW-05-05"/>
    <x v="3"/>
    <s v="Alfapeople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220000"/>
    <n v="1"/>
    <n v="1"/>
    <n v="0"/>
    <n v="220000"/>
    <n v="220000"/>
    <n v="0"/>
  </r>
  <r>
    <s v="AlfapeopleCanalIT-SW-05-06"/>
    <s v="IT-SW-05-06Canal"/>
    <m/>
    <x v="4"/>
    <s v="IT-SW-05-06"/>
    <x v="3"/>
    <s v="Alfapeople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280000"/>
    <n v="1"/>
    <n v="1"/>
    <n v="0"/>
    <n v="280000"/>
    <n v="280000"/>
    <n v="0"/>
  </r>
  <r>
    <s v="AlfapeopleCanalIT-SW-06-01"/>
    <s v="IT-SW-06-01Canal"/>
    <m/>
    <x v="4"/>
    <s v="IT-SW-06-01"/>
    <x v="3"/>
    <s v="Alfapeople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43680000"/>
    <n v="1"/>
    <n v="1"/>
    <n v="0"/>
    <n v="43680000"/>
    <n v="43680000"/>
    <n v="0"/>
  </r>
  <r>
    <s v="AlfapeopleCanalIT-SW-06-02"/>
    <s v="IT-SW-06-02Canal"/>
    <m/>
    <x v="4"/>
    <s v="IT-SW-06-02"/>
    <x v="3"/>
    <s v="Alfapeople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43880000"/>
    <n v="1"/>
    <n v="1"/>
    <n v="0"/>
    <n v="43880000"/>
    <n v="43880000"/>
    <n v="0"/>
  </r>
  <r>
    <s v="AlfapeopleCanalIT-SW-06-03"/>
    <s v="IT-SW-06-03Canal"/>
    <m/>
    <x v="4"/>
    <s v="IT-SW-06-03"/>
    <x v="3"/>
    <s v="Alfapeople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44080000"/>
    <n v="1"/>
    <n v="1"/>
    <n v="0"/>
    <n v="44080000"/>
    <n v="44080000"/>
    <n v="0"/>
  </r>
  <r>
    <s v="AlfapeopleCanalIT-SW-07-01"/>
    <s v="IT-SW-07-01Canal"/>
    <m/>
    <x v="4"/>
    <s v="IT-SW-07-01"/>
    <x v="3"/>
    <s v="Alfapeople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2722500"/>
    <n v="1"/>
    <n v="1"/>
    <n v="0"/>
    <n v="2722500"/>
    <n v="2722500"/>
    <n v="0"/>
  </r>
  <r>
    <s v="AlfapeopleCanalIT-SW-07-02"/>
    <s v="IT-SW-07-02Canal"/>
    <m/>
    <x v="4"/>
    <s v="IT-SW-07-02"/>
    <x v="3"/>
    <s v="Alfapeople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3150000"/>
    <n v="1"/>
    <n v="1"/>
    <n v="0"/>
    <n v="3150000"/>
    <n v="3150000"/>
    <n v="0"/>
  </r>
  <r>
    <s v="AlfapeopleCanalIT-SW-07-03"/>
    <s v="IT-SW-07-03Canal"/>
    <m/>
    <x v="4"/>
    <s v="IT-SW-07-03"/>
    <x v="3"/>
    <s v="Alfapeople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2722500"/>
    <n v="1"/>
    <n v="1"/>
    <n v="0"/>
    <n v="2722500"/>
    <n v="2722500"/>
    <n v="0"/>
  </r>
  <r>
    <s v="AlfapeopleCanalIT-SW-07-04"/>
    <s v="IT-SW-07-04Canal"/>
    <m/>
    <x v="4"/>
    <s v="IT-SW-07-04"/>
    <x v="3"/>
    <s v="Alfapeople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3320000"/>
    <n v="1"/>
    <n v="1"/>
    <n v="0"/>
    <n v="3320000"/>
    <n v="3320000"/>
    <n v="0"/>
  </r>
  <r>
    <s v="AlfapeopleCanalIT-SW-07-05"/>
    <s v="IT-SW-07-05Canal"/>
    <m/>
    <x v="4"/>
    <s v="IT-SW-07-05"/>
    <x v="3"/>
    <s v="Alfapeople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2722500"/>
    <n v="1"/>
    <n v="1"/>
    <n v="0"/>
    <n v="2722500"/>
    <n v="2722500"/>
    <n v="0"/>
  </r>
  <r>
    <s v="AlfapeopleCanalIT-SW-07-06"/>
    <s v="IT-SW-07-06Canal"/>
    <m/>
    <x v="4"/>
    <s v="IT-SW-07-06"/>
    <x v="3"/>
    <s v="Alfapeople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3500000"/>
    <n v="1"/>
    <n v="1"/>
    <n v="0"/>
    <n v="3500000"/>
    <n v="3500000"/>
    <n v="0"/>
  </r>
  <r>
    <s v="AlfapeopleCanalIT-SW-08-01"/>
    <s v="IT-SW-08-01Canal"/>
    <m/>
    <x v="4"/>
    <s v="IT-SW-08-01"/>
    <x v="3"/>
    <s v="Alfapeople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195000"/>
    <n v="1"/>
    <n v="1"/>
    <n v="0"/>
    <n v="195000"/>
    <n v="195000"/>
    <n v="0"/>
  </r>
  <r>
    <s v="AlfapeopleCanalIT-SW-08-02"/>
    <s v="IT-SW-08-02Canal"/>
    <m/>
    <x v="4"/>
    <s v="IT-SW-08-02"/>
    <x v="3"/>
    <s v="Alfapeople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195000"/>
    <n v="1"/>
    <n v="1"/>
    <n v="0"/>
    <n v="195000"/>
    <n v="195000"/>
    <n v="0"/>
  </r>
  <r>
    <s v="AlfapeopleCanalIT-SW-08-03"/>
    <s v="IT-SW-08-03Canal"/>
    <m/>
    <x v="4"/>
    <s v="IT-SW-08-03"/>
    <x v="3"/>
    <s v="Alfapeople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195000"/>
    <n v="1"/>
    <n v="1"/>
    <n v="0"/>
    <n v="195000"/>
    <n v="195000"/>
    <n v="0"/>
  </r>
  <r>
    <s v="AlfapeopleCanalIT-SW-08-04"/>
    <s v="IT-SW-08-04Canal"/>
    <m/>
    <x v="4"/>
    <s v="IT-SW-08-04"/>
    <x v="3"/>
    <s v="Alfapeople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195000"/>
    <n v="1"/>
    <n v="1"/>
    <n v="0"/>
    <n v="195000"/>
    <n v="195000"/>
    <n v="0"/>
  </r>
  <r>
    <s v="AlfapeopleCanalIT-SW-08-05"/>
    <s v="IT-SW-08-05Canal"/>
    <m/>
    <x v="4"/>
    <s v="IT-SW-08-05"/>
    <x v="3"/>
    <s v="Alfapeople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195000"/>
    <n v="1"/>
    <n v="1"/>
    <n v="0"/>
    <n v="195000"/>
    <n v="195000"/>
    <n v="0"/>
  </r>
  <r>
    <s v="AlfapeopleCanalIT-SW-08-06"/>
    <s v="IT-SW-08-06Canal"/>
    <m/>
    <x v="4"/>
    <s v="IT-SW-08-06"/>
    <x v="3"/>
    <s v="Alfapeople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195000"/>
    <n v="1"/>
    <n v="1"/>
    <n v="0"/>
    <n v="195000"/>
    <n v="195000"/>
    <n v="0"/>
  </r>
  <r>
    <s v="AlfapeopleCanalIT-SW-09-01"/>
    <s v="IT-SW-09-01Canal"/>
    <m/>
    <x v="4"/>
    <s v="IT-SW-09-01"/>
    <x v="3"/>
    <s v="Alfapeople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43680000"/>
    <n v="1"/>
    <n v="1"/>
    <n v="0"/>
    <n v="43680000"/>
    <n v="43680000"/>
    <n v="0"/>
  </r>
  <r>
    <s v="AlfapeopleCanalIT-SW-09-02"/>
    <s v="IT-SW-09-02Canal"/>
    <m/>
    <x v="4"/>
    <s v="IT-SW-09-02"/>
    <x v="3"/>
    <s v="Alfapeople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43880000"/>
    <n v="1"/>
    <n v="1"/>
    <n v="0"/>
    <n v="43880000"/>
    <n v="43880000"/>
    <n v="0"/>
  </r>
  <r>
    <s v="AlfapeopleCanalIT-SW-09-03"/>
    <s v="IT-SW-09-03Canal"/>
    <m/>
    <x v="4"/>
    <s v="IT-SW-09-03"/>
    <x v="3"/>
    <s v="Alfapeople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44080000"/>
    <n v="1"/>
    <n v="1"/>
    <n v="0"/>
    <n v="44080000"/>
    <n v="44080000"/>
    <n v="0"/>
  </r>
  <r>
    <s v="AlfapeopleCanalIT-SW-10-01"/>
    <s v="IT-SW-10-01Canal"/>
    <m/>
    <x v="4"/>
    <s v="IT-SW-10-01"/>
    <x v="3"/>
    <s v="Alfapeople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220000"/>
    <n v="1"/>
    <n v="1"/>
    <n v="0"/>
    <n v="220000"/>
    <n v="220000"/>
    <n v="0"/>
  </r>
  <r>
    <s v="AlfapeopleCanalIT-SW-10-02"/>
    <s v="IT-SW-10-02Canal"/>
    <m/>
    <x v="4"/>
    <s v="IT-SW-10-02"/>
    <x v="3"/>
    <s v="Alfapeople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270000"/>
    <n v="1"/>
    <n v="1"/>
    <n v="0"/>
    <n v="270000"/>
    <n v="270000"/>
    <n v="0"/>
  </r>
  <r>
    <s v="AlfapeopleCanalIT-SW-10-03"/>
    <s v="IT-SW-10-03Canal"/>
    <m/>
    <x v="4"/>
    <s v="IT-SW-10-03"/>
    <x v="3"/>
    <s v="Alfapeople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220000"/>
    <n v="1"/>
    <n v="1"/>
    <n v="0"/>
    <n v="220000"/>
    <n v="220000"/>
    <n v="0"/>
  </r>
  <r>
    <s v="AlfapeopleCanalIT-SW-10-04"/>
    <s v="IT-SW-10-04Canal"/>
    <m/>
    <x v="4"/>
    <s v="IT-SW-10-04"/>
    <x v="3"/>
    <s v="Alfapeople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220000"/>
    <n v="1"/>
    <n v="1"/>
    <n v="0"/>
    <n v="220000"/>
    <n v="220000"/>
    <n v="0"/>
  </r>
  <r>
    <s v="AlfapeopleCanalIT-SW-10-05"/>
    <s v="IT-SW-10-05Canal"/>
    <m/>
    <x v="4"/>
    <s v="IT-SW-10-05"/>
    <x v="3"/>
    <s v="Alfapeople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280000"/>
    <n v="1"/>
    <n v="1"/>
    <n v="0"/>
    <n v="280000"/>
    <n v="280000"/>
    <n v="0"/>
  </r>
  <r>
    <s v="AlfapeopleCanalIT-SW-10-06"/>
    <s v="IT-SW-10-06Canal"/>
    <m/>
    <x v="4"/>
    <s v="IT-SW-10-06"/>
    <x v="3"/>
    <s v="Alfapeople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240000"/>
    <n v="1"/>
    <n v="1"/>
    <n v="0"/>
    <n v="240000"/>
    <n v="240000"/>
    <n v="0"/>
  </r>
  <r>
    <s v="AlfapeopleCanalIT-SW-11-01"/>
    <s v="IT-SW-11-01Canal"/>
    <m/>
    <x v="4"/>
    <s v="IT-SW-11-01"/>
    <x v="3"/>
    <s v="Alfapeople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240000"/>
    <n v="1"/>
    <n v="1"/>
    <n v="0"/>
    <n v="240000"/>
    <n v="240000"/>
    <n v="0"/>
  </r>
  <r>
    <s v="AlfapeopleCanalIT-SW-11-02"/>
    <s v="IT-SW-11-02Canal"/>
    <m/>
    <x v="4"/>
    <s v="IT-SW-11-02"/>
    <x v="3"/>
    <s v="Alfapeople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220000"/>
    <n v="1"/>
    <n v="1"/>
    <n v="0"/>
    <n v="220000"/>
    <n v="220000"/>
    <n v="0"/>
  </r>
  <r>
    <s v="AlfapeopleCanalIT-SW-11-03"/>
    <s v="IT-SW-11-03Canal"/>
    <m/>
    <x v="4"/>
    <s v="IT-SW-11-03"/>
    <x v="3"/>
    <s v="Alfapeople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280000"/>
    <n v="1"/>
    <n v="1"/>
    <n v="0"/>
    <n v="280000"/>
    <n v="280000"/>
    <n v="0"/>
  </r>
  <r>
    <s v="AlfapeopleCanalIT-SW-11-04"/>
    <s v="IT-SW-11-04Canal"/>
    <m/>
    <x v="4"/>
    <s v="IT-SW-11-04"/>
    <x v="3"/>
    <s v="Alfapeople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220000"/>
    <n v="1"/>
    <n v="1"/>
    <n v="0"/>
    <n v="220000"/>
    <n v="220000"/>
    <n v="0"/>
  </r>
  <r>
    <s v="AlfapeopleCanalIT-SW-11-05"/>
    <s v="IT-SW-11-05Canal"/>
    <m/>
    <x v="4"/>
    <s v="IT-SW-11-05"/>
    <x v="3"/>
    <s v="Alfapeople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260000"/>
    <n v="1"/>
    <n v="1"/>
    <n v="0"/>
    <n v="260000"/>
    <n v="260000"/>
    <n v="0"/>
  </r>
  <r>
    <s v="AlfapeopleCanalIT-SW-11-06"/>
    <s v="IT-SW-11-06Canal"/>
    <m/>
    <x v="4"/>
    <s v="IT-SW-11-06"/>
    <x v="3"/>
    <s v="Alfapeople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220000"/>
    <n v="1"/>
    <n v="1"/>
    <n v="0"/>
    <n v="220000"/>
    <n v="220000"/>
    <n v="0"/>
  </r>
  <r>
    <s v="ColsofCanalIT-SW-01-01"/>
    <s v="IT-SW-01-01Canal"/>
    <m/>
    <x v="5"/>
    <s v="IT-SW-01-01"/>
    <x v="3"/>
    <s v="Colsof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600000"/>
    <n v="1"/>
    <n v="1"/>
    <n v="0"/>
    <n v="600000"/>
    <n v="600000"/>
    <n v="0"/>
  </r>
  <r>
    <s v="ColsofCanalIT-SW-01-02"/>
    <s v="IT-SW-01-02Canal"/>
    <m/>
    <x v="5"/>
    <s v="IT-SW-01-02"/>
    <x v="3"/>
    <s v="Colsof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720000"/>
    <n v="1"/>
    <n v="1"/>
    <n v="0"/>
    <n v="720000"/>
    <n v="720000"/>
    <n v="0"/>
  </r>
  <r>
    <s v="ColsofCanalIT-SW-01-03"/>
    <s v="IT-SW-01-03Canal"/>
    <m/>
    <x v="5"/>
    <s v="IT-SW-01-03"/>
    <x v="3"/>
    <s v="Colsof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810000"/>
    <n v="1"/>
    <n v="1"/>
    <n v="0"/>
    <n v="810000"/>
    <n v="810000"/>
    <n v="0"/>
  </r>
  <r>
    <s v="ColsofCanalIT-SW-01-04"/>
    <s v="IT-SW-01-04Canal"/>
    <m/>
    <x v="5"/>
    <s v="IT-SW-01-04"/>
    <x v="3"/>
    <s v="Colsof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972000.00000000012"/>
    <n v="1"/>
    <n v="1"/>
    <n v="0"/>
    <n v="972000.00000000012"/>
    <n v="972000"/>
    <n v="0"/>
  </r>
  <r>
    <s v="ColsofCanalIT-SW-01-05"/>
    <s v="IT-SW-01-05Canal"/>
    <m/>
    <x v="5"/>
    <s v="IT-SW-01-05"/>
    <x v="3"/>
    <s v="Colsof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1080000"/>
    <n v="1"/>
    <n v="1"/>
    <n v="0"/>
    <n v="1080000"/>
    <n v="1080000"/>
    <n v="0"/>
  </r>
  <r>
    <s v="ColsofCanalIT-SW-01-06"/>
    <s v="IT-SW-01-06Canal"/>
    <m/>
    <x v="5"/>
    <s v="IT-SW-01-06"/>
    <x v="3"/>
    <s v="Colsof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1296000"/>
    <n v="1"/>
    <n v="1"/>
    <n v="0"/>
    <n v="1296000"/>
    <n v="1296000"/>
    <n v="0"/>
  </r>
  <r>
    <s v="ColsofCanalIT-SW-02-01"/>
    <s v="IT-SW-02-01Canal"/>
    <m/>
    <x v="5"/>
    <s v="IT-SW-02-01"/>
    <x v="3"/>
    <s v="Colsof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750000"/>
    <n v="1"/>
    <n v="1"/>
    <n v="0"/>
    <n v="750000"/>
    <n v="750000"/>
    <n v="0"/>
  </r>
  <r>
    <s v="ColsofCanalIT-SW-02-02"/>
    <s v="IT-SW-02-02Canal"/>
    <m/>
    <x v="5"/>
    <s v="IT-SW-02-02"/>
    <x v="3"/>
    <s v="Colsof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080000"/>
    <n v="1"/>
    <n v="1"/>
    <n v="0"/>
    <n v="1080000"/>
    <n v="1080000"/>
    <n v="0"/>
  </r>
  <r>
    <s v="ColsofCanalIT-SW-02-03"/>
    <s v="IT-SW-02-03Canal"/>
    <m/>
    <x v="5"/>
    <s v="IT-SW-02-03"/>
    <x v="3"/>
    <s v="Colsof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1012500"/>
    <n v="1"/>
    <n v="1"/>
    <n v="0"/>
    <n v="1012500"/>
    <n v="1012500"/>
    <n v="0"/>
  </r>
  <r>
    <s v="ColsofCanalIT-SW-02-04"/>
    <s v="IT-SW-02-04Canal"/>
    <m/>
    <x v="5"/>
    <s v="IT-SW-02-04"/>
    <x v="3"/>
    <s v="Colsof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1458000.0000000002"/>
    <n v="1"/>
    <n v="1"/>
    <n v="0"/>
    <n v="1458000.0000000002"/>
    <n v="1458000"/>
    <n v="0"/>
  </r>
  <r>
    <s v="ColsofCanalIT-SW-02-05"/>
    <s v="IT-SW-02-05Canal"/>
    <m/>
    <x v="5"/>
    <s v="IT-SW-02-05"/>
    <x v="3"/>
    <s v="Colsof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1350000"/>
    <n v="1"/>
    <n v="1"/>
    <n v="0"/>
    <n v="1350000"/>
    <n v="1350000"/>
    <n v="0"/>
  </r>
  <r>
    <s v="ColsofCanalIT-SW-02-06"/>
    <s v="IT-SW-02-06Canal"/>
    <m/>
    <x v="5"/>
    <s v="IT-SW-02-06"/>
    <x v="3"/>
    <s v="Colsof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1944000"/>
    <n v="1"/>
    <n v="1"/>
    <n v="0"/>
    <n v="1944000"/>
    <n v="1944000"/>
    <n v="0"/>
  </r>
  <r>
    <s v="ColsofCanalIT-SW-03-01"/>
    <s v="IT-SW-03-01Canal"/>
    <m/>
    <x v="5"/>
    <s v="IT-SW-03-01"/>
    <x v="3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810000"/>
    <n v="1"/>
    <n v="1"/>
    <n v="0"/>
    <n v="810000"/>
    <n v="810000"/>
    <n v="0"/>
  </r>
  <r>
    <s v="ColsofCanalIT-SW-03-02"/>
    <s v="IT-SW-03-02Canal"/>
    <m/>
    <x v="5"/>
    <s v="IT-SW-03-02"/>
    <x v="3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972000.00000000012"/>
    <n v="1"/>
    <n v="1"/>
    <n v="0"/>
    <n v="972000.00000000012"/>
    <n v="972000"/>
    <n v="0"/>
  </r>
  <r>
    <s v="ColsofCanalIT-SW-03-03"/>
    <s v="IT-SW-03-03Canal"/>
    <m/>
    <x v="5"/>
    <s v="IT-SW-03-03"/>
    <x v="3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093500"/>
    <n v="1"/>
    <n v="1"/>
    <n v="0"/>
    <n v="1093500"/>
    <n v="1093500"/>
    <n v="0"/>
  </r>
  <r>
    <s v="ColsofCanalIT-SW-03-04"/>
    <s v="IT-SW-03-04Canal"/>
    <m/>
    <x v="5"/>
    <s v="IT-SW-03-04"/>
    <x v="3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1312200.0000000002"/>
    <n v="1"/>
    <n v="1"/>
    <n v="0"/>
    <n v="1312200.0000000002"/>
    <n v="1312200"/>
    <n v="0"/>
  </r>
  <r>
    <s v="ColsofCanalIT-SW-03-05"/>
    <s v="IT-SW-03-05Canal"/>
    <m/>
    <x v="5"/>
    <s v="IT-SW-03-05"/>
    <x v="3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1458000"/>
    <n v="1"/>
    <n v="1"/>
    <n v="0"/>
    <n v="1458000"/>
    <n v="1458000"/>
    <n v="0"/>
  </r>
  <r>
    <s v="ColsofCanalIT-SW-03-06"/>
    <s v="IT-SW-03-06Canal"/>
    <m/>
    <x v="5"/>
    <s v="IT-SW-03-06"/>
    <x v="3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1749600"/>
    <n v="1"/>
    <n v="1"/>
    <n v="0"/>
    <n v="1749600"/>
    <n v="1749600"/>
    <n v="0"/>
  </r>
  <r>
    <s v="ColsofCanalIT-SW-04-01"/>
    <s v="IT-SW-04-01Canal"/>
    <m/>
    <x v="5"/>
    <s v="IT-SW-04-01"/>
    <x v="3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1012500.0000000001"/>
    <n v="1"/>
    <n v="1"/>
    <n v="0"/>
    <n v="1012500.0000000001"/>
    <n v="1012500"/>
    <n v="0"/>
  </r>
  <r>
    <s v="ColsofCanalIT-SW-04-02"/>
    <s v="IT-SW-04-02Canal"/>
    <m/>
    <x v="5"/>
    <s v="IT-SW-04-02"/>
    <x v="3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1458000"/>
    <n v="1"/>
    <n v="1"/>
    <n v="0"/>
    <n v="1458000"/>
    <n v="1458000"/>
    <n v="0"/>
  </r>
  <r>
    <s v="ColsofCanalIT-SW-04-03"/>
    <s v="IT-SW-04-03Canal"/>
    <m/>
    <x v="5"/>
    <s v="IT-SW-04-03"/>
    <x v="3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1366875"/>
    <n v="1"/>
    <n v="1"/>
    <n v="0"/>
    <n v="1366875"/>
    <n v="1366875"/>
    <n v="0"/>
  </r>
  <r>
    <s v="ColsofCanalIT-SW-04-04"/>
    <s v="IT-SW-04-04Canal"/>
    <m/>
    <x v="5"/>
    <s v="IT-SW-04-04"/>
    <x v="3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1968300.0000000005"/>
    <n v="1"/>
    <n v="1"/>
    <n v="0"/>
    <n v="1968300.0000000005"/>
    <n v="1968300"/>
    <n v="0"/>
  </r>
  <r>
    <s v="ColsofCanalIT-SW-04-05"/>
    <s v="IT-SW-04-05Canal"/>
    <m/>
    <x v="5"/>
    <s v="IT-SW-04-05"/>
    <x v="3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1822500.0000000002"/>
    <n v="1"/>
    <n v="1"/>
    <n v="0"/>
    <n v="1822500.0000000002"/>
    <n v="1822500"/>
    <n v="0"/>
  </r>
  <r>
    <s v="ColsofCanalIT-SW-04-06"/>
    <s v="IT-SW-04-06Canal"/>
    <m/>
    <x v="5"/>
    <s v="IT-SW-04-06"/>
    <x v="3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2624400"/>
    <n v="1"/>
    <n v="1"/>
    <n v="0"/>
    <n v="2624400"/>
    <n v="2624400"/>
    <n v="0"/>
  </r>
  <r>
    <s v="ColsofCanalIT-SW-05-01"/>
    <s v="IT-SW-05-01Canal"/>
    <m/>
    <x v="5"/>
    <s v="IT-SW-05-01"/>
    <x v="3"/>
    <s v="Colsof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180000"/>
    <n v="1"/>
    <n v="1"/>
    <n v="0"/>
    <n v="180000"/>
    <n v="180000"/>
    <n v="0"/>
  </r>
  <r>
    <s v="ColsofCanalIT-SW-05-02"/>
    <s v="IT-SW-05-02Canal"/>
    <m/>
    <x v="5"/>
    <s v="IT-SW-05-02"/>
    <x v="3"/>
    <s v="Colsof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250000"/>
    <n v="1"/>
    <n v="1"/>
    <n v="0"/>
    <n v="250000"/>
    <n v="250000"/>
    <n v="0"/>
  </r>
  <r>
    <s v="ColsofCanalIT-SW-05-03"/>
    <s v="IT-SW-05-03Canal"/>
    <m/>
    <x v="5"/>
    <s v="IT-SW-05-03"/>
    <x v="3"/>
    <s v="Colsof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200000"/>
    <n v="1"/>
    <n v="1"/>
    <n v="0"/>
    <n v="200000"/>
    <n v="200000"/>
    <n v="0"/>
  </r>
  <r>
    <s v="ColsofCanalIT-SW-05-04"/>
    <s v="IT-SW-05-04Canal"/>
    <m/>
    <x v="5"/>
    <s v="IT-SW-05-04"/>
    <x v="3"/>
    <s v="Colsof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300000"/>
    <n v="1"/>
    <n v="1"/>
    <n v="0"/>
    <n v="300000"/>
    <n v="300000"/>
    <n v="0"/>
  </r>
  <r>
    <s v="ColsofCanalIT-SW-05-05"/>
    <s v="IT-SW-05-05Canal"/>
    <m/>
    <x v="5"/>
    <s v="IT-SW-05-05"/>
    <x v="3"/>
    <s v="Colsof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250000"/>
    <n v="1"/>
    <n v="1"/>
    <n v="0"/>
    <n v="250000"/>
    <n v="250000"/>
    <n v="0"/>
  </r>
  <r>
    <s v="ColsofCanalIT-SW-05-06"/>
    <s v="IT-SW-05-06Canal"/>
    <m/>
    <x v="5"/>
    <s v="IT-SW-05-06"/>
    <x v="3"/>
    <s v="Colsof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400000"/>
    <n v="1"/>
    <n v="1"/>
    <n v="0"/>
    <n v="400000"/>
    <n v="400000"/>
    <n v="0"/>
  </r>
  <r>
    <s v="ColsofCanalIT-SW-06-01"/>
    <s v="IT-SW-06-01Canal"/>
    <m/>
    <x v="5"/>
    <s v="IT-SW-06-01"/>
    <x v="3"/>
    <s v="Colsof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8687500"/>
    <n v="1"/>
    <n v="1"/>
    <n v="0"/>
    <n v="18687500"/>
    <n v="18687500"/>
    <n v="0"/>
  </r>
  <r>
    <s v="ColsofCanalIT-SW-06-02"/>
    <s v="IT-SW-06-02Canal"/>
    <m/>
    <x v="5"/>
    <s v="IT-SW-06-02"/>
    <x v="3"/>
    <s v="Colsof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24375000"/>
    <n v="1"/>
    <n v="1"/>
    <n v="0"/>
    <n v="24375000"/>
    <n v="24375000"/>
    <n v="0"/>
  </r>
  <r>
    <s v="ColsofCanalIT-SW-06-03"/>
    <s v="IT-SW-06-03Canal"/>
    <m/>
    <x v="5"/>
    <s v="IT-SW-06-03"/>
    <x v="3"/>
    <s v="Colsof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30875000"/>
    <n v="1"/>
    <n v="1"/>
    <n v="0"/>
    <n v="30875000"/>
    <n v="30875000"/>
    <n v="0"/>
  </r>
  <r>
    <s v="ColsofCanalIT-SW-07-01"/>
    <s v="IT-SW-07-01Canal"/>
    <m/>
    <x v="5"/>
    <s v="IT-SW-07-01"/>
    <x v="3"/>
    <s v="Colsof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720000"/>
    <n v="1"/>
    <n v="1"/>
    <n v="0"/>
    <n v="720000"/>
    <n v="720000"/>
    <n v="0"/>
  </r>
  <r>
    <s v="ColsofCanalIT-SW-07-02"/>
    <s v="IT-SW-07-02Canal"/>
    <m/>
    <x v="5"/>
    <s v="IT-SW-07-02"/>
    <x v="3"/>
    <s v="Colsof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1000000"/>
    <n v="1"/>
    <n v="1"/>
    <n v="0"/>
    <n v="1000000"/>
    <n v="1000000"/>
    <n v="0"/>
  </r>
  <r>
    <s v="ColsofCanalIT-SW-07-03"/>
    <s v="IT-SW-07-03Canal"/>
    <m/>
    <x v="5"/>
    <s v="IT-SW-07-03"/>
    <x v="3"/>
    <s v="Colsof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800000"/>
    <n v="1"/>
    <n v="1"/>
    <n v="0"/>
    <n v="800000"/>
    <n v="800000"/>
    <n v="0"/>
  </r>
  <r>
    <s v="ColsofCanalIT-SW-07-04"/>
    <s v="IT-SW-07-04Canal"/>
    <m/>
    <x v="5"/>
    <s v="IT-SW-07-04"/>
    <x v="3"/>
    <s v="Colsof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1200000"/>
    <n v="1"/>
    <n v="1"/>
    <n v="0"/>
    <n v="1200000"/>
    <n v="1200000"/>
    <n v="0"/>
  </r>
  <r>
    <s v="ColsofCanalIT-SW-07-05"/>
    <s v="IT-SW-07-05Canal"/>
    <m/>
    <x v="5"/>
    <s v="IT-SW-07-05"/>
    <x v="3"/>
    <s v="Colsof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1000000"/>
    <n v="1"/>
    <n v="1"/>
    <n v="0"/>
    <n v="1000000"/>
    <n v="1000000"/>
    <n v="0"/>
  </r>
  <r>
    <s v="ColsofCanalIT-SW-07-06"/>
    <s v="IT-SW-07-06Canal"/>
    <m/>
    <x v="5"/>
    <s v="IT-SW-07-06"/>
    <x v="3"/>
    <s v="Colsof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1600000"/>
    <n v="1"/>
    <n v="1"/>
    <n v="0"/>
    <n v="1600000"/>
    <n v="1600000"/>
    <n v="0"/>
  </r>
  <r>
    <s v="ColsofCanalIT-SW-08-01"/>
    <s v="IT-SW-08-01Canal"/>
    <m/>
    <x v="5"/>
    <s v="IT-SW-08-01"/>
    <x v="3"/>
    <s v="Colsof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56250"/>
    <n v="1"/>
    <n v="1"/>
    <n v="0"/>
    <n v="56250"/>
    <n v="56250"/>
    <n v="0"/>
  </r>
  <r>
    <s v="ColsofCanalIT-SW-08-02"/>
    <s v="IT-SW-08-02Canal"/>
    <m/>
    <x v="5"/>
    <s v="IT-SW-08-02"/>
    <x v="3"/>
    <s v="Colsof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62500"/>
    <n v="1"/>
    <n v="1"/>
    <n v="0"/>
    <n v="62500"/>
    <n v="62500"/>
    <n v="0"/>
  </r>
  <r>
    <s v="ColsofCanalIT-SW-08-03"/>
    <s v="IT-SW-08-03Canal"/>
    <m/>
    <x v="5"/>
    <s v="IT-SW-08-03"/>
    <x v="3"/>
    <s v="Colsof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75000"/>
    <n v="1"/>
    <n v="1"/>
    <n v="0"/>
    <n v="75000"/>
    <n v="75000"/>
    <n v="0"/>
  </r>
  <r>
    <s v="ColsofCanalIT-SW-08-04"/>
    <s v="IT-SW-08-04Canal"/>
    <m/>
    <x v="5"/>
    <s v="IT-SW-08-04"/>
    <x v="3"/>
    <s v="Colsof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87500"/>
    <n v="1"/>
    <n v="1"/>
    <n v="0"/>
    <n v="87500"/>
    <n v="87500"/>
    <n v="0"/>
  </r>
  <r>
    <s v="ColsofCanalIT-SW-08-05"/>
    <s v="IT-SW-08-05Canal"/>
    <m/>
    <x v="5"/>
    <s v="IT-SW-08-05"/>
    <x v="3"/>
    <s v="Colsof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93750"/>
    <n v="1"/>
    <n v="1"/>
    <n v="0"/>
    <n v="93750"/>
    <n v="93750"/>
    <n v="0"/>
  </r>
  <r>
    <s v="ColsofCanalIT-SW-08-06"/>
    <s v="IT-SW-08-06Canal"/>
    <m/>
    <x v="5"/>
    <s v="IT-SW-08-06"/>
    <x v="3"/>
    <s v="Colsof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125000"/>
    <n v="1"/>
    <n v="1"/>
    <n v="0"/>
    <n v="125000"/>
    <n v="125000"/>
    <n v="0"/>
  </r>
  <r>
    <s v="ColsofCanalIT-SW-09-01"/>
    <s v="IT-SW-09-01Canal"/>
    <m/>
    <x v="5"/>
    <s v="IT-SW-09-01"/>
    <x v="3"/>
    <s v="Colsof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8687500"/>
    <n v="1"/>
    <n v="1"/>
    <n v="0"/>
    <n v="18687500"/>
    <n v="18687500"/>
    <n v="0"/>
  </r>
  <r>
    <s v="ColsofCanalIT-SW-09-02"/>
    <s v="IT-SW-09-02Canal"/>
    <m/>
    <x v="5"/>
    <s v="IT-SW-09-02"/>
    <x v="3"/>
    <s v="Colsof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24375000"/>
    <n v="1"/>
    <n v="1"/>
    <n v="0"/>
    <n v="24375000"/>
    <n v="24375000"/>
    <n v="0"/>
  </r>
  <r>
    <s v="ColsofCanalIT-SW-09-03"/>
    <s v="IT-SW-09-03Canal"/>
    <m/>
    <x v="5"/>
    <s v="IT-SW-09-03"/>
    <x v="3"/>
    <s v="Colsof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30875000"/>
    <n v="1"/>
    <n v="1"/>
    <n v="0"/>
    <n v="30875000"/>
    <n v="30875000"/>
    <n v="0"/>
  </r>
  <r>
    <s v="ColsofCanalIT-SW-10-01"/>
    <s v="IT-SW-10-01Canal"/>
    <m/>
    <x v="5"/>
    <s v="IT-SW-10-01"/>
    <x v="3"/>
    <s v="Colsof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270000"/>
    <n v="1"/>
    <n v="1"/>
    <n v="0"/>
    <n v="270000"/>
    <n v="270000"/>
    <n v="0"/>
  </r>
  <r>
    <s v="ColsofCanalIT-SW-10-02"/>
    <s v="IT-SW-10-02Canal"/>
    <m/>
    <x v="5"/>
    <s v="IT-SW-10-02"/>
    <x v="3"/>
    <s v="Colsof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375000"/>
    <n v="1"/>
    <n v="1"/>
    <n v="0"/>
    <n v="375000"/>
    <n v="375000"/>
    <n v="0"/>
  </r>
  <r>
    <s v="ColsofCanalIT-SW-10-03"/>
    <s v="IT-SW-10-03Canal"/>
    <m/>
    <x v="5"/>
    <s v="IT-SW-10-03"/>
    <x v="3"/>
    <s v="Colsof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300000"/>
    <n v="1"/>
    <n v="1"/>
    <n v="0"/>
    <n v="300000"/>
    <n v="300000"/>
    <n v="0"/>
  </r>
  <r>
    <s v="ColsofCanalIT-SW-10-04"/>
    <s v="IT-SW-10-04Canal"/>
    <m/>
    <x v="5"/>
    <s v="IT-SW-10-04"/>
    <x v="3"/>
    <s v="Colsof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450000"/>
    <n v="1"/>
    <n v="1"/>
    <n v="0"/>
    <n v="450000"/>
    <n v="450000"/>
    <n v="0"/>
  </r>
  <r>
    <s v="ColsofCanalIT-SW-10-05"/>
    <s v="IT-SW-10-05Canal"/>
    <m/>
    <x v="5"/>
    <s v="IT-SW-10-05"/>
    <x v="3"/>
    <s v="Colsof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375000"/>
    <n v="1"/>
    <n v="1"/>
    <n v="0"/>
    <n v="375000"/>
    <n v="375000"/>
    <n v="0"/>
  </r>
  <r>
    <s v="ColsofCanalIT-SW-10-06"/>
    <s v="IT-SW-10-06Canal"/>
    <m/>
    <x v="5"/>
    <s v="IT-SW-10-06"/>
    <x v="3"/>
    <s v="Colsof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600000"/>
    <n v="1"/>
    <n v="1"/>
    <n v="0"/>
    <n v="600000"/>
    <n v="600000"/>
    <n v="0"/>
  </r>
  <r>
    <s v="ColsofCanalIT-SW-11-01"/>
    <s v="IT-SW-11-01Canal"/>
    <m/>
    <x v="5"/>
    <s v="IT-SW-11-01"/>
    <x v="3"/>
    <s v="Colsof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450000"/>
    <n v="1"/>
    <n v="1"/>
    <n v="0"/>
    <n v="450000"/>
    <n v="450000"/>
    <n v="0"/>
  </r>
  <r>
    <s v="ColsofCanalIT-SW-11-02"/>
    <s v="IT-SW-11-02Canal"/>
    <m/>
    <x v="5"/>
    <s v="IT-SW-11-02"/>
    <x v="3"/>
    <s v="Colsof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380000"/>
    <n v="1"/>
    <n v="1"/>
    <n v="0"/>
    <n v="380000"/>
    <n v="380000"/>
    <n v="0"/>
  </r>
  <r>
    <s v="ColsofCanalIT-SW-11-03"/>
    <s v="IT-SW-11-03Canal"/>
    <m/>
    <x v="5"/>
    <s v="IT-SW-11-03"/>
    <x v="3"/>
    <s v="Colsof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540000"/>
    <n v="1"/>
    <n v="1"/>
    <n v="0"/>
    <n v="540000"/>
    <n v="540000"/>
    <n v="0"/>
  </r>
  <r>
    <s v="ColsofCanalIT-SW-11-04"/>
    <s v="IT-SW-11-04Canal"/>
    <m/>
    <x v="5"/>
    <s v="IT-SW-11-04"/>
    <x v="3"/>
    <s v="Colsof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450000"/>
    <n v="1"/>
    <n v="1"/>
    <n v="0"/>
    <n v="450000"/>
    <n v="450000"/>
    <n v="0"/>
  </r>
  <r>
    <s v="ColsofCanalIT-SW-11-05"/>
    <s v="IT-SW-11-05Canal"/>
    <m/>
    <x v="5"/>
    <s v="IT-SW-11-05"/>
    <x v="3"/>
    <s v="Colsof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720000"/>
    <n v="1"/>
    <n v="1"/>
    <n v="0"/>
    <n v="720000"/>
    <n v="720000"/>
    <n v="0"/>
  </r>
  <r>
    <s v="ColsofCanalIT-SW-11-06"/>
    <s v="IT-SW-11-06Canal"/>
    <m/>
    <x v="5"/>
    <s v="IT-SW-11-06"/>
    <x v="3"/>
    <s v="Colsof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324000"/>
    <n v="1"/>
    <n v="1"/>
    <n v="0"/>
    <n v="324000"/>
    <n v="324000"/>
    <n v="0"/>
  </r>
  <r>
    <s v="UT Softlinebext 20202CanalIT-SW-01-01"/>
    <s v="IT-SW-01-01Canal"/>
    <m/>
    <x v="6"/>
    <s v="IT-SW-01-01"/>
    <x v="3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934400"/>
    <n v="1"/>
    <n v="1"/>
    <n v="0"/>
    <n v="934400"/>
    <n v="934400"/>
    <n v="0"/>
  </r>
  <r>
    <s v="UT Softlinebext 20202CanalIT-SW-01-02"/>
    <s v="IT-SW-01-02Canal"/>
    <m/>
    <x v="6"/>
    <s v="IT-SW-01-02"/>
    <x v="3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1052666.6666666667"/>
    <n v="1"/>
    <n v="1"/>
    <n v="0"/>
    <n v="1052666.6666666667"/>
    <n v="1052666.67"/>
    <n v="0"/>
  </r>
  <r>
    <s v="UT Softlinebext 20202CanalIT-SW-01-03"/>
    <s v="IT-SW-01-03Canal"/>
    <m/>
    <x v="6"/>
    <s v="IT-SW-01-03"/>
    <x v="3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934400"/>
    <n v="1"/>
    <n v="1"/>
    <n v="0"/>
    <n v="934400"/>
    <n v="934400"/>
    <n v="0"/>
  </r>
  <r>
    <s v="UT Softlinebext 20202CanalIT-SW-01-04"/>
    <s v="IT-SW-01-04Canal"/>
    <m/>
    <x v="6"/>
    <s v="IT-SW-01-04"/>
    <x v="3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1259333.3333333333"/>
    <n v="1"/>
    <n v="1"/>
    <n v="0"/>
    <n v="1259333.3333333333"/>
    <n v="1259333.33"/>
    <n v="0"/>
  </r>
  <r>
    <s v="UT Softlinebext 20202CanalIT-SW-01-05"/>
    <s v="IT-SW-01-05Canal"/>
    <m/>
    <x v="6"/>
    <s v="IT-SW-01-05"/>
    <x v="3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934400"/>
    <n v="1"/>
    <n v="1"/>
    <n v="0"/>
    <n v="934400"/>
    <n v="934400"/>
    <n v="0"/>
  </r>
  <r>
    <s v="UT Softlinebext 20202CanalIT-SW-01-06"/>
    <s v="IT-SW-01-06Canal"/>
    <m/>
    <x v="6"/>
    <s v="IT-SW-01-06"/>
    <x v="3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1633866.6666666667"/>
    <n v="1"/>
    <n v="1"/>
    <n v="0"/>
    <n v="1633866.6666666667"/>
    <n v="1633866.67"/>
    <n v="0"/>
  </r>
  <r>
    <s v="UT Softlinebext 20202CanalIT-SW-02-01"/>
    <s v="IT-SW-02-01Canal"/>
    <m/>
    <x v="6"/>
    <s v="IT-SW-02-01"/>
    <x v="3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934400"/>
    <n v="1"/>
    <n v="1"/>
    <n v="0"/>
    <n v="934400"/>
    <n v="934400"/>
    <n v="0"/>
  </r>
  <r>
    <s v="UT Softlinebext 20202CanalIT-SW-02-02"/>
    <s v="IT-SW-02-02Canal"/>
    <m/>
    <x v="6"/>
    <s v="IT-SW-02-02"/>
    <x v="3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642666.6666666667"/>
    <n v="1"/>
    <n v="1"/>
    <n v="0"/>
    <n v="1642666.6666666667"/>
    <n v="1642666.67"/>
    <n v="0"/>
  </r>
  <r>
    <s v="UT Softlinebext 20202CanalIT-SW-02-03"/>
    <s v="IT-SW-02-03Canal"/>
    <m/>
    <x v="6"/>
    <s v="IT-SW-02-03"/>
    <x v="3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934400"/>
    <n v="1"/>
    <n v="1"/>
    <n v="0"/>
    <n v="934400"/>
    <n v="934400"/>
    <n v="0"/>
  </r>
  <r>
    <s v="UT Softlinebext 20202CanalIT-SW-02-04"/>
    <s v="IT-SW-02-04Canal"/>
    <m/>
    <x v="6"/>
    <s v="IT-SW-02-04"/>
    <x v="3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1880000"/>
    <n v="1"/>
    <n v="1"/>
    <n v="0"/>
    <n v="1880000"/>
    <n v="1880000"/>
    <n v="0"/>
  </r>
  <r>
    <s v="UT Softlinebext 20202CanalIT-SW-02-05"/>
    <s v="IT-SW-02-05Canal"/>
    <m/>
    <x v="6"/>
    <s v="IT-SW-02-05"/>
    <x v="3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934400"/>
    <n v="1"/>
    <n v="1"/>
    <n v="0"/>
    <n v="934400"/>
    <n v="934400"/>
    <n v="0"/>
  </r>
  <r>
    <s v="UT Softlinebext 20202CanalIT-SW-02-06"/>
    <s v="IT-SW-02-06Canal"/>
    <m/>
    <x v="6"/>
    <s v="IT-SW-02-06"/>
    <x v="3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2217333.3333333335"/>
    <n v="1"/>
    <n v="1"/>
    <n v="0"/>
    <n v="2217333.3333333335"/>
    <n v="2217333.33"/>
    <n v="0"/>
  </r>
  <r>
    <s v="UT Softlinebext 20202CanalIT-SW-03-01"/>
    <s v="IT-SW-03-01Canal"/>
    <m/>
    <x v="6"/>
    <s v="IT-SW-03-01"/>
    <x v="3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1116000"/>
    <n v="1"/>
    <n v="1"/>
    <n v="0"/>
    <n v="1116000"/>
    <n v="1116000"/>
    <n v="0"/>
  </r>
  <r>
    <s v="UT Softlinebext 20202CanalIT-SW-03-02"/>
    <s v="IT-SW-03-02Canal"/>
    <m/>
    <x v="6"/>
    <s v="IT-SW-03-02"/>
    <x v="3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1466666.6666666667"/>
    <n v="1"/>
    <n v="1"/>
    <n v="0"/>
    <n v="1466666.6666666667"/>
    <n v="1466666.67"/>
    <n v="0"/>
  </r>
  <r>
    <s v="UT Softlinebext 20202CanalIT-SW-03-03"/>
    <s v="IT-SW-03-03Canal"/>
    <m/>
    <x v="6"/>
    <s v="IT-SW-03-03"/>
    <x v="3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116000"/>
    <n v="1"/>
    <n v="1"/>
    <n v="0"/>
    <n v="1116000"/>
    <n v="1116000"/>
    <n v="0"/>
  </r>
  <r>
    <s v="UT Softlinebext 20202CanalIT-SW-03-04"/>
    <s v="IT-SW-03-04Canal"/>
    <m/>
    <x v="6"/>
    <s v="IT-SW-03-04"/>
    <x v="3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1662000"/>
    <n v="1"/>
    <n v="1"/>
    <n v="0"/>
    <n v="1662000"/>
    <n v="1662000"/>
    <n v="0"/>
  </r>
  <r>
    <s v="UT Softlinebext 20202CanalIT-SW-03-05"/>
    <s v="IT-SW-03-05Canal"/>
    <m/>
    <x v="6"/>
    <s v="IT-SW-03-05"/>
    <x v="3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1116000"/>
    <n v="1"/>
    <n v="1"/>
    <n v="0"/>
    <n v="1116000"/>
    <n v="1116000"/>
    <n v="0"/>
  </r>
  <r>
    <s v="UT Softlinebext 20202CanalIT-SW-03-06"/>
    <s v="IT-SW-03-06Canal"/>
    <m/>
    <x v="6"/>
    <s v="IT-SW-03-06"/>
    <x v="3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2034266.666666667"/>
    <n v="1"/>
    <n v="1"/>
    <n v="0"/>
    <n v="2034266.666666667"/>
    <n v="2034266.67"/>
    <n v="0"/>
  </r>
  <r>
    <s v="UT Softlinebext 20202CanalIT-SW-04-01"/>
    <s v="IT-SW-04-01Canal"/>
    <m/>
    <x v="6"/>
    <s v="IT-SW-04-01"/>
    <x v="3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1116000"/>
    <n v="1"/>
    <n v="1"/>
    <n v="0"/>
    <n v="1116000"/>
    <n v="1116000"/>
    <n v="0"/>
  </r>
  <r>
    <s v="UT Softlinebext 20202CanalIT-SW-04-02"/>
    <s v="IT-SW-04-02Canal"/>
    <m/>
    <x v="6"/>
    <s v="IT-SW-04-02"/>
    <x v="3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2336000"/>
    <n v="1"/>
    <n v="1"/>
    <n v="0"/>
    <n v="2336000"/>
    <n v="2336000"/>
    <n v="0"/>
  </r>
  <r>
    <s v="UT Softlinebext 20202CanalIT-SW-04-03"/>
    <s v="IT-SW-04-03Canal"/>
    <m/>
    <x v="6"/>
    <s v="IT-SW-04-03"/>
    <x v="3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1116000"/>
    <n v="1"/>
    <n v="1"/>
    <n v="0"/>
    <n v="1116000"/>
    <n v="1116000"/>
    <n v="0"/>
  </r>
  <r>
    <s v="UT Softlinebext 20202CanalIT-SW-04-04"/>
    <s v="IT-SW-04-04Canal"/>
    <m/>
    <x v="6"/>
    <s v="IT-SW-04-04"/>
    <x v="3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2528000"/>
    <n v="1"/>
    <n v="1"/>
    <n v="0"/>
    <n v="2528000"/>
    <n v="2528000"/>
    <n v="0"/>
  </r>
  <r>
    <s v="UT Softlinebext 20202CanalIT-SW-04-05"/>
    <s v="IT-SW-04-05Canal"/>
    <m/>
    <x v="6"/>
    <s v="IT-SW-04-05"/>
    <x v="3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1116000"/>
    <n v="1"/>
    <n v="1"/>
    <n v="0"/>
    <n v="1116000"/>
    <n v="1116000"/>
    <n v="0"/>
  </r>
  <r>
    <s v="UT Softlinebext 20202CanalIT-SW-04-06"/>
    <s v="IT-SW-04-06Canal"/>
    <m/>
    <x v="6"/>
    <s v="IT-SW-04-06"/>
    <x v="3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2927466.6666666665"/>
    <n v="1"/>
    <n v="1"/>
    <n v="0"/>
    <n v="2927466.6666666665"/>
    <n v="2927466.67"/>
    <n v="0"/>
  </r>
  <r>
    <s v="UT Softlinebext 20202CanalIT-SW-05-01"/>
    <s v="IT-SW-05-01Canal"/>
    <m/>
    <x v="6"/>
    <s v="IT-SW-05-01"/>
    <x v="3"/>
    <s v="UT Softlinebext 20202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133333.33333333334"/>
    <n v="1"/>
    <n v="1"/>
    <n v="0"/>
    <n v="133333.33333333334"/>
    <n v="133333.32999999999"/>
    <n v="0"/>
  </r>
  <r>
    <s v="UT Softlinebext 20202CanalIT-SW-05-02"/>
    <s v="IT-SW-05-02Canal"/>
    <m/>
    <x v="6"/>
    <s v="IT-SW-05-02"/>
    <x v="3"/>
    <s v="UT Softlinebext 20202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200000"/>
    <n v="1"/>
    <n v="1"/>
    <n v="0"/>
    <n v="200000"/>
    <n v="200000"/>
    <n v="0"/>
  </r>
  <r>
    <s v="UT Softlinebext 20202CanalIT-SW-05-03"/>
    <s v="IT-SW-05-03Canal"/>
    <m/>
    <x v="6"/>
    <s v="IT-SW-05-03"/>
    <x v="3"/>
    <s v="UT Softlinebext 20202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133333.33333333334"/>
    <n v="1"/>
    <n v="1"/>
    <n v="0"/>
    <n v="133333.33333333334"/>
    <n v="133333.32999999999"/>
    <n v="0"/>
  </r>
  <r>
    <s v="UT Softlinebext 20202CanalIT-SW-05-04"/>
    <s v="IT-SW-05-04Canal"/>
    <m/>
    <x v="6"/>
    <s v="IT-SW-05-04"/>
    <x v="3"/>
    <s v="UT Softlinebext 20202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240000"/>
    <n v="1"/>
    <n v="1"/>
    <n v="0"/>
    <n v="240000"/>
    <n v="240000"/>
    <n v="0"/>
  </r>
  <r>
    <s v="UT Softlinebext 20202CanalIT-SW-05-05"/>
    <s v="IT-SW-05-05Canal"/>
    <m/>
    <x v="6"/>
    <s v="IT-SW-05-05"/>
    <x v="3"/>
    <s v="UT Softlinebext 20202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133333.33333333334"/>
    <n v="1"/>
    <n v="1"/>
    <n v="0"/>
    <n v="133333.33333333334"/>
    <n v="133333.32999999999"/>
    <n v="0"/>
  </r>
  <r>
    <s v="UT Softlinebext 20202CanalIT-SW-05-06"/>
    <s v="IT-SW-05-06Canal"/>
    <m/>
    <x v="6"/>
    <s v="IT-SW-05-06"/>
    <x v="3"/>
    <s v="UT Softlinebext 20202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293333.33333333331"/>
    <n v="1"/>
    <n v="1"/>
    <n v="0"/>
    <n v="293333.33333333331"/>
    <n v="293333.33"/>
    <n v="0"/>
  </r>
  <r>
    <s v="UT Softlinebext 20202CanalIT-SW-06-01"/>
    <s v="IT-SW-06-01Canal"/>
    <m/>
    <x v="6"/>
    <s v="IT-SW-06-01"/>
    <x v="3"/>
    <s v="UT Softlinebext 20202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5333333.333333334"/>
    <n v="1"/>
    <n v="1"/>
    <n v="0"/>
    <n v="15333333.333333334"/>
    <n v="15333333.33"/>
    <n v="0"/>
  </r>
  <r>
    <s v="UT Softlinebext 20202CanalIT-SW-06-02"/>
    <s v="IT-SW-06-02Canal"/>
    <m/>
    <x v="6"/>
    <s v="IT-SW-06-02"/>
    <x v="3"/>
    <s v="UT Softlinebext 20202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17333333.333333332"/>
    <n v="1"/>
    <n v="1"/>
    <n v="0"/>
    <n v="17333333.333333332"/>
    <n v="17333333.329999998"/>
    <n v="0"/>
  </r>
  <r>
    <s v="UT Softlinebext 20202CanalIT-SW-06-03"/>
    <s v="IT-SW-06-03Canal"/>
    <m/>
    <x v="6"/>
    <s v="IT-SW-06-03"/>
    <x v="3"/>
    <s v="UT Softlinebext 20202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20000000"/>
    <n v="1"/>
    <n v="1"/>
    <n v="0"/>
    <n v="20000000"/>
    <n v="20000000"/>
    <n v="0"/>
  </r>
  <r>
    <s v="UT Softlinebext 20202CanalIT-SW-07-01"/>
    <s v="IT-SW-07-01Canal"/>
    <m/>
    <x v="6"/>
    <s v="IT-SW-07-01"/>
    <x v="3"/>
    <s v="UT Softlinebext 20202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120000"/>
    <n v="1"/>
    <n v="1"/>
    <n v="0"/>
    <n v="120000"/>
    <n v="120000"/>
    <n v="0"/>
  </r>
  <r>
    <s v="UT Softlinebext 20202CanalIT-SW-07-02"/>
    <s v="IT-SW-07-02Canal"/>
    <m/>
    <x v="6"/>
    <s v="IT-SW-07-02"/>
    <x v="3"/>
    <s v="UT Softlinebext 20202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133333.33333333334"/>
    <n v="1"/>
    <n v="1"/>
    <n v="0"/>
    <n v="133333.33333333334"/>
    <n v="133333.32999999999"/>
    <n v="0"/>
  </r>
  <r>
    <s v="UT Softlinebext 20202CanalIT-SW-07-03"/>
    <s v="IT-SW-07-03Canal"/>
    <m/>
    <x v="6"/>
    <s v="IT-SW-07-03"/>
    <x v="3"/>
    <s v="UT Softlinebext 20202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120000"/>
    <n v="1"/>
    <n v="1"/>
    <n v="0"/>
    <n v="120000"/>
    <n v="120000"/>
    <n v="0"/>
  </r>
  <r>
    <s v="UT Softlinebext 20202CanalIT-SW-07-04"/>
    <s v="IT-SW-07-04Canal"/>
    <m/>
    <x v="6"/>
    <s v="IT-SW-07-04"/>
    <x v="3"/>
    <s v="UT Softlinebext 20202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160000"/>
    <n v="1"/>
    <n v="1"/>
    <n v="0"/>
    <n v="160000"/>
    <n v="160000"/>
    <n v="0"/>
  </r>
  <r>
    <s v="UT Softlinebext 20202CanalIT-SW-07-05"/>
    <s v="IT-SW-07-05Canal"/>
    <m/>
    <x v="6"/>
    <s v="IT-SW-07-05"/>
    <x v="3"/>
    <s v="UT Softlinebext 20202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120000"/>
    <n v="1"/>
    <n v="1"/>
    <n v="0"/>
    <n v="120000"/>
    <n v="120000"/>
    <n v="0"/>
  </r>
  <r>
    <s v="UT Softlinebext 20202CanalIT-SW-07-06"/>
    <s v="IT-SW-07-06Canal"/>
    <m/>
    <x v="6"/>
    <s v="IT-SW-07-06"/>
    <x v="3"/>
    <s v="UT Softlinebext 20202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293333.33333333331"/>
    <n v="1"/>
    <n v="1"/>
    <n v="0"/>
    <n v="293333.33333333331"/>
    <n v="293333.33"/>
    <n v="0"/>
  </r>
  <r>
    <s v="UT Softlinebext 20202CanalIT-SW-08-01"/>
    <s v="IT-SW-08-01Canal"/>
    <m/>
    <x v="6"/>
    <s v="IT-SW-08-01"/>
    <x v="3"/>
    <s v="UT Softlinebext 20202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106666.66666666667"/>
    <n v="1"/>
    <n v="1"/>
    <n v="0"/>
    <n v="106666.66666666667"/>
    <n v="106666.67"/>
    <n v="0"/>
  </r>
  <r>
    <s v="UT Softlinebext 20202CanalIT-SW-08-02"/>
    <s v="IT-SW-08-02Canal"/>
    <m/>
    <x v="6"/>
    <s v="IT-SW-08-02"/>
    <x v="3"/>
    <s v="UT Softlinebext 20202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133333.33333333334"/>
    <n v="1"/>
    <n v="1"/>
    <n v="0"/>
    <n v="133333.33333333334"/>
    <n v="133333.32999999999"/>
    <n v="0"/>
  </r>
  <r>
    <s v="UT Softlinebext 20202CanalIT-SW-08-03"/>
    <s v="IT-SW-08-03Canal"/>
    <m/>
    <x v="6"/>
    <s v="IT-SW-08-03"/>
    <x v="3"/>
    <s v="UT Softlinebext 20202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106666.66666666667"/>
    <n v="1"/>
    <n v="1"/>
    <n v="0"/>
    <n v="106666.66666666667"/>
    <n v="106666.67"/>
    <n v="0"/>
  </r>
  <r>
    <s v="UT Softlinebext 20202CanalIT-SW-08-04"/>
    <s v="IT-SW-08-04Canal"/>
    <m/>
    <x v="6"/>
    <s v="IT-SW-08-04"/>
    <x v="3"/>
    <s v="UT Softlinebext 20202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200000"/>
    <n v="1"/>
    <n v="1"/>
    <n v="0"/>
    <n v="200000"/>
    <n v="200000"/>
    <n v="0"/>
  </r>
  <r>
    <s v="UT Softlinebext 20202CanalIT-SW-08-05"/>
    <s v="IT-SW-08-05Canal"/>
    <m/>
    <x v="6"/>
    <s v="IT-SW-08-05"/>
    <x v="3"/>
    <s v="UT Softlinebext 20202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106666.66666666667"/>
    <n v="1"/>
    <n v="1"/>
    <n v="0"/>
    <n v="106666.66666666667"/>
    <n v="106666.67"/>
    <n v="0"/>
  </r>
  <r>
    <s v="UT Softlinebext 20202CanalIT-SW-08-06"/>
    <s v="IT-SW-08-06Canal"/>
    <m/>
    <x v="6"/>
    <s v="IT-SW-08-06"/>
    <x v="3"/>
    <s v="UT Softlinebext 20202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293333.33333333331"/>
    <n v="1"/>
    <n v="1"/>
    <n v="0"/>
    <n v="293333.33333333331"/>
    <n v="293333.33"/>
    <n v="0"/>
  </r>
  <r>
    <s v="UT Softlinebext 20202CanalIT-SW-09-01"/>
    <s v="IT-SW-09-01Canal"/>
    <m/>
    <x v="6"/>
    <s v="IT-SW-09-01"/>
    <x v="3"/>
    <s v="UT Softlinebext 20202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7333333.333333332"/>
    <n v="1"/>
    <n v="1"/>
    <n v="0"/>
    <n v="17333333.333333332"/>
    <n v="17333333.329999998"/>
    <n v="0"/>
  </r>
  <r>
    <s v="UT Softlinebext 20202CanalIT-SW-09-02"/>
    <s v="IT-SW-09-02Canal"/>
    <m/>
    <x v="6"/>
    <s v="IT-SW-09-02"/>
    <x v="3"/>
    <s v="UT Softlinebext 20202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17333333.333333332"/>
    <n v="1"/>
    <n v="1"/>
    <n v="0"/>
    <n v="17333333.333333332"/>
    <n v="17333333.329999998"/>
    <n v="0"/>
  </r>
  <r>
    <s v="UT Softlinebext 20202CanalIT-SW-09-03"/>
    <s v="IT-SW-09-03Canal"/>
    <m/>
    <x v="6"/>
    <s v="IT-SW-09-03"/>
    <x v="3"/>
    <s v="UT Softlinebext 20202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17333333.333333332"/>
    <n v="1"/>
    <n v="1"/>
    <n v="0"/>
    <n v="17333333.333333332"/>
    <n v="17333333.329999998"/>
    <n v="0"/>
  </r>
  <r>
    <s v="UT Softlinebext 20202CanalIT-SW-10-01"/>
    <s v="IT-SW-10-01Canal"/>
    <m/>
    <x v="6"/>
    <s v="IT-SW-10-01"/>
    <x v="3"/>
    <s v="UT Softlinebext 20202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200000"/>
    <n v="1"/>
    <n v="1"/>
    <n v="0"/>
    <n v="200000"/>
    <n v="200000"/>
    <n v="0"/>
  </r>
  <r>
    <s v="UT Softlinebext 20202CanalIT-SW-10-02"/>
    <s v="IT-SW-10-02Canal"/>
    <m/>
    <x v="6"/>
    <s v="IT-SW-10-02"/>
    <x v="3"/>
    <s v="UT Softlinebext 20202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200000"/>
    <n v="1"/>
    <n v="1"/>
    <n v="0"/>
    <n v="200000"/>
    <n v="200000"/>
    <n v="0"/>
  </r>
  <r>
    <s v="UT Softlinebext 20202CanalIT-SW-10-03"/>
    <s v="IT-SW-10-03Canal"/>
    <m/>
    <x v="6"/>
    <s v="IT-SW-10-03"/>
    <x v="3"/>
    <s v="UT Softlinebext 20202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200000"/>
    <n v="1"/>
    <n v="1"/>
    <n v="0"/>
    <n v="200000"/>
    <n v="200000"/>
    <n v="0"/>
  </r>
  <r>
    <s v="UT Softlinebext 20202CanalIT-SW-10-04"/>
    <s v="IT-SW-10-04Canal"/>
    <m/>
    <x v="6"/>
    <s v="IT-SW-10-04"/>
    <x v="3"/>
    <s v="UT Softlinebext 20202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200000"/>
    <n v="1"/>
    <n v="1"/>
    <n v="0"/>
    <n v="200000"/>
    <n v="200000"/>
    <n v="0"/>
  </r>
  <r>
    <s v="UT Softlinebext 20202CanalIT-SW-10-05"/>
    <s v="IT-SW-10-05Canal"/>
    <m/>
    <x v="6"/>
    <s v="IT-SW-10-05"/>
    <x v="3"/>
    <s v="UT Softlinebext 20202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240000"/>
    <n v="1"/>
    <n v="1"/>
    <n v="0"/>
    <n v="240000"/>
    <n v="240000"/>
    <n v="0"/>
  </r>
  <r>
    <s v="UT Softlinebext 20202CanalIT-SW-10-06"/>
    <s v="IT-SW-10-06Canal"/>
    <m/>
    <x v="6"/>
    <s v="IT-SW-10-06"/>
    <x v="3"/>
    <s v="UT Softlinebext 20202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200000"/>
    <n v="1"/>
    <n v="1"/>
    <n v="0"/>
    <n v="200000"/>
    <n v="200000"/>
    <n v="0"/>
  </r>
  <r>
    <s v="UT Softlinebext 20202CanalIT-SW-11-01"/>
    <s v="IT-SW-11-01Canal"/>
    <m/>
    <x v="6"/>
    <s v="IT-SW-11-01"/>
    <x v="3"/>
    <s v="UT Softlinebext 20202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200000"/>
    <n v="1"/>
    <n v="1"/>
    <n v="0"/>
    <n v="200000"/>
    <n v="200000"/>
    <n v="0"/>
  </r>
  <r>
    <s v="UT Softlinebext 20202CanalIT-SW-11-02"/>
    <s v="IT-SW-11-02Canal"/>
    <m/>
    <x v="6"/>
    <s v="IT-SW-11-02"/>
    <x v="3"/>
    <s v="UT Softlinebext 20202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200000"/>
    <n v="1"/>
    <n v="1"/>
    <n v="0"/>
    <n v="200000"/>
    <n v="200000"/>
    <n v="0"/>
  </r>
  <r>
    <s v="UT Softlinebext 20202CanalIT-SW-11-03"/>
    <s v="IT-SW-11-03Canal"/>
    <m/>
    <x v="6"/>
    <s v="IT-SW-11-03"/>
    <x v="3"/>
    <s v="UT Softlinebext 20202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240000"/>
    <n v="1"/>
    <n v="1"/>
    <n v="0"/>
    <n v="240000"/>
    <n v="240000"/>
    <n v="0"/>
  </r>
  <r>
    <s v="UT Softlinebext 20202CanalIT-SW-11-04"/>
    <s v="IT-SW-11-04Canal"/>
    <m/>
    <x v="6"/>
    <s v="IT-SW-11-04"/>
    <x v="3"/>
    <s v="UT Softlinebext 20202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240000"/>
    <n v="1"/>
    <n v="1"/>
    <n v="0"/>
    <n v="240000"/>
    <n v="240000"/>
    <n v="0"/>
  </r>
  <r>
    <s v="UT Softlinebext 20202CanalIT-SW-11-05"/>
    <s v="IT-SW-11-05Canal"/>
    <m/>
    <x v="6"/>
    <s v="IT-SW-11-05"/>
    <x v="3"/>
    <s v="UT Softlinebext 20202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266666.66666666669"/>
    <n v="1"/>
    <n v="1"/>
    <n v="0"/>
    <n v="266666.66666666669"/>
    <n v="266666.67"/>
    <n v="0"/>
  </r>
  <r>
    <s v="UT Softlinebext 20202CanalIT-SW-11-06"/>
    <s v="IT-SW-11-06Canal"/>
    <m/>
    <x v="6"/>
    <s v="IT-SW-11-06"/>
    <x v="3"/>
    <s v="UT Softlinebext 20202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200000"/>
    <n v="1"/>
    <n v="1"/>
    <n v="0"/>
    <n v="200000"/>
    <n v="200000"/>
    <n v="0"/>
  </r>
  <r>
    <s v="UT NimbitCanalIT-SW-01-01"/>
    <s v="IT-SW-01-01Canal"/>
    <m/>
    <x v="7"/>
    <s v="IT-SW-01-01"/>
    <x v="3"/>
    <s v="UT Nimbit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1088000"/>
    <n v="1"/>
    <n v="1"/>
    <n v="0"/>
    <n v="1088000"/>
    <n v="1088000"/>
    <n v="0"/>
  </r>
  <r>
    <s v="UT NimbitCanalIT-SW-01-02"/>
    <s v="IT-SW-01-02Canal"/>
    <m/>
    <x v="7"/>
    <s v="IT-SW-01-02"/>
    <x v="3"/>
    <s v="UT Nimbit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2278000"/>
    <n v="1"/>
    <n v="1"/>
    <n v="0"/>
    <n v="2278000"/>
    <n v="2278000"/>
    <n v="0"/>
  </r>
  <r>
    <s v="UT NimbitCanalIT-SW-01-03"/>
    <s v="IT-SW-01-03Canal"/>
    <m/>
    <x v="7"/>
    <s v="IT-SW-01-03"/>
    <x v="3"/>
    <s v="UT Nimbit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1088000"/>
    <n v="1"/>
    <n v="1"/>
    <n v="0"/>
    <n v="1088000"/>
    <n v="1088000"/>
    <n v="0"/>
  </r>
  <r>
    <s v="UT NimbitCanalIT-SW-01-04"/>
    <s v="IT-SW-01-04Canal"/>
    <m/>
    <x v="7"/>
    <s v="IT-SW-01-04"/>
    <x v="3"/>
    <s v="UT Nimbit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2278000"/>
    <n v="1"/>
    <n v="1"/>
    <n v="0"/>
    <n v="2278000"/>
    <n v="2278000"/>
    <n v="0"/>
  </r>
  <r>
    <s v="UT NimbitCanalIT-SW-01-05"/>
    <s v="IT-SW-01-05Canal"/>
    <m/>
    <x v="7"/>
    <s v="IT-SW-01-05"/>
    <x v="3"/>
    <s v="UT Nimbit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1088000"/>
    <n v="1"/>
    <n v="1"/>
    <n v="0"/>
    <n v="1088000"/>
    <n v="1088000"/>
    <n v="0"/>
  </r>
  <r>
    <s v="UT NimbitCanalIT-SW-01-06"/>
    <s v="IT-SW-01-06Canal"/>
    <m/>
    <x v="7"/>
    <s v="IT-SW-01-06"/>
    <x v="3"/>
    <s v="UT Nimbit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2703000"/>
    <n v="1"/>
    <n v="1"/>
    <n v="0"/>
    <n v="2703000"/>
    <n v="2703000"/>
    <n v="0"/>
  </r>
  <r>
    <s v="UT NimbitCanalIT-SW-02-01"/>
    <s v="IT-SW-02-01Canal"/>
    <m/>
    <x v="7"/>
    <s v="IT-SW-02-01"/>
    <x v="3"/>
    <s v="UT Nimbit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1088000"/>
    <n v="1"/>
    <n v="1"/>
    <n v="0"/>
    <n v="1088000"/>
    <n v="1088000"/>
    <n v="0"/>
  </r>
  <r>
    <s v="UT NimbitCanalIT-SW-02-02"/>
    <s v="IT-SW-02-02Canal"/>
    <m/>
    <x v="7"/>
    <s v="IT-SW-02-02"/>
    <x v="3"/>
    <s v="UT Nimbit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2278000"/>
    <n v="1"/>
    <n v="1"/>
    <n v="0"/>
    <n v="2278000"/>
    <n v="2278000"/>
    <n v="0"/>
  </r>
  <r>
    <s v="UT NimbitCanalIT-SW-02-03"/>
    <s v="IT-SW-02-03Canal"/>
    <m/>
    <x v="7"/>
    <s v="IT-SW-02-03"/>
    <x v="3"/>
    <s v="UT Nimbit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1088000"/>
    <n v="1"/>
    <n v="1"/>
    <n v="0"/>
    <n v="1088000"/>
    <n v="1088000"/>
    <n v="0"/>
  </r>
  <r>
    <s v="UT NimbitCanalIT-SW-02-04"/>
    <s v="IT-SW-02-04Canal"/>
    <m/>
    <x v="7"/>
    <s v="IT-SW-02-04"/>
    <x v="3"/>
    <s v="UT Nimbit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2278000"/>
    <n v="1"/>
    <n v="1"/>
    <n v="0"/>
    <n v="2278000"/>
    <n v="2278000"/>
    <n v="0"/>
  </r>
  <r>
    <s v="UT NimbitCanalIT-SW-02-05"/>
    <s v="IT-SW-02-05Canal"/>
    <m/>
    <x v="7"/>
    <s v="IT-SW-02-05"/>
    <x v="3"/>
    <s v="UT Nimbit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1088000"/>
    <n v="1"/>
    <n v="1"/>
    <n v="0"/>
    <n v="1088000"/>
    <n v="1088000"/>
    <n v="0"/>
  </r>
  <r>
    <s v="UT NimbitCanalIT-SW-02-06"/>
    <s v="IT-SW-02-06Canal"/>
    <m/>
    <x v="7"/>
    <s v="IT-SW-02-06"/>
    <x v="3"/>
    <s v="UT Nimbit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2703000"/>
    <n v="1"/>
    <n v="1"/>
    <n v="0"/>
    <n v="2703000"/>
    <n v="2703000"/>
    <n v="0"/>
  </r>
  <r>
    <s v="UT NimbitCanalIT-SW-03-01"/>
    <s v="IT-SW-03-01Canal"/>
    <m/>
    <x v="7"/>
    <s v="IT-SW-03-01"/>
    <x v="3"/>
    <s v="UT Nimbit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1088000"/>
    <n v="1"/>
    <n v="1"/>
    <n v="0"/>
    <n v="1088000"/>
    <n v="1088000"/>
    <n v="0"/>
  </r>
  <r>
    <s v="UT NimbitCanalIT-SW-03-02"/>
    <s v="IT-SW-03-02Canal"/>
    <m/>
    <x v="7"/>
    <s v="IT-SW-03-02"/>
    <x v="3"/>
    <s v="UT Nimbit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2278000"/>
    <n v="1"/>
    <n v="1"/>
    <n v="0"/>
    <n v="2278000"/>
    <n v="2278000"/>
    <n v="0"/>
  </r>
  <r>
    <s v="UT NimbitCanalIT-SW-03-03"/>
    <s v="IT-SW-03-03Canal"/>
    <m/>
    <x v="7"/>
    <s v="IT-SW-03-03"/>
    <x v="3"/>
    <s v="UT Nimbit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088000"/>
    <n v="1"/>
    <n v="1"/>
    <n v="0"/>
    <n v="1088000"/>
    <n v="1088000"/>
    <n v="0"/>
  </r>
  <r>
    <s v="UT NimbitCanalIT-SW-03-04"/>
    <s v="IT-SW-03-04Canal"/>
    <m/>
    <x v="7"/>
    <s v="IT-SW-03-04"/>
    <x v="3"/>
    <s v="UT Nimbit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2278000"/>
    <n v="1"/>
    <n v="1"/>
    <n v="0"/>
    <n v="2278000"/>
    <n v="2278000"/>
    <n v="0"/>
  </r>
  <r>
    <s v="UT NimbitCanalIT-SW-03-05"/>
    <s v="IT-SW-03-05Canal"/>
    <m/>
    <x v="7"/>
    <s v="IT-SW-03-05"/>
    <x v="3"/>
    <s v="UT Nimbit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1088000"/>
    <n v="1"/>
    <n v="1"/>
    <n v="0"/>
    <n v="1088000"/>
    <n v="1088000"/>
    <n v="0"/>
  </r>
  <r>
    <s v="UT NimbitCanalIT-SW-03-06"/>
    <s v="IT-SW-03-06Canal"/>
    <m/>
    <x v="7"/>
    <s v="IT-SW-03-06"/>
    <x v="3"/>
    <s v="UT Nimbit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2703000"/>
    <n v="1"/>
    <n v="1"/>
    <n v="0"/>
    <n v="2703000"/>
    <n v="2703000"/>
    <n v="0"/>
  </r>
  <r>
    <s v="UT NimbitCanalIT-SW-04-01"/>
    <s v="IT-SW-04-01Canal"/>
    <m/>
    <x v="7"/>
    <s v="IT-SW-04-01"/>
    <x v="3"/>
    <s v="UT Nimbit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1088000"/>
    <n v="1"/>
    <n v="1"/>
    <n v="0"/>
    <n v="1088000"/>
    <n v="1088000"/>
    <n v="0"/>
  </r>
  <r>
    <s v="UT NimbitCanalIT-SW-04-02"/>
    <s v="IT-SW-04-02Canal"/>
    <m/>
    <x v="7"/>
    <s v="IT-SW-04-02"/>
    <x v="3"/>
    <s v="UT Nimbit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2278000"/>
    <n v="1"/>
    <n v="1"/>
    <n v="0"/>
    <n v="2278000"/>
    <n v="2278000"/>
    <n v="0"/>
  </r>
  <r>
    <s v="UT NimbitCanalIT-SW-04-03"/>
    <s v="IT-SW-04-03Canal"/>
    <m/>
    <x v="7"/>
    <s v="IT-SW-04-03"/>
    <x v="3"/>
    <s v="UT Nimbit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1088000"/>
    <n v="1"/>
    <n v="1"/>
    <n v="0"/>
    <n v="1088000"/>
    <n v="1088000"/>
    <n v="0"/>
  </r>
  <r>
    <s v="UT NimbitCanalIT-SW-04-04"/>
    <s v="IT-SW-04-04Canal"/>
    <m/>
    <x v="7"/>
    <s v="IT-SW-04-04"/>
    <x v="3"/>
    <s v="UT Nimbit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2278000"/>
    <n v="1"/>
    <n v="1"/>
    <n v="0"/>
    <n v="2278000"/>
    <n v="2278000"/>
    <n v="0"/>
  </r>
  <r>
    <s v="UT NimbitCanalIT-SW-04-05"/>
    <s v="IT-SW-04-05Canal"/>
    <m/>
    <x v="7"/>
    <s v="IT-SW-04-05"/>
    <x v="3"/>
    <s v="UT Nimbit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1088000"/>
    <n v="1"/>
    <n v="1"/>
    <n v="0"/>
    <n v="1088000"/>
    <n v="1088000"/>
    <n v="0"/>
  </r>
  <r>
    <s v="UT NimbitCanalIT-SW-04-06"/>
    <s v="IT-SW-04-06Canal"/>
    <m/>
    <x v="7"/>
    <s v="IT-SW-04-06"/>
    <x v="3"/>
    <s v="UT Nimbit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2703000"/>
    <n v="1"/>
    <n v="1"/>
    <n v="0"/>
    <n v="2703000"/>
    <n v="2703000"/>
    <n v="0"/>
  </r>
  <r>
    <s v="UT NimbitCanalIT-SW-05-01"/>
    <s v="IT-SW-05-01Canal"/>
    <m/>
    <x v="7"/>
    <s v="IT-SW-05-01"/>
    <x v="3"/>
    <s v="UT Nimbit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2720000"/>
    <n v="1"/>
    <n v="1"/>
    <n v="0"/>
    <n v="2720000"/>
    <n v="2720000"/>
    <n v="0"/>
  </r>
  <r>
    <s v="UT NimbitCanalIT-SW-05-02"/>
    <s v="IT-SW-05-02Canal"/>
    <m/>
    <x v="7"/>
    <s v="IT-SW-05-02"/>
    <x v="3"/>
    <s v="UT Nimbit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3910000"/>
    <n v="1"/>
    <n v="1"/>
    <n v="0"/>
    <n v="3910000"/>
    <n v="3910000"/>
    <n v="0"/>
  </r>
  <r>
    <s v="UT NimbitCanalIT-SW-05-03"/>
    <s v="IT-SW-05-03Canal"/>
    <m/>
    <x v="7"/>
    <s v="IT-SW-05-03"/>
    <x v="3"/>
    <s v="UT Nimbit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2720000"/>
    <n v="1"/>
    <n v="1"/>
    <n v="0"/>
    <n v="2720000"/>
    <n v="2720000"/>
    <n v="0"/>
  </r>
  <r>
    <s v="UT NimbitCanalIT-SW-05-04"/>
    <s v="IT-SW-05-04Canal"/>
    <m/>
    <x v="7"/>
    <s v="IT-SW-05-04"/>
    <x v="3"/>
    <s v="UT Nimbit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3910000"/>
    <n v="1"/>
    <n v="1"/>
    <n v="0"/>
    <n v="3910000"/>
    <n v="3910000"/>
    <n v="0"/>
  </r>
  <r>
    <s v="UT NimbitCanalIT-SW-05-05"/>
    <s v="IT-SW-05-05Canal"/>
    <m/>
    <x v="7"/>
    <s v="IT-SW-05-05"/>
    <x v="3"/>
    <s v="UT Nimbit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2720000"/>
    <n v="1"/>
    <n v="1"/>
    <n v="0"/>
    <n v="2720000"/>
    <n v="2720000"/>
    <n v="0"/>
  </r>
  <r>
    <s v="UT NimbitCanalIT-SW-05-06"/>
    <s v="IT-SW-05-06Canal"/>
    <m/>
    <x v="7"/>
    <s v="IT-SW-05-06"/>
    <x v="3"/>
    <s v="UT Nimbit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4335000"/>
    <n v="1"/>
    <n v="1"/>
    <n v="0"/>
    <n v="4335000"/>
    <n v="4335000"/>
    <n v="0"/>
  </r>
  <r>
    <s v="UT NimbitCanalIT-SW-06-01"/>
    <s v="IT-SW-06-01Canal"/>
    <m/>
    <x v="7"/>
    <s v="IT-SW-06-01"/>
    <x v="3"/>
    <s v="UT Nimbit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20490000"/>
    <n v="1"/>
    <n v="1"/>
    <n v="0"/>
    <n v="20490000"/>
    <n v="20490000"/>
    <n v="0"/>
  </r>
  <r>
    <s v="UT NimbitCanalIT-SW-06-02"/>
    <s v="IT-SW-06-02Canal"/>
    <m/>
    <x v="7"/>
    <s v="IT-SW-06-02"/>
    <x v="3"/>
    <s v="UT Nimbit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20490000"/>
    <n v="1"/>
    <n v="1"/>
    <n v="0"/>
    <n v="20490000"/>
    <n v="20490000"/>
    <n v="0"/>
  </r>
  <r>
    <s v="UT NimbitCanalIT-SW-06-03"/>
    <s v="IT-SW-06-03Canal"/>
    <m/>
    <x v="7"/>
    <s v="IT-SW-06-03"/>
    <x v="3"/>
    <s v="UT Nimbit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22115000"/>
    <n v="1"/>
    <n v="1"/>
    <n v="0"/>
    <n v="22115000"/>
    <n v="22115000"/>
    <n v="0"/>
  </r>
  <r>
    <s v="UT NimbitCanalIT-SW-07-01"/>
    <s v="IT-SW-07-01Canal"/>
    <m/>
    <x v="7"/>
    <s v="IT-SW-07-01"/>
    <x v="3"/>
    <s v="UT Nimbit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17000"/>
    <n v="1"/>
    <n v="1"/>
    <n v="0"/>
    <n v="17000"/>
    <n v="17000"/>
    <n v="0"/>
  </r>
  <r>
    <s v="UT NimbitCanalIT-SW-07-02"/>
    <s v="IT-SW-07-02Canal"/>
    <m/>
    <x v="7"/>
    <s v="IT-SW-07-02"/>
    <x v="3"/>
    <s v="UT Nimbit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30600"/>
    <n v="1"/>
    <n v="1"/>
    <n v="0"/>
    <n v="30600"/>
    <n v="30600"/>
    <n v="0"/>
  </r>
  <r>
    <s v="UT NimbitCanalIT-SW-07-03"/>
    <s v="IT-SW-07-03Canal"/>
    <m/>
    <x v="7"/>
    <s v="IT-SW-07-03"/>
    <x v="3"/>
    <s v="UT Nimbit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17000"/>
    <n v="1"/>
    <n v="1"/>
    <n v="0"/>
    <n v="17000"/>
    <n v="17000"/>
    <n v="0"/>
  </r>
  <r>
    <s v="UT NimbitCanalIT-SW-07-04"/>
    <s v="IT-SW-07-04Canal"/>
    <m/>
    <x v="7"/>
    <s v="IT-SW-07-04"/>
    <x v="3"/>
    <s v="UT Nimbit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30600"/>
    <n v="1"/>
    <n v="1"/>
    <n v="0"/>
    <n v="30600"/>
    <n v="30600"/>
    <n v="0"/>
  </r>
  <r>
    <s v="UT NimbitCanalIT-SW-07-05"/>
    <s v="IT-SW-07-05Canal"/>
    <m/>
    <x v="7"/>
    <s v="IT-SW-07-05"/>
    <x v="3"/>
    <s v="UT Nimbit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17000"/>
    <n v="1"/>
    <n v="1"/>
    <n v="0"/>
    <n v="17000"/>
    <n v="17000"/>
    <n v="0"/>
  </r>
  <r>
    <s v="UT NimbitCanalIT-SW-07-06"/>
    <s v="IT-SW-07-06Canal"/>
    <m/>
    <x v="7"/>
    <s v="IT-SW-07-06"/>
    <x v="3"/>
    <s v="UT Nimbit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37400"/>
    <n v="1"/>
    <n v="1"/>
    <n v="0"/>
    <n v="37400"/>
    <n v="37400"/>
    <n v="0"/>
  </r>
  <r>
    <s v="UT NimbitCanalIT-SW-08-01"/>
    <s v="IT-SW-08-01Canal"/>
    <m/>
    <x v="7"/>
    <s v="IT-SW-08-01"/>
    <x v="3"/>
    <s v="UT Nimbit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35000"/>
    <n v="1"/>
    <n v="1"/>
    <n v="0"/>
    <n v="35000"/>
    <n v="35000"/>
    <n v="0"/>
  </r>
  <r>
    <s v="UT NimbitCanalIT-SW-08-02"/>
    <s v="IT-SW-08-02Canal"/>
    <m/>
    <x v="7"/>
    <s v="IT-SW-08-02"/>
    <x v="3"/>
    <s v="UT Nimbit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45000"/>
    <n v="1"/>
    <n v="1"/>
    <n v="0"/>
    <n v="45000"/>
    <n v="45000"/>
    <n v="0"/>
  </r>
  <r>
    <s v="UT NimbitCanalIT-SW-08-03"/>
    <s v="IT-SW-08-03Canal"/>
    <m/>
    <x v="7"/>
    <s v="IT-SW-08-03"/>
    <x v="3"/>
    <s v="UT Nimbit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35000"/>
    <n v="1"/>
    <n v="1"/>
    <n v="0"/>
    <n v="35000"/>
    <n v="35000"/>
    <n v="0"/>
  </r>
  <r>
    <s v="UT NimbitCanalIT-SW-08-04"/>
    <s v="IT-SW-08-04Canal"/>
    <m/>
    <x v="7"/>
    <s v="IT-SW-08-04"/>
    <x v="3"/>
    <s v="UT Nimbit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55000"/>
    <n v="1"/>
    <n v="1"/>
    <n v="0"/>
    <n v="55000"/>
    <n v="55000"/>
    <n v="0"/>
  </r>
  <r>
    <s v="UT NimbitCanalIT-SW-08-05"/>
    <s v="IT-SW-08-05Canal"/>
    <m/>
    <x v="7"/>
    <s v="IT-SW-08-05"/>
    <x v="3"/>
    <s v="UT Nimbit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35000"/>
    <n v="1"/>
    <n v="1"/>
    <n v="0"/>
    <n v="35000"/>
    <n v="35000"/>
    <n v="0"/>
  </r>
  <r>
    <s v="UT NimbitCanalIT-SW-08-06"/>
    <s v="IT-SW-08-06Canal"/>
    <m/>
    <x v="7"/>
    <s v="IT-SW-08-06"/>
    <x v="3"/>
    <s v="UT Nimbit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60000"/>
    <n v="1"/>
    <n v="1"/>
    <n v="0"/>
    <n v="60000"/>
    <n v="60000"/>
    <n v="0"/>
  </r>
  <r>
    <s v="UT NimbitCanalIT-SW-09-01"/>
    <s v="IT-SW-09-01Canal"/>
    <m/>
    <x v="7"/>
    <s v="IT-SW-09-01"/>
    <x v="3"/>
    <s v="UT Nimbit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25258600"/>
    <n v="1"/>
    <n v="1"/>
    <n v="0"/>
    <n v="25258600"/>
    <n v="25258600"/>
    <n v="0"/>
  </r>
  <r>
    <s v="UT NimbitCanalIT-SW-09-02"/>
    <s v="IT-SW-09-02Canal"/>
    <m/>
    <x v="7"/>
    <s v="IT-SW-09-02"/>
    <x v="3"/>
    <s v="UT Nimbit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25258600"/>
    <n v="1"/>
    <n v="1"/>
    <n v="0"/>
    <n v="25258600"/>
    <n v="25258600"/>
    <n v="0"/>
  </r>
  <r>
    <s v="UT NimbitCanalIT-SW-09-03"/>
    <s v="IT-SW-09-03Canal"/>
    <m/>
    <x v="7"/>
    <s v="IT-SW-09-03"/>
    <x v="3"/>
    <s v="UT Nimbit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25938600"/>
    <n v="1"/>
    <n v="1"/>
    <n v="0"/>
    <n v="25938600"/>
    <n v="25938600"/>
    <n v="0"/>
  </r>
  <r>
    <s v="UT NimbitCanalIT-SW-10-01"/>
    <s v="IT-SW-10-01Canal"/>
    <m/>
    <x v="7"/>
    <s v="IT-SW-10-01"/>
    <x v="3"/>
    <s v="UT Nimbit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238000"/>
    <n v="1"/>
    <n v="1"/>
    <n v="0"/>
    <n v="238000"/>
    <n v="238000"/>
    <n v="0"/>
  </r>
  <r>
    <s v="UT NimbitCanalIT-SW-10-02"/>
    <s v="IT-SW-10-02Canal"/>
    <m/>
    <x v="7"/>
    <s v="IT-SW-10-02"/>
    <x v="3"/>
    <s v="UT Nimbit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306000"/>
    <n v="1"/>
    <n v="1"/>
    <n v="0"/>
    <n v="306000"/>
    <n v="306000"/>
    <n v="0"/>
  </r>
  <r>
    <s v="UT NimbitCanalIT-SW-10-03"/>
    <s v="IT-SW-10-03Canal"/>
    <m/>
    <x v="7"/>
    <s v="IT-SW-10-03"/>
    <x v="3"/>
    <s v="UT Nimbit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238000"/>
    <n v="1"/>
    <n v="1"/>
    <n v="0"/>
    <n v="238000"/>
    <n v="238000"/>
    <n v="0"/>
  </r>
  <r>
    <s v="UT NimbitCanalIT-SW-10-04"/>
    <s v="IT-SW-10-04Canal"/>
    <m/>
    <x v="7"/>
    <s v="IT-SW-10-04"/>
    <x v="3"/>
    <s v="UT Nimbit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306000"/>
    <n v="1"/>
    <n v="1"/>
    <n v="0"/>
    <n v="306000"/>
    <n v="306000"/>
    <n v="0"/>
  </r>
  <r>
    <s v="UT NimbitCanalIT-SW-10-05"/>
    <s v="IT-SW-10-05Canal"/>
    <m/>
    <x v="7"/>
    <s v="IT-SW-10-05"/>
    <x v="3"/>
    <s v="UT Nimbit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238000"/>
    <n v="1"/>
    <n v="1"/>
    <n v="0"/>
    <n v="238000"/>
    <n v="238000"/>
    <n v="0"/>
  </r>
  <r>
    <s v="UT NimbitCanalIT-SW-10-06"/>
    <s v="IT-SW-10-06Canal"/>
    <m/>
    <x v="7"/>
    <s v="IT-SW-10-06"/>
    <x v="3"/>
    <s v="UT Nimbit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374000"/>
    <n v="1"/>
    <n v="1"/>
    <n v="0"/>
    <n v="374000"/>
    <n v="374000"/>
    <n v="0"/>
  </r>
  <r>
    <s v="UT NimbitCanalIT-SW-11-01"/>
    <s v="IT-SW-11-01Canal"/>
    <m/>
    <x v="7"/>
    <s v="IT-SW-11-01"/>
    <x v="3"/>
    <s v="UT Nimbit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272000"/>
    <n v="1"/>
    <n v="1"/>
    <n v="0"/>
    <n v="272000"/>
    <n v="272000"/>
    <n v="0"/>
  </r>
  <r>
    <s v="UT NimbitCanalIT-SW-11-02"/>
    <s v="IT-SW-11-02Canal"/>
    <m/>
    <x v="7"/>
    <s v="IT-SW-11-02"/>
    <x v="3"/>
    <s v="UT Nimbit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340000"/>
    <n v="1"/>
    <n v="1"/>
    <n v="0"/>
    <n v="340000"/>
    <n v="340000"/>
    <n v="0"/>
  </r>
  <r>
    <s v="UT NimbitCanalIT-SW-11-03"/>
    <s v="IT-SW-11-03Canal"/>
    <m/>
    <x v="7"/>
    <s v="IT-SW-11-03"/>
    <x v="3"/>
    <s v="UT Nimbit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272000"/>
    <n v="1"/>
    <n v="1"/>
    <n v="0"/>
    <n v="272000"/>
    <n v="272000"/>
    <n v="0"/>
  </r>
  <r>
    <s v="UT NimbitCanalIT-SW-11-04"/>
    <s v="IT-SW-11-04Canal"/>
    <m/>
    <x v="7"/>
    <s v="IT-SW-11-04"/>
    <x v="3"/>
    <s v="UT Nimbit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340000"/>
    <n v="1"/>
    <n v="1"/>
    <n v="0"/>
    <n v="340000"/>
    <n v="340000"/>
    <n v="0"/>
  </r>
  <r>
    <s v="UT NimbitCanalIT-SW-11-05"/>
    <s v="IT-SW-11-05Canal"/>
    <m/>
    <x v="7"/>
    <s v="IT-SW-11-05"/>
    <x v="3"/>
    <s v="UT Nimbit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272000"/>
    <n v="1"/>
    <n v="1"/>
    <n v="0"/>
    <n v="272000"/>
    <n v="272000"/>
    <n v="0"/>
  </r>
  <r>
    <s v="UT NimbitCanalIT-SW-11-06"/>
    <s v="IT-SW-11-06Canal"/>
    <m/>
    <x v="7"/>
    <s v="IT-SW-11-06"/>
    <x v="3"/>
    <s v="UT Nimbit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408000"/>
    <n v="1"/>
    <n v="1"/>
    <n v="0"/>
    <n v="408000"/>
    <n v="408000"/>
    <n v="0"/>
  </r>
  <r>
    <s v="UT DELL EMCCanalIT-SW-01-01"/>
    <s v="IT-SW-01-01Canal"/>
    <m/>
    <x v="8"/>
    <s v="IT-SW-01-01"/>
    <x v="3"/>
    <s v="UT DELL EMC"/>
    <s v="USD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1334.5666666666668"/>
    <n v="1"/>
    <n v="1"/>
    <n v="0"/>
    <n v="5508383.8796666674"/>
    <n v="5508383.8799999999"/>
    <n v="0"/>
  </r>
  <r>
    <s v="UT DELL EMCCanalIT-SW-01-02"/>
    <s v="IT-SW-01-02Canal"/>
    <m/>
    <x v="8"/>
    <s v="IT-SW-01-02"/>
    <x v="3"/>
    <s v="UT DELL EMC"/>
    <s v="USD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1215.4000000000001"/>
    <n v="1"/>
    <n v="1"/>
    <n v="0"/>
    <n v="5016527.0380000006"/>
    <n v="5016527.04"/>
    <n v="0"/>
  </r>
  <r>
    <s v="UT DELL EMCCanalIT-SW-01-03"/>
    <s v="IT-SW-01-03Canal"/>
    <m/>
    <x v="8"/>
    <s v="IT-SW-01-03"/>
    <x v="3"/>
    <s v="UT DELL EMC"/>
    <s v="USD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1334.5666666666668"/>
    <n v="1"/>
    <n v="1"/>
    <n v="0"/>
    <n v="5508383.8796666674"/>
    <n v="5508383.8799999999"/>
    <n v="0"/>
  </r>
  <r>
    <s v="UT DELL EMCCanalIT-SW-01-04"/>
    <s v="IT-SW-01-04Canal"/>
    <m/>
    <x v="8"/>
    <s v="IT-SW-01-04"/>
    <x v="3"/>
    <s v="UT DELL EMC"/>
    <s v="USD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2573.7666666666669"/>
    <n v="1"/>
    <n v="1"/>
    <n v="0"/>
    <n v="10623144.703666668"/>
    <n v="10623144.699999999"/>
    <n v="0"/>
  </r>
  <r>
    <s v="UT DELL EMCCanalIT-SW-01-05"/>
    <s v="IT-SW-01-05Canal"/>
    <m/>
    <x v="8"/>
    <s v="IT-SW-01-05"/>
    <x v="3"/>
    <s v="UT DELL EMC"/>
    <s v="USD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2001.85"/>
    <n v="1"/>
    <n v="1"/>
    <n v="0"/>
    <n v="8262575.8195000002"/>
    <n v="8262575.8200000003"/>
    <n v="0"/>
  </r>
  <r>
    <s v="UT DELL EMCCanalIT-SW-01-06"/>
    <s v="IT-SW-01-06Canal"/>
    <m/>
    <x v="8"/>
    <s v="IT-SW-01-06"/>
    <x v="3"/>
    <s v="UT DELL EMC"/>
    <s v="USD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5290.5499999999993"/>
    <n v="1"/>
    <n v="1"/>
    <n v="0"/>
    <n v="21836586.408499997"/>
    <n v="21836586.41"/>
    <n v="0"/>
  </r>
  <r>
    <s v="UT DELL EMCCanalIT-SW-02-01"/>
    <s v="IT-SW-02-01Canal"/>
    <m/>
    <x v="8"/>
    <s v="IT-SW-02-01"/>
    <x v="3"/>
    <s v="UT DELL EMC"/>
    <s v="USD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1715.85"/>
    <n v="1"/>
    <n v="1"/>
    <n v="0"/>
    <n v="7082119.3995000003"/>
    <n v="7082119.4000000004"/>
    <n v="0"/>
  </r>
  <r>
    <s v="UT DELL EMCCanalIT-SW-02-02"/>
    <s v="IT-SW-02-02Canal"/>
    <m/>
    <x v="8"/>
    <s v="IT-SW-02-02"/>
    <x v="3"/>
    <s v="UT DELL EMC"/>
    <s v="USD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930.3249999999998"/>
    <n v="1"/>
    <n v="1"/>
    <n v="0"/>
    <n v="7967358.5277499994"/>
    <n v="7967358.5300000003"/>
    <n v="0"/>
  </r>
  <r>
    <s v="UT DELL EMCCanalIT-SW-02-03"/>
    <s v="IT-SW-02-03Canal"/>
    <m/>
    <x v="8"/>
    <s v="IT-SW-02-03"/>
    <x v="3"/>
    <s v="UT DELL EMC"/>
    <s v="USD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2287.8000000000002"/>
    <n v="1"/>
    <n v="1"/>
    <n v="0"/>
    <n v="9442825.8660000023"/>
    <n v="9442825.8699999992"/>
    <n v="0"/>
  </r>
  <r>
    <s v="UT DELL EMCCanalIT-SW-02-04"/>
    <s v="IT-SW-02-04Canal"/>
    <m/>
    <x v="8"/>
    <s v="IT-SW-02-04"/>
    <x v="3"/>
    <s v="UT DELL EMC"/>
    <s v="USD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3527.0333333333333"/>
    <n v="1"/>
    <n v="1"/>
    <n v="0"/>
    <n v="14557724.272333333"/>
    <n v="14557724.27"/>
    <n v="0"/>
  </r>
  <r>
    <s v="UT DELL EMCCanalIT-SW-02-05"/>
    <s v="IT-SW-02-05Canal"/>
    <m/>
    <x v="8"/>
    <s v="IT-SW-02-05"/>
    <x v="3"/>
    <s v="UT DELL EMC"/>
    <s v="USD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6577.45"/>
    <n v="1"/>
    <n v="1"/>
    <n v="0"/>
    <n v="27148227.5515"/>
    <n v="27148227.550000001"/>
    <n v="0"/>
  </r>
  <r>
    <s v="UT DELL EMCCanalIT-SW-02-06"/>
    <s v="IT-SW-02-06Canal"/>
    <m/>
    <x v="8"/>
    <s v="IT-SW-02-06"/>
    <x v="3"/>
    <s v="UT DELL EMC"/>
    <s v="USD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7435.3499999999995"/>
    <n v="1"/>
    <n v="1"/>
    <n v="0"/>
    <n v="30689184.0645"/>
    <n v="30689184.059999999"/>
    <n v="0"/>
  </r>
  <r>
    <s v="UT DELL EMCCanalIT-SW-03-01"/>
    <s v="IT-SW-03-01Canal"/>
    <m/>
    <x v="8"/>
    <s v="IT-SW-03-01"/>
    <x v="3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1358.375"/>
    <n v="1"/>
    <n v="1"/>
    <n v="0"/>
    <n v="5606652.0612500003"/>
    <n v="5606652.0599999996"/>
    <n v="0"/>
  </r>
  <r>
    <s v="UT DELL EMCCanalIT-SW-03-02"/>
    <s v="IT-SW-03-02Canal"/>
    <m/>
    <x v="8"/>
    <s v="IT-SW-03-02"/>
    <x v="3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2287.7999999999997"/>
    <n v="1"/>
    <n v="1"/>
    <n v="0"/>
    <n v="9442825.8660000004"/>
    <n v="9442825.8699999992"/>
    <n v="0"/>
  </r>
  <r>
    <s v="UT DELL EMCCanalIT-SW-03-03"/>
    <s v="IT-SW-03-03Canal"/>
    <m/>
    <x v="8"/>
    <s v="IT-SW-03-03"/>
    <x v="3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811.1666666666667"/>
    <n v="1"/>
    <n v="1"/>
    <n v="0"/>
    <n v="7475536.081666667"/>
    <n v="7475536.0800000001"/>
    <n v="0"/>
  </r>
  <r>
    <s v="UT DELL EMCCanalIT-SW-03-04"/>
    <s v="IT-SW-03-04Canal"/>
    <m/>
    <x v="8"/>
    <s v="IT-SW-03-04"/>
    <x v="3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4003.6666666666665"/>
    <n v="1"/>
    <n v="1"/>
    <n v="0"/>
    <n v="16525014.056666667"/>
    <n v="16525014.060000001"/>
    <n v="0"/>
  </r>
  <r>
    <s v="UT DELL EMCCanalIT-SW-03-05"/>
    <s v="IT-SW-03-05Canal"/>
    <m/>
    <x v="8"/>
    <s v="IT-SW-03-05"/>
    <x v="3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2716.75"/>
    <n v="1"/>
    <n v="1"/>
    <n v="0"/>
    <n v="11213304.122500001"/>
    <n v="11213304.119999999"/>
    <n v="0"/>
  </r>
  <r>
    <s v="UT DELL EMCCanalIT-SW-03-06"/>
    <s v="IT-SW-03-06Canal"/>
    <m/>
    <x v="8"/>
    <s v="IT-SW-03-06"/>
    <x v="3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6863.4"/>
    <n v="1"/>
    <n v="1"/>
    <n v="0"/>
    <n v="28328477.598000001"/>
    <n v="28328477.600000001"/>
    <n v="0"/>
  </r>
  <r>
    <s v="UT DELL EMCCanalIT-SW-04-01"/>
    <s v="IT-SW-04-01Canal"/>
    <m/>
    <x v="8"/>
    <s v="IT-SW-04-01"/>
    <x v="3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2144.8249999999998"/>
    <n v="1"/>
    <n v="1"/>
    <n v="0"/>
    <n v="8852700.8427499998"/>
    <n v="8852700.8399999999"/>
    <n v="0"/>
  </r>
  <r>
    <s v="UT DELL EMCCanalIT-SW-04-02"/>
    <s v="IT-SW-04-02Canal"/>
    <m/>
    <x v="8"/>
    <s v="IT-SW-04-02"/>
    <x v="3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4003.65"/>
    <n v="1"/>
    <n v="1"/>
    <n v="0"/>
    <n v="16524945.265500002"/>
    <n v="16524945.27"/>
    <n v="0"/>
  </r>
  <r>
    <s v="UT DELL EMCCanalIT-SW-04-03"/>
    <s v="IT-SW-04-03Canal"/>
    <m/>
    <x v="8"/>
    <s v="IT-SW-04-03"/>
    <x v="3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2859.7666666666664"/>
    <n v="1"/>
    <n v="1"/>
    <n v="0"/>
    <n v="11803601.123666666"/>
    <n v="11803601.119999999"/>
    <n v="0"/>
  </r>
  <r>
    <s v="UT DELL EMCCanalIT-SW-04-04"/>
    <s v="IT-SW-04-04Canal"/>
    <m/>
    <x v="8"/>
    <s v="IT-SW-04-04"/>
    <x v="3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6291.4666666666672"/>
    <n v="1"/>
    <n v="1"/>
    <n v="0"/>
    <n v="25967839.922666669"/>
    <n v="25967839.920000002"/>
    <n v="0"/>
  </r>
  <r>
    <s v="UT DELL EMCCanalIT-SW-04-05"/>
    <s v="IT-SW-04-05Canal"/>
    <m/>
    <x v="8"/>
    <s v="IT-SW-04-05"/>
    <x v="3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5147.5499999999993"/>
    <n v="1"/>
    <n v="1"/>
    <n v="0"/>
    <n v="21246358.1985"/>
    <n v="21246358.199999999"/>
    <n v="0"/>
  </r>
  <r>
    <s v="UT DELL EMCCanalIT-SW-04-06"/>
    <s v="IT-SW-04-06Canal"/>
    <m/>
    <x v="8"/>
    <s v="IT-SW-04-06"/>
    <x v="3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10581.099999999999"/>
    <n v="1"/>
    <n v="1"/>
    <n v="0"/>
    <n v="43673172.816999994"/>
    <n v="43673172.82"/>
    <n v="0"/>
  </r>
  <r>
    <s v="UT DELL EMCCanalIT-SW-05-01"/>
    <s v="IT-SW-05-01Canal"/>
    <m/>
    <x v="8"/>
    <s v="IT-SW-05-01"/>
    <x v="3"/>
    <s v="UT DELL EMC"/>
    <s v="USD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70.05"/>
    <n v="1"/>
    <n v="1"/>
    <n v="0"/>
    <n v="289129.27350000001"/>
    <n v="289129.27"/>
    <n v="0"/>
  </r>
  <r>
    <s v="UT DELL EMCCanalIT-SW-05-02"/>
    <s v="IT-SW-05-02Canal"/>
    <m/>
    <x v="8"/>
    <s v="IT-SW-05-02"/>
    <x v="3"/>
    <s v="UT DELL EMC"/>
    <s v="USD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100.2"/>
    <n v="1"/>
    <n v="1"/>
    <n v="0"/>
    <n v="413572.49400000006"/>
    <n v="413572.49"/>
    <n v="0"/>
  </r>
  <r>
    <s v="UT DELL EMCCanalIT-SW-05-03"/>
    <s v="IT-SW-05-03Canal"/>
    <m/>
    <x v="8"/>
    <s v="IT-SW-05-03"/>
    <x v="3"/>
    <s v="UT DELL EMC"/>
    <s v="USD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92.433333333333294"/>
    <n v="1"/>
    <n v="1"/>
    <n v="0"/>
    <n v="381515.81033333321"/>
    <n v="381515.81"/>
    <n v="0"/>
  </r>
  <r>
    <s v="UT DELL EMCCanalIT-SW-05-04"/>
    <s v="IT-SW-05-04Canal"/>
    <m/>
    <x v="8"/>
    <s v="IT-SW-05-04"/>
    <x v="3"/>
    <s v="UT DELL EMC"/>
    <s v="USD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107.23333333333299"/>
    <n v="1"/>
    <n v="1"/>
    <n v="0"/>
    <n v="442602.36633333197"/>
    <n v="442602.37"/>
    <n v="0"/>
  </r>
  <r>
    <s v="UT DELL EMCCanalIT-SW-05-05"/>
    <s v="IT-SW-05-05Canal"/>
    <m/>
    <x v="8"/>
    <s v="IT-SW-05-05"/>
    <x v="3"/>
    <s v="UT DELL EMC"/>
    <s v="USD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128.65"/>
    <n v="1"/>
    <n v="1"/>
    <n v="0"/>
    <n v="530999.0155000001"/>
    <n v="530999.02"/>
    <n v="0"/>
  </r>
  <r>
    <s v="UT DELL EMCCanalIT-SW-05-06"/>
    <s v="IT-SW-05-06Canal"/>
    <m/>
    <x v="8"/>
    <s v="IT-SW-05-06"/>
    <x v="3"/>
    <s v="UT DELL EMC"/>
    <s v="USD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264.5"/>
    <n v="1"/>
    <n v="1"/>
    <n v="0"/>
    <n v="1091715.8150000002"/>
    <n v="1091715.82"/>
    <n v="0"/>
  </r>
  <r>
    <s v="UT DELL EMCCanalIT-SW-06-01"/>
    <s v="IT-SW-06-01Canal"/>
    <m/>
    <x v="8"/>
    <s v="IT-SW-06-01"/>
    <x v="3"/>
    <s v="UT DELL EMC"/>
    <s v="USD"/>
    <s v="N/A"/>
    <s v="Gerente de cuenta (soporte) "/>
    <s v="Mes"/>
    <s v="Und"/>
    <s v="Servicio"/>
    <s v="Zona 1"/>
    <s v="Sitio"/>
    <s v="Profesional"/>
    <s v="IT-SW-06-01"/>
    <s v="Mensual por servicios efectivamente prestados"/>
    <n v="14898.15"/>
    <n v="1"/>
    <n v="1"/>
    <n v="0"/>
    <n v="61491667.180500001"/>
    <n v="61491667.18"/>
    <n v="0"/>
  </r>
  <r>
    <s v="UT DELL EMCCanalIT-SW-06-02"/>
    <s v="IT-SW-06-02Canal"/>
    <m/>
    <x v="8"/>
    <s v="IT-SW-06-02"/>
    <x v="3"/>
    <s v="UT DELL EMC"/>
    <s v="USD"/>
    <s v="N/A"/>
    <s v="Gerente de cuenta (soporte) "/>
    <s v="Mes"/>
    <s v="Und"/>
    <s v="Servicio"/>
    <s v="Zona 2"/>
    <s v="Sitio"/>
    <s v="Profesional"/>
    <s v="IT-SW-06-02"/>
    <s v="Mensual por servicios efectivamente prestados"/>
    <n v="20531.5"/>
    <n v="1"/>
    <n v="1"/>
    <n v="0"/>
    <n v="84743150.305000007"/>
    <n v="84743150.310000002"/>
    <n v="0"/>
  </r>
  <r>
    <s v="UT DELL EMCCanalIT-SW-06-03"/>
    <s v="IT-SW-06-03Canal"/>
    <m/>
    <x v="8"/>
    <s v="IT-SW-06-03"/>
    <x v="3"/>
    <s v="UT DELL EMC"/>
    <s v="USD"/>
    <s v="N/A"/>
    <s v="Gerente de cuenta (soporte) "/>
    <s v="Mes"/>
    <s v="Und"/>
    <s v="Servicio"/>
    <s v="Zona 3"/>
    <s v="Sitio"/>
    <s v="Profesional"/>
    <s v="IT-SW-06-03"/>
    <s v="Mensual por servicios efectivamente prestados"/>
    <n v="30797.249999999996"/>
    <n v="1"/>
    <n v="1"/>
    <n v="0"/>
    <n v="127114725.4575"/>
    <n v="127114725.45999999"/>
    <n v="0"/>
  </r>
  <r>
    <s v="UT DELL EMCCanalIT-SW-07-01"/>
    <s v="IT-SW-07-01Canal"/>
    <m/>
    <x v="8"/>
    <s v="IT-SW-07-01"/>
    <x v="3"/>
    <s v="UT DELL EMC"/>
    <s v="USD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400.375"/>
    <n v="1"/>
    <n v="1"/>
    <n v="0"/>
    <n v="1652535.80125"/>
    <n v="1652535.8"/>
    <n v="0"/>
  </r>
  <r>
    <s v="UT DELL EMCCanalIT-SW-07-02"/>
    <s v="IT-SW-07-02Canal"/>
    <m/>
    <x v="8"/>
    <s v="IT-SW-07-02"/>
    <x v="3"/>
    <s v="UT DELL EMC"/>
    <s v="USD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929.42499999999995"/>
    <n v="1"/>
    <n v="1"/>
    <n v="0"/>
    <n v="3836173.8047500001"/>
    <n v="3836173.8"/>
    <n v="0"/>
  </r>
  <r>
    <s v="UT DELL EMCCanalIT-SW-07-03"/>
    <s v="IT-SW-07-03Canal"/>
    <m/>
    <x v="8"/>
    <s v="IT-SW-07-03"/>
    <x v="3"/>
    <s v="UT DELL EMC"/>
    <s v="USD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533.83333333333337"/>
    <n v="1"/>
    <n v="1"/>
    <n v="0"/>
    <n v="2203381.0683333338"/>
    <n v="2203381.0699999998"/>
    <n v="0"/>
  </r>
  <r>
    <s v="UT DELL EMCCanalIT-SW-07-04"/>
    <s v="IT-SW-07-04Canal"/>
    <m/>
    <x v="8"/>
    <s v="IT-SW-07-04"/>
    <x v="3"/>
    <s v="UT DELL EMC"/>
    <s v="USD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1906.5000000000002"/>
    <n v="1"/>
    <n v="1"/>
    <n v="0"/>
    <n v="7869021.5550000016"/>
    <n v="7869021.5599999996"/>
    <n v="0"/>
  </r>
  <r>
    <s v="UT DELL EMCCanalIT-SW-07-05"/>
    <s v="IT-SW-07-05Canal"/>
    <m/>
    <x v="8"/>
    <s v="IT-SW-07-05"/>
    <x v="3"/>
    <s v="UT DELL EMC"/>
    <s v="USD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800.75"/>
    <n v="1"/>
    <n v="1"/>
    <n v="0"/>
    <n v="3305071.6025"/>
    <n v="3305071.6"/>
    <n v="0"/>
  </r>
  <r>
    <s v="UT DELL EMCCanalIT-SW-07-06"/>
    <s v="IT-SW-07-06Canal"/>
    <m/>
    <x v="8"/>
    <s v="IT-SW-07-06"/>
    <x v="3"/>
    <s v="UT DELL EMC"/>
    <s v="USD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3145.7499999999995"/>
    <n v="1"/>
    <n v="1"/>
    <n v="0"/>
    <n v="12983988.752499999"/>
    <n v="12983988.75"/>
    <n v="0"/>
  </r>
  <r>
    <s v="UT DELL EMCCanalIT-SW-08-01"/>
    <s v="IT-SW-08-01Canal"/>
    <m/>
    <x v="8"/>
    <s v="IT-SW-08-01"/>
    <x v="3"/>
    <s v="UT DELL EMC"/>
    <s v="USD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2059.0250000000001"/>
    <n v="1"/>
    <n v="1"/>
    <n v="0"/>
    <n v="8498563.9167500008"/>
    <n v="8498563.9199999999"/>
    <n v="0"/>
  </r>
  <r>
    <s v="UT DELL EMCCanalIT-SW-08-02"/>
    <s v="IT-SW-08-02Canal"/>
    <m/>
    <x v="8"/>
    <s v="IT-SW-08-02"/>
    <x v="3"/>
    <s v="UT DELL EMC"/>
    <s v="USD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3626.1749999999997"/>
    <n v="1"/>
    <n v="1"/>
    <n v="0"/>
    <n v="14966928.527249999"/>
    <n v="14966928.529999999"/>
    <n v="0"/>
  </r>
  <r>
    <s v="UT DELL EMCCanalIT-SW-08-03"/>
    <s v="IT-SW-08-03Canal"/>
    <m/>
    <x v="8"/>
    <s v="IT-SW-08-03"/>
    <x v="3"/>
    <s v="UT DELL EMC"/>
    <s v="USD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2745.3666666666668"/>
    <n v="1"/>
    <n v="1"/>
    <n v="0"/>
    <n v="11331418.555666668"/>
    <n v="11331418.560000001"/>
    <n v="0"/>
  </r>
  <r>
    <s v="UT DELL EMCCanalIT-SW-08-04"/>
    <s v="IT-SW-08-04Canal"/>
    <m/>
    <x v="8"/>
    <s v="IT-SW-08-04"/>
    <x v="3"/>
    <s v="UT DELL EMC"/>
    <s v="USD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3957.8999999999996"/>
    <n v="1"/>
    <n v="1"/>
    <n v="0"/>
    <n v="16336113.513"/>
    <n v="16336113.51"/>
    <n v="0"/>
  </r>
  <r>
    <s v="UT DELL EMCCanalIT-SW-08-05"/>
    <s v="IT-SW-08-05Canal"/>
    <m/>
    <x v="8"/>
    <s v="IT-SW-08-05"/>
    <x v="3"/>
    <s v="UT DELL EMC"/>
    <s v="USD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4118.05"/>
    <n v="1"/>
    <n v="1"/>
    <n v="0"/>
    <n v="16997127.833500002"/>
    <n v="16997127.829999998"/>
    <n v="0"/>
  </r>
  <r>
    <s v="UT DELL EMCCanalIT-SW-08-06"/>
    <s v="IT-SW-08-06Canal"/>
    <m/>
    <x v="8"/>
    <s v="IT-SW-08-06"/>
    <x v="3"/>
    <s v="UT DELL EMC"/>
    <s v="USD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6794.75"/>
    <n v="1"/>
    <n v="1"/>
    <n v="0"/>
    <n v="28045126.782500003"/>
    <n v="28045126.780000001"/>
    <n v="0"/>
  </r>
  <r>
    <s v="UT DELL EMCCanalIT-SW-09-01"/>
    <s v="IT-SW-09-01Canal"/>
    <m/>
    <x v="8"/>
    <s v="IT-SW-09-01"/>
    <x v="3"/>
    <s v="UT DELL EMC"/>
    <s v="USD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4898.15"/>
    <n v="1"/>
    <n v="1"/>
    <n v="0"/>
    <n v="61491667.180500001"/>
    <n v="61491667.18"/>
    <n v="0"/>
  </r>
  <r>
    <s v="UT DELL EMCCanalIT-SW-09-02"/>
    <s v="IT-SW-09-02Canal"/>
    <m/>
    <x v="8"/>
    <s v="IT-SW-09-02"/>
    <x v="3"/>
    <s v="UT DELL EMC"/>
    <s v="USD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20531.5"/>
    <n v="1"/>
    <n v="1"/>
    <n v="0"/>
    <n v="84743150.305000007"/>
    <n v="84743150.310000002"/>
    <n v="0"/>
  </r>
  <r>
    <s v="UT DELL EMCCanalIT-SW-09-03"/>
    <s v="IT-SW-09-03Canal"/>
    <m/>
    <x v="8"/>
    <s v="IT-SW-09-03"/>
    <x v="3"/>
    <s v="UT DELL EMC"/>
    <s v="USD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30797.249999999996"/>
    <n v="1"/>
    <n v="1"/>
    <n v="0"/>
    <n v="127114725.4575"/>
    <n v="127114725.45999999"/>
    <n v="0"/>
  </r>
  <r>
    <s v="UT DELL EMCCanalIT-SW-10-01"/>
    <s v="IT-SW-10-01Canal"/>
    <m/>
    <x v="8"/>
    <s v="IT-SW-10-01"/>
    <x v="3"/>
    <s v="UT DELL EMC"/>
    <s v="USD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190.66666666666669"/>
    <n v="1"/>
    <n v="1"/>
    <n v="0"/>
    <n v="786970.94666666677"/>
    <n v="786970.95"/>
    <n v="0"/>
  </r>
  <r>
    <s v="UT DELL EMCCanalIT-SW-10-02"/>
    <s v="IT-SW-10-02Canal"/>
    <m/>
    <x v="8"/>
    <s v="IT-SW-10-02"/>
    <x v="3"/>
    <s v="UT DELL EMC"/>
    <s v="USD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810.26666666666677"/>
    <n v="1"/>
    <n v="1"/>
    <n v="0"/>
    <n v="3344351.3586666672"/>
    <n v="3344351.36"/>
    <n v="0"/>
  </r>
  <r>
    <s v="UT DELL EMCCanalIT-SW-10-03"/>
    <s v="IT-SW-10-03Canal"/>
    <m/>
    <x v="8"/>
    <s v="IT-SW-10-03"/>
    <x v="3"/>
    <s v="UT DELL EMC"/>
    <s v="USD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143"/>
    <n v="1"/>
    <n v="1"/>
    <n v="0"/>
    <n v="590228.21000000008"/>
    <n v="590228.21"/>
    <n v="0"/>
  </r>
  <r>
    <s v="UT DELL EMCCanalIT-SW-10-04"/>
    <s v="IT-SW-10-04Canal"/>
    <m/>
    <x v="8"/>
    <s v="IT-SW-10-04"/>
    <x v="3"/>
    <s v="UT DELL EMC"/>
    <s v="USD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286"/>
    <n v="1"/>
    <n v="1"/>
    <n v="0"/>
    <n v="1180456.4200000002"/>
    <n v="1180456.42"/>
    <n v="0"/>
  </r>
  <r>
    <s v="UT DELL EMCCanalIT-SW-10-05"/>
    <s v="IT-SW-10-05Canal"/>
    <m/>
    <x v="8"/>
    <s v="IT-SW-10-05"/>
    <x v="3"/>
    <s v="UT DELL EMC"/>
    <s v="USD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2044.6999999999998"/>
    <n v="1"/>
    <n v="1"/>
    <n v="0"/>
    <n v="8439437.909"/>
    <n v="8439437.9100000001"/>
    <n v="0"/>
  </r>
  <r>
    <s v="UT DELL EMCCanalIT-SW-10-06"/>
    <s v="IT-SW-10-06Canal"/>
    <m/>
    <x v="8"/>
    <s v="IT-SW-10-06"/>
    <x v="3"/>
    <s v="UT DELL EMC"/>
    <s v="USD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178.72499999999997"/>
    <n v="1"/>
    <n v="1"/>
    <n v="0"/>
    <n v="737682.07574999996"/>
    <n v="737682.08"/>
    <n v="0"/>
  </r>
  <r>
    <s v="UT DELL EMCCanalIT-SW-11-01"/>
    <s v="IT-SW-11-01Canal"/>
    <m/>
    <x v="8"/>
    <s v="IT-SW-11-01"/>
    <x v="3"/>
    <s v="UT DELL EMC"/>
    <s v="USD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257.375"/>
    <n v="1"/>
    <n v="1"/>
    <n v="0"/>
    <n v="1062307.5912500001"/>
    <n v="1062307.5900000001"/>
    <n v="0"/>
  </r>
  <r>
    <s v="UT DELL EMCCanalIT-SW-11-02"/>
    <s v="IT-SW-11-02Canal"/>
    <m/>
    <x v="8"/>
    <s v="IT-SW-11-02"/>
    <x v="3"/>
    <s v="UT DELL EMC"/>
    <s v="USD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266.89999999999998"/>
    <n v="1"/>
    <n v="1"/>
    <n v="0"/>
    <n v="1101621.743"/>
    <n v="1101621.74"/>
    <n v="0"/>
  </r>
  <r>
    <s v="UT DELL EMCCanalIT-SW-11-03"/>
    <s v="IT-SW-11-03Canal"/>
    <m/>
    <x v="8"/>
    <s v="IT-SW-11-03"/>
    <x v="3"/>
    <s v="UT DELL EMC"/>
    <s v="USD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915.13333333333344"/>
    <n v="1"/>
    <n v="1"/>
    <n v="0"/>
    <n v="3777185.379333334"/>
    <n v="3777185.38"/>
    <n v="0"/>
  </r>
  <r>
    <s v="UT DELL EMCCanalIT-SW-11-04"/>
    <s v="IT-SW-11-04Canal"/>
    <m/>
    <x v="8"/>
    <s v="IT-SW-11-04"/>
    <x v="3"/>
    <s v="UT DELL EMC"/>
    <s v="USD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400.34999999999997"/>
    <n v="1"/>
    <n v="1"/>
    <n v="0"/>
    <n v="1652432.6144999999"/>
    <n v="1652432.61"/>
    <n v="0"/>
  </r>
  <r>
    <s v="UT DELL EMCCanalIT-SW-11-05"/>
    <s v="IT-SW-11-05Canal"/>
    <m/>
    <x v="8"/>
    <s v="IT-SW-11-05"/>
    <x v="3"/>
    <s v="UT DELL EMC"/>
    <s v="USD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2230.6"/>
    <n v="1"/>
    <n v="1"/>
    <n v="0"/>
    <n v="9206734.5820000004"/>
    <n v="9206734.5800000001"/>
    <n v="0"/>
  </r>
  <r>
    <s v="UT DELL EMCCanalIT-SW-11-06"/>
    <s v="IT-SW-11-06Canal"/>
    <m/>
    <x v="8"/>
    <s v="IT-SW-11-06"/>
    <x v="3"/>
    <s v="UT DELL EMC"/>
    <s v="USD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200.17499999999998"/>
    <n v="1"/>
    <n v="1"/>
    <n v="0"/>
    <n v="826216.30724999995"/>
    <n v="826216.31"/>
    <n v="0"/>
  </r>
  <r>
    <s v="Catalogo principalOPEN VALUE ENTIDADES NO CUALIFICADAS021-07261"/>
    <s v="021-07261OPEN VALUE ENTIDADES NO CUALIFICADAS"/>
    <m/>
    <x v="0"/>
    <s v="021-07261"/>
    <x v="4"/>
    <s v="Catalogo principal"/>
    <s v="USD"/>
    <s v="N/A"/>
    <s v="Microsoft® Office Standard Single Language License &amp; Software Assurance Open Value No Level 3 Years Acquired Year 1 AP"/>
    <s v="Unidad"/>
    <s v="Und"/>
    <s v="Producto"/>
    <s v="N/A"/>
    <s v="N/A"/>
    <s v="N/A"/>
    <s v="021-07261"/>
    <s v="Licencia"/>
    <n v="1074"/>
    <n v="1"/>
    <n v="1"/>
    <n v="0"/>
    <n v="4432902.78"/>
    <n v="4432902.78"/>
    <n v="0"/>
  </r>
  <r>
    <s v="Catalogo principalOPEN VALUE ENTIDADES NO CUALIFICADAS021-07266"/>
    <s v="021-07266OPEN VALUE ENTIDADES NO CUALIFICADAS"/>
    <m/>
    <x v="0"/>
    <s v="021-07266"/>
    <x v="4"/>
    <s v="Catalogo principal"/>
    <s v="USD"/>
    <s v="N/A"/>
    <s v="Microsoft® Office Standard Single Language Software Assurance Open Value No Level 3 Years Acquired Year 1 AP"/>
    <s v="Unidad"/>
    <s v="Und"/>
    <s v="Producto"/>
    <s v="N/A"/>
    <s v="N/A"/>
    <s v="N/A"/>
    <s v="021-07266"/>
    <s v="Licencia"/>
    <n v="501"/>
    <n v="1"/>
    <n v="1"/>
    <n v="0"/>
    <n v="2067862.4700000002"/>
    <n v="2067862.47"/>
    <n v="0"/>
  </r>
  <r>
    <s v="Catalogo principalOPEN VALUE ENTIDADES NO CUALIFICADAS076-03399"/>
    <s v="076-03399OPEN VALUE ENTIDADES NO CUALIFICADAS"/>
    <m/>
    <x v="0"/>
    <s v="076-03399"/>
    <x v="4"/>
    <s v="Catalogo principal"/>
    <s v="USD"/>
    <s v="N/A"/>
    <s v="Microsoft®ProjectStandard Sngl License/SoftwareAssurancePack OLV 1License NoLevel AdditionalProduct 3Year Acquiredyear1"/>
    <s v="Unidad"/>
    <s v="Und"/>
    <s v="Producto"/>
    <s v="N/A"/>
    <s v="N/A"/>
    <s v="N/A"/>
    <s v="076-03399"/>
    <s v="Licencia"/>
    <n v="1617"/>
    <n v="1"/>
    <n v="1"/>
    <n v="0"/>
    <n v="6674118.9900000002"/>
    <n v="6674118.9900000002"/>
    <n v="0"/>
  </r>
  <r>
    <s v="Catalogo principalOPEN VALUE ENTIDADES NO CUALIFICADAS076-03404"/>
    <s v="076-03404OPEN VALUE ENTIDADES NO CUALIFICADAS"/>
    <m/>
    <x v="0"/>
    <s v="076-03404"/>
    <x v="4"/>
    <s v="Catalogo principal"/>
    <s v="USD"/>
    <s v="N/A"/>
    <s v="Microsoft®ProjectStandard Sngl SoftwareAssurance OLV 1License NoLevel AdditionalProduct 3Year Acquiredyear1"/>
    <s v="Unidad"/>
    <s v="Und"/>
    <s v="Producto"/>
    <s v="N/A"/>
    <s v="N/A"/>
    <s v="N/A"/>
    <s v="076-03404"/>
    <s v="Licencia"/>
    <n v="753"/>
    <n v="1"/>
    <n v="1"/>
    <n v="0"/>
    <n v="3107984.91"/>
    <n v="3107984.91"/>
    <n v="0"/>
  </r>
  <r>
    <s v="Catalogo principalOPEN VALUE ENTIDADES NO CUALIFICADAS125-00265"/>
    <s v="125-00265OPEN VALUE ENTIDADES NO CUALIFICADAS"/>
    <m/>
    <x v="0"/>
    <s v="125-00265"/>
    <x v="4"/>
    <s v="Catalogo principal"/>
    <s v="USD"/>
    <s v="N/A"/>
    <s v="Microsoft®AzureDevOpsServer Sngl License/SoftwareAssurancePack OLV 1License NoLevel AdditionalProduct 3Year Acquiredyear1"/>
    <s v="Unidad"/>
    <s v="Und"/>
    <s v="Producto"/>
    <s v="N/A"/>
    <s v="N/A"/>
    <s v="N/A"/>
    <s v="125-00265"/>
    <s v="Licencia"/>
    <n v="750"/>
    <n v="1"/>
    <n v="1"/>
    <n v="0"/>
    <n v="3095602.5"/>
    <n v="3095602.5"/>
    <n v="0"/>
  </r>
  <r>
    <s v="Catalogo principalOPEN VALUE ENTIDADES NO CUALIFICADAS125-00317"/>
    <s v="125-00317OPEN VALUE ENTIDADES NO CUALIFICADAS"/>
    <m/>
    <x v="0"/>
    <s v="125-00317"/>
    <x v="4"/>
    <s v="Catalogo principal"/>
    <s v="USD"/>
    <s v="N/A"/>
    <s v="Microsoft®AzureDevOpsServer Sngl SoftwareAssurance OLV 1License NoLevel AdditionalProduct 3Year Acquiredyear1"/>
    <s v="Unidad"/>
    <s v="Und"/>
    <s v="Producto"/>
    <s v="N/A"/>
    <s v="N/A"/>
    <s v="N/A"/>
    <s v="125-00317"/>
    <s v="Licencia"/>
    <n v="324"/>
    <n v="1"/>
    <n v="1"/>
    <n v="0"/>
    <n v="1337300.28"/>
    <n v="1337300.28"/>
    <n v="0"/>
  </r>
  <r>
    <s v="Catalogo principalOPEN VALUE ENTIDADES NO CUALIFICADAS125-01214"/>
    <s v="125-01214OPEN VALUE ENTIDADES NO CUALIFICADAS"/>
    <m/>
    <x v="0"/>
    <s v="125-01214"/>
    <x v="4"/>
    <s v="Catalogo principal"/>
    <s v="USD"/>
    <s v="N/A"/>
    <s v="Microsoft® Azure DevOps Server Sngl License/Software Assurance Pack Open Value 1 License No Level Software Licenses Additional Product MPN Competency"/>
    <s v="Unidad"/>
    <s v="Und"/>
    <s v="Producto"/>
    <s v="N/A"/>
    <s v="N/A"/>
    <s v="N/A"/>
    <s v="125-01214"/>
    <s v="Licencia"/>
    <n v="600"/>
    <n v="1"/>
    <n v="1"/>
    <n v="0"/>
    <n v="2476482"/>
    <n v="2476482"/>
    <n v="0"/>
  </r>
  <r>
    <s v="Catalogo principalOPEN VALUE ENTIDADES NO CUALIFICADAS125-01216"/>
    <s v="125-01216OPEN VALUE ENTIDADES NO CUALIFICADAS"/>
    <m/>
    <x v="0"/>
    <s v="125-01216"/>
    <x v="4"/>
    <s v="Catalogo principal"/>
    <s v="USD"/>
    <s v="N/A"/>
    <s v="Microsoft®AzureDevOpsServer Sngl SoftwareAssurance OLV 1License NoLevel AdditionalProduct MPNCompetencyRequired 3Year Acquiredyear1"/>
    <s v="Unidad"/>
    <s v="Und"/>
    <s v="Producto"/>
    <s v="N/A"/>
    <s v="N/A"/>
    <s v="N/A"/>
    <s v="125-01216"/>
    <s v="Licencia"/>
    <n v="258"/>
    <n v="1"/>
    <n v="1"/>
    <n v="0"/>
    <n v="1064887.26"/>
    <n v="1064887.26"/>
    <n v="0"/>
  </r>
  <r>
    <s v="Catalogo principalOPEN VALUE ENTIDADES NO CUALIFICADAS126-00450"/>
    <s v="126-00450OPEN VALUE ENTIDADES NO CUALIFICADAS"/>
    <m/>
    <x v="0"/>
    <s v="126-00450"/>
    <x v="4"/>
    <s v="Catalogo principal"/>
    <s v="USD"/>
    <s v="N/A"/>
    <s v="Microsoft®AzureDevOpsServerCAL Sngl License/SoftwareAssurancePack OLV 1License NoLevel AdditionalProduct DvcCAL 3Year Acquiredyear1"/>
    <s v="Unidad"/>
    <s v="Und"/>
    <s v="Producto"/>
    <s v="N/A"/>
    <s v="N/A"/>
    <s v="N/A"/>
    <s v="126-00450"/>
    <s v="Licencia"/>
    <n v="750"/>
    <n v="1"/>
    <n v="1"/>
    <n v="0"/>
    <n v="3095602.5"/>
    <n v="3095602.5"/>
    <n v="0"/>
  </r>
  <r>
    <s v="Catalogo principalOPEN VALUE ENTIDADES NO CUALIFICADAS126-00503"/>
    <s v="126-00503OPEN VALUE ENTIDADES NO CUALIFICADAS"/>
    <m/>
    <x v="0"/>
    <s v="126-00503"/>
    <x v="4"/>
    <s v="Catalogo principal"/>
    <s v="USD"/>
    <s v="N/A"/>
    <s v="Microsoft®AzureDevOpsServerCAL Sngl License/SoftwareAssurancePack OLV 1License NoLevel AdditionalProduct UsrCAL 3Year Acquiredyear1"/>
    <s v="Unidad"/>
    <s v="Und"/>
    <s v="Producto"/>
    <s v="N/A"/>
    <s v="N/A"/>
    <s v="N/A"/>
    <s v="126-00503"/>
    <s v="Licencia"/>
    <n v="864"/>
    <n v="1"/>
    <n v="1"/>
    <n v="0"/>
    <n v="3566134.08"/>
    <n v="3566134.08"/>
    <n v="0"/>
  </r>
  <r>
    <s v="Catalogo principalOPEN VALUE ENTIDADES NO CUALIFICADAS126-00555"/>
    <s v="126-00555OPEN VALUE ENTIDADES NO CUALIFICADAS"/>
    <m/>
    <x v="0"/>
    <s v="126-00555"/>
    <x v="4"/>
    <s v="Catalogo principal"/>
    <s v="USD"/>
    <s v="N/A"/>
    <s v="Microsoft®AzureDevOpsServerCAL Sngl SoftwareAssurance OLV 1License NoLevel AdditionalProduct DvcCAL 3Year Acquiredyear1"/>
    <s v="Unidad"/>
    <s v="Und"/>
    <s v="Producto"/>
    <s v="N/A"/>
    <s v="N/A"/>
    <s v="N/A"/>
    <s v="126-00555"/>
    <s v="Licencia"/>
    <n v="324"/>
    <n v="1"/>
    <n v="1"/>
    <n v="0"/>
    <n v="1337300.28"/>
    <n v="1337300.28"/>
    <n v="0"/>
  </r>
  <r>
    <s v="Catalogo principalOPEN VALUE ENTIDADES NO CUALIFICADAS126-00605"/>
    <s v="126-00605OPEN VALUE ENTIDADES NO CUALIFICADAS"/>
    <m/>
    <x v="0"/>
    <s v="126-00605"/>
    <x v="4"/>
    <s v="Catalogo principal"/>
    <s v="USD"/>
    <s v="N/A"/>
    <s v="Microsoft®AzureDevOpsServerCAL Sngl SoftwareAssurance OLV 1License NoLevel AdditionalProduct UsrCAL 3Year Acquiredyear1"/>
    <s v="Unidad"/>
    <s v="Und"/>
    <s v="Producto"/>
    <s v="N/A"/>
    <s v="N/A"/>
    <s v="N/A"/>
    <s v="126-00605"/>
    <s v="Licencia"/>
    <n v="372"/>
    <n v="1"/>
    <n v="1"/>
    <n v="0"/>
    <n v="1535418.84"/>
    <n v="1535418.84"/>
    <n v="0"/>
  </r>
  <r>
    <s v="Catalogo principalOPEN VALUE ENTIDADES NO CUALIFICADAS228-04725"/>
    <s v="228-04725OPEN VALUE ENTIDADES NO CUALIFICADAS"/>
    <m/>
    <x v="0"/>
    <s v="228-04725"/>
    <x v="4"/>
    <s v="Catalogo principal"/>
    <s v="USD"/>
    <s v="N/A"/>
    <s v="Microsoft®SQLServerStandardEdition Sngl SoftwareAssurance OLV 1License NoLevel AdditionalProduct 3Year Acquiredyear1"/>
    <s v="Unidad"/>
    <s v="Und"/>
    <s v="Producto"/>
    <s v="N/A"/>
    <s v="N/A"/>
    <s v="N/A"/>
    <s v="228-04725"/>
    <s v="Licencia"/>
    <n v="858"/>
    <n v="1"/>
    <n v="1"/>
    <n v="0"/>
    <n v="3541369.2600000002"/>
    <n v="3541369.26"/>
    <n v="0"/>
  </r>
  <r>
    <s v="Catalogo principalOPEN VALUE ENTIDADES NO CUALIFICADAS228-04778"/>
    <s v="228-04778OPEN VALUE ENTIDADES NO CUALIFICADAS"/>
    <m/>
    <x v="0"/>
    <s v="228-04778"/>
    <x v="4"/>
    <s v="Catalogo principal"/>
    <s v="USD"/>
    <s v="N/A"/>
    <s v="Microsoft®SQLServerStandardEdition Sngl License/SoftwareAssurancePack OLV 1License NoLevel AdditionalProduct 3Year Acquiredyear1"/>
    <s v="Unidad"/>
    <s v="Und"/>
    <s v="Producto"/>
    <s v="N/A"/>
    <s v="N/A"/>
    <s v="N/A"/>
    <s v="228-04778"/>
    <s v="Licencia"/>
    <n v="1998"/>
    <n v="1"/>
    <n v="1"/>
    <n v="0"/>
    <n v="8246685.0600000005"/>
    <n v="8246685.0599999996"/>
    <n v="0"/>
  </r>
  <r>
    <s v="Catalogo principalOPEN VALUE ENTIDADES NO CUALIFICADAS269-09050"/>
    <s v="269-09050OPEN VALUE ENTIDADES NO CUALIFICADAS"/>
    <m/>
    <x v="0"/>
    <s v="269-09050"/>
    <x v="4"/>
    <s v="Catalogo principal"/>
    <s v="USD"/>
    <s v="N/A"/>
    <s v="Microsoft® Office Professional Plus Single Language License &amp; Software Assurance Open Value No Level 3 Years Acquired Year 1 AP"/>
    <s v="Unidad"/>
    <s v="Und"/>
    <s v="Producto"/>
    <s v="N/A"/>
    <s v="N/A"/>
    <s v="N/A"/>
    <s v="269-09050"/>
    <s v="Licencia"/>
    <n v="1461"/>
    <n v="1"/>
    <n v="1"/>
    <n v="0"/>
    <n v="6030233.6699999999"/>
    <n v="6030233.6699999999"/>
    <n v="0"/>
  </r>
  <r>
    <s v="Catalogo principalOPEN VALUE ENTIDADES NO CUALIFICADAS269-09059"/>
    <s v="269-09059OPEN VALUE ENTIDADES NO CUALIFICADAS"/>
    <m/>
    <x v="0"/>
    <s v="269-09059"/>
    <x v="4"/>
    <s v="Catalogo principal"/>
    <s v="USD"/>
    <s v="N/A"/>
    <s v="Microsoft® Office Professional Plus Single Language SA Step-up Open Value No Level 3 Years Acquired Year 1 Office Standard AP"/>
    <s v="Unidad"/>
    <s v="Und"/>
    <s v="Producto"/>
    <s v="N/A"/>
    <s v="N/A"/>
    <s v="N/A"/>
    <s v="269-09059"/>
    <s v="Licencia"/>
    <n v="390"/>
    <n v="1"/>
    <n v="1"/>
    <n v="0"/>
    <n v="1609713.3"/>
    <n v="1609713.3"/>
    <n v="0"/>
  </r>
  <r>
    <s v="Catalogo principalOPEN VALUE ENTIDADES NO CUALIFICADAS269-09065"/>
    <s v="269-09065OPEN VALUE ENTIDADES NO CUALIFICADAS"/>
    <m/>
    <x v="0"/>
    <s v="269-09065"/>
    <x v="4"/>
    <s v="Catalogo principal"/>
    <s v="USD"/>
    <s v="N/A"/>
    <s v="Microsoft® Office Professional Plus Single Language Software Assurance Open Value No Level 3 Years Acquired Year 1 AP"/>
    <s v="Unidad"/>
    <s v="Und"/>
    <s v="Producto"/>
    <s v="N/A"/>
    <s v="N/A"/>
    <s v="N/A"/>
    <s v="269-09065"/>
    <s v="Licencia"/>
    <n v="681"/>
    <n v="1"/>
    <n v="1"/>
    <n v="0"/>
    <n v="2810807.0700000003"/>
    <n v="2810807.07"/>
    <n v="0"/>
  </r>
  <r>
    <s v="Catalogo principalOPEN VALUE ENTIDADES NO CUALIFICADAS269-09643"/>
    <s v="269-09643OPEN VALUE ENTIDADES NO CUALIFICADAS"/>
    <m/>
    <x v="0"/>
    <s v="269-09643"/>
    <x v="4"/>
    <s v="Catalogo principal"/>
    <s v="USD"/>
    <s v="N/A"/>
    <s v="Microsoft® Office Professional Plus All Languages License &amp; Software Assurance Open Value No Level 3 Years Acquired Year 1 Enterprise"/>
    <s v="Unidad"/>
    <s v="Und"/>
    <s v="Producto"/>
    <s v="N/A"/>
    <s v="N/A"/>
    <s v="N/A"/>
    <s v="269-09643"/>
    <s v="Licencia"/>
    <n v="1317"/>
    <n v="1"/>
    <n v="1"/>
    <n v="0"/>
    <n v="5435877.9900000002"/>
    <n v="5435877.9900000002"/>
    <n v="0"/>
  </r>
  <r>
    <s v="Catalogo principalOPEN VALUE ENTIDADES NO CUALIFICADAS269-09751"/>
    <s v="269-09751OPEN VALUE ENTIDADES NO CUALIFICADAS"/>
    <m/>
    <x v="0"/>
    <s v="269-09751"/>
    <x v="4"/>
    <s v="Catalogo principal"/>
    <s v="USD"/>
    <s v="N/A"/>
    <s v="Microsoft® Office Professional Plus All Languages Software Assurance Open Value No Level 3 Years Acquired Year 1 Enterprise"/>
    <s v="Unidad"/>
    <s v="Und"/>
    <s v="Producto"/>
    <s v="N/A"/>
    <s v="N/A"/>
    <s v="N/A"/>
    <s v="269-09751"/>
    <s v="Licencia"/>
    <n v="646"/>
    <n v="1"/>
    <n v="1"/>
    <n v="0"/>
    <n v="2666345.62"/>
    <n v="2666345.62"/>
    <n v="0"/>
  </r>
  <r>
    <s v="Catalogo principalOPEN VALUE ENTIDADES NO CUALIFICADAS2PM-00001"/>
    <s v="2PM-00001OPEN VALUE ENTIDADES NO CUALIFICADAS"/>
    <m/>
    <x v="0"/>
    <s v="2PM-00001"/>
    <x v="4"/>
    <s v="Catalogo principal"/>
    <s v="USD"/>
    <s v="N/A"/>
    <s v="Microsoft® Defender Cloud Apps Open Single Language Subscription Open Value No Level 1 Month AP"/>
    <s v="Unidad"/>
    <s v="Und"/>
    <s v="Producto"/>
    <s v="N/A"/>
    <s v="N/A"/>
    <s v="N/A"/>
    <s v="2PM-00001"/>
    <s v="Suscripción mensual con pago anual"/>
    <n v="3.5"/>
    <n v="1"/>
    <n v="1"/>
    <n v="0"/>
    <n v="14446.145"/>
    <n v="14446.15"/>
    <n v="0"/>
  </r>
  <r>
    <s v="Catalogo principalOPEN VALUE ENTIDADES NO CUALIFICADAS312-03035"/>
    <s v="312-03035OPEN VALUE ENTIDADES NO CUALIFICADAS"/>
    <m/>
    <x v="0"/>
    <s v="312-03035"/>
    <x v="4"/>
    <s v="Catalogo principal"/>
    <s v="USD"/>
    <s v="N/A"/>
    <s v="Microsoft®ExchangeServerStandard Sngl License/SoftwareAssurancePack OLV 1License NoLevel AdditionalProduct 3Year Acquiredyear1"/>
    <s v="Unidad"/>
    <s v="Und"/>
    <s v="Producto"/>
    <s v="N/A"/>
    <s v="N/A"/>
    <s v="N/A"/>
    <s v="312-03035"/>
    <s v="Licencia"/>
    <n v="1734"/>
    <n v="1"/>
    <n v="1"/>
    <n v="0"/>
    <n v="7157032.9800000004"/>
    <n v="7157032.9800000004"/>
    <n v="0"/>
  </r>
  <r>
    <s v="Catalogo principalOPEN VALUE ENTIDADES NO CUALIFICADAS312-03042"/>
    <s v="312-03042OPEN VALUE ENTIDADES NO CUALIFICADAS"/>
    <m/>
    <x v="0"/>
    <s v="312-03042"/>
    <x v="4"/>
    <s v="Catalogo principal"/>
    <s v="USD"/>
    <s v="N/A"/>
    <s v="Microsoft®ExchangeServerStandard Sngl SoftwareAssurance OLV 1License NoLevel AdditionalProduct 3Year Acquiredyear1"/>
    <s v="Unidad"/>
    <s v="Und"/>
    <s v="Producto"/>
    <s v="N/A"/>
    <s v="N/A"/>
    <s v="N/A"/>
    <s v="312-03042"/>
    <s v="Licencia"/>
    <n v="744"/>
    <n v="1"/>
    <n v="1"/>
    <n v="0"/>
    <n v="3070837.68"/>
    <n v="3070837.68"/>
    <n v="0"/>
  </r>
  <r>
    <s v="Catalogo principalOPEN VALUE ENTIDADES NO CUALIFICADAS359-01464"/>
    <s v="359-01464OPEN VALUE ENTIDADES NO CUALIFICADAS"/>
    <m/>
    <x v="0"/>
    <s v="359-01464"/>
    <x v="4"/>
    <s v="Catalogo principal"/>
    <s v="USD"/>
    <s v="N/A"/>
    <s v="Microsoft®SQLCAL Sngl License/SoftwareAssurancePack OLV 1License NoLevel AdditionalProduct DvcCAL 3Year Acquiredyear1"/>
    <s v="Unidad"/>
    <s v="Und"/>
    <s v="Producto"/>
    <s v="N/A"/>
    <s v="N/A"/>
    <s v="N/A"/>
    <s v="359-01464"/>
    <s v="Licencia"/>
    <n v="465"/>
    <n v="1"/>
    <n v="1"/>
    <n v="0"/>
    <n v="1919273.55"/>
    <n v="1919273.55"/>
    <n v="0"/>
  </r>
  <r>
    <s v="Catalogo principalOPEN VALUE ENTIDADES NO CUALIFICADAS359-01469"/>
    <s v="359-01469OPEN VALUE ENTIDADES NO CUALIFICADAS"/>
    <m/>
    <x v="0"/>
    <s v="359-01469"/>
    <x v="4"/>
    <s v="Catalogo principal"/>
    <s v="USD"/>
    <s v="N/A"/>
    <s v="Microsoft®SQLCAL Sngl License/SoftwareAssurancePack OLV 1License NoLevel AdditionalProduct UsrCAL 3Year Acquiredyear1"/>
    <s v="Unidad"/>
    <s v="Und"/>
    <s v="Producto"/>
    <s v="N/A"/>
    <s v="N/A"/>
    <s v="N/A"/>
    <s v="359-01469"/>
    <s v="Licencia"/>
    <n v="465"/>
    <n v="1"/>
    <n v="1"/>
    <n v="0"/>
    <n v="1919273.55"/>
    <n v="1919273.55"/>
    <n v="0"/>
  </r>
  <r>
    <s v="Catalogo principalOPEN VALUE ENTIDADES NO CUALIFICADAS359-01476"/>
    <s v="359-01476OPEN VALUE ENTIDADES NO CUALIFICADAS"/>
    <m/>
    <x v="0"/>
    <s v="359-01476"/>
    <x v="4"/>
    <s v="Catalogo principal"/>
    <s v="USD"/>
    <s v="N/A"/>
    <s v="Microsoft®SQLCAL Sngl SoftwareAssurance OLV 1License NoLevel AdditionalProduct DvcCAL 3Year Acquiredyear1"/>
    <s v="Unidad"/>
    <s v="Und"/>
    <s v="Producto"/>
    <s v="N/A"/>
    <s v="N/A"/>
    <s v="N/A"/>
    <s v="359-01476"/>
    <s v="Licencia"/>
    <n v="201"/>
    <n v="1"/>
    <n v="1"/>
    <n v="0"/>
    <n v="829621.47000000009"/>
    <n v="829621.47"/>
    <n v="0"/>
  </r>
  <r>
    <s v="Catalogo principalOPEN VALUE ENTIDADES NO CUALIFICADAS359-01481"/>
    <s v="359-01481OPEN VALUE ENTIDADES NO CUALIFICADAS"/>
    <m/>
    <x v="0"/>
    <s v="359-01481"/>
    <x v="4"/>
    <s v="Catalogo principal"/>
    <s v="USD"/>
    <s v="N/A"/>
    <s v="Microsoft®SQLCAL Sngl SoftwareAssurance OLV 1License NoLevel AdditionalProduct UsrCAL 3Year Acquiredyear1"/>
    <s v="Unidad"/>
    <s v="Und"/>
    <s v="Producto"/>
    <s v="N/A"/>
    <s v="N/A"/>
    <s v="N/A"/>
    <s v="359-01481"/>
    <s v="Licencia"/>
    <n v="201"/>
    <n v="1"/>
    <n v="1"/>
    <n v="0"/>
    <n v="829621.47000000009"/>
    <n v="829621.47"/>
    <n v="0"/>
  </r>
  <r>
    <s v="Catalogo principalOPEN VALUE ENTIDADES NO CUALIFICADAS381-02250"/>
    <s v="381-02250OPEN VALUE ENTIDADES NO CUALIFICADAS"/>
    <m/>
    <x v="0"/>
    <s v="381-02250"/>
    <x v="4"/>
    <s v="Catalogo principal"/>
    <s v="USD"/>
    <s v="N/A"/>
    <s v="Microsoft®ExchangeStandardCAL Sngl License/SoftwareAssurancePack OLV 1License NoLevel AdditionalProduct DvcCAL 3Year Acquiredyear1"/>
    <s v="Unidad"/>
    <s v="Und"/>
    <s v="Producto"/>
    <s v="N/A"/>
    <s v="N/A"/>
    <s v="N/A"/>
    <s v="381-02250"/>
    <s v="Licencia"/>
    <n v="168"/>
    <n v="1"/>
    <n v="1"/>
    <n v="0"/>
    <n v="693414.96000000008"/>
    <n v="693414.96"/>
    <n v="0"/>
  </r>
  <r>
    <s v="Catalogo principalOPEN VALUE ENTIDADES NO CUALIFICADAS381-02255"/>
    <s v="381-02255OPEN VALUE ENTIDADES NO CUALIFICADAS"/>
    <m/>
    <x v="0"/>
    <s v="381-02255"/>
    <x v="4"/>
    <s v="Catalogo principal"/>
    <s v="USD"/>
    <s v="N/A"/>
    <s v="Microsoft®ExchangeStandardCAL Sngl License/SoftwareAssurancePack OLV 1License NoLevel AdditionalProduct UsrCAL 3Year Acquiredyear1"/>
    <s v="Unidad"/>
    <s v="Und"/>
    <s v="Producto"/>
    <s v="N/A"/>
    <s v="N/A"/>
    <s v="N/A"/>
    <s v="381-02255"/>
    <s v="Licencia"/>
    <n v="216"/>
    <n v="1"/>
    <n v="1"/>
    <n v="0"/>
    <n v="891533.52"/>
    <n v="891533.52"/>
    <n v="0"/>
  </r>
  <r>
    <s v="Catalogo principalOPEN VALUE ENTIDADES NO CUALIFICADAS381-02262"/>
    <s v="381-02262OPEN VALUE ENTIDADES NO CUALIFICADAS"/>
    <m/>
    <x v="0"/>
    <s v="381-02262"/>
    <x v="4"/>
    <s v="Catalogo principal"/>
    <s v="USD"/>
    <s v="N/A"/>
    <s v="Microsoft®ExchangeStandardCAL Sngl SoftwareAssurance OLV 1License NoLevel AdditionalProduct DvcCAL 3Year Acquiredyear1"/>
    <s v="Unidad"/>
    <s v="Und"/>
    <s v="Producto"/>
    <s v="N/A"/>
    <s v="N/A"/>
    <s v="N/A"/>
    <s v="381-02262"/>
    <s v="Licencia"/>
    <n v="72"/>
    <n v="1"/>
    <n v="1"/>
    <n v="0"/>
    <n v="297177.84000000003"/>
    <n v="297177.84000000003"/>
    <n v="0"/>
  </r>
  <r>
    <s v="Catalogo principalOPEN VALUE ENTIDADES NO CUALIFICADAS381-02267"/>
    <s v="381-02267OPEN VALUE ENTIDADES NO CUALIFICADAS"/>
    <m/>
    <x v="0"/>
    <s v="381-02267"/>
    <x v="4"/>
    <s v="Catalogo principal"/>
    <s v="USD"/>
    <s v="N/A"/>
    <s v="Microsoft®ExchangeStandardCAL Sngl SoftwareAssurance OLV 1License NoLevel AdditionalProduct UsrCAL 3Year Acquiredyear1"/>
    <s v="Unidad"/>
    <s v="Und"/>
    <s v="Producto"/>
    <s v="N/A"/>
    <s v="N/A"/>
    <s v="N/A"/>
    <s v="381-02267"/>
    <s v="Licencia"/>
    <n v="93"/>
    <n v="1"/>
    <n v="1"/>
    <n v="0"/>
    <n v="383854.71"/>
    <n v="383854.71"/>
    <n v="0"/>
  </r>
  <r>
    <s v="Catalogo principalOPEN VALUE ENTIDADES NO CUALIFICADAS395-03274"/>
    <s v="395-03274OPEN VALUE ENTIDADES NO CUALIFICADAS"/>
    <m/>
    <x v="0"/>
    <s v="395-03274"/>
    <x v="4"/>
    <s v="Catalogo principal"/>
    <s v="USD"/>
    <s v="N/A"/>
    <s v="Microsoft®ExchangeServerEnterprise Sngl License/SoftwareAssurancePack OLV 1License NoLevel AdditionalProduct 3Year Acquiredyear1"/>
    <s v="Unidad"/>
    <s v="Und"/>
    <s v="Producto"/>
    <s v="N/A"/>
    <s v="N/A"/>
    <s v="N/A"/>
    <s v="395-03274"/>
    <s v="Licencia"/>
    <n v="9912"/>
    <n v="1"/>
    <n v="1"/>
    <n v="0"/>
    <n v="40911482.640000001"/>
    <n v="40911482.640000001"/>
    <n v="0"/>
  </r>
  <r>
    <s v="Catalogo principalOPEN VALUE ENTIDADES NO CUALIFICADAS395-03280"/>
    <s v="395-03280OPEN VALUE ENTIDADES NO CUALIFICADAS"/>
    <m/>
    <x v="0"/>
    <s v="395-03280"/>
    <x v="4"/>
    <s v="Catalogo principal"/>
    <s v="USD"/>
    <s v="N/A"/>
    <s v="Microsoft®ExchangeServerEnterprise Sngl SAStepUp OLV 1License NoLevel ExchangeServer-Standard AdditionalProduct 3Year Acquiredyear1"/>
    <s v="Unidad"/>
    <s v="Und"/>
    <s v="Producto"/>
    <s v="N/A"/>
    <s v="N/A"/>
    <s v="N/A"/>
    <s v="395-03280"/>
    <s v="Licencia"/>
    <n v="8178"/>
    <n v="1"/>
    <n v="1"/>
    <n v="0"/>
    <n v="33754449.660000004"/>
    <n v="33754449.659999996"/>
    <n v="0"/>
  </r>
  <r>
    <s v="Catalogo principalOPEN VALUE ENTIDADES NO CUALIFICADAS395-03286"/>
    <s v="395-03286OPEN VALUE ENTIDADES NO CUALIFICADAS"/>
    <m/>
    <x v="0"/>
    <s v="395-03286"/>
    <x v="4"/>
    <s v="Catalogo principal"/>
    <s v="USD"/>
    <s v="N/A"/>
    <s v="Microsoft®ExchangeServerEnterprise Sngl SoftwareAssurance OLV 1License NoLevel AdditionalProduct 3Year Acquiredyear1"/>
    <s v="Unidad"/>
    <s v="Und"/>
    <s v="Producto"/>
    <s v="N/A"/>
    <s v="N/A"/>
    <s v="N/A"/>
    <s v="395-03286"/>
    <s v="Licencia"/>
    <n v="4248"/>
    <n v="1"/>
    <n v="1"/>
    <n v="0"/>
    <n v="17533492.560000002"/>
    <n v="17533492.559999999"/>
    <n v="0"/>
  </r>
  <r>
    <s v="Catalogo principalOPEN VALUE ENTIDADES NO CUALIFICADAS3LN-00006"/>
    <s v="3LN-00006OPEN VALUE ENTIDADES NO CUALIFICADAS"/>
    <m/>
    <x v="0"/>
    <s v="3LN-00006"/>
    <x v="4"/>
    <s v="Catalogo principal"/>
    <s v="USD"/>
    <s v="N/A"/>
    <s v="Microsoft® Intune Open Single Language Subscription Open Value No Level 1 Month Additional Product"/>
    <s v="Unidad"/>
    <s v="Und"/>
    <s v="Producto"/>
    <s v="N/A"/>
    <s v="N/A"/>
    <s v="N/A"/>
    <s v="3LN-00006"/>
    <s v="Suscripción mensual con pago anual"/>
    <n v="8"/>
    <n v="1"/>
    <n v="1"/>
    <n v="0"/>
    <n v="33019.760000000002"/>
    <n v="33019.760000000002"/>
    <n v="0"/>
  </r>
  <r>
    <s v="Catalogo principalOPEN VALUE ENTIDADES NO CUALIFICADAS3ND-00151"/>
    <s v="3ND-00151OPEN VALUE ENTIDADES NO CUALIFICADAS"/>
    <m/>
    <x v="0"/>
    <s v="3ND-00151"/>
    <x v="4"/>
    <s v="Catalogo principal"/>
    <s v="USD"/>
    <s v="N/A"/>
    <s v="Microsoft® System Center Service Manager Single Language License &amp; Software Assurance Open Value No Level 3 Years Acquired Year 1 AP Per OSE"/>
    <s v="Unidad"/>
    <s v="Und"/>
    <s v="Producto"/>
    <s v="N/A"/>
    <s v="N/A"/>
    <s v="N/A"/>
    <s v="3ND-00151"/>
    <s v="Licencia"/>
    <n v="42"/>
    <n v="1"/>
    <n v="1"/>
    <n v="0"/>
    <n v="173353.74000000002"/>
    <n v="173353.74"/>
    <n v="0"/>
  </r>
  <r>
    <s v="Catalogo principalOPEN VALUE ENTIDADES NO CUALIFICADAS3ND-00153"/>
    <s v="3ND-00153OPEN VALUE ENTIDADES NO CUALIFICADAS"/>
    <m/>
    <x v="0"/>
    <s v="3ND-00153"/>
    <x v="4"/>
    <s v="Catalogo principal"/>
    <s v="USD"/>
    <s v="N/A"/>
    <s v="Microsoft® System Center Service Manager Single Language License &amp; Software Assurance Open Value No Level 3 Years Acquired Year 1 AP Per User"/>
    <s v="Unidad"/>
    <s v="Und"/>
    <s v="Producto"/>
    <s v="N/A"/>
    <s v="N/A"/>
    <s v="N/A"/>
    <s v="3ND-00153"/>
    <s v="Licencia"/>
    <n v="54"/>
    <n v="1"/>
    <n v="1"/>
    <n v="0"/>
    <n v="222883.38"/>
    <n v="222883.38"/>
    <n v="0"/>
  </r>
  <r>
    <s v="Catalogo principalOPEN VALUE ENTIDADES NO CUALIFICADAS3ND-00155"/>
    <s v="3ND-00155OPEN VALUE ENTIDADES NO CUALIFICADAS"/>
    <m/>
    <x v="0"/>
    <s v="3ND-00155"/>
    <x v="4"/>
    <s v="Catalogo principal"/>
    <s v="USD"/>
    <s v="N/A"/>
    <s v="Microsoft® System Center Service Manager Single Language Software Assurance Open Value No Level 3 Years Acquired Year 1 AP Per OSE"/>
    <s v="Unidad"/>
    <s v="Und"/>
    <s v="Producto"/>
    <s v="N/A"/>
    <s v="N/A"/>
    <s v="N/A"/>
    <s v="3ND-00155"/>
    <s v="Licencia"/>
    <n v="18"/>
    <n v="1"/>
    <n v="1"/>
    <n v="0"/>
    <n v="74294.460000000006"/>
    <n v="74294.460000000006"/>
    <n v="0"/>
  </r>
  <r>
    <s v="Catalogo principalOPEN VALUE ENTIDADES NO CUALIFICADAS3ND-00157"/>
    <s v="3ND-00157OPEN VALUE ENTIDADES NO CUALIFICADAS"/>
    <m/>
    <x v="0"/>
    <s v="3ND-00157"/>
    <x v="4"/>
    <s v="Catalogo principal"/>
    <s v="USD"/>
    <s v="N/A"/>
    <s v="Microsoft® System Center Service Manager Single Language Software Assurance Open Value No Level 3 Years Acquired Year 1 AP Per User"/>
    <s v="Unidad"/>
    <s v="Und"/>
    <s v="Producto"/>
    <s v="N/A"/>
    <s v="N/A"/>
    <s v="N/A"/>
    <s v="3ND-00157"/>
    <s v="Licencia"/>
    <n v="24"/>
    <n v="1"/>
    <n v="1"/>
    <n v="0"/>
    <n v="99059.28"/>
    <n v="99059.28"/>
    <n v="0"/>
  </r>
  <r>
    <s v="Catalogo principalOPEN VALUE ENTIDADES NO CUALIFICADAS3NN-00020"/>
    <s v="3NN-00020OPEN VALUE ENTIDADES NO CUALIFICADAS"/>
    <m/>
    <x v="0"/>
    <s v="3NN-00020"/>
    <x v="4"/>
    <s v="Catalogo principal"/>
    <s v="USD"/>
    <s v="N/A"/>
    <s v="Microsoft® OneDrive business P1 Open Single Language Subscription Open Value No Level 1 Month AP"/>
    <s v="Unidad"/>
    <s v="Und"/>
    <s v="Producto"/>
    <s v="N/A"/>
    <s v="N/A"/>
    <s v="N/A"/>
    <s v="3NN-00020"/>
    <s v="Suscripción mensual con pago anual"/>
    <n v="5"/>
    <n v="1"/>
    <n v="1"/>
    <n v="0"/>
    <n v="20637.350000000002"/>
    <n v="20637.349999999999"/>
    <n v="0"/>
  </r>
  <r>
    <s v="Catalogo principalOPEN VALUE ENTIDADES NO CUALIFICADAS3PP-00002"/>
    <s v="3PP-00002OPEN VALUE ENTIDADES NO CUALIFICADAS"/>
    <m/>
    <x v="0"/>
    <s v="3PP-00002"/>
    <x v="4"/>
    <s v="Catalogo principal"/>
    <s v="USD"/>
    <s v="N/A"/>
    <s v="Microsoft®ProjOnlineEssentialsOpen ShrdSvr Sngl MonthlySubscriptions-VolumeLicense OLV 1License NoLevel AdditionalProduct 1Month"/>
    <s v="Unidad"/>
    <s v="Und"/>
    <s v="Producto"/>
    <s v="N/A"/>
    <s v="N/A"/>
    <s v="N/A"/>
    <s v="3PP-00002"/>
    <s v="Suscripción mensual con pago anual"/>
    <n v="7"/>
    <n v="1"/>
    <n v="1"/>
    <n v="0"/>
    <n v="28892.29"/>
    <n v="28892.29"/>
    <n v="0"/>
  </r>
  <r>
    <s v="Catalogo principalOPEN VALUE ENTIDADES NO CUALIFICADAS3VU-00031"/>
    <s v="3VU-00031OPEN VALUE ENTIDADES NO CUALIFICADAS"/>
    <m/>
    <x v="0"/>
    <s v="3VU-00031"/>
    <x v="4"/>
    <s v="Catalogo principal"/>
    <s v="USD"/>
    <s v="N/A"/>
    <s v="Microsoft® MSDN Platforms All Languages License &amp; Software Assurance Open Value No Level 3 Years Acquired Year 1 Additional Product"/>
    <s v="Unidad"/>
    <s v="Und"/>
    <s v="Producto"/>
    <s v="N/A"/>
    <s v="N/A"/>
    <s v="N/A"/>
    <s v="3VU-00031"/>
    <s v="Licencia"/>
    <n v="4605"/>
    <n v="1"/>
    <n v="1"/>
    <n v="0"/>
    <n v="19006999.350000001"/>
    <n v="19006999.350000001"/>
    <n v="0"/>
  </r>
  <r>
    <s v="Catalogo principalOPEN VALUE ENTIDADES NO CUALIFICADAS3VU-00033"/>
    <s v="3VU-00033OPEN VALUE ENTIDADES NO CUALIFICADAS"/>
    <m/>
    <x v="0"/>
    <s v="3VU-00033"/>
    <x v="4"/>
    <s v="Catalogo principal"/>
    <s v="USD"/>
    <s v="N/A"/>
    <s v="Microsoft® MSDN Platforms All Languages Software Assurance Open Value No Level 3 Years Acquired Year 1 Additional Product"/>
    <s v="Unidad"/>
    <s v="Und"/>
    <s v="Producto"/>
    <s v="N/A"/>
    <s v="N/A"/>
    <s v="N/A"/>
    <s v="3VU-00033"/>
    <s v="Licencia"/>
    <n v="4605"/>
    <n v="1"/>
    <n v="1"/>
    <n v="0"/>
    <n v="19006999.350000001"/>
    <n v="19006999.350000001"/>
    <n v="0"/>
  </r>
  <r>
    <s v="Catalogo principalOPEN VALUE ENTIDADES NO CUALIFICADAS3YF-00233"/>
    <s v="3YF-00233OPEN VALUE ENTIDADES NO CUALIFICADAS"/>
    <m/>
    <x v="0"/>
    <s v="3YF-00233"/>
    <x v="4"/>
    <s v="Catalogo principal"/>
    <s v="USD"/>
    <s v="N/A"/>
    <s v="Microsoft® Office Mac Standard Single Language License &amp; Software Assurance Open Value No Level 3 Years Acquired Year 1 AP"/>
    <s v="Unidad"/>
    <s v="Und"/>
    <s v="Producto"/>
    <s v="N/A"/>
    <s v="N/A"/>
    <s v="N/A"/>
    <s v="3YF-00233"/>
    <s v="Licencia"/>
    <n v="1074"/>
    <n v="1"/>
    <n v="1"/>
    <n v="0"/>
    <n v="4432902.78"/>
    <n v="4432902.78"/>
    <n v="0"/>
  </r>
  <r>
    <s v="Catalogo principalOPEN VALUE ENTIDADES NO CUALIFICADAS3YF-00235"/>
    <s v="3YF-00235OPEN VALUE ENTIDADES NO CUALIFICADAS"/>
    <m/>
    <x v="0"/>
    <s v="3YF-00235"/>
    <x v="4"/>
    <s v="Catalogo principal"/>
    <s v="USD"/>
    <s v="N/A"/>
    <s v="Microsoft® Office Mac Standard Single Language Software Assurance Open Value No Level 3 Years Acquired Year 1 AP"/>
    <s v="Unidad"/>
    <s v="Und"/>
    <s v="Producto"/>
    <s v="N/A"/>
    <s v="N/A"/>
    <s v="N/A"/>
    <s v="3YF-00235"/>
    <s v="Licencia"/>
    <n v="501"/>
    <n v="1"/>
    <n v="1"/>
    <n v="0"/>
    <n v="2067862.4700000002"/>
    <n v="2067862.47"/>
    <n v="0"/>
  </r>
  <r>
    <s v="Catalogo principalOPEN VALUE ENTIDADES NO CUALIFICADAS3ZK-00426"/>
    <s v="3ZK-00426OPEN VALUE ENTIDADES NO CUALIFICADAS"/>
    <m/>
    <x v="0"/>
    <s v="3ZK-00426"/>
    <x v="4"/>
    <s v="Catalogo principal"/>
    <s v="USD"/>
    <s v="N/A"/>
    <s v="Microsoft® System Center Orchestrator Single Language License &amp; Software Assurance Open Value No Level 3 Years Acquired Year 1 AP Per OSE"/>
    <s v="Unidad"/>
    <s v="Und"/>
    <s v="Producto"/>
    <s v="N/A"/>
    <s v="N/A"/>
    <s v="N/A"/>
    <s v="3ZK-00426"/>
    <s v="Licencia"/>
    <n v="42"/>
    <n v="1"/>
    <n v="1"/>
    <n v="0"/>
    <n v="173353.74000000002"/>
    <n v="173353.74"/>
    <n v="0"/>
  </r>
  <r>
    <s v="Catalogo principalOPEN VALUE ENTIDADES NO CUALIFICADAS3ZK-00428"/>
    <s v="3ZK-00428OPEN VALUE ENTIDADES NO CUALIFICADAS"/>
    <m/>
    <x v="0"/>
    <s v="3ZK-00428"/>
    <x v="4"/>
    <s v="Catalogo principal"/>
    <s v="USD"/>
    <s v="N/A"/>
    <s v="Microsoft® System Center Orchestrator Single Language License &amp; Software Assurance Open Value No Level 3 Years Acquired Year 1 AP Per User"/>
    <s v="Unidad"/>
    <s v="Und"/>
    <s v="Producto"/>
    <s v="N/A"/>
    <s v="N/A"/>
    <s v="N/A"/>
    <s v="3ZK-00428"/>
    <s v="Licencia"/>
    <n v="54"/>
    <n v="1"/>
    <n v="1"/>
    <n v="0"/>
    <n v="222883.38"/>
    <n v="222883.38"/>
    <n v="0"/>
  </r>
  <r>
    <s v="Catalogo principalOPEN VALUE ENTIDADES NO CUALIFICADAS3ZK-00430"/>
    <s v="3ZK-00430OPEN VALUE ENTIDADES NO CUALIFICADAS"/>
    <m/>
    <x v="0"/>
    <s v="3ZK-00430"/>
    <x v="4"/>
    <s v="Catalogo principal"/>
    <s v="USD"/>
    <s v="N/A"/>
    <s v="Microsoft® System Center Orchestrator Single Language Software Assurance Open Value No Level 3 Years Acquired Year 1 AP Per OSE"/>
    <s v="Unidad"/>
    <s v="Und"/>
    <s v="Producto"/>
    <s v="N/A"/>
    <s v="N/A"/>
    <s v="N/A"/>
    <s v="3ZK-00430"/>
    <s v="Licencia"/>
    <n v="18"/>
    <n v="1"/>
    <n v="1"/>
    <n v="0"/>
    <n v="74294.460000000006"/>
    <n v="74294.460000000006"/>
    <n v="0"/>
  </r>
  <r>
    <s v="Catalogo principalOPEN VALUE ENTIDADES NO CUALIFICADAS3ZK-00432"/>
    <s v="3ZK-00432OPEN VALUE ENTIDADES NO CUALIFICADAS"/>
    <m/>
    <x v="0"/>
    <s v="3ZK-00432"/>
    <x v="4"/>
    <s v="Catalogo principal"/>
    <s v="USD"/>
    <s v="N/A"/>
    <s v="Microsoft® System Center Orchestrator Single Language Software Assurance Open Value No Level 3 Years Acquired Year 1 AP Per User"/>
    <s v="Unidad"/>
    <s v="Und"/>
    <s v="Producto"/>
    <s v="N/A"/>
    <s v="N/A"/>
    <s v="N/A"/>
    <s v="3ZK-00432"/>
    <s v="Licencia"/>
    <n v="24"/>
    <n v="1"/>
    <n v="1"/>
    <n v="0"/>
    <n v="99059.28"/>
    <n v="99059.28"/>
    <n v="0"/>
  </r>
  <r>
    <s v="Catalogo principalOPEN VALUE ENTIDADES NO CUALIFICADAS4ZF-00014"/>
    <s v="4ZF-00014OPEN VALUE ENTIDADES NO CUALIFICADAS"/>
    <m/>
    <x v="0"/>
    <s v="4ZF-00014"/>
    <x v="4"/>
    <s v="Catalogo principal"/>
    <s v="USD"/>
    <s v="N/A"/>
    <s v="Microsoft® Win VDA Device Single Language Subscription Open Value No Level 1 Month AP Per Device"/>
    <s v="Unidad"/>
    <s v="Und"/>
    <s v="Producto"/>
    <s v="N/A"/>
    <s v="N/A"/>
    <s v="N/A"/>
    <s v="4ZF-00014"/>
    <s v="Suscripción mensual con pago anual"/>
    <n v="16.559999999999999"/>
    <n v="1"/>
    <n v="1"/>
    <n v="0"/>
    <n v="68350.903200000001"/>
    <n v="68350.899999999994"/>
    <n v="0"/>
  </r>
  <r>
    <s v="Catalogo principalOPEN VALUE ENTIDADES NO CUALIFICADAS5A5-00002"/>
    <s v="5A5-00002OPEN VALUE ENTIDADES NO CUALIFICADAS"/>
    <m/>
    <x v="0"/>
    <s v="5A5-00002"/>
    <x v="4"/>
    <s v="Catalogo principal"/>
    <s v="USD"/>
    <s v="N/A"/>
    <s v="Microsoft® O365 Extra File Storage Open Single Language Subscription Open Value No Level 1 Month AP Add-on"/>
    <s v="Unidad"/>
    <s v="Und"/>
    <s v="Producto"/>
    <s v="N/A"/>
    <s v="N/A"/>
    <s v="N/A"/>
    <s v="5A5-00002"/>
    <s v="Suscripción mensual con pago anual"/>
    <n v="0.3"/>
    <n v="1"/>
    <n v="1"/>
    <n v="0"/>
    <n v="1238.241"/>
    <n v="1238.24"/>
    <n v="0"/>
  </r>
  <r>
    <s v="Catalogo principalOPEN VALUE ENTIDADES NO CUALIFICADAS5A9-00002"/>
    <s v="5A9-00002OPEN VALUE ENTIDADES NO CUALIFICADAS"/>
    <m/>
    <x v="0"/>
    <s v="5A9-00002"/>
    <x v="4"/>
    <s v="Catalogo principal"/>
    <s v="USD"/>
    <s v="N/A"/>
    <s v="Microsoft®EOAforExchangeOnlineOpen ShrdSvr Sngl MonthlySubscriptions-VolumeLicense OLV 1License NoLevel AdditionalProduct Addon 1Month"/>
    <s v="Unidad"/>
    <s v="Und"/>
    <s v="Producto"/>
    <s v="N/A"/>
    <s v="N/A"/>
    <s v="N/A"/>
    <s v="5A9-00002"/>
    <s v="Suscripción mensual con pago anual"/>
    <n v="3"/>
    <n v="1"/>
    <n v="1"/>
    <n v="0"/>
    <n v="12382.41"/>
    <n v="12382.41"/>
    <n v="0"/>
  </r>
  <r>
    <s v="Catalogo principalOPEN VALUE ENTIDADES NO CUALIFICADAS5HK-00147"/>
    <s v="5HK-00147OPEN VALUE ENTIDADES NO CUALIFICADAS"/>
    <m/>
    <x v="0"/>
    <s v="5HK-00147"/>
    <x v="4"/>
    <s v="Catalogo principal"/>
    <s v="USD"/>
    <s v="N/A"/>
    <s v="Microsoft® Lync Mac Single Language License &amp; Software Assurance Open Value No Level 3 Years Acquired Year 1 Additional Product"/>
    <s v="Unidad"/>
    <s v="Und"/>
    <s v="Producto"/>
    <s v="N/A"/>
    <s v="N/A"/>
    <s v="N/A"/>
    <s v="5HK-00147"/>
    <s v="Licencia"/>
    <n v="75"/>
    <n v="1"/>
    <n v="1"/>
    <n v="0"/>
    <n v="309560.25"/>
    <n v="309560.25"/>
    <n v="0"/>
  </r>
  <r>
    <s v="Catalogo principalOPEN VALUE ENTIDADES NO CUALIFICADAS5HK-00159"/>
    <s v="5HK-00159OPEN VALUE ENTIDADES NO CUALIFICADAS"/>
    <m/>
    <x v="0"/>
    <s v="5HK-00159"/>
    <x v="4"/>
    <s v="Catalogo principal"/>
    <s v="USD"/>
    <s v="N/A"/>
    <s v="Microsoft® Lync Mac Single Language Software Assurance Open Value No Level 3 Years Acquired Year 1 Additional Product"/>
    <s v="Unidad"/>
    <s v="Und"/>
    <s v="Producto"/>
    <s v="N/A"/>
    <s v="N/A"/>
    <s v="N/A"/>
    <s v="5HK-00159"/>
    <s v="Licencia"/>
    <n v="36"/>
    <n v="1"/>
    <n v="1"/>
    <n v="0"/>
    <n v="148588.92000000001"/>
    <n v="148588.92000000001"/>
    <n v="0"/>
  </r>
  <r>
    <s v="Catalogo principalOPEN VALUE ENTIDADES NO CUALIFICADAS5HU-00147"/>
    <s v="5HU-00147OPEN VALUE ENTIDADES NO CUALIFICADAS"/>
    <m/>
    <x v="0"/>
    <s v="5HU-00147"/>
    <x v="4"/>
    <s v="Catalogo principal"/>
    <s v="USD"/>
    <s v="N/A"/>
    <s v="Microsoft®SfBServer Sngl License/SoftwareAssurancePack OLV 1License NoLevel AdditionalProduct 3Year Acquiredyear1"/>
    <s v="Unidad"/>
    <s v="Und"/>
    <s v="Producto"/>
    <s v="N/A"/>
    <s v="N/A"/>
    <s v="N/A"/>
    <s v="5HU-00147"/>
    <s v="Licencia"/>
    <n v="8922"/>
    <n v="1"/>
    <n v="1"/>
    <n v="0"/>
    <n v="36825287.340000004"/>
    <n v="36825287.340000004"/>
    <n v="0"/>
  </r>
  <r>
    <s v="Catalogo principalOPEN VALUE ENTIDADES NO CUALIFICADAS5HU-00149"/>
    <s v="5HU-00149OPEN VALUE ENTIDADES NO CUALIFICADAS"/>
    <m/>
    <x v="0"/>
    <s v="5HU-00149"/>
    <x v="4"/>
    <s v="Catalogo principal"/>
    <s v="USD"/>
    <s v="N/A"/>
    <s v="Microsoft®SfBServer Sngl SoftwareAssurance OLV 1License NoLevel AdditionalProduct 3Year Acquiredyear1"/>
    <s v="Unidad"/>
    <s v="Und"/>
    <s v="Producto"/>
    <s v="N/A"/>
    <s v="N/A"/>
    <s v="N/A"/>
    <s v="5HU-00149"/>
    <s v="Licencia"/>
    <n v="3825"/>
    <n v="1"/>
    <n v="1"/>
    <n v="0"/>
    <n v="15787572.750000002"/>
    <n v="15787572.75"/>
    <n v="0"/>
  </r>
  <r>
    <s v="Catalogo principalOPEN VALUE ENTIDADES NO CUALIFICADAS6EM-00004"/>
    <s v="6EM-00004OPEN VALUE ENTIDADES NO CUALIFICADAS"/>
    <m/>
    <x v="0"/>
    <s v="6EM-00004"/>
    <x v="4"/>
    <s v="Catalogo principal"/>
    <s v="USD"/>
    <s v="N/A"/>
    <s v="Microsoft®AzureActiveDirectoryPremP2Open ShrdSvr Sngl MonthlySubscriptions-VolumeLicense OLV 1License NoLevel AdditionalProduct 1Month"/>
    <s v="Unidad"/>
    <s v="Und"/>
    <s v="Producto"/>
    <s v="N/A"/>
    <s v="N/A"/>
    <s v="N/A"/>
    <s v="6EM-00004"/>
    <s v="Suscripción mensual con pago anual"/>
    <n v="9"/>
    <n v="1"/>
    <n v="1"/>
    <n v="0"/>
    <n v="37147.230000000003"/>
    <n v="37147.230000000003"/>
    <n v="0"/>
  </r>
  <r>
    <s v="Catalogo principalOPEN VALUE ENTIDADES NO CUALIFICADAS6KV-00004"/>
    <s v="6KV-00004OPEN VALUE ENTIDADES NO CUALIFICADAS"/>
    <m/>
    <x v="0"/>
    <s v="6KV-00004"/>
    <x v="4"/>
    <s v="Catalogo principal"/>
    <s v="USD"/>
    <s v="N/A"/>
    <s v="Microsoft®ExchangeEntCALSrvcsforEnt Sngl MonthlySubscriptions-VolumeLicense OLV 1License NoLevel AdditionalProduct PerUsr 1Month"/>
    <s v="Unidad"/>
    <s v="Und"/>
    <s v="Producto"/>
    <s v="N/A"/>
    <s v="N/A"/>
    <s v="N/A"/>
    <s v="6KV-00004"/>
    <s v="Suscripción mensual con pago anual"/>
    <n v="0"/>
    <n v="1"/>
    <n v="1"/>
    <n v="0"/>
    <n v="0"/>
    <n v="0"/>
    <n v="0"/>
  </r>
  <r>
    <s v="Catalogo principalOPEN VALUE ENTIDADES NO CUALIFICADAS6PV-00004"/>
    <s v="6PV-00004OPEN VALUE ENTIDADES NO CUALIFICADAS"/>
    <m/>
    <x v="0"/>
    <s v="6PV-00004"/>
    <x v="4"/>
    <s v="Catalogo principal"/>
    <s v="USD"/>
    <s v="N/A"/>
    <s v="Microsoft® Enterprise CAL Services Single Language Subscription Open Value No Level 1 Month AP Per User"/>
    <s v="Unidad"/>
    <s v="Und"/>
    <s v="Producto"/>
    <s v="N/A"/>
    <s v="N/A"/>
    <s v="N/A"/>
    <s v="6PV-00004"/>
    <s v="Suscripción mensual con pago anual"/>
    <n v="0"/>
    <n v="1"/>
    <n v="1"/>
    <n v="0"/>
    <n v="0"/>
    <n v="0"/>
    <n v="0"/>
  </r>
  <r>
    <s v="Catalogo principalOPEN VALUE ENTIDADES NO CUALIFICADAS6VC-00979"/>
    <s v="6VC-00979OPEN VALUE ENTIDADES NO CUALIFICADAS"/>
    <m/>
    <x v="0"/>
    <s v="6VC-00979"/>
    <x v="4"/>
    <s v="Catalogo principal"/>
    <s v="USD"/>
    <s v="N/A"/>
    <s v="Microsoft® Win Remote Desktop Services CAL Single Language License &amp; Software Assurance Open Value No Level 3 Years Acquired Year 1 AP Device CAL"/>
    <s v="Unidad"/>
    <s v="Und"/>
    <s v="Producto"/>
    <s v="N/A"/>
    <s v="N/A"/>
    <s v="N/A"/>
    <s v="6VC-00979"/>
    <s v="Licencia"/>
    <n v="324"/>
    <n v="1"/>
    <n v="1"/>
    <n v="0"/>
    <n v="1337300.28"/>
    <n v="1337300.28"/>
    <n v="0"/>
  </r>
  <r>
    <s v="Catalogo principalOPEN VALUE ENTIDADES NO CUALIFICADAS6VC-00981"/>
    <s v="6VC-00981OPEN VALUE ENTIDADES NO CUALIFICADAS"/>
    <m/>
    <x v="0"/>
    <s v="6VC-00981"/>
    <x v="4"/>
    <s v="Catalogo principal"/>
    <s v="USD"/>
    <s v="N/A"/>
    <s v="Microsoft® Win Remote Desktop Services CAL Single Language License &amp; Software Assurance Open Value No Level 3 Years Acquired Year 1 AP User CAL"/>
    <s v="Unidad"/>
    <s v="Und"/>
    <s v="Producto"/>
    <s v="N/A"/>
    <s v="N/A"/>
    <s v="N/A"/>
    <s v="6VC-00981"/>
    <s v="Licencia"/>
    <n v="324"/>
    <n v="1"/>
    <n v="1"/>
    <n v="0"/>
    <n v="1337300.28"/>
    <n v="1337300.28"/>
    <n v="0"/>
  </r>
  <r>
    <s v="Catalogo principalOPEN VALUE ENTIDADES NO CUALIFICADAS6VC-00983"/>
    <s v="6VC-00983OPEN VALUE ENTIDADES NO CUALIFICADAS"/>
    <m/>
    <x v="0"/>
    <s v="6VC-00983"/>
    <x v="4"/>
    <s v="Catalogo principal"/>
    <s v="USD"/>
    <s v="N/A"/>
    <s v="Microsoft® Win Remote Desktop Services CAL Single Language Software Assurance Open Value No Level 3 Years Acquired Year 1 AP Device CAL"/>
    <s v="Unidad"/>
    <s v="Und"/>
    <s v="Producto"/>
    <s v="N/A"/>
    <s v="N/A"/>
    <s v="N/A"/>
    <s v="6VC-00983"/>
    <s v="Licencia"/>
    <n v="141"/>
    <n v="1"/>
    <n v="1"/>
    <n v="0"/>
    <n v="581973.27"/>
    <n v="581973.27"/>
    <n v="0"/>
  </r>
  <r>
    <s v="Catalogo principalOPEN VALUE ENTIDADES NO CUALIFICADAS6VC-00985"/>
    <s v="6VC-00985OPEN VALUE ENTIDADES NO CUALIFICADAS"/>
    <m/>
    <x v="0"/>
    <s v="6VC-00985"/>
    <x v="4"/>
    <s v="Catalogo principal"/>
    <s v="USD"/>
    <s v="N/A"/>
    <s v="Microsoft® Win Remote Desktop Services CAL Single Language Software Assurance Open Value No Level 3 Years Acquired Year 1 AP User CAL"/>
    <s v="Unidad"/>
    <s v="Und"/>
    <s v="Producto"/>
    <s v="N/A"/>
    <s v="N/A"/>
    <s v="N/A"/>
    <s v="6VC-00985"/>
    <s v="Licencia"/>
    <n v="141"/>
    <n v="1"/>
    <n v="1"/>
    <n v="0"/>
    <n v="581973.27"/>
    <n v="581973.27"/>
    <n v="0"/>
  </r>
  <r>
    <s v="Catalogo principalOPEN VALUE ENTIDADES NO CUALIFICADAS6XC-00162"/>
    <s v="6XC-00162OPEN VALUE ENTIDADES NO CUALIFICADAS"/>
    <m/>
    <x v="0"/>
    <s v="6XC-00162"/>
    <x v="4"/>
    <s v="Catalogo principal"/>
    <s v="USD"/>
    <s v="N/A"/>
    <s v="Microsoft® Win Remote Desktop Services External Connector Single Language License &amp; Software Assurance Open Value No Level 3 Years Acquired Year 1 AP"/>
    <s v="Unidad"/>
    <s v="Und"/>
    <s v="Producto"/>
    <s v="N/A"/>
    <s v="N/A"/>
    <s v="N/A"/>
    <s v="6XC-00162"/>
    <s v="Licencia"/>
    <n v="32373"/>
    <n v="1"/>
    <n v="1"/>
    <n v="0"/>
    <n v="133618586.31"/>
    <n v="133618586.31"/>
    <n v="0"/>
  </r>
  <r>
    <s v="Catalogo principalOPEN VALUE ENTIDADES NO CUALIFICADAS6XC-00164"/>
    <s v="6XC-00164OPEN VALUE ENTIDADES NO CUALIFICADAS"/>
    <m/>
    <x v="0"/>
    <s v="6XC-00164"/>
    <x v="4"/>
    <s v="Catalogo principal"/>
    <s v="USD"/>
    <s v="N/A"/>
    <s v="Microsoft® Win Remote Desktop Services External Connector Single Language Software Assurance Open Value No Level 3 Years Acquired Year 1 AP"/>
    <s v="Unidad"/>
    <s v="Und"/>
    <s v="Producto"/>
    <s v="N/A"/>
    <s v="N/A"/>
    <s v="N/A"/>
    <s v="6XC-00164"/>
    <s v="Licencia"/>
    <n v="13875"/>
    <n v="1"/>
    <n v="1"/>
    <n v="0"/>
    <n v="57268646.25"/>
    <n v="57268646.25"/>
    <n v="0"/>
  </r>
  <r>
    <s v="Catalogo principalOPEN VALUE ENTIDADES NO CUALIFICADAS6YH-00242"/>
    <s v="6YH-00242OPEN VALUE ENTIDADES NO CUALIFICADAS"/>
    <m/>
    <x v="0"/>
    <s v="6YH-00242"/>
    <x v="4"/>
    <s v="Catalogo principal"/>
    <s v="USD"/>
    <s v="N/A"/>
    <s v="Microsoft®SkypeforBusiness Sngl SoftwareAssurance OLV 1License NoLevel AdditionalProduct 3Year Acquiredyear1"/>
    <s v="Unidad"/>
    <s v="Und"/>
    <s v="Producto"/>
    <s v="N/A"/>
    <s v="N/A"/>
    <s v="N/A"/>
    <s v="6YH-00242"/>
    <s v="Licencia"/>
    <n v="42"/>
    <n v="1"/>
    <n v="1"/>
    <n v="0"/>
    <n v="173353.74000000002"/>
    <n v="173353.74"/>
    <n v="0"/>
  </r>
  <r>
    <s v="Catalogo principalOPEN VALUE ENTIDADES NO CUALIFICADAS6YH-00290"/>
    <s v="6YH-00290OPEN VALUE ENTIDADES NO CUALIFICADAS"/>
    <m/>
    <x v="0"/>
    <s v="6YH-00290"/>
    <x v="4"/>
    <s v="Catalogo principal"/>
    <s v="USD"/>
    <s v="N/A"/>
    <s v="Microsoft®SkypeforBusiness Sngl License/SoftwareAssurancePack OLV 1License NoLevel AdditionalProduct 3Year Acquiredyear1"/>
    <s v="Unidad"/>
    <s v="Und"/>
    <s v="Producto"/>
    <s v="N/A"/>
    <s v="N/A"/>
    <s v="N/A"/>
    <s v="6YH-00290"/>
    <s v="Licencia"/>
    <n v="90"/>
    <n v="1"/>
    <n v="1"/>
    <n v="0"/>
    <n v="371472.30000000005"/>
    <n v="371472.3"/>
    <n v="0"/>
  </r>
  <r>
    <s v="Catalogo principalOPEN VALUE ENTIDADES NO CUALIFICADAS6ZH-00224"/>
    <s v="6ZH-00224OPEN VALUE ENTIDADES NO CUALIFICADAS"/>
    <m/>
    <x v="0"/>
    <s v="6ZH-00224"/>
    <x v="4"/>
    <s v="Catalogo principal"/>
    <s v="USD"/>
    <s v="N/A"/>
    <s v="Microsoft®SfBServerStdCAL Sngl License/SoftwareAssurancePack OLV 1License NoLevel AdditionalProduct DvcCAL 3Year Acquiredyear1"/>
    <s v="Unidad"/>
    <s v="Und"/>
    <s v="Producto"/>
    <s v="N/A"/>
    <s v="N/A"/>
    <s v="N/A"/>
    <s v="6ZH-00224"/>
    <s v="Licencia"/>
    <n v="78"/>
    <n v="1"/>
    <n v="1"/>
    <n v="0"/>
    <n v="321942.66000000003"/>
    <n v="321942.65999999997"/>
    <n v="0"/>
  </r>
  <r>
    <s v="Catalogo principalOPEN VALUE ENTIDADES NO CUALIFICADAS6ZH-00226"/>
    <s v="6ZH-00226OPEN VALUE ENTIDADES NO CUALIFICADAS"/>
    <m/>
    <x v="0"/>
    <s v="6ZH-00226"/>
    <x v="4"/>
    <s v="Catalogo principal"/>
    <s v="USD"/>
    <s v="N/A"/>
    <s v="Microsoft®SfBServerStdCAL Sngl License/SoftwareAssurancePack OLV 1License NoLevel AdditionalProduct UsrCAL 3Year Acquiredyear1"/>
    <s v="Unidad"/>
    <s v="Und"/>
    <s v="Producto"/>
    <s v="N/A"/>
    <s v="N/A"/>
    <s v="N/A"/>
    <s v="6ZH-00226"/>
    <s v="Licencia"/>
    <n v="102"/>
    <n v="1"/>
    <n v="1"/>
    <n v="0"/>
    <n v="421001.94"/>
    <n v="421001.94"/>
    <n v="0"/>
  </r>
  <r>
    <s v="Catalogo principalOPEN VALUE ENTIDADES NO CUALIFICADAS6ZH-00228"/>
    <s v="6ZH-00228OPEN VALUE ENTIDADES NO CUALIFICADAS"/>
    <m/>
    <x v="0"/>
    <s v="6ZH-00228"/>
    <x v="4"/>
    <s v="Catalogo principal"/>
    <s v="USD"/>
    <s v="N/A"/>
    <s v="Microsoft®SfBServerStdCAL Sngl SoftwareAssurance OLV 1License NoLevel AdditionalProduct DvcCAL 3Year Acquiredyear1"/>
    <s v="Unidad"/>
    <s v="Und"/>
    <s v="Producto"/>
    <s v="N/A"/>
    <s v="N/A"/>
    <s v="N/A"/>
    <s v="6ZH-00228"/>
    <s v="Licencia"/>
    <n v="36"/>
    <n v="1"/>
    <n v="1"/>
    <n v="0"/>
    <n v="148588.92000000001"/>
    <n v="148588.92000000001"/>
    <n v="0"/>
  </r>
  <r>
    <s v="Catalogo principalOPEN VALUE ENTIDADES NO CUALIFICADAS6ZH-00230"/>
    <s v="6ZH-00230OPEN VALUE ENTIDADES NO CUALIFICADAS"/>
    <m/>
    <x v="0"/>
    <s v="6ZH-00230"/>
    <x v="4"/>
    <s v="Catalogo principal"/>
    <s v="USD"/>
    <s v="N/A"/>
    <s v="Microsoft®SfBServerStdCAL Sngl SoftwareAssurance OLV 1License NoLevel AdditionalProduct UsrCAL 3Year Acquiredyear1"/>
    <s v="Unidad"/>
    <s v="Und"/>
    <s v="Producto"/>
    <s v="N/A"/>
    <s v="N/A"/>
    <s v="N/A"/>
    <s v="6ZH-00230"/>
    <s v="Licencia"/>
    <n v="45"/>
    <n v="1"/>
    <n v="1"/>
    <n v="0"/>
    <n v="185736.15000000002"/>
    <n v="185736.15"/>
    <n v="0"/>
  </r>
  <r>
    <s v="Catalogo principalOPEN VALUE ENTIDADES NO CUALIFICADAS76A-00389"/>
    <s v="76A-00389OPEN VALUE ENTIDADES NO CUALIFICADAS"/>
    <m/>
    <x v="0"/>
    <s v="76A-00389"/>
    <x v="4"/>
    <s v="Catalogo principal"/>
    <s v="USD"/>
    <s v="N/A"/>
    <s v="Microsoft®EnterpriseCAL AllLng License/SoftwareAssurancePack OLV 1License NoLevel Enterprise DvcCAL w/Services 3Year Acquiredyear1"/>
    <s v="Unidad"/>
    <s v="Und"/>
    <s v="Producto"/>
    <s v="N/A"/>
    <s v="N/A"/>
    <s v="N/A"/>
    <s v="76A-00389"/>
    <s v="Licencia"/>
    <n v="933"/>
    <n v="1"/>
    <n v="1"/>
    <n v="0"/>
    <n v="3850929.5100000002"/>
    <n v="3850929.51"/>
    <n v="0"/>
  </r>
  <r>
    <s v="Catalogo principalOPEN VALUE ENTIDADES NO CUALIFICADAS76A-00391"/>
    <s v="76A-00391OPEN VALUE ENTIDADES NO CUALIFICADAS"/>
    <m/>
    <x v="0"/>
    <s v="76A-00391"/>
    <x v="4"/>
    <s v="Catalogo principal"/>
    <s v="USD"/>
    <s v="N/A"/>
    <s v="Microsoft®EnterpriseCAL AllLng License/SoftwareAssurancePack OLV 1License NoLevel Enterprise UsrCAL w/Services 3Year Acquiredyear1"/>
    <s v="Unidad"/>
    <s v="Und"/>
    <s v="Producto"/>
    <s v="N/A"/>
    <s v="N/A"/>
    <s v="N/A"/>
    <s v="76A-00391"/>
    <s v="Licencia"/>
    <n v="1206"/>
    <n v="1"/>
    <n v="1"/>
    <n v="0"/>
    <n v="4977728.82"/>
    <n v="4977728.82"/>
    <n v="0"/>
  </r>
  <r>
    <s v="Catalogo principalOPEN VALUE ENTIDADES NO CUALIFICADAS76A-00393"/>
    <s v="76A-00393OPEN VALUE ENTIDADES NO CUALIFICADAS"/>
    <m/>
    <x v="0"/>
    <s v="76A-00393"/>
    <x v="4"/>
    <s v="Catalogo principal"/>
    <s v="USD"/>
    <s v="N/A"/>
    <s v="Microsoft®EnterpriseCAL AllLng SAStepUp OLV 1License NoLevel CoreClientAccessLicense Enterprise DvcCAL w/Services 3Year Acquiredyear1"/>
    <s v="Unidad"/>
    <s v="Und"/>
    <s v="Producto"/>
    <s v="N/A"/>
    <s v="N/A"/>
    <s v="N/A"/>
    <s v="76A-00393"/>
    <s v="Licencia"/>
    <n v="443"/>
    <n v="1"/>
    <n v="1"/>
    <n v="0"/>
    <n v="1828469.2100000002"/>
    <n v="1828469.21"/>
    <n v="0"/>
  </r>
  <r>
    <s v="Catalogo principalOPEN VALUE ENTIDADES NO CUALIFICADAS76A-00395"/>
    <s v="76A-00395OPEN VALUE ENTIDADES NO CUALIFICADAS"/>
    <m/>
    <x v="0"/>
    <s v="76A-00395"/>
    <x v="4"/>
    <s v="Catalogo principal"/>
    <s v="USD"/>
    <s v="N/A"/>
    <s v="Microsoft®EnterpriseCAL AllLng SAStepUp OLV 1License NoLevel CoreClientAccessLicense Enterprise UsrCAL w/Services 3Year Acquiredyear1"/>
    <s v="Unidad"/>
    <s v="Und"/>
    <s v="Producto"/>
    <s v="N/A"/>
    <s v="N/A"/>
    <s v="N/A"/>
    <s v="76A-00395"/>
    <s v="Licencia"/>
    <n v="575"/>
    <n v="1"/>
    <n v="1"/>
    <n v="0"/>
    <n v="2373295.25"/>
    <n v="2373295.25"/>
    <n v="0"/>
  </r>
  <r>
    <s v="Catalogo principalOPEN VALUE ENTIDADES NO CUALIFICADAS76A-00397"/>
    <s v="76A-00397OPEN VALUE ENTIDADES NO CUALIFICADAS"/>
    <m/>
    <x v="0"/>
    <s v="76A-00397"/>
    <x v="4"/>
    <s v="Catalogo principal"/>
    <s v="USD"/>
    <s v="N/A"/>
    <s v="Microsoft®EnterpriseCAL AllLng SoftwareAssurance OLV 1License NoLevel Enterprise DvcCAL w/Services 3Year Acquiredyear1"/>
    <s v="Unidad"/>
    <s v="Und"/>
    <s v="Producto"/>
    <s v="N/A"/>
    <s v="N/A"/>
    <s v="N/A"/>
    <s v="76A-00397"/>
    <s v="Licencia"/>
    <n v="541"/>
    <n v="1"/>
    <n v="1"/>
    <n v="0"/>
    <n v="2232961.27"/>
    <n v="2232961.27"/>
    <n v="0"/>
  </r>
  <r>
    <s v="Catalogo principalOPEN VALUE ENTIDADES NO CUALIFICADAS76A-00399"/>
    <s v="76A-00399OPEN VALUE ENTIDADES NO CUALIFICADAS"/>
    <m/>
    <x v="0"/>
    <s v="76A-00399"/>
    <x v="4"/>
    <s v="Catalogo principal"/>
    <s v="USD"/>
    <s v="N/A"/>
    <s v="Microsoft®EnterpriseCAL AllLng SoftwareAssurance OLV 1License NoLevel Enterprise UsrCAL w/Services 3Year Acquiredyear1"/>
    <s v="Unidad"/>
    <s v="Und"/>
    <s v="Producto"/>
    <s v="N/A"/>
    <s v="N/A"/>
    <s v="N/A"/>
    <s v="76A-00399"/>
    <s v="Licencia"/>
    <n v="702"/>
    <n v="1"/>
    <n v="1"/>
    <n v="0"/>
    <n v="2897483.9400000004"/>
    <n v="2897483.94"/>
    <n v="0"/>
  </r>
  <r>
    <s v="Catalogo principalOPEN VALUE ENTIDADES NO CUALIFICADAS76A-00744"/>
    <s v="76A-00744OPEN VALUE ENTIDADES NO CUALIFICADAS"/>
    <m/>
    <x v="0"/>
    <s v="76A-00744"/>
    <x v="4"/>
    <s v="Catalogo principal"/>
    <s v="USD"/>
    <s v="N/A"/>
    <s v="Microsoft®EnterpriseCAL Sngl License/SoftwareAssurancePack OLV 1License NoLevel AdditionalProduct DvcCAL w/Services 3Year Acquiredyear1"/>
    <s v="Unidad"/>
    <s v="Und"/>
    <s v="Producto"/>
    <s v="N/A"/>
    <s v="N/A"/>
    <s v="N/A"/>
    <s v="76A-00744"/>
    <s v="Licencia"/>
    <n v="1131"/>
    <n v="1"/>
    <n v="1"/>
    <n v="0"/>
    <n v="4668168.57"/>
    <n v="4668168.57"/>
    <n v="0"/>
  </r>
  <r>
    <s v="Catalogo principalOPEN VALUE ENTIDADES NO CUALIFICADAS76A-00745"/>
    <s v="76A-00745OPEN VALUE ENTIDADES NO CUALIFICADAS"/>
    <m/>
    <x v="0"/>
    <s v="76A-00745"/>
    <x v="4"/>
    <s v="Catalogo principal"/>
    <s v="USD"/>
    <s v="N/A"/>
    <s v="Microsoft®EnterpriseCAL Sngl License/SoftwareAssurancePack OLV 1License NoLevel AdditionalProduct UsrCAL w/Services 3Year Acquiredyear1"/>
    <s v="Unidad"/>
    <s v="Und"/>
    <s v="Producto"/>
    <s v="N/A"/>
    <s v="N/A"/>
    <s v="N/A"/>
    <s v="76A-00745"/>
    <s v="Licencia"/>
    <n v="1461"/>
    <n v="1"/>
    <n v="1"/>
    <n v="0"/>
    <n v="6030233.6699999999"/>
    <n v="6030233.6699999999"/>
    <n v="0"/>
  </r>
  <r>
    <s v="Catalogo principalOPEN VALUE ENTIDADES NO CUALIFICADAS76A-00746"/>
    <s v="76A-00746OPEN VALUE ENTIDADES NO CUALIFICADAS"/>
    <m/>
    <x v="0"/>
    <s v="76A-00746"/>
    <x v="4"/>
    <s v="Catalogo principal"/>
    <s v="USD"/>
    <s v="N/A"/>
    <s v="Microsoft®EnterpriseCAL Sngl SAStepUp OLV 1License NoLevel CoreClientAccessLicense AdditionalProduct DvcCAL w/Services 3Year Acquiredyear1"/>
    <s v="Unidad"/>
    <s v="Und"/>
    <s v="Producto"/>
    <s v="N/A"/>
    <s v="N/A"/>
    <s v="N/A"/>
    <s v="76A-00746"/>
    <s v="Licencia"/>
    <n v="587"/>
    <n v="1"/>
    <n v="1"/>
    <n v="0"/>
    <n v="2422824.89"/>
    <n v="2422824.89"/>
    <n v="0"/>
  </r>
  <r>
    <s v="Catalogo principalOPEN VALUE ENTIDADES NO CUALIFICADAS76A-00747"/>
    <s v="76A-00747OPEN VALUE ENTIDADES NO CUALIFICADAS"/>
    <m/>
    <x v="0"/>
    <s v="76A-00747"/>
    <x v="4"/>
    <s v="Catalogo principal"/>
    <s v="USD"/>
    <s v="N/A"/>
    <s v="Microsoft®EnterpriseCAL Sngl SAStepUp OLV 1License NoLevel CoreClientAccessLicense AdditionalProduct UsrCAL w/Services 3Year Acquiredyear1"/>
    <s v="Unidad"/>
    <s v="Und"/>
    <s v="Producto"/>
    <s v="N/A"/>
    <s v="N/A"/>
    <s v="N/A"/>
    <s v="76A-00747"/>
    <s v="Licencia"/>
    <n v="761"/>
    <n v="1"/>
    <n v="1"/>
    <n v="0"/>
    <n v="3141004.6700000004"/>
    <n v="3141004.67"/>
    <n v="0"/>
  </r>
  <r>
    <s v="Catalogo principalOPEN VALUE ENTIDADES NO CUALIFICADAS76A-00748"/>
    <s v="76A-00748OPEN VALUE ENTIDADES NO CUALIFICADAS"/>
    <m/>
    <x v="0"/>
    <s v="76A-00748"/>
    <x v="4"/>
    <s v="Catalogo principal"/>
    <s v="USD"/>
    <s v="N/A"/>
    <s v="Microsoft®EnterpriseCAL Sngl SoftwareAssurance OLV 1License NoLevel AdditionalProduct DvcCAL w/Services 3Year Acquiredyear1"/>
    <s v="Unidad"/>
    <s v="Und"/>
    <s v="Producto"/>
    <s v="N/A"/>
    <s v="N/A"/>
    <s v="N/A"/>
    <s v="76A-00748"/>
    <s v="Licencia"/>
    <n v="570"/>
    <n v="1"/>
    <n v="1"/>
    <n v="0"/>
    <n v="2352657.9000000004"/>
    <n v="2352657.9"/>
    <n v="0"/>
  </r>
  <r>
    <s v="Catalogo principalOPEN VALUE ENTIDADES NO CUALIFICADAS76A-00749"/>
    <s v="76A-00749OPEN VALUE ENTIDADES NO CUALIFICADAS"/>
    <m/>
    <x v="0"/>
    <s v="76A-00749"/>
    <x v="4"/>
    <s v="Catalogo principal"/>
    <s v="USD"/>
    <s v="N/A"/>
    <s v="Microsoft®EnterpriseCAL Sngl SoftwareAssurance OLV 1License NoLevel AdditionalProduct UsrCAL w/Services 3Year Acquiredyear1"/>
    <s v="Unidad"/>
    <s v="Und"/>
    <s v="Producto"/>
    <s v="N/A"/>
    <s v="N/A"/>
    <s v="N/A"/>
    <s v="76A-00749"/>
    <s v="Licencia"/>
    <n v="738"/>
    <n v="1"/>
    <n v="1"/>
    <n v="0"/>
    <n v="3046072.8600000003"/>
    <n v="3046072.86"/>
    <n v="0"/>
  </r>
  <r>
    <s v="Catalogo principalOPEN VALUE ENTIDADES NO CUALIFICADAS76N-01177"/>
    <s v="76N-01177OPEN VALUE ENTIDADES NO CUALIFICADAS"/>
    <m/>
    <x v="0"/>
    <s v="76N-01177"/>
    <x v="4"/>
    <s v="Catalogo principal"/>
    <s v="USD"/>
    <s v="N/A"/>
    <s v="Microsoft® SharePoint Enterprise CAL Single Language License &amp; Software Assurance Open Value No Level 3 Years Acquired Year 1 AP Device CAL"/>
    <s v="Unidad"/>
    <s v="Und"/>
    <s v="Producto"/>
    <s v="N/A"/>
    <s v="N/A"/>
    <s v="N/A"/>
    <s v="76N-01177"/>
    <s v="Licencia"/>
    <n v="204"/>
    <n v="1"/>
    <n v="1"/>
    <n v="0"/>
    <n v="842003.88"/>
    <n v="842003.88"/>
    <n v="0"/>
  </r>
  <r>
    <s v="Catalogo principalOPEN VALUE ENTIDADES NO CUALIFICADAS76N-01575"/>
    <s v="76N-01575OPEN VALUE ENTIDADES NO CUALIFICADAS"/>
    <m/>
    <x v="0"/>
    <s v="76N-01575"/>
    <x v="4"/>
    <s v="Catalogo principal"/>
    <s v="USD"/>
    <s v="N/A"/>
    <s v="Microsoft® SharePoint Enterprise CAL Single Language License &amp; Software Assurance Open Value No Level 3 Years Acquired Year 1 AP User CAL"/>
    <s v="Unidad"/>
    <s v="Und"/>
    <s v="Producto"/>
    <s v="N/A"/>
    <s v="N/A"/>
    <s v="N/A"/>
    <s v="76N-01575"/>
    <s v="Licencia"/>
    <n v="267"/>
    <n v="1"/>
    <n v="1"/>
    <n v="0"/>
    <n v="1102034.49"/>
    <n v="1102034.49"/>
    <n v="0"/>
  </r>
  <r>
    <s v="Catalogo principalOPEN VALUE ENTIDADES NO CUALIFICADAS76N-01772"/>
    <s v="76N-01772OPEN VALUE ENTIDADES NO CUALIFICADAS"/>
    <m/>
    <x v="0"/>
    <s v="76N-01772"/>
    <x v="4"/>
    <s v="Catalogo principal"/>
    <s v="USD"/>
    <s v="N/A"/>
    <s v="Microsoft® SharePoint Enterprise CAL Single Language Software Assurance Open Value No Level 3 Years Acquired Year 1 Additional Product Device CAL"/>
    <s v="Unidad"/>
    <s v="Und"/>
    <s v="Producto"/>
    <s v="N/A"/>
    <s v="N/A"/>
    <s v="N/A"/>
    <s v="76N-01772"/>
    <s v="Licencia"/>
    <n v="87"/>
    <n v="1"/>
    <n v="1"/>
    <n v="0"/>
    <n v="359089.89"/>
    <n v="359089.89"/>
    <n v="0"/>
  </r>
  <r>
    <s v="Catalogo principalOPEN VALUE ENTIDADES NO CUALIFICADAS76N-02082"/>
    <s v="76N-02082OPEN VALUE ENTIDADES NO CUALIFICADAS"/>
    <m/>
    <x v="0"/>
    <s v="76N-02082"/>
    <x v="4"/>
    <s v="Catalogo principal"/>
    <s v="USD"/>
    <s v="N/A"/>
    <s v="Microsoft® SharePoint Enterprise CAL Single Language Software Assurance Open Value No Level 3 Years Acquired Year 1 Additional Product User CAL"/>
    <s v="Unidad"/>
    <s v="Und"/>
    <s v="Producto"/>
    <s v="N/A"/>
    <s v="N/A"/>
    <s v="N/A"/>
    <s v="76N-02082"/>
    <s v="Licencia"/>
    <n v="114"/>
    <n v="1"/>
    <n v="1"/>
    <n v="0"/>
    <n v="470531.58"/>
    <n v="470531.58"/>
    <n v="0"/>
  </r>
  <r>
    <s v="Catalogo principalOPEN VALUE ENTIDADES NO CUALIFICADAS77D-00076"/>
    <s v="77D-00076OPEN VALUE ENTIDADES NO CUALIFICADAS"/>
    <m/>
    <x v="0"/>
    <s v="77D-00076"/>
    <x v="4"/>
    <s v="Catalogo principal"/>
    <s v="USD"/>
    <s v="N/A"/>
    <s v="Microsoft®VisualStudioProSubMSDN AllLng License/SoftwareAssurancePack OLV 1License NoLevel AdditionalProduct 3Year Acquiredyear1"/>
    <s v="Unidad"/>
    <s v="Und"/>
    <s v="Producto"/>
    <s v="N/A"/>
    <s v="N/A"/>
    <s v="N/A"/>
    <s v="77D-00076"/>
    <s v="Licencia"/>
    <n v="2043"/>
    <n v="1"/>
    <n v="1"/>
    <n v="0"/>
    <n v="8432421.2100000009"/>
    <n v="8432421.2100000009"/>
    <n v="0"/>
  </r>
  <r>
    <s v="Catalogo principalOPEN VALUE ENTIDADES NO CUALIFICADAS77D-00078"/>
    <s v="77D-00078OPEN VALUE ENTIDADES NO CUALIFICADAS"/>
    <m/>
    <x v="0"/>
    <s v="77D-00078"/>
    <x v="4"/>
    <s v="Catalogo principal"/>
    <s v="USD"/>
    <s v="N/A"/>
    <s v="Microsoft®VisualStudioProSubMSDN AllLng SoftwareAssurance OLV 1License NoLevel AdditionalProduct 3Year Acquiredyear1"/>
    <s v="Unidad"/>
    <s v="Und"/>
    <s v="Producto"/>
    <s v="N/A"/>
    <s v="N/A"/>
    <s v="N/A"/>
    <s v="77D-00078"/>
    <s v="Licencia"/>
    <n v="1791"/>
    <n v="1"/>
    <n v="1"/>
    <n v="0"/>
    <n v="7392298.7700000005"/>
    <n v="7392298.7699999996"/>
    <n v="0"/>
  </r>
  <r>
    <s v="Catalogo principalOPEN VALUE ENTIDADES NO CUALIFICADAS7AH-00082"/>
    <s v="7AH-00082OPEN VALUE ENTIDADES NO CUALIFICADAS"/>
    <m/>
    <x v="0"/>
    <s v="7AH-00082"/>
    <x v="4"/>
    <s v="Catalogo principal"/>
    <s v="USD"/>
    <s v="N/A"/>
    <s v="Microsoft®SfBServerEntCAL Sngl License/SoftwareAssurancePack OLV 1License NoLevel AdditionalProduct DvcCAL 3Year Acquiredyear1"/>
    <s v="Unidad"/>
    <s v="Und"/>
    <s v="Producto"/>
    <s v="N/A"/>
    <s v="N/A"/>
    <s v="N/A"/>
    <s v="7AH-00082"/>
    <s v="Licencia"/>
    <n v="267"/>
    <n v="1"/>
    <n v="1"/>
    <n v="0"/>
    <n v="1102034.49"/>
    <n v="1102034.49"/>
    <n v="0"/>
  </r>
  <r>
    <s v="Catalogo principalOPEN VALUE ENTIDADES NO CUALIFICADAS7AH-00084"/>
    <s v="7AH-00084OPEN VALUE ENTIDADES NO CUALIFICADAS"/>
    <m/>
    <x v="0"/>
    <s v="7AH-00084"/>
    <x v="4"/>
    <s v="Catalogo principal"/>
    <s v="USD"/>
    <s v="N/A"/>
    <s v="Microsoft®SfBServerEntCAL Sngl License/SoftwareAssurancePack OLV 1License NoLevel AdditionalProduct UsrCAL 3Year Acquiredyear1"/>
    <s v="Unidad"/>
    <s v="Und"/>
    <s v="Producto"/>
    <s v="N/A"/>
    <s v="N/A"/>
    <s v="N/A"/>
    <s v="7AH-00084"/>
    <s v="Licencia"/>
    <n v="345"/>
    <n v="1"/>
    <n v="1"/>
    <n v="0"/>
    <n v="1423977.1500000001"/>
    <n v="1423977.15"/>
    <n v="0"/>
  </r>
  <r>
    <s v="Catalogo principalOPEN VALUE ENTIDADES NO CUALIFICADAS7AH-00086"/>
    <s v="7AH-00086OPEN VALUE ENTIDADES NO CUALIFICADAS"/>
    <m/>
    <x v="0"/>
    <s v="7AH-00086"/>
    <x v="4"/>
    <s v="Catalogo principal"/>
    <s v="USD"/>
    <s v="N/A"/>
    <s v="Microsoft®SfBServerEntCAL Sngl SoftwareAssurance OLV 1License NoLevel AdditionalProduct DvcCAL 3Year Acquiredyear1"/>
    <s v="Unidad"/>
    <s v="Und"/>
    <s v="Producto"/>
    <s v="N/A"/>
    <s v="N/A"/>
    <s v="N/A"/>
    <s v="7AH-00086"/>
    <s v="Licencia"/>
    <n v="114"/>
    <n v="1"/>
    <n v="1"/>
    <n v="0"/>
    <n v="470531.58"/>
    <n v="470531.58"/>
    <n v="0"/>
  </r>
  <r>
    <s v="Catalogo principalOPEN VALUE ENTIDADES NO CUALIFICADAS7AH-00088"/>
    <s v="7AH-00088OPEN VALUE ENTIDADES NO CUALIFICADAS"/>
    <m/>
    <x v="0"/>
    <s v="7AH-00088"/>
    <x v="4"/>
    <s v="Catalogo principal"/>
    <s v="USD"/>
    <s v="N/A"/>
    <s v="Microsoft®SfBServerEntCAL Sngl SoftwareAssurance OLV 1License NoLevel AdditionalProduct UsrCAL 3Year Acquiredyear1"/>
    <s v="Unidad"/>
    <s v="Und"/>
    <s v="Producto"/>
    <s v="N/A"/>
    <s v="N/A"/>
    <s v="N/A"/>
    <s v="7AH-00088"/>
    <s v="Licencia"/>
    <n v="147"/>
    <n v="1"/>
    <n v="1"/>
    <n v="0"/>
    <n v="606738.09000000008"/>
    <n v="606738.09"/>
    <n v="0"/>
  </r>
  <r>
    <s v="Catalogo principalOPEN VALUE ENTIDADES NO CUALIFICADAS7JQ-00261"/>
    <s v="7JQ-00261OPEN VALUE ENTIDADES NO CUALIFICADAS"/>
    <m/>
    <x v="0"/>
    <s v="7JQ-00261"/>
    <x v="4"/>
    <s v="Catalogo principal"/>
    <s v="USD"/>
    <s v="N/A"/>
    <s v="Microsoft®SQLSvrEnterpriseCore Sngl License/SoftwareAssurancePack OLV 2Licenses NoLevel AdditionalProduct CoreLic 3Year Acquiredyear1"/>
    <s v="Unidad"/>
    <s v="Und"/>
    <s v="Producto"/>
    <s v="N/A"/>
    <s v="N/A"/>
    <s v="N/A"/>
    <s v="7JQ-00261"/>
    <s v="Licencia"/>
    <n v="30573"/>
    <n v="1"/>
    <n v="1"/>
    <n v="0"/>
    <n v="126189140.31"/>
    <n v="126189140.31"/>
    <n v="0"/>
  </r>
  <r>
    <s v="Catalogo principalOPEN VALUE ENTIDADES NO CUALIFICADAS7JQ-00265"/>
    <s v="7JQ-00265OPEN VALUE ENTIDADES NO CUALIFICADAS"/>
    <m/>
    <x v="0"/>
    <s v="7JQ-00265"/>
    <x v="4"/>
    <s v="Catalogo principal"/>
    <s v="USD"/>
    <s v="N/A"/>
    <s v="Microsoft®SQLSvrEnterpriseCore Sngl SoftwareAssurance OLV 2Licenses NoLevel AdditionalProduct CoreLic 3Year Acquiredyear1"/>
    <s v="Unidad"/>
    <s v="Und"/>
    <s v="Producto"/>
    <s v="N/A"/>
    <s v="N/A"/>
    <s v="N/A"/>
    <s v="7JQ-00265"/>
    <s v="Licencia"/>
    <n v="13104"/>
    <n v="1"/>
    <n v="1"/>
    <n v="0"/>
    <n v="54086366.880000003"/>
    <n v="54086366.880000003"/>
    <n v="0"/>
  </r>
  <r>
    <s v="Catalogo principalOPEN VALUE ENTIDADES NO CUALIFICADAS7JQ-00445"/>
    <s v="7JQ-00445OPEN VALUE ENTIDADES NO CUALIFICADAS"/>
    <m/>
    <x v="0"/>
    <s v="7JQ-00445"/>
    <x v="4"/>
    <s v="Catalogo principal"/>
    <s v="USD"/>
    <s v="N/A"/>
    <s v="Microsoft®SQLSvrEnterpriseCore Sngl SAStepUp OLV 2Licenses NoLevel SQLSvrStandardCore AdditionalProduct CoreLic 3Year Acquiredyear1"/>
    <s v="Unidad"/>
    <s v="Und"/>
    <s v="Producto"/>
    <s v="N/A"/>
    <s v="N/A"/>
    <s v="N/A"/>
    <s v="7JQ-00445"/>
    <s v="Licencia"/>
    <n v="22599"/>
    <n v="1"/>
    <n v="1"/>
    <n v="0"/>
    <n v="93276694.530000001"/>
    <n v="93276694.530000001"/>
    <n v="0"/>
  </r>
  <r>
    <s v="Catalogo principalOPEN VALUE ENTIDADES NO CUALIFICADAS7NQ-00162"/>
    <s v="7NQ-00162OPEN VALUE ENTIDADES NO CUALIFICADAS"/>
    <m/>
    <x v="0"/>
    <s v="7NQ-00162"/>
    <x v="4"/>
    <s v="Catalogo principal"/>
    <s v="USD"/>
    <s v="N/A"/>
    <s v="Microsoft®SQLSvrStandardCore Sngl License/SoftwareAssurancePack OLV 2Licenses NoLevel AdditionalProduct CoreLic 3Year Acquiredyear1"/>
    <s v="Unidad"/>
    <s v="Und"/>
    <s v="Producto"/>
    <s v="N/A"/>
    <s v="N/A"/>
    <s v="N/A"/>
    <s v="7NQ-00162"/>
    <s v="Licencia"/>
    <n v="7974"/>
    <n v="1"/>
    <n v="1"/>
    <n v="0"/>
    <n v="32912445.780000001"/>
    <n v="32912445.780000001"/>
    <n v="0"/>
  </r>
  <r>
    <s v="Catalogo principalOPEN VALUE ENTIDADES NO CUALIFICADAS7NQ-00184"/>
    <s v="7NQ-00184OPEN VALUE ENTIDADES NO CUALIFICADAS"/>
    <m/>
    <x v="0"/>
    <s v="7NQ-00184"/>
    <x v="4"/>
    <s v="Catalogo principal"/>
    <s v="USD"/>
    <s v="N/A"/>
    <s v="Microsoft®SQLSvrStandardCore Sngl SoftwareAssurance OLV 2Licenses NoLevel AdditionalProduct CoreLic 3Year Acquiredyear1"/>
    <s v="Unidad"/>
    <s v="Und"/>
    <s v="Producto"/>
    <s v="N/A"/>
    <s v="N/A"/>
    <s v="N/A"/>
    <s v="7NQ-00184"/>
    <s v="Licencia"/>
    <n v="3417"/>
    <n v="1"/>
    <n v="1"/>
    <n v="0"/>
    <n v="14103564.99"/>
    <n v="14103564.99"/>
    <n v="0"/>
  </r>
  <r>
    <s v="Catalogo principalOPEN VALUE ENTIDADES NO CUALIFICADAS7NS-00001"/>
    <s v="7NS-00001OPEN VALUE ENTIDADES NO CUALIFICADAS"/>
    <m/>
    <x v="0"/>
    <s v="7NS-00001"/>
    <x v="4"/>
    <s v="Catalogo principal"/>
    <s v="USD"/>
    <s v="N/A"/>
    <s v="Microsoft®ProjectPlan3Open ShrdSvr Sngl MonthlySubscriptions-VolumeLicense OLV 1License NoLevel AdditionalProduct 1Month"/>
    <s v="Unidad"/>
    <s v="Und"/>
    <s v="Producto"/>
    <s v="N/A"/>
    <s v="N/A"/>
    <s v="N/A"/>
    <s v="7NS-00001"/>
    <s v="Suscripción mensual con pago anual"/>
    <n v="30"/>
    <n v="1"/>
    <n v="1"/>
    <n v="0"/>
    <n v="123824.1"/>
    <n v="123824.1"/>
    <n v="0"/>
  </r>
  <r>
    <s v="Catalogo principalOPEN VALUE ENTIDADES NO CUALIFICADAS7U6-00001"/>
    <s v="7U6-00001OPEN VALUE ENTIDADES NO CUALIFICADAS"/>
    <m/>
    <x v="0"/>
    <s v="7U6-00001"/>
    <x v="4"/>
    <s v="Catalogo principal"/>
    <s v="USD"/>
    <s v="N/A"/>
    <s v="Microsoft® Intune Open CAO Single Language Subscription Open Value No Level 1 Month AP"/>
    <s v="Unidad"/>
    <s v="Und"/>
    <s v="Producto"/>
    <s v="N/A"/>
    <s v="N/A"/>
    <s v="N/A"/>
    <s v="7U6-00001"/>
    <s v="Suscripción mensual con pago anual"/>
    <n v="5.4"/>
    <n v="1"/>
    <n v="1"/>
    <n v="0"/>
    <n v="22288.338000000003"/>
    <n v="22288.34"/>
    <n v="0"/>
  </r>
  <r>
    <s v="Catalogo principalOPEN VALUE ENTIDADES NO CUALIFICADAS7YC-00001"/>
    <s v="7YC-00001OPEN VALUE ENTIDADES NO CUALIFICADAS"/>
    <m/>
    <x v="0"/>
    <s v="7YC-00001"/>
    <x v="4"/>
    <s v="Catalogo principal"/>
    <s v="USD"/>
    <s v="N/A"/>
    <s v="Microsoft®ProjectPlan5Open ShrdSvr Sngl MonthlySubscriptions-VolumeLicense OLV 1License NoLevel AdditionalProduct 1Month"/>
    <s v="Unidad"/>
    <s v="Und"/>
    <s v="Producto"/>
    <s v="N/A"/>
    <s v="N/A"/>
    <s v="N/A"/>
    <s v="7YC-00001"/>
    <s v="Suscripción mensual con pago anual"/>
    <n v="55"/>
    <n v="1"/>
    <n v="1"/>
    <n v="0"/>
    <n v="227010.85"/>
    <n v="227010.85"/>
    <n v="0"/>
  </r>
  <r>
    <s v="Catalogo principalOPEN VALUE ENTIDADES NO CUALIFICADAS810-04913"/>
    <s v="810-04913OPEN VALUE ENTIDADES NO CUALIFICADAS"/>
    <m/>
    <x v="0"/>
    <s v="810-04913"/>
    <x v="4"/>
    <s v="Catalogo principal"/>
    <s v="USD"/>
    <s v="N/A"/>
    <s v="Microsoft®SQLServerEnterpriseEdition Sngl SoftwareAssurance OLV 1License NoLevel AdditionalProduct 3Year Acquiredyear1"/>
    <s v="Unidad"/>
    <s v="Und"/>
    <s v="Producto"/>
    <s v="N/A"/>
    <s v="N/A"/>
    <s v="N/A"/>
    <s v="810-04913"/>
    <s v="Licencia"/>
    <n v="8190"/>
    <n v="1"/>
    <n v="1"/>
    <n v="0"/>
    <n v="33803979.300000004"/>
    <n v="33803979.299999997"/>
    <n v="0"/>
  </r>
  <r>
    <s v="Catalogo principalOPEN VALUE ENTIDADES NO CUALIFICADAS9A3-00024"/>
    <s v="9A3-00024OPEN VALUE ENTIDADES NO CUALIFICADAS"/>
    <m/>
    <x v="0"/>
    <s v="9A3-00024"/>
    <x v="4"/>
    <s v="Catalogo principal"/>
    <s v="USD"/>
    <s v="N/A"/>
    <s v="Microsoft® Enterprise CAL Bridge EMS Single Language Subscription Open Value No Level 1 Month AP Per User"/>
    <s v="Unidad"/>
    <s v="Und"/>
    <s v="Producto"/>
    <s v="N/A"/>
    <s v="N/A"/>
    <s v="N/A"/>
    <s v="9A3-00024"/>
    <s v="Suscripción mensual con pago anual"/>
    <n v="18"/>
    <n v="1"/>
    <n v="1"/>
    <n v="0"/>
    <n v="74294.460000000006"/>
    <n v="74294.460000000006"/>
    <n v="0"/>
  </r>
  <r>
    <s v="Catalogo principalOPEN VALUE ENTIDADES NO CUALIFICADAS9A6-00020"/>
    <s v="9A6-00020OPEN VALUE ENTIDADES NO CUALIFICADAS"/>
    <m/>
    <x v="0"/>
    <s v="9A6-00020"/>
    <x v="4"/>
    <s v="Catalogo principal"/>
    <s v="USD"/>
    <s v="N/A"/>
    <s v="Microsoft® Core CAL Bridge EMS Single Language Subscription Open Value No Level 1 Month AP Per User"/>
    <s v="Unidad"/>
    <s v="Und"/>
    <s v="Producto"/>
    <s v="N/A"/>
    <s v="N/A"/>
    <s v="N/A"/>
    <s v="9A6-00020"/>
    <s v="Suscripción mensual con pago anual"/>
    <n v="8"/>
    <n v="1"/>
    <n v="1"/>
    <n v="0"/>
    <n v="33019.760000000002"/>
    <n v="33019.760000000002"/>
    <n v="0"/>
  </r>
  <r>
    <s v="Catalogo principalOPEN VALUE ENTIDADES NO CUALIFICADAS9EA-00637"/>
    <s v="9EA-00637OPEN VALUE ENTIDADES NO CUALIFICADAS"/>
    <m/>
    <x v="0"/>
    <s v="9EA-00637"/>
    <x v="4"/>
    <s v="Catalogo principal"/>
    <s v="USD"/>
    <s v="N/A"/>
    <s v="Microsoft® Win Server Datacenter Core Single Language License &amp; Software Assurance Open Value 16 Licenses No Level 3 Years Acquired Year 1 AP"/>
    <s v="Unidad"/>
    <s v="Und"/>
    <s v="Producto"/>
    <s v="N/A"/>
    <s v="N/A"/>
    <s v="N/A"/>
    <s v="9EA-00637"/>
    <s v="Licencia"/>
    <n v="11904"/>
    <n v="1"/>
    <n v="1"/>
    <n v="0"/>
    <n v="49133402.880000003"/>
    <n v="49133402.880000003"/>
    <n v="0"/>
  </r>
  <r>
    <s v="Catalogo principalOPEN VALUE ENTIDADES NO CUALIFICADAS9EA-00639"/>
    <s v="9EA-00639OPEN VALUE ENTIDADES NO CUALIFICADAS"/>
    <m/>
    <x v="0"/>
    <s v="9EA-00639"/>
    <x v="4"/>
    <s v="Catalogo principal"/>
    <s v="USD"/>
    <s v="N/A"/>
    <s v="Microsoft® Win Server Datacenter Core Single Language Software Assurance Open Value 16 Licenses No Level 3 Years Acquired Year 1 AP"/>
    <s v="Unidad"/>
    <s v="Und"/>
    <s v="Producto"/>
    <s v="N/A"/>
    <s v="N/A"/>
    <s v="N/A"/>
    <s v="9EA-00639"/>
    <s v="Licencia"/>
    <n v="5103"/>
    <n v="1"/>
    <n v="1"/>
    <n v="0"/>
    <n v="21062479.41"/>
    <n v="21062479.41"/>
    <n v="0"/>
  </r>
  <r>
    <s v="Catalogo principalOPEN VALUE ENTIDADES NO CUALIFICADAS9EA-00641"/>
    <s v="9EA-00641OPEN VALUE ENTIDADES NO CUALIFICADAS"/>
    <m/>
    <x v="0"/>
    <s v="9EA-00641"/>
    <x v="4"/>
    <s v="Catalogo principal"/>
    <s v="USD"/>
    <s v="N/A"/>
    <s v="Microsoft® Win Server Datacenter Core Single Language SA Step-up Open Value 16 Licenses No Level 3 Years Acquired Year 1 Win Server Std AP"/>
    <s v="Unidad"/>
    <s v="Und"/>
    <s v="Producto"/>
    <s v="N/A"/>
    <s v="N/A"/>
    <s v="N/A"/>
    <s v="9EA-00641"/>
    <s v="Licencia"/>
    <n v="9837"/>
    <n v="1"/>
    <n v="1"/>
    <n v="0"/>
    <n v="40601922.390000001"/>
    <n v="40601922.390000001"/>
    <n v="0"/>
  </r>
  <r>
    <s v="Catalogo principalOPEN VALUE ENTIDADES NO CUALIFICADAS9EA-00643"/>
    <s v="9EA-00643OPEN VALUE ENTIDADES NO CUALIFICADAS"/>
    <m/>
    <x v="0"/>
    <s v="9EA-00643"/>
    <x v="4"/>
    <s v="Catalogo principal"/>
    <s v="USD"/>
    <s v="N/A"/>
    <s v="Microsoft® Win Server Datacenter Core Single Language License &amp; Software Assurance Open Value 2 Licenses No Level 3 Years Acquired Year 1 AP"/>
    <s v="Unidad"/>
    <s v="Und"/>
    <s v="Producto"/>
    <s v="N/A"/>
    <s v="N/A"/>
    <s v="N/A"/>
    <s v="9EA-00643"/>
    <s v="Licencia"/>
    <n v="1491"/>
    <n v="1"/>
    <n v="1"/>
    <n v="0"/>
    <n v="6154057.7700000005"/>
    <n v="6154057.7699999996"/>
    <n v="0"/>
  </r>
  <r>
    <s v="Catalogo principalOPEN VALUE ENTIDADES NO CUALIFICADAS9EA-00645"/>
    <s v="9EA-00645OPEN VALUE ENTIDADES NO CUALIFICADAS"/>
    <m/>
    <x v="0"/>
    <s v="9EA-00645"/>
    <x v="4"/>
    <s v="Catalogo principal"/>
    <s v="USD"/>
    <s v="N/A"/>
    <s v="Microsoft® Win Server Datacenter Core Single Language Software Assurance Open Value 2 Licenses No Level 3 Years Acquired Year 1 AP"/>
    <s v="Unidad"/>
    <s v="Und"/>
    <s v="Producto"/>
    <s v="N/A"/>
    <s v="N/A"/>
    <s v="N/A"/>
    <s v="9EA-00645"/>
    <s v="Licencia"/>
    <n v="639"/>
    <n v="1"/>
    <n v="1"/>
    <n v="0"/>
    <n v="2637453.33"/>
    <n v="2637453.33"/>
    <n v="0"/>
  </r>
  <r>
    <s v="Catalogo principalOPEN VALUE ENTIDADES NO CUALIFICADAS9EA-00647"/>
    <s v="9EA-00647OPEN VALUE ENTIDADES NO CUALIFICADAS"/>
    <m/>
    <x v="0"/>
    <s v="9EA-00647"/>
    <x v="4"/>
    <s v="Catalogo principal"/>
    <s v="USD"/>
    <s v="N/A"/>
    <s v="Microsoft® Win Server Datacenter Core Single Language SA Step-up Open Value 2 Licenses No Level 3 Years Acquired Year 1 Win Server Std AP"/>
    <s v="Unidad"/>
    <s v="Und"/>
    <s v="Producto"/>
    <s v="N/A"/>
    <s v="N/A"/>
    <s v="N/A"/>
    <s v="9EA-00647"/>
    <s v="Licencia"/>
    <n v="1227"/>
    <n v="1"/>
    <n v="1"/>
    <n v="0"/>
    <n v="5064405.6900000004"/>
    <n v="5064405.6900000004"/>
    <n v="0"/>
  </r>
  <r>
    <s v="Catalogo principalOPEN VALUE ENTIDADES NO CUALIFICADAS9EM-00513"/>
    <s v="9EM-00513OPEN VALUE ENTIDADES NO CUALIFICADAS"/>
    <m/>
    <x v="0"/>
    <s v="9EM-00513"/>
    <x v="4"/>
    <s v="Catalogo principal"/>
    <s v="USD"/>
    <s v="N/A"/>
    <s v="Microsoft® Win Server Standard Core Single Language License &amp; Software Assurance Open Value 16 Licenses No Level 3 Years Acquired Year 1 AP"/>
    <s v="Unidad"/>
    <s v="Und"/>
    <s v="Producto"/>
    <s v="N/A"/>
    <s v="N/A"/>
    <s v="N/A"/>
    <s v="9EM-00513"/>
    <s v="Licencia"/>
    <n v="2070"/>
    <n v="1"/>
    <n v="1"/>
    <n v="0"/>
    <n v="8543862.9000000004"/>
    <n v="8543862.9000000004"/>
    <n v="0"/>
  </r>
  <r>
    <s v="Catalogo principalOPEN VALUE ENTIDADES NO CUALIFICADAS9EM-00515"/>
    <s v="9EM-00515OPEN VALUE ENTIDADES NO CUALIFICADAS"/>
    <m/>
    <x v="0"/>
    <s v="9EM-00515"/>
    <x v="4"/>
    <s v="Catalogo principal"/>
    <s v="USD"/>
    <s v="N/A"/>
    <s v="Microsoft® Win Server Standard Core Single Language Software Assurance Open Value 16 Licenses No Level 3 Years Acquired Year 1 AP"/>
    <s v="Unidad"/>
    <s v="Und"/>
    <s v="Producto"/>
    <s v="N/A"/>
    <s v="N/A"/>
    <s v="N/A"/>
    <s v="9EM-00515"/>
    <s v="Licencia"/>
    <n v="888"/>
    <n v="1"/>
    <n v="1"/>
    <n v="0"/>
    <n v="3665193.3600000003"/>
    <n v="3665193.36"/>
    <n v="0"/>
  </r>
  <r>
    <s v="Catalogo principalOPEN VALUE ENTIDADES NO CUALIFICADAS9EM-00517"/>
    <s v="9EM-00517OPEN VALUE ENTIDADES NO CUALIFICADAS"/>
    <m/>
    <x v="0"/>
    <s v="9EM-00517"/>
    <x v="4"/>
    <s v="Catalogo principal"/>
    <s v="USD"/>
    <s v="N/A"/>
    <s v="Microsoft® Win Server Standard Core Single Language License &amp; Software Assurance Open Value 2 Licenses No Level 3 Years Acquired Year 1 AP"/>
    <s v="Unidad"/>
    <s v="Und"/>
    <s v="Producto"/>
    <s v="N/A"/>
    <s v="N/A"/>
    <s v="N/A"/>
    <s v="9EM-00517"/>
    <s v="Licencia"/>
    <n v="264"/>
    <n v="1"/>
    <n v="1"/>
    <n v="0"/>
    <n v="1089652.08"/>
    <n v="1089652.08"/>
    <n v="0"/>
  </r>
  <r>
    <s v="Catalogo principalOPEN VALUE ENTIDADES NO CUALIFICADAS9EM-00519"/>
    <s v="9EM-00519OPEN VALUE ENTIDADES NO CUALIFICADAS"/>
    <m/>
    <x v="0"/>
    <s v="9EM-00519"/>
    <x v="4"/>
    <s v="Catalogo principal"/>
    <s v="USD"/>
    <s v="N/A"/>
    <s v="Microsoft® Win Server Standard Core Single Language Software Assurance Open Value 2 Licenses No Level 3 Years Acquired Year 1 AP"/>
    <s v="Unidad"/>
    <s v="Und"/>
    <s v="Producto"/>
    <s v="N/A"/>
    <s v="N/A"/>
    <s v="N/A"/>
    <s v="9EM-00519"/>
    <s v="Licencia"/>
    <n v="114"/>
    <n v="1"/>
    <n v="1"/>
    <n v="0"/>
    <n v="470531.58"/>
    <n v="470531.58"/>
    <n v="0"/>
  </r>
  <r>
    <s v="Catalogo principalOPEN VALUE ENTIDADES NO CUALIFICADAS9EN-00441"/>
    <s v="9EN-00441OPEN VALUE ENTIDADES NO CUALIFICADAS"/>
    <m/>
    <x v="0"/>
    <s v="9EN-00441"/>
    <x v="4"/>
    <s v="Catalogo principal"/>
    <s v="USD"/>
    <s v="N/A"/>
    <s v="Microsoft® System Center Standard Core Single Language License &amp; Software Assurance Open Value 16 Licenses No Level 3 Years Acquired Year 1 AP"/>
    <s v="Unidad"/>
    <s v="Und"/>
    <s v="Producto"/>
    <s v="N/A"/>
    <s v="N/A"/>
    <s v="N/A"/>
    <s v="9EN-00441"/>
    <s v="Licencia"/>
    <n v="1962"/>
    <n v="1"/>
    <n v="1"/>
    <n v="0"/>
    <n v="8098096.1400000006"/>
    <n v="8098096.1399999997"/>
    <n v="0"/>
  </r>
  <r>
    <s v="Catalogo principalOPEN VALUE ENTIDADES NO CUALIFICADAS9EN-00443"/>
    <s v="9EN-00443OPEN VALUE ENTIDADES NO CUALIFICADAS"/>
    <m/>
    <x v="0"/>
    <s v="9EN-00443"/>
    <x v="4"/>
    <s v="Catalogo principal"/>
    <s v="USD"/>
    <s v="N/A"/>
    <s v="Microsoft® System Center Standard Core Single Language Software Assurance Open Value 16 Licenses No Level 3 Years Acquired Year 1 AP"/>
    <s v="Unidad"/>
    <s v="Und"/>
    <s v="Producto"/>
    <s v="N/A"/>
    <s v="N/A"/>
    <s v="N/A"/>
    <s v="9EN-00443"/>
    <s v="Licencia"/>
    <n v="843"/>
    <n v="1"/>
    <n v="1"/>
    <n v="0"/>
    <n v="3479457.2100000004"/>
    <n v="3479457.21"/>
    <n v="0"/>
  </r>
  <r>
    <s v="Catalogo principalOPEN VALUE ENTIDADES NO CUALIFICADAS9EN-00445"/>
    <s v="9EN-00445OPEN VALUE ENTIDADES NO CUALIFICADAS"/>
    <m/>
    <x v="0"/>
    <s v="9EN-00445"/>
    <x v="4"/>
    <s v="Catalogo principal"/>
    <s v="USD"/>
    <s v="N/A"/>
    <s v="Microsoft® System Center Standard Core Single Language License &amp; Software Assurance Open Value 2 Licenses No Level 3 Years Acquired Year 1 AP"/>
    <s v="Unidad"/>
    <s v="Und"/>
    <s v="Producto"/>
    <s v="N/A"/>
    <s v="N/A"/>
    <s v="N/A"/>
    <s v="9EN-00445"/>
    <s v="Licencia"/>
    <n v="246"/>
    <n v="1"/>
    <n v="1"/>
    <n v="0"/>
    <n v="1015357.6200000001"/>
    <n v="1015357.62"/>
    <n v="0"/>
  </r>
  <r>
    <s v="Catalogo principalOPEN VALUE ENTIDADES NO CUALIFICADAS9EN-00447"/>
    <s v="9EN-00447OPEN VALUE ENTIDADES NO CUALIFICADAS"/>
    <m/>
    <x v="0"/>
    <s v="9EN-00447"/>
    <x v="4"/>
    <s v="Catalogo principal"/>
    <s v="USD"/>
    <s v="N/A"/>
    <s v="Microsoft® System Center Standard Core Single Language Software Assurance Open Value 2 Licenses No Level 3 Years Acquired Year 1 AP"/>
    <s v="Unidad"/>
    <s v="Und"/>
    <s v="Producto"/>
    <s v="N/A"/>
    <s v="N/A"/>
    <s v="N/A"/>
    <s v="9EN-00447"/>
    <s v="Licencia"/>
    <n v="105"/>
    <n v="1"/>
    <n v="1"/>
    <n v="0"/>
    <n v="433384.35000000003"/>
    <n v="433384.35"/>
    <n v="0"/>
  </r>
  <r>
    <s v="Catalogo principalOPEN VALUE ENTIDADES NO CUALIFICADAS9EP-00567"/>
    <s v="9EP-00567OPEN VALUE ENTIDADES NO CUALIFICADAS"/>
    <m/>
    <x v="0"/>
    <s v="9EP-00567"/>
    <x v="4"/>
    <s v="Catalogo principal"/>
    <s v="USD"/>
    <s v="N/A"/>
    <s v="Microsoft® System Center Datacenter Core Single Language License &amp; Software Assurance Open Value 16 Licenses No Level 3 Years Acquired Year 1 AP"/>
    <s v="Unidad"/>
    <s v="Und"/>
    <s v="Producto"/>
    <s v="N/A"/>
    <s v="N/A"/>
    <s v="N/A"/>
    <s v="9EP-00567"/>
    <s v="Licencia"/>
    <n v="5349"/>
    <n v="1"/>
    <n v="1"/>
    <n v="0"/>
    <n v="22077837.030000001"/>
    <n v="22077837.030000001"/>
    <n v="0"/>
  </r>
  <r>
    <s v="Catalogo principalOPEN VALUE ENTIDADES NO CUALIFICADAS9EP-00569"/>
    <s v="9EP-00569OPEN VALUE ENTIDADES NO CUALIFICADAS"/>
    <m/>
    <x v="0"/>
    <s v="9EP-00569"/>
    <x v="4"/>
    <s v="Catalogo principal"/>
    <s v="USD"/>
    <s v="N/A"/>
    <s v="Microsoft® System Center Datacenter Core Single Language Software Assurance Open Value 16 Licenses No Level 3 Years Acquired Year 1 AP"/>
    <s v="Unidad"/>
    <s v="Und"/>
    <s v="Producto"/>
    <s v="N/A"/>
    <s v="N/A"/>
    <s v="N/A"/>
    <s v="9EP-00569"/>
    <s v="Licencia"/>
    <n v="2292"/>
    <n v="1"/>
    <n v="1"/>
    <n v="0"/>
    <n v="9460161.2400000002"/>
    <n v="9460161.2400000002"/>
    <n v="0"/>
  </r>
  <r>
    <s v="Catalogo principalOPEN VALUE ENTIDADES NO CUALIFICADAS9EP-00571"/>
    <s v="9EP-00571OPEN VALUE ENTIDADES NO CUALIFICADAS"/>
    <m/>
    <x v="0"/>
    <s v="9EP-00571"/>
    <x v="4"/>
    <s v="Catalogo principal"/>
    <s v="USD"/>
    <s v="N/A"/>
    <s v="Microsoft® System Center Datacenter Core Single Language SA Step-up Open Value 16 Licenses No Level 3 Years Acquired Year 1 Sys Ctr Std AP"/>
    <s v="Unidad"/>
    <s v="Und"/>
    <s v="Producto"/>
    <s v="N/A"/>
    <s v="N/A"/>
    <s v="N/A"/>
    <s v="9EP-00571"/>
    <s v="Licencia"/>
    <n v="3386"/>
    <n v="1"/>
    <n v="1"/>
    <n v="0"/>
    <n v="13975613.420000002"/>
    <n v="13975613.42"/>
    <n v="0"/>
  </r>
  <r>
    <s v="Catalogo principalOPEN VALUE ENTIDADES NO CUALIFICADAS9EP-00573"/>
    <s v="9EP-00573OPEN VALUE ENTIDADES NO CUALIFICADAS"/>
    <m/>
    <x v="0"/>
    <s v="9EP-00573"/>
    <x v="4"/>
    <s v="Catalogo principal"/>
    <s v="USD"/>
    <s v="N/A"/>
    <s v="Microsoft® System Center Datacenter Core Single Language License &amp; Software Assurance Open Value 2 Licenses No Level 3 Years Acquired Year 1 AP"/>
    <s v="Unidad"/>
    <s v="Und"/>
    <s v="Producto"/>
    <s v="N/A"/>
    <s v="N/A"/>
    <s v="N/A"/>
    <s v="9EP-00573"/>
    <s v="Licencia"/>
    <n v="669"/>
    <n v="1"/>
    <n v="1"/>
    <n v="0"/>
    <n v="2761277.43"/>
    <n v="2761277.43"/>
    <n v="0"/>
  </r>
  <r>
    <s v="Catalogo principalOPEN VALUE ENTIDADES NO CUALIFICADAS9EP-00575"/>
    <s v="9EP-00575OPEN VALUE ENTIDADES NO CUALIFICADAS"/>
    <m/>
    <x v="0"/>
    <s v="9EP-00575"/>
    <x v="4"/>
    <s v="Catalogo principal"/>
    <s v="USD"/>
    <s v="N/A"/>
    <s v="Microsoft® System Center Datacenter Core Single Language Software Assurance Open Value 2 Licenses No Level 3 Years Acquired Year 1 AP"/>
    <s v="Unidad"/>
    <s v="Und"/>
    <s v="Producto"/>
    <s v="N/A"/>
    <s v="N/A"/>
    <s v="N/A"/>
    <s v="9EP-00575"/>
    <s v="Licencia"/>
    <n v="288"/>
    <n v="1"/>
    <n v="1"/>
    <n v="0"/>
    <n v="1188711.3600000001"/>
    <n v="1188711.3600000001"/>
    <n v="0"/>
  </r>
  <r>
    <s v="Catalogo principalOPEN VALUE ENTIDADES NO CUALIFICADAS9EP-00577"/>
    <s v="9EP-00577OPEN VALUE ENTIDADES NO CUALIFICADAS"/>
    <m/>
    <x v="0"/>
    <s v="9EP-00577"/>
    <x v="4"/>
    <s v="Catalogo principal"/>
    <s v="USD"/>
    <s v="N/A"/>
    <s v="Microsoft® System Center Datacenter Core Single Language SA Step-up Open Value 2 Licenses No Level 3 Years Acquired Year 1 Sys Ctr Std AP"/>
    <s v="Unidad"/>
    <s v="Und"/>
    <s v="Producto"/>
    <s v="N/A"/>
    <s v="N/A"/>
    <s v="N/A"/>
    <s v="9EP-00577"/>
    <s v="Licencia"/>
    <n v="424"/>
    <n v="1"/>
    <n v="1"/>
    <n v="0"/>
    <n v="1750047.28"/>
    <n v="1750047.28"/>
    <n v="0"/>
  </r>
  <r>
    <s v="Catalogo principalOPEN VALUE ENTIDADES NO CUALIFICADAS9F4-00001"/>
    <s v="9F4-00001OPEN VALUE ENTIDADES NO CUALIFICADAS"/>
    <m/>
    <x v="0"/>
    <s v="9F4-00001"/>
    <x v="4"/>
    <s v="Catalogo principal"/>
    <s v="USD"/>
    <s v="N/A"/>
    <s v="Microsoft® M365 Business Standard Open Single Language Subscription Open Value No Level 1 Month AP"/>
    <s v="Unidad"/>
    <s v="Und"/>
    <s v="Producto"/>
    <s v="N/A"/>
    <s v="N/A"/>
    <s v="N/A"/>
    <s v="9F4-00001"/>
    <s v="Suscripción mensual con pago anual"/>
    <n v="12.6"/>
    <n v="1"/>
    <n v="1"/>
    <n v="0"/>
    <n v="52006.122000000003"/>
    <n v="52006.12"/>
    <n v="0"/>
  </r>
  <r>
    <s v="Catalogo principalOPEN VALUE ENTIDADES NO CUALIFICADAS9F5-00001"/>
    <s v="9F5-00001OPEN VALUE ENTIDADES NO CUALIFICADAS"/>
    <m/>
    <x v="0"/>
    <s v="9F5-00001"/>
    <x v="4"/>
    <s v="Catalogo principal"/>
    <s v="USD"/>
    <s v="N/A"/>
    <s v="Microsoft® M365 Business Basic Open Single Language Subscription Open Value No Level 1 Month AP"/>
    <s v="Unidad"/>
    <s v="Und"/>
    <s v="Producto"/>
    <s v="N/A"/>
    <s v="N/A"/>
    <s v="N/A"/>
    <s v="9F5-00001"/>
    <s v="Suscripción mensual con pago anual"/>
    <n v="6"/>
    <n v="1"/>
    <n v="1"/>
    <n v="0"/>
    <n v="24764.82"/>
    <n v="24764.82"/>
    <n v="0"/>
  </r>
  <r>
    <s v="Catalogo principalOPEN VALUE ENTIDADES NO CUALIFICADAS9GA-00167"/>
    <s v="9GA-00167OPEN VALUE ENTIDADES NO CUALIFICADAS"/>
    <m/>
    <x v="0"/>
    <s v="9GA-00167"/>
    <x v="4"/>
    <s v="Catalogo principal"/>
    <s v="USD"/>
    <s v="N/A"/>
    <s v="Microsoft® CIS Suite Standard Core Single Language LSA Open Value 16 Licenses No Level 3 Years Acquired Year 1 AP w/o SysCtrSvr"/>
    <s v="Unidad"/>
    <s v="Und"/>
    <s v="Producto"/>
    <s v="N/A"/>
    <s v="N/A"/>
    <s v="N/A"/>
    <s v="9GA-00167"/>
    <s v="Licencia"/>
    <n v="2766"/>
    <n v="1"/>
    <n v="1"/>
    <n v="0"/>
    <n v="11416582.020000001"/>
    <n v="11416582.02"/>
    <n v="0"/>
  </r>
  <r>
    <s v="Catalogo principalOPEN VALUE ENTIDADES NO CUALIFICADAS9GA-00169"/>
    <s v="9GA-00169OPEN VALUE ENTIDADES NO CUALIFICADAS"/>
    <m/>
    <x v="0"/>
    <s v="9GA-00169"/>
    <x v="4"/>
    <s v="Catalogo principal"/>
    <s v="USD"/>
    <s v="N/A"/>
    <s v="Microsoft® CIS Suite Standard Core Single Language License &amp; Software Assurance Open Value 2Licenses No Level 3 Years Acquired Year 1 AP w/o SysCtrSvr"/>
    <s v="Unidad"/>
    <s v="Und"/>
    <s v="Producto"/>
    <s v="N/A"/>
    <s v="N/A"/>
    <s v="N/A"/>
    <s v="9GA-00169"/>
    <s v="Licencia"/>
    <n v="351"/>
    <n v="1"/>
    <n v="1"/>
    <n v="0"/>
    <n v="1448741.9700000002"/>
    <n v="1448741.97"/>
    <n v="0"/>
  </r>
  <r>
    <s v="Catalogo principalOPEN VALUE ENTIDADES NO CUALIFICADAS9GA-00514"/>
    <s v="9GA-00514OPEN VALUE ENTIDADES NO CUALIFICADAS"/>
    <m/>
    <x v="0"/>
    <s v="9GA-00514"/>
    <x v="4"/>
    <s v="Catalogo principal"/>
    <s v="USD"/>
    <s v="N/A"/>
    <s v="Microsoft® CIS Suite Standard Core Single Language License &amp; Software Assurance Open Value 16 Licenses No Level 3 Years Acquired Year 1 AP"/>
    <s v="Unidad"/>
    <s v="Und"/>
    <s v="Producto"/>
    <s v="N/A"/>
    <s v="N/A"/>
    <s v="N/A"/>
    <s v="9GA-00514"/>
    <s v="Licencia"/>
    <n v="3831"/>
    <n v="1"/>
    <n v="1"/>
    <n v="0"/>
    <n v="15812337.57"/>
    <n v="15812337.57"/>
    <n v="0"/>
  </r>
  <r>
    <s v="Catalogo principalOPEN VALUE ENTIDADES NO CUALIFICADAS9GA-00516"/>
    <s v="9GA-00516OPEN VALUE ENTIDADES NO CUALIFICADAS"/>
    <m/>
    <x v="0"/>
    <s v="9GA-00516"/>
    <x v="4"/>
    <s v="Catalogo principal"/>
    <s v="USD"/>
    <s v="N/A"/>
    <s v="Microsoft® CIS Suite Standard Core Single Language Software Assurance Open Value 16 Licenses No Level 3 Years Acquired Year 1 AP"/>
    <s v="Unidad"/>
    <s v="Und"/>
    <s v="Producto"/>
    <s v="N/A"/>
    <s v="N/A"/>
    <s v="N/A"/>
    <s v="9GA-00516"/>
    <s v="Licencia"/>
    <n v="1641"/>
    <n v="1"/>
    <n v="1"/>
    <n v="0"/>
    <n v="6773178.2700000005"/>
    <n v="6773178.2699999996"/>
    <n v="0"/>
  </r>
  <r>
    <s v="Catalogo principalOPEN VALUE ENTIDADES NO CUALIFICADAS9GA-00518"/>
    <s v="9GA-00518OPEN VALUE ENTIDADES NO CUALIFICADAS"/>
    <m/>
    <x v="0"/>
    <s v="9GA-00518"/>
    <x v="4"/>
    <s v="Catalogo principal"/>
    <s v="USD"/>
    <s v="N/A"/>
    <s v="Microsoft® CIS Suite Standard Core Single Language License &amp; Software Assurance Open Value 2 Licenses No Level 3 Years Acquired Year 1 AP"/>
    <s v="Unidad"/>
    <s v="Und"/>
    <s v="Producto"/>
    <s v="N/A"/>
    <s v="N/A"/>
    <s v="N/A"/>
    <s v="9GA-00518"/>
    <s v="Licencia"/>
    <n v="483"/>
    <n v="1"/>
    <n v="1"/>
    <n v="0"/>
    <n v="1993568.01"/>
    <n v="1993568.01"/>
    <n v="0"/>
  </r>
  <r>
    <s v="Catalogo principalOPEN VALUE ENTIDADES NO CUALIFICADAS9GA-00520"/>
    <s v="9GA-00520OPEN VALUE ENTIDADES NO CUALIFICADAS"/>
    <m/>
    <x v="0"/>
    <s v="9GA-00520"/>
    <x v="4"/>
    <s v="Catalogo principal"/>
    <s v="USD"/>
    <s v="N/A"/>
    <s v="Microsoft® CIS Suite Standard Core Single Language Software Assurance Open Value 2 Licenses No Level 3 Years Acquired Year 1 AP"/>
    <s v="Unidad"/>
    <s v="Und"/>
    <s v="Producto"/>
    <s v="N/A"/>
    <s v="N/A"/>
    <s v="N/A"/>
    <s v="9GA-00520"/>
    <s v="Licencia"/>
    <n v="207"/>
    <n v="1"/>
    <n v="1"/>
    <n v="0"/>
    <n v="854386.29"/>
    <n v="854386.29"/>
    <n v="0"/>
  </r>
  <r>
    <s v="Catalogo principalOPEN VALUE ENTIDADES NO CUALIFICADAS9GA-00660"/>
    <s v="9GA-00660OPEN VALUE ENTIDADES NO CUALIFICADAS"/>
    <m/>
    <x v="0"/>
    <s v="9GA-00660"/>
    <x v="4"/>
    <s v="Catalogo principal"/>
    <s v="USD"/>
    <s v="N/A"/>
    <s v="Microsoft® CIS Suite Standard Core Single Language License &amp; Software Assurance Open Value 16 Licenses No Level 3 Years Acquired Year 1 AP w/o WinSvr"/>
    <s v="Unidad"/>
    <s v="Und"/>
    <s v="Producto"/>
    <s v="N/A"/>
    <s v="N/A"/>
    <s v="N/A"/>
    <s v="9GA-00660"/>
    <s v="Licencia"/>
    <n v="2706"/>
    <n v="1"/>
    <n v="1"/>
    <n v="0"/>
    <n v="11168933.82"/>
    <n v="11168933.82"/>
    <n v="0"/>
  </r>
  <r>
    <s v="Catalogo principalOPEN VALUE ENTIDADES NO CUALIFICADAS9GA-00662"/>
    <s v="9GA-00662OPEN VALUE ENTIDADES NO CUALIFICADAS"/>
    <m/>
    <x v="0"/>
    <s v="9GA-00662"/>
    <x v="4"/>
    <s v="Catalogo principal"/>
    <s v="USD"/>
    <s v="N/A"/>
    <s v="Microsoft® CIS Suite Standard Core Single Language License &amp; Software Assurance Open Value 2 Licenses No Level 3 Years Acquired Year 1 AP w/o WinSvr"/>
    <s v="Unidad"/>
    <s v="Und"/>
    <s v="Producto"/>
    <s v="N/A"/>
    <s v="N/A"/>
    <s v="N/A"/>
    <s v="9GA-00662"/>
    <s v="Licencia"/>
    <n v="342"/>
    <n v="1"/>
    <n v="1"/>
    <n v="0"/>
    <n v="1411594.74"/>
    <n v="1411594.74"/>
    <n v="0"/>
  </r>
  <r>
    <s v="Catalogo principalOPEN VALUE ENTIDADES NO CUALIFICADAS9GS-00434"/>
    <s v="9GS-00434OPEN VALUE ENTIDADES NO CUALIFICADAS"/>
    <m/>
    <x v="0"/>
    <s v="9GS-00434"/>
    <x v="4"/>
    <s v="Catalogo principal"/>
    <s v="USD"/>
    <s v="N/A"/>
    <s v="Microsoft® CIS Suite Datacenter Core Single Language License &amp; Software Assurance Open Value 16 Licenses No Level 3 Years Acquired Year 1 AP"/>
    <s v="Unidad"/>
    <s v="Und"/>
    <s v="Producto"/>
    <s v="N/A"/>
    <s v="N/A"/>
    <s v="N/A"/>
    <s v="9GS-00434"/>
    <s v="Licencia"/>
    <n v="16389"/>
    <n v="1"/>
    <n v="1"/>
    <n v="0"/>
    <n v="67645105.829999998"/>
    <n v="67645105.829999998"/>
    <n v="0"/>
  </r>
  <r>
    <s v="Catalogo principalOPEN VALUE ENTIDADES NO CUALIFICADAS9GS-00436"/>
    <s v="9GS-00436OPEN VALUE ENTIDADES NO CUALIFICADAS"/>
    <m/>
    <x v="0"/>
    <s v="9GS-00436"/>
    <x v="4"/>
    <s v="Catalogo principal"/>
    <s v="USD"/>
    <s v="N/A"/>
    <s v="Microsoft® CIS Suite Datacenter Core Single Language Software Assurance Open Value 16 Licenses No Level 3 Years Acquired Year 1 AP"/>
    <s v="Unidad"/>
    <s v="Und"/>
    <s v="Producto"/>
    <s v="N/A"/>
    <s v="N/A"/>
    <s v="N/A"/>
    <s v="9GS-00436"/>
    <s v="Licencia"/>
    <n v="7026"/>
    <n v="1"/>
    <n v="1"/>
    <n v="0"/>
    <n v="28999604.220000003"/>
    <n v="28999604.219999999"/>
    <n v="0"/>
  </r>
  <r>
    <s v="Catalogo principalOPEN VALUE ENTIDADES NO CUALIFICADAS9GS-00438"/>
    <s v="9GS-00438OPEN VALUE ENTIDADES NO CUALIFICADAS"/>
    <m/>
    <x v="0"/>
    <s v="9GS-00438"/>
    <x v="4"/>
    <s v="Catalogo principal"/>
    <s v="USD"/>
    <s v="N/A"/>
    <s v="Microsoft® CIS Suite Datacenter Core Single Language SA Step-up Open Value 16 Licenses No Level 3 Years Acquired Year 1 CIS Standard Core AP"/>
    <s v="Unidad"/>
    <s v="Und"/>
    <s v="Producto"/>
    <s v="N/A"/>
    <s v="N/A"/>
    <s v="N/A"/>
    <s v="9GS-00438"/>
    <s v="Licencia"/>
    <n v="12561"/>
    <n v="1"/>
    <n v="1"/>
    <n v="0"/>
    <n v="51845150.670000002"/>
    <n v="51845150.670000002"/>
    <n v="0"/>
  </r>
  <r>
    <s v="Catalogo principalOPEN VALUE ENTIDADES NO CUALIFICADAS9GS-00440"/>
    <s v="9GS-00440OPEN VALUE ENTIDADES NO CUALIFICADAS"/>
    <m/>
    <x v="0"/>
    <s v="9GS-00440"/>
    <x v="4"/>
    <s v="Catalogo principal"/>
    <s v="USD"/>
    <s v="N/A"/>
    <s v="Microsoft® CIS Suite Datacenter Core Single Language License &amp; Software Assurance Open Value 2 Licenses No Level 3 Years Acquired Year 1 AP"/>
    <s v="Unidad"/>
    <s v="Und"/>
    <s v="Producto"/>
    <s v="N/A"/>
    <s v="N/A"/>
    <s v="N/A"/>
    <s v="9GS-00440"/>
    <s v="Licencia"/>
    <n v="2052"/>
    <n v="1"/>
    <n v="1"/>
    <n v="0"/>
    <n v="8469568.4400000013"/>
    <n v="8469568.4399999995"/>
    <n v="0"/>
  </r>
  <r>
    <s v="Catalogo principalOPEN VALUE ENTIDADES NO CUALIFICADAS9GS-00442"/>
    <s v="9GS-00442OPEN VALUE ENTIDADES NO CUALIFICADAS"/>
    <m/>
    <x v="0"/>
    <s v="9GS-00442"/>
    <x v="4"/>
    <s v="Catalogo principal"/>
    <s v="USD"/>
    <s v="N/A"/>
    <s v="Microsoft® CIS Suite Datacenter Core Single Language Software Assurance Open Value 2 Licenses No Level 3 Years Acquired Year 1 AP"/>
    <s v="Unidad"/>
    <s v="Und"/>
    <s v="Producto"/>
    <s v="N/A"/>
    <s v="N/A"/>
    <s v="N/A"/>
    <s v="9GS-00442"/>
    <s v="Licencia"/>
    <n v="879"/>
    <n v="1"/>
    <n v="1"/>
    <n v="0"/>
    <n v="3628046.1300000004"/>
    <n v="3628046.13"/>
    <n v="0"/>
  </r>
  <r>
    <s v="Catalogo principalOPEN VALUE ENTIDADES NO CUALIFICADAS9GS-00444"/>
    <s v="9GS-00444OPEN VALUE ENTIDADES NO CUALIFICADAS"/>
    <m/>
    <x v="0"/>
    <s v="9GS-00444"/>
    <x v="4"/>
    <s v="Catalogo principal"/>
    <s v="USD"/>
    <s v="N/A"/>
    <s v="Microsoft® CIS Suite Datacenter Core Single Language SA Step-up Open Value 2 Licenses No Level 3 Years Acquired Year 1 CIS Standard Core AP"/>
    <s v="Unidad"/>
    <s v="Und"/>
    <s v="Producto"/>
    <s v="N/A"/>
    <s v="N/A"/>
    <s v="N/A"/>
    <s v="9GS-00444"/>
    <s v="Licencia"/>
    <n v="1569"/>
    <n v="1"/>
    <n v="1"/>
    <n v="0"/>
    <n v="6476000.4300000006"/>
    <n v="6476000.4299999997"/>
    <n v="0"/>
  </r>
  <r>
    <s v="Catalogo principalOPEN VALUE ENTIDADES NO CUALIFICADAS9GS-00656"/>
    <s v="9GS-00656OPEN VALUE ENTIDADES NO CUALIFICADAS"/>
    <m/>
    <x v="0"/>
    <s v="9GS-00656"/>
    <x v="4"/>
    <s v="Catalogo principal"/>
    <s v="USD"/>
    <s v="N/A"/>
    <s v="Microsoft® CIS Suite Datacenter Core Single Language LSA Open Value 16 Licenses No Level 3 Years Acquired Year 1 AP w/o SysCtrSvr"/>
    <s v="Unidad"/>
    <s v="Und"/>
    <s v="Producto"/>
    <s v="N/A"/>
    <s v="N/A"/>
    <s v="N/A"/>
    <s v="9GS-00656"/>
    <s v="Licencia"/>
    <n v="13488"/>
    <n v="1"/>
    <n v="1"/>
    <n v="0"/>
    <n v="55671315.360000007"/>
    <n v="55671315.359999999"/>
    <n v="0"/>
  </r>
  <r>
    <s v="Catalogo principalOPEN VALUE ENTIDADES NO CUALIFICADAS9GS-00658"/>
    <s v="9GS-00658OPEN VALUE ENTIDADES NO CUALIFICADAS"/>
    <m/>
    <x v="0"/>
    <s v="9GS-00658"/>
    <x v="4"/>
    <s v="Catalogo principal"/>
    <s v="USD"/>
    <s v="N/A"/>
    <s v="Microsoft® CIS Suite Datacenter Core Single Language LSA Open Value 2 Licenses No Level 3 Years Acquired Year 1 AP w/o SysCtrSvr"/>
    <s v="Unidad"/>
    <s v="Und"/>
    <s v="Producto"/>
    <s v="N/A"/>
    <s v="N/A"/>
    <s v="N/A"/>
    <s v="9GS-00658"/>
    <s v="Licencia"/>
    <n v="1689"/>
    <n v="1"/>
    <n v="1"/>
    <n v="0"/>
    <n v="6971296.8300000001"/>
    <n v="6971296.8300000001"/>
    <n v="0"/>
  </r>
  <r>
    <s v="Catalogo principalOPEN VALUE ENTIDADES NO CUALIFICADAS9GS-00836"/>
    <s v="9GS-00836OPEN VALUE ENTIDADES NO CUALIFICADAS"/>
    <m/>
    <x v="0"/>
    <s v="9GS-00836"/>
    <x v="4"/>
    <s v="Catalogo principal"/>
    <s v="USD"/>
    <s v="N/A"/>
    <s v="Microsoft® CIS Suite Datacenter Core Single Language License &amp; Software Assurance Open Value 16Licenses No Level 3 Years Acquired Year 1 AP w/o WinSvr"/>
    <s v="Unidad"/>
    <s v="Und"/>
    <s v="Producto"/>
    <s v="N/A"/>
    <s v="N/A"/>
    <s v="N/A"/>
    <s v="9GS-00836"/>
    <s v="Licencia"/>
    <n v="9927"/>
    <n v="1"/>
    <n v="1"/>
    <n v="0"/>
    <n v="40973394.690000005"/>
    <n v="40973394.689999998"/>
    <n v="0"/>
  </r>
  <r>
    <s v="Catalogo principalOPEN VALUE ENTIDADES NO CUALIFICADAS9GS-00838"/>
    <s v="9GS-00838OPEN VALUE ENTIDADES NO CUALIFICADAS"/>
    <m/>
    <x v="0"/>
    <s v="9GS-00838"/>
    <x v="4"/>
    <s v="Catalogo principal"/>
    <s v="USD"/>
    <s v="N/A"/>
    <s v="Microsoft® CIS Suite Datacenter Core Single Language License &amp; Software Assurance Open Value 2 Licenses No Level 3 Years Acquired Year 1 AP w/o WinSvr"/>
    <s v="Unidad"/>
    <s v="Und"/>
    <s v="Producto"/>
    <s v="N/A"/>
    <s v="N/A"/>
    <s v="N/A"/>
    <s v="9GS-00838"/>
    <s v="Licencia"/>
    <n v="1242"/>
    <n v="1"/>
    <n v="1"/>
    <n v="0"/>
    <n v="5126317.74"/>
    <n v="5126317.74"/>
    <n v="0"/>
  </r>
  <r>
    <s v="Catalogo principalOPEN VALUE ENTIDADES NO CUALIFICADAS9ST-00119"/>
    <s v="9ST-00119OPEN VALUE ENTIDADES NO CUALIFICADAS"/>
    <m/>
    <x v="0"/>
    <s v="9ST-00119"/>
    <x v="4"/>
    <s v="Catalogo principal"/>
    <s v="USD"/>
    <s v="N/A"/>
    <s v="Microsoft® Office Audit &amp; Control Management Single Language License &amp; Software Assurance Open Value No Level 3 Years Acquired Year 1 AP"/>
    <s v="Unidad"/>
    <s v="Und"/>
    <s v="Producto"/>
    <s v="N/A"/>
    <s v="N/A"/>
    <s v="N/A"/>
    <s v="9ST-00119"/>
    <s v="Licencia"/>
    <n v="7560"/>
    <n v="1"/>
    <n v="1"/>
    <n v="0"/>
    <n v="31203673.200000003"/>
    <n v="31203673.199999999"/>
    <n v="0"/>
  </r>
  <r>
    <s v="Catalogo principalOPEN VALUE ENTIDADES NO CUALIFICADAS9ST-00121"/>
    <s v="9ST-00121OPEN VALUE ENTIDADES NO CUALIFICADAS"/>
    <m/>
    <x v="0"/>
    <s v="9ST-00121"/>
    <x v="4"/>
    <s v="Catalogo principal"/>
    <s v="USD"/>
    <s v="N/A"/>
    <s v="Microsoft® Office Audit &amp; Control Management Single Language Software Assurance Open Value No Level 3 Years Acquired Year 1 AP"/>
    <s v="Unidad"/>
    <s v="Und"/>
    <s v="Producto"/>
    <s v="N/A"/>
    <s v="N/A"/>
    <s v="N/A"/>
    <s v="9ST-00121"/>
    <s v="Licencia"/>
    <n v="3240"/>
    <n v="1"/>
    <n v="1"/>
    <n v="0"/>
    <n v="13373002.800000001"/>
    <n v="13373002.800000001"/>
    <n v="0"/>
  </r>
  <r>
    <s v="Catalogo principalOPEN VALUE ENTIDADES NO CUALIFICADAS9TX-00316"/>
    <s v="9TX-00316OPEN VALUE ENTIDADES NO CUALIFICADAS"/>
    <m/>
    <x v="0"/>
    <s v="9TX-00316"/>
    <x v="4"/>
    <s v="Catalogo principal"/>
    <s v="USD"/>
    <s v="N/A"/>
    <s v="Microsoft® System Center Operations Manager Single Language License &amp; Software Assurance Open Value No Level 3 Years Acquired Year 1 AP Per User"/>
    <s v="Unidad"/>
    <s v="Und"/>
    <s v="Producto"/>
    <s v="N/A"/>
    <s v="N/A"/>
    <s v="N/A"/>
    <s v="9TX-00316"/>
    <s v="Licencia"/>
    <n v="54"/>
    <n v="1"/>
    <n v="1"/>
    <n v="0"/>
    <n v="222883.38"/>
    <n v="222883.38"/>
    <n v="0"/>
  </r>
  <r>
    <s v="Catalogo principalOPEN VALUE ENTIDADES NO CUALIFICADAS9TX-00368"/>
    <s v="9TX-00368OPEN VALUE ENTIDADES NO CUALIFICADAS"/>
    <m/>
    <x v="0"/>
    <s v="9TX-00368"/>
    <x v="4"/>
    <s v="Catalogo principal"/>
    <s v="USD"/>
    <s v="N/A"/>
    <s v="Microsoft® System Center Operations Manager Single Language Software Assurance Open Value No Level 3 Years Acquired Year 1 AP Per User"/>
    <s v="Unidad"/>
    <s v="Und"/>
    <s v="Producto"/>
    <s v="N/A"/>
    <s v="N/A"/>
    <s v="N/A"/>
    <s v="9TX-00368"/>
    <s v="Licencia"/>
    <n v="24"/>
    <n v="1"/>
    <n v="1"/>
    <n v="0"/>
    <n v="99059.28"/>
    <n v="99059.28"/>
    <n v="0"/>
  </r>
  <r>
    <s v="Catalogo principalOPEN VALUE ENTIDADES NO CUALIFICADAS9TX-00685"/>
    <s v="9TX-00685OPEN VALUE ENTIDADES NO CUALIFICADAS"/>
    <m/>
    <x v="0"/>
    <s v="9TX-00685"/>
    <x v="4"/>
    <s v="Catalogo principal"/>
    <s v="USD"/>
    <s v="N/A"/>
    <s v="Microsoft® System Center Operations Manager Single Language Software Assurance Open Value No Level 3 Years Acquired Year 1 AP Per OSE"/>
    <s v="Unidad"/>
    <s v="Und"/>
    <s v="Producto"/>
    <s v="N/A"/>
    <s v="N/A"/>
    <s v="N/A"/>
    <s v="9TX-00685"/>
    <s v="Licencia"/>
    <n v="18"/>
    <n v="1"/>
    <n v="1"/>
    <n v="0"/>
    <n v="74294.460000000006"/>
    <n v="74294.460000000006"/>
    <n v="0"/>
  </r>
  <r>
    <s v="Catalogo principalOPEN VALUE ENTIDADES NO CUALIFICADAS9TX-00710"/>
    <s v="9TX-00710OPEN VALUE ENTIDADES NO CUALIFICADAS"/>
    <m/>
    <x v="0"/>
    <s v="9TX-00710"/>
    <x v="4"/>
    <s v="Catalogo principal"/>
    <s v="USD"/>
    <s v="N/A"/>
    <s v="Microsoft® System Center Operations Manager Single Language License &amp; Software Assurance Open Value No Level 3 Years Acquired Year 1 AP Per OSE"/>
    <s v="Unidad"/>
    <s v="Und"/>
    <s v="Producto"/>
    <s v="N/A"/>
    <s v="N/A"/>
    <s v="N/A"/>
    <s v="9TX-00710"/>
    <s v="Licencia"/>
    <n v="42"/>
    <n v="1"/>
    <n v="1"/>
    <n v="0"/>
    <n v="173353.74000000002"/>
    <n v="173353.74"/>
    <n v="0"/>
  </r>
  <r>
    <s v="Catalogo principalOPEN VALUE ENTIDADES NO CUALIFICADASCF3-00002"/>
    <s v="CF3-00002OPEN VALUE ENTIDADES NO CUALIFICADAS"/>
    <m/>
    <x v="0"/>
    <s v="CF3-00002"/>
    <x v="4"/>
    <s v="Catalogo principal"/>
    <s v="USD"/>
    <s v="N/A"/>
    <s v="Microsoft®EntMobandSecurityE5Open ShrdSvr Sngl MonthlySubscriptions-VolumeLicense OLV 1License NoLevel AdditionalProduct 1Month"/>
    <s v="Unidad"/>
    <s v="Und"/>
    <s v="Producto"/>
    <s v="N/A"/>
    <s v="N/A"/>
    <s v="N/A"/>
    <s v="CF3-00002"/>
    <s v="Suscripción mensual con pago anual"/>
    <n v="16.5"/>
    <n v="1"/>
    <n v="1"/>
    <n v="0"/>
    <n v="68103.255000000005"/>
    <n v="68103.259999999995"/>
    <n v="0"/>
  </r>
  <r>
    <s v="Catalogo principalOPEN VALUE ENTIDADES NO CUALIFICADASCGJ-00001"/>
    <s v="CGJ-00001OPEN VALUE ENTIDADES NO CUALIFICADAS"/>
    <m/>
    <x v="0"/>
    <s v="CGJ-00001"/>
    <x v="4"/>
    <s v="Catalogo principal"/>
    <s v="USD"/>
    <s v="N/A"/>
    <s v="Microsoft®AzureInfoProtPremP2Open ShrdSvr Sngl MonthlySubscriptions-VolumeLicense OLV 1License NoLevel AdditionalProduct 1Month"/>
    <s v="Unidad"/>
    <s v="Und"/>
    <s v="Producto"/>
    <s v="N/A"/>
    <s v="N/A"/>
    <s v="N/A"/>
    <s v="CGJ-00001"/>
    <s v="Suscripción mensual con pago anual"/>
    <n v="5"/>
    <n v="1"/>
    <n v="1"/>
    <n v="0"/>
    <n v="20637.350000000002"/>
    <n v="20637.349999999999"/>
    <n v="0"/>
  </r>
  <r>
    <s v="Catalogo principalOPEN VALUE ENTIDADES NO CUALIFICADASD75-01908"/>
    <s v="D75-01908OPEN VALUE ENTIDADES NO CUALIFICADAS"/>
    <m/>
    <x v="0"/>
    <s v="D75-01908"/>
    <x v="4"/>
    <s v="Catalogo principal"/>
    <s v="USD"/>
    <s v="N/A"/>
    <s v="Microsoft® BizTalk Server Standard Single Language License &amp; Software Assurance Open Value 2 Licenses No Level 3 Years Acquired Year 1 AP Core License"/>
    <s v="Unidad"/>
    <s v="Und"/>
    <s v="Producto"/>
    <s v="N/A"/>
    <s v="N/A"/>
    <s v="N/A"/>
    <s v="D75-01908"/>
    <s v="Licencia"/>
    <n v="11277"/>
    <n v="1"/>
    <n v="1"/>
    <n v="0"/>
    <n v="46545479.190000005"/>
    <n v="46545479.189999998"/>
    <n v="0"/>
  </r>
  <r>
    <s v="Catalogo principalOPEN VALUE ENTIDADES NO CUALIFICADASD75-01910"/>
    <s v="D75-01910OPEN VALUE ENTIDADES NO CUALIFICADAS"/>
    <m/>
    <x v="0"/>
    <s v="D75-01910"/>
    <x v="4"/>
    <s v="Catalogo principal"/>
    <s v="USD"/>
    <s v="N/A"/>
    <s v="Microsoft® BizTalk Server Standard Single Language SA Step-up Open Value 2 Licenses No Level 3 Years Acquired Year 1 BizT Branch AP Core"/>
    <s v="Unidad"/>
    <s v="Und"/>
    <s v="Producto"/>
    <s v="N/A"/>
    <s v="N/A"/>
    <s v="N/A"/>
    <s v="D75-01910"/>
    <s v="Licencia"/>
    <n v="8464"/>
    <n v="1"/>
    <n v="1"/>
    <n v="0"/>
    <n v="34934906.080000006"/>
    <n v="34934906.079999998"/>
    <n v="0"/>
  </r>
  <r>
    <s v="Catalogo principalOPEN VALUE ENTIDADES NO CUALIFICADASD75-01912"/>
    <s v="D75-01912OPEN VALUE ENTIDADES NO CUALIFICADAS"/>
    <m/>
    <x v="0"/>
    <s v="D75-01912"/>
    <x v="4"/>
    <s v="Catalogo principal"/>
    <s v="USD"/>
    <s v="N/A"/>
    <s v="Microsoft® BizTalk Server Standard Single Language Software Assurance Open Value 2 Licenses No Level 3 Years Acquired Year 1 AP Core License"/>
    <s v="Unidad"/>
    <s v="Und"/>
    <s v="Producto"/>
    <s v="N/A"/>
    <s v="N/A"/>
    <s v="N/A"/>
    <s v="D75-01912"/>
    <s v="Licencia"/>
    <n v="4833"/>
    <n v="1"/>
    <n v="1"/>
    <n v="0"/>
    <n v="19948062.510000002"/>
    <n v="19948062.510000002"/>
    <n v="0"/>
  </r>
  <r>
    <s v="Catalogo principalOPEN VALUE ENTIDADES NO CUALIFICADASD86-02427"/>
    <s v="D86-02427OPEN VALUE ENTIDADES NO CUALIFICADAS"/>
    <m/>
    <x v="0"/>
    <s v="D86-02427"/>
    <x v="4"/>
    <s v="Catalogo principal"/>
    <s v="USD"/>
    <s v="N/A"/>
    <s v="Microsoft®Visio®Standard Sngl License/SoftwareAssurancePack OLV 1License NoLevel AdditionalProduct 3Year Acquiredyear1"/>
    <s v="Unidad"/>
    <s v="Und"/>
    <s v="Producto"/>
    <s v="N/A"/>
    <s v="N/A"/>
    <s v="N/A"/>
    <s v="D86-02427"/>
    <s v="Licencia"/>
    <n v="738"/>
    <n v="1"/>
    <n v="1"/>
    <n v="0"/>
    <n v="3046072.8600000003"/>
    <n v="3046072.86"/>
    <n v="0"/>
  </r>
  <r>
    <s v="Catalogo principalOPEN VALUE ENTIDADES NO CUALIFICADASD86-02432"/>
    <s v="D86-02432OPEN VALUE ENTIDADES NO CUALIFICADAS"/>
    <m/>
    <x v="0"/>
    <s v="D86-02432"/>
    <x v="4"/>
    <s v="Catalogo principal"/>
    <s v="USD"/>
    <s v="N/A"/>
    <s v="Microsoft®Visio®Standard Sngl SoftwareAssurance OLV 1License NoLevel AdditionalProduct 3Year Acquiredyear1"/>
    <s v="Unidad"/>
    <s v="Und"/>
    <s v="Producto"/>
    <s v="N/A"/>
    <s v="N/A"/>
    <s v="N/A"/>
    <s v="D86-02432"/>
    <s v="Licencia"/>
    <n v="345"/>
    <n v="1"/>
    <n v="1"/>
    <n v="0"/>
    <n v="1423977.1500000001"/>
    <n v="1423977.15"/>
    <n v="0"/>
  </r>
  <r>
    <s v="Catalogo principalOPEN VALUE ENTIDADES NO CUALIFICADASD87-02398"/>
    <s v="D87-02398OPEN VALUE ENTIDADES NO CUALIFICADAS"/>
    <m/>
    <x v="0"/>
    <s v="D87-02398"/>
    <x v="4"/>
    <s v="Catalogo principal"/>
    <s v="USD"/>
    <s v="N/A"/>
    <s v="Microsoft®Visio®Professional Sngl License/SoftwareAssurancePack OLV 1License NoLevel AdditionalProduct 3Year Acquiredyear1"/>
    <s v="Unidad"/>
    <s v="Und"/>
    <s v="Producto"/>
    <s v="N/A"/>
    <s v="N/A"/>
    <s v="N/A"/>
    <s v="D87-02398"/>
    <s v="Licencia"/>
    <n v="1380"/>
    <n v="1"/>
    <n v="1"/>
    <n v="0"/>
    <n v="5695908.6000000006"/>
    <n v="5695908.5999999996"/>
    <n v="0"/>
  </r>
  <r>
    <s v="Catalogo principalOPEN VALUE ENTIDADES NO CUALIFICADASD87-02403"/>
    <s v="D87-02403OPEN VALUE ENTIDADES NO CUALIFICADAS"/>
    <m/>
    <x v="0"/>
    <s v="D87-02403"/>
    <x v="4"/>
    <s v="Catalogo principal"/>
    <s v="USD"/>
    <s v="N/A"/>
    <s v="Microsoft®Visio®Professional Sngl SAStepUp OLV 1License NoLevel VisioStandard AdditionalProduct 3Year Acquiredyear1"/>
    <s v="Unidad"/>
    <s v="Und"/>
    <s v="Producto"/>
    <s v="N/A"/>
    <s v="N/A"/>
    <s v="N/A"/>
    <s v="D87-02403"/>
    <s v="Licencia"/>
    <n v="642"/>
    <n v="1"/>
    <n v="1"/>
    <n v="0"/>
    <n v="2649835.7400000002"/>
    <n v="2649835.7400000002"/>
    <n v="0"/>
  </r>
  <r>
    <s v="Catalogo principalOPEN VALUE ENTIDADES NO CUALIFICADASD87-02408"/>
    <s v="D87-02408OPEN VALUE ENTIDADES NO CUALIFICADAS"/>
    <m/>
    <x v="0"/>
    <s v="D87-02408"/>
    <x v="4"/>
    <s v="Catalogo principal"/>
    <s v="USD"/>
    <s v="N/A"/>
    <s v="Microsoft®Visio®Professional Sngl SoftwareAssurance OLV 1License NoLevel AdditionalProduct 3Year Acquiredyear1"/>
    <s v="Unidad"/>
    <s v="Und"/>
    <s v="Producto"/>
    <s v="N/A"/>
    <s v="N/A"/>
    <s v="N/A"/>
    <s v="D87-02408"/>
    <s v="Licencia"/>
    <n v="642"/>
    <n v="1"/>
    <n v="1"/>
    <n v="0"/>
    <n v="2649835.7400000002"/>
    <n v="2649835.7400000002"/>
    <n v="0"/>
  </r>
  <r>
    <s v="Catalogo principalOPEN VALUE ENTIDADES NO CUALIFICADASDW6-00001"/>
    <s v="DW6-00001OPEN VALUE ENTIDADES NO CUALIFICADAS"/>
    <m/>
    <x v="0"/>
    <s v="DW6-00001"/>
    <x v="4"/>
    <s v="Catalogo principal"/>
    <s v="USD"/>
    <s v="N/A"/>
    <s v="Microsoft® Power BI Pro Open Single Language Subscription Open Value No Level 1 Month Additional Product"/>
    <s v="Unidad"/>
    <s v="Und"/>
    <s v="Producto"/>
    <s v="N/A"/>
    <s v="N/A"/>
    <s v="N/A"/>
    <s v="DW6-00001"/>
    <s v="Suscripción mensual con pago anual"/>
    <n v="10"/>
    <n v="1"/>
    <n v="1"/>
    <n v="0"/>
    <n v="41274.700000000004"/>
    <n v="41274.699999999997"/>
    <n v="0"/>
  </r>
  <r>
    <s v="Catalogo principalOPEN VALUE ENTIDADES NO CUALIFICADASE9R-00006"/>
    <s v="E9R-00006OPEN VALUE ENTIDADES NO CUALIFICADAS"/>
    <m/>
    <x v="0"/>
    <s v="E9R-00006"/>
    <x v="4"/>
    <s v="Catalogo principal"/>
    <s v="USD"/>
    <s v="N/A"/>
    <s v="Microsoft®VDISuitew/MDOP Sngl MonthlySubscriptions-VolumeLicense OLV 1License NoLevel AdditionalProduct PerDvc 1Month"/>
    <s v="Unidad"/>
    <s v="Und"/>
    <s v="Producto"/>
    <s v="N/A"/>
    <s v="N/A"/>
    <s v="N/A"/>
    <s v="E9R-00006"/>
    <s v="Suscripción mensual con pago anual"/>
    <n v="2.04"/>
    <n v="1"/>
    <n v="1"/>
    <n v="0"/>
    <n v="8420.0388000000003"/>
    <n v="8420.0400000000009"/>
    <n v="0"/>
  </r>
  <r>
    <s v="Catalogo principalOPEN VALUE ENTIDADES NO CUALIFICADASEMJ-00381"/>
    <s v="EMJ-00381OPEN VALUE ENTIDADES NO CUALIFICADAS"/>
    <m/>
    <x v="0"/>
    <s v="EMJ-00381"/>
    <x v="4"/>
    <s v="Catalogo principal"/>
    <s v="USD"/>
    <s v="N/A"/>
    <s v="Microsoft® Dynamics 365 Team Members Single Language License &amp; Software Assurance Open Value No Level 3 Years Acquired Year 1 AP Device CAL"/>
    <s v="Unidad"/>
    <s v="Und"/>
    <s v="Producto"/>
    <s v="N/A"/>
    <s v="N/A"/>
    <s v="N/A"/>
    <s v="EMJ-00381"/>
    <s v="Licencia"/>
    <n v="438"/>
    <n v="1"/>
    <n v="1"/>
    <n v="0"/>
    <n v="1807831.86"/>
    <n v="1807831.86"/>
    <n v="0"/>
  </r>
  <r>
    <s v="Catalogo principalOPEN VALUE ENTIDADES NO CUALIFICADASEMJ-00383"/>
    <s v="EMJ-00383OPEN VALUE ENTIDADES NO CUALIFICADAS"/>
    <m/>
    <x v="0"/>
    <s v="EMJ-00383"/>
    <x v="4"/>
    <s v="Catalogo principal"/>
    <s v="USD"/>
    <s v="N/A"/>
    <s v="Microsoft® Dynamics 365 Team Members Single Language License &amp; Software Assurance Open Value No Level 3 Years Acquired Year 1 AP User CAL"/>
    <s v="Unidad"/>
    <s v="Und"/>
    <s v="Producto"/>
    <s v="N/A"/>
    <s v="N/A"/>
    <s v="N/A"/>
    <s v="EMJ-00383"/>
    <s v="Licencia"/>
    <n v="291"/>
    <n v="1"/>
    <n v="1"/>
    <n v="0"/>
    <n v="1201093.77"/>
    <n v="1201093.77"/>
    <n v="0"/>
  </r>
  <r>
    <s v="Catalogo principalOPEN VALUE ENTIDADES NO CUALIFICADASEMJ-00385"/>
    <s v="EMJ-00385OPEN VALUE ENTIDADES NO CUALIFICADAS"/>
    <m/>
    <x v="0"/>
    <s v="EMJ-00385"/>
    <x v="4"/>
    <s v="Catalogo principal"/>
    <s v="USD"/>
    <s v="N/A"/>
    <s v="Microsoft® Dynamics 365 Team Members Single Language Software Assurance Open Value No Level 3 Years Acquired Year 1 AP Device CAL"/>
    <s v="Unidad"/>
    <s v="Und"/>
    <s v="Producto"/>
    <s v="N/A"/>
    <s v="N/A"/>
    <s v="N/A"/>
    <s v="EMJ-00385"/>
    <s v="Licencia"/>
    <n v="189"/>
    <n v="1"/>
    <n v="1"/>
    <n v="0"/>
    <n v="780091.83000000007"/>
    <n v="780091.83"/>
    <n v="0"/>
  </r>
  <r>
    <s v="Catalogo principalOPEN VALUE ENTIDADES NO CUALIFICADASEMJ-00387"/>
    <s v="EMJ-00387OPEN VALUE ENTIDADES NO CUALIFICADAS"/>
    <m/>
    <x v="0"/>
    <s v="EMJ-00387"/>
    <x v="4"/>
    <s v="Catalogo principal"/>
    <s v="USD"/>
    <s v="N/A"/>
    <s v="Microsoft® Dynamics 365 Team Members Single Language Software Assurance Open Value No Level 3 Years Acquired Year 1 AP User CAL"/>
    <s v="Unidad"/>
    <s v="Und"/>
    <s v="Producto"/>
    <s v="N/A"/>
    <s v="N/A"/>
    <s v="N/A"/>
    <s v="EMJ-00387"/>
    <s v="Licencia"/>
    <n v="126"/>
    <n v="1"/>
    <n v="1"/>
    <n v="0"/>
    <n v="520061.22000000003"/>
    <n v="520061.22"/>
    <n v="0"/>
  </r>
  <r>
    <s v="Catalogo principalOPEN VALUE ENTIDADES NO CUALIFICADASEMT-00381"/>
    <s v="EMT-00381OPEN VALUE ENTIDADES NO CUALIFICADAS"/>
    <m/>
    <x v="0"/>
    <s v="EMT-00381"/>
    <x v="4"/>
    <s v="Catalogo principal"/>
    <s v="USD"/>
    <s v="N/A"/>
    <s v="Microsoft® Dynamics 365 Customer Service Single Language License &amp; Software Assurance Open Value No Level 3 Years Acquired Year 1 AP Device CAL"/>
    <s v="Unidad"/>
    <s v="Und"/>
    <s v="Producto"/>
    <s v="N/A"/>
    <s v="N/A"/>
    <s v="N/A"/>
    <s v="EMT-00381"/>
    <s v="Licencia"/>
    <n v="5451"/>
    <n v="1"/>
    <n v="1"/>
    <n v="0"/>
    <n v="22498838.970000003"/>
    <n v="22498838.969999999"/>
    <n v="0"/>
  </r>
  <r>
    <s v="Catalogo principalOPEN VALUE ENTIDADES NO CUALIFICADASEMT-00383"/>
    <s v="EMT-00383OPEN VALUE ENTIDADES NO CUALIFICADAS"/>
    <m/>
    <x v="0"/>
    <s v="EMT-00383"/>
    <x v="4"/>
    <s v="Catalogo principal"/>
    <s v="USD"/>
    <s v="N/A"/>
    <s v="Microsoft® Dynamics 365 Customer Service Single Language License &amp; Software Assurance Open Value No Level 3 Years Acquired Year 1 AP User CAL"/>
    <s v="Unidad"/>
    <s v="Und"/>
    <s v="Producto"/>
    <s v="N/A"/>
    <s v="N/A"/>
    <s v="N/A"/>
    <s v="EMT-00383"/>
    <s v="Licencia"/>
    <n v="3636"/>
    <n v="1"/>
    <n v="1"/>
    <n v="0"/>
    <n v="15007480.920000002"/>
    <n v="15007480.92"/>
    <n v="0"/>
  </r>
  <r>
    <s v="Catalogo principalOPEN VALUE ENTIDADES NO CUALIFICADASEMT-00385"/>
    <s v="EMT-00385OPEN VALUE ENTIDADES NO CUALIFICADAS"/>
    <m/>
    <x v="0"/>
    <s v="EMT-00385"/>
    <x v="4"/>
    <s v="Catalogo principal"/>
    <s v="USD"/>
    <s v="N/A"/>
    <s v="Microsoft® Dynamics 365 Customer Service Single Language Software Assurance Open Value No Level 3 Years Acquired Year 1 AP Device CAL"/>
    <s v="Unidad"/>
    <s v="Und"/>
    <s v="Producto"/>
    <s v="N/A"/>
    <s v="N/A"/>
    <s v="N/A"/>
    <s v="EMT-00385"/>
    <s v="Licencia"/>
    <n v="2337"/>
    <n v="1"/>
    <n v="1"/>
    <n v="0"/>
    <n v="9645897.3900000006"/>
    <n v="9645897.3900000006"/>
    <n v="0"/>
  </r>
  <r>
    <s v="Catalogo principalOPEN VALUE ENTIDADES NO CUALIFICADASEMT-00387"/>
    <s v="EMT-00387OPEN VALUE ENTIDADES NO CUALIFICADAS"/>
    <m/>
    <x v="0"/>
    <s v="EMT-00387"/>
    <x v="4"/>
    <s v="Catalogo principal"/>
    <s v="USD"/>
    <s v="N/A"/>
    <s v="Microsoft® Dynamics 365 Customer Service Single Language Software Assurance Open Value No Level 3 Years Acquired Year 1 AP User CAL"/>
    <s v="Unidad"/>
    <s v="Und"/>
    <s v="Producto"/>
    <s v="N/A"/>
    <s v="N/A"/>
    <s v="N/A"/>
    <s v="EMT-00387"/>
    <s v="Licencia"/>
    <n v="1560"/>
    <n v="1"/>
    <n v="1"/>
    <n v="0"/>
    <n v="6438853.2000000002"/>
    <n v="6438853.2000000002"/>
    <n v="0"/>
  </r>
  <r>
    <s v="Catalogo principalOPEN VALUE ENTIDADES NO CUALIFICADASEMT-00542"/>
    <s v="EMT-00542OPEN VALUE ENTIDADES NO CUALIFICADAS"/>
    <m/>
    <x v="0"/>
    <s v="EMT-00542"/>
    <x v="4"/>
    <s v="Catalogo principal"/>
    <s v="USD"/>
    <s v="N/A"/>
    <s v="Microsoft® Dynamics 365 Customer Service Single Language SA Step-up Open Value No Level 3 Years Acquired Year 1 D365 Team Members AP Device CAL"/>
    <s v="Unidad"/>
    <s v="Und"/>
    <s v="Producto"/>
    <s v="N/A"/>
    <s v="N/A"/>
    <s v="N/A"/>
    <s v="EMT-00542"/>
    <s v="Licencia"/>
    <n v="5014"/>
    <n v="1"/>
    <n v="1"/>
    <n v="0"/>
    <n v="20695134.580000002"/>
    <n v="20695134.579999998"/>
    <n v="0"/>
  </r>
  <r>
    <s v="Catalogo principalOPEN VALUE ENTIDADES NO CUALIFICADASEMT-00544"/>
    <s v="EMT-00544OPEN VALUE ENTIDADES NO CUALIFICADAS"/>
    <m/>
    <x v="0"/>
    <s v="EMT-00544"/>
    <x v="4"/>
    <s v="Catalogo principal"/>
    <s v="USD"/>
    <s v="N/A"/>
    <s v="Microsoft® Dynamics 365 Customer Service Single Language SA Step-up Open Value No Level 3 Years Acquired Year 1 D365 Team Members AP User CAL"/>
    <s v="Unidad"/>
    <s v="Und"/>
    <s v="Producto"/>
    <s v="N/A"/>
    <s v="N/A"/>
    <s v="N/A"/>
    <s v="EMT-00544"/>
    <s v="Licencia"/>
    <n v="3343"/>
    <n v="1"/>
    <n v="1"/>
    <n v="0"/>
    <n v="13798132.210000001"/>
    <n v="13798132.210000001"/>
    <n v="0"/>
  </r>
  <r>
    <s v="Catalogo principalOPEN VALUE ENTIDADES NO CUALIFICADASENJ-00381"/>
    <s v="ENJ-00381OPEN VALUE ENTIDADES NO CUALIFICADAS"/>
    <m/>
    <x v="0"/>
    <s v="ENJ-00381"/>
    <x v="4"/>
    <s v="Catalogo principal"/>
    <s v="USD"/>
    <s v="N/A"/>
    <s v="Microsoft® Dynamics 365 Sales Single Language License &amp; Software Assurance Open Value No Level 3 Years Acquired Year 1 AP Device CAL"/>
    <s v="Unidad"/>
    <s v="Und"/>
    <s v="Producto"/>
    <s v="N/A"/>
    <s v="N/A"/>
    <s v="N/A"/>
    <s v="ENJ-00381"/>
    <s v="Licencia"/>
    <n v="5451"/>
    <n v="1"/>
    <n v="1"/>
    <n v="0"/>
    <n v="22498838.970000003"/>
    <n v="22498838.969999999"/>
    <n v="0"/>
  </r>
  <r>
    <s v="Catalogo principalOPEN VALUE ENTIDADES NO CUALIFICADASENJ-00383"/>
    <s v="ENJ-00383OPEN VALUE ENTIDADES NO CUALIFICADAS"/>
    <m/>
    <x v="0"/>
    <s v="ENJ-00383"/>
    <x v="4"/>
    <s v="Catalogo principal"/>
    <s v="USD"/>
    <s v="N/A"/>
    <s v="Microsoft® Dynamics 365 Sales Single Language License &amp; Software Assurance Open Value No Level 3 Years Acquired Year 1 AP User CAL"/>
    <s v="Unidad"/>
    <s v="Und"/>
    <s v="Producto"/>
    <s v="N/A"/>
    <s v="N/A"/>
    <s v="N/A"/>
    <s v="ENJ-00383"/>
    <s v="Licencia"/>
    <n v="3636"/>
    <n v="1"/>
    <n v="1"/>
    <n v="0"/>
    <n v="15007480.920000002"/>
    <n v="15007480.92"/>
    <n v="0"/>
  </r>
  <r>
    <s v="Catalogo principalOPEN VALUE ENTIDADES NO CUALIFICADASENJ-00385"/>
    <s v="ENJ-00385OPEN VALUE ENTIDADES NO CUALIFICADAS"/>
    <m/>
    <x v="0"/>
    <s v="ENJ-00385"/>
    <x v="4"/>
    <s v="Catalogo principal"/>
    <s v="USD"/>
    <s v="N/A"/>
    <s v="Microsoft® Dynamics 365 Sales Single Language Software Assurance Open Value No Level 3 Years Acquired Year 1 AP Device CAL"/>
    <s v="Unidad"/>
    <s v="Und"/>
    <s v="Producto"/>
    <s v="N/A"/>
    <s v="N/A"/>
    <s v="N/A"/>
    <s v="ENJ-00385"/>
    <s v="Licencia"/>
    <n v="2337"/>
    <n v="1"/>
    <n v="1"/>
    <n v="0"/>
    <n v="9645897.3900000006"/>
    <n v="9645897.3900000006"/>
    <n v="0"/>
  </r>
  <r>
    <s v="Catalogo principalOPEN VALUE ENTIDADES NO CUALIFICADASENJ-00387"/>
    <s v="ENJ-00387OPEN VALUE ENTIDADES NO CUALIFICADAS"/>
    <m/>
    <x v="0"/>
    <s v="ENJ-00387"/>
    <x v="4"/>
    <s v="Catalogo principal"/>
    <s v="USD"/>
    <s v="N/A"/>
    <s v="Microsoft® Dynamics 365 Sales Single Language Software Assurance Open Value No Level 3 Years Acquired Year 1 AP User CAL"/>
    <s v="Unidad"/>
    <s v="Und"/>
    <s v="Producto"/>
    <s v="N/A"/>
    <s v="N/A"/>
    <s v="N/A"/>
    <s v="ENJ-00387"/>
    <s v="Licencia"/>
    <n v="1560"/>
    <n v="1"/>
    <n v="1"/>
    <n v="0"/>
    <n v="6438853.2000000002"/>
    <n v="6438853.2000000002"/>
    <n v="0"/>
  </r>
  <r>
    <s v="Catalogo principalOPEN VALUE ENTIDADES NO CUALIFICADASENJ-00678"/>
    <s v="ENJ-00678OPEN VALUE ENTIDADES NO CUALIFICADAS"/>
    <m/>
    <x v="0"/>
    <s v="ENJ-00678"/>
    <x v="4"/>
    <s v="Catalogo principal"/>
    <s v="USD"/>
    <s v="N/A"/>
    <s v="Microsoft® Dynamics 365 Sales Single Language SA Step-up Open Value No Level 3 Years Acquired Year 1 D365 Team Members AP Device CAL"/>
    <s v="Unidad"/>
    <s v="Und"/>
    <s v="Producto"/>
    <s v="N/A"/>
    <s v="N/A"/>
    <s v="N/A"/>
    <s v="ENJ-00678"/>
    <s v="Licencia"/>
    <n v="5014"/>
    <n v="1"/>
    <n v="1"/>
    <n v="0"/>
    <n v="20695134.580000002"/>
    <n v="20695134.579999998"/>
    <n v="0"/>
  </r>
  <r>
    <s v="Catalogo principalOPEN VALUE ENTIDADES NO CUALIFICADASENJ-00680"/>
    <s v="ENJ-00680OPEN VALUE ENTIDADES NO CUALIFICADAS"/>
    <m/>
    <x v="0"/>
    <s v="ENJ-00680"/>
    <x v="4"/>
    <s v="Catalogo principal"/>
    <s v="USD"/>
    <s v="N/A"/>
    <s v="Microsoft® Dynamics 365 Sales Single Language SA Step-up Open Value No Level 3 Years Acquired Year 1 D365 Team Members AP User CAL"/>
    <s v="Unidad"/>
    <s v="Und"/>
    <s v="Producto"/>
    <s v="N/A"/>
    <s v="N/A"/>
    <s v="N/A"/>
    <s v="ENJ-00680"/>
    <s v="Licencia"/>
    <n v="3343"/>
    <n v="1"/>
    <n v="1"/>
    <n v="0"/>
    <n v="13798132.210000001"/>
    <n v="13798132.210000001"/>
    <n v="0"/>
  </r>
  <r>
    <s v="Catalogo principalOPEN VALUE ENTIDADES NO CUALIFICADASEVY-00001"/>
    <s v="EVY-00001OPEN VALUE ENTIDADES NO CUALIFICADAS"/>
    <m/>
    <x v="0"/>
    <s v="EVY-00001"/>
    <x v="4"/>
    <s v="Catalogo principal"/>
    <s v="USD"/>
    <s v="N/A"/>
    <s v="Microsoft® Stream Storage Open Single Language Subscription OLV No Level 1 Month Additional Product Add-on Extra Storage 500 GB"/>
    <s v="Unidad"/>
    <s v="Und"/>
    <s v="Producto"/>
    <s v="N/A"/>
    <s v="N/A"/>
    <s v="N/A"/>
    <s v="EVY-00001"/>
    <s v="Suscripción mensual con pago anual"/>
    <n v="100"/>
    <n v="1"/>
    <n v="1"/>
    <n v="0"/>
    <n v="412747"/>
    <n v="412747"/>
    <n v="0"/>
  </r>
  <r>
    <s v="Catalogo principalOPEN VALUE ENTIDADES NO CUALIFICADASEWH-00001"/>
    <s v="EWH-00001OPEN VALUE ENTIDADES NO CUALIFICADAS"/>
    <m/>
    <x v="0"/>
    <s v="EWH-00001"/>
    <x v="4"/>
    <s v="Catalogo principal"/>
    <s v="USD"/>
    <s v="N/A"/>
    <s v="Microsoft® Stream Open Single Language Subscription Open Value No Level 1 Month AP"/>
    <s v="Unidad"/>
    <s v="Und"/>
    <s v="Producto"/>
    <s v="N/A"/>
    <s v="N/A"/>
    <s v="N/A"/>
    <s v="EWH-00001"/>
    <s v="Suscripción mensual con pago anual"/>
    <n v="5"/>
    <n v="1"/>
    <n v="1"/>
    <n v="0"/>
    <n v="20637.350000000002"/>
    <n v="20637.349999999999"/>
    <n v="0"/>
  </r>
  <r>
    <s v="Catalogo principalOPEN VALUE ENTIDADES NO CUALIFICADASF2R-00006"/>
    <s v="F2R-00006OPEN VALUE ENTIDADES NO CUALIFICADAS"/>
    <m/>
    <x v="0"/>
    <s v="F2R-00006"/>
    <x v="4"/>
    <s v="Catalogo principal"/>
    <s v="USD"/>
    <s v="N/A"/>
    <s v="Microsoft®VDISuitew/oMDOP Sngl MonthlySubscriptions-VolumeLicense OLV 1License NoLevel AdditionalProduct PerDvc 1Month"/>
    <s v="Unidad"/>
    <s v="Und"/>
    <s v="Producto"/>
    <s v="N/A"/>
    <s v="N/A"/>
    <s v="N/A"/>
    <s v="F2R-00006"/>
    <s v="Suscripción mensual con pago anual"/>
    <n v="1.18"/>
    <n v="1"/>
    <n v="1"/>
    <n v="0"/>
    <n v="4870.4146000000001"/>
    <n v="4870.41"/>
    <n v="0"/>
  </r>
  <r>
    <s v="Catalogo principalOPEN VALUE ENTIDADES NO CUALIFICADASF52-02027"/>
    <s v="F52-02027OPEN VALUE ENTIDADES NO CUALIFICADAS"/>
    <m/>
    <x v="0"/>
    <s v="F52-02027"/>
    <x v="4"/>
    <s v="Catalogo principal"/>
    <s v="USD"/>
    <s v="N/A"/>
    <s v="Microsoft® BizTalk Server Enterprise Single Language License &amp; Software Assurance Open Value 2 Licenses No Level 3 Years Acquired Year 1 AP Core"/>
    <s v="Unidad"/>
    <s v="Und"/>
    <s v="Producto"/>
    <s v="N/A"/>
    <s v="N/A"/>
    <s v="N/A"/>
    <s v="F52-02027"/>
    <s v="Licencia"/>
    <n v="49176"/>
    <n v="1"/>
    <n v="1"/>
    <n v="0"/>
    <n v="202972464.72"/>
    <n v="202972464.72"/>
    <n v="0"/>
  </r>
  <r>
    <s v="Catalogo principalOPEN VALUE ENTIDADES NO CUALIFICADASF52-02029"/>
    <s v="F52-02029OPEN VALUE ENTIDADES NO CUALIFICADAS"/>
    <m/>
    <x v="0"/>
    <s v="F52-02029"/>
    <x v="4"/>
    <s v="Catalogo principal"/>
    <s v="USD"/>
    <s v="N/A"/>
    <s v="Microsoft® BizTalk Server Enterprise Single Language Software Assurance Open Value 2 Licenses No Level 3 Years Acquired Year 1 AP Core License"/>
    <s v="Unidad"/>
    <s v="Und"/>
    <s v="Producto"/>
    <s v="N/A"/>
    <s v="N/A"/>
    <s v="N/A"/>
    <s v="F52-02029"/>
    <s v="Licencia"/>
    <n v="21078"/>
    <n v="1"/>
    <n v="1"/>
    <n v="0"/>
    <n v="86998812.660000011"/>
    <n v="86998812.659999996"/>
    <n v="0"/>
  </r>
  <r>
    <s v="Catalogo principalOPEN VALUE ENTIDADES NO CUALIFICADASF52-02274"/>
    <s v="F52-02274OPEN VALUE ENTIDADES NO CUALIFICADAS"/>
    <m/>
    <x v="0"/>
    <s v="F52-02274"/>
    <x v="4"/>
    <s v="Catalogo principal"/>
    <s v="USD"/>
    <s v="N/A"/>
    <s v="Microsoft® BizTalk Server Enterprise Single Language SA Step-up Open Value 2 Licenses No Level 3 Years Acquired Year 1 BizT Branch AP Core"/>
    <s v="Unidad"/>
    <s v="Und"/>
    <s v="Producto"/>
    <s v="N/A"/>
    <s v="N/A"/>
    <s v="N/A"/>
    <s v="F52-02274"/>
    <s v="Licencia"/>
    <n v="46365"/>
    <n v="1"/>
    <n v="1"/>
    <n v="0"/>
    <n v="191370146.55000001"/>
    <n v="191370146.55000001"/>
    <n v="0"/>
  </r>
  <r>
    <s v="Catalogo principalOPEN VALUE ENTIDADES NO CUALIFICADASF52-02276"/>
    <s v="F52-02276OPEN VALUE ENTIDADES NO CUALIFICADAS"/>
    <m/>
    <x v="0"/>
    <s v="F52-02276"/>
    <x v="4"/>
    <s v="Catalogo principal"/>
    <s v="USD"/>
    <s v="N/A"/>
    <s v="Microsoft® BizTalk Server Enterprise Single Language SA Step-up Open Value 2 Licenses No Level 3 Years Acquired Year 1 BizT Standard AP Core"/>
    <s v="Unidad"/>
    <s v="Und"/>
    <s v="Producto"/>
    <s v="N/A"/>
    <s v="N/A"/>
    <s v="N/A"/>
    <s v="F52-02276"/>
    <s v="Licencia"/>
    <n v="37902"/>
    <n v="1"/>
    <n v="1"/>
    <n v="0"/>
    <n v="156439367.94"/>
    <n v="156439367.94"/>
    <n v="0"/>
  </r>
  <r>
    <s v="Catalogo principalOPEN VALUE ENTIDADES NO CUALIFICADASFTH-00001"/>
    <s v="FTH-00001OPEN VALUE ENTIDADES NO CUALIFICADAS"/>
    <m/>
    <x v="0"/>
    <s v="FTH-00001"/>
    <x v="4"/>
    <s v="Catalogo principal"/>
    <s v="USD"/>
    <s v="N/A"/>
    <s v="Microsoft® Defender O365 P2 Open Single Language Subscription Open Value No Level 1 Month AP"/>
    <s v="Unidad"/>
    <s v="Und"/>
    <s v="Producto"/>
    <s v="N/A"/>
    <s v="N/A"/>
    <s v="N/A"/>
    <s v="FTH-00001"/>
    <s v="Suscripción mensual con pago anual"/>
    <n v="5"/>
    <n v="1"/>
    <n v="1"/>
    <n v="0"/>
    <n v="20637.350000000002"/>
    <n v="20637.349999999999"/>
    <n v="0"/>
  </r>
  <r>
    <s v="Catalogo principalOPEN VALUE ENTIDADES NO CUALIFICADASG3S-00444"/>
    <s v="G3S-00444OPEN VALUE ENTIDADES NO CUALIFICADAS"/>
    <m/>
    <x v="0"/>
    <s v="G3S-00444"/>
    <x v="4"/>
    <s v="Catalogo principal"/>
    <s v="USD"/>
    <s v="N/A"/>
    <s v="Microsoft® Win Server Essentials Single Language License &amp; Software Assurance Open Value No Level 3 Years Acquired Year 1 AP"/>
    <s v="Unidad"/>
    <s v="Und"/>
    <s v="Producto"/>
    <s v="N/A"/>
    <s v="N/A"/>
    <s v="N/A"/>
    <s v="G3S-00444"/>
    <s v="Licencia"/>
    <n v="969"/>
    <n v="1"/>
    <n v="1"/>
    <n v="0"/>
    <n v="3999518.43"/>
    <n v="3999518.43"/>
    <n v="0"/>
  </r>
  <r>
    <s v="Catalogo principalOPEN VALUE ENTIDADES NO CUALIFICADASG3S-00446"/>
    <s v="G3S-00446OPEN VALUE ENTIDADES NO CUALIFICADAS"/>
    <m/>
    <x v="0"/>
    <s v="G3S-00446"/>
    <x v="4"/>
    <s v="Catalogo principal"/>
    <s v="USD"/>
    <s v="N/A"/>
    <s v="Microsoft® Win Server Essentials Single Language Software Assurance Open Value No Level 3 Years Acquired Year 1 AP"/>
    <s v="Unidad"/>
    <s v="Und"/>
    <s v="Producto"/>
    <s v="N/A"/>
    <s v="N/A"/>
    <s v="N/A"/>
    <s v="G3S-00446"/>
    <s v="Licencia"/>
    <n v="417"/>
    <n v="1"/>
    <n v="1"/>
    <n v="0"/>
    <n v="1721154.99"/>
    <n v="1721154.99"/>
    <n v="0"/>
  </r>
  <r>
    <s v="Catalogo principalOPEN VALUE ENTIDADES NO CUALIFICADASGN9-00001"/>
    <s v="GN9-00001OPEN VALUE ENTIDADES NO CUALIFICADAS"/>
    <m/>
    <x v="0"/>
    <s v="GN9-00001"/>
    <x v="4"/>
    <s v="Catalogo principal"/>
    <s v="USD"/>
    <s v="N/A"/>
    <s v="Microsoft®AzureActiveDirectoryPremP1Open ShrdSvr Sngl MonthlySubscriptions-VolumeLicense OLV 1License NoLevel AdditionalProduct 1Month"/>
    <s v="Unidad"/>
    <s v="Und"/>
    <s v="Producto"/>
    <s v="N/A"/>
    <s v="N/A"/>
    <s v="N/A"/>
    <s v="GN9-00001"/>
    <s v="Suscripción mensual con pago anual"/>
    <n v="6"/>
    <n v="1"/>
    <n v="1"/>
    <n v="0"/>
    <n v="24764.82"/>
    <n v="24764.82"/>
    <n v="0"/>
  </r>
  <r>
    <s v="Catalogo principalOPEN VALUE ENTIDADES NO CUALIFICADASGR5-00001"/>
    <s v="GR5-00001OPEN VALUE ENTIDADES NO CUALIFICADAS"/>
    <m/>
    <x v="0"/>
    <s v="GR5-00001"/>
    <x v="4"/>
    <s v="Catalogo principal"/>
    <s v="USD"/>
    <s v="N/A"/>
    <s v="Microsoft®EOAforExchangeServerOpen ShrdSvr Sngl MonthlySubscriptions-VolumeLicense OLV 1License NoLevel AdditionalProduct 1Month"/>
    <s v="Unidad"/>
    <s v="Und"/>
    <s v="Producto"/>
    <s v="N/A"/>
    <s v="N/A"/>
    <s v="N/A"/>
    <s v="GR5-00001"/>
    <s v="Suscripción mensual con pago anual"/>
    <n v="3"/>
    <n v="1"/>
    <n v="1"/>
    <n v="0"/>
    <n v="12382.41"/>
    <n v="12382.41"/>
    <n v="0"/>
  </r>
  <r>
    <s v="Catalogo principalOPEN VALUE ENTIDADES NO CUALIFICADASGS7-00001"/>
    <s v="GS7-00001OPEN VALUE ENTIDADES NO CUALIFICADAS"/>
    <m/>
    <x v="0"/>
    <s v="GS7-00001"/>
    <x v="4"/>
    <s v="Catalogo principal"/>
    <s v="USD"/>
    <s v="N/A"/>
    <s v="Microsoft®EntMobandSecurityE3Open ShrdSvr Sngl MonthlySubscriptions-VolumeLicense OLV 1License NoLevel AdditionalProduct 1Month"/>
    <s v="Unidad"/>
    <s v="Und"/>
    <s v="Producto"/>
    <s v="N/A"/>
    <s v="N/A"/>
    <s v="N/A"/>
    <s v="GS7-00001"/>
    <s v="Suscripción mensual con pago anual"/>
    <n v="10.6"/>
    <n v="1"/>
    <n v="1"/>
    <n v="0"/>
    <n v="43751.182000000001"/>
    <n v="43751.18"/>
    <n v="0"/>
  </r>
  <r>
    <s v="Catalogo principalOPEN VALUE ENTIDADES NO CUALIFICADASH04-01320"/>
    <s v="H04-01320OPEN VALUE ENTIDADES NO CUALIFICADAS"/>
    <m/>
    <x v="0"/>
    <s v="H04-01320"/>
    <x v="4"/>
    <s v="Catalogo principal"/>
    <s v="USD"/>
    <s v="N/A"/>
    <s v="Microsoft® SharePoint Server Single Language License &amp; Software Assurance Open Value No Level 3 Years Acquired Year 1 Additional Product"/>
    <s v="Unidad"/>
    <s v="Und"/>
    <s v="Producto"/>
    <s v="N/A"/>
    <s v="N/A"/>
    <s v="N/A"/>
    <s v="H04-01320"/>
    <s v="Licencia"/>
    <n v="16629"/>
    <n v="1"/>
    <n v="1"/>
    <n v="0"/>
    <n v="68635698.63000001"/>
    <n v="68635698.629999995"/>
    <n v="0"/>
  </r>
  <r>
    <s v="Catalogo principalOPEN VALUE ENTIDADES NO CUALIFICADASH04-01325"/>
    <s v="H04-01325OPEN VALUE ENTIDADES NO CUALIFICADAS"/>
    <m/>
    <x v="0"/>
    <s v="H04-01325"/>
    <x v="4"/>
    <s v="Catalogo principal"/>
    <s v="USD"/>
    <s v="N/A"/>
    <s v="Microsoft® SharePoint Server Single Language Software Assurance Open Value No Level 3 Years Acquired Year 1 Additional Product"/>
    <s v="Unidad"/>
    <s v="Und"/>
    <s v="Producto"/>
    <s v="N/A"/>
    <s v="N/A"/>
    <s v="N/A"/>
    <s v="H04-01325"/>
    <s v="Licencia"/>
    <n v="7128"/>
    <n v="1"/>
    <n v="1"/>
    <n v="0"/>
    <n v="29420606.16"/>
    <n v="29420606.16"/>
    <n v="0"/>
  </r>
  <r>
    <s v="Catalogo principalOPEN VALUE ENTIDADES NO CUALIFICADASH05-01756"/>
    <s v="H05-01756OPEN VALUE ENTIDADES NO CUALIFICADAS"/>
    <m/>
    <x v="0"/>
    <s v="H05-01756"/>
    <x v="4"/>
    <s v="Catalogo principal"/>
    <s v="USD"/>
    <s v="N/A"/>
    <s v="Microsoft® SharePoint Standard CAL Single Language License &amp; Software Assurance Open Value No Level 3 Years Acquired Year 1 AP Device CAL"/>
    <s v="Unidad"/>
    <s v="Und"/>
    <s v="Producto"/>
    <s v="N/A"/>
    <s v="N/A"/>
    <s v="N/A"/>
    <s v="H05-01756"/>
    <s v="Licencia"/>
    <n v="234"/>
    <n v="1"/>
    <n v="1"/>
    <n v="0"/>
    <n v="965827.9800000001"/>
    <n v="965827.98"/>
    <n v="0"/>
  </r>
  <r>
    <s v="Catalogo principalOPEN VALUE ENTIDADES NO CUALIFICADASH05-01757"/>
    <s v="H05-01757OPEN VALUE ENTIDADES NO CUALIFICADAS"/>
    <m/>
    <x v="0"/>
    <s v="H05-01757"/>
    <x v="4"/>
    <s v="Catalogo principal"/>
    <s v="USD"/>
    <s v="N/A"/>
    <s v="Microsoft® SharePoint Standard CAL Single Language License &amp; Software Assurance Open Value No Level 3 Years Acquired Year 1 AP User CAL"/>
    <s v="Unidad"/>
    <s v="Und"/>
    <s v="Producto"/>
    <s v="N/A"/>
    <s v="N/A"/>
    <s v="N/A"/>
    <s v="H05-01757"/>
    <s v="Licencia"/>
    <n v="303"/>
    <n v="1"/>
    <n v="1"/>
    <n v="0"/>
    <n v="1250623.4100000001"/>
    <n v="1250623.4099999999"/>
    <n v="0"/>
  </r>
  <r>
    <s v="Catalogo principalOPEN VALUE ENTIDADES NO CUALIFICADASH05-01766"/>
    <s v="H05-01766OPEN VALUE ENTIDADES NO CUALIFICADAS"/>
    <m/>
    <x v="0"/>
    <s v="H05-01766"/>
    <x v="4"/>
    <s v="Catalogo principal"/>
    <s v="USD"/>
    <s v="N/A"/>
    <s v="Microsoft® SharePoint Standard CAL Single Language Software Assurance Open Value No Level 3 Years Acquired Year 1 Additional Product Device CAL"/>
    <s v="Unidad"/>
    <s v="Und"/>
    <s v="Producto"/>
    <s v="N/A"/>
    <s v="N/A"/>
    <s v="N/A"/>
    <s v="H05-01766"/>
    <s v="Licencia"/>
    <n v="102"/>
    <n v="1"/>
    <n v="1"/>
    <n v="0"/>
    <n v="421001.94"/>
    <n v="421001.94"/>
    <n v="0"/>
  </r>
  <r>
    <s v="Catalogo principalOPEN VALUE ENTIDADES NO CUALIFICADASH05-01767"/>
    <s v="H05-01767OPEN VALUE ENTIDADES NO CUALIFICADAS"/>
    <m/>
    <x v="0"/>
    <s v="H05-01767"/>
    <x v="4"/>
    <s v="Catalogo principal"/>
    <s v="USD"/>
    <s v="N/A"/>
    <s v="Microsoft® SharePoint Standard CAL Single Language Software Assurance Open Value No Level 3 Years Acquired Year 1 Additional Product User CAL"/>
    <s v="Unidad"/>
    <s v="Und"/>
    <s v="Producto"/>
    <s v="N/A"/>
    <s v="N/A"/>
    <s v="N/A"/>
    <s v="H05-01767"/>
    <s v="Licencia"/>
    <n v="129"/>
    <n v="1"/>
    <n v="1"/>
    <n v="0"/>
    <n v="532443.63"/>
    <n v="532443.63"/>
    <n v="0"/>
  </r>
  <r>
    <s v="Catalogo principalOPEN VALUE ENTIDADES NO CUALIFICADASH21-01763"/>
    <s v="H21-01763OPEN VALUE ENTIDADES NO CUALIFICADAS"/>
    <m/>
    <x v="0"/>
    <s v="H21-01763"/>
    <x v="4"/>
    <s v="Catalogo principal"/>
    <s v="USD"/>
    <s v="N/A"/>
    <s v="Microsoft®ProjectServerCAL Sngl License/SoftwareAssurancePack OLV 1License NoLevel AdditionalProduct DvcCAL 3Year Acquiredyear1"/>
    <s v="Unidad"/>
    <s v="Und"/>
    <s v="Producto"/>
    <s v="N/A"/>
    <s v="N/A"/>
    <s v="N/A"/>
    <s v="H21-01763"/>
    <s v="Licencia"/>
    <n v="414"/>
    <n v="1"/>
    <n v="1"/>
    <n v="0"/>
    <n v="1708772.58"/>
    <n v="1708772.58"/>
    <n v="0"/>
  </r>
  <r>
    <s v="Catalogo principalOPEN VALUE ENTIDADES NO CUALIFICADASH21-01764"/>
    <s v="H21-01764OPEN VALUE ENTIDADES NO CUALIFICADAS"/>
    <m/>
    <x v="0"/>
    <s v="H21-01764"/>
    <x v="4"/>
    <s v="Catalogo principal"/>
    <s v="USD"/>
    <s v="N/A"/>
    <s v="Microsoft®ProjectServerCAL Sngl License/SoftwareAssurancePack OLV 1License NoLevel AdditionalProduct UsrCAL 3Year Acquiredyear1"/>
    <s v="Unidad"/>
    <s v="Und"/>
    <s v="Producto"/>
    <s v="N/A"/>
    <s v="N/A"/>
    <s v="N/A"/>
    <s v="H21-01764"/>
    <s v="Licencia"/>
    <n v="540"/>
    <n v="1"/>
    <n v="1"/>
    <n v="0"/>
    <n v="2228833.8000000003"/>
    <n v="2228833.7999999998"/>
    <n v="0"/>
  </r>
  <r>
    <s v="Catalogo principalOPEN VALUE ENTIDADES NO CUALIFICADASH21-01773"/>
    <s v="H21-01773OPEN VALUE ENTIDADES NO CUALIFICADAS"/>
    <m/>
    <x v="0"/>
    <s v="H21-01773"/>
    <x v="4"/>
    <s v="Catalogo principal"/>
    <s v="USD"/>
    <s v="N/A"/>
    <s v="Microsoft®ProjectServerCAL Sngl SoftwareAssurance OLV 1License NoLevel AdditionalProduct DvcCAL 3Year Acquiredyear1"/>
    <s v="Unidad"/>
    <s v="Und"/>
    <s v="Producto"/>
    <s v="N/A"/>
    <s v="N/A"/>
    <s v="N/A"/>
    <s v="H21-01773"/>
    <s v="Licencia"/>
    <n v="177"/>
    <n v="1"/>
    <n v="1"/>
    <n v="0"/>
    <n v="730562.19000000006"/>
    <n v="730562.19"/>
    <n v="0"/>
  </r>
  <r>
    <s v="Catalogo principalOPEN VALUE ENTIDADES NO CUALIFICADASH21-01774"/>
    <s v="H21-01774OPEN VALUE ENTIDADES NO CUALIFICADAS"/>
    <m/>
    <x v="0"/>
    <s v="H21-01774"/>
    <x v="4"/>
    <s v="Catalogo principal"/>
    <s v="USD"/>
    <s v="N/A"/>
    <s v="Microsoft®ProjectServerCAL Sngl SoftwareAssurance OLV 1License NoLevel AdditionalProduct UsrCAL 3Year Acquiredyear1"/>
    <s v="Unidad"/>
    <s v="Und"/>
    <s v="Producto"/>
    <s v="N/A"/>
    <s v="N/A"/>
    <s v="N/A"/>
    <s v="H21-01774"/>
    <s v="Licencia"/>
    <n v="231"/>
    <n v="1"/>
    <n v="1"/>
    <n v="0"/>
    <n v="953445.57000000007"/>
    <n v="953445.57"/>
    <n v="0"/>
  </r>
  <r>
    <s v="Catalogo principalOPEN VALUE ENTIDADES NO CUALIFICADASH22-01283"/>
    <s v="H22-01283OPEN VALUE ENTIDADES NO CUALIFICADAS"/>
    <m/>
    <x v="0"/>
    <s v="H22-01283"/>
    <x v="4"/>
    <s v="Catalogo principal"/>
    <s v="USD"/>
    <s v="N/A"/>
    <s v="Microsoft®ProjectServer Sngl License/SoftwareAssurancePack OLV 1License NoLevel AdditionalProduct 3Year Acquiredyear1"/>
    <s v="Unidad"/>
    <s v="Und"/>
    <s v="Producto"/>
    <s v="N/A"/>
    <s v="N/A"/>
    <s v="N/A"/>
    <s v="H22-01283"/>
    <s v="Licencia"/>
    <n v="13860"/>
    <n v="1"/>
    <n v="1"/>
    <n v="0"/>
    <n v="57206734.200000003"/>
    <n v="57206734.200000003"/>
    <n v="0"/>
  </r>
  <r>
    <s v="Catalogo principalOPEN VALUE ENTIDADES NO CUALIFICADASH22-01288"/>
    <s v="H22-01288OPEN VALUE ENTIDADES NO CUALIFICADAS"/>
    <m/>
    <x v="0"/>
    <s v="H22-01288"/>
    <x v="4"/>
    <s v="Catalogo principal"/>
    <s v="USD"/>
    <s v="N/A"/>
    <s v="Microsoft®ProjectServer Sngl SoftwareAssurance OLV 1License NoLevel AdditionalProduct 3Year Acquiredyear1"/>
    <s v="Unidad"/>
    <s v="Und"/>
    <s v="Producto"/>
    <s v="N/A"/>
    <s v="N/A"/>
    <s v="N/A"/>
    <s v="H22-01288"/>
    <s v="Licencia"/>
    <n v="5940"/>
    <n v="1"/>
    <n v="1"/>
    <n v="0"/>
    <n v="24517171.800000001"/>
    <n v="24517171.800000001"/>
    <n v="0"/>
  </r>
  <r>
    <s v="Catalogo principalOPEN VALUE ENTIDADES NO CUALIFICADASH30-01390"/>
    <s v="H30-01390OPEN VALUE ENTIDADES NO CUALIFICADAS"/>
    <m/>
    <x v="0"/>
    <s v="H30-01390"/>
    <x v="4"/>
    <s v="Catalogo principal"/>
    <s v="USD"/>
    <s v="N/A"/>
    <s v="Microsoft®ProjectProfessional Sngl License/SoftwareAssurancePack OLV 1License NoLevel AdditionalProduct w/1ProjectSvrCAL 3Year Acquiredyear1"/>
    <s v="Unidad"/>
    <s v="Und"/>
    <s v="Producto"/>
    <s v="N/A"/>
    <s v="N/A"/>
    <s v="N/A"/>
    <s v="H30-01390"/>
    <s v="Licencia"/>
    <n v="2688"/>
    <n v="1"/>
    <n v="1"/>
    <n v="0"/>
    <n v="11094639.360000001"/>
    <n v="11094639.359999999"/>
    <n v="0"/>
  </r>
  <r>
    <s v="Catalogo principalOPEN VALUE ENTIDADES NO CUALIFICADASH30-01395"/>
    <s v="H30-01395OPEN VALUE ENTIDADES NO CUALIFICADAS"/>
    <m/>
    <x v="0"/>
    <s v="H30-01395"/>
    <x v="4"/>
    <s v="Catalogo principal"/>
    <s v="USD"/>
    <s v="N/A"/>
    <s v="Microsoft®ProjectProfessional Sngl SAStepUp OLV 1License NoLevel ProjectStandard AdditionalProduct w/1ProjectSvrCAL 3Year Acquiredyear1"/>
    <s v="Unidad"/>
    <s v="Und"/>
    <s v="Producto"/>
    <s v="N/A"/>
    <s v="N/A"/>
    <s v="N/A"/>
    <s v="H30-01395"/>
    <s v="Licencia"/>
    <n v="1070"/>
    <n v="1"/>
    <n v="1"/>
    <n v="0"/>
    <n v="4416392.9000000004"/>
    <n v="4416392.9000000004"/>
    <n v="0"/>
  </r>
  <r>
    <s v="Catalogo principalOPEN VALUE ENTIDADES NO CUALIFICADASH30-01400"/>
    <s v="H30-01400OPEN VALUE ENTIDADES NO CUALIFICADAS"/>
    <m/>
    <x v="0"/>
    <s v="H30-01400"/>
    <x v="4"/>
    <s v="Catalogo principal"/>
    <s v="USD"/>
    <s v="N/A"/>
    <s v="Microsoft®ProjectProfessional Sngl SoftwareAssurance OLV 1License NoLevel AdditionalProduct w/1ProjectSvrCAL 3Year Acquiredyear1"/>
    <s v="Unidad"/>
    <s v="Und"/>
    <s v="Producto"/>
    <s v="N/A"/>
    <s v="N/A"/>
    <s v="N/A"/>
    <s v="H30-01400"/>
    <s v="Licencia"/>
    <n v="1251"/>
    <n v="1"/>
    <n v="1"/>
    <n v="0"/>
    <n v="5163464.9700000007"/>
    <n v="5163464.97"/>
    <n v="0"/>
  </r>
  <r>
    <s v="Catalogo principalOPEN VALUE ENTIDADES NO CUALIFICADASHHP-00001"/>
    <s v="HHP-00001OPEN VALUE ENTIDADES NO CUALIFICADAS"/>
    <m/>
    <x v="0"/>
    <s v="HHP-00001"/>
    <x v="4"/>
    <s v="Catalogo principal"/>
    <s v="USD"/>
    <s v="N/A"/>
    <s v="Microsoft® Defender Identity Open Single Language Subscription Open Value No Level 1 Month AP"/>
    <s v="Unidad"/>
    <s v="Und"/>
    <s v="Producto"/>
    <s v="N/A"/>
    <s v="N/A"/>
    <s v="N/A"/>
    <s v="HHP-00001"/>
    <s v="Suscripción mensual con pago anual"/>
    <n v="5.5"/>
    <n v="1"/>
    <n v="1"/>
    <n v="0"/>
    <n v="22701.085000000003"/>
    <n v="22701.09"/>
    <n v="0"/>
  </r>
  <r>
    <s v="Catalogo principalOPEN VALUE ENTIDADES NO CUALIFICADASHHS-00001"/>
    <s v="HHS-00001OPEN VALUE ENTIDADES NO CUALIFICADAS"/>
    <m/>
    <x v="0"/>
    <s v="HHS-00001"/>
    <x v="4"/>
    <s v="Catalogo principal"/>
    <s v="USD"/>
    <s v="N/A"/>
    <s v="Microsoft® Defender Identity CAO Open Single Language Subscription Open Value No Level 1 Month Additional Product Add-on ATA"/>
    <s v="Unidad"/>
    <s v="Und"/>
    <s v="Producto"/>
    <s v="N/A"/>
    <s v="N/A"/>
    <s v="N/A"/>
    <s v="HHS-00001"/>
    <s v="Suscripción mensual con pago anual"/>
    <n v="2.4"/>
    <n v="1"/>
    <n v="1"/>
    <n v="0"/>
    <n v="9905.9279999999999"/>
    <n v="9905.93"/>
    <n v="0"/>
  </r>
  <r>
    <s v="Catalogo principalOPEN VALUE ENTIDADES NO CUALIFICADASHJA-00712"/>
    <s v="HJA-00712OPEN VALUE ENTIDADES NO CUALIFICADAS"/>
    <m/>
    <x v="0"/>
    <s v="HJA-00712"/>
    <x v="4"/>
    <s v="Catalogo principal"/>
    <s v="USD"/>
    <s v="N/A"/>
    <s v="Microsoft® BizTalk Server Branch Single Language License &amp; Software Assurance Open Value 2 Licenses No Level 3 Years Acquired Year 1 AP Core License"/>
    <s v="Unidad"/>
    <s v="Und"/>
    <s v="Producto"/>
    <s v="N/A"/>
    <s v="N/A"/>
    <s v="N/A"/>
    <s v="HJA-00712"/>
    <s v="Licencia"/>
    <n v="2811"/>
    <n v="1"/>
    <n v="1"/>
    <n v="0"/>
    <n v="11602318.17"/>
    <n v="11602318.17"/>
    <n v="0"/>
  </r>
  <r>
    <s v="Catalogo principalOPEN VALUE ENTIDADES NO CUALIFICADASHJA-00714"/>
    <s v="HJA-00714OPEN VALUE ENTIDADES NO CUALIFICADAS"/>
    <m/>
    <x v="0"/>
    <s v="HJA-00714"/>
    <x v="4"/>
    <s v="Catalogo principal"/>
    <s v="USD"/>
    <s v="N/A"/>
    <s v="Microsoft® BizTalk Server Branch Single Language Software Assurance Open Value 2 Licenses No Level 3 Years Acquired Year 1 AP Core License"/>
    <s v="Unidad"/>
    <s v="Und"/>
    <s v="Producto"/>
    <s v="N/A"/>
    <s v="N/A"/>
    <s v="N/A"/>
    <s v="HJA-00714"/>
    <s v="Licencia"/>
    <n v="1206"/>
    <n v="1"/>
    <n v="1"/>
    <n v="0"/>
    <n v="4977728.82"/>
    <n v="4977728.82"/>
    <n v="0"/>
  </r>
  <r>
    <s v="Catalogo principalOPEN VALUE ENTIDADES NO CUALIFICADASHWV-00001"/>
    <s v="HWV-00001OPEN VALUE ENTIDADES NO CUALIFICADAS"/>
    <m/>
    <x v="0"/>
    <s v="HWV-00001"/>
    <x v="4"/>
    <s v="Catalogo principal"/>
    <s v="USD"/>
    <s v="N/A"/>
    <s v="Microsoft®VisioPlan1Open ShrdSvr Sngl MonthlySubscriptions-VolumeLicense OLV 1License NoLevel AdditionalProduct 1Month"/>
    <s v="Unidad"/>
    <s v="Und"/>
    <s v="Producto"/>
    <s v="N/A"/>
    <s v="N/A"/>
    <s v="N/A"/>
    <s v="HWV-00001"/>
    <s v="Suscripción mensual con pago anual"/>
    <n v="5"/>
    <n v="1"/>
    <n v="1"/>
    <n v="0"/>
    <n v="20637.350000000002"/>
    <n v="20637.349999999999"/>
    <n v="0"/>
  </r>
  <r>
    <s v="Catalogo principalOPEN VALUE ENTIDADES NO CUALIFICADASHXC-00011"/>
    <s v="HXC-00011OPEN VALUE ENTIDADES NO CUALIFICADAS"/>
    <m/>
    <x v="0"/>
    <s v="HXC-00011"/>
    <x v="4"/>
    <s v="Catalogo principal"/>
    <s v="USD"/>
    <s v="N/A"/>
    <s v="Microsoft®WebAntimalwareforTMGMB Sngl MonthlySubscriptions-VolumeLicense OLV 1License NoLevel AdditionalProduct PerDvc 1Month"/>
    <s v="Unidad"/>
    <s v="Und"/>
    <s v="Producto"/>
    <s v="N/A"/>
    <s v="N/A"/>
    <s v="N/A"/>
    <s v="HXC-00011"/>
    <s v="Suscripción mensual con pago anual"/>
    <n v="0.99"/>
    <n v="1"/>
    <n v="1"/>
    <n v="0"/>
    <n v="4086.1953000000003"/>
    <n v="4086.2"/>
    <n v="0"/>
  </r>
  <r>
    <s v="Catalogo principalOPEN VALUE ENTIDADES NO CUALIFICADASHXC-00012"/>
    <s v="HXC-00012OPEN VALUE ENTIDADES NO CUALIFICADAS"/>
    <m/>
    <x v="0"/>
    <s v="HXC-00012"/>
    <x v="4"/>
    <s v="Catalogo principal"/>
    <s v="USD"/>
    <s v="N/A"/>
    <s v="Microsoft®WebAntimalwareforTMGMB Sngl MonthlySubscriptions-VolumeLicense OLV 1License NoLevel AdditionalProduct PerUsr 1Month"/>
    <s v="Unidad"/>
    <s v="Und"/>
    <s v="Producto"/>
    <s v="N/A"/>
    <s v="N/A"/>
    <s v="N/A"/>
    <s v="HXC-00012"/>
    <s v="Suscripción mensual con pago anual"/>
    <n v="0.99"/>
    <n v="1"/>
    <n v="1"/>
    <n v="0"/>
    <n v="4086.1953000000003"/>
    <n v="4086.2"/>
    <n v="0"/>
  </r>
  <r>
    <s v="Catalogo principalOPEN VALUE ENTIDADES NO CUALIFICADASJ29-00001"/>
    <s v="J29-00001OPEN VALUE ENTIDADES NO CUALIFICADAS"/>
    <m/>
    <x v="0"/>
    <s v="J29-00001"/>
    <x v="4"/>
    <s v="Catalogo principal"/>
    <s v="USD"/>
    <s v="N/A"/>
    <s v="Microsoft® M365 Apps Business Open Single Language Subscription Open Value No Level 1 Month AP"/>
    <s v="Unidad"/>
    <s v="Und"/>
    <s v="Producto"/>
    <s v="N/A"/>
    <s v="N/A"/>
    <s v="N/A"/>
    <s v="J29-00001"/>
    <s v="Suscripción mensual con pago anual"/>
    <n v="8.3000000000000007"/>
    <n v="1"/>
    <n v="1"/>
    <n v="0"/>
    <n v="34258.001000000004"/>
    <n v="34258"/>
    <n v="0"/>
  </r>
  <r>
    <s v="Catalogo principalOPEN VALUE ENTIDADES NO CUALIFICADASJ5A-00229"/>
    <s v="J5A-00229OPEN VALUE ENTIDADES NO CUALIFICADAS"/>
    <m/>
    <x v="0"/>
    <s v="J5A-00229"/>
    <x v="4"/>
    <s v="Catalogo principal"/>
    <s v="USD"/>
    <s v="N/A"/>
    <s v="Microsoft® Endpoint Configuration Manager Single Language Software Assurance Open Value No Level 3 Years Acquired Year 1 AP Per OSE"/>
    <s v="Unidad"/>
    <s v="Und"/>
    <s v="Producto"/>
    <s v="N/A"/>
    <s v="N/A"/>
    <s v="N/A"/>
    <s v="J5A-00229"/>
    <s v="Licencia"/>
    <n v="45"/>
    <n v="1"/>
    <n v="1"/>
    <n v="0"/>
    <n v="185736.15000000002"/>
    <n v="185736.15"/>
    <n v="0"/>
  </r>
  <r>
    <s v="Catalogo principalOPEN VALUE ENTIDADES NO CUALIFICADASJ5A-00237"/>
    <s v="J5A-00237OPEN VALUE ENTIDADES NO CUALIFICADAS"/>
    <m/>
    <x v="0"/>
    <s v="J5A-00237"/>
    <x v="4"/>
    <s v="Catalogo principal"/>
    <s v="USD"/>
    <s v="N/A"/>
    <s v="Microsoft® Endpoint Configuration Manager Single Language License &amp; Software Assurance Open Value No Level 3 Years Acquired Year 1 AP Per OSE"/>
    <s v="Unidad"/>
    <s v="Und"/>
    <s v="Producto"/>
    <s v="N/A"/>
    <s v="N/A"/>
    <s v="N/A"/>
    <s v="J5A-00237"/>
    <s v="Licencia"/>
    <n v="102"/>
    <n v="1"/>
    <n v="1"/>
    <n v="0"/>
    <n v="421001.94"/>
    <n v="421001.94"/>
    <n v="0"/>
  </r>
  <r>
    <s v="Catalogo principalOPEN VALUE ENTIDADES NO CUALIFICADASJ5A-00432"/>
    <s v="J5A-00432OPEN VALUE ENTIDADES NO CUALIFICADAS"/>
    <m/>
    <x v="0"/>
    <s v="J5A-00432"/>
    <x v="4"/>
    <s v="Catalogo principal"/>
    <s v="USD"/>
    <s v="N/A"/>
    <s v="Microsoft® Endpoint Configuration Manager Single Language Software Assurance Open Value No Level 3 Years Acquired Year 1 AP Per User"/>
    <s v="Unidad"/>
    <s v="Und"/>
    <s v="Producto"/>
    <s v="N/A"/>
    <s v="N/A"/>
    <s v="N/A"/>
    <s v="J5A-00432"/>
    <s v="Licencia"/>
    <n v="57"/>
    <n v="1"/>
    <n v="1"/>
    <n v="0"/>
    <n v="235265.79"/>
    <n v="235265.79"/>
    <n v="0"/>
  </r>
  <r>
    <s v="Catalogo principalOPEN VALUE ENTIDADES NO CUALIFICADASJ5A-00440"/>
    <s v="J5A-00440OPEN VALUE ENTIDADES NO CUALIFICADAS"/>
    <m/>
    <x v="0"/>
    <s v="J5A-00440"/>
    <x v="4"/>
    <s v="Catalogo principal"/>
    <s v="USD"/>
    <s v="N/A"/>
    <s v="Microsoft® Endpoint Configuration Manager Single Language License &amp; Software Assurance Open Value No Level 3 Years Acquired Year 1 AP Per User"/>
    <s v="Unidad"/>
    <s v="Und"/>
    <s v="Producto"/>
    <s v="N/A"/>
    <s v="N/A"/>
    <s v="N/A"/>
    <s v="J5A-00440"/>
    <s v="Licencia"/>
    <n v="132"/>
    <n v="1"/>
    <n v="1"/>
    <n v="0"/>
    <n v="544826.04"/>
    <n v="544826.04"/>
    <n v="0"/>
  </r>
  <r>
    <s v="Catalogo principalOPEN VALUE ENTIDADES NO CUALIFICADASKF4-00001"/>
    <s v="KF4-00001OPEN VALUE ENTIDADES NO CUALIFICADAS"/>
    <m/>
    <x v="0"/>
    <s v="KF4-00001"/>
    <x v="4"/>
    <s v="Catalogo principal"/>
    <s v="USD"/>
    <s v="N/A"/>
    <s v="Microsoft® Defender O365 P1 Open Single Language Subscription Open Value No Level 1 Month AP"/>
    <s v="Unidad"/>
    <s v="Und"/>
    <s v="Producto"/>
    <s v="N/A"/>
    <s v="N/A"/>
    <s v="N/A"/>
    <s v="KF4-00001"/>
    <s v="Suscripción mensual con pago anual"/>
    <n v="2"/>
    <n v="1"/>
    <n v="1"/>
    <n v="0"/>
    <n v="8254.94"/>
    <n v="8254.94"/>
    <n v="0"/>
  </r>
  <r>
    <s v="Catalogo principalOPEN VALUE ENTIDADES NO CUALIFICADASKV3-00298"/>
    <s v="KV3-00298OPEN VALUE ENTIDADES NO CUALIFICADAS"/>
    <m/>
    <x v="0"/>
    <s v="KV3-00298"/>
    <x v="4"/>
    <s v="Catalogo principal"/>
    <s v="USD"/>
    <s v="N/A"/>
    <s v="Microsoft® Win Enterprise Device Single Language Software Assurance Open Value No Level 3 Years Acquired Year 1 AP"/>
    <s v="Unidad"/>
    <s v="Und"/>
    <s v="Producto"/>
    <s v="N/A"/>
    <s v="N/A"/>
    <s v="N/A"/>
    <s v="KV3-00298"/>
    <s v="Licencia"/>
    <n v="282"/>
    <n v="1"/>
    <n v="1"/>
    <n v="0"/>
    <n v="1163946.54"/>
    <n v="1163946.54"/>
    <n v="0"/>
  </r>
  <r>
    <s v="Catalogo principalOPEN VALUE ENTIDADES NO CUALIFICADASKV3-00309"/>
    <s v="KV3-00309OPEN VALUE ENTIDADES NO CUALIFICADAS"/>
    <m/>
    <x v="0"/>
    <s v="KV3-00309"/>
    <x v="4"/>
    <s v="Catalogo principal"/>
    <s v="USD"/>
    <s v="N/A"/>
    <s v="Microsoft® Win Enterprise Device Single Language Upgrade SA Open Value No Level 3 Years Acquired Year 1 AP"/>
    <s v="Unidad"/>
    <s v="Und"/>
    <s v="Producto"/>
    <s v="N/A"/>
    <s v="N/A"/>
    <s v="N/A"/>
    <s v="KV3-00309"/>
    <s v="Licencia"/>
    <n v="519"/>
    <n v="1"/>
    <n v="1"/>
    <n v="0"/>
    <n v="2142156.9300000002"/>
    <n v="2142156.9300000002"/>
    <n v="0"/>
  </r>
  <r>
    <s v="Catalogo principalOPEN VALUE ENTIDADES NO CUALIFICADASKV3-00329"/>
    <s v="KV3-00329OPEN VALUE ENTIDADES NO CUALIFICADAS"/>
    <m/>
    <x v="0"/>
    <s v="KV3-00329"/>
    <x v="4"/>
    <s v="Catalogo principal"/>
    <s v="USD"/>
    <s v="N/A"/>
    <s v="Microsoft® Win Enterprise Device All Languages Software Assurance Open Value No Level 3 Years Acquired Year 1 Enterprise"/>
    <s v="Unidad"/>
    <s v="Und"/>
    <s v="Producto"/>
    <s v="N/A"/>
    <s v="N/A"/>
    <s v="N/A"/>
    <s v="KV3-00329"/>
    <s v="Licencia"/>
    <n v="268"/>
    <n v="1"/>
    <n v="1"/>
    <n v="0"/>
    <n v="1106161.96"/>
    <n v="1106161.96"/>
    <n v="0"/>
  </r>
  <r>
    <s v="Catalogo principalOPEN VALUE ENTIDADES NO CUALIFICADASKV3-00331"/>
    <s v="KV3-00331OPEN VALUE ENTIDADES NO CUALIFICADAS"/>
    <m/>
    <x v="0"/>
    <s v="KV3-00331"/>
    <x v="4"/>
    <s v="Catalogo principal"/>
    <s v="USD"/>
    <s v="N/A"/>
    <s v="Microsoft® Win Enterprise Device All Languages Upgrade SA Open Value No Level 3 Years Acquired Year 1 Enterprise"/>
    <s v="Unidad"/>
    <s v="Und"/>
    <s v="Producto"/>
    <s v="N/A"/>
    <s v="N/A"/>
    <s v="N/A"/>
    <s v="KV3-00331"/>
    <s v="Licencia"/>
    <n v="372"/>
    <n v="1"/>
    <n v="1"/>
    <n v="0"/>
    <n v="1535418.84"/>
    <n v="1535418.84"/>
    <n v="0"/>
  </r>
  <r>
    <s v="Catalogo principalOPEN VALUE ENTIDADES NO CUALIFICADASL5D-00127"/>
    <s v="L5D-00127OPEN VALUE ENTIDADES NO CUALIFICADAS"/>
    <m/>
    <x v="0"/>
    <s v="L5D-00127"/>
    <x v="4"/>
    <s v="Catalogo principal"/>
    <s v="USD"/>
    <s v="N/A"/>
    <s v="Microsoft®VisualStudioTestProSubMSDN AllLng License/SoftwareAssurancePack OLV 1License NoLevel AdditionalProduct 3Year Acquiredyear1"/>
    <s v="Unidad"/>
    <s v="Und"/>
    <s v="Producto"/>
    <s v="N/A"/>
    <s v="N/A"/>
    <s v="N/A"/>
    <s v="L5D-00127"/>
    <s v="Licencia"/>
    <n v="3363"/>
    <n v="1"/>
    <n v="1"/>
    <n v="0"/>
    <n v="13880681.610000001"/>
    <n v="13880681.609999999"/>
    <n v="0"/>
  </r>
  <r>
    <s v="Catalogo principalOPEN VALUE ENTIDADES NO CUALIFICADASL5D-00129"/>
    <s v="L5D-00129OPEN VALUE ENTIDADES NO CUALIFICADAS"/>
    <m/>
    <x v="0"/>
    <s v="L5D-00129"/>
    <x v="4"/>
    <s v="Catalogo principal"/>
    <s v="USD"/>
    <s v="N/A"/>
    <s v="Microsoft®VisualStudioTestProSubMSDN AllLng SoftwareAssurance OLV 1License NoLevel AdditionalProduct 3Year Acquiredyear1"/>
    <s v="Unidad"/>
    <s v="Und"/>
    <s v="Producto"/>
    <s v="N/A"/>
    <s v="N/A"/>
    <s v="N/A"/>
    <s v="L5D-00129"/>
    <s v="Licencia"/>
    <n v="1566"/>
    <n v="1"/>
    <n v="1"/>
    <n v="0"/>
    <n v="6463618.0200000005"/>
    <n v="6463618.0199999996"/>
    <n v="0"/>
  </r>
  <r>
    <s v="Catalogo principalOPEN VALUE ENTIDADES NO CUALIFICADASL5D-00291"/>
    <s v="L5D-00291OPEN VALUE ENTIDADES NO CUALIFICADAS"/>
    <m/>
    <x v="0"/>
    <s v="L5D-00291"/>
    <x v="4"/>
    <s v="Catalogo principal"/>
    <s v="USD"/>
    <s v="N/A"/>
    <s v="Microsoft®VisualStudioTestProSub MSDN AllLng LSA OLV 1License NoLevel AdditionalProduct MPNCompetencyRequired 3Year Acquiredyear1"/>
    <s v="Unidad"/>
    <s v="Und"/>
    <s v="Producto"/>
    <s v="N/A"/>
    <s v="N/A"/>
    <s v="N/A"/>
    <s v="L5D-00291"/>
    <s v="Licencia"/>
    <n v="2691"/>
    <n v="1"/>
    <n v="1"/>
    <n v="0"/>
    <n v="11107021.770000001"/>
    <n v="11107021.77"/>
    <n v="0"/>
  </r>
  <r>
    <s v="Catalogo principalOPEN VALUE ENTIDADES NO CUALIFICADASL5D-00293"/>
    <s v="L5D-00293OPEN VALUE ENTIDADES NO CUALIFICADAS"/>
    <m/>
    <x v="0"/>
    <s v="L5D-00293"/>
    <x v="4"/>
    <s v="Catalogo principal"/>
    <s v="USD"/>
    <s v="N/A"/>
    <s v="Microsoft®VisualStudioTestProSubMSDN AllLng SoftwareAssurance OLV 1License NoLevel AdditionalProduct MPNCompetencyRequired 3Year Acquiredyear1"/>
    <s v="Unidad"/>
    <s v="Und"/>
    <s v="Producto"/>
    <s v="N/A"/>
    <s v="N/A"/>
    <s v="N/A"/>
    <s v="L5D-00293"/>
    <s v="Licencia"/>
    <n v="1251"/>
    <n v="1"/>
    <n v="1"/>
    <n v="0"/>
    <n v="5163464.9700000007"/>
    <n v="5163464.97"/>
    <n v="0"/>
  </r>
  <r>
    <s v="Catalogo principalOPEN VALUE ENTIDADES NO CUALIFICADASLJ7-00001"/>
    <s v="LJ7-00001OPEN VALUE ENTIDADES NO CUALIFICADAS"/>
    <m/>
    <x v="0"/>
    <s v="LJ7-00001"/>
    <x v="4"/>
    <s v="Catalogo principal"/>
    <s v="USD"/>
    <s v="N/A"/>
    <s v="Microsoft® Audio Conferencing Open Single Language Subscription Open Value No Level 1 Month Additional Product"/>
    <s v="Unidad"/>
    <s v="Und"/>
    <s v="Producto"/>
    <s v="N/A"/>
    <s v="N/A"/>
    <s v="N/A"/>
    <s v="LJ7-00001"/>
    <s v="Suscripción mensual con pago anual"/>
    <n v="2.5"/>
    <n v="1"/>
    <n v="1"/>
    <n v="0"/>
    <n v="10318.675000000001"/>
    <n v="10318.68"/>
    <n v="0"/>
  </r>
  <r>
    <s v="Catalogo principalOPEN VALUE ENTIDADES NO CUALIFICADASM3J-00079"/>
    <s v="M3J-00079OPEN VALUE ENTIDADES NO CUALIFICADAS"/>
    <m/>
    <x v="0"/>
    <s v="M3J-00079"/>
    <x v="4"/>
    <s v="Catalogo principal"/>
    <s v="USD"/>
    <s v="N/A"/>
    <s v="Microsoft® System Center Endpoint Protection Single Language Subscription Open Value No Level 1 Month AP Per Device"/>
    <s v="Unidad"/>
    <s v="Und"/>
    <s v="Producto"/>
    <s v="N/A"/>
    <s v="N/A"/>
    <s v="N/A"/>
    <s v="M3J-00079"/>
    <s v="Suscripción mensual con pago anual"/>
    <n v="1.2"/>
    <n v="1"/>
    <n v="1"/>
    <n v="0"/>
    <n v="4952.9639999999999"/>
    <n v="4952.96"/>
    <n v="0"/>
  </r>
  <r>
    <s v="Catalogo principalOPEN VALUE ENTIDADES NO CUALIFICADASM3J-00081"/>
    <s v="M3J-00081OPEN VALUE ENTIDADES NO CUALIFICADAS"/>
    <m/>
    <x v="0"/>
    <s v="M3J-00081"/>
    <x v="4"/>
    <s v="Catalogo principal"/>
    <s v="USD"/>
    <s v="N/A"/>
    <s v="Microsoft® System Center Endpoint Protection Single Language Subscription Open Value No Level 1 Month AP Per User"/>
    <s v="Unidad"/>
    <s v="Und"/>
    <s v="Producto"/>
    <s v="N/A"/>
    <s v="N/A"/>
    <s v="N/A"/>
    <s v="M3J-00081"/>
    <s v="Suscripción mensual con pago anual"/>
    <n v="1.56"/>
    <n v="1"/>
    <n v="1"/>
    <n v="0"/>
    <n v="6438.8532000000005"/>
    <n v="6438.85"/>
    <n v="0"/>
  </r>
  <r>
    <s v="Catalogo principalOPEN VALUE ENTIDADES NO CUALIFICADASMX3-00068"/>
    <s v="MX3-00068OPEN VALUE ENTIDADES NO CUALIFICADAS"/>
    <m/>
    <x v="0"/>
    <s v="MX3-00068"/>
    <x v="4"/>
    <s v="Catalogo principal"/>
    <s v="USD"/>
    <s v="N/A"/>
    <s v="Microsoft®VisualStudioEnterpriseSub MSDN AllLng License/SoftwareAssurancePk OLV 1License NoLvl AddtnlPrduct MPNCompetencyRequired 3Year Acquiredyear1"/>
    <s v="Unidad"/>
    <s v="Und"/>
    <s v="Producto"/>
    <s v="N/A"/>
    <s v="N/A"/>
    <s v="N/A"/>
    <s v="MX3-00068"/>
    <s v="Licencia"/>
    <n v="10746"/>
    <n v="1"/>
    <n v="1"/>
    <n v="0"/>
    <n v="44353792.620000005"/>
    <n v="44353792.619999997"/>
    <n v="0"/>
  </r>
  <r>
    <s v="Catalogo principalOPEN VALUE ENTIDADES NO CUALIFICADASMX3-00070"/>
    <s v="MX3-00070OPEN VALUE ENTIDADES NO CUALIFICADAS"/>
    <m/>
    <x v="0"/>
    <s v="MX3-00070"/>
    <x v="4"/>
    <s v="Catalogo principal"/>
    <s v="USD"/>
    <s v="N/A"/>
    <s v="Microsoft®VisualStudioEnterpriseSubMSDN AllLng SoftwareAssurance OLV 1License NoLevel AdditionalProduct MPNCompetencyRequired 3Year Acquiredyear1"/>
    <s v="Unidad"/>
    <s v="Und"/>
    <s v="Producto"/>
    <s v="N/A"/>
    <s v="N/A"/>
    <s v="N/A"/>
    <s v="MX3-00070"/>
    <s v="Licencia"/>
    <n v="5001"/>
    <n v="1"/>
    <n v="1"/>
    <n v="0"/>
    <n v="20641477.470000003"/>
    <n v="20641477.469999999"/>
    <n v="0"/>
  </r>
  <r>
    <s v="Catalogo principalOPEN VALUE ENTIDADES NO CUALIFICADASMX3-00199"/>
    <s v="MX3-00199OPEN VALUE ENTIDADES NO CUALIFICADAS"/>
    <m/>
    <x v="0"/>
    <s v="MX3-00199"/>
    <x v="4"/>
    <s v="Catalogo principal"/>
    <s v="USD"/>
    <s v="N/A"/>
    <s v="Microsoft®VisualStudioEnterpriseSubMSDN AllLng License/SoftwareAssurancePack OLV 1License NoLevel AdditionalProduct 3Year Acquiredyear1"/>
    <s v="Unidad"/>
    <s v="Und"/>
    <s v="Producto"/>
    <s v="N/A"/>
    <s v="N/A"/>
    <s v="N/A"/>
    <s v="MX3-00199"/>
    <s v="Licencia"/>
    <n v="13431"/>
    <n v="1"/>
    <n v="1"/>
    <n v="0"/>
    <n v="55436049.57"/>
    <n v="55436049.57"/>
    <n v="0"/>
  </r>
  <r>
    <s v="Catalogo principalOPEN VALUE ENTIDADES NO CUALIFICADASMX3-00201"/>
    <s v="MX3-00201OPEN VALUE ENTIDADES NO CUALIFICADAS"/>
    <m/>
    <x v="0"/>
    <s v="MX3-00201"/>
    <x v="4"/>
    <s v="Catalogo principal"/>
    <s v="USD"/>
    <s v="N/A"/>
    <s v="Microsoft®VisualStudioEnterpriseSubMSDN AllLng SoftwareAssurance OLV 1License NoLevel AdditionalProduct 3Year Acquiredyear1"/>
    <s v="Unidad"/>
    <s v="Und"/>
    <s v="Producto"/>
    <s v="N/A"/>
    <s v="N/A"/>
    <s v="N/A"/>
    <s v="MX3-00201"/>
    <s v="Licencia"/>
    <n v="6249"/>
    <n v="1"/>
    <n v="1"/>
    <n v="0"/>
    <n v="25792560.030000001"/>
    <n v="25792560.030000001"/>
    <n v="0"/>
  </r>
  <r>
    <s v="Catalogo principalOPEN VALUE ENTIDADES NO CUALIFICADASMX3-00203"/>
    <s v="MX3-00203OPEN VALUE ENTIDADES NO CUALIFICADAS"/>
    <m/>
    <x v="0"/>
    <s v="MX3-00203"/>
    <x v="4"/>
    <s v="Catalogo principal"/>
    <s v="USD"/>
    <s v="N/A"/>
    <s v="Microsoft®VisualStudioEnterpriseSubMSDN AllLng SAStepUp OLV 1License NoLevel VisualStudioProw/MSDN AdditionalProduct 3Year Acquiredyear1"/>
    <s v="Unidad"/>
    <s v="Und"/>
    <s v="Producto"/>
    <s v="N/A"/>
    <s v="N/A"/>
    <s v="N/A"/>
    <s v="MX3-00203"/>
    <s v="Licencia"/>
    <n v="11388"/>
    <n v="1"/>
    <n v="1"/>
    <n v="0"/>
    <n v="47003628.359999999"/>
    <n v="47003628.359999999"/>
    <n v="0"/>
  </r>
  <r>
    <s v="Catalogo principalOPEN VALUE ENTIDADES NO CUALIFICADASMX3-00205"/>
    <s v="MX3-00205OPEN VALUE ENTIDADES NO CUALIFICADAS"/>
    <m/>
    <x v="0"/>
    <s v="MX3-00205"/>
    <x v="4"/>
    <s v="Catalogo principal"/>
    <s v="USD"/>
    <s v="N/A"/>
    <s v="Microsoft®VisualStudioEnterpriseSubMSDN AllLng SAStepUp OLV 1License NoLevel VisualStudioTestProw/MSDN AdditionalProduct 3Year Acquiredyear1"/>
    <s v="Unidad"/>
    <s v="Und"/>
    <s v="Producto"/>
    <s v="N/A"/>
    <s v="N/A"/>
    <s v="N/A"/>
    <s v="MX3-00205"/>
    <s v="Licencia"/>
    <n v="10070"/>
    <n v="1"/>
    <n v="1"/>
    <n v="0"/>
    <n v="41563622.900000006"/>
    <n v="41563622.899999999"/>
    <n v="0"/>
  </r>
  <r>
    <s v="Catalogo principalOPEN VALUE ENTIDADES NO CUALIFICADASNH3-00297"/>
    <s v="NH3-00297OPEN VALUE ENTIDADES NO CUALIFICADAS"/>
    <m/>
    <x v="0"/>
    <s v="NH3-00297"/>
    <x v="4"/>
    <s v="Catalogo principal"/>
    <s v="USD"/>
    <s v="N/A"/>
    <s v="Microsoft® Advanced Threat Analytics CML Single Language License &amp; Software Assurance Open Value No Level 3 Years Acquired Year 1 AP Per OSE"/>
    <s v="Unidad"/>
    <s v="Und"/>
    <s v="Producto"/>
    <s v="N/A"/>
    <s v="N/A"/>
    <s v="N/A"/>
    <s v="NH3-00297"/>
    <s v="Licencia"/>
    <n v="186"/>
    <n v="1"/>
    <n v="1"/>
    <n v="0"/>
    <n v="767709.42"/>
    <n v="767709.42"/>
    <n v="0"/>
  </r>
  <r>
    <s v="Catalogo principalOPEN VALUE ENTIDADES NO CUALIFICADASNH3-00299"/>
    <s v="NH3-00299OPEN VALUE ENTIDADES NO CUALIFICADAS"/>
    <m/>
    <x v="0"/>
    <s v="NH3-00299"/>
    <x v="4"/>
    <s v="Catalogo principal"/>
    <s v="USD"/>
    <s v="N/A"/>
    <s v="Microsoft® Advanced Threat Analytics CML Single Language License &amp; Software Assurance Open Value No Level 3 Years Acquired Year 1 AP Per User"/>
    <s v="Unidad"/>
    <s v="Und"/>
    <s v="Producto"/>
    <s v="N/A"/>
    <s v="N/A"/>
    <s v="N/A"/>
    <s v="NH3-00299"/>
    <s v="Licencia"/>
    <n v="240"/>
    <n v="1"/>
    <n v="1"/>
    <n v="0"/>
    <n v="990592.8"/>
    <n v="990592.8"/>
    <n v="0"/>
  </r>
  <r>
    <s v="Catalogo principalOPEN VALUE ENTIDADES NO CUALIFICADASNH3-00301"/>
    <s v="NH3-00301OPEN VALUE ENTIDADES NO CUALIFICADAS"/>
    <m/>
    <x v="0"/>
    <s v="NH3-00301"/>
    <x v="4"/>
    <s v="Catalogo principal"/>
    <s v="USD"/>
    <s v="N/A"/>
    <s v="Microsoft® Advanced Threat Analytics CML Single Language Software Assurance Open Value No Level 3 Years Acquired Year 1 AP Per OSE"/>
    <s v="Unidad"/>
    <s v="Und"/>
    <s v="Producto"/>
    <s v="N/A"/>
    <s v="N/A"/>
    <s v="N/A"/>
    <s v="NH3-00301"/>
    <s v="Licencia"/>
    <n v="81"/>
    <n v="1"/>
    <n v="1"/>
    <n v="0"/>
    <n v="334325.07"/>
    <n v="334325.07"/>
    <n v="0"/>
  </r>
  <r>
    <s v="Catalogo principalOPEN VALUE ENTIDADES NO CUALIFICADASNH3-00303"/>
    <s v="NH3-00303OPEN VALUE ENTIDADES NO CUALIFICADAS"/>
    <m/>
    <x v="0"/>
    <s v="NH3-00303"/>
    <x v="4"/>
    <s v="Catalogo principal"/>
    <s v="USD"/>
    <s v="N/A"/>
    <s v="Microsoft® Advanced Threat Analytics CML Single Language Software Assurance Open Value No Level 3 Years Acquired Year 1 AP Per User"/>
    <s v="Unidad"/>
    <s v="Und"/>
    <s v="Producto"/>
    <s v="N/A"/>
    <s v="N/A"/>
    <s v="N/A"/>
    <s v="NH3-00303"/>
    <s v="Licencia"/>
    <n v="105"/>
    <n v="1"/>
    <n v="1"/>
    <n v="0"/>
    <n v="433384.35000000003"/>
    <n v="433384.35"/>
    <n v="0"/>
  </r>
  <r>
    <s v="Catalogo principalOPEN VALUE ENTIDADES NO CUALIFICADASNK7-00020"/>
    <s v="NK7-00020OPEN VALUE ENTIDADES NO CUALIFICADAS"/>
    <m/>
    <x v="0"/>
    <s v="NK7-00020"/>
    <x v="4"/>
    <s v="Catalogo principal"/>
    <s v="USD"/>
    <s v="N/A"/>
    <s v="Microsoft®IdentityManager-CAL Sngl License/SoftwareAssurancePack OLV 1License NoLevel AdditionalProduct UsrCAL 3Year Acquiredyear1"/>
    <s v="Unidad"/>
    <s v="Und"/>
    <s v="Producto"/>
    <s v="N/A"/>
    <s v="N/A"/>
    <s v="N/A"/>
    <s v="NK7-00020"/>
    <s v="Licencia"/>
    <n v="42"/>
    <n v="1"/>
    <n v="1"/>
    <n v="0"/>
    <n v="173353.74000000002"/>
    <n v="173353.74"/>
    <n v="0"/>
  </r>
  <r>
    <s v="Catalogo principalOPEN VALUE ENTIDADES NO CUALIFICADASNK7-00022"/>
    <s v="NK7-00022OPEN VALUE ENTIDADES NO CUALIFICADAS"/>
    <m/>
    <x v="0"/>
    <s v="NK7-00022"/>
    <x v="4"/>
    <s v="Catalogo principal"/>
    <s v="USD"/>
    <s v="N/A"/>
    <s v="Microsoft®IdentityManager-CAL Sngl SoftwareAssurance OLV 1License NoLevel AdditionalProduct UsrCAL 3Year Acquiredyear1"/>
    <s v="Unidad"/>
    <s v="Und"/>
    <s v="Producto"/>
    <s v="N/A"/>
    <s v="N/A"/>
    <s v="N/A"/>
    <s v="NK7-00022"/>
    <s v="Licencia"/>
    <n v="18"/>
    <n v="1"/>
    <n v="1"/>
    <n v="0"/>
    <n v="74294.460000000006"/>
    <n v="74294.460000000006"/>
    <n v="0"/>
  </r>
  <r>
    <s v="Catalogo principalOPEN VALUE ENTIDADES NO CUALIFICADASNMG-00001"/>
    <s v="NMG-00001OPEN VALUE ENTIDADES NO CUALIFICADAS"/>
    <m/>
    <x v="0"/>
    <s v="NMG-00001"/>
    <x v="4"/>
    <s v="Catalogo principal"/>
    <s v="USD"/>
    <s v="N/A"/>
    <s v="Microsoft® Intune Device Open Single Language Subscription Open Value No Level 1 Month Additional Product Per Device"/>
    <s v="Unidad"/>
    <s v="Und"/>
    <s v="Producto"/>
    <s v="N/A"/>
    <s v="N/A"/>
    <s v="N/A"/>
    <s v="NMG-00001"/>
    <s v="Suscripción mensual con pago anual"/>
    <n v="2.7"/>
    <n v="1"/>
    <n v="1"/>
    <n v="0"/>
    <n v="11144.169000000002"/>
    <n v="11144.17"/>
    <n v="0"/>
  </r>
  <r>
    <s v="Catalogo principalOPEN VALUE ENTIDADES NO CUALIFICADASP71-07119"/>
    <s v="P71-07119OPEN VALUE ENTIDADES NO CUALIFICADAS"/>
    <m/>
    <x v="0"/>
    <s v="P71-07119"/>
    <x v="4"/>
    <s v="Catalogo principal"/>
    <s v="USD"/>
    <s v="N/A"/>
    <s v="Microsoft® Win Server Datacenter Single Language SA Step-up Open Value No Level 3 Years Acquired Year 1 Win Server Std AP 2 Processor License"/>
    <s v="Unidad"/>
    <s v="Und"/>
    <s v="Producto"/>
    <s v="N/A"/>
    <s v="N/A"/>
    <s v="N/A"/>
    <s v="P71-07119"/>
    <s v="Licencia"/>
    <n v="10198"/>
    <n v="1"/>
    <n v="1"/>
    <n v="0"/>
    <n v="42091939.060000002"/>
    <n v="42091939.060000002"/>
    <n v="0"/>
  </r>
  <r>
    <s v="Catalogo principalOPEN VALUE ENTIDADES NO CUALIFICADASPGI-00252"/>
    <s v="PGI-00252OPEN VALUE ENTIDADES NO CUALIFICADAS"/>
    <m/>
    <x v="0"/>
    <s v="PGI-00252"/>
    <x v="4"/>
    <s v="Catalogo principal"/>
    <s v="USD"/>
    <s v="N/A"/>
    <s v="Microsoft®ExchangeEnterpriseCAL Sngl License/SoftwareAssurancePack OLV 1License NoLevel AdditionalProduct DvcCAL w/Services 3Year Acquiredyear1"/>
    <s v="Unidad"/>
    <s v="Und"/>
    <s v="Producto"/>
    <s v="N/A"/>
    <s v="N/A"/>
    <s v="N/A"/>
    <s v="PGI-00252"/>
    <s v="Licencia"/>
    <n v="171"/>
    <n v="1"/>
    <n v="1"/>
    <n v="0"/>
    <n v="705797.37"/>
    <n v="705797.37"/>
    <n v="0"/>
  </r>
  <r>
    <s v="Catalogo principalOPEN VALUE ENTIDADES NO CUALIFICADASPGI-00254"/>
    <s v="PGI-00254OPEN VALUE ENTIDADES NO CUALIFICADAS"/>
    <m/>
    <x v="0"/>
    <s v="PGI-00254"/>
    <x v="4"/>
    <s v="Catalogo principal"/>
    <s v="USD"/>
    <s v="N/A"/>
    <s v="Microsoft®ExchangeEnterpriseCAL Sngl License/SoftwareAssurancePack OLV 1License NoLevel AdditionalProduct UsrCAL w/Services 3Year Acquiredyear1"/>
    <s v="Unidad"/>
    <s v="Und"/>
    <s v="Producto"/>
    <s v="N/A"/>
    <s v="N/A"/>
    <s v="N/A"/>
    <s v="PGI-00254"/>
    <s v="Licencia"/>
    <n v="219"/>
    <n v="1"/>
    <n v="1"/>
    <n v="0"/>
    <n v="903915.93"/>
    <n v="903915.93"/>
    <n v="0"/>
  </r>
  <r>
    <s v="Catalogo principalOPEN VALUE ENTIDADES NO CUALIFICADASPGI-00256"/>
    <s v="PGI-00256OPEN VALUE ENTIDADES NO CUALIFICADAS"/>
    <m/>
    <x v="0"/>
    <s v="PGI-00256"/>
    <x v="4"/>
    <s v="Catalogo principal"/>
    <s v="USD"/>
    <s v="N/A"/>
    <s v="Microsoft®ExchangeEnterpriseCAL Sngl SoftwareAssurance OLV 1License NoLevel AdditionalProduct DvcCAL w/Services 3Year Acquiredyear1"/>
    <s v="Unidad"/>
    <s v="Und"/>
    <s v="Producto"/>
    <s v="N/A"/>
    <s v="N/A"/>
    <s v="N/A"/>
    <s v="PGI-00256"/>
    <s v="Licencia"/>
    <n v="114"/>
    <n v="1"/>
    <n v="1"/>
    <n v="0"/>
    <n v="470531.58"/>
    <n v="470531.58"/>
    <n v="0"/>
  </r>
  <r>
    <s v="Catalogo principalOPEN VALUE ENTIDADES NO CUALIFICADASPGI-00258"/>
    <s v="PGI-00258OPEN VALUE ENTIDADES NO CUALIFICADAS"/>
    <m/>
    <x v="0"/>
    <s v="PGI-00258"/>
    <x v="4"/>
    <s v="Catalogo principal"/>
    <s v="USD"/>
    <s v="N/A"/>
    <s v="Microsoft®ExchangeEnterpriseCAL Sngl SoftwareAssurance OLV 1License NoLevel AdditionalProduct UsrCAL w/Services 3Year Acquiredyear1"/>
    <s v="Unidad"/>
    <s v="Und"/>
    <s v="Producto"/>
    <s v="N/A"/>
    <s v="N/A"/>
    <s v="N/A"/>
    <s v="PGI-00258"/>
    <s v="Licencia"/>
    <n v="144"/>
    <n v="1"/>
    <n v="1"/>
    <n v="0"/>
    <n v="594355.68000000005"/>
    <n v="594355.68000000005"/>
    <n v="0"/>
  </r>
  <r>
    <s v="Catalogo principalOPEN VALUE ENTIDADES NO CUALIFICADASPL7-00015"/>
    <s v="PL7-00015OPEN VALUE ENTIDADES NO CUALIFICADAS"/>
    <m/>
    <x v="0"/>
    <s v="PL7-00015"/>
    <x v="4"/>
    <s v="Catalogo principal"/>
    <s v="USD"/>
    <s v="N/A"/>
    <s v="Microsoft®IdentityManagerExternalConnector Sngl License/SoftwareAssurancePack OLV 1License NoLevel AdditionalProduct 3Year Acquiredyear1"/>
    <s v="Unidad"/>
    <s v="Und"/>
    <s v="Producto"/>
    <s v="N/A"/>
    <s v="N/A"/>
    <s v="N/A"/>
    <s v="PL7-00015"/>
    <s v="Licencia"/>
    <n v="40704"/>
    <n v="1"/>
    <n v="1"/>
    <n v="0"/>
    <n v="168004538.88000003"/>
    <n v="168004538.88"/>
    <n v="0"/>
  </r>
  <r>
    <s v="Catalogo principalOPEN VALUE ENTIDADES NO CUALIFICADASPL7-00017"/>
    <s v="PL7-00017OPEN VALUE ENTIDADES NO CUALIFICADAS"/>
    <m/>
    <x v="0"/>
    <s v="PL7-00017"/>
    <x v="4"/>
    <s v="Catalogo principal"/>
    <s v="USD"/>
    <s v="N/A"/>
    <s v="Microsoft®IdentityManagerExternalConnector Sngl SoftwareAssurance OLV 1License NoLevel AdditionalProduct 3Year Acquiredyear1"/>
    <s v="Unidad"/>
    <s v="Und"/>
    <s v="Producto"/>
    <s v="N/A"/>
    <s v="N/A"/>
    <s v="N/A"/>
    <s v="PL7-00017"/>
    <s v="Licencia"/>
    <n v="17445"/>
    <n v="1"/>
    <n v="1"/>
    <n v="0"/>
    <n v="72003714.150000006"/>
    <n v="72003714.150000006"/>
    <n v="0"/>
  </r>
  <r>
    <s v="Catalogo principalOPEN VALUE ENTIDADES NO CUALIFICADASPQR-00001"/>
    <s v="PQR-00001OPEN VALUE ENTIDADES NO CUALIFICADAS"/>
    <m/>
    <x v="0"/>
    <s v="PQR-00001"/>
    <x v="4"/>
    <s v="Catalogo principal"/>
    <s v="USD"/>
    <s v="N/A"/>
    <s v="Microsoft® Bing Maps Transactions Single Language Subscription Open Value No Level 1 Month AP Usage 100K Transactions"/>
    <s v="Unidad"/>
    <s v="Und"/>
    <s v="Producto"/>
    <s v="N/A"/>
    <s v="N/A"/>
    <s v="N/A"/>
    <s v="PQR-00001"/>
    <s v="Suscripción mensual con pago anual"/>
    <n v="748"/>
    <n v="1"/>
    <n v="1"/>
    <n v="0"/>
    <n v="3087347.56"/>
    <n v="3087347.56"/>
    <n v="0"/>
  </r>
  <r>
    <s v="Catalogo principalOPEN VALUE ENTIDADES NO CUALIFICADASPQR-00007"/>
    <s v="PQR-00007OPEN VALUE ENTIDADES NO CUALIFICADAS"/>
    <m/>
    <x v="0"/>
    <s v="PQR-00007"/>
    <x v="4"/>
    <s v="Catalogo principal"/>
    <s v="USD"/>
    <s v="N/A"/>
    <s v="Microsoft® Bing Maps Transactions Single Language Subscription Open Value No Level 1 Month AP Usage 500K Transactions"/>
    <s v="Unidad"/>
    <s v="Und"/>
    <s v="Producto"/>
    <s v="N/A"/>
    <s v="N/A"/>
    <s v="N/A"/>
    <s v="PQR-00007"/>
    <s v="Suscripción mensual con pago anual"/>
    <n v="3551"/>
    <n v="1"/>
    <n v="1"/>
    <n v="0"/>
    <n v="14656645.970000001"/>
    <n v="14656645.970000001"/>
    <n v="0"/>
  </r>
  <r>
    <s v="Catalogo principalOPEN VALUE ENTIDADES NO CUALIFICADASPQR-00013"/>
    <s v="PQR-00013OPEN VALUE ENTIDADES NO CUALIFICADAS"/>
    <m/>
    <x v="0"/>
    <s v="PQR-00013"/>
    <x v="4"/>
    <s v="Catalogo principal"/>
    <s v="USD"/>
    <s v="N/A"/>
    <s v="Microsoft® Bing Maps Transactions Single Language Subscription Open Value No Level 1 Month AP Usage 1M Transactions"/>
    <s v="Unidad"/>
    <s v="Und"/>
    <s v="Producto"/>
    <s v="N/A"/>
    <s v="N/A"/>
    <s v="N/A"/>
    <s v="PQR-00013"/>
    <s v="Suscripción mensual con pago anual"/>
    <n v="6728"/>
    <n v="1"/>
    <n v="1"/>
    <n v="0"/>
    <n v="27769618.16"/>
    <n v="27769618.16"/>
    <n v="0"/>
  </r>
  <r>
    <s v="Catalogo principalOPEN VALUE ENTIDADES NO CUALIFICADASPQR-00019"/>
    <s v="PQR-00019OPEN VALUE ENTIDADES NO CUALIFICADAS"/>
    <m/>
    <x v="0"/>
    <s v="PQR-00019"/>
    <x v="4"/>
    <s v="Catalogo principal"/>
    <s v="USD"/>
    <s v="N/A"/>
    <s v="Microsoft® Bing Maps Transactions Single Language Subscription Open Value No Level 1 Month AP Usage 2M Transactions"/>
    <s v="Unidad"/>
    <s v="Und"/>
    <s v="Producto"/>
    <s v="N/A"/>
    <s v="N/A"/>
    <s v="N/A"/>
    <s v="PQR-00019"/>
    <s v="Suscripción mensual con pago anual"/>
    <n v="11961"/>
    <n v="1"/>
    <n v="1"/>
    <n v="0"/>
    <n v="49368668.670000002"/>
    <n v="49368668.670000002"/>
    <n v="0"/>
  </r>
  <r>
    <s v="Catalogo principalOPEN VALUE ENTIDADES NO CUALIFICADASPQR-00025"/>
    <s v="PQR-00025OPEN VALUE ENTIDADES NO CUALIFICADAS"/>
    <m/>
    <x v="0"/>
    <s v="PQR-00025"/>
    <x v="4"/>
    <s v="Catalogo principal"/>
    <s v="USD"/>
    <s v="N/A"/>
    <s v="Microsoft® Bing Maps Transactions Single Language Subscription Open Value No Level 1 Month AP Usage 5M Transactions"/>
    <s v="Unidad"/>
    <s v="Und"/>
    <s v="Producto"/>
    <s v="N/A"/>
    <s v="N/A"/>
    <s v="N/A"/>
    <s v="PQR-00025"/>
    <s v="Suscripción mensual con pago anual"/>
    <n v="14951"/>
    <n v="1"/>
    <n v="1"/>
    <n v="0"/>
    <n v="61709803.970000006"/>
    <n v="61709803.969999999"/>
    <n v="0"/>
  </r>
  <r>
    <s v="Catalogo principalOPEN VALUE ENTIDADES NO CUALIFICADASPQR-00031"/>
    <s v="PQR-00031OPEN VALUE ENTIDADES NO CUALIFICADAS"/>
    <m/>
    <x v="0"/>
    <s v="PQR-00031"/>
    <x v="4"/>
    <s v="Catalogo principal"/>
    <s v="USD"/>
    <s v="N/A"/>
    <s v="Microsoft® Bing Maps Transactions Single Language Subscription Open Value No Level 1 Month AP Usage 10M Transactions"/>
    <s v="Unidad"/>
    <s v="Und"/>
    <s v="Producto"/>
    <s v="N/A"/>
    <s v="N/A"/>
    <s v="N/A"/>
    <s v="PQR-00031"/>
    <s v="Suscripción mensual con pago anual"/>
    <n v="18688"/>
    <n v="1"/>
    <n v="1"/>
    <n v="0"/>
    <n v="77134159.359999999"/>
    <n v="77134159.359999999"/>
    <n v="0"/>
  </r>
  <r>
    <s v="Catalogo principalOPEN VALUE ENTIDADES NO CUALIFICADASPQR-00037"/>
    <s v="PQR-00037OPEN VALUE ENTIDADES NO CUALIFICADAS"/>
    <m/>
    <x v="0"/>
    <s v="PQR-00037"/>
    <x v="4"/>
    <s v="Catalogo principal"/>
    <s v="USD"/>
    <s v="N/A"/>
    <s v="Microsoft® Bing Maps Transactions Single Language Subscription Open Value No Level 1 Month AP Usage 30M Transactions"/>
    <s v="Unidad"/>
    <s v="Und"/>
    <s v="Producto"/>
    <s v="N/A"/>
    <s v="N/A"/>
    <s v="N/A"/>
    <s v="PQR-00037"/>
    <s v="Suscripción mensual con pago anual"/>
    <n v="21529"/>
    <n v="1"/>
    <n v="1"/>
    <n v="0"/>
    <n v="88860301.63000001"/>
    <n v="88860301.629999995"/>
    <n v="0"/>
  </r>
  <r>
    <s v="Catalogo principalOPEN VALUE ENTIDADES NO CUALIFICADASQ4Y-00002"/>
    <s v="Q4Y-00002OPEN VALUE ENTIDADES NO CUALIFICADAS"/>
    <m/>
    <x v="0"/>
    <s v="Q4Y-00002"/>
    <x v="4"/>
    <s v="Catalogo principal"/>
    <s v="USD"/>
    <s v="N/A"/>
    <s v="Microsoft® O365 E1 Open Single Language Subscription Open Value No Level 1 Month AP"/>
    <s v="Unidad"/>
    <s v="Und"/>
    <s v="Producto"/>
    <s v="N/A"/>
    <s v="N/A"/>
    <s v="N/A"/>
    <s v="Q4Y-00002"/>
    <s v="Suscripción mensual con pago anual"/>
    <n v="10"/>
    <n v="1"/>
    <n v="1"/>
    <n v="0"/>
    <n v="41274.700000000004"/>
    <n v="41274.699999999997"/>
    <n v="0"/>
  </r>
  <r>
    <s v="Catalogo principalOPEN VALUE ENTIDADES NO CUALIFICADASQ5Y-00002"/>
    <s v="Q5Y-00002OPEN VALUE ENTIDADES NO CUALIFICADAS"/>
    <m/>
    <x v="0"/>
    <s v="Q5Y-00002"/>
    <x v="4"/>
    <s v="Catalogo principal"/>
    <s v="USD"/>
    <s v="N/A"/>
    <s v="Microsoft® O365 E3 Open Single Language Subscription Open Value No Level 1 Month AP"/>
    <s v="Unidad"/>
    <s v="Und"/>
    <s v="Producto"/>
    <s v="N/A"/>
    <s v="N/A"/>
    <s v="N/A"/>
    <s v="Q5Y-00002"/>
    <s v="Suscripción mensual con pago anual"/>
    <n v="23"/>
    <n v="1"/>
    <n v="1"/>
    <n v="0"/>
    <n v="94931.810000000012"/>
    <n v="94931.81"/>
    <n v="0"/>
  </r>
  <r>
    <s v="Catalogo principalOPEN VALUE ENTIDADES NO CUALIFICADASQ6Y-00002"/>
    <s v="Q6Y-00002OPEN VALUE ENTIDADES NO CUALIFICADAS"/>
    <m/>
    <x v="0"/>
    <s v="Q6Y-00002"/>
    <x v="4"/>
    <s v="Catalogo principal"/>
    <s v="USD"/>
    <s v="N/A"/>
    <s v="Microsoft®ExchangeOnlinePlan1Open ShrdSvr Sngl MonthlySubscriptions-VolumeLicense OLV 1License NoLevel AdditionalProduct 1Month"/>
    <s v="Unidad"/>
    <s v="Und"/>
    <s v="Producto"/>
    <s v="N/A"/>
    <s v="N/A"/>
    <s v="N/A"/>
    <s v="Q6Y-00002"/>
    <s v="Suscripción mensual con pago anual"/>
    <n v="4"/>
    <n v="1"/>
    <n v="1"/>
    <n v="0"/>
    <n v="16509.88"/>
    <n v="16509.88"/>
    <n v="0"/>
  </r>
  <r>
    <s v="Catalogo principalOPEN VALUE ENTIDADES NO CUALIFICADASQ6Z-00002"/>
    <s v="Q6Z-00002OPEN VALUE ENTIDADES NO CUALIFICADAS"/>
    <m/>
    <x v="0"/>
    <s v="Q6Z-00002"/>
    <x v="4"/>
    <s v="Catalogo principal"/>
    <s v="USD"/>
    <s v="N/A"/>
    <s v="Microsoft®ExchangeOnlinePlan2Open ShrdSvr Sngl MonthlySubscriptions-VolumeLicense OLV 1License NoLevel AdditionalProduct 1Month"/>
    <s v="Unidad"/>
    <s v="Und"/>
    <s v="Producto"/>
    <s v="N/A"/>
    <s v="N/A"/>
    <s v="N/A"/>
    <s v="Q6Z-00002"/>
    <s v="Suscripción mensual con pago anual"/>
    <n v="8"/>
    <n v="1"/>
    <n v="1"/>
    <n v="0"/>
    <n v="33019.760000000002"/>
    <n v="33019.760000000002"/>
    <n v="0"/>
  </r>
  <r>
    <s v="Catalogo principalOPEN VALUE ENTIDADES NO CUALIFICADASQ7Y-00002"/>
    <s v="Q7Y-00002OPEN VALUE ENTIDADES NO CUALIFICADAS"/>
    <m/>
    <x v="0"/>
    <s v="Q7Y-00002"/>
    <x v="4"/>
    <s v="Catalogo principal"/>
    <s v="USD"/>
    <s v="N/A"/>
    <s v="Microsoft® M365 Apps Enterprise Open Single Language Subscription Open Value No Level 1 Month AP"/>
    <s v="Unidad"/>
    <s v="Und"/>
    <s v="Producto"/>
    <s v="N/A"/>
    <s v="N/A"/>
    <s v="N/A"/>
    <s v="Q7Y-00002"/>
    <s v="Suscripción mensual con pago anual"/>
    <n v="12"/>
    <n v="1"/>
    <n v="1"/>
    <n v="0"/>
    <n v="49529.64"/>
    <n v="49529.64"/>
    <n v="0"/>
  </r>
  <r>
    <s v="Catalogo principalOPEN VALUE ENTIDADES NO CUALIFICADASQ7Y-00016"/>
    <s v="Q7Y-00016OPEN VALUE ENTIDADES NO CUALIFICADAS"/>
    <m/>
    <x v="0"/>
    <s v="Q7Y-00016"/>
    <x v="4"/>
    <s v="Catalogo principal"/>
    <s v="USD"/>
    <s v="N/A"/>
    <s v="Microsoft® M365 Apps Enterprise Open All Languages Subscription Open Value No Level 1 Month Enterprise"/>
    <s v="Unidad"/>
    <s v="Und"/>
    <s v="Producto"/>
    <s v="N/A"/>
    <s v="N/A"/>
    <s v="N/A"/>
    <s v="Q7Y-00016"/>
    <s v="Suscripción mensual con pago anual"/>
    <n v="12"/>
    <n v="1"/>
    <n v="1"/>
    <n v="0"/>
    <n v="49529.64"/>
    <n v="49529.64"/>
    <n v="0"/>
  </r>
  <r>
    <s v="Catalogo principalOPEN VALUE ENTIDADES NO CUALIFICADASQ9Z-00001"/>
    <s v="Q9Z-00001OPEN VALUE ENTIDADES NO CUALIFICADAS"/>
    <m/>
    <x v="0"/>
    <s v="Q9Z-00001"/>
    <x v="4"/>
    <s v="Catalogo principal"/>
    <s v="USD"/>
    <s v="N/A"/>
    <s v="Microsoft® SharePoint P1 Open Single Language Subscription Open Value No Level 1 Month AP"/>
    <s v="Unidad"/>
    <s v="Und"/>
    <s v="Producto"/>
    <s v="N/A"/>
    <s v="N/A"/>
    <s v="N/A"/>
    <s v="Q9Z-00001"/>
    <s v="Suscripción mensual con pago anual"/>
    <n v="5"/>
    <n v="1"/>
    <n v="1"/>
    <n v="0"/>
    <n v="20637.350000000002"/>
    <n v="20637.349999999999"/>
    <n v="0"/>
  </r>
  <r>
    <s v="Catalogo principalOPEN VALUE ENTIDADES NO CUALIFICADASQD3-00001"/>
    <s v="QD3-00001OPEN VALUE ENTIDADES NO CUALIFICADAS"/>
    <m/>
    <x v="0"/>
    <s v="QD3-00001"/>
    <x v="4"/>
    <s v="Catalogo principal"/>
    <s v="USD"/>
    <s v="N/A"/>
    <s v="Microsoft®AzureInfoProtPremP1Open ShrdSvr Sngl MonthlySubscriptions-VolumeLicense OLV 1License NoLevel AdditionalProduct 1Month"/>
    <s v="Unidad"/>
    <s v="Und"/>
    <s v="Producto"/>
    <s v="N/A"/>
    <s v="N/A"/>
    <s v="N/A"/>
    <s v="QD3-00001"/>
    <s v="Suscripción mensual con pago anual"/>
    <n v="2"/>
    <n v="1"/>
    <n v="1"/>
    <n v="0"/>
    <n v="8254.94"/>
    <n v="8254.94"/>
    <n v="0"/>
  </r>
  <r>
    <s v="Catalogo principalOPEN VALUE ENTIDADES NO CUALIFICADASR18-01848"/>
    <s v="R18-01848OPEN VALUE ENTIDADES NO CUALIFICADAS"/>
    <m/>
    <x v="0"/>
    <s v="R18-01848"/>
    <x v="4"/>
    <s v="Catalogo principal"/>
    <s v="USD"/>
    <s v="N/A"/>
    <s v="Microsoft® Win Server CAL Single Language License &amp; Software Assurance Open Value No Level 3 Years Acquired Year 1 AP Device CAL"/>
    <s v="Unidad"/>
    <s v="Und"/>
    <s v="Producto"/>
    <s v="N/A"/>
    <s v="N/A"/>
    <s v="N/A"/>
    <s v="R18-01848"/>
    <s v="Licencia"/>
    <n v="81"/>
    <n v="1"/>
    <n v="1"/>
    <n v="0"/>
    <n v="334325.07"/>
    <n v="334325.07"/>
    <n v="0"/>
  </r>
  <r>
    <s v="Catalogo principalOPEN VALUE ENTIDADES NO CUALIFICADASR18-01853"/>
    <s v="R18-01853OPEN VALUE ENTIDADES NO CUALIFICADAS"/>
    <m/>
    <x v="0"/>
    <s v="R18-01853"/>
    <x v="4"/>
    <s v="Catalogo principal"/>
    <s v="USD"/>
    <s v="N/A"/>
    <s v="Microsoft® Win Server CAL Single Language License &amp; Software Assurance Open Value No Level 3 Years Acquired Year 1 AP User CAL"/>
    <s v="Unidad"/>
    <s v="Und"/>
    <s v="Producto"/>
    <s v="N/A"/>
    <s v="N/A"/>
    <s v="N/A"/>
    <s v="R18-01853"/>
    <s v="Licencia"/>
    <n v="105"/>
    <n v="1"/>
    <n v="1"/>
    <n v="0"/>
    <n v="433384.35000000003"/>
    <n v="433384.35"/>
    <n v="0"/>
  </r>
  <r>
    <s v="Catalogo principalOPEN VALUE ENTIDADES NO CUALIFICADASR18-01860"/>
    <s v="R18-01860OPEN VALUE ENTIDADES NO CUALIFICADAS"/>
    <m/>
    <x v="0"/>
    <s v="R18-01860"/>
    <x v="4"/>
    <s v="Catalogo principal"/>
    <s v="USD"/>
    <s v="N/A"/>
    <s v="Microsoft® Win Server CAL Single Language Software Assurance Open Value No Level 3 Years Acquired Year 1 AP Device CAL"/>
    <s v="Unidad"/>
    <s v="Und"/>
    <s v="Producto"/>
    <s v="N/A"/>
    <s v="N/A"/>
    <s v="N/A"/>
    <s v="R18-01860"/>
    <s v="Licencia"/>
    <n v="36"/>
    <n v="1"/>
    <n v="1"/>
    <n v="0"/>
    <n v="148588.92000000001"/>
    <n v="148588.92000000001"/>
    <n v="0"/>
  </r>
  <r>
    <s v="Catalogo principalOPEN VALUE ENTIDADES NO CUALIFICADASR18-01865"/>
    <s v="R18-01865OPEN VALUE ENTIDADES NO CUALIFICADAS"/>
    <m/>
    <x v="0"/>
    <s v="R18-01865"/>
    <x v="4"/>
    <s v="Catalogo principal"/>
    <s v="USD"/>
    <s v="N/A"/>
    <s v="Microsoft® Win Server CAL Single Language Software Assurance Open Value No Level 3 Years Acquired Year 1 AP User CAL"/>
    <s v="Unidad"/>
    <s v="Und"/>
    <s v="Producto"/>
    <s v="N/A"/>
    <s v="N/A"/>
    <s v="N/A"/>
    <s v="R18-01865"/>
    <s v="Licencia"/>
    <n v="45"/>
    <n v="1"/>
    <n v="1"/>
    <n v="0"/>
    <n v="185736.15000000002"/>
    <n v="185736.15"/>
    <n v="0"/>
  </r>
  <r>
    <s v="Catalogo principalOPEN VALUE ENTIDADES NO CUALIFICADASR2Z-00001"/>
    <s v="R2Z-00001OPEN VALUE ENTIDADES NO CUALIFICADAS"/>
    <m/>
    <x v="0"/>
    <s v="R2Z-00001"/>
    <x v="4"/>
    <s v="Catalogo principal"/>
    <s v="USD"/>
    <s v="N/A"/>
    <s v="Microsoft® SharePoint P2 Open Single Language Subscription Open Value No Level 1 Month AP"/>
    <s v="Unidad"/>
    <s v="Und"/>
    <s v="Producto"/>
    <s v="N/A"/>
    <s v="N/A"/>
    <s v="N/A"/>
    <s v="R2Z-00001"/>
    <s v="Suscripción mensual con pago anual"/>
    <n v="10"/>
    <n v="1"/>
    <n v="1"/>
    <n v="0"/>
    <n v="41274.700000000004"/>
    <n v="41274.699999999997"/>
    <n v="0"/>
  </r>
  <r>
    <s v="Catalogo principalOPEN VALUE ENTIDADES NO CUALIFICADASR39-00609"/>
    <s v="R39-00609OPEN VALUE ENTIDADES NO CUALIFICADAS"/>
    <m/>
    <x v="0"/>
    <s v="R39-00609"/>
    <x v="4"/>
    <s v="Catalogo principal"/>
    <s v="USD"/>
    <s v="N/A"/>
    <s v="Microsoft® Win Server External Connector Single Language License &amp; Software Assurance Open Value No Level 3 Years Acquired Year 1 AP"/>
    <s v="Unidad"/>
    <s v="Und"/>
    <s v="Producto"/>
    <s v="N/A"/>
    <s v="N/A"/>
    <s v="N/A"/>
    <s v="R39-00609"/>
    <s v="Licencia"/>
    <n v="3906"/>
    <n v="1"/>
    <n v="1"/>
    <n v="0"/>
    <n v="16121897.82"/>
    <n v="16121897.82"/>
    <n v="0"/>
  </r>
  <r>
    <s v="Catalogo principalOPEN VALUE ENTIDADES NO CUALIFICADASR39-00616"/>
    <s v="R39-00616OPEN VALUE ENTIDADES NO CUALIFICADAS"/>
    <m/>
    <x v="0"/>
    <s v="R39-00616"/>
    <x v="4"/>
    <s v="Catalogo principal"/>
    <s v="USD"/>
    <s v="N/A"/>
    <s v="Microsoft® Win Server External Connector Single Language Software Assurance Open Value No Level 3 Years Acquired Year 1 AP"/>
    <s v="Unidad"/>
    <s v="Und"/>
    <s v="Producto"/>
    <s v="N/A"/>
    <s v="N/A"/>
    <s v="N/A"/>
    <s v="R39-00616"/>
    <s v="Licencia"/>
    <n v="1674"/>
    <n v="1"/>
    <n v="1"/>
    <n v="0"/>
    <n v="6909384.7800000003"/>
    <n v="6909384.7800000003"/>
    <n v="0"/>
  </r>
  <r>
    <s v="Catalogo principalOPEN VALUE ENTIDADES NO CUALIFICADASR9Y-00002"/>
    <s v="R9Y-00002OPEN VALUE ENTIDADES NO CUALIFICADAS"/>
    <m/>
    <x v="0"/>
    <s v="R9Y-00002"/>
    <x v="4"/>
    <s v="Catalogo principal"/>
    <s v="USD"/>
    <s v="N/A"/>
    <s v="Microsoft®ExchangeOnlineProtectionOpen ShrdSvr Sngl MonthlySubscriptions-VolumeLicense OLV 1License NoLevel AdditionalProduct 1Month"/>
    <s v="Unidad"/>
    <s v="Und"/>
    <s v="Producto"/>
    <s v="N/A"/>
    <s v="N/A"/>
    <s v="N/A"/>
    <s v="R9Y-00002"/>
    <s v="Suscripción mensual con pago anual"/>
    <n v="1"/>
    <n v="1"/>
    <n v="1"/>
    <n v="0"/>
    <n v="4127.47"/>
    <n v="4127.47"/>
    <n v="0"/>
  </r>
  <r>
    <s v="Catalogo principalOPEN VALUE ENTIDADES NO CUALIFICADASR9Z-00002"/>
    <s v="R9Z-00002OPEN VALUE ENTIDADES NO CUALIFICADAS"/>
    <m/>
    <x v="0"/>
    <s v="R9Z-00002"/>
    <x v="4"/>
    <s v="Catalogo principal"/>
    <s v="USD"/>
    <s v="N/A"/>
    <s v="Microsoft®VisioPlan2Open ShrdSvr Sngl MonthlySubscriptions-VolumeLicense OLV 1License NoLevel AdditionalProduct 1Month"/>
    <s v="Unidad"/>
    <s v="Und"/>
    <s v="Producto"/>
    <s v="N/A"/>
    <s v="N/A"/>
    <s v="N/A"/>
    <s v="R9Z-00002"/>
    <s v="Suscripción mensual con pago anual"/>
    <n v="15"/>
    <n v="1"/>
    <n v="1"/>
    <n v="0"/>
    <n v="61912.05"/>
    <n v="61912.05"/>
    <n v="0"/>
  </r>
  <r>
    <s v="Catalogo principalOPEN VALUE ENTIDADES NO CUALIFICADASR9Z-00008"/>
    <s v="R9Z-00008OPEN VALUE ENTIDADES NO CUALIFICADAS"/>
    <m/>
    <x v="0"/>
    <s v="R9Z-00008"/>
    <x v="4"/>
    <s v="Catalogo principal"/>
    <s v="USD"/>
    <s v="N/A"/>
    <s v="Microsoft®VisioPlan2Open ShrdSvr Sngl MonthlySubscriptions-VolumeLicense OLV 1License NoLevel AdditionalProduct AddOn toVisioPro 1Month"/>
    <s v="Unidad"/>
    <s v="Und"/>
    <s v="Producto"/>
    <s v="N/A"/>
    <s v="N/A"/>
    <s v="N/A"/>
    <s v="R9Z-00008"/>
    <s v="Suscripción mensual con pago anual"/>
    <n v="9.9"/>
    <n v="1"/>
    <n v="1"/>
    <n v="0"/>
    <n v="40861.953000000001"/>
    <n v="40861.949999999997"/>
    <n v="0"/>
  </r>
  <r>
    <s v="Catalogo principalOPEN VALUE ENTIDADES NO CUALIFICADASR9Z-00012"/>
    <s v="R9Z-00012OPEN VALUE ENTIDADES NO CUALIFICADAS"/>
    <m/>
    <x v="0"/>
    <s v="R9Z-00012"/>
    <x v="4"/>
    <s v="Catalogo principal"/>
    <s v="USD"/>
    <s v="N/A"/>
    <s v="Microsoft®VisioPlan2Open ShrdSvr Sngl MonthlySubscriptions-VolumeLicense OLV 1License NoLevel AdditionalProduct AddOn toVisioStd 1Month"/>
    <s v="Unidad"/>
    <s v="Und"/>
    <s v="Producto"/>
    <s v="N/A"/>
    <s v="N/A"/>
    <s v="N/A"/>
    <s v="R9Z-00012"/>
    <s v="Suscripción mensual con pago anual"/>
    <n v="6.9"/>
    <n v="1"/>
    <n v="1"/>
    <n v="0"/>
    <n v="28479.543000000001"/>
    <n v="28479.54"/>
    <n v="0"/>
  </r>
  <r>
    <s v="Catalogo principalOPEN VALUE ENTIDADES NO CUALIFICADASSY7-00001"/>
    <s v="SY7-00001OPEN VALUE ENTIDADES NO CUALIFICADAS"/>
    <m/>
    <x v="0"/>
    <s v="SY7-00001"/>
    <x v="4"/>
    <s v="Catalogo principal"/>
    <s v="USD"/>
    <s v="N/A"/>
    <s v="Microsoft® Teams Phone Standard Open Single Language Subscription Open Value No Level 1 Month AP"/>
    <s v="Unidad"/>
    <s v="Und"/>
    <s v="Producto"/>
    <s v="N/A"/>
    <s v="N/A"/>
    <s v="N/A"/>
    <s v="SY7-00001"/>
    <s v="Suscripción mensual con pago anual"/>
    <n v="8"/>
    <n v="1"/>
    <n v="1"/>
    <n v="0"/>
    <n v="33019.760000000002"/>
    <n v="33019.760000000002"/>
    <n v="0"/>
  </r>
  <r>
    <s v="Catalogo principalOPEN VALUE ENTIDADES NO CUALIFICADAST3V-00012"/>
    <s v="T3V-00012OPEN VALUE ENTIDADES NO CUALIFICADAS"/>
    <m/>
    <x v="0"/>
    <s v="T3V-00012"/>
    <x v="4"/>
    <s v="Catalogo principal"/>
    <s v="USD"/>
    <s v="N/A"/>
    <s v="Microsoft® Bing Maps Known User Single Language Subscription Open Value No Level 1 Month AP 5K Bundle Per User"/>
    <s v="Unidad"/>
    <s v="Und"/>
    <s v="Producto"/>
    <s v="N/A"/>
    <s v="N/A"/>
    <s v="N/A"/>
    <s v="T3V-00012"/>
    <s v="Suscripción mensual con pago anual"/>
    <n v="8511"/>
    <n v="1"/>
    <n v="1"/>
    <n v="0"/>
    <n v="35128897.170000002"/>
    <n v="35128897.170000002"/>
    <n v="0"/>
  </r>
  <r>
    <s v="Catalogo principalOPEN VALUE ENTIDADES NO CUALIFICADAST3V-00025"/>
    <s v="T3V-00025OPEN VALUE ENTIDADES NO CUALIFICADAS"/>
    <m/>
    <x v="0"/>
    <s v="T3V-00025"/>
    <x v="4"/>
    <s v="Catalogo principal"/>
    <s v="USD"/>
    <s v="N/A"/>
    <s v="Microsoft® Bing Maps Known User Single Language Subscription Open Value No Level 1 Month Additional Product 100 Users"/>
    <s v="Unidad"/>
    <s v="Und"/>
    <s v="Producto"/>
    <s v="N/A"/>
    <s v="N/A"/>
    <s v="N/A"/>
    <s v="T3V-00025"/>
    <s v="Suscripción mensual con pago anual"/>
    <n v="195"/>
    <n v="1"/>
    <n v="1"/>
    <n v="0"/>
    <n v="804856.65"/>
    <n v="804856.65"/>
    <n v="0"/>
  </r>
  <r>
    <s v="Catalogo principalOPEN VALUE ENTIDADES NO CUALIFICADAST5V-00004"/>
    <s v="T5V-00004OPEN VALUE ENTIDADES NO CUALIFICADAS"/>
    <m/>
    <x v="0"/>
    <s v="T5V-00004"/>
    <x v="4"/>
    <s v="Catalogo principal"/>
    <s v="USD"/>
    <s v="N/A"/>
    <s v="Microsoft® Bing Maps Light Known User Single Language Subscription Open Value No Level 1 Month AP 5K Bundle Per User"/>
    <s v="Unidad"/>
    <s v="Und"/>
    <s v="Producto"/>
    <s v="N/A"/>
    <s v="N/A"/>
    <s v="N/A"/>
    <s v="T5V-00004"/>
    <s v="Suscripción mensual con pago anual"/>
    <n v="1198"/>
    <n v="1"/>
    <n v="1"/>
    <n v="0"/>
    <n v="4944709.0600000005"/>
    <n v="4944709.0599999996"/>
    <n v="0"/>
  </r>
  <r>
    <s v="Catalogo principalOPEN VALUE ENTIDADES NO CUALIFICADAST5V-00022"/>
    <s v="T5V-00022OPEN VALUE ENTIDADES NO CUALIFICADAS"/>
    <m/>
    <x v="0"/>
    <s v="T5V-00022"/>
    <x v="4"/>
    <s v="Catalogo principal"/>
    <s v="USD"/>
    <s v="N/A"/>
    <s v="Microsoft® Bing Maps Light Known User Single Language Subscription Open Value No Level 1 Month AP 500 Bundle Per User"/>
    <s v="Unidad"/>
    <s v="Und"/>
    <s v="Producto"/>
    <s v="N/A"/>
    <s v="N/A"/>
    <s v="N/A"/>
    <s v="T5V-00022"/>
    <s v="Suscripción mensual con pago anual"/>
    <n v="145"/>
    <n v="1"/>
    <n v="1"/>
    <n v="0"/>
    <n v="598483.15"/>
    <n v="598483.15"/>
    <n v="0"/>
  </r>
  <r>
    <s v="Catalogo principalOPEN VALUE ENTIDADES NO CUALIFICADAST6L-00312"/>
    <s v="T6L-00312OPEN VALUE ENTIDADES NO CUALIFICADAS"/>
    <m/>
    <x v="0"/>
    <s v="T6L-00312"/>
    <x v="4"/>
    <s v="Catalogo principal"/>
    <s v="USD"/>
    <s v="N/A"/>
    <s v="Microsoft® System Center Datacenter Single Language SA Step-up Open Value No Level 3 Years Acquired Year 1 Sys Ctr Std AP 2 Processor License"/>
    <s v="Unidad"/>
    <s v="Und"/>
    <s v="Producto"/>
    <s v="N/A"/>
    <s v="N/A"/>
    <s v="N/A"/>
    <s v="T6L-00312"/>
    <s v="Licencia"/>
    <n v="3386"/>
    <n v="1"/>
    <n v="1"/>
    <n v="0"/>
    <n v="13975613.420000002"/>
    <n v="13975613.42"/>
    <n v="0"/>
  </r>
  <r>
    <s v="Catalogo principalOPEN VALUE ENTIDADES NO CUALIFICADAST98-01248"/>
    <s v="T98-01248OPEN VALUE ENTIDADES NO CUALIFICADAS"/>
    <m/>
    <x v="0"/>
    <s v="T98-01248"/>
    <x v="4"/>
    <s v="Catalogo principal"/>
    <s v="USD"/>
    <s v="N/A"/>
    <s v="Microsoft® Win Rights Management Services CAL Single Language License &amp; Software Assurance Open Value No Level 3 Years Acquired Year 1 AP Device CAL"/>
    <s v="Unidad"/>
    <s v="Und"/>
    <s v="Producto"/>
    <s v="N/A"/>
    <s v="N/A"/>
    <s v="N/A"/>
    <s v="T98-01248"/>
    <s v="Licencia"/>
    <n v="102"/>
    <n v="1"/>
    <n v="1"/>
    <n v="0"/>
    <n v="421001.94"/>
    <n v="421001.94"/>
    <n v="0"/>
  </r>
  <r>
    <s v="Catalogo principalOPEN VALUE ENTIDADES NO CUALIFICADAST98-01257"/>
    <s v="T98-01257OPEN VALUE ENTIDADES NO CUALIFICADAS"/>
    <m/>
    <x v="0"/>
    <s v="T98-01257"/>
    <x v="4"/>
    <s v="Catalogo principal"/>
    <s v="USD"/>
    <s v="N/A"/>
    <s v="Microsoft® Win Rights Management Services CAL Single Language License &amp; Software Assurance Open Value No Level 3 Years Acquired Year 1 AP User CAL"/>
    <s v="Unidad"/>
    <s v="Und"/>
    <s v="Producto"/>
    <s v="N/A"/>
    <s v="N/A"/>
    <s v="N/A"/>
    <s v="T98-01257"/>
    <s v="Licencia"/>
    <n v="129"/>
    <n v="1"/>
    <n v="1"/>
    <n v="0"/>
    <n v="532443.63"/>
    <n v="532443.63"/>
    <n v="0"/>
  </r>
  <r>
    <s v="Catalogo principalOPEN VALUE ENTIDADES NO CUALIFICADAST98-01267"/>
    <s v="T98-01267OPEN VALUE ENTIDADES NO CUALIFICADAS"/>
    <m/>
    <x v="0"/>
    <s v="T98-01267"/>
    <x v="4"/>
    <s v="Catalogo principal"/>
    <s v="USD"/>
    <s v="N/A"/>
    <s v="Microsoft® Win Rights Management Services CAL Single Language Software Assurance Open Value No Level 3 Years Acquired Year 1 AP Device CAL"/>
    <s v="Unidad"/>
    <s v="Und"/>
    <s v="Producto"/>
    <s v="N/A"/>
    <s v="N/A"/>
    <s v="N/A"/>
    <s v="T98-01267"/>
    <s v="Licencia"/>
    <n v="45"/>
    <n v="1"/>
    <n v="1"/>
    <n v="0"/>
    <n v="185736.15000000002"/>
    <n v="185736.15"/>
    <n v="0"/>
  </r>
  <r>
    <s v="Catalogo principalOPEN VALUE ENTIDADES NO CUALIFICADAST98-01277"/>
    <s v="T98-01277OPEN VALUE ENTIDADES NO CUALIFICADAS"/>
    <m/>
    <x v="0"/>
    <s v="T98-01277"/>
    <x v="4"/>
    <s v="Catalogo principal"/>
    <s v="USD"/>
    <s v="N/A"/>
    <s v="Microsoft® Win Rights Management Services CAL Single Language Software Assurance Open Value No Level 3 Years Acquired Year 1 AP User CAL"/>
    <s v="Unidad"/>
    <s v="Und"/>
    <s v="Producto"/>
    <s v="N/A"/>
    <s v="N/A"/>
    <s v="N/A"/>
    <s v="T98-01277"/>
    <s v="Licencia"/>
    <n v="57"/>
    <n v="1"/>
    <n v="1"/>
    <n v="0"/>
    <n v="235265.79"/>
    <n v="235265.79"/>
    <n v="0"/>
  </r>
  <r>
    <s v="Catalogo principalOPEN VALUE ENTIDADES NO CUALIFICADAST99-00529"/>
    <s v="T99-00529OPEN VALUE ENTIDADES NO CUALIFICADAS"/>
    <m/>
    <x v="0"/>
    <s v="T99-00529"/>
    <x v="4"/>
    <s v="Catalogo principal"/>
    <s v="USD"/>
    <s v="N/A"/>
    <s v="Microsoft® Win Rights Management Services External Connector Single Language License &amp; Software Assurance Open Value NL 3 Years Acquired Year 1 AP"/>
    <s v="Unidad"/>
    <s v="Und"/>
    <s v="Producto"/>
    <s v="N/A"/>
    <s v="N/A"/>
    <s v="N/A"/>
    <s v="T99-00529"/>
    <s v="Licencia"/>
    <n v="44583"/>
    <n v="1"/>
    <n v="1"/>
    <n v="0"/>
    <n v="184014995.01000002"/>
    <n v="184014995.00999999"/>
    <n v="0"/>
  </r>
  <r>
    <s v="Catalogo principalOPEN VALUE ENTIDADES NO CUALIFICADAST99-00536"/>
    <s v="T99-00536OPEN VALUE ENTIDADES NO CUALIFICADAS"/>
    <m/>
    <x v="0"/>
    <s v="T99-00536"/>
    <x v="4"/>
    <s v="Catalogo principal"/>
    <s v="USD"/>
    <s v="N/A"/>
    <s v="Microsoft® Win Rights Management Services External Connector Single Language Software Assurance Open Value No Level 3 Years Acquired Year 1 AP"/>
    <s v="Unidad"/>
    <s v="Und"/>
    <s v="Producto"/>
    <s v="N/A"/>
    <s v="N/A"/>
    <s v="N/A"/>
    <s v="T99-00536"/>
    <s v="Licencia"/>
    <n v="19107"/>
    <n v="1"/>
    <n v="1"/>
    <n v="0"/>
    <n v="78863569.290000007"/>
    <n v="78863569.290000007"/>
    <n v="0"/>
  </r>
  <r>
    <s v="Catalogo principalOPEN VALUE ENTIDADES NO CUALIFICADASTK9-00001"/>
    <s v="TK9-00001OPEN VALUE ENTIDADES NO CUALIFICADAS"/>
    <m/>
    <x v="0"/>
    <s v="TK9-00001"/>
    <x v="4"/>
    <s v="Catalogo principal"/>
    <s v="USD"/>
    <s v="N/A"/>
    <s v="Microsoft® O365 Advanced Compliance Open Single Language Subscription Open Value No Level 1 Month AP"/>
    <s v="Unidad"/>
    <s v="Und"/>
    <s v="Producto"/>
    <s v="N/A"/>
    <s v="N/A"/>
    <s v="N/A"/>
    <s v="TK9-00001"/>
    <s v="Suscripción mensual con pago anual"/>
    <n v="8"/>
    <n v="1"/>
    <n v="1"/>
    <n v="0"/>
    <n v="33019.760000000002"/>
    <n v="33019.760000000002"/>
    <n v="0"/>
  </r>
  <r>
    <s v="Catalogo principalOPEN VALUE ENTIDADES NO CUALIFICADASTL4-00001"/>
    <s v="TL4-00001OPEN VALUE ENTIDADES NO CUALIFICADAS"/>
    <m/>
    <x v="0"/>
    <s v="TL4-00001"/>
    <x v="4"/>
    <s v="Catalogo principal"/>
    <s v="USD"/>
    <s v="N/A"/>
    <s v="Microsoft® OneDrive business P2 Open Single Language Subscription Open Value No Level 1 Month AP"/>
    <s v="Unidad"/>
    <s v="Und"/>
    <s v="Producto"/>
    <s v="N/A"/>
    <s v="N/A"/>
    <s v="N/A"/>
    <s v="TL4-00001"/>
    <s v="Suscripción mensual con pago anual"/>
    <n v="10"/>
    <n v="1"/>
    <n v="1"/>
    <n v="0"/>
    <n v="41274.700000000004"/>
    <n v="41274.699999999997"/>
    <n v="0"/>
  </r>
  <r>
    <s v="Catalogo principalOPEN VALUE ENTIDADES NO CUALIFICADASTSC-00353"/>
    <s v="TSC-00353OPEN VALUE ENTIDADES NO CUALIFICADAS"/>
    <m/>
    <x v="0"/>
    <s v="TSC-00353"/>
    <x v="4"/>
    <s v="Catalogo principal"/>
    <s v="USD"/>
    <s v="N/A"/>
    <s v="Microsoft® System Center Data Protection Manager Single Language License &amp; Software Assurance Open Value No Level 3 Years Acquired Year 1 AP Per OSE"/>
    <s v="Unidad"/>
    <s v="Und"/>
    <s v="Producto"/>
    <s v="N/A"/>
    <s v="N/A"/>
    <s v="N/A"/>
    <s v="TSC-00353"/>
    <s v="Licencia"/>
    <n v="42"/>
    <n v="1"/>
    <n v="1"/>
    <n v="0"/>
    <n v="173353.74000000002"/>
    <n v="173353.74"/>
    <n v="0"/>
  </r>
  <r>
    <s v="Catalogo principalOPEN VALUE ENTIDADES NO CUALIFICADASTSC-00357"/>
    <s v="TSC-00357OPEN VALUE ENTIDADES NO CUALIFICADAS"/>
    <m/>
    <x v="0"/>
    <s v="TSC-00357"/>
    <x v="4"/>
    <s v="Catalogo principal"/>
    <s v="USD"/>
    <s v="N/A"/>
    <s v="Microsoft® System Center Data Protection Manager Single Language Software Assurance Open Value No Level 3 Years Acquired Year 1 AP Per OSE"/>
    <s v="Unidad"/>
    <s v="Und"/>
    <s v="Producto"/>
    <s v="N/A"/>
    <s v="N/A"/>
    <s v="N/A"/>
    <s v="TSC-00357"/>
    <s v="Licencia"/>
    <n v="18"/>
    <n v="1"/>
    <n v="1"/>
    <n v="0"/>
    <n v="74294.460000000006"/>
    <n v="74294.460000000006"/>
    <n v="0"/>
  </r>
  <r>
    <s v="Catalogo principalOPEN VALUE ENTIDADES NO CUALIFICADASTSC-00824"/>
    <s v="TSC-00824OPEN VALUE ENTIDADES NO CUALIFICADAS"/>
    <m/>
    <x v="0"/>
    <s v="TSC-00824"/>
    <x v="4"/>
    <s v="Catalogo principal"/>
    <s v="USD"/>
    <s v="N/A"/>
    <s v="Microsoft® System Center Data Protection Manager Single Language License &amp; Software Assurance Open Value No Level 3 Years Acquired Year 1 AP Per User"/>
    <s v="Unidad"/>
    <s v="Und"/>
    <s v="Producto"/>
    <s v="N/A"/>
    <s v="N/A"/>
    <s v="N/A"/>
    <s v="TSC-00824"/>
    <s v="Licencia"/>
    <n v="54"/>
    <n v="1"/>
    <n v="1"/>
    <n v="0"/>
    <n v="222883.38"/>
    <n v="222883.38"/>
    <n v="0"/>
  </r>
  <r>
    <s v="Catalogo principalOPEN VALUE ENTIDADES NO CUALIFICADASTSC-00826"/>
    <s v="TSC-00826OPEN VALUE ENTIDADES NO CUALIFICADAS"/>
    <m/>
    <x v="0"/>
    <s v="TSC-00826"/>
    <x v="4"/>
    <s v="Catalogo principal"/>
    <s v="USD"/>
    <s v="N/A"/>
    <s v="Microsoft® System Center Data Protection Manager Single Language Software Assurance Open Value No Level 3 Years Acquired Year 1 AP Per User"/>
    <s v="Unidad"/>
    <s v="Und"/>
    <s v="Producto"/>
    <s v="N/A"/>
    <s v="N/A"/>
    <s v="N/A"/>
    <s v="TSC-00826"/>
    <s v="Licencia"/>
    <n v="24"/>
    <n v="1"/>
    <n v="1"/>
    <n v="0"/>
    <n v="99059.28"/>
    <n v="99059.28"/>
    <n v="0"/>
  </r>
  <r>
    <s v="Catalogo principalOPEN VALUE ENTIDADES NO CUALIFICADASU3J-00047"/>
    <s v="U3J-00047OPEN VALUE ENTIDADES NO CUALIFICADAS"/>
    <m/>
    <x v="0"/>
    <s v="U3J-00047"/>
    <x v="4"/>
    <s v="Catalogo principal"/>
    <s v="USD"/>
    <s v="N/A"/>
    <s v="Microsoft® Core CAL Bridge O365 Single Language Subscription Open Value No Level 1 Month AP Per User"/>
    <s v="Unidad"/>
    <s v="Und"/>
    <s v="Producto"/>
    <s v="N/A"/>
    <s v="N/A"/>
    <s v="N/A"/>
    <s v="U3J-00047"/>
    <s v="Suscripción mensual con pago anual"/>
    <n v="4.1900000000000004"/>
    <n v="1"/>
    <n v="1"/>
    <n v="0"/>
    <n v="17294.099300000002"/>
    <n v="17294.099999999999"/>
    <n v="0"/>
  </r>
  <r>
    <s v="Catalogo principalOPEN VALUE ENTIDADES NO CUALIFICADASU5J-00055"/>
    <s v="U5J-00055OPEN VALUE ENTIDADES NO CUALIFICADAS"/>
    <m/>
    <x v="0"/>
    <s v="U5J-00055"/>
    <x v="4"/>
    <s v="Catalogo principal"/>
    <s v="USD"/>
    <s v="N/A"/>
    <s v="Microsoft® Enterprise CAL Bridge O365 Single Language Subscription Open Value No Level 1 Month AP Per User"/>
    <s v="Unidad"/>
    <s v="Und"/>
    <s v="Producto"/>
    <s v="N/A"/>
    <s v="N/A"/>
    <s v="N/A"/>
    <s v="U5J-00055"/>
    <s v="Suscripción mensual con pago anual"/>
    <n v="9"/>
    <n v="1"/>
    <n v="1"/>
    <n v="0"/>
    <n v="37147.230000000003"/>
    <n v="37147.230000000003"/>
    <n v="0"/>
  </r>
  <r>
    <s v="Catalogo principalOPEN VALUE ENTIDADES NO CUALIFICADASV7U-00002"/>
    <s v="V7U-00002OPEN VALUE ENTIDADES NO CUALIFICADAS"/>
    <m/>
    <x v="0"/>
    <s v="V7U-00002"/>
    <x v="4"/>
    <s v="Catalogo principal"/>
    <s v="USD"/>
    <s v="N/A"/>
    <s v="Microsoft® Mobile Asset Mgmt Single Language Subscription Open Value No Level 1 Month Additional Product Platform Services"/>
    <s v="Unidad"/>
    <s v="Und"/>
    <s v="Producto"/>
    <s v="N/A"/>
    <s v="N/A"/>
    <s v="N/A"/>
    <s v="V7U-00002"/>
    <s v="Suscripción mensual con pago anual"/>
    <n v="163"/>
    <n v="1"/>
    <n v="1"/>
    <n v="0"/>
    <n v="672777.61"/>
    <n v="672777.61"/>
    <n v="0"/>
  </r>
  <r>
    <s v="Catalogo principalOPEN VALUE ENTIDADES NO CUALIFICADASV7U-00012"/>
    <s v="V7U-00012OPEN VALUE ENTIDADES NO CUALIFICADAS"/>
    <m/>
    <x v="0"/>
    <s v="V7U-00012"/>
    <x v="4"/>
    <s v="Catalogo principal"/>
    <s v="USD"/>
    <s v="N/A"/>
    <s v="Microsoft® Mobile Asset Mgmt Single Language Subscription Open Value No Level 1 Month Additional Product ROW Routing Per Asset"/>
    <s v="Unidad"/>
    <s v="Und"/>
    <s v="Producto"/>
    <s v="N/A"/>
    <s v="N/A"/>
    <s v="N/A"/>
    <s v="V7U-00012"/>
    <s v="Suscripción mensual con pago anual"/>
    <n v="1.1399999999999999"/>
    <n v="1"/>
    <n v="1"/>
    <n v="0"/>
    <n v="4705.3158000000003"/>
    <n v="4705.32"/>
    <n v="0"/>
  </r>
  <r>
    <s v="Catalogo principalOPEN VALUE ENTIDADES NO CUALIFICADASV7U-00020"/>
    <s v="V7U-00020OPEN VALUE ENTIDADES NO CUALIFICADAS"/>
    <m/>
    <x v="0"/>
    <s v="V7U-00020"/>
    <x v="4"/>
    <s v="Catalogo principal"/>
    <s v="USD"/>
    <s v="N/A"/>
    <s v="Microsoft® Mobile Asset Mgmt Single Language Subscription Open Value No Level 1 Month AP NA Routing Per Asset Add-on"/>
    <s v="Unidad"/>
    <s v="Und"/>
    <s v="Producto"/>
    <s v="N/A"/>
    <s v="N/A"/>
    <s v="N/A"/>
    <s v="V7U-00020"/>
    <s v="Suscripción mensual con pago anual"/>
    <n v="0.98"/>
    <n v="1"/>
    <n v="1"/>
    <n v="0"/>
    <n v="4044.9206000000004"/>
    <n v="4044.92"/>
    <n v="0"/>
  </r>
  <r>
    <s v="Catalogo principalOPEN VALUE ENTIDADES NO CUALIFICADASV7U-00028"/>
    <s v="V7U-00028OPEN VALUE ENTIDADES NO CUALIFICADAS"/>
    <m/>
    <x v="0"/>
    <s v="V7U-00028"/>
    <x v="4"/>
    <s v="Catalogo principal"/>
    <s v="USD"/>
    <s v="N/A"/>
    <s v="Microsoft® Mobile Asset Mgmt Single Language Subscription Open Value No Level 1 Month AP Europe Routing Per Asset Add-on"/>
    <s v="Unidad"/>
    <s v="Und"/>
    <s v="Producto"/>
    <s v="N/A"/>
    <s v="N/A"/>
    <s v="N/A"/>
    <s v="V7U-00028"/>
    <s v="Suscripción mensual con pago anual"/>
    <n v="1.1399999999999999"/>
    <n v="1"/>
    <n v="1"/>
    <n v="0"/>
    <n v="4705.3158000000003"/>
    <n v="4705.32"/>
    <n v="0"/>
  </r>
  <r>
    <s v="Catalogo principalOPEN VALUE ENTIDADES NO CUALIFICADASV7U-00036"/>
    <s v="V7U-00036OPEN VALUE ENTIDADES NO CUALIFICADAS"/>
    <m/>
    <x v="0"/>
    <s v="V7U-00036"/>
    <x v="4"/>
    <s v="Catalogo principal"/>
    <s v="USD"/>
    <s v="N/A"/>
    <s v="Microsoft® Mobile Asset Mgmt Single Language Subscription Open Value No Level 1 Month AP NA w/o Routing Per Asset Add-on"/>
    <s v="Unidad"/>
    <s v="Und"/>
    <s v="Producto"/>
    <s v="N/A"/>
    <s v="N/A"/>
    <s v="N/A"/>
    <s v="V7U-00036"/>
    <s v="Suscripción mensual con pago anual"/>
    <n v="0.78"/>
    <n v="1"/>
    <n v="1"/>
    <n v="0"/>
    <n v="3219.4266000000002"/>
    <n v="3219.43"/>
    <n v="0"/>
  </r>
  <r>
    <s v="Catalogo principalOPEN VALUE ENTIDADES NO CUALIFICADASV7U-00044"/>
    <s v="V7U-00044OPEN VALUE ENTIDADES NO CUALIFICADAS"/>
    <m/>
    <x v="0"/>
    <s v="V7U-00044"/>
    <x v="4"/>
    <s v="Catalogo principal"/>
    <s v="USD"/>
    <s v="N/A"/>
    <s v="Microsoft® Mobile Asset Mgmt Single Language Subscription Open Value No Level 1 Month AP Europe w/o Routing Per Asset Add-on"/>
    <s v="Unidad"/>
    <s v="Und"/>
    <s v="Producto"/>
    <s v="N/A"/>
    <s v="N/A"/>
    <s v="N/A"/>
    <s v="V7U-00044"/>
    <s v="Suscripción mensual con pago anual"/>
    <n v="0.91"/>
    <n v="1"/>
    <n v="1"/>
    <n v="0"/>
    <n v="3755.9977000000003"/>
    <n v="3756"/>
    <n v="0"/>
  </r>
  <r>
    <s v="Catalogo principalOPEN VALUE ENTIDADES NO CUALIFICADASV7U-00052"/>
    <s v="V7U-00052OPEN VALUE ENTIDADES NO CUALIFICADAS"/>
    <m/>
    <x v="0"/>
    <s v="V7U-00052"/>
    <x v="4"/>
    <s v="Catalogo principal"/>
    <s v="USD"/>
    <s v="N/A"/>
    <s v="Microsoft® Mobile Asset Mgmt Single Language Subscription Open Value No Level 1 Month AP ROW w/o Routing Per Asset Add-on"/>
    <s v="Unidad"/>
    <s v="Und"/>
    <s v="Producto"/>
    <s v="N/A"/>
    <s v="N/A"/>
    <s v="N/A"/>
    <s v="V7U-00052"/>
    <s v="Suscripción mensual con pago anual"/>
    <n v="0.91"/>
    <n v="1"/>
    <n v="1"/>
    <n v="0"/>
    <n v="3755.9977000000003"/>
    <n v="3756"/>
    <n v="0"/>
  </r>
  <r>
    <s v="Catalogo principalOPEN VALUE ENTIDADES NO CUALIFICADASV7U-00100"/>
    <s v="V7U-00100OPEN VALUE ENTIDADES NO CUALIFICADAS"/>
    <m/>
    <x v="0"/>
    <s v="V7U-00100"/>
    <x v="4"/>
    <s v="Catalogo principal"/>
    <s v="USD"/>
    <s v="N/A"/>
    <s v="Microsoft® Mobile Asset Mgmt Single Language Subscription Open Value No Level 1 Month AP Distance Matrix Per Asset Auto NA"/>
    <s v="Unidad"/>
    <s v="Und"/>
    <s v="Producto"/>
    <s v="N/A"/>
    <s v="N/A"/>
    <s v="N/A"/>
    <s v="V7U-00100"/>
    <s v="Suscripción mensual con pago anual"/>
    <n v="2.6"/>
    <n v="1"/>
    <n v="1"/>
    <n v="0"/>
    <n v="10731.422"/>
    <n v="10731.42"/>
    <n v="0"/>
  </r>
  <r>
    <s v="Catalogo principalOPEN VALUE ENTIDADES NO CUALIFICADASV7U-00106"/>
    <s v="V7U-00106OPEN VALUE ENTIDADES NO CUALIFICADAS"/>
    <m/>
    <x v="0"/>
    <s v="V7U-00106"/>
    <x v="4"/>
    <s v="Catalogo principal"/>
    <s v="USD"/>
    <s v="N/A"/>
    <s v="Microsoft® Mobile Asset Mgmt Single Language Subscription Open Value No Level 1 Month AP Distance Matrix Per Asset Manual NA"/>
    <s v="Unidad"/>
    <s v="Und"/>
    <s v="Producto"/>
    <s v="N/A"/>
    <s v="N/A"/>
    <s v="N/A"/>
    <s v="V7U-00106"/>
    <s v="Suscripción mensual con pago anual"/>
    <n v="0.49"/>
    <n v="1"/>
    <n v="1"/>
    <n v="0"/>
    <n v="2022.4603000000002"/>
    <n v="2022.46"/>
    <n v="0"/>
  </r>
  <r>
    <s v="Catalogo principalOPEN VALUE ENTIDADES NO CUALIFICADASV7U-00112"/>
    <s v="V7U-00112OPEN VALUE ENTIDADES NO CUALIFICADAS"/>
    <m/>
    <x v="0"/>
    <s v="V7U-00112"/>
    <x v="4"/>
    <s v="Catalogo principal"/>
    <s v="USD"/>
    <s v="N/A"/>
    <s v="Microsoft® Mobile Asset Mgmt Single Language Subscription Open Value No Level 1 Month AP Truck Routing Per Asset NA"/>
    <s v="Unidad"/>
    <s v="Und"/>
    <s v="Producto"/>
    <s v="N/A"/>
    <s v="N/A"/>
    <s v="N/A"/>
    <s v="V7U-00112"/>
    <s v="Suscripción mensual con pago anual"/>
    <n v="0.49"/>
    <n v="1"/>
    <n v="1"/>
    <n v="0"/>
    <n v="2022.4603000000002"/>
    <n v="2022.46"/>
    <n v="0"/>
  </r>
  <r>
    <s v="Catalogo principalOPEN VALUE ENTIDADES NO CUALIFICADASV7U-00118"/>
    <s v="V7U-00118OPEN VALUE ENTIDADES NO CUALIFICADAS"/>
    <m/>
    <x v="0"/>
    <s v="V7U-00118"/>
    <x v="4"/>
    <s v="Catalogo principal"/>
    <s v="USD"/>
    <s v="N/A"/>
    <s v="Microsoft® Mobile Asset Mgmt Single Language Subscription Open Value No Level 1 Month AP Drive Analytics Per Asset NA"/>
    <s v="Unidad"/>
    <s v="Und"/>
    <s v="Producto"/>
    <s v="N/A"/>
    <s v="N/A"/>
    <s v="N/A"/>
    <s v="V7U-00118"/>
    <s v="Suscripción mensual con pago anual"/>
    <n v="0.49"/>
    <n v="1"/>
    <n v="1"/>
    <n v="0"/>
    <n v="2022.4603000000002"/>
    <n v="2022.46"/>
    <n v="0"/>
  </r>
  <r>
    <s v="Catalogo principalOPEN VALUE ENTIDADES NO CUALIFICADASV7U-00124"/>
    <s v="V7U-00124OPEN VALUE ENTIDADES NO CUALIFICADAS"/>
    <m/>
    <x v="0"/>
    <s v="V7U-00124"/>
    <x v="4"/>
    <s v="Catalogo principal"/>
    <s v="USD"/>
    <s v="N/A"/>
    <s v="Microsoft® Mobile Asset Mgmt Single Language Subscription Open Value No Level 1 Month AP Distance Matrix Per Asset Auto EU"/>
    <s v="Unidad"/>
    <s v="Und"/>
    <s v="Producto"/>
    <s v="N/A"/>
    <s v="N/A"/>
    <s v="N/A"/>
    <s v="V7U-00124"/>
    <s v="Suscripción mensual con pago anual"/>
    <n v="3.06"/>
    <n v="1"/>
    <n v="1"/>
    <n v="0"/>
    <n v="12630.058200000001"/>
    <n v="12630.06"/>
    <n v="0"/>
  </r>
  <r>
    <s v="Catalogo principalOPEN VALUE ENTIDADES NO CUALIFICADASV7U-00130"/>
    <s v="V7U-00130OPEN VALUE ENTIDADES NO CUALIFICADAS"/>
    <m/>
    <x v="0"/>
    <s v="V7U-00130"/>
    <x v="4"/>
    <s v="Catalogo principal"/>
    <s v="USD"/>
    <s v="N/A"/>
    <s v="Microsoft® Mobile Asset Mgmt Single Language Subscription Open Value No Level 1 Month AP Distance Matrix Per Asset Manual EU"/>
    <s v="Unidad"/>
    <s v="Und"/>
    <s v="Producto"/>
    <s v="N/A"/>
    <s v="N/A"/>
    <s v="N/A"/>
    <s v="V7U-00130"/>
    <s v="Suscripción mensual con pago anual"/>
    <n v="0.53"/>
    <n v="1"/>
    <n v="1"/>
    <n v="0"/>
    <n v="2187.5591000000004"/>
    <n v="2187.56"/>
    <n v="0"/>
  </r>
  <r>
    <s v="Catalogo principalOPEN VALUE ENTIDADES NO CUALIFICADASV7U-00136"/>
    <s v="V7U-00136OPEN VALUE ENTIDADES NO CUALIFICADAS"/>
    <m/>
    <x v="0"/>
    <s v="V7U-00136"/>
    <x v="4"/>
    <s v="Catalogo principal"/>
    <s v="USD"/>
    <s v="N/A"/>
    <s v="Microsoft® Mobile Asset Mgmt Single Language Subscription Open Value No Level 1 Month AP Truck Routing Per Asset EU"/>
    <s v="Unidad"/>
    <s v="Und"/>
    <s v="Producto"/>
    <s v="N/A"/>
    <s v="N/A"/>
    <s v="N/A"/>
    <s v="V7U-00136"/>
    <s v="Suscripción mensual con pago anual"/>
    <n v="0.53"/>
    <n v="1"/>
    <n v="1"/>
    <n v="0"/>
    <n v="2187.5591000000004"/>
    <n v="2187.56"/>
    <n v="0"/>
  </r>
  <r>
    <s v="Catalogo principalOPEN VALUE ENTIDADES NO CUALIFICADASV7U-00152"/>
    <s v="V7U-00152OPEN VALUE ENTIDADES NO CUALIFICADAS"/>
    <m/>
    <x v="0"/>
    <s v="V7U-00152"/>
    <x v="4"/>
    <s v="Catalogo principal"/>
    <s v="USD"/>
    <s v="N/A"/>
    <s v="Microsoft® Mobile Asset Mgmt Single Language Subscription Open Value No Level 1 Month AP Drive Analytics Per Asset EU"/>
    <s v="Unidad"/>
    <s v="Und"/>
    <s v="Producto"/>
    <s v="N/A"/>
    <s v="N/A"/>
    <s v="N/A"/>
    <s v="V7U-00152"/>
    <s v="Suscripción mensual con pago anual"/>
    <n v="0.53"/>
    <n v="1"/>
    <n v="1"/>
    <n v="0"/>
    <n v="2187.5591000000004"/>
    <n v="2187.56"/>
    <n v="0"/>
  </r>
  <r>
    <s v="Catalogo principalOPEN VALUE ENTIDADES NO CUALIFICADASV7U-00158"/>
    <s v="V7U-00158OPEN VALUE ENTIDADES NO CUALIFICADAS"/>
    <m/>
    <x v="0"/>
    <s v="V7U-00158"/>
    <x v="4"/>
    <s v="Catalogo principal"/>
    <s v="USD"/>
    <s v="N/A"/>
    <s v="Microsoft® Mobile Asset Mgmt Single Language Subscription Open Value No Level 1 Month AP Distance Matrix Per Asset Auto ROW"/>
    <s v="Unidad"/>
    <s v="Und"/>
    <s v="Producto"/>
    <s v="N/A"/>
    <s v="N/A"/>
    <s v="N/A"/>
    <s v="V7U-00158"/>
    <s v="Suscripción mensual con pago anual"/>
    <n v="3.06"/>
    <n v="1"/>
    <n v="1"/>
    <n v="0"/>
    <n v="12630.058200000001"/>
    <n v="12630.06"/>
    <n v="0"/>
  </r>
  <r>
    <s v="Catalogo principalOPEN VALUE ENTIDADES NO CUALIFICADASV7U-00164"/>
    <s v="V7U-00164OPEN VALUE ENTIDADES NO CUALIFICADAS"/>
    <m/>
    <x v="0"/>
    <s v="V7U-00164"/>
    <x v="4"/>
    <s v="Catalogo principal"/>
    <s v="USD"/>
    <s v="N/A"/>
    <s v="Microsoft® Mobile Asset Mgmt Single Language Subscription Open Value No Level 1 Month AP Distance Matrix Per Asset Manual ROW"/>
    <s v="Unidad"/>
    <s v="Und"/>
    <s v="Producto"/>
    <s v="N/A"/>
    <s v="N/A"/>
    <s v="N/A"/>
    <s v="V7U-00164"/>
    <s v="Suscripción mensual con pago anual"/>
    <n v="0.53"/>
    <n v="1"/>
    <n v="1"/>
    <n v="0"/>
    <n v="2187.5591000000004"/>
    <n v="2187.56"/>
    <n v="0"/>
  </r>
  <r>
    <s v="Catalogo principalOPEN VALUE ENTIDADES NO CUALIFICADASV7U-00170"/>
    <s v="V7U-00170OPEN VALUE ENTIDADES NO CUALIFICADAS"/>
    <m/>
    <x v="0"/>
    <s v="V7U-00170"/>
    <x v="4"/>
    <s v="Catalogo principal"/>
    <s v="USD"/>
    <s v="N/A"/>
    <s v="Microsoft® Mobile Asset Mgmt Single Language Subscription Open Value No Level 1 Month AP Truck Routing Per Asset ROW"/>
    <s v="Unidad"/>
    <s v="Und"/>
    <s v="Producto"/>
    <s v="N/A"/>
    <s v="N/A"/>
    <s v="N/A"/>
    <s v="V7U-00170"/>
    <s v="Suscripción mensual con pago anual"/>
    <n v="0.53"/>
    <n v="1"/>
    <n v="1"/>
    <n v="0"/>
    <n v="2187.5591000000004"/>
    <n v="2187.56"/>
    <n v="0"/>
  </r>
  <r>
    <s v="Catalogo principalOPEN VALUE ENTIDADES NO CUALIFICADASV7U-00176"/>
    <s v="V7U-00176OPEN VALUE ENTIDADES NO CUALIFICADAS"/>
    <m/>
    <x v="0"/>
    <s v="V7U-00176"/>
    <x v="4"/>
    <s v="Catalogo principal"/>
    <s v="USD"/>
    <s v="N/A"/>
    <s v="Microsoft® Mobile Asset Mgmt Single Language Subscription Open Value No Level 1 Month AP Drive Analytics Per Asset ROW"/>
    <s v="Unidad"/>
    <s v="Und"/>
    <s v="Producto"/>
    <s v="N/A"/>
    <s v="N/A"/>
    <s v="N/A"/>
    <s v="V7U-00176"/>
    <s v="Suscripción mensual con pago anual"/>
    <n v="0.53"/>
    <n v="1"/>
    <n v="1"/>
    <n v="0"/>
    <n v="2187.5591000000004"/>
    <n v="2187.56"/>
    <n v="0"/>
  </r>
  <r>
    <s v="Catalogo principalOPEN VALUE ENTIDADES NO CUALIFICADASW06-00647"/>
    <s v="W06-00647OPEN VALUE ENTIDADES NO CUALIFICADAS"/>
    <m/>
    <x v="0"/>
    <s v="W06-00647"/>
    <x v="4"/>
    <s v="Catalogo principal"/>
    <s v="USD"/>
    <s v="N/A"/>
    <s v="Microsoft® Core CAL Single Language License &amp; Software Assurance Open Value No Level 3 Years Acquired Year 1 AP Device CAL"/>
    <s v="Unidad"/>
    <s v="Und"/>
    <s v="Producto"/>
    <s v="N/A"/>
    <s v="N/A"/>
    <s v="N/A"/>
    <s v="W06-00647"/>
    <s v="Licencia"/>
    <n v="543"/>
    <n v="1"/>
    <n v="1"/>
    <n v="0"/>
    <n v="2241216.21"/>
    <n v="2241216.21"/>
    <n v="0"/>
  </r>
  <r>
    <s v="Catalogo principalOPEN VALUE ENTIDADES NO CUALIFICADASW06-00652"/>
    <s v="W06-00652OPEN VALUE ENTIDADES NO CUALIFICADAS"/>
    <m/>
    <x v="0"/>
    <s v="W06-00652"/>
    <x v="4"/>
    <s v="Catalogo principal"/>
    <s v="USD"/>
    <s v="N/A"/>
    <s v="Microsoft® Core CAL Single Language License &amp; Software Assurance Open Value No Level 3 Years Acquired Year 1 AP User CAL"/>
    <s v="Unidad"/>
    <s v="Und"/>
    <s v="Producto"/>
    <s v="N/A"/>
    <s v="N/A"/>
    <s v="N/A"/>
    <s v="W06-00652"/>
    <s v="Licencia"/>
    <n v="702"/>
    <n v="1"/>
    <n v="1"/>
    <n v="0"/>
    <n v="2897483.9400000004"/>
    <n v="2897483.94"/>
    <n v="0"/>
  </r>
  <r>
    <s v="Catalogo principalOPEN VALUE ENTIDADES NO CUALIFICADASW06-00659"/>
    <s v="W06-00659OPEN VALUE ENTIDADES NO CUALIFICADAS"/>
    <m/>
    <x v="0"/>
    <s v="W06-00659"/>
    <x v="4"/>
    <s v="Catalogo principal"/>
    <s v="USD"/>
    <s v="N/A"/>
    <s v="Microsoft® Core CAL Single Language Software Assurance Open Value No Level 3 Years Acquired Year 1 AP Device CAL"/>
    <s v="Unidad"/>
    <s v="Und"/>
    <s v="Producto"/>
    <s v="N/A"/>
    <s v="N/A"/>
    <s v="N/A"/>
    <s v="W06-00659"/>
    <s v="Licencia"/>
    <n v="243"/>
    <n v="1"/>
    <n v="1"/>
    <n v="0"/>
    <n v="1002975.2100000001"/>
    <n v="1002975.21"/>
    <n v="0"/>
  </r>
  <r>
    <s v="Catalogo principalOPEN VALUE ENTIDADES NO CUALIFICADASW06-00664"/>
    <s v="W06-00664OPEN VALUE ENTIDADES NO CUALIFICADAS"/>
    <m/>
    <x v="0"/>
    <s v="W06-00664"/>
    <x v="4"/>
    <s v="Catalogo principal"/>
    <s v="USD"/>
    <s v="N/A"/>
    <s v="Microsoft® Core CAL Single Language Software Assurance Open Value No Level 3 Years Acquired Year 1 AP User CAL"/>
    <s v="Unidad"/>
    <s v="Und"/>
    <s v="Producto"/>
    <s v="N/A"/>
    <s v="N/A"/>
    <s v="N/A"/>
    <s v="W06-00664"/>
    <s v="Licencia"/>
    <n v="315"/>
    <n v="1"/>
    <n v="1"/>
    <n v="0"/>
    <n v="1300153.05"/>
    <n v="1300153.05"/>
    <n v="0"/>
  </r>
  <r>
    <s v="Catalogo principalOPEN VALUE ENTIDADES NO CUALIFICADASW06-00788"/>
    <s v="W06-00788OPEN VALUE ENTIDADES NO CUALIFICADAS"/>
    <m/>
    <x v="0"/>
    <s v="W06-00788"/>
    <x v="4"/>
    <s v="Catalogo principal"/>
    <s v="USD"/>
    <s v="N/A"/>
    <s v="Microsoft® Core CAL All Languages License &amp; Software Assurance Open Value No Level 3 Years Acquired Year 1 Enterprise Device CAL"/>
    <s v="Unidad"/>
    <s v="Und"/>
    <s v="Producto"/>
    <s v="N/A"/>
    <s v="N/A"/>
    <s v="N/A"/>
    <s v="W06-00788"/>
    <s v="Licencia"/>
    <n v="492"/>
    <n v="1"/>
    <n v="1"/>
    <n v="0"/>
    <n v="2030715.2400000002"/>
    <n v="2030715.24"/>
    <n v="0"/>
  </r>
  <r>
    <s v="Catalogo principalOPEN VALUE ENTIDADES NO CUALIFICADASW06-00852"/>
    <s v="W06-00852OPEN VALUE ENTIDADES NO CUALIFICADAS"/>
    <m/>
    <x v="0"/>
    <s v="W06-00852"/>
    <x v="4"/>
    <s v="Catalogo principal"/>
    <s v="USD"/>
    <s v="N/A"/>
    <s v="Microsoft® Core CAL All Languages License &amp; Software Assurance Open Value No Level 3 Years Acquired Year 1 Enterprise User CAL"/>
    <s v="Unidad"/>
    <s v="Und"/>
    <s v="Producto"/>
    <s v="N/A"/>
    <s v="N/A"/>
    <s v="N/A"/>
    <s v="W06-00852"/>
    <s v="Licencia"/>
    <n v="633"/>
    <n v="1"/>
    <n v="1"/>
    <n v="0"/>
    <n v="2612688.5100000002"/>
    <n v="2612688.5099999998"/>
    <n v="0"/>
  </r>
  <r>
    <s v="Catalogo principalOPEN VALUE ENTIDADES NO CUALIFICADASW06-00924"/>
    <s v="W06-00924OPEN VALUE ENTIDADES NO CUALIFICADAS"/>
    <m/>
    <x v="0"/>
    <s v="W06-00924"/>
    <x v="4"/>
    <s v="Catalogo principal"/>
    <s v="USD"/>
    <s v="N/A"/>
    <s v="Microsoft® Core CAL All Languages Software Assurance Open Value No Level 3 Years Acquired Year 1 Enterprise Device CAL"/>
    <s v="Unidad"/>
    <s v="Und"/>
    <s v="Producto"/>
    <s v="N/A"/>
    <s v="N/A"/>
    <s v="N/A"/>
    <s v="W06-00924"/>
    <s v="Licencia"/>
    <n v="232"/>
    <n v="1"/>
    <n v="1"/>
    <n v="0"/>
    <n v="957573.04"/>
    <n v="957573.04"/>
    <n v="0"/>
  </r>
  <r>
    <s v="Catalogo principalOPEN VALUE ENTIDADES NO CUALIFICADASW06-00932"/>
    <s v="W06-00932OPEN VALUE ENTIDADES NO CUALIFICADAS"/>
    <m/>
    <x v="0"/>
    <s v="W06-00932"/>
    <x v="4"/>
    <s v="Catalogo principal"/>
    <s v="USD"/>
    <s v="N/A"/>
    <s v="Microsoft® Core CAL All Languages Software Assurance Open Value No Level 3 Years Acquired Year 1 Enterprise User CAL"/>
    <s v="Unidad"/>
    <s v="Und"/>
    <s v="Producto"/>
    <s v="N/A"/>
    <s v="N/A"/>
    <s v="N/A"/>
    <s v="W06-00932"/>
    <s v="Licencia"/>
    <n v="300"/>
    <n v="1"/>
    <n v="1"/>
    <n v="0"/>
    <n v="1238241"/>
    <n v="1238241"/>
    <n v="0"/>
  </r>
  <r>
    <s v="Catalogo principalOPEN VALUE ENTIDADES NO CUALIFICADASW35-00001"/>
    <s v="W35-00001OPEN VALUE ENTIDADES NO CUALIFICADAS"/>
    <m/>
    <x v="0"/>
    <s v="W35-00001"/>
    <x v="4"/>
    <s v="Catalogo principal"/>
    <s v="USD"/>
    <s v="N/A"/>
    <s v="Microsoft®SfBPlusCALOpen ShrdSvr Sngl MonthlySubscriptions-VolumeLicense OLV 1License NoLevel AdditionalProduct  1Month"/>
    <s v="Unidad"/>
    <s v="Und"/>
    <s v="Producto"/>
    <s v="N/A"/>
    <s v="N/A"/>
    <s v="N/A"/>
    <s v="W35-00001"/>
    <s v="Suscripción mensual con pago anual"/>
    <n v="2"/>
    <n v="1"/>
    <n v="1"/>
    <n v="0"/>
    <n v="8254.94"/>
    <n v="8254.94"/>
    <n v="0"/>
  </r>
  <r>
    <s v="Catalogo principalOPEN VALUE ENTIDADES NO CUALIFICADASWC2-00001"/>
    <s v="WC2-00001OPEN VALUE ENTIDADES NO CUALIFICADAS"/>
    <m/>
    <x v="0"/>
    <s v="WC2-00001"/>
    <x v="4"/>
    <s v="Catalogo principal"/>
    <s v="USD"/>
    <s v="N/A"/>
    <s v="Microsoft® MultiFactor Authentication Open Single Language Subscription Open Value No Level 1 Month Additional Product Renewal Only"/>
    <s v="Unidad"/>
    <s v="Und"/>
    <s v="Producto"/>
    <s v="N/A"/>
    <s v="N/A"/>
    <s v="N/A"/>
    <s v="WC2-00001"/>
    <s v="Suscripción mensual con pago anual"/>
    <n v="1.3"/>
    <n v="1"/>
    <n v="1"/>
    <n v="0"/>
    <n v="5365.7110000000002"/>
    <n v="5365.71"/>
    <n v="0"/>
  </r>
  <r>
    <s v="Catalogo principalOPEN VALUE ENTIDADES NO CUALIFICADASWSB-00073"/>
    <s v="WSB-00073OPEN VALUE ENTIDADES NO CUALIFICADAS"/>
    <m/>
    <x v="0"/>
    <s v="WSB-00073"/>
    <x v="4"/>
    <s v="Catalogo principal"/>
    <s v="USD"/>
    <s v="N/A"/>
    <s v="Microsoft® Desktop Optimization Pack Single Language Subscription Open Value No Level 1 Month AP Per Device for Win SA"/>
    <s v="Unidad"/>
    <s v="Und"/>
    <s v="Producto"/>
    <s v="N/A"/>
    <s v="N/A"/>
    <s v="N/A"/>
    <s v="WSB-00073"/>
    <s v="Suscripción mensual con pago anual"/>
    <n v="1.1299999999999999"/>
    <n v="1"/>
    <n v="1"/>
    <n v="0"/>
    <n v="4664.0410999999995"/>
    <n v="4664.04"/>
    <n v="0"/>
  </r>
  <r>
    <s v="Catalogo principalOPEN VALUE ENTIDADES NO CUALIFICADASYEG-00224"/>
    <s v="YEG-00224OPEN VALUE ENTIDADES NO CUALIFICADAS"/>
    <m/>
    <x v="0"/>
    <s v="YEG-00224"/>
    <x v="4"/>
    <s v="Catalogo principal"/>
    <s v="USD"/>
    <s v="N/A"/>
    <s v="Microsoft®SfBServerPlusCAL Sngl License/SoftwareAssurancePack OLV 1License NoLevel AdditionalProduct DvcCAL 3Year Acquiredyear1"/>
    <s v="Unidad"/>
    <s v="Und"/>
    <s v="Producto"/>
    <s v="N/A"/>
    <s v="N/A"/>
    <s v="N/A"/>
    <s v="YEG-00224"/>
    <s v="Licencia"/>
    <n v="231"/>
    <n v="1"/>
    <n v="1"/>
    <n v="0"/>
    <n v="953445.57000000007"/>
    <n v="953445.57"/>
    <n v="0"/>
  </r>
  <r>
    <s v="Catalogo principalOPEN VALUE ENTIDADES NO CUALIFICADASYEG-00226"/>
    <s v="YEG-00226OPEN VALUE ENTIDADES NO CUALIFICADAS"/>
    <m/>
    <x v="0"/>
    <s v="YEG-00226"/>
    <x v="4"/>
    <s v="Catalogo principal"/>
    <s v="USD"/>
    <s v="N/A"/>
    <s v="Microsoft®SfBServerPlusCAL Sngl License/SoftwareAssurancePack OLV 1License NoLevel AdditionalProduct UsrCAL 3Year Acquiredyear1"/>
    <s v="Unidad"/>
    <s v="Und"/>
    <s v="Producto"/>
    <s v="N/A"/>
    <s v="N/A"/>
    <s v="N/A"/>
    <s v="YEG-00226"/>
    <s v="Licencia"/>
    <n v="300"/>
    <n v="1"/>
    <n v="1"/>
    <n v="0"/>
    <n v="1238241"/>
    <n v="1238241"/>
    <n v="0"/>
  </r>
  <r>
    <s v="Catalogo principalOPEN VALUE ENTIDADES NO CUALIFICADASYEG-00228"/>
    <s v="YEG-00228OPEN VALUE ENTIDADES NO CUALIFICADAS"/>
    <m/>
    <x v="0"/>
    <s v="YEG-00228"/>
    <x v="4"/>
    <s v="Catalogo principal"/>
    <s v="USD"/>
    <s v="N/A"/>
    <s v="Microsoft®SfBServerPlusCAL Sngl SoftwareAssurance OLV 1License NoLevel AdditionalProduct DvcCAL 3Year Acquiredyear1"/>
    <s v="Unidad"/>
    <s v="Und"/>
    <s v="Producto"/>
    <s v="N/A"/>
    <s v="N/A"/>
    <s v="N/A"/>
    <s v="YEG-00228"/>
    <s v="Licencia"/>
    <n v="99"/>
    <n v="1"/>
    <n v="1"/>
    <n v="0"/>
    <n v="408619.53"/>
    <n v="408619.53"/>
    <n v="0"/>
  </r>
  <r>
    <s v="Catalogo principalOPEN VALUE ENTIDADES NO CUALIFICADASYEG-00230"/>
    <s v="YEG-00230OPEN VALUE ENTIDADES NO CUALIFICADAS"/>
    <m/>
    <x v="0"/>
    <s v="YEG-00230"/>
    <x v="4"/>
    <s v="Catalogo principal"/>
    <s v="USD"/>
    <s v="N/A"/>
    <s v="Microsoft®SfBServerPlusCAL Sngl SoftwareAssurance OLV 1License NoLevel AdditionalProduct UsrCAL 3Year Acquiredyear1"/>
    <s v="Unidad"/>
    <s v="Und"/>
    <s v="Producto"/>
    <s v="N/A"/>
    <s v="N/A"/>
    <s v="N/A"/>
    <s v="YEG-00230"/>
    <s v="Licencia"/>
    <n v="129"/>
    <n v="1"/>
    <n v="1"/>
    <n v="0"/>
    <n v="532443.63"/>
    <n v="532443.63"/>
    <n v="0"/>
  </r>
  <r>
    <s v="Catalogo principalOPEN VALUE ENTIDADES NO CUALIFICADASYEG-00616"/>
    <s v="YEG-00616OPEN VALUE ENTIDADES NO CUALIFICADAS"/>
    <m/>
    <x v="0"/>
    <s v="YEG-00616"/>
    <x v="4"/>
    <s v="Catalogo principal"/>
    <s v="USD"/>
    <s v="N/A"/>
    <s v="Microsoft®SfBServerPlusCAL Sngl License/SoftwareAssurancePack OLV 1License NoLevel AdditionalProduct forECAL DvcCAL 3Year Acquiredyear1"/>
    <s v="Unidad"/>
    <s v="Und"/>
    <s v="Producto"/>
    <s v="N/A"/>
    <s v="N/A"/>
    <s v="N/A"/>
    <s v="YEG-00616"/>
    <s v="Licencia"/>
    <n v="183"/>
    <n v="1"/>
    <n v="1"/>
    <n v="0"/>
    <n v="755327.01"/>
    <n v="755327.01"/>
    <n v="0"/>
  </r>
  <r>
    <s v="Catalogo principalOPEN VALUE ENTIDADES NO CUALIFICADASYEG-00618"/>
    <s v="YEG-00618OPEN VALUE ENTIDADES NO CUALIFICADAS"/>
    <m/>
    <x v="0"/>
    <s v="YEG-00618"/>
    <x v="4"/>
    <s v="Catalogo principal"/>
    <s v="USD"/>
    <s v="N/A"/>
    <s v="Microsoft®SfBServerPlusCAL Sngl License/SoftwareAssurancePack OLV 1License NoLevel AdditionalProduct forECAL UsrCAL 3Year Acquiredyear1"/>
    <s v="Unidad"/>
    <s v="Und"/>
    <s v="Producto"/>
    <s v="N/A"/>
    <s v="N/A"/>
    <s v="N/A"/>
    <s v="YEG-00618"/>
    <s v="Licencia"/>
    <n v="240"/>
    <n v="1"/>
    <n v="1"/>
    <n v="0"/>
    <n v="990592.8"/>
    <n v="990592.8"/>
    <n v="0"/>
  </r>
  <r>
    <s v="Catalogo principalOPEN VALUE ENTIDADES NO CUALIFICADASYEG-00620"/>
    <s v="YEG-00620OPEN VALUE ENTIDADES NO CUALIFICADAS"/>
    <m/>
    <x v="0"/>
    <s v="YEG-00620"/>
    <x v="4"/>
    <s v="Catalogo principal"/>
    <s v="USD"/>
    <s v="N/A"/>
    <s v="Microsoft®SfBServerPlusCAL Sngl SoftwareAssurance OLV 1License NoLevel AdditionalProduct forECAL DvcCAL 3Year Acquiredyear1"/>
    <s v="Unidad"/>
    <s v="Und"/>
    <s v="Producto"/>
    <s v="N/A"/>
    <s v="N/A"/>
    <s v="N/A"/>
    <s v="YEG-00620"/>
    <s v="Licencia"/>
    <n v="81"/>
    <n v="1"/>
    <n v="1"/>
    <n v="0"/>
    <n v="334325.07"/>
    <n v="334325.07"/>
    <n v="0"/>
  </r>
  <r>
    <s v="Catalogo principalOPEN VALUE ENTIDADES NO CUALIFICADASYEG-00622"/>
    <s v="YEG-00622OPEN VALUE ENTIDADES NO CUALIFICADAS"/>
    <m/>
    <x v="0"/>
    <s v="YEG-00622"/>
    <x v="4"/>
    <s v="Catalogo principal"/>
    <s v="USD"/>
    <s v="N/A"/>
    <s v="Microsoft®SfBServerPlusCAL Sngl SoftwareAssurance OLV 1License NoLevel AdditionalProduct forECAL UsrCAL 3Year Acquiredyear1"/>
    <s v="Unidad"/>
    <s v="Und"/>
    <s v="Producto"/>
    <s v="N/A"/>
    <s v="N/A"/>
    <s v="N/A"/>
    <s v="YEG-00622"/>
    <s v="Licencia"/>
    <n v="105"/>
    <n v="1"/>
    <n v="1"/>
    <n v="0"/>
    <n v="433384.35000000003"/>
    <n v="433384.35"/>
    <n v="0"/>
  </r>
  <r>
    <s v="Catalogo principalOPEN VALUE ENTIDADES NO CUALIFICADASYEG-01240"/>
    <s v="YEG-01240OPEN VALUE ENTIDADES NO CUALIFICADAS"/>
    <m/>
    <x v="0"/>
    <s v="YEG-01240"/>
    <x v="4"/>
    <s v="Catalogo principal"/>
    <s v="USD"/>
    <s v="N/A"/>
    <s v="Microsoft®SfBServerPlusCAL AllLng License/SoftwareAssurancePack OLV 1License NoLevel Enterprise DvcCAL 3Year Acquiredyear1"/>
    <s v="Unidad"/>
    <s v="Und"/>
    <s v="Producto"/>
    <s v="N/A"/>
    <s v="N/A"/>
    <s v="N/A"/>
    <s v="YEG-01240"/>
    <s v="Licencia"/>
    <n v="210"/>
    <n v="1"/>
    <n v="1"/>
    <n v="0"/>
    <n v="866768.70000000007"/>
    <n v="866768.7"/>
    <n v="0"/>
  </r>
  <r>
    <s v="Catalogo principalOPEN VALUE ENTIDADES NO CUALIFICADASYEG-01242"/>
    <s v="YEG-01242OPEN VALUE ENTIDADES NO CUALIFICADAS"/>
    <m/>
    <x v="0"/>
    <s v="YEG-01242"/>
    <x v="4"/>
    <s v="Catalogo principal"/>
    <s v="USD"/>
    <s v="N/A"/>
    <s v="Microsoft®SfBServerPlusCAL AllLng License/SoftwareAssurancePack OLV 1License NoLevel Enterprise UsrCAL 3Year Acquiredyear1"/>
    <s v="Unidad"/>
    <s v="Und"/>
    <s v="Producto"/>
    <s v="N/A"/>
    <s v="N/A"/>
    <s v="N/A"/>
    <s v="YEG-01242"/>
    <s v="Licencia"/>
    <n v="270"/>
    <n v="1"/>
    <n v="1"/>
    <n v="0"/>
    <n v="1114416.9000000001"/>
    <n v="1114416.8999999999"/>
    <n v="0"/>
  </r>
  <r>
    <s v="Catalogo principalOPEN VALUE ENTIDADES NO CUALIFICADASYEG-01244"/>
    <s v="YEG-01244OPEN VALUE ENTIDADES NO CUALIFICADAS"/>
    <m/>
    <x v="0"/>
    <s v="YEG-01244"/>
    <x v="4"/>
    <s v="Catalogo principal"/>
    <s v="USD"/>
    <s v="N/A"/>
    <s v="Microsoft®SfBServerPlusCAL AllLng SoftwareAssurance OLV 1License NoLevel Enterprise DvcCAL 3Year Acquiredyear1"/>
    <s v="Unidad"/>
    <s v="Und"/>
    <s v="Producto"/>
    <s v="N/A"/>
    <s v="N/A"/>
    <s v="N/A"/>
    <s v="YEG-01244"/>
    <s v="Licencia"/>
    <n v="94"/>
    <n v="1"/>
    <n v="1"/>
    <n v="0"/>
    <n v="387982.18000000005"/>
    <n v="387982.18"/>
    <n v="0"/>
  </r>
  <r>
    <s v="Catalogo principalOPEN VALUE ENTIDADES NO CUALIFICADASYEG-01246"/>
    <s v="YEG-01246OPEN VALUE ENTIDADES NO CUALIFICADAS"/>
    <m/>
    <x v="0"/>
    <s v="YEG-01246"/>
    <x v="4"/>
    <s v="Catalogo principal"/>
    <s v="USD"/>
    <s v="N/A"/>
    <s v="Microsoft®SfBServerPlusCAL AllLng SoftwareAssurance OLV 1License NoLevel Enterprise UsrCAL 3Year Acquiredyear1"/>
    <s v="Unidad"/>
    <s v="Und"/>
    <s v="Producto"/>
    <s v="N/A"/>
    <s v="N/A"/>
    <s v="N/A"/>
    <s v="YEG-01246"/>
    <s v="Licencia"/>
    <n v="122"/>
    <n v="1"/>
    <n v="1"/>
    <n v="0"/>
    <n v="503551.34"/>
    <n v="503551.34"/>
    <n v="0"/>
  </r>
  <r>
    <s v="Catalogo principalOPEN VALUE ENTIDADES NO CUALIFICADASYEG-01300"/>
    <s v="YEG-01300OPEN VALUE ENTIDADES NO CUALIFICADAS"/>
    <m/>
    <x v="0"/>
    <s v="YEG-01300"/>
    <x v="4"/>
    <s v="Catalogo principal"/>
    <s v="USD"/>
    <s v="N/A"/>
    <s v="Microsoft®SfBServerPlusCAL AllLng License/SoftwareAssurancePack OLV 1License NoLevel Enterprise forECAL DvcCAL 3Year Acquiredyear1"/>
    <s v="Unidad"/>
    <s v="Und"/>
    <s v="Producto"/>
    <s v="N/A"/>
    <s v="N/A"/>
    <s v="N/A"/>
    <s v="YEG-01300"/>
    <s v="Licencia"/>
    <n v="165"/>
    <n v="1"/>
    <n v="1"/>
    <n v="0"/>
    <n v="681032.55"/>
    <n v="681032.55"/>
    <n v="0"/>
  </r>
  <r>
    <s v="Catalogo principalOPEN VALUE ENTIDADES NO CUALIFICADASYEG-01302"/>
    <s v="YEG-01302OPEN VALUE ENTIDADES NO CUALIFICADAS"/>
    <m/>
    <x v="0"/>
    <s v="YEG-01302"/>
    <x v="4"/>
    <s v="Catalogo principal"/>
    <s v="USD"/>
    <s v="N/A"/>
    <s v="Microsoft®SfBServerPlusCAL AllLng License/SoftwareAssurancePack OLV 1License NoLevel Enterprise forECAL UsrCAL 3Year Acquiredyear1"/>
    <s v="Unidad"/>
    <s v="Und"/>
    <s v="Producto"/>
    <s v="N/A"/>
    <s v="N/A"/>
    <s v="N/A"/>
    <s v="YEG-01302"/>
    <s v="Licencia"/>
    <n v="216"/>
    <n v="1"/>
    <n v="1"/>
    <n v="0"/>
    <n v="891533.52"/>
    <n v="891533.52"/>
    <n v="0"/>
  </r>
  <r>
    <s v="Catalogo principalOPEN VALUE ENTIDADES NO CUALIFICADASYEG-01304"/>
    <s v="YEG-01304OPEN VALUE ENTIDADES NO CUALIFICADAS"/>
    <m/>
    <x v="0"/>
    <s v="YEG-01304"/>
    <x v="4"/>
    <s v="Catalogo principal"/>
    <s v="USD"/>
    <s v="N/A"/>
    <s v="Microsoft®SfBServerPlusCAL AllLng SoftwareAssurance OLV 1License NoLevel Enterprise forECAL DvcCAL 3Year Acquiredyear1"/>
    <s v="Unidad"/>
    <s v="Und"/>
    <s v="Producto"/>
    <s v="N/A"/>
    <s v="N/A"/>
    <s v="N/A"/>
    <s v="YEG-01304"/>
    <s v="Licencia"/>
    <n v="75"/>
    <n v="1"/>
    <n v="1"/>
    <n v="0"/>
    <n v="309560.25"/>
    <n v="309560.25"/>
    <n v="0"/>
  </r>
  <r>
    <s v="Catalogo principalOPEN VALUE ENTIDADES NO CUALIFICADASYEG-01306"/>
    <s v="YEG-01306OPEN VALUE ENTIDADES NO CUALIFICADAS"/>
    <m/>
    <x v="0"/>
    <s v="YEG-01306"/>
    <x v="4"/>
    <s v="Catalogo principal"/>
    <s v="USD"/>
    <s v="N/A"/>
    <s v="Microsoft®SfBServerPlusCAL AllLng SoftwareAssurance OLV 1License NoLevel Enterprise forECAL UsrCAL 3Year Acquiredyear1"/>
    <s v="Unidad"/>
    <s v="Und"/>
    <s v="Producto"/>
    <s v="N/A"/>
    <s v="N/A"/>
    <s v="N/A"/>
    <s v="YEG-01306"/>
    <s v="Licencia"/>
    <n v="97"/>
    <n v="1"/>
    <n v="1"/>
    <n v="0"/>
    <n v="400364.59"/>
    <n v="400364.59"/>
    <n v="0"/>
  </r>
  <r>
    <s v="Catalogo principalCSP ENTIDADES NO CUALIFICADASDG7GMGF0D7FV-0001_NCLF"/>
    <s v="DG7GMGF0D7FV-0001_NCLFCSP ENTIDADES NO CUALIFICADAS"/>
    <m/>
    <x v="0"/>
    <s v="DG7GMGF0D7FV-0001_NCLF"/>
    <x v="5"/>
    <s v="Catalogo principal"/>
    <s v="USD"/>
    <s v="N/A"/>
    <s v="Access LTSC 2021_NCLF"/>
    <s v="Unidad"/>
    <s v="Und"/>
    <s v="Producto"/>
    <s v="N/A"/>
    <s v="N/A"/>
    <s v="N/A"/>
    <s v="DG7GMGF0D7FV-0001_NCLF"/>
    <s v="Licencia"/>
    <n v="180"/>
    <n v="1"/>
    <n v="1"/>
    <n v="0"/>
    <n v="742944.60000000009"/>
    <n v="742944.6"/>
    <n v="0"/>
  </r>
  <r>
    <s v="Catalogo principalCSP ENTIDADES NO CUALIFICADASDG7GMGF0G49Z-0002_NCLF"/>
    <s v="DG7GMGF0G49Z-0002_NCLFCSP ENTIDADES NO CUALIFICADAS"/>
    <m/>
    <x v="0"/>
    <s v="DG7GMGF0G49Z-0002_NCLF"/>
    <x v="5"/>
    <s v="Catalogo principal"/>
    <s v="USD"/>
    <s v="N/A"/>
    <s v="BizTalk Server 2020 Branch_NCLF"/>
    <s v="Unidad"/>
    <s v="Und"/>
    <s v="Producto"/>
    <s v="N/A"/>
    <s v="N/A"/>
    <s v="N/A"/>
    <s v="DG7GMGF0G49Z-0002_NCLF"/>
    <s v="Licencia"/>
    <n v="1453"/>
    <n v="1"/>
    <n v="1"/>
    <n v="0"/>
    <n v="5997213.9100000001"/>
    <n v="5997213.9100000001"/>
    <n v="0"/>
  </r>
  <r>
    <s v="Catalogo principalCSP ENTIDADES NO CUALIFICADASDG7GMGF0G49X-0001_NCLF"/>
    <s v="DG7GMGF0G49X-0001_NCLFCSP ENTIDADES NO CUALIFICADAS"/>
    <m/>
    <x v="0"/>
    <s v="DG7GMGF0G49X-0001_NCLF"/>
    <x v="5"/>
    <s v="Catalogo principal"/>
    <s v="USD"/>
    <s v="N/A"/>
    <s v="BizTalk Server 2020 Enterprise_NCLF"/>
    <s v="Unidad"/>
    <s v="Und"/>
    <s v="Producto"/>
    <s v="N/A"/>
    <s v="N/A"/>
    <s v="N/A"/>
    <s v="DG7GMGF0G49X-0001_NCLF"/>
    <s v="Licencia"/>
    <n v="25431"/>
    <n v="1"/>
    <n v="1"/>
    <n v="0"/>
    <n v="104965689.57000001"/>
    <n v="104965689.56999999"/>
    <n v="0"/>
  </r>
  <r>
    <s v="Catalogo principalCSP ENTIDADES NO CUALIFICADASDG7GMGF0G49W-0002_NCLF"/>
    <s v="DG7GMGF0G49W-0002_NCLFCSP ENTIDADES NO CUALIFICADAS"/>
    <m/>
    <x v="0"/>
    <s v="DG7GMGF0G49W-0002_NCLF"/>
    <x v="5"/>
    <s v="Catalogo principal"/>
    <s v="USD"/>
    <s v="N/A"/>
    <s v="BizTalk Server 2020 Standard_NCLF"/>
    <s v="Unidad"/>
    <s v="Und"/>
    <s v="Producto"/>
    <s v="N/A"/>
    <s v="N/A"/>
    <s v="N/A"/>
    <s v="DG7GMGF0G49W-0002_NCLF"/>
    <s v="Licencia"/>
    <n v="5830"/>
    <n v="1"/>
    <n v="1"/>
    <n v="0"/>
    <n v="24063150.100000001"/>
    <n v="24063150.100000001"/>
    <n v="0"/>
  </r>
  <r>
    <s v="Catalogo principalCSP ENTIDADES NO CUALIFICADASDG7GMGF0F4MF-0003_NCLF"/>
    <s v="DG7GMGF0F4MF-0003_NCLFCSP ENTIDADES NO CUALIFICADAS"/>
    <m/>
    <x v="0"/>
    <s v="DG7GMGF0F4MF-0003_NCLF"/>
    <x v="5"/>
    <s v="Catalogo principal"/>
    <s v="USD"/>
    <s v="N/A"/>
    <s v="Exchange Server Enterprise 2019_NCLF"/>
    <s v="Unidad"/>
    <s v="Und"/>
    <s v="Producto"/>
    <s v="N/A"/>
    <s v="N/A"/>
    <s v="N/A"/>
    <s v="DG7GMGF0F4MF-0003_NCLF"/>
    <s v="Licencia"/>
    <n v="5124"/>
    <n v="1"/>
    <n v="1"/>
    <n v="0"/>
    <n v="21149156.280000001"/>
    <n v="21149156.280000001"/>
    <n v="0"/>
  </r>
  <r>
    <s v="Catalogo principalCSP ENTIDADES NO CUALIFICADASDG7GMGF0F4MD-0005_NCLF"/>
    <s v="DG7GMGF0F4MD-0005_NCLFCSP ENTIDADES NO CUALIFICADAS"/>
    <m/>
    <x v="0"/>
    <s v="DG7GMGF0F4MD-0005_NCLF"/>
    <x v="5"/>
    <s v="Catalogo principal"/>
    <s v="USD"/>
    <s v="N/A"/>
    <s v="Exchange Server Enterprise 2019 Device CAL_NCLF"/>
    <s v="Unidad"/>
    <s v="Und"/>
    <s v="Producto"/>
    <s v="N/A"/>
    <s v="N/A"/>
    <s v="N/A"/>
    <s v="DG7GMGF0F4MD-0005_NCLF"/>
    <s v="Licencia"/>
    <n v="54"/>
    <n v="1"/>
    <n v="1"/>
    <n v="0"/>
    <n v="222883.38"/>
    <n v="222883.38"/>
    <n v="0"/>
  </r>
  <r>
    <s v="Catalogo principalCSP ENTIDADES NO CUALIFICADASDG7GMGF0F4MD-0004_NCLF"/>
    <s v="DG7GMGF0F4MD-0004_NCLFCSP ENTIDADES NO CUALIFICADAS"/>
    <m/>
    <x v="0"/>
    <s v="DG7GMGF0F4MD-0004_NCLF"/>
    <x v="5"/>
    <s v="Catalogo principal"/>
    <s v="USD"/>
    <s v="N/A"/>
    <s v="Exchange Server Enterprise 2019 User CAL_NCLF"/>
    <s v="Unidad"/>
    <s v="Und"/>
    <s v="Producto"/>
    <s v="N/A"/>
    <s v="N/A"/>
    <s v="N/A"/>
    <s v="DG7GMGF0F4MD-0004_NCLF"/>
    <s v="Licencia"/>
    <n v="69"/>
    <n v="1"/>
    <n v="1"/>
    <n v="0"/>
    <n v="284795.43"/>
    <n v="284795.43"/>
    <n v="0"/>
  </r>
  <r>
    <s v="Catalogo principalCSP ENTIDADES NO CUALIFICADASDG7GMGF0F4MC-0003_NCLF"/>
    <s v="DG7GMGF0F4MC-0003_NCLFCSP ENTIDADES NO CUALIFICADAS"/>
    <m/>
    <x v="0"/>
    <s v="DG7GMGF0F4MC-0003_NCLF"/>
    <x v="5"/>
    <s v="Catalogo principal"/>
    <s v="USD"/>
    <s v="N/A"/>
    <s v="Exchange Server Standard 2019_NCLF"/>
    <s v="Unidad"/>
    <s v="Und"/>
    <s v="Producto"/>
    <s v="N/A"/>
    <s v="N/A"/>
    <s v="N/A"/>
    <s v="DG7GMGF0F4MC-0003_NCLF"/>
    <s v="Licencia"/>
    <n v="897"/>
    <n v="1"/>
    <n v="1"/>
    <n v="0"/>
    <n v="3702340.5900000003"/>
    <n v="3702340.59"/>
    <n v="0"/>
  </r>
  <r>
    <s v="Catalogo principalCSP ENTIDADES NO CUALIFICADASDG7GMGF0F4MB-0005_NCLF"/>
    <s v="DG7GMGF0F4MB-0005_NCLFCSP ENTIDADES NO CUALIFICADAS"/>
    <m/>
    <x v="0"/>
    <s v="DG7GMGF0F4MB-0005_NCLF"/>
    <x v="5"/>
    <s v="Catalogo principal"/>
    <s v="USD"/>
    <s v="N/A"/>
    <s v="Exchange Server Standard 2019 Device CAL_NCLF"/>
    <s v="Unidad"/>
    <s v="Und"/>
    <s v="Producto"/>
    <s v="N/A"/>
    <s v="N/A"/>
    <s v="N/A"/>
    <s v="DG7GMGF0F4MB-0005_NCLF"/>
    <s v="Licencia"/>
    <n v="86"/>
    <n v="1"/>
    <n v="1"/>
    <n v="0"/>
    <n v="354962.42000000004"/>
    <n v="354962.42"/>
    <n v="0"/>
  </r>
  <r>
    <s v="Catalogo principalCSP ENTIDADES NO CUALIFICADASDG7GMGF0F4MB-0004_NCLF"/>
    <s v="DG7GMGF0F4MB-0004_NCLFCSP ENTIDADES NO CUALIFICADAS"/>
    <m/>
    <x v="0"/>
    <s v="DG7GMGF0F4MB-0004_NCLF"/>
    <x v="5"/>
    <s v="Catalogo principal"/>
    <s v="USD"/>
    <s v="N/A"/>
    <s v="Exchange Server Standard 2019 User CAL_NCLF"/>
    <s v="Unidad"/>
    <s v="Und"/>
    <s v="Producto"/>
    <s v="N/A"/>
    <s v="N/A"/>
    <s v="N/A"/>
    <s v="DG7GMGF0F4MB-0004_NCLF"/>
    <s v="Licencia"/>
    <n v="111"/>
    <n v="1"/>
    <n v="1"/>
    <n v="0"/>
    <n v="458149.17000000004"/>
    <n v="458149.17"/>
    <n v="0"/>
  </r>
  <r>
    <s v="Catalogo principalCSP ENTIDADES NO CUALIFICADASDG7GMGF0D7FX-0002_NCLF"/>
    <s v="DG7GMGF0D7FX-0002_NCLFCSP ENTIDADES NO CUALIFICADAS"/>
    <m/>
    <x v="0"/>
    <s v="DG7GMGF0D7FX-0002_NCLF"/>
    <x v="5"/>
    <s v="Catalogo principal"/>
    <s v="USD"/>
    <s v="N/A"/>
    <s v="Office LTSC Professional Plus 2021_NCLF"/>
    <s v="Unidad"/>
    <s v="Und"/>
    <s v="Producto"/>
    <s v="N/A"/>
    <s v="N/A"/>
    <s v="N/A"/>
    <s v="DG7GMGF0D7FX-0002_NCLF"/>
    <s v="Licencia"/>
    <n v="707"/>
    <n v="1"/>
    <n v="1"/>
    <n v="0"/>
    <n v="2918121.29"/>
    <n v="2918121.29"/>
    <n v="0"/>
  </r>
  <r>
    <s v="Catalogo principalCSP ENTIDADES NO CUALIFICADASDG7GMGF0D7FZ-0002_NCLF"/>
    <s v="DG7GMGF0D7FZ-0002_NCLFCSP ENTIDADES NO CUALIFICADAS"/>
    <m/>
    <x v="0"/>
    <s v="DG7GMGF0D7FZ-0002_NCLF"/>
    <x v="5"/>
    <s v="Catalogo principal"/>
    <s v="USD"/>
    <s v="N/A"/>
    <s v="Office LTSC Standard 2021_NCLF"/>
    <s v="Unidad"/>
    <s v="Und"/>
    <s v="Producto"/>
    <s v="N/A"/>
    <s v="N/A"/>
    <s v="N/A"/>
    <s v="DG7GMGF0D7FZ-0002_NCLF"/>
    <s v="Licencia"/>
    <n v="518"/>
    <n v="1"/>
    <n v="1"/>
    <n v="0"/>
    <n v="2138029.46"/>
    <n v="2138029.46"/>
    <n v="0"/>
  </r>
  <r>
    <s v="Catalogo principalCSP ENTIDADES NO CUALIFICADASDG7GMGF0D7D1-0002_NCLF"/>
    <s v="DG7GMGF0D7D1-0002_NCLFCSP ENTIDADES NO CUALIFICADAS"/>
    <m/>
    <x v="0"/>
    <s v="DG7GMGF0D7D1-0002_NCLF"/>
    <x v="5"/>
    <s v="Catalogo principal"/>
    <s v="USD"/>
    <s v="N/A"/>
    <s v="Office LTSC Standard for Mac 2021_NCLF"/>
    <s v="Unidad"/>
    <s v="Und"/>
    <s v="Producto"/>
    <s v="N/A"/>
    <s v="N/A"/>
    <s v="N/A"/>
    <s v="DG7GMGF0D7D1-0002_NCLF"/>
    <s v="Licencia"/>
    <n v="518"/>
    <n v="1"/>
    <n v="1"/>
    <n v="0"/>
    <n v="2138029.46"/>
    <n v="2138029.46"/>
    <n v="0"/>
  </r>
  <r>
    <s v="Catalogo principalCSP ENTIDADES NO CUALIFICADASDG7GMGF0D7D7-0001_NCLF"/>
    <s v="DG7GMGF0D7D7-0001_NCLFCSP ENTIDADES NO CUALIFICADAS"/>
    <m/>
    <x v="0"/>
    <s v="DG7GMGF0D7D7-0001_NCLF"/>
    <x v="5"/>
    <s v="Catalogo principal"/>
    <s v="USD"/>
    <s v="N/A"/>
    <s v="Project Professional 2021_NCLF"/>
    <s v="Unidad"/>
    <s v="Und"/>
    <s v="Producto"/>
    <s v="N/A"/>
    <s v="N/A"/>
    <s v="N/A"/>
    <s v="DG7GMGF0D7D7-0001_NCLF"/>
    <s v="Licencia"/>
    <n v="1299"/>
    <n v="1"/>
    <n v="1"/>
    <n v="0"/>
    <n v="5361583.53"/>
    <n v="5361583.53"/>
    <n v="0"/>
  </r>
  <r>
    <s v="Catalogo principalCSP ENTIDADES NO CUALIFICADASDG7GMGF0F4MH-0003_NCLF"/>
    <s v="DG7GMGF0F4MH-0003_NCLFCSP ENTIDADES NO CUALIFICADAS"/>
    <m/>
    <x v="0"/>
    <s v="DG7GMGF0F4MH-0003_NCLF"/>
    <x v="5"/>
    <s v="Catalogo principal"/>
    <s v="USD"/>
    <s v="N/A"/>
    <s v="Project Server 2019_NCLF"/>
    <s v="Unidad"/>
    <s v="Und"/>
    <s v="Producto"/>
    <s v="N/A"/>
    <s v="N/A"/>
    <s v="N/A"/>
    <s v="DG7GMGF0F4MH-0003_NCLF"/>
    <s v="Licencia"/>
    <n v="7166"/>
    <n v="1"/>
    <n v="1"/>
    <n v="0"/>
    <n v="29577450.020000003"/>
    <n v="29577450.02"/>
    <n v="0"/>
  </r>
  <r>
    <s v="Catalogo principalCSP ENTIDADES NO CUALIFICADASDG7GMGF0F4LF-0003_NCLF"/>
    <s v="DG7GMGF0F4LF-0003_NCLFCSP ENTIDADES NO CUALIFICADAS"/>
    <m/>
    <x v="0"/>
    <s v="DG7GMGF0F4LF-0003_NCLF"/>
    <x v="5"/>
    <s v="Catalogo principal"/>
    <s v="USD"/>
    <s v="N/A"/>
    <s v="Project Server 2019 Device CAL_NCLF"/>
    <s v="Unidad"/>
    <s v="Und"/>
    <s v="Producto"/>
    <s v="N/A"/>
    <s v="N/A"/>
    <s v="N/A"/>
    <s v="DG7GMGF0F4LF-0003_NCLF"/>
    <s v="Licencia"/>
    <n v="213"/>
    <n v="1"/>
    <n v="1"/>
    <n v="0"/>
    <n v="879151.1100000001"/>
    <n v="879151.11"/>
    <n v="0"/>
  </r>
  <r>
    <s v="Catalogo principalCSP ENTIDADES NO CUALIFICADASDG7GMGF0F4LF-0001_NCLF"/>
    <s v="DG7GMGF0F4LF-0001_NCLFCSP ENTIDADES NO CUALIFICADAS"/>
    <m/>
    <x v="0"/>
    <s v="DG7GMGF0F4LF-0001_NCLF"/>
    <x v="5"/>
    <s v="Catalogo principal"/>
    <s v="USD"/>
    <s v="N/A"/>
    <s v="Project Server 2019 User CAL_NCLF"/>
    <s v="Unidad"/>
    <s v="Und"/>
    <s v="Producto"/>
    <s v="N/A"/>
    <s v="N/A"/>
    <s v="N/A"/>
    <s v="DG7GMGF0F4LF-0001_NCLF"/>
    <s v="Licencia"/>
    <n v="278"/>
    <n v="1"/>
    <n v="1"/>
    <n v="0"/>
    <n v="1147436.6600000001"/>
    <n v="1147436.6599999999"/>
    <n v="0"/>
  </r>
  <r>
    <s v="Catalogo principalCSP ENTIDADES NO CUALIFICADASDG7GMGF0D7D8-0001_NCLF"/>
    <s v="DG7GMGF0D7D8-0001_NCLFCSP ENTIDADES NO CUALIFICADAS"/>
    <m/>
    <x v="0"/>
    <s v="DG7GMGF0D7D8-0001_NCLF"/>
    <x v="5"/>
    <s v="Catalogo principal"/>
    <s v="USD"/>
    <s v="N/A"/>
    <s v="Project Standard 2021_NCLF"/>
    <s v="Unidad"/>
    <s v="Und"/>
    <s v="Producto"/>
    <s v="N/A"/>
    <s v="N/A"/>
    <s v="N/A"/>
    <s v="DG7GMGF0D7D8-0001_NCLF"/>
    <s v="Licencia"/>
    <n v="782"/>
    <n v="1"/>
    <n v="1"/>
    <n v="0"/>
    <n v="3227681.54"/>
    <n v="3227681.54"/>
    <n v="0"/>
  </r>
  <r>
    <s v="Catalogo principalCSP ENTIDADES NO CUALIFICADASDG7GMGF0F4LV-0003_NCLF"/>
    <s v="DG7GMGF0F4LV-0003_NCLFCSP ENTIDADES NO CUALIFICADAS"/>
    <m/>
    <x v="0"/>
    <s v="DG7GMGF0F4LV-0003_NCLF"/>
    <x v="5"/>
    <s v="Catalogo principal"/>
    <s v="USD"/>
    <s v="N/A"/>
    <s v="SharePoint Enterprise 2019 Device CAL_NCLF"/>
    <s v="Unidad"/>
    <s v="Und"/>
    <s v="Producto"/>
    <s v="N/A"/>
    <s v="N/A"/>
    <s v="N/A"/>
    <s v="DG7GMGF0F4LV-0003_NCLF"/>
    <s v="Licencia"/>
    <n v="105"/>
    <n v="1"/>
    <n v="1"/>
    <n v="0"/>
    <n v="433384.35000000003"/>
    <n v="433384.35"/>
    <n v="0"/>
  </r>
  <r>
    <s v="Catalogo principalCSP ENTIDADES NO CUALIFICADASDG7GMGF0F4LV-0002_NCLF"/>
    <s v="DG7GMGF0F4LV-0002_NCLFCSP ENTIDADES NO CUALIFICADAS"/>
    <m/>
    <x v="0"/>
    <s v="DG7GMGF0F4LV-0002_NCLF"/>
    <x v="5"/>
    <s v="Catalogo principal"/>
    <s v="USD"/>
    <s v="N/A"/>
    <s v="SharePoint Enterprise 2019 User CAL_NCLF"/>
    <s v="Unidad"/>
    <s v="Und"/>
    <s v="Producto"/>
    <s v="N/A"/>
    <s v="N/A"/>
    <s v="N/A"/>
    <s v="DG7GMGF0F4LV-0002_NCLF"/>
    <s v="Licencia"/>
    <n v="138"/>
    <n v="1"/>
    <n v="1"/>
    <n v="0"/>
    <n v="569590.86"/>
    <n v="569590.86"/>
    <n v="0"/>
  </r>
  <r>
    <s v="Catalogo principalCSP ENTIDADES NO CUALIFICADASDG7GMGF0F4LT-0002_NCLF"/>
    <s v="DG7GMGF0F4LT-0002_NCLFCSP ENTIDADES NO CUALIFICADAS"/>
    <m/>
    <x v="0"/>
    <s v="DG7GMGF0F4LT-0002_NCLF"/>
    <x v="5"/>
    <s v="Catalogo principal"/>
    <s v="USD"/>
    <s v="N/A"/>
    <s v="SharePoint Server 2019_NCLF"/>
    <s v="Unidad"/>
    <s v="Und"/>
    <s v="Producto"/>
    <s v="N/A"/>
    <s v="N/A"/>
    <s v="N/A"/>
    <s v="DG7GMGF0F4LT-0002_NCLF"/>
    <s v="Licencia"/>
    <n v="8599"/>
    <n v="1"/>
    <n v="1"/>
    <n v="0"/>
    <n v="35492114.530000001"/>
    <n v="35492114.530000001"/>
    <n v="0"/>
  </r>
  <r>
    <s v="Catalogo principalCSP ENTIDADES NO CUALIFICADASDG7GMGF0F4LS-0003_NCLF"/>
    <s v="DG7GMGF0F4LS-0003_NCLFCSP ENTIDADES NO CUALIFICADAS"/>
    <m/>
    <x v="0"/>
    <s v="DG7GMGF0F4LS-0003_NCLF"/>
    <x v="5"/>
    <s v="Catalogo principal"/>
    <s v="USD"/>
    <s v="N/A"/>
    <s v="SharePoint Standard 2019 Device CAL_NCLF"/>
    <s v="Unidad"/>
    <s v="Und"/>
    <s v="Producto"/>
    <s v="N/A"/>
    <s v="N/A"/>
    <s v="N/A"/>
    <s v="DG7GMGF0F4LS-0003_NCLF"/>
    <s v="Licencia"/>
    <n v="121"/>
    <n v="1"/>
    <n v="1"/>
    <n v="0"/>
    <n v="499423.87000000005"/>
    <n v="499423.87"/>
    <n v="0"/>
  </r>
  <r>
    <s v="Catalogo principalCSP ENTIDADES NO CUALIFICADASDG7GMGF0F4LS-0002_NCLF"/>
    <s v="DG7GMGF0F4LS-0002_NCLFCSP ENTIDADES NO CUALIFICADAS"/>
    <m/>
    <x v="0"/>
    <s v="DG7GMGF0F4LS-0002_NCLF"/>
    <x v="5"/>
    <s v="Catalogo principal"/>
    <s v="USD"/>
    <s v="N/A"/>
    <s v="SharePoint Standard 2019 User CAL_NCLF"/>
    <s v="Unidad"/>
    <s v="Und"/>
    <s v="Producto"/>
    <s v="N/A"/>
    <s v="N/A"/>
    <s v="N/A"/>
    <s v="DG7GMGF0F4LS-0002_NCLF"/>
    <s v="Licencia"/>
    <n v="155"/>
    <n v="1"/>
    <n v="1"/>
    <n v="0"/>
    <n v="639757.85000000009"/>
    <n v="639757.85"/>
    <n v="0"/>
  </r>
  <r>
    <s v="Catalogo principalCSP ENTIDADES NO CUALIFICADASDG7GMGF0F4LQ-0002_NCLF"/>
    <s v="DG7GMGF0F4LQ-0002_NCLFCSP ENTIDADES NO CUALIFICADAS"/>
    <m/>
    <x v="0"/>
    <s v="DG7GMGF0F4LQ-0002_NCLF"/>
    <x v="5"/>
    <s v="Catalogo principal"/>
    <s v="USD"/>
    <s v="N/A"/>
    <s v="Skype for Business Server 2019_NCLF"/>
    <s v="Unidad"/>
    <s v="Und"/>
    <s v="Producto"/>
    <s v="N/A"/>
    <s v="N/A"/>
    <s v="N/A"/>
    <s v="DG7GMGF0F4LQ-0002_NCLF"/>
    <s v="Licencia"/>
    <n v="4612"/>
    <n v="1"/>
    <n v="1"/>
    <n v="0"/>
    <n v="19035891.640000001"/>
    <n v="19035891.640000001"/>
    <n v="0"/>
  </r>
  <r>
    <s v="Catalogo principalCSP ENTIDADES NO CUALIFICADASDG7GMGF0F4LP-0003_NCLF"/>
    <s v="DG7GMGF0F4LP-0003_NCLFCSP ENTIDADES NO CUALIFICADAS"/>
    <m/>
    <x v="0"/>
    <s v="DG7GMGF0F4LP-0003_NCLF"/>
    <x v="5"/>
    <s v="Catalogo principal"/>
    <s v="USD"/>
    <s v="N/A"/>
    <s v="Skype for Business Server Enterprise 2019 Device CAL_NCLF"/>
    <s v="Unidad"/>
    <s v="Und"/>
    <s v="Producto"/>
    <s v="N/A"/>
    <s v="N/A"/>
    <s v="N/A"/>
    <s v="DG7GMGF0F4LP-0003_NCLF"/>
    <s v="Licencia"/>
    <n v="138"/>
    <n v="1"/>
    <n v="1"/>
    <n v="0"/>
    <n v="569590.86"/>
    <n v="569590.86"/>
    <n v="0"/>
  </r>
  <r>
    <s v="Catalogo principalCSP ENTIDADES NO CUALIFICADASDG7GMGF0F4LP-0002_NCLF"/>
    <s v="DG7GMGF0F4LP-0002_NCLFCSP ENTIDADES NO CUALIFICADAS"/>
    <m/>
    <x v="0"/>
    <s v="DG7GMGF0F4LP-0002_NCLF"/>
    <x v="5"/>
    <s v="Catalogo principal"/>
    <s v="USD"/>
    <s v="N/A"/>
    <s v="Skype for Business Server Enterprise 2019 User CAL_NCLF"/>
    <s v="Unidad"/>
    <s v="Und"/>
    <s v="Producto"/>
    <s v="N/A"/>
    <s v="N/A"/>
    <s v="N/A"/>
    <s v="DG7GMGF0F4LP-0002_NCLF"/>
    <s v="Licencia"/>
    <n v="178"/>
    <n v="1"/>
    <n v="1"/>
    <n v="0"/>
    <n v="734689.66"/>
    <n v="734689.66"/>
    <n v="0"/>
  </r>
  <r>
    <s v="Catalogo principalCSP ENTIDADES NO CUALIFICADASDG7GMGF0F4LN-0003_NCLF"/>
    <s v="DG7GMGF0F4LN-0003_NCLFCSP ENTIDADES NO CUALIFICADAS"/>
    <m/>
    <x v="0"/>
    <s v="DG7GMGF0F4LN-0003_NCLF"/>
    <x v="5"/>
    <s v="Catalogo principal"/>
    <s v="USD"/>
    <s v="N/A"/>
    <s v="Skype for Business Server Plus 2019 Device CAL_NCLF"/>
    <s v="Unidad"/>
    <s v="Und"/>
    <s v="Producto"/>
    <s v="N/A"/>
    <s v="N/A"/>
    <s v="N/A"/>
    <s v="DG7GMGF0F4LN-0003_NCLF"/>
    <s v="Licencia"/>
    <n v="138"/>
    <n v="1"/>
    <n v="1"/>
    <n v="0"/>
    <n v="569590.86"/>
    <n v="569590.86"/>
    <n v="0"/>
  </r>
  <r>
    <s v="Catalogo principalCSP ENTIDADES NO CUALIFICADASDG7GMGF0F4LN-0002_NCLF"/>
    <s v="DG7GMGF0F4LN-0002_NCLFCSP ENTIDADES NO CUALIFICADAS"/>
    <m/>
    <x v="0"/>
    <s v="DG7GMGF0F4LN-0002_NCLF"/>
    <x v="5"/>
    <s v="Catalogo principal"/>
    <s v="USD"/>
    <s v="N/A"/>
    <s v="Skype for Business Server Plus 2019 User CAL_NCLF"/>
    <s v="Unidad"/>
    <s v="Und"/>
    <s v="Producto"/>
    <s v="N/A"/>
    <s v="N/A"/>
    <s v="N/A"/>
    <s v="DG7GMGF0F4LN-0002_NCLF"/>
    <s v="Licencia"/>
    <n v="178"/>
    <n v="1"/>
    <n v="1"/>
    <n v="0"/>
    <n v="734689.66"/>
    <n v="734689.66"/>
    <n v="0"/>
  </r>
  <r>
    <s v="Catalogo principalCSP ENTIDADES NO CUALIFICADASDG7GMGF0F4K1-0003_NCLF"/>
    <s v="DG7GMGF0F4K1-0003_NCLFCSP ENTIDADES NO CUALIFICADAS"/>
    <m/>
    <x v="0"/>
    <s v="DG7GMGF0F4K1-0003_NCLF"/>
    <x v="5"/>
    <s v="Catalogo principal"/>
    <s v="USD"/>
    <s v="N/A"/>
    <s v="Skype for Business Server Standard 2019 Device CAL_NCLF"/>
    <s v="Unidad"/>
    <s v="Und"/>
    <s v="Producto"/>
    <s v="N/A"/>
    <s v="N/A"/>
    <s v="N/A"/>
    <s v="DG7GMGF0F4K1-0003_NCLF"/>
    <s v="Licencia"/>
    <n v="41"/>
    <n v="1"/>
    <n v="1"/>
    <n v="0"/>
    <n v="169226.27000000002"/>
    <n v="169226.27"/>
    <n v="0"/>
  </r>
  <r>
    <s v="Catalogo principalCSP ENTIDADES NO CUALIFICADASDG7GMGF0F4K1-0002_NCLF"/>
    <s v="DG7GMGF0F4K1-0002_NCLFCSP ENTIDADES NO CUALIFICADAS"/>
    <m/>
    <x v="0"/>
    <s v="DG7GMGF0F4K1-0002_NCLF"/>
    <x v="5"/>
    <s v="Catalogo principal"/>
    <s v="USD"/>
    <s v="N/A"/>
    <s v="Skype for Business Server Standard 2019 User CAL_NCLF"/>
    <s v="Unidad"/>
    <s v="Und"/>
    <s v="Producto"/>
    <s v="N/A"/>
    <s v="N/A"/>
    <s v="N/A"/>
    <s v="DG7GMGF0F4K1-0002_NCLF"/>
    <s v="Licencia"/>
    <n v="52"/>
    <n v="1"/>
    <n v="1"/>
    <n v="0"/>
    <n v="214628.44"/>
    <n v="214628.44"/>
    <n v="0"/>
  </r>
  <r>
    <s v="Catalogo principalCSP ENTIDADES NO CUALIFICADASDG7GMGF0FKZW-0002_NCLF"/>
    <s v="DG7GMGF0FKZW-0002_NCLFCSP ENTIDADES NO CUALIFICADAS"/>
    <m/>
    <x v="0"/>
    <s v="DG7GMGF0FKZW-0002_NCLF"/>
    <x v="5"/>
    <s v="Catalogo principal"/>
    <s v="USD"/>
    <s v="N/A"/>
    <s v="SQL Server 2019 - 1 Device CAL_NCLF"/>
    <s v="Unidad"/>
    <s v="Und"/>
    <s v="Producto"/>
    <s v="N/A"/>
    <s v="N/A"/>
    <s v="N/A"/>
    <s v="DG7GMGF0FKZW-0002_NCLF"/>
    <s v="Licencia"/>
    <n v="240"/>
    <n v="1"/>
    <n v="1"/>
    <n v="0"/>
    <n v="990592.8"/>
    <n v="990592.8"/>
    <n v="0"/>
  </r>
  <r>
    <s v="Catalogo principalCSP ENTIDADES NO CUALIFICADASDG7GMGF0FKZW-0003_NCLF"/>
    <s v="DG7GMGF0FKZW-0003_NCLFCSP ENTIDADES NO CUALIFICADAS"/>
    <m/>
    <x v="0"/>
    <s v="DG7GMGF0FKZW-0003_NCLF"/>
    <x v="5"/>
    <s v="Catalogo principal"/>
    <s v="USD"/>
    <s v="N/A"/>
    <s v="SQL Server 2019 - 1 User CAL_NCLF"/>
    <s v="Unidad"/>
    <s v="Und"/>
    <s v="Producto"/>
    <s v="N/A"/>
    <s v="N/A"/>
    <s v="N/A"/>
    <s v="DG7GMGF0FKZW-0003_NCLF"/>
    <s v="Licencia"/>
    <n v="240"/>
    <n v="1"/>
    <n v="1"/>
    <n v="0"/>
    <n v="990592.8"/>
    <n v="990592.8"/>
    <n v="0"/>
  </r>
  <r>
    <s v="Catalogo principalCSP ENTIDADES NO CUALIFICADASDG7GMGF0FKZV-0001_NCLF"/>
    <s v="DG7GMGF0FKZV-0001_NCLFCSP ENTIDADES NO CUALIFICADAS"/>
    <m/>
    <x v="0"/>
    <s v="DG7GMGF0FKZV-0001_NCLF"/>
    <x v="5"/>
    <s v="Catalogo principal"/>
    <s v="USD"/>
    <s v="N/A"/>
    <s v="SQL Server 2019 Enterprise Core - 2 Core License Pack_NCLF"/>
    <s v="Unidad"/>
    <s v="Und"/>
    <s v="Producto"/>
    <s v="N/A"/>
    <s v="N/A"/>
    <s v="N/A"/>
    <s v="DG7GMGF0FKZV-0001_NCLF"/>
    <s v="Licencia"/>
    <n v="15810"/>
    <n v="1"/>
    <n v="1"/>
    <n v="0"/>
    <n v="65255300.700000003"/>
    <n v="65255300.700000003"/>
    <n v="0"/>
  </r>
  <r>
    <s v="Catalogo principalCSP ENTIDADES NO CUALIFICADASDG7GMGF0FKX9-0003_NCLF"/>
    <s v="DG7GMGF0FKX9-0003_NCLFCSP ENTIDADES NO CUALIFICADAS"/>
    <m/>
    <x v="0"/>
    <s v="DG7GMGF0FKX9-0003_NCLF"/>
    <x v="5"/>
    <s v="Catalogo principal"/>
    <s v="USD"/>
    <s v="N/A"/>
    <s v="SQL Server 2019 Standard Edition_NCLF"/>
    <s v="Unidad"/>
    <s v="Und"/>
    <s v="Producto"/>
    <s v="N/A"/>
    <s v="N/A"/>
    <s v="N/A"/>
    <s v="DG7GMGF0FKX9-0003_NCLF"/>
    <s v="Licencia"/>
    <n v="1032"/>
    <n v="1"/>
    <n v="1"/>
    <n v="0"/>
    <n v="4259549.04"/>
    <n v="4259549.04"/>
    <n v="0"/>
  </r>
  <r>
    <s v="Catalogo principalCSP ENTIDADES NO CUALIFICADASDG7GMGF0FLR2-0002_NCLF"/>
    <s v="DG7GMGF0FLR2-0002_NCLFCSP ENTIDADES NO CUALIFICADAS"/>
    <m/>
    <x v="0"/>
    <s v="DG7GMGF0FLR2-0002_NCLF"/>
    <x v="5"/>
    <s v="Catalogo principal"/>
    <s v="USD"/>
    <s v="N/A"/>
    <s v="SQL Server 2019 Standard Core - 2 Core License Pack_NCLF"/>
    <s v="Unidad"/>
    <s v="Und"/>
    <s v="Producto"/>
    <s v="N/A"/>
    <s v="N/A"/>
    <s v="N/A"/>
    <s v="DG7GMGF0FLR2-0002_NCLF"/>
    <s v="Licencia"/>
    <n v="4123"/>
    <n v="1"/>
    <n v="1"/>
    <n v="0"/>
    <n v="17017558.810000002"/>
    <n v="17017558.809999999"/>
    <n v="0"/>
  </r>
  <r>
    <s v="Catalogo principalCSP ENTIDADES NO CUALIFICADASDG7GMGF0D7D9-0002_NCLF"/>
    <s v="DG7GMGF0D7D9-0002_NCLFCSP ENTIDADES NO CUALIFICADAS"/>
    <m/>
    <x v="0"/>
    <s v="DG7GMGF0D7D9-0002_NCLF"/>
    <x v="5"/>
    <s v="Catalogo principal"/>
    <s v="USD"/>
    <s v="N/A"/>
    <s v="Visio LTSC Professional 2021_NCLF"/>
    <s v="Unidad"/>
    <s v="Und"/>
    <s v="Producto"/>
    <s v="N/A"/>
    <s v="N/A"/>
    <s v="N/A"/>
    <s v="DG7GMGF0D7D9-0002_NCLF"/>
    <s v="Licencia"/>
    <n v="667"/>
    <n v="1"/>
    <n v="1"/>
    <n v="0"/>
    <n v="2753022.49"/>
    <n v="2753022.49"/>
    <n v="0"/>
  </r>
  <r>
    <s v="Catalogo principalCSP ENTIDADES NO CUALIFICADASDG7GMGF0D7DB-0002_NCLF"/>
    <s v="DG7GMGF0D7DB-0002_NCLFCSP ENTIDADES NO CUALIFICADAS"/>
    <m/>
    <x v="0"/>
    <s v="DG7GMGF0D7DB-0002_NCLF"/>
    <x v="5"/>
    <s v="Catalogo principal"/>
    <s v="USD"/>
    <s v="N/A"/>
    <s v="Visio LTSC Standard 2021_NCLF"/>
    <s v="Unidad"/>
    <s v="Und"/>
    <s v="Producto"/>
    <s v="N/A"/>
    <s v="N/A"/>
    <s v="N/A"/>
    <s v="DG7GMGF0D7DB-0002_NCLF"/>
    <s v="Licencia"/>
    <n v="356"/>
    <n v="1"/>
    <n v="1"/>
    <n v="0"/>
    <n v="1469379.32"/>
    <n v="1469379.32"/>
    <n v="0"/>
  </r>
  <r>
    <s v="Catalogo principalCSP ENTIDADES NO CUALIFICADASDG7GMGF0D3SJ-0003_NCLF"/>
    <s v="DG7GMGF0D3SJ-0003_NCLFCSP ENTIDADES NO CUALIFICADAS"/>
    <m/>
    <x v="0"/>
    <s v="DG7GMGF0D3SJ-0003_NCLF"/>
    <x v="5"/>
    <s v="Catalogo principal"/>
    <s v="USD"/>
    <s v="N/A"/>
    <s v="Visual Studio Professional 2022_NCLF"/>
    <s v="Unidad"/>
    <s v="Und"/>
    <s v="Producto"/>
    <s v="N/A"/>
    <s v="N/A"/>
    <s v="N/A"/>
    <s v="DG7GMGF0D3SJ-0003_NCLF"/>
    <s v="Licencia"/>
    <n v="424"/>
    <n v="1"/>
    <n v="1"/>
    <n v="0"/>
    <n v="1750047.28"/>
    <n v="1750047.28"/>
    <n v="0"/>
  </r>
  <r>
    <s v="Catalogo principalCSP ENTIDADES NO CUALIFICADASDG7GMGF0D19L-0001_NCLF"/>
    <s v="DG7GMGF0D19L-0001_NCLFCSP ENTIDADES NO CUALIFICADAS"/>
    <m/>
    <x v="0"/>
    <s v="DG7GMGF0D19L-0001_NCLF"/>
    <x v="5"/>
    <s v="Catalogo principal"/>
    <s v="USD"/>
    <s v="N/A"/>
    <s v="Windows 10 Enterprise LTSC 2021 Upgrade_NCLF"/>
    <s v="Unidad"/>
    <s v="Und"/>
    <s v="Producto"/>
    <s v="N/A"/>
    <s v="N/A"/>
    <s v="N/A"/>
    <s v="DG7GMGF0D19L-0001_NCLF"/>
    <s v="Licencia"/>
    <n v="339"/>
    <n v="1"/>
    <n v="1"/>
    <n v="0"/>
    <n v="1399212.33"/>
    <n v="1399212.33"/>
    <n v="0"/>
  </r>
  <r>
    <s v="Catalogo principalCSP ENTIDADES NO CUALIFICADASDG7GMGF0D19M-0001_NCLF"/>
    <s v="DG7GMGF0D19M-0001_NCLFCSP ENTIDADES NO CUALIFICADAS"/>
    <m/>
    <x v="0"/>
    <s v="DG7GMGF0D19M-0001_NCLF"/>
    <x v="5"/>
    <s v="Catalogo principal"/>
    <s v="USD"/>
    <s v="N/A"/>
    <s v="Windows 10 Enterprise N LTSC 2021 Upgrade_NCLF"/>
    <s v="Unidad"/>
    <s v="Und"/>
    <s v="Producto"/>
    <s v="N/A"/>
    <s v="N/A"/>
    <s v="N/A"/>
    <s v="DG7GMGF0D19M-0001_NCLF"/>
    <s v="Licencia"/>
    <n v="339"/>
    <n v="1"/>
    <n v="1"/>
    <n v="0"/>
    <n v="1399212.33"/>
    <n v="1399212.33"/>
    <n v="0"/>
  </r>
  <r>
    <s v="Catalogo principalCSP ENTIDADES NO CUALIFICADASDG7GMGF0D8H4-0002_NCLF"/>
    <s v="DG7GMGF0D8H4-0002_NCLFCSP ENTIDADES NO CUALIFICADAS"/>
    <m/>
    <x v="0"/>
    <s v="DG7GMGF0D8H4-0002_NCLF"/>
    <x v="5"/>
    <s v="Catalogo principal"/>
    <s v="USD"/>
    <s v="N/A"/>
    <s v="Windows 11 Home to Pro Upgrade for Microsoft 365 Business_NCLF"/>
    <s v="Unidad"/>
    <s v="Und"/>
    <s v="Producto"/>
    <s v="N/A"/>
    <s v="N/A"/>
    <s v="N/A"/>
    <s v="DG7GMGF0D8H4-0002_NCLF"/>
    <s v="Licencia"/>
    <n v="56"/>
    <n v="1"/>
    <n v="1"/>
    <n v="0"/>
    <n v="231138.32"/>
    <n v="231138.32"/>
    <n v="0"/>
  </r>
  <r>
    <s v="Catalogo principalCSP ENTIDADES NO CUALIFICADASDG7GMGF0D8H3-0002_NCLF"/>
    <s v="DG7GMGF0D8H3-0002_NCLFCSP ENTIDADES NO CUALIFICADAS"/>
    <m/>
    <x v="0"/>
    <s v="DG7GMGF0D8H3-0002_NCLF"/>
    <x v="5"/>
    <s v="Catalogo principal"/>
    <s v="USD"/>
    <s v="N/A"/>
    <s v="Windows 11 Home N to Pro N Upgrade for Microsoft 365 Business_NCLF"/>
    <s v="Unidad"/>
    <s v="Und"/>
    <s v="Producto"/>
    <s v="N/A"/>
    <s v="N/A"/>
    <s v="N/A"/>
    <s v="DG7GMGF0D8H3-0002_NCLF"/>
    <s v="Licencia"/>
    <n v="56"/>
    <n v="1"/>
    <n v="1"/>
    <n v="0"/>
    <n v="231138.32"/>
    <n v="231138.32"/>
    <n v="0"/>
  </r>
  <r>
    <s v="Catalogo principalCSP ENTIDADES NO CUALIFICADASDG7GMGF0CGSH-0005_NCLF"/>
    <s v="DG7GMGF0CGSH-0005_NCLFCSP ENTIDADES NO CUALIFICADAS"/>
    <m/>
    <x v="0"/>
    <s v="DG7GMGF0CGSH-0005_NCLF"/>
    <x v="5"/>
    <s v="Catalogo principal"/>
    <s v="USD"/>
    <s v="N/A"/>
    <s v="Windows GGWA - Windows 10 Professional - Legalization GetGenuine_NCLF"/>
    <s v="Unidad"/>
    <s v="Und"/>
    <s v="Producto"/>
    <s v="N/A"/>
    <s v="N/A"/>
    <s v="N/A"/>
    <s v="DG7GMGF0CGSH-0005_NCLF"/>
    <s v="Licencia"/>
    <n v="216"/>
    <n v="1"/>
    <n v="1"/>
    <n v="0"/>
    <n v="891533.52"/>
    <n v="891533.52"/>
    <n v="0"/>
  </r>
  <r>
    <s v="Catalogo principalCSP ENTIDADES NO CUALIFICADASDG7GMGF0CGSH-0004_NCLF"/>
    <s v="DG7GMGF0CGSH-0004_NCLFCSP ENTIDADES NO CUALIFICADAS"/>
    <m/>
    <x v="0"/>
    <s v="DG7GMGF0CGSH-0004_NCLF"/>
    <x v="5"/>
    <s v="Catalogo principal"/>
    <s v="USD"/>
    <s v="N/A"/>
    <s v="Windows GGWA - Windows 10 Professional N - Legalization GetGenuine_NCLF"/>
    <s v="Unidad"/>
    <s v="Und"/>
    <s v="Producto"/>
    <s v="N/A"/>
    <s v="N/A"/>
    <s v="N/A"/>
    <s v="DG7GMGF0CGSH-0004_NCLF"/>
    <s v="Licencia"/>
    <n v="216"/>
    <n v="1"/>
    <n v="1"/>
    <n v="0"/>
    <n v="891533.52"/>
    <n v="891533.52"/>
    <n v="0"/>
  </r>
  <r>
    <s v="Catalogo principalCSP ENTIDADES NO CUALIFICADASDG7GMGF0D609-0002_NCLF"/>
    <s v="DG7GMGF0D609-0002_NCLFCSP ENTIDADES NO CUALIFICADAS"/>
    <m/>
    <x v="0"/>
    <s v="DG7GMGF0D609-0002_NCLF"/>
    <x v="5"/>
    <s v="Catalogo principal"/>
    <s v="USD"/>
    <s v="N/A"/>
    <s v="Windows Server 2022 Remote Desktop Services External Connector_NCLF"/>
    <s v="Unidad"/>
    <s v="Und"/>
    <s v="Producto"/>
    <s v="N/A"/>
    <s v="N/A"/>
    <s v="N/A"/>
    <s v="DG7GMGF0D609-0002_NCLF"/>
    <s v="Licencia"/>
    <n v="16740"/>
    <n v="1"/>
    <n v="1"/>
    <n v="0"/>
    <n v="69093847.799999997"/>
    <n v="69093847.799999997"/>
    <n v="0"/>
  </r>
  <r>
    <s v="Catalogo principalCSP ENTIDADES NO CUALIFICADASDG7GMGF0D7HX-0006_NCLF"/>
    <s v="DG7GMGF0D7HX-0006_NCLFCSP ENTIDADES NO CUALIFICADAS"/>
    <m/>
    <x v="0"/>
    <s v="DG7GMGF0D7HX-0006_NCLF"/>
    <x v="5"/>
    <s v="Catalogo principal"/>
    <s v="USD"/>
    <s v="N/A"/>
    <s v="Windows Server 2022 Remote Desktop Services - 1 Device CAL_NCLF"/>
    <s v="Unidad"/>
    <s v="Und"/>
    <s v="Producto"/>
    <s v="N/A"/>
    <s v="N/A"/>
    <s v="N/A"/>
    <s v="DG7GMGF0D7HX-0006_NCLF"/>
    <s v="Licencia"/>
    <n v="166"/>
    <n v="1"/>
    <n v="1"/>
    <n v="0"/>
    <n v="685160.02"/>
    <n v="685160.02"/>
    <n v="0"/>
  </r>
  <r>
    <s v="Catalogo principalCSP ENTIDADES NO CUALIFICADASDG7GMGF0D7HX-0009_NCLF"/>
    <s v="DG7GMGF0D7HX-0009_NCLFCSP ENTIDADES NO CUALIFICADAS"/>
    <m/>
    <x v="0"/>
    <s v="DG7GMGF0D7HX-0009_NCLF"/>
    <x v="5"/>
    <s v="Catalogo principal"/>
    <s v="USD"/>
    <s v="N/A"/>
    <s v="Windows Server 2022 Remote Desktop Services - 1 User CAL_NCLF"/>
    <s v="Unidad"/>
    <s v="Und"/>
    <s v="Producto"/>
    <s v="N/A"/>
    <s v="N/A"/>
    <s v="N/A"/>
    <s v="DG7GMGF0D7HX-0009_NCLF"/>
    <s v="Licencia"/>
    <n v="166"/>
    <n v="1"/>
    <n v="1"/>
    <n v="0"/>
    <n v="685160.02"/>
    <n v="685160.02"/>
    <n v="0"/>
  </r>
  <r>
    <s v="Catalogo principalCSP ENTIDADES NO CUALIFICADASDG7GMGF0D5SL-2_NCLF"/>
    <s v="DG7GMGF0D5SL-2_NCLFCSP ENTIDADES NO CUALIFICADAS"/>
    <m/>
    <x v="0"/>
    <s v="DG7GMGF0D5SL-2_NCLF"/>
    <x v="5"/>
    <s v="Catalogo principal"/>
    <s v="USD"/>
    <s v="N/A"/>
    <s v="Rights Management Services (RMS) 2022 CAL- 1 User_NCLF"/>
    <s v="Unidad"/>
    <s v="Und"/>
    <s v="Producto"/>
    <s v="N/A"/>
    <s v="N/A"/>
    <s v="N/A"/>
    <s v="DG7GMGF0D5SL-2_NCLF"/>
    <s v="Licencia"/>
    <n v="66"/>
    <n v="1"/>
    <n v="1"/>
    <n v="0"/>
    <n v="272413.02"/>
    <n v="272413.02"/>
    <n v="0"/>
  </r>
  <r>
    <s v="Catalogo principalCSP ENTIDADES NO CUALIFICADASDG7GMGF0D5SL-7_NCLF"/>
    <s v="DG7GMGF0D5SL-7_NCLFCSP ENTIDADES NO CUALIFICADAS"/>
    <m/>
    <x v="0"/>
    <s v="DG7GMGF0D5SL-7_NCLF"/>
    <x v="5"/>
    <s v="Catalogo principal"/>
    <s v="USD"/>
    <s v="N/A"/>
    <s v="Rights Management Services (RMS) 2022 CAL-1 Device_NCLF"/>
    <s v="Unidad"/>
    <s v="Und"/>
    <s v="Producto"/>
    <s v="N/A"/>
    <s v="N/A"/>
    <s v="N/A"/>
    <s v="DG7GMGF0D5SL-7_NCLF"/>
    <s v="Licencia"/>
    <n v="51"/>
    <n v="1"/>
    <n v="1"/>
    <n v="0"/>
    <n v="210500.97"/>
    <n v="210500.97"/>
    <n v="0"/>
  </r>
  <r>
    <s v="Catalogo principalCSP ENTIDADES NO CUALIFICADASDG7GMGF0D515-0001_NCLF"/>
    <s v="DG7GMGF0D515-0001_NCLFCSP ENTIDADES NO CUALIFICADAS"/>
    <m/>
    <x v="0"/>
    <s v="DG7GMGF0D515-0001_NCLF"/>
    <x v="5"/>
    <s v="Catalogo principal"/>
    <s v="USD"/>
    <s v="N/A"/>
    <s v="Windows Server 2022 External Connector_NCLF"/>
    <s v="Unidad"/>
    <s v="Und"/>
    <s v="Producto"/>
    <s v="N/A"/>
    <s v="N/A"/>
    <s v="N/A"/>
    <s v="DG7GMGF0D515-0001_NCLF"/>
    <s v="Licencia"/>
    <n v="2554"/>
    <n v="1"/>
    <n v="1"/>
    <n v="0"/>
    <n v="10541558.380000001"/>
    <n v="10541558.380000001"/>
    <n v="0"/>
  </r>
  <r>
    <s v="Catalogo principalCSP ENTIDADES NO CUALIFICADASDG7GMGF0D513-0001_NCLF"/>
    <s v="DG7GMGF0D513-0001_NCLFCSP ENTIDADES NO CUALIFICADAS"/>
    <m/>
    <x v="0"/>
    <s v="DG7GMGF0D513-0001_NCLF"/>
    <x v="5"/>
    <s v="Catalogo principal"/>
    <s v="USD"/>
    <s v="N/A"/>
    <s v="Windows Server 2022 Rights Management External Connector_NCLF"/>
    <s v="Unidad"/>
    <s v="Und"/>
    <s v="Producto"/>
    <s v="N/A"/>
    <s v="N/A"/>
    <s v="N/A"/>
    <s v="DG7GMGF0D513-0001_NCLF"/>
    <s v="Licencia"/>
    <n v="23056"/>
    <n v="1"/>
    <n v="1"/>
    <n v="0"/>
    <n v="95162948.320000008"/>
    <n v="95162948.319999993"/>
    <n v="0"/>
  </r>
  <r>
    <s v="Catalogo principalCSP ENTIDADES NO CUALIFICADASDG7GMGF0D5VX-0006_NCLF"/>
    <s v="DG7GMGF0D5VX-0006_NCLFCSP ENTIDADES NO CUALIFICADAS"/>
    <m/>
    <x v="0"/>
    <s v="DG7GMGF0D5VX-0006_NCLF"/>
    <x v="5"/>
    <s v="Catalogo principal"/>
    <s v="USD"/>
    <s v="N/A"/>
    <s v="Windows Server 2022 - 1 Device CAL_NCLF"/>
    <s v="Unidad"/>
    <s v="Und"/>
    <s v="Producto"/>
    <s v="N/A"/>
    <s v="N/A"/>
    <s v="N/A"/>
    <s v="DG7GMGF0D5VX-0006_NCLF"/>
    <s v="Licencia"/>
    <n v="41"/>
    <n v="1"/>
    <n v="1"/>
    <n v="0"/>
    <n v="169226.27000000002"/>
    <n v="169226.27"/>
    <n v="0"/>
  </r>
  <r>
    <s v="Catalogo principalCSP ENTIDADES NO CUALIFICADASDG7GMGF0D5VX-0007_NCLF"/>
    <s v="DG7GMGF0D5VX-0007_NCLFCSP ENTIDADES NO CUALIFICADAS"/>
    <m/>
    <x v="0"/>
    <s v="DG7GMGF0D5VX-0007_NCLF"/>
    <x v="5"/>
    <s v="Catalogo principal"/>
    <s v="USD"/>
    <s v="N/A"/>
    <s v="Windows Server 2022 - 1 User CAL_NCLF"/>
    <s v="Unidad"/>
    <s v="Und"/>
    <s v="Producto"/>
    <s v="N/A"/>
    <s v="N/A"/>
    <s v="N/A"/>
    <s v="DG7GMGF0D5VX-0007_NCLF"/>
    <s v="Licencia"/>
    <n v="52"/>
    <n v="1"/>
    <n v="1"/>
    <n v="0"/>
    <n v="214628.44"/>
    <n v="214628.44"/>
    <n v="0"/>
  </r>
  <r>
    <s v="Catalogo principalCSP ENTIDADES NO CUALIFICADASDG7GMGF0D65N-0002_NCLF"/>
    <s v="DG7GMGF0D65N-0002_NCLFCSP ENTIDADES NO CUALIFICADAS"/>
    <m/>
    <x v="0"/>
    <s v="DG7GMGF0D65N-0002_NCLF"/>
    <x v="5"/>
    <s v="Catalogo principal"/>
    <s v="USD"/>
    <s v="N/A"/>
    <s v="Windows Server 2022 Datacenter - 16 Core_NCLF"/>
    <s v="Unidad"/>
    <s v="Und"/>
    <s v="Producto"/>
    <s v="N/A"/>
    <s v="N/A"/>
    <s v="N/A"/>
    <s v="DG7GMGF0D65N-0002_NCLF"/>
    <s v="Licencia"/>
    <n v="7079"/>
    <n v="1"/>
    <n v="1"/>
    <n v="0"/>
    <n v="29218360.130000003"/>
    <n v="29218360.129999999"/>
    <n v="0"/>
  </r>
  <r>
    <s v="Catalogo principalCSP ENTIDADES NO CUALIFICADASDG7GMGF0D65N-0003_NCLF"/>
    <s v="DG7GMGF0D65N-0003_NCLFCSP ENTIDADES NO CUALIFICADAS"/>
    <m/>
    <x v="0"/>
    <s v="DG7GMGF0D65N-0003_NCLF"/>
    <x v="5"/>
    <s v="Catalogo principal"/>
    <s v="USD"/>
    <s v="N/A"/>
    <s v="Windows Server 2022 Datacenter - 2 Core_NCLF"/>
    <s v="Unidad"/>
    <s v="Und"/>
    <s v="Producto"/>
    <s v="N/A"/>
    <s v="N/A"/>
    <s v="N/A"/>
    <s v="DG7GMGF0D65N-0003_NCLF"/>
    <s v="Licencia"/>
    <n v="885"/>
    <n v="1"/>
    <n v="1"/>
    <n v="0"/>
    <n v="3652810.95"/>
    <n v="3652810.95"/>
    <n v="0"/>
  </r>
  <r>
    <s v="Catalogo principalCSP ENTIDADES NO CUALIFICADASDG7GMGF0D5RK-0005_NCLF"/>
    <s v="DG7GMGF0D5RK-0005_NCLFCSP ENTIDADES NO CUALIFICADAS"/>
    <m/>
    <x v="0"/>
    <s v="DG7GMGF0D5RK-0005_NCLF"/>
    <x v="5"/>
    <s v="Catalogo principal"/>
    <s v="USD"/>
    <s v="N/A"/>
    <s v="Windows Server 2022 Standard - 16 Core License Pack_NCLF"/>
    <s v="Unidad"/>
    <s v="Und"/>
    <s v="Producto"/>
    <s v="N/A"/>
    <s v="N/A"/>
    <s v="N/A"/>
    <s v="DG7GMGF0D5RK-0005_NCLF"/>
    <s v="Licencia"/>
    <n v="1229"/>
    <n v="1"/>
    <n v="1"/>
    <n v="0"/>
    <n v="5072660.63"/>
    <n v="5072660.63"/>
    <n v="0"/>
  </r>
  <r>
    <s v="Catalogo principalCSP ENTIDADES NO CUALIFICADASDG7GMGF0D5RK-0004_NCLF"/>
    <s v="DG7GMGF0D5RK-0004_NCLFCSP ENTIDADES NO CUALIFICADAS"/>
    <m/>
    <x v="0"/>
    <s v="DG7GMGF0D5RK-0004_NCLF"/>
    <x v="5"/>
    <s v="Catalogo principal"/>
    <s v="USD"/>
    <s v="N/A"/>
    <s v="Windows Server 2022 Standard - 2 Core License Pack_NCLF"/>
    <s v="Unidad"/>
    <s v="Und"/>
    <s v="Producto"/>
    <s v="N/A"/>
    <s v="N/A"/>
    <s v="N/A"/>
    <s v="DG7GMGF0D5RK-0004_NCLF"/>
    <s v="Licencia"/>
    <n v="154"/>
    <n v="1"/>
    <n v="1"/>
    <n v="0"/>
    <n v="635630.38"/>
    <n v="635630.38"/>
    <n v="0"/>
  </r>
  <r>
    <s v="Catalogo principalOPEN VALUE - CSP GOBIERNO077-05312"/>
    <s v="077-05312OPEN VALUE - CSP GOBIERNO"/>
    <m/>
    <x v="0"/>
    <s v="077-05312"/>
    <x v="2"/>
    <s v="Catalogo principal"/>
    <s v="USD"/>
    <s v="N/A"/>
    <s v="Microsoft® Access License &amp; Software Assurance Open Value Level D 3 Years Acquired Year 1 Additional Product_OV_OVNTO"/>
    <s v="Unidad"/>
    <s v="Und"/>
    <s v="Producto"/>
    <s v="N/A"/>
    <s v="N/A"/>
    <s v="N/A"/>
    <s v="077-05312"/>
    <s v="Licencia"/>
    <n v="291"/>
    <n v="1"/>
    <n v="1"/>
    <n v="0"/>
    <n v="1201093.77"/>
    <n v="1201093.77"/>
    <n v="0"/>
  </r>
  <r>
    <s v="Catalogo principalOPEN VALUE - CSP GOBIERNO077-05317"/>
    <s v="077-05317OPEN VALUE - CSP GOBIERNO"/>
    <m/>
    <x v="0"/>
    <s v="077-05317"/>
    <x v="2"/>
    <s v="Catalogo principal"/>
    <s v="USD"/>
    <s v="N/A"/>
    <s v="Microsoft® Access Software Assurance Open Value Level D 3 Years Acquired Year 1 Additional Product_OV_OVNTO"/>
    <s v="Unidad"/>
    <s v="Und"/>
    <s v="Producto"/>
    <s v="N/A"/>
    <s v="N/A"/>
    <s v="N/A"/>
    <s v="077-05317"/>
    <s v="Licencia"/>
    <n v="135"/>
    <n v="1"/>
    <n v="1"/>
    <n v="0"/>
    <n v="557208.45000000007"/>
    <n v="557208.44999999995"/>
    <n v="0"/>
  </r>
  <r>
    <s v="Catalogo principalOPEN VALUE - CSP GOBIERNO7U6-00005"/>
    <s v="7U6-00005OPEN VALUE - CSP GOBIERNO"/>
    <m/>
    <x v="0"/>
    <s v="7U6-00005"/>
    <x v="2"/>
    <s v="Catalogo principal"/>
    <s v="USD"/>
    <s v="N/A"/>
    <s v="Microsoft® Intune Open CAO Subscription Open Value Level D 1 Month AP_OV_OVNTO"/>
    <s v="Unidad"/>
    <s v="Und"/>
    <s v="Producto"/>
    <s v="N/A"/>
    <s v="N/A"/>
    <s v="N/A"/>
    <s v="7U6-00005"/>
    <s v="Suscripción mensual con pago anual"/>
    <n v="5.4"/>
    <n v="1"/>
    <n v="1"/>
    <n v="0"/>
    <n v="22288.338000000003"/>
    <n v="22288.34"/>
    <n v="0"/>
  </r>
  <r>
    <s v="Catalogo principalOPEN VALUE - CSP GOBIERNOHXC-00017"/>
    <s v="HXC-00017OPEN VALUE - CSP GOBIERNO"/>
    <m/>
    <x v="0"/>
    <s v="HXC-00017"/>
    <x v="2"/>
    <s v="Catalogo principal"/>
    <s v="USD"/>
    <s v="N/A"/>
    <s v="Microsoft®WebAntimalwareforTMGMB MonthlySubscriptions-VolumeLicense OLV 1License LevelD AdditionalProduct PerDvc 1Month_OV_OVNTO"/>
    <s v="Unidad"/>
    <s v="Und"/>
    <s v="Producto"/>
    <s v="N/A"/>
    <s v="N/A"/>
    <s v="N/A"/>
    <s v="HXC-00017"/>
    <s v="Suscripción mensual con pago anual"/>
    <n v="0.99"/>
    <n v="1"/>
    <n v="1"/>
    <n v="0"/>
    <n v="4086.1953000000003"/>
    <n v="4086.2"/>
    <n v="0"/>
  </r>
  <r>
    <s v="Catalogo principalOPEN VALUE - CSP GOBIERNOHXC-00018"/>
    <s v="HXC-00018OPEN VALUE - CSP GOBIERNO"/>
    <m/>
    <x v="0"/>
    <s v="HXC-00018"/>
    <x v="2"/>
    <s v="Catalogo principal"/>
    <s v="USD"/>
    <s v="N/A"/>
    <s v="Microsoft®WebAntimalwareforTMGMB MonthlySubscriptions-VolumeLicense OLV 1License LevelD AdditionalProduct PerUsr 1Month_OV_OVNTO"/>
    <s v="Unidad"/>
    <s v="Und"/>
    <s v="Producto"/>
    <s v="N/A"/>
    <s v="N/A"/>
    <s v="N/A"/>
    <s v="HXC-00018"/>
    <s v="Suscripción mensual con pago anual"/>
    <n v="0.99"/>
    <n v="1"/>
    <n v="1"/>
    <n v="0"/>
    <n v="4086.1953000000003"/>
    <n v="4086.2"/>
    <n v="0"/>
  </r>
  <r>
    <s v="Catalogo principalOPEN VALUE - CSP GOBIERNODG7GMGF0D8H4-0004"/>
    <s v="DG7GMGF0D8H4-0004OPEN VALUE - CSP GOBIERNO"/>
    <m/>
    <x v="0"/>
    <s v="DG7GMGF0D8H4-0004"/>
    <x v="2"/>
    <s v="Catalogo principal"/>
    <s v="USD"/>
    <s v="N/A"/>
    <s v="Windows 11 Pro Upgrade"/>
    <s v="Unidad"/>
    <s v="Und"/>
    <s v="Producto"/>
    <s v="N/A"/>
    <s v="N/A"/>
    <s v="N/A"/>
    <s v="DG7GMGF0D8H4-0004"/>
    <s v="Licencia"/>
    <n v="215"/>
    <n v="1"/>
    <n v="1"/>
    <n v="0"/>
    <n v="887406.05"/>
    <n v="887406.05"/>
    <n v="0"/>
  </r>
  <r>
    <s v="Catalogo principalOPEN VALUE - CSP GOBIERNODG7GMGF0D8H3-0004"/>
    <s v="DG7GMGF0D8H3-0004OPEN VALUE - CSP GOBIERNO"/>
    <m/>
    <x v="0"/>
    <s v="DG7GMGF0D8H3-0004"/>
    <x v="2"/>
    <s v="Catalogo principal"/>
    <s v="USD"/>
    <s v="N/A"/>
    <s v="Windows 11 Pro N Upgrade"/>
    <s v="Unidad"/>
    <s v="Und"/>
    <s v="Producto"/>
    <s v="N/A"/>
    <s v="N/A"/>
    <s v="N/A"/>
    <s v="DG7GMGF0D8H3-0004"/>
    <s v="Licencia"/>
    <n v="214"/>
    <n v="1"/>
    <n v="1"/>
    <n v="0"/>
    <n v="883278.58000000007"/>
    <n v="883278.58"/>
    <n v="0"/>
  </r>
  <r>
    <s v="Catalogo principalOPEN VALUE - CSP GOBIERNOCFQ7TTC0HL8Z-0001"/>
    <s v="CFQ7TTC0HL8Z-0001OPEN VALUE - CSP GOBIERNO"/>
    <m/>
    <x v="0"/>
    <s v="CFQ7TTC0HL8Z-0001"/>
    <x v="2"/>
    <s v="Catalogo principal"/>
    <s v="USD"/>
    <s v="N/A"/>
    <s v="10-Year Audit Log Retention Add On"/>
    <s v="Unidad"/>
    <s v="Und"/>
    <s v="Producto"/>
    <s v="N/A"/>
    <s v="N/A"/>
    <s v="N/A"/>
    <s v="CFQ7TTC0HL8Z-0001"/>
    <s v="Suscripción mensual con pago anual"/>
    <n v="2"/>
    <n v="1"/>
    <n v="1"/>
    <n v="0"/>
    <n v="8254.94"/>
    <n v="8254.94"/>
    <n v="0"/>
  </r>
  <r>
    <s v="Catalogo principalOPEN VALUE - CSP GOBIERNOCFQ7TTC0HDK0-0001"/>
    <s v="CFQ7TTC0HDK0-0001OPEN VALUE - CSP GOBIERNO"/>
    <m/>
    <x v="0"/>
    <s v="CFQ7TTC0HDK0-0001"/>
    <x v="2"/>
    <s v="Catalogo principal"/>
    <s v="USD"/>
    <s v="N/A"/>
    <s v="Advanced Communications"/>
    <s v="Unidad"/>
    <s v="Und"/>
    <s v="Producto"/>
    <s v="N/A"/>
    <s v="N/A"/>
    <s v="N/A"/>
    <s v="CFQ7TTC0HDK0-0001"/>
    <s v="Suscripción mensual con pago anual"/>
    <n v="12"/>
    <n v="1"/>
    <n v="1"/>
    <n v="0"/>
    <n v="49529.64"/>
    <n v="49529.64"/>
    <n v="0"/>
  </r>
  <r>
    <s v="Catalogo principalOPEN VALUE - CSP GOBIERNOCFQ7TTC0LHQD-0001"/>
    <s v="CFQ7TTC0LHQD-0001OPEN VALUE - CSP GOBIERNO"/>
    <m/>
    <x v="0"/>
    <s v="CFQ7TTC0LHQD-0001"/>
    <x v="2"/>
    <s v="Catalogo principal"/>
    <s v="USD"/>
    <s v="N/A"/>
    <s v="Advanced eDiscovery Storage"/>
    <s v="Unidad"/>
    <s v="Und"/>
    <s v="Producto"/>
    <s v="N/A"/>
    <s v="N/A"/>
    <s v="N/A"/>
    <s v="CFQ7TTC0LHQD-0001"/>
    <s v="Suscripción mensual con pago anual"/>
    <n v="100"/>
    <n v="1"/>
    <n v="1"/>
    <n v="0"/>
    <n v="412747"/>
    <n v="412747"/>
    <n v="0"/>
  </r>
  <r>
    <s v="Catalogo principalOPEN VALUE - CSP GOBIERNOCFQ7TTC0LH0Z-0001"/>
    <s v="CFQ7TTC0LH0Z-0001OPEN VALUE - CSP GOBIERNO"/>
    <m/>
    <x v="0"/>
    <s v="CFQ7TTC0LH0Z-0001"/>
    <x v="2"/>
    <s v="Catalogo principal"/>
    <s v="USD"/>
    <s v="N/A"/>
    <s v="AI Builder Capacity add-on"/>
    <s v="Unidad"/>
    <s v="Und"/>
    <s v="Producto"/>
    <s v="N/A"/>
    <s v="N/A"/>
    <s v="N/A"/>
    <s v="CFQ7TTC0LH0Z-0001"/>
    <s v="Suscripción mensual con pago anual"/>
    <n v="500"/>
    <n v="1"/>
    <n v="1"/>
    <n v="0"/>
    <n v="2063735.0000000002"/>
    <n v="2063735"/>
    <n v="0"/>
  </r>
  <r>
    <s v="Catalogo principalOPEN VALUE - CSP GOBIERNOCFQ7TTC0LFLS-0002"/>
    <s v="CFQ7TTC0LFLS-0002OPEN VALUE - CSP GOBIERNO"/>
    <m/>
    <x v="0"/>
    <s v="CFQ7TTC0LFLS-0002"/>
    <x v="2"/>
    <s v="Catalogo principal"/>
    <s v="USD"/>
    <s v="N/A"/>
    <s v="Azure Active Directory Premium P1"/>
    <s v="Unidad"/>
    <s v="Und"/>
    <s v="Producto"/>
    <s v="N/A"/>
    <s v="N/A"/>
    <s v="N/A"/>
    <s v="CFQ7TTC0LFLS-0002"/>
    <s v="Suscripción mensual con pago anual"/>
    <n v="6"/>
    <n v="1"/>
    <n v="1"/>
    <n v="0"/>
    <n v="24764.82"/>
    <n v="24764.82"/>
    <n v="0"/>
  </r>
  <r>
    <s v="Catalogo principalOPEN VALUE - CSP GOBIERNOCFQ7TTC0LFK5-0001"/>
    <s v="CFQ7TTC0LFK5-0001OPEN VALUE - CSP GOBIERNO"/>
    <m/>
    <x v="0"/>
    <s v="CFQ7TTC0LFK5-0001"/>
    <x v="2"/>
    <s v="Catalogo principal"/>
    <s v="USD"/>
    <s v="N/A"/>
    <s v="Azure Active Directory Premium P2"/>
    <s v="Unidad"/>
    <s v="Und"/>
    <s v="Producto"/>
    <s v="N/A"/>
    <s v="N/A"/>
    <s v="N/A"/>
    <s v="CFQ7TTC0LFK5-0001"/>
    <s v="Suscripción mensual con pago anual"/>
    <n v="9"/>
    <n v="1"/>
    <n v="1"/>
    <n v="0"/>
    <n v="37147.230000000003"/>
    <n v="37147.230000000003"/>
    <n v="0"/>
  </r>
  <r>
    <s v="Catalogo principalOPEN VALUE - CSP GOBIERNOCFQ7TTC0LH9J-0001"/>
    <s v="CFQ7TTC0LH9J-0001OPEN VALUE - CSP GOBIERNO"/>
    <m/>
    <x v="0"/>
    <s v="CFQ7TTC0LH9J-0001"/>
    <x v="2"/>
    <s v="Catalogo principal"/>
    <s v="USD"/>
    <s v="N/A"/>
    <s v="Azure Information Protection Premium P1"/>
    <s v="Unidad"/>
    <s v="Und"/>
    <s v="Producto"/>
    <s v="N/A"/>
    <s v="N/A"/>
    <s v="N/A"/>
    <s v="CFQ7TTC0LH9J-0001"/>
    <s v="Suscripción mensual con pago anual"/>
    <n v="2"/>
    <n v="1"/>
    <n v="1"/>
    <n v="0"/>
    <n v="8254.94"/>
    <n v="8254.94"/>
    <n v="0"/>
  </r>
  <r>
    <s v="Catalogo principalOPEN VALUE - CSP GOBIERNOCFQ7TTC0LHT2-0001"/>
    <s v="CFQ7TTC0LHT2-0001OPEN VALUE - CSP GOBIERNO"/>
    <m/>
    <x v="0"/>
    <s v="CFQ7TTC0LHT2-0001"/>
    <x v="2"/>
    <s v="Catalogo principal"/>
    <s v="USD"/>
    <s v="N/A"/>
    <s v="Chat session for Virtual Agent"/>
    <s v="Unidad"/>
    <s v="Und"/>
    <s v="Producto"/>
    <s v="N/A"/>
    <s v="N/A"/>
    <s v="N/A"/>
    <s v="CFQ7TTC0LHT2-0001"/>
    <s v="Suscripción mensual con pago anual"/>
    <n v="450"/>
    <n v="1"/>
    <n v="1"/>
    <n v="0"/>
    <n v="1857361.5"/>
    <n v="1857361.5"/>
    <n v="0"/>
  </r>
  <r>
    <s v="Catalogo principalOPEN VALUE - CSP GOBIERNOCFQ7TTC0LH0V-0001"/>
    <s v="CFQ7TTC0LH0V-0001OPEN VALUE - CSP GOBIERNO"/>
    <m/>
    <x v="0"/>
    <s v="CFQ7TTC0LH0V-0001"/>
    <x v="2"/>
    <s v="Catalogo principal"/>
    <s v="USD"/>
    <s v="N/A"/>
    <s v="Common Area Phone"/>
    <s v="Unidad"/>
    <s v="Und"/>
    <s v="Producto"/>
    <s v="N/A"/>
    <s v="N/A"/>
    <s v="N/A"/>
    <s v="CFQ7TTC0LH0V-0001"/>
    <s v="Suscripción mensual con pago anual"/>
    <n v="8"/>
    <n v="1"/>
    <n v="1"/>
    <n v="0"/>
    <n v="33019.760000000002"/>
    <n v="33019.760000000002"/>
    <n v="0"/>
  </r>
  <r>
    <s v="Catalogo principalOPEN VALUE - CSP GOBIERNOCFQ7TTC0LHRL-0002"/>
    <s v="CFQ7TTC0LHRL-0002OPEN VALUE - CSP GOBIERNO"/>
    <m/>
    <x v="0"/>
    <s v="CFQ7TTC0LHRL-0002"/>
    <x v="2"/>
    <s v="Catalogo principal"/>
    <s v="USD"/>
    <s v="N/A"/>
    <s v="Common Data Service Database Capacity"/>
    <s v="Unidad"/>
    <s v="Und"/>
    <s v="Producto"/>
    <s v="N/A"/>
    <s v="N/A"/>
    <s v="N/A"/>
    <s v="CFQ7TTC0LHRL-0002"/>
    <s v="Suscripción mensual con pago anual"/>
    <n v="40"/>
    <n v="1"/>
    <n v="1"/>
    <n v="0"/>
    <n v="165098.80000000002"/>
    <n v="165098.79999999999"/>
    <n v="0"/>
  </r>
  <r>
    <s v="Catalogo principalOPEN VALUE - CSP GOBIERNOCFQ7TTC0LHQ3-0001"/>
    <s v="CFQ7TTC0LHQ3-0001OPEN VALUE - CSP GOBIERNO"/>
    <m/>
    <x v="0"/>
    <s v="CFQ7TTC0LHQ3-0001"/>
    <x v="2"/>
    <s v="Catalogo principal"/>
    <s v="USD"/>
    <s v="N/A"/>
    <s v="Common Data Service File Capacity"/>
    <s v="Unidad"/>
    <s v="Und"/>
    <s v="Producto"/>
    <s v="N/A"/>
    <s v="N/A"/>
    <s v="N/A"/>
    <s v="CFQ7TTC0LHQ3-0001"/>
    <s v="Suscripción mensual con pago anual"/>
    <n v="2"/>
    <n v="1"/>
    <n v="1"/>
    <n v="0"/>
    <n v="8254.94"/>
    <n v="8254.94"/>
    <n v="0"/>
  </r>
  <r>
    <s v="Catalogo principalOPEN VALUE - CSP GOBIERNOCFQ7TTC0HBSL-0001"/>
    <s v="CFQ7TTC0HBSL-0001OPEN VALUE - CSP GOBIERNO"/>
    <m/>
    <x v="0"/>
    <s v="CFQ7TTC0HBSL-0001"/>
    <x v="2"/>
    <s v="Catalogo principal"/>
    <s v="USD"/>
    <s v="N/A"/>
    <s v="Common Data Service Log Capacity"/>
    <s v="Unidad"/>
    <s v="Und"/>
    <s v="Producto"/>
    <s v="N/A"/>
    <s v="N/A"/>
    <s v="N/A"/>
    <s v="CFQ7TTC0HBSL-0001"/>
    <s v="Suscripción mensual con pago anual"/>
    <n v="10"/>
    <n v="1"/>
    <n v="1"/>
    <n v="0"/>
    <n v="41274.700000000004"/>
    <n v="41274.699999999997"/>
    <n v="0"/>
  </r>
  <r>
    <s v="Catalogo principalOPEN VALUE - CSP GOBIERNOCFQ7TTC0LHXR-0001"/>
    <s v="CFQ7TTC0LHXR-0001OPEN VALUE - CSP GOBIERNO"/>
    <m/>
    <x v="0"/>
    <s v="CFQ7TTC0LHXR-0001"/>
    <x v="2"/>
    <s v="Catalogo principal"/>
    <s v="USD"/>
    <s v="N/A"/>
    <s v="Dynamics 365  Operations – Order Lines"/>
    <s v="Unidad"/>
    <s v="Und"/>
    <s v="Producto"/>
    <s v="N/A"/>
    <s v="N/A"/>
    <s v="N/A"/>
    <s v="CFQ7TTC0LHXR-0001"/>
    <s v="Suscripción mensual con pago anual"/>
    <n v="500"/>
    <n v="1"/>
    <n v="1"/>
    <n v="0"/>
    <n v="2063735.0000000002"/>
    <n v="2063735"/>
    <n v="0"/>
  </r>
  <r>
    <s v="Catalogo principalOPEN VALUE - CSP GOBIERNOCFQ7TTC0LHWJ-0001"/>
    <s v="CFQ7TTC0LHWJ-0001OPEN VALUE - CSP GOBIERNO"/>
    <m/>
    <x v="0"/>
    <s v="CFQ7TTC0LHWJ-0001"/>
    <x v="2"/>
    <s v="Catalogo principal"/>
    <s v="USD"/>
    <s v="N/A"/>
    <s v="Dynamics 365 Asset Management Addl Assets"/>
    <s v="Unidad"/>
    <s v="Und"/>
    <s v="Producto"/>
    <s v="N/A"/>
    <s v="N/A"/>
    <s v="N/A"/>
    <s v="CFQ7TTC0LHWJ-0001"/>
    <s v="Suscripción mensual con pago anual"/>
    <n v="100"/>
    <n v="1"/>
    <n v="1"/>
    <n v="0"/>
    <n v="412747"/>
    <n v="412747"/>
    <n v="0"/>
  </r>
  <r>
    <s v="Catalogo principalOPEN VALUE - CSP GOBIERNOCFQ7TTC0HD7P-0001"/>
    <s v="CFQ7TTC0HD7P-0001OPEN VALUE - CSP GOBIERNO"/>
    <m/>
    <x v="0"/>
    <s v="CFQ7TTC0HD7P-0001"/>
    <x v="2"/>
    <s v="Catalogo principal"/>
    <s v="USD"/>
    <s v="N/A"/>
    <s v="Dynamics 365 Business Central Additional Environment Addon"/>
    <s v="Unidad"/>
    <s v="Und"/>
    <s v="Producto"/>
    <s v="N/A"/>
    <s v="N/A"/>
    <s v="N/A"/>
    <s v="CFQ7TTC0HD7P-0001"/>
    <s v="Suscripción mensual con pago anual"/>
    <n v="500"/>
    <n v="1"/>
    <n v="1"/>
    <n v="0"/>
    <n v="2063735.0000000002"/>
    <n v="2063735"/>
    <n v="0"/>
  </r>
  <r>
    <s v="Catalogo principalOPEN VALUE - CSP GOBIERNOCFQ7TTC0HD3R-0001"/>
    <s v="CFQ7TTC0HD3R-0001OPEN VALUE - CSP GOBIERNO"/>
    <m/>
    <x v="0"/>
    <s v="CFQ7TTC0HD3R-0001"/>
    <x v="2"/>
    <s v="Catalogo principal"/>
    <s v="USD"/>
    <s v="N/A"/>
    <s v="Dynamics 365 Business Central Database Capacity"/>
    <s v="Unidad"/>
    <s v="Und"/>
    <s v="Producto"/>
    <s v="N/A"/>
    <s v="N/A"/>
    <s v="N/A"/>
    <s v="CFQ7TTC0HD3R-0001"/>
    <s v="Suscripción mensual con pago anual"/>
    <n v="10"/>
    <n v="1"/>
    <n v="1"/>
    <n v="0"/>
    <n v="41274.700000000004"/>
    <n v="41274.699999999997"/>
    <n v="0"/>
  </r>
  <r>
    <s v="Catalogo principalOPEN VALUE - CSP GOBIERNOCFQ7TTC0HD3R-0003"/>
    <s v="CFQ7TTC0HD3R-0003OPEN VALUE - CSP GOBIERNO"/>
    <m/>
    <x v="0"/>
    <s v="CFQ7TTC0HD3R-0003"/>
    <x v="2"/>
    <s v="Catalogo principal"/>
    <s v="USD"/>
    <s v="N/A"/>
    <s v="Dynamics 365 Business Central Database Capacity Overage"/>
    <s v="Unidad"/>
    <s v="Und"/>
    <s v="Producto"/>
    <s v="N/A"/>
    <s v="N/A"/>
    <s v="N/A"/>
    <s v="CFQ7TTC0HD3R-0003"/>
    <s v="Suscripción mensual con pago anual"/>
    <n v="5"/>
    <n v="1"/>
    <n v="1"/>
    <n v="0"/>
    <n v="20637.350000000002"/>
    <n v="20637.349999999999"/>
    <n v="0"/>
  </r>
  <r>
    <s v="Catalogo principalOPEN VALUE - CSP GOBIERNOCFQ7TTC0HD3R-0002"/>
    <s v="CFQ7TTC0HD3R-0002OPEN VALUE - CSP GOBIERNO"/>
    <m/>
    <x v="0"/>
    <s v="CFQ7TTC0HD3R-0002"/>
    <x v="2"/>
    <s v="Catalogo principal"/>
    <s v="USD"/>
    <s v="N/A"/>
    <s v="Dynamics 365 Business Central Database Capacity 100GB"/>
    <s v="Unidad"/>
    <s v="Und"/>
    <s v="Producto"/>
    <s v="N/A"/>
    <s v="N/A"/>
    <s v="N/A"/>
    <s v="CFQ7TTC0HD3R-0002"/>
    <s v="Suscripción mensual con pago anual"/>
    <n v="500"/>
    <n v="1"/>
    <n v="1"/>
    <n v="0"/>
    <n v="2063735.0000000002"/>
    <n v="2063735"/>
    <n v="0"/>
  </r>
  <r>
    <s v="Catalogo principalOPEN VALUE - CSP GOBIERNOCFQ7TTC0LH3F-0002"/>
    <s v="CFQ7TTC0LH3F-0002OPEN VALUE - CSP GOBIERNO"/>
    <m/>
    <x v="0"/>
    <s v="CFQ7TTC0LH3F-0002"/>
    <x v="2"/>
    <s v="Catalogo principal"/>
    <s v="USD"/>
    <s v="N/A"/>
    <s v="Dynamics 365 Business Central Device"/>
    <s v="Unidad"/>
    <s v="Und"/>
    <s v="Producto"/>
    <s v="N/A"/>
    <s v="N/A"/>
    <s v="N/A"/>
    <s v="CFQ7TTC0LH3F-0002"/>
    <s v="Suscripción mensual con pago anual"/>
    <n v="40"/>
    <n v="1"/>
    <n v="1"/>
    <n v="0"/>
    <n v="165098.80000000002"/>
    <n v="165098.79999999999"/>
    <n v="0"/>
  </r>
  <r>
    <s v="Catalogo principalOPEN VALUE - CSP GOBIERNOCFQ7TTC0LH34-0001"/>
    <s v="CFQ7TTC0LH34-0001OPEN VALUE - CSP GOBIERNO"/>
    <m/>
    <x v="0"/>
    <s v="CFQ7TTC0LH34-0001"/>
    <x v="2"/>
    <s v="Catalogo principal"/>
    <s v="USD"/>
    <s v="N/A"/>
    <s v="Dynamics 365 Business Central Essentials"/>
    <s v="Unidad"/>
    <s v="Und"/>
    <s v="Producto"/>
    <s v="N/A"/>
    <s v="N/A"/>
    <s v="N/A"/>
    <s v="CFQ7TTC0LH34-0001"/>
    <s v="Suscripción mensual con pago anual"/>
    <n v="70"/>
    <n v="1"/>
    <n v="1"/>
    <n v="0"/>
    <n v="288922.90000000002"/>
    <n v="288922.90000000002"/>
    <n v="0"/>
  </r>
  <r>
    <s v="Catalogo principalOPEN VALUE - CSP GOBIERNOCFQ7TTC0LH33-0001"/>
    <s v="CFQ7TTC0LH33-0001OPEN VALUE - CSP GOBIERNO"/>
    <m/>
    <x v="0"/>
    <s v="CFQ7TTC0LH33-0001"/>
    <x v="2"/>
    <s v="Catalogo principal"/>
    <s v="USD"/>
    <s v="N/A"/>
    <s v="Dynamics 365 Business Central External Accountant"/>
    <s v="Unidad"/>
    <s v="Und"/>
    <s v="Producto"/>
    <s v="N/A"/>
    <s v="N/A"/>
    <s v="N/A"/>
    <s v="CFQ7TTC0LH33-0001"/>
    <s v="Suscripción mensual con pago anual"/>
    <n v="0"/>
    <n v="1"/>
    <n v="1"/>
    <n v="0"/>
    <n v="0"/>
    <n v="0"/>
    <n v="0"/>
  </r>
  <r>
    <s v="Catalogo principalOPEN VALUE - CSP GOBIERNOCFQ7TTC0LH38-0001"/>
    <s v="CFQ7TTC0LH38-0001OPEN VALUE - CSP GOBIERNO"/>
    <m/>
    <x v="0"/>
    <s v="CFQ7TTC0LH38-0001"/>
    <x v="2"/>
    <s v="Catalogo principal"/>
    <s v="USD"/>
    <s v="N/A"/>
    <s v="Dynamics 365 Business Central Premium"/>
    <s v="Unidad"/>
    <s v="Und"/>
    <s v="Producto"/>
    <s v="N/A"/>
    <s v="N/A"/>
    <s v="N/A"/>
    <s v="CFQ7TTC0LH38-0001"/>
    <s v="Suscripción mensual con pago anual"/>
    <n v="100"/>
    <n v="1"/>
    <n v="1"/>
    <n v="0"/>
    <n v="412747"/>
    <n v="412747"/>
    <n v="0"/>
  </r>
  <r>
    <s v="Catalogo principalOPEN VALUE - CSP GOBIERNOCFQ7TTC0LH39-0002"/>
    <s v="CFQ7TTC0LH39-0002OPEN VALUE - CSP GOBIERNO"/>
    <m/>
    <x v="0"/>
    <s v="CFQ7TTC0LH39-0002"/>
    <x v="2"/>
    <s v="Catalogo principal"/>
    <s v="USD"/>
    <s v="N/A"/>
    <s v="Dynamics 365 Business Central Team Members"/>
    <s v="Unidad"/>
    <s v="Und"/>
    <s v="Producto"/>
    <s v="N/A"/>
    <s v="N/A"/>
    <s v="N/A"/>
    <s v="CFQ7TTC0LH39-0002"/>
    <s v="Suscripción mensual con pago anual"/>
    <n v="8"/>
    <n v="1"/>
    <n v="1"/>
    <n v="0"/>
    <n v="33019.760000000002"/>
    <n v="33019.760000000002"/>
    <n v="0"/>
  </r>
  <r>
    <s v="Catalogo principalOPEN VALUE - CSP GOBIERNOCFQ7TTC0LH2Z-0002"/>
    <s v="CFQ7TTC0LH2Z-0002OPEN VALUE - CSP GOBIERNO"/>
    <m/>
    <x v="0"/>
    <s v="CFQ7TTC0LH2Z-0002"/>
    <x v="2"/>
    <s v="Catalogo principal"/>
    <s v="USD"/>
    <s v="N/A"/>
    <s v="Dynamics 365 Commerce"/>
    <s v="Unidad"/>
    <s v="Und"/>
    <s v="Producto"/>
    <s v="N/A"/>
    <s v="N/A"/>
    <s v="N/A"/>
    <s v="CFQ7TTC0LH2Z-0002"/>
    <s v="Suscripción mensual con pago anual"/>
    <n v="180"/>
    <n v="1"/>
    <n v="1"/>
    <n v="0"/>
    <n v="742944.60000000009"/>
    <n v="742944.6"/>
    <n v="0"/>
  </r>
  <r>
    <s v="Catalogo principalOPEN VALUE - CSP GOBIERNOCFQ7TTC0LH2Z-0001"/>
    <s v="CFQ7TTC0LH2Z-0001OPEN VALUE - CSP GOBIERNO"/>
    <m/>
    <x v="0"/>
    <s v="CFQ7TTC0LH2Z-0001"/>
    <x v="2"/>
    <s v="Catalogo principal"/>
    <s v="USD"/>
    <s v="N/A"/>
    <s v="Dynamics 365 Commerce Attach to Qualifying Dynamics 365 Base Offer"/>
    <s v="Unidad"/>
    <s v="Und"/>
    <s v="Producto"/>
    <s v="N/A"/>
    <s v="N/A"/>
    <s v="N/A"/>
    <s v="CFQ7TTC0LH2Z-0001"/>
    <s v="Suscripción mensual con pago anual"/>
    <n v="30"/>
    <n v="1"/>
    <n v="1"/>
    <n v="0"/>
    <n v="123824.1"/>
    <n v="123824.1"/>
    <n v="0"/>
  </r>
  <r>
    <s v="Catalogo principalOPEN VALUE - CSP GOBIERNOCFQ7TTC0HM0T-0012"/>
    <s v="CFQ7TTC0HM0T-0012OPEN VALUE - CSP GOBIERNO"/>
    <m/>
    <x v="0"/>
    <s v="CFQ7TTC0HM0T-0012"/>
    <x v="2"/>
    <s v="Catalogo principal"/>
    <s v="USD"/>
    <s v="N/A"/>
    <s v="Dynamics 365 e-Commerce Tier 1 Band 5 Overage"/>
    <s v="Unidad"/>
    <s v="Und"/>
    <s v="Producto"/>
    <s v="N/A"/>
    <s v="N/A"/>
    <s v="N/A"/>
    <s v="CFQ7TTC0HM0T-0012"/>
    <s v="Suscripción mensual con pago anual"/>
    <n v="500"/>
    <n v="1"/>
    <n v="1"/>
    <n v="0"/>
    <n v="2063735.0000000002"/>
    <n v="2063735"/>
    <n v="0"/>
  </r>
  <r>
    <s v="Catalogo principalOPEN VALUE - CSP GOBIERNOCFQ7TTC0HM0T-0011"/>
    <s v="CFQ7TTC0HM0T-0011OPEN VALUE - CSP GOBIERNO"/>
    <m/>
    <x v="0"/>
    <s v="CFQ7TTC0HM0T-0011"/>
    <x v="2"/>
    <s v="Catalogo principal"/>
    <s v="USD"/>
    <s v="N/A"/>
    <s v="Dynamics 365 e-Commerce Tier 1 Band 6"/>
    <s v="Unidad"/>
    <s v="Und"/>
    <s v="Producto"/>
    <s v="N/A"/>
    <s v="N/A"/>
    <s v="N/A"/>
    <s v="CFQ7TTC0HM0T-0011"/>
    <s v="Suscripción mensual con pago anual"/>
    <n v="4000"/>
    <n v="1"/>
    <n v="1"/>
    <n v="0"/>
    <n v="16509880.000000002"/>
    <n v="16509880"/>
    <n v="0"/>
  </r>
  <r>
    <s v="Catalogo principalOPEN VALUE - CSP GOBIERNOCFQ7TTC0HM0T-0010"/>
    <s v="CFQ7TTC0HM0T-0010OPEN VALUE - CSP GOBIERNO"/>
    <m/>
    <x v="0"/>
    <s v="CFQ7TTC0HM0T-0010"/>
    <x v="2"/>
    <s v="Catalogo principal"/>
    <s v="USD"/>
    <s v="N/A"/>
    <s v="Dynamics 365 e-Commerce Tier 1 Band 6 Overage"/>
    <s v="Unidad"/>
    <s v="Und"/>
    <s v="Producto"/>
    <s v="N/A"/>
    <s v="N/A"/>
    <s v="N/A"/>
    <s v="CFQ7TTC0HM0T-0010"/>
    <s v="Suscripción mensual con pago anual"/>
    <n v="500"/>
    <n v="1"/>
    <n v="1"/>
    <n v="0"/>
    <n v="2063735.0000000002"/>
    <n v="2063735"/>
    <n v="0"/>
  </r>
  <r>
    <s v="Catalogo principalOPEN VALUE - CSP GOBIERNOCFQ7TTC0HM0T-000Z"/>
    <s v="CFQ7TTC0HM0T-000ZOPEN VALUE - CSP GOBIERNO"/>
    <m/>
    <x v="0"/>
    <s v="CFQ7TTC0HM0T-000Z"/>
    <x v="2"/>
    <s v="Catalogo principal"/>
    <s v="USD"/>
    <s v="N/A"/>
    <s v="Dynamics 365 e-Commerce Tier 2 Band 1"/>
    <s v="Unidad"/>
    <s v="Und"/>
    <s v="Producto"/>
    <s v="N/A"/>
    <s v="N/A"/>
    <s v="N/A"/>
    <s v="CFQ7TTC0HM0T-000Z"/>
    <s v="Suscripción mensual con pago anual"/>
    <n v="14500"/>
    <n v="1"/>
    <n v="1"/>
    <n v="0"/>
    <n v="59848315"/>
    <n v="59848315"/>
    <n v="0"/>
  </r>
  <r>
    <s v="Catalogo principalOPEN VALUE - CSP GOBIERNOCFQ7TTC0HM0T-000X"/>
    <s v="CFQ7TTC0HM0T-000XOPEN VALUE - CSP GOBIERNO"/>
    <m/>
    <x v="0"/>
    <s v="CFQ7TTC0HM0T-000X"/>
    <x v="2"/>
    <s v="Catalogo principal"/>
    <s v="USD"/>
    <s v="N/A"/>
    <s v="Dynamics 365 e-Commerce Tier 2 Band 1 Overage"/>
    <s v="Unidad"/>
    <s v="Und"/>
    <s v="Producto"/>
    <s v="N/A"/>
    <s v="N/A"/>
    <s v="N/A"/>
    <s v="CFQ7TTC0HM0T-000X"/>
    <s v="Suscripción mensual con pago anual"/>
    <n v="500"/>
    <n v="1"/>
    <n v="1"/>
    <n v="0"/>
    <n v="2063735.0000000002"/>
    <n v="2063735"/>
    <n v="0"/>
  </r>
  <r>
    <s v="Catalogo principalOPEN VALUE - CSP GOBIERNOCFQ7TTC0HM0T-000W"/>
    <s v="CFQ7TTC0HM0T-000WOPEN VALUE - CSP GOBIERNO"/>
    <m/>
    <x v="0"/>
    <s v="CFQ7TTC0HM0T-000W"/>
    <x v="2"/>
    <s v="Catalogo principal"/>
    <s v="USD"/>
    <s v="N/A"/>
    <s v="Dynamics 365 e-Commerce Tier 2 Band 2"/>
    <s v="Unidad"/>
    <s v="Und"/>
    <s v="Producto"/>
    <s v="N/A"/>
    <s v="N/A"/>
    <s v="N/A"/>
    <s v="CFQ7TTC0HM0T-000W"/>
    <s v="Suscripción mensual con pago anual"/>
    <n v="14500"/>
    <n v="1"/>
    <n v="1"/>
    <n v="0"/>
    <n v="59848315"/>
    <n v="59848315"/>
    <n v="0"/>
  </r>
  <r>
    <s v="Catalogo principalOPEN VALUE - CSP GOBIERNOCFQ7TTC0HM0T-000V"/>
    <s v="CFQ7TTC0HM0T-000VOPEN VALUE - CSP GOBIERNO"/>
    <m/>
    <x v="0"/>
    <s v="CFQ7TTC0HM0T-000V"/>
    <x v="2"/>
    <s v="Catalogo principal"/>
    <s v="USD"/>
    <s v="N/A"/>
    <s v="Dynamics 365 e-Commerce Tier 2 Band 2 Overage"/>
    <s v="Unidad"/>
    <s v="Und"/>
    <s v="Producto"/>
    <s v="N/A"/>
    <s v="N/A"/>
    <s v="N/A"/>
    <s v="CFQ7TTC0HM0T-000V"/>
    <s v="Suscripción mensual con pago anual"/>
    <n v="500"/>
    <n v="1"/>
    <n v="1"/>
    <n v="0"/>
    <n v="2063735.0000000002"/>
    <n v="2063735"/>
    <n v="0"/>
  </r>
  <r>
    <s v="Catalogo principalOPEN VALUE - CSP GOBIERNOCFQ7TTC0HM0T-0016"/>
    <s v="CFQ7TTC0HM0T-0016OPEN VALUE - CSP GOBIERNO"/>
    <m/>
    <x v="0"/>
    <s v="CFQ7TTC0HM0T-0016"/>
    <x v="2"/>
    <s v="Catalogo principal"/>
    <s v="USD"/>
    <s v="N/A"/>
    <s v="Dynamics 365 e-Commerce Tier 1 Band 2 Overage"/>
    <s v="Unidad"/>
    <s v="Und"/>
    <s v="Producto"/>
    <s v="N/A"/>
    <s v="N/A"/>
    <s v="N/A"/>
    <s v="CFQ7TTC0HM0T-0016"/>
    <s v="Suscripción mensual con pago anual"/>
    <n v="500"/>
    <n v="1"/>
    <n v="1"/>
    <n v="0"/>
    <n v="2063735.0000000002"/>
    <n v="2063735"/>
    <n v="0"/>
  </r>
  <r>
    <s v="Catalogo principalOPEN VALUE - CSP GOBIERNOCFQ7TTC0HM0T-000G"/>
    <s v="CFQ7TTC0HM0T-000GOPEN VALUE - CSP GOBIERNO"/>
    <m/>
    <x v="0"/>
    <s v="CFQ7TTC0HM0T-000G"/>
    <x v="2"/>
    <s v="Catalogo principal"/>
    <s v="USD"/>
    <s v="N/A"/>
    <s v="Dynamics 365 e-Commerce Tier 3 Band 2 Overage"/>
    <s v="Unidad"/>
    <s v="Und"/>
    <s v="Producto"/>
    <s v="N/A"/>
    <s v="N/A"/>
    <s v="N/A"/>
    <s v="CFQ7TTC0HM0T-000G"/>
    <s v="Suscripción mensual con pago anual"/>
    <n v="500"/>
    <n v="1"/>
    <n v="1"/>
    <n v="0"/>
    <n v="2063735.0000000002"/>
    <n v="2063735"/>
    <n v="0"/>
  </r>
  <r>
    <s v="Catalogo principalOPEN VALUE - CSP GOBIERNOCFQ7TTC0HM0T-000F"/>
    <s v="CFQ7TTC0HM0T-000FOPEN VALUE - CSP GOBIERNO"/>
    <m/>
    <x v="0"/>
    <s v="CFQ7TTC0HM0T-000F"/>
    <x v="2"/>
    <s v="Catalogo principal"/>
    <s v="USD"/>
    <s v="N/A"/>
    <s v="Dynamics 365 e-Commerce Tier 3 Band 3"/>
    <s v="Unidad"/>
    <s v="Und"/>
    <s v="Producto"/>
    <s v="N/A"/>
    <s v="N/A"/>
    <s v="N/A"/>
    <s v="CFQ7TTC0HM0T-000F"/>
    <s v="Suscripción mensual con pago anual"/>
    <n v="31000"/>
    <n v="1"/>
    <n v="1"/>
    <n v="0"/>
    <n v="127951570.00000001"/>
    <n v="127951570"/>
    <n v="0"/>
  </r>
  <r>
    <s v="Catalogo principalOPEN VALUE - CSP GOBIERNOCFQ7TTC0HM0T-000D"/>
    <s v="CFQ7TTC0HM0T-000DOPEN VALUE - CSP GOBIERNO"/>
    <m/>
    <x v="0"/>
    <s v="CFQ7TTC0HM0T-000D"/>
    <x v="2"/>
    <s v="Catalogo principal"/>
    <s v="USD"/>
    <s v="N/A"/>
    <s v="Dynamics 365 e-Commerce Tier 3 Band 3 Overage"/>
    <s v="Unidad"/>
    <s v="Und"/>
    <s v="Producto"/>
    <s v="N/A"/>
    <s v="N/A"/>
    <s v="N/A"/>
    <s v="CFQ7TTC0HM0T-000D"/>
    <s v="Suscripción mensual con pago anual"/>
    <n v="500"/>
    <n v="1"/>
    <n v="1"/>
    <n v="0"/>
    <n v="2063735.0000000002"/>
    <n v="2063735"/>
    <n v="0"/>
  </r>
  <r>
    <s v="Catalogo principalOPEN VALUE - CSP GOBIERNOCFQ7TTC0HM0T-000C"/>
    <s v="CFQ7TTC0HM0T-000COPEN VALUE - CSP GOBIERNO"/>
    <m/>
    <x v="0"/>
    <s v="CFQ7TTC0HM0T-000C"/>
    <x v="2"/>
    <s v="Catalogo principal"/>
    <s v="USD"/>
    <s v="N/A"/>
    <s v="Dynamics 365 e-Commerce Tier 1 Band 4"/>
    <s v="Unidad"/>
    <s v="Und"/>
    <s v="Producto"/>
    <s v="N/A"/>
    <s v="N/A"/>
    <s v="N/A"/>
    <s v="CFQ7TTC0HM0T-000C"/>
    <s v="Suscripción mensual con pago anual"/>
    <n v="4000"/>
    <n v="1"/>
    <n v="1"/>
    <n v="0"/>
    <n v="16509880.000000002"/>
    <n v="16509880"/>
    <n v="0"/>
  </r>
  <r>
    <s v="Catalogo principalOPEN VALUE - CSP GOBIERNOCFQ7TTC0HM0T-000B"/>
    <s v="CFQ7TTC0HM0T-000BOPEN VALUE - CSP GOBIERNO"/>
    <m/>
    <x v="0"/>
    <s v="CFQ7TTC0HM0T-000B"/>
    <x v="2"/>
    <s v="Catalogo principal"/>
    <s v="USD"/>
    <s v="N/A"/>
    <s v="Dynamics 365 e-Commerce Tier 1 Band 1 Overage"/>
    <s v="Unidad"/>
    <s v="Und"/>
    <s v="Producto"/>
    <s v="N/A"/>
    <s v="N/A"/>
    <s v="N/A"/>
    <s v="CFQ7TTC0HM0T-000B"/>
    <s v="Suscripción mensual con pago anual"/>
    <n v="500"/>
    <n v="1"/>
    <n v="1"/>
    <n v="0"/>
    <n v="2063735.0000000002"/>
    <n v="2063735"/>
    <n v="0"/>
  </r>
  <r>
    <s v="Catalogo principalOPEN VALUE - CSP GOBIERNOCFQ7TTC0HM0T-0009"/>
    <s v="CFQ7TTC0HM0T-0009OPEN VALUE - CSP GOBIERNO"/>
    <m/>
    <x v="0"/>
    <s v="CFQ7TTC0HM0T-0009"/>
    <x v="2"/>
    <s v="Catalogo principal"/>
    <s v="USD"/>
    <s v="N/A"/>
    <s v="Dynamics 365 e-Commerce Tier 3 Band 6"/>
    <s v="Unidad"/>
    <s v="Und"/>
    <s v="Producto"/>
    <s v="N/A"/>
    <s v="N/A"/>
    <s v="N/A"/>
    <s v="CFQ7TTC0HM0T-0009"/>
    <s v="Suscripción mensual con pago anual"/>
    <n v="31000"/>
    <n v="1"/>
    <n v="1"/>
    <n v="0"/>
    <n v="127951570.00000001"/>
    <n v="127951570"/>
    <n v="0"/>
  </r>
  <r>
    <s v="Catalogo principalOPEN VALUE - CSP GOBIERNOCFQ7TTC0HM0T-0008"/>
    <s v="CFQ7TTC0HM0T-0008OPEN VALUE - CSP GOBIERNO"/>
    <m/>
    <x v="0"/>
    <s v="CFQ7TTC0HM0T-0008"/>
    <x v="2"/>
    <s v="Catalogo principal"/>
    <s v="USD"/>
    <s v="N/A"/>
    <s v="Dynamics 365 e-Commerce Tier 3 Band 6 Overage"/>
    <s v="Unidad"/>
    <s v="Und"/>
    <s v="Producto"/>
    <s v="N/A"/>
    <s v="N/A"/>
    <s v="N/A"/>
    <s v="CFQ7TTC0HM0T-0008"/>
    <s v="Suscripción mensual con pago anual"/>
    <n v="500"/>
    <n v="1"/>
    <n v="1"/>
    <n v="0"/>
    <n v="2063735.0000000002"/>
    <n v="2063735"/>
    <n v="0"/>
  </r>
  <r>
    <s v="Catalogo principalOPEN VALUE - CSP GOBIERNOCFQ7TTC0HM0T-0014"/>
    <s v="CFQ7TTC0HM0T-0014OPEN VALUE - CSP GOBIERNO"/>
    <m/>
    <x v="0"/>
    <s v="CFQ7TTC0HM0T-0014"/>
    <x v="2"/>
    <s v="Catalogo principal"/>
    <s v="USD"/>
    <s v="N/A"/>
    <s v="Dynamics 365 e-Commerce Tier 1 Band 4 Overage"/>
    <s v="Unidad"/>
    <s v="Und"/>
    <s v="Producto"/>
    <s v="N/A"/>
    <s v="N/A"/>
    <s v="N/A"/>
    <s v="CFQ7TTC0HM0T-0014"/>
    <s v="Suscripción mensual con pago anual"/>
    <n v="500"/>
    <n v="1"/>
    <n v="1"/>
    <n v="0"/>
    <n v="2063735.0000000002"/>
    <n v="2063735"/>
    <n v="0"/>
  </r>
  <r>
    <s v="Catalogo principalOPEN VALUE - CSP GOBIERNOCFQ7TTC0HM0T-0013"/>
    <s v="CFQ7TTC0HM0T-0013OPEN VALUE - CSP GOBIERNO"/>
    <m/>
    <x v="0"/>
    <s v="CFQ7TTC0HM0T-0013"/>
    <x v="2"/>
    <s v="Catalogo principal"/>
    <s v="USD"/>
    <s v="N/A"/>
    <s v="Dynamics 365 e-Commerce Tier 1 Band 5"/>
    <s v="Unidad"/>
    <s v="Und"/>
    <s v="Producto"/>
    <s v="N/A"/>
    <s v="N/A"/>
    <s v="N/A"/>
    <s v="CFQ7TTC0HM0T-0013"/>
    <s v="Suscripción mensual con pago anual"/>
    <n v="4000"/>
    <n v="1"/>
    <n v="1"/>
    <n v="0"/>
    <n v="16509880.000000002"/>
    <n v="16509880"/>
    <n v="0"/>
  </r>
  <r>
    <s v="Catalogo principalOPEN VALUE - CSP GOBIERNOCFQ7TTC0HM0T-0007"/>
    <s v="CFQ7TTC0HM0T-0007OPEN VALUE - CSP GOBIERNO"/>
    <m/>
    <x v="0"/>
    <s v="CFQ7TTC0HM0T-0007"/>
    <x v="2"/>
    <s v="Catalogo principal"/>
    <s v="USD"/>
    <s v="N/A"/>
    <s v="Dynamics 365 e-Commerce Tier 1 Band 3"/>
    <s v="Unidad"/>
    <s v="Und"/>
    <s v="Producto"/>
    <s v="N/A"/>
    <s v="N/A"/>
    <s v="N/A"/>
    <s v="CFQ7TTC0HM0T-0007"/>
    <s v="Suscripción mensual con pago anual"/>
    <n v="4000"/>
    <n v="1"/>
    <n v="1"/>
    <n v="0"/>
    <n v="16509880.000000002"/>
    <n v="16509880"/>
    <n v="0"/>
  </r>
  <r>
    <s v="Catalogo principalOPEN VALUE - CSP GOBIERNOCFQ7TTC0HM0T-0006"/>
    <s v="CFQ7TTC0HM0T-0006OPEN VALUE - CSP GOBIERNO"/>
    <m/>
    <x v="0"/>
    <s v="CFQ7TTC0HM0T-0006"/>
    <x v="2"/>
    <s v="Catalogo principal"/>
    <s v="USD"/>
    <s v="N/A"/>
    <s v="Dynamics 365 e-Commerce Tier 3 Band 5"/>
    <s v="Unidad"/>
    <s v="Und"/>
    <s v="Producto"/>
    <s v="N/A"/>
    <s v="N/A"/>
    <s v="N/A"/>
    <s v="CFQ7TTC0HM0T-0006"/>
    <s v="Suscripción mensual con pago anual"/>
    <n v="31000"/>
    <n v="1"/>
    <n v="1"/>
    <n v="0"/>
    <n v="127951570.00000001"/>
    <n v="127951570"/>
    <n v="0"/>
  </r>
  <r>
    <s v="Catalogo principalOPEN VALUE - CSP GOBIERNOCFQ7TTC0HM0T-0005"/>
    <s v="CFQ7TTC0HM0T-0005OPEN VALUE - CSP GOBIERNO"/>
    <m/>
    <x v="0"/>
    <s v="CFQ7TTC0HM0T-0005"/>
    <x v="2"/>
    <s v="Catalogo principal"/>
    <s v="USD"/>
    <s v="N/A"/>
    <s v="Dynamics 365 e-Commerce Tier 3 Band 4"/>
    <s v="Unidad"/>
    <s v="Und"/>
    <s v="Producto"/>
    <s v="N/A"/>
    <s v="N/A"/>
    <s v="N/A"/>
    <s v="CFQ7TTC0HM0T-0005"/>
    <s v="Suscripción mensual con pago anual"/>
    <n v="31000"/>
    <n v="1"/>
    <n v="1"/>
    <n v="0"/>
    <n v="127951570.00000001"/>
    <n v="127951570"/>
    <n v="0"/>
  </r>
  <r>
    <s v="Catalogo principalOPEN VALUE - CSP GOBIERNOCFQ7TTC0HM0T-0002"/>
    <s v="CFQ7TTC0HM0T-0002OPEN VALUE - CSP GOBIERNO"/>
    <m/>
    <x v="0"/>
    <s v="CFQ7TTC0HM0T-0002"/>
    <x v="2"/>
    <s v="Catalogo principal"/>
    <s v="USD"/>
    <s v="N/A"/>
    <s v="Dynamics 365 e-Commerce Tier 1 Band 2"/>
    <s v="Unidad"/>
    <s v="Und"/>
    <s v="Producto"/>
    <s v="N/A"/>
    <s v="N/A"/>
    <s v="N/A"/>
    <s v="CFQ7TTC0HM0T-0002"/>
    <s v="Suscripción mensual con pago anual"/>
    <n v="4000"/>
    <n v="1"/>
    <n v="1"/>
    <n v="0"/>
    <n v="16509880.000000002"/>
    <n v="16509880"/>
    <n v="0"/>
  </r>
  <r>
    <s v="Catalogo principalOPEN VALUE - CSP GOBIERNOCFQ7TTC0HM0T-0001"/>
    <s v="CFQ7TTC0HM0T-0001OPEN VALUE - CSP GOBIERNO"/>
    <m/>
    <x v="0"/>
    <s v="CFQ7TTC0HM0T-0001"/>
    <x v="2"/>
    <s v="Catalogo principal"/>
    <s v="USD"/>
    <s v="N/A"/>
    <s v="Dynamics 365 e-Commerce Tier 1 Band 1"/>
    <s v="Unidad"/>
    <s v="Und"/>
    <s v="Producto"/>
    <s v="N/A"/>
    <s v="N/A"/>
    <s v="N/A"/>
    <s v="CFQ7TTC0HM0T-0001"/>
    <s v="Suscripción mensual con pago anual"/>
    <n v="4000"/>
    <n v="1"/>
    <n v="1"/>
    <n v="0"/>
    <n v="16509880.000000002"/>
    <n v="16509880"/>
    <n v="0"/>
  </r>
  <r>
    <s v="Catalogo principalOPEN VALUE - CSP GOBIERNOCFQ7TTC0HM0T-000P"/>
    <s v="CFQ7TTC0HM0T-000POPEN VALUE - CSP GOBIERNO"/>
    <m/>
    <x v="0"/>
    <s v="CFQ7TTC0HM0T-000P"/>
    <x v="2"/>
    <s v="Catalogo principal"/>
    <s v="USD"/>
    <s v="N/A"/>
    <s v="Dynamics 365 e-Commerce Tier 2 Band 5"/>
    <s v="Unidad"/>
    <s v="Und"/>
    <s v="Producto"/>
    <s v="N/A"/>
    <s v="N/A"/>
    <s v="N/A"/>
    <s v="CFQ7TTC0HM0T-000P"/>
    <s v="Suscripción mensual con pago anual"/>
    <n v="14500"/>
    <n v="1"/>
    <n v="1"/>
    <n v="0"/>
    <n v="59848315"/>
    <n v="59848315"/>
    <n v="0"/>
  </r>
  <r>
    <s v="Catalogo principalOPEN VALUE - CSP GOBIERNOCFQ7TTC0HM0T-000N"/>
    <s v="CFQ7TTC0HM0T-000NOPEN VALUE - CSP GOBIERNO"/>
    <m/>
    <x v="0"/>
    <s v="CFQ7TTC0HM0T-000N"/>
    <x v="2"/>
    <s v="Catalogo principal"/>
    <s v="USD"/>
    <s v="N/A"/>
    <s v="Dynamics 365 e-Commerce Tier 2 Band 5 Overage"/>
    <s v="Unidad"/>
    <s v="Und"/>
    <s v="Producto"/>
    <s v="N/A"/>
    <s v="N/A"/>
    <s v="N/A"/>
    <s v="CFQ7TTC0HM0T-000N"/>
    <s v="Suscripción mensual con pago anual"/>
    <n v="500"/>
    <n v="1"/>
    <n v="1"/>
    <n v="0"/>
    <n v="2063735.0000000002"/>
    <n v="2063735"/>
    <n v="0"/>
  </r>
  <r>
    <s v="Catalogo principalOPEN VALUE - CSP GOBIERNOCFQ7TTC0HM0T-000M"/>
    <s v="CFQ7TTC0HM0T-000MOPEN VALUE - CSP GOBIERNO"/>
    <m/>
    <x v="0"/>
    <s v="CFQ7TTC0HM0T-000M"/>
    <x v="2"/>
    <s v="Catalogo principal"/>
    <s v="USD"/>
    <s v="N/A"/>
    <s v="Dynamics 365 e-Commerce Tier 2 Band 6"/>
    <s v="Unidad"/>
    <s v="Und"/>
    <s v="Producto"/>
    <s v="N/A"/>
    <s v="N/A"/>
    <s v="N/A"/>
    <s v="CFQ7TTC0HM0T-000M"/>
    <s v="Suscripción mensual con pago anual"/>
    <n v="14500"/>
    <n v="1"/>
    <n v="1"/>
    <n v="0"/>
    <n v="59848315"/>
    <n v="59848315"/>
    <n v="0"/>
  </r>
  <r>
    <s v="Catalogo principalOPEN VALUE - CSP GOBIERNOCFQ7TTC0HM0T-000L"/>
    <s v="CFQ7TTC0HM0T-000LOPEN VALUE - CSP GOBIERNO"/>
    <m/>
    <x v="0"/>
    <s v="CFQ7TTC0HM0T-000L"/>
    <x v="2"/>
    <s v="Catalogo principal"/>
    <s v="USD"/>
    <s v="N/A"/>
    <s v="Dynamics 365 e-Commerce Tier 2 Band 6 Overage"/>
    <s v="Unidad"/>
    <s v="Und"/>
    <s v="Producto"/>
    <s v="N/A"/>
    <s v="N/A"/>
    <s v="N/A"/>
    <s v="CFQ7TTC0HM0T-000L"/>
    <s v="Suscripción mensual con pago anual"/>
    <n v="500"/>
    <n v="1"/>
    <n v="1"/>
    <n v="0"/>
    <n v="2063735.0000000002"/>
    <n v="2063735"/>
    <n v="0"/>
  </r>
  <r>
    <s v="Catalogo principalOPEN VALUE - CSP GOBIERNOCFQ7TTC0HM0T-0004"/>
    <s v="CFQ7TTC0HM0T-0004OPEN VALUE - CSP GOBIERNO"/>
    <m/>
    <x v="0"/>
    <s v="CFQ7TTC0HM0T-0004"/>
    <x v="2"/>
    <s v="Catalogo principal"/>
    <s v="USD"/>
    <s v="N/A"/>
    <s v="Dynamics 365 e-Commerce Tier 3 Band 5 Overage"/>
    <s v="Unidad"/>
    <s v="Und"/>
    <s v="Producto"/>
    <s v="N/A"/>
    <s v="N/A"/>
    <s v="N/A"/>
    <s v="CFQ7TTC0HM0T-0004"/>
    <s v="Suscripción mensual con pago anual"/>
    <n v="500"/>
    <n v="1"/>
    <n v="1"/>
    <n v="0"/>
    <n v="2063735.0000000002"/>
    <n v="2063735"/>
    <n v="0"/>
  </r>
  <r>
    <s v="Catalogo principalOPEN VALUE - CSP GOBIERNOCFQ7TTC0HM0T-0003"/>
    <s v="CFQ7TTC0HM0T-0003OPEN VALUE - CSP GOBIERNO"/>
    <m/>
    <x v="0"/>
    <s v="CFQ7TTC0HM0T-0003"/>
    <x v="2"/>
    <s v="Catalogo principal"/>
    <s v="USD"/>
    <s v="N/A"/>
    <s v="Dynamics 365 e-Commerce Tier 3 Band 4 Overage"/>
    <s v="Unidad"/>
    <s v="Und"/>
    <s v="Producto"/>
    <s v="N/A"/>
    <s v="N/A"/>
    <s v="N/A"/>
    <s v="CFQ7TTC0HM0T-0003"/>
    <s v="Suscripción mensual con pago anual"/>
    <n v="500"/>
    <n v="1"/>
    <n v="1"/>
    <n v="0"/>
    <n v="2063735.0000000002"/>
    <n v="2063735"/>
    <n v="0"/>
  </r>
  <r>
    <s v="Catalogo principalOPEN VALUE - CSP GOBIERNOCFQ7TTC0HM0T-000T"/>
    <s v="CFQ7TTC0HM0T-000TOPEN VALUE - CSP GOBIERNO"/>
    <m/>
    <x v="0"/>
    <s v="CFQ7TTC0HM0T-000T"/>
    <x v="2"/>
    <s v="Catalogo principal"/>
    <s v="USD"/>
    <s v="N/A"/>
    <s v="Dynamics 365 e-Commerce Tier 2 Band 3"/>
    <s v="Unidad"/>
    <s v="Und"/>
    <s v="Producto"/>
    <s v="N/A"/>
    <s v="N/A"/>
    <s v="N/A"/>
    <s v="CFQ7TTC0HM0T-000T"/>
    <s v="Suscripción mensual con pago anual"/>
    <n v="14500"/>
    <n v="1"/>
    <n v="1"/>
    <n v="0"/>
    <n v="59848315"/>
    <n v="59848315"/>
    <n v="0"/>
  </r>
  <r>
    <s v="Catalogo principalOPEN VALUE - CSP GOBIERNOCFQ7TTC0HM0T-000S"/>
    <s v="CFQ7TTC0HM0T-000SOPEN VALUE - CSP GOBIERNO"/>
    <m/>
    <x v="0"/>
    <s v="CFQ7TTC0HM0T-000S"/>
    <x v="2"/>
    <s v="Catalogo principal"/>
    <s v="USD"/>
    <s v="N/A"/>
    <s v="Dynamics 365 e-Commerce Tier 2 Band 3 Overage"/>
    <s v="Unidad"/>
    <s v="Und"/>
    <s v="Producto"/>
    <s v="N/A"/>
    <s v="N/A"/>
    <s v="N/A"/>
    <s v="CFQ7TTC0HM0T-000S"/>
    <s v="Suscripción mensual con pago anual"/>
    <n v="500"/>
    <n v="1"/>
    <n v="1"/>
    <n v="0"/>
    <n v="2063735.0000000002"/>
    <n v="2063735"/>
    <n v="0"/>
  </r>
  <r>
    <s v="Catalogo principalOPEN VALUE - CSP GOBIERNOCFQ7TTC0HM0T-000R"/>
    <s v="CFQ7TTC0HM0T-000ROPEN VALUE - CSP GOBIERNO"/>
    <m/>
    <x v="0"/>
    <s v="CFQ7TTC0HM0T-000R"/>
    <x v="2"/>
    <s v="Catalogo principal"/>
    <s v="USD"/>
    <s v="N/A"/>
    <s v="Dynamics 365 e-Commerce Tier 2 Band 4"/>
    <s v="Unidad"/>
    <s v="Und"/>
    <s v="Producto"/>
    <s v="N/A"/>
    <s v="N/A"/>
    <s v="N/A"/>
    <s v="CFQ7TTC0HM0T-000R"/>
    <s v="Suscripción mensual con pago anual"/>
    <n v="14500"/>
    <n v="1"/>
    <n v="1"/>
    <n v="0"/>
    <n v="59848315"/>
    <n v="59848315"/>
    <n v="0"/>
  </r>
  <r>
    <s v="Catalogo principalOPEN VALUE - CSP GOBIERNOCFQ7TTC0HM0T-000Q"/>
    <s v="CFQ7TTC0HM0T-000QOPEN VALUE - CSP GOBIERNO"/>
    <m/>
    <x v="0"/>
    <s v="CFQ7TTC0HM0T-000Q"/>
    <x v="2"/>
    <s v="Catalogo principal"/>
    <s v="USD"/>
    <s v="N/A"/>
    <s v="Dynamics 365 e-Commerce Tier 2 Band 4 Overage"/>
    <s v="Unidad"/>
    <s v="Und"/>
    <s v="Producto"/>
    <s v="N/A"/>
    <s v="N/A"/>
    <s v="N/A"/>
    <s v="CFQ7TTC0HM0T-000Q"/>
    <s v="Suscripción mensual con pago anual"/>
    <n v="500"/>
    <n v="1"/>
    <n v="1"/>
    <n v="0"/>
    <n v="2063735.0000000002"/>
    <n v="2063735"/>
    <n v="0"/>
  </r>
  <r>
    <s v="Catalogo principalOPEN VALUE - CSP GOBIERNOCFQ7TTC0HM0T-000J"/>
    <s v="CFQ7TTC0HM0T-000JOPEN VALUE - CSP GOBIERNO"/>
    <m/>
    <x v="0"/>
    <s v="CFQ7TTC0HM0T-000J"/>
    <x v="2"/>
    <s v="Catalogo principal"/>
    <s v="USD"/>
    <s v="N/A"/>
    <s v="Dynamics 365 e-Commerce Tier 3 Band 1 Overage"/>
    <s v="Unidad"/>
    <s v="Und"/>
    <s v="Producto"/>
    <s v="N/A"/>
    <s v="N/A"/>
    <s v="N/A"/>
    <s v="CFQ7TTC0HM0T-000J"/>
    <s v="Suscripción mensual con pago anual"/>
    <n v="500"/>
    <n v="1"/>
    <n v="1"/>
    <n v="0"/>
    <n v="2063735.0000000002"/>
    <n v="2063735"/>
    <n v="0"/>
  </r>
  <r>
    <s v="Catalogo principalOPEN VALUE - CSP GOBIERNOCFQ7TTC0HM0T-000H"/>
    <s v="CFQ7TTC0HM0T-000HOPEN VALUE - CSP GOBIERNO"/>
    <m/>
    <x v="0"/>
    <s v="CFQ7TTC0HM0T-000H"/>
    <x v="2"/>
    <s v="Catalogo principal"/>
    <s v="USD"/>
    <s v="N/A"/>
    <s v="Dynamics 365 e-Commerce Tier 3 Band 2"/>
    <s v="Unidad"/>
    <s v="Und"/>
    <s v="Producto"/>
    <s v="N/A"/>
    <s v="N/A"/>
    <s v="N/A"/>
    <s v="CFQ7TTC0HM0T-000H"/>
    <s v="Suscripción mensual con pago anual"/>
    <n v="31000"/>
    <n v="1"/>
    <n v="1"/>
    <n v="0"/>
    <n v="127951570.00000001"/>
    <n v="127951570"/>
    <n v="0"/>
  </r>
  <r>
    <s v="Catalogo principalOPEN VALUE - CSP GOBIERNOCFQ7TTC0HM0T-0015"/>
    <s v="CFQ7TTC0HM0T-0015OPEN VALUE - CSP GOBIERNO"/>
    <m/>
    <x v="0"/>
    <s v="CFQ7TTC0HM0T-0015"/>
    <x v="2"/>
    <s v="Catalogo principal"/>
    <s v="USD"/>
    <s v="N/A"/>
    <s v="Dynamics 365 e-Commerce Tier 1 Band 3 Overage"/>
    <s v="Unidad"/>
    <s v="Und"/>
    <s v="Producto"/>
    <s v="N/A"/>
    <s v="N/A"/>
    <s v="N/A"/>
    <s v="CFQ7TTC0HM0T-0015"/>
    <s v="Suscripción mensual con pago anual"/>
    <n v="500"/>
    <n v="1"/>
    <n v="1"/>
    <n v="0"/>
    <n v="2063735.0000000002"/>
    <n v="2063735"/>
    <n v="0"/>
  </r>
  <r>
    <s v="Catalogo principalOPEN VALUE - CSP GOBIERNOCFQ7TTC0HM0T-000K"/>
    <s v="CFQ7TTC0HM0T-000KOPEN VALUE - CSP GOBIERNO"/>
    <m/>
    <x v="0"/>
    <s v="CFQ7TTC0HM0T-000K"/>
    <x v="2"/>
    <s v="Catalogo principal"/>
    <s v="USD"/>
    <s v="N/A"/>
    <s v="Dynamics 365 e-Commerce Tier 3 Band 1"/>
    <s v="Unidad"/>
    <s v="Und"/>
    <s v="Producto"/>
    <s v="N/A"/>
    <s v="N/A"/>
    <s v="N/A"/>
    <s v="CFQ7TTC0HM0T-000K"/>
    <s v="Suscripción mensual con pago anual"/>
    <n v="31000"/>
    <n v="1"/>
    <n v="1"/>
    <n v="0"/>
    <n v="127951570.00000001"/>
    <n v="127951570"/>
    <n v="0"/>
  </r>
  <r>
    <s v="Catalogo principalOPEN VALUE - CSP GOBIERNOCFQ7TTC0LH3J-000F"/>
    <s v="CFQ7TTC0LH3J-000FOPEN VALUE - CSP GOBIERNO"/>
    <m/>
    <x v="0"/>
    <s v="CFQ7TTC0LH3J-000F"/>
    <x v="2"/>
    <s v="Catalogo principal"/>
    <s v="USD"/>
    <s v="N/A"/>
    <s v="Dynamics 365 Customer Insights B2B Accounts Add-on"/>
    <s v="Unidad"/>
    <s v="Und"/>
    <s v="Producto"/>
    <s v="N/A"/>
    <s v="N/A"/>
    <s v="N/A"/>
    <s v="CFQ7TTC0LH3J-000F"/>
    <s v="Suscripción mensual con pago anual"/>
    <n v="1000"/>
    <n v="1"/>
    <n v="1"/>
    <n v="0"/>
    <n v="4127470.0000000005"/>
    <n v="4127470"/>
    <n v="0"/>
  </r>
  <r>
    <s v="Catalogo principalOPEN VALUE - CSP GOBIERNOCFQ7TTC0LH3J-000D"/>
    <s v="CFQ7TTC0LH3J-000DOPEN VALUE - CSP GOBIERNO"/>
    <m/>
    <x v="0"/>
    <s v="CFQ7TTC0LH3J-000D"/>
    <x v="2"/>
    <s v="Catalogo principal"/>
    <s v="USD"/>
    <s v="N/A"/>
    <s v="Dynamics 365 Customer Insights Real-Time Data Events"/>
    <s v="Unidad"/>
    <s v="Und"/>
    <s v="Producto"/>
    <s v="N/A"/>
    <s v="N/A"/>
    <s v="N/A"/>
    <s v="CFQ7TTC0LH3J-000D"/>
    <s v="Suscripción mensual con pago anual"/>
    <n v="75"/>
    <n v="1"/>
    <n v="1"/>
    <n v="0"/>
    <n v="309560.25"/>
    <n v="309560.25"/>
    <n v="0"/>
  </r>
  <r>
    <s v="Catalogo principalOPEN VALUE - CSP GOBIERNOCFQ7TTC0LH3J-0003"/>
    <s v="CFQ7TTC0LH3J-0003OPEN VALUE - CSP GOBIERNO"/>
    <m/>
    <x v="0"/>
    <s v="CFQ7TTC0LH3J-0003"/>
    <x v="2"/>
    <s v="Catalogo principal"/>
    <s v="USD"/>
    <s v="N/A"/>
    <s v="Dynamics 365 Customer Insights Attach"/>
    <s v="Unidad"/>
    <s v="Und"/>
    <s v="Producto"/>
    <s v="N/A"/>
    <s v="N/A"/>
    <s v="N/A"/>
    <s v="CFQ7TTC0LH3J-0003"/>
    <s v="Suscripción mensual con pago anual"/>
    <n v="1000"/>
    <n v="1"/>
    <n v="1"/>
    <n v="0"/>
    <n v="4127470.0000000005"/>
    <n v="4127470"/>
    <n v="0"/>
  </r>
  <r>
    <s v="Catalogo principalOPEN VALUE - CSP GOBIERNOCFQ7TTC0LH3J-0002"/>
    <s v="CFQ7TTC0LH3J-0002OPEN VALUE - CSP GOBIERNO"/>
    <m/>
    <x v="0"/>
    <s v="CFQ7TTC0LH3J-0002"/>
    <x v="2"/>
    <s v="Catalogo principal"/>
    <s v="USD"/>
    <s v="N/A"/>
    <s v="Dynamics 365 Customer Insights"/>
    <s v="Unidad"/>
    <s v="Und"/>
    <s v="Producto"/>
    <s v="N/A"/>
    <s v="N/A"/>
    <s v="N/A"/>
    <s v="CFQ7TTC0LH3J-0002"/>
    <s v="Suscripción mensual con pago anual"/>
    <n v="1500"/>
    <n v="1"/>
    <n v="1"/>
    <n v="0"/>
    <n v="6191205"/>
    <n v="6191205"/>
    <n v="0"/>
  </r>
  <r>
    <s v="Catalogo principalOPEN VALUE - CSP GOBIERNOCFQ7TTC0LH3J-0001"/>
    <s v="CFQ7TTC0LH3J-0001OPEN VALUE - CSP GOBIERNO"/>
    <m/>
    <x v="0"/>
    <s v="CFQ7TTC0LH3J-0001"/>
    <x v="2"/>
    <s v="Catalogo principal"/>
    <s v="USD"/>
    <s v="N/A"/>
    <s v="Dynamics 365 Customer Insights B2C Profiles Add-on"/>
    <s v="Unidad"/>
    <s v="Und"/>
    <s v="Producto"/>
    <s v="N/A"/>
    <s v="N/A"/>
    <s v="N/A"/>
    <s v="CFQ7TTC0LH3J-0001"/>
    <s v="Suscripción mensual con pago anual"/>
    <n v="1000"/>
    <n v="1"/>
    <n v="1"/>
    <n v="0"/>
    <n v="4127470.0000000005"/>
    <n v="4127470"/>
    <n v="0"/>
  </r>
  <r>
    <s v="Catalogo principalOPEN VALUE - CSP GOBIERNOCFQ7TTC0J7C5-0001"/>
    <s v="CFQ7TTC0J7C5-0001OPEN VALUE - CSP GOBIERNO"/>
    <m/>
    <x v="0"/>
    <s v="CFQ7TTC0J7C5-0001"/>
    <x v="2"/>
    <s v="Catalogo principal"/>
    <s v="USD"/>
    <s v="N/A"/>
    <s v="Dynamics 365 Customer Service Call Intelligence Minutes Add-on"/>
    <s v="Unidad"/>
    <s v="Und"/>
    <s v="Producto"/>
    <s v="N/A"/>
    <s v="N/A"/>
    <s v="N/A"/>
    <s v="CFQ7TTC0J7C5-0001"/>
    <s v="Suscripción mensual con pago anual"/>
    <n v="15"/>
    <n v="1"/>
    <n v="1"/>
    <n v="0"/>
    <n v="61912.05"/>
    <n v="61912.05"/>
    <n v="0"/>
  </r>
  <r>
    <s v="Catalogo principalOPEN VALUE - CSP GOBIERNOCFQ7TTC0LHPZ-0001"/>
    <s v="CFQ7TTC0LHPZ-0001OPEN VALUE - CSP GOBIERNO"/>
    <m/>
    <x v="0"/>
    <s v="CFQ7TTC0LHPZ-0001"/>
    <x v="2"/>
    <s v="Catalogo principal"/>
    <s v="USD"/>
    <s v="N/A"/>
    <s v="Dynamics 365 Customer Service Chat"/>
    <s v="Unidad"/>
    <s v="Und"/>
    <s v="Producto"/>
    <s v="N/A"/>
    <s v="N/A"/>
    <s v="N/A"/>
    <s v="CFQ7TTC0LHPZ-0001"/>
    <s v="Suscripción mensual con pago anual"/>
    <n v="60"/>
    <n v="1"/>
    <n v="1"/>
    <n v="0"/>
    <n v="247648.2"/>
    <n v="247648.2"/>
    <n v="0"/>
  </r>
  <r>
    <s v="Catalogo principalOPEN VALUE - CSP GOBIERNOCFQ7TTC0LHXC-0001"/>
    <s v="CFQ7TTC0LHXC-0001OPEN VALUE - CSP GOBIERNO"/>
    <m/>
    <x v="0"/>
    <s v="CFQ7TTC0LHXC-0001"/>
    <x v="2"/>
    <s v="Catalogo principal"/>
    <s v="USD"/>
    <s v="N/A"/>
    <s v="Dynamics 365 Customer Service Digital Messaging add-on"/>
    <s v="Unidad"/>
    <s v="Und"/>
    <s v="Producto"/>
    <s v="N/A"/>
    <s v="N/A"/>
    <s v="N/A"/>
    <s v="CFQ7TTC0LHXC-0001"/>
    <s v="Suscripción mensual con pago anual"/>
    <n v="75"/>
    <n v="1"/>
    <n v="1"/>
    <n v="0"/>
    <n v="309560.25"/>
    <n v="309560.25"/>
    <n v="0"/>
  </r>
  <r>
    <s v="Catalogo principalOPEN VALUE - CSP GOBIERNOCFQ7TTC0J7BH-0001"/>
    <s v="CFQ7TTC0J7BH-0001OPEN VALUE - CSP GOBIERNO"/>
    <m/>
    <x v="0"/>
    <s v="CFQ7TTC0J7BH-0001"/>
    <x v="2"/>
    <s v="Catalogo principal"/>
    <s v="USD"/>
    <s v="N/A"/>
    <s v="Dynamics 365 Customer Service Digital Messaging and Voice Add-in"/>
    <s v="Unidad"/>
    <s v="Und"/>
    <s v="Producto"/>
    <s v="N/A"/>
    <s v="N/A"/>
    <s v="N/A"/>
    <s v="CFQ7TTC0J7BH-0001"/>
    <s v="Suscripción mensual con pago anual"/>
    <n v="90"/>
    <n v="1"/>
    <n v="1"/>
    <n v="0"/>
    <n v="371472.30000000005"/>
    <n v="371472.3"/>
    <n v="0"/>
  </r>
  <r>
    <s v="Catalogo principalOPEN VALUE - CSP GOBIERNOCFQ7TTC0LFDZ-0007"/>
    <s v="CFQ7TTC0LFDZ-0007OPEN VALUE - CSP GOBIERNO"/>
    <m/>
    <x v="0"/>
    <s v="CFQ7TTC0LFDZ-0007"/>
    <x v="2"/>
    <s v="Catalogo principal"/>
    <s v="USD"/>
    <s v="N/A"/>
    <s v="Dynamics 365 Customer Service unified routing add-on"/>
    <s v="Unidad"/>
    <s v="Und"/>
    <s v="Producto"/>
    <s v="N/A"/>
    <s v="N/A"/>
    <s v="N/A"/>
    <s v="CFQ7TTC0LFDZ-0007"/>
    <s v="Suscripción mensual con pago anual"/>
    <n v="800"/>
    <n v="1"/>
    <n v="1"/>
    <n v="0"/>
    <n v="3301976"/>
    <n v="3301976"/>
    <n v="0"/>
  </r>
  <r>
    <s v="Catalogo principalOPEN VALUE - CSP GOBIERNOCFQ7TTC0LFDZ-0003"/>
    <s v="CFQ7TTC0LFDZ-0003OPEN VALUE - CSP GOBIERNO"/>
    <m/>
    <x v="0"/>
    <s v="CFQ7TTC0LFDZ-0003"/>
    <x v="2"/>
    <s v="Catalogo principal"/>
    <s v="USD"/>
    <s v="N/A"/>
    <s v="Dynamics 365 Customer Service Enterprise Attach to Qualifying Dynamics 365 Base Offer"/>
    <s v="Unidad"/>
    <s v="Und"/>
    <s v="Producto"/>
    <s v="N/A"/>
    <s v="N/A"/>
    <s v="N/A"/>
    <s v="CFQ7TTC0LFDZ-0003"/>
    <s v="Suscripción mensual con pago anual"/>
    <n v="20"/>
    <n v="1"/>
    <n v="1"/>
    <n v="0"/>
    <n v="82549.400000000009"/>
    <n v="82549.399999999994"/>
    <n v="0"/>
  </r>
  <r>
    <s v="Catalogo principalOPEN VALUE - CSP GOBIERNOCFQ7TTC0LFDZ-0001"/>
    <s v="CFQ7TTC0LFDZ-0001OPEN VALUE - CSP GOBIERNO"/>
    <m/>
    <x v="0"/>
    <s v="CFQ7TTC0LFDZ-0001"/>
    <x v="2"/>
    <s v="Catalogo principal"/>
    <s v="USD"/>
    <s v="N/A"/>
    <s v="Dynamics 365 Customer Service Enterprise"/>
    <s v="Unidad"/>
    <s v="Und"/>
    <s v="Producto"/>
    <s v="N/A"/>
    <s v="N/A"/>
    <s v="N/A"/>
    <s v="CFQ7TTC0LFDZ-0001"/>
    <s v="Suscripción mensual con pago anual"/>
    <n v="95"/>
    <n v="1"/>
    <n v="1"/>
    <n v="0"/>
    <n v="392109.65"/>
    <n v="392109.65"/>
    <n v="0"/>
  </r>
  <r>
    <s v="Catalogo principalOPEN VALUE - CSP GOBIERNOCFQ7TTC0LFDZ-0006"/>
    <s v="CFQ7TTC0LFDZ-0006OPEN VALUE - CSP GOBIERNO"/>
    <m/>
    <x v="0"/>
    <s v="CFQ7TTC0LFDZ-0006"/>
    <x v="2"/>
    <s v="Catalogo principal"/>
    <s v="USD"/>
    <s v="N/A"/>
    <s v="Dynamics 365 Customer Service Enterprise Device"/>
    <s v="Unidad"/>
    <s v="Und"/>
    <s v="Producto"/>
    <s v="N/A"/>
    <s v="N/A"/>
    <s v="N/A"/>
    <s v="CFQ7TTC0LFDZ-0006"/>
    <s v="Suscripción mensual con pago anual"/>
    <n v="145"/>
    <n v="1"/>
    <n v="1"/>
    <n v="0"/>
    <n v="598483.15"/>
    <n v="598483.15"/>
    <n v="0"/>
  </r>
  <r>
    <s v="Catalogo principalOPEN VALUE - CSP GOBIERNOCFQ7TTC0J7M0-0001"/>
    <s v="CFQ7TTC0J7M0-0001OPEN VALUE - CSP GOBIERNO"/>
    <m/>
    <x v="0"/>
    <s v="CFQ7TTC0J7M0-0001"/>
    <x v="2"/>
    <s v="Catalogo principal"/>
    <s v="USD"/>
    <s v="N/A"/>
    <s v="Dynamics 365 Customer Service Intelligent Voicebot Minutes Add-on"/>
    <s v="Unidad"/>
    <s v="Und"/>
    <s v="Producto"/>
    <s v="N/A"/>
    <s v="N/A"/>
    <s v="N/A"/>
    <s v="CFQ7TTC0J7M0-0001"/>
    <s v="Suscripción mensual con pago anual"/>
    <n v="125"/>
    <n v="1"/>
    <n v="1"/>
    <n v="0"/>
    <n v="515933.75000000006"/>
    <n v="515933.75"/>
    <n v="0"/>
  </r>
  <r>
    <s v="Catalogo principalOPEN VALUE - CSP GOBIERNOCFQ7TTC0LFNK-0001"/>
    <s v="CFQ7TTC0LFNK-0001OPEN VALUE - CSP GOBIERNO"/>
    <m/>
    <x v="0"/>
    <s v="CFQ7TTC0LFNK-0001"/>
    <x v="2"/>
    <s v="Catalogo principal"/>
    <s v="USD"/>
    <s v="N/A"/>
    <s v="Dynamics 365 Customer Service Professional"/>
    <s v="Unidad"/>
    <s v="Und"/>
    <s v="Producto"/>
    <s v="N/A"/>
    <s v="N/A"/>
    <s v="N/A"/>
    <s v="CFQ7TTC0LFNK-0001"/>
    <s v="Suscripción mensual con pago anual"/>
    <n v="50"/>
    <n v="1"/>
    <n v="1"/>
    <n v="0"/>
    <n v="206373.5"/>
    <n v="206373.5"/>
    <n v="0"/>
  </r>
  <r>
    <s v="Catalogo principalOPEN VALUE - CSP GOBIERNOCFQ7TTC0LFNK-0003"/>
    <s v="CFQ7TTC0LFNK-0003OPEN VALUE - CSP GOBIERNO"/>
    <m/>
    <x v="0"/>
    <s v="CFQ7TTC0LFNK-0003"/>
    <x v="2"/>
    <s v="Catalogo principal"/>
    <s v="USD"/>
    <s v="N/A"/>
    <s v="Dynamics 365 Customer Service Professional Attach to Qualifying Dynamics 365 Base Offer"/>
    <s v="Unidad"/>
    <s v="Und"/>
    <s v="Producto"/>
    <s v="N/A"/>
    <s v="N/A"/>
    <s v="N/A"/>
    <s v="CFQ7TTC0LFNK-0003"/>
    <s v="Suscripción mensual con pago anual"/>
    <n v="20"/>
    <n v="1"/>
    <n v="1"/>
    <n v="0"/>
    <n v="82549.400000000009"/>
    <n v="82549.399999999994"/>
    <n v="0"/>
  </r>
  <r>
    <s v="Catalogo principalOPEN VALUE - CSP GOBIERNOCFQ7TTC0J7N8-0001"/>
    <s v="CFQ7TTC0J7N8-0001OPEN VALUE - CSP GOBIERNO"/>
    <m/>
    <x v="0"/>
    <s v="CFQ7TTC0J7N8-0001"/>
    <x v="2"/>
    <s v="Catalogo principal"/>
    <s v="USD"/>
    <s v="N/A"/>
    <s v="Dynamics 365 Customer Service Voice Channel Add-in"/>
    <s v="Unidad"/>
    <s v="Und"/>
    <s v="Producto"/>
    <s v="N/A"/>
    <s v="N/A"/>
    <s v="N/A"/>
    <s v="CFQ7TTC0J7N8-0001"/>
    <s v="Suscripción mensual con pago anual"/>
    <n v="75"/>
    <n v="1"/>
    <n v="1"/>
    <n v="0"/>
    <n v="309560.25"/>
    <n v="309560.25"/>
    <n v="0"/>
  </r>
  <r>
    <s v="Catalogo principalOPEN VALUE - CSP GOBIERNOCFQ7TTC0HKJ7-0001"/>
    <s v="CFQ7TTC0HKJ7-0001OPEN VALUE - CSP GOBIERNO"/>
    <m/>
    <x v="0"/>
    <s v="CFQ7TTC0HKJ7-0001"/>
    <x v="2"/>
    <s v="Catalogo principal"/>
    <s v="USD"/>
    <s v="N/A"/>
    <s v="Dynamics 365 Customer Voice"/>
    <s v="Unidad"/>
    <s v="Und"/>
    <s v="Producto"/>
    <s v="N/A"/>
    <s v="N/A"/>
    <s v="N/A"/>
    <s v="CFQ7TTC0HKJ7-0001"/>
    <s v="Suscripción mensual con pago anual"/>
    <n v="200"/>
    <n v="1"/>
    <n v="1"/>
    <n v="0"/>
    <n v="825494"/>
    <n v="825494"/>
    <n v="0"/>
  </r>
  <r>
    <s v="Catalogo principalOPEN VALUE - CSP GOBIERNOCFQ7TTC0HKJ6-0001"/>
    <s v="CFQ7TTC0HKJ6-0001OPEN VALUE - CSP GOBIERNO"/>
    <m/>
    <x v="0"/>
    <s v="CFQ7TTC0HKJ6-0001"/>
    <x v="2"/>
    <s v="Catalogo principal"/>
    <s v="USD"/>
    <s v="N/A"/>
    <s v="Dynamics 365 Customer Voice Additional Responses"/>
    <s v="Unidad"/>
    <s v="Und"/>
    <s v="Producto"/>
    <s v="N/A"/>
    <s v="N/A"/>
    <s v="N/A"/>
    <s v="CFQ7TTC0HKJ6-0001"/>
    <s v="Suscripción mensual con pago anual"/>
    <n v="100"/>
    <n v="1"/>
    <n v="1"/>
    <n v="0"/>
    <n v="412747"/>
    <n v="412747"/>
    <n v="0"/>
  </r>
  <r>
    <s v="Catalogo principalOPEN VALUE - CSP GOBIERNOCFQ7TTC0HBSM-0001"/>
    <s v="CFQ7TTC0HBSM-0001OPEN VALUE - CSP GOBIERNO"/>
    <m/>
    <x v="0"/>
    <s v="CFQ7TTC0HBSM-0001"/>
    <x v="2"/>
    <s v="Catalogo principal"/>
    <s v="USD"/>
    <s v="N/A"/>
    <s v="Dynamics 365 Customer Voice USL"/>
    <s v="Unidad"/>
    <s v="Und"/>
    <s v="Producto"/>
    <s v="N/A"/>
    <s v="N/A"/>
    <s v="N/A"/>
    <s v="CFQ7TTC0HBSM-0001"/>
    <s v="Suscripción mensual con pago anual"/>
    <n v="0"/>
    <n v="1"/>
    <n v="1"/>
    <n v="0"/>
    <n v="0"/>
    <n v="0"/>
    <n v="0"/>
  </r>
  <r>
    <s v="Catalogo principalOPEN VALUE - CSP GOBIERNOCFQ7TTC0HM43-0001"/>
    <s v="CFQ7TTC0HM43-0001OPEN VALUE - CSP GOBIERNO"/>
    <m/>
    <x v="0"/>
    <s v="CFQ7TTC0HM43-0001"/>
    <x v="2"/>
    <s v="Catalogo principal"/>
    <s v="USD"/>
    <s v="N/A"/>
    <s v="Electronic Invoicing Add-on for Dynamics 365"/>
    <s v="Unidad"/>
    <s v="Und"/>
    <s v="Producto"/>
    <s v="N/A"/>
    <s v="N/A"/>
    <s v="N/A"/>
    <s v="CFQ7TTC0HM43-0001"/>
    <s v="Suscripción mensual con pago anual"/>
    <n v="300"/>
    <n v="1"/>
    <n v="1"/>
    <n v="0"/>
    <n v="1238241"/>
    <n v="1238241"/>
    <n v="0"/>
  </r>
  <r>
    <s v="Catalogo principalOPEN VALUE - CSP GOBIERNOCFQ7TTC0LFNL-0007"/>
    <s v="CFQ7TTC0LFNL-0007OPEN VALUE - CSP GOBIERNO"/>
    <m/>
    <x v="0"/>
    <s v="CFQ7TTC0LFNL-0007"/>
    <x v="2"/>
    <s v="Catalogo principal"/>
    <s v="USD"/>
    <s v="N/A"/>
    <s v="Dynamics 365 Field Service Device"/>
    <s v="Unidad"/>
    <s v="Und"/>
    <s v="Producto"/>
    <s v="N/A"/>
    <s v="N/A"/>
    <s v="N/A"/>
    <s v="CFQ7TTC0LFNL-0007"/>
    <s v="Suscripción mensual con pago anual"/>
    <n v="145"/>
    <n v="1"/>
    <n v="1"/>
    <n v="0"/>
    <n v="598483.15"/>
    <n v="598483.15"/>
    <n v="0"/>
  </r>
  <r>
    <s v="Catalogo principalOPEN VALUE - CSP GOBIERNOCFQ7TTC0LFNL-0006"/>
    <s v="CFQ7TTC0LFNL-0006OPEN VALUE - CSP GOBIERNO"/>
    <m/>
    <x v="0"/>
    <s v="CFQ7TTC0LFNL-0006"/>
    <x v="2"/>
    <s v="Catalogo principal"/>
    <s v="USD"/>
    <s v="N/A"/>
    <s v="Dynamics 365 Field Service Attach to Qualifying Dynamics 365 Base Offer"/>
    <s v="Unidad"/>
    <s v="Und"/>
    <s v="Producto"/>
    <s v="N/A"/>
    <s v="N/A"/>
    <s v="N/A"/>
    <s v="CFQ7TTC0LFNL-0006"/>
    <s v="Suscripción mensual con pago anual"/>
    <n v="20"/>
    <n v="1"/>
    <n v="1"/>
    <n v="0"/>
    <n v="82549.400000000009"/>
    <n v="82549.399999999994"/>
    <n v="0"/>
  </r>
  <r>
    <s v="Catalogo principalOPEN VALUE - CSP GOBIERNOCFQ7TTC0LFNL-0001"/>
    <s v="CFQ7TTC0LFNL-0001OPEN VALUE - CSP GOBIERNO"/>
    <m/>
    <x v="0"/>
    <s v="CFQ7TTC0LFNL-0001"/>
    <x v="2"/>
    <s v="Catalogo principal"/>
    <s v="USD"/>
    <s v="N/A"/>
    <s v="Dynamics 365 Field Service"/>
    <s v="Unidad"/>
    <s v="Und"/>
    <s v="Producto"/>
    <s v="N/A"/>
    <s v="N/A"/>
    <s v="N/A"/>
    <s v="CFQ7TTC0LFNL-0001"/>
    <s v="Suscripción mensual con pago anual"/>
    <n v="95"/>
    <n v="1"/>
    <n v="1"/>
    <n v="0"/>
    <n v="392109.65"/>
    <n v="392109.65"/>
    <n v="0"/>
  </r>
  <r>
    <s v="Catalogo principalOPEN VALUE - CSP GOBIERNOCFQ7TTC0LFDN-0001"/>
    <s v="CFQ7TTC0LFDN-0001OPEN VALUE - CSP GOBIERNO"/>
    <m/>
    <x v="0"/>
    <s v="CFQ7TTC0LFDN-0001"/>
    <x v="2"/>
    <s v="Catalogo principal"/>
    <s v="USD"/>
    <s v="N/A"/>
    <s v="Dynamics 365 Field Service - Resource Scheduling Optimization"/>
    <s v="Unidad"/>
    <s v="Und"/>
    <s v="Producto"/>
    <s v="N/A"/>
    <s v="N/A"/>
    <s v="N/A"/>
    <s v="CFQ7TTC0LFDN-0001"/>
    <s v="Suscripción mensual con pago anual"/>
    <n v="30"/>
    <n v="1"/>
    <n v="1"/>
    <n v="0"/>
    <n v="123824.1"/>
    <n v="123824.1"/>
    <n v="0"/>
  </r>
  <r>
    <s v="Catalogo principalOPEN VALUE - CSP GOBIERNOCFQ7TTC0LGV4-0002"/>
    <s v="CFQ7TTC0LGV4-0002OPEN VALUE - CSP GOBIERNO"/>
    <m/>
    <x v="0"/>
    <s v="CFQ7TTC0LGV4-0002"/>
    <x v="2"/>
    <s v="Catalogo principal"/>
    <s v="USD"/>
    <s v="N/A"/>
    <s v="Dynamics 365 Finance Attach to Qualifying Dynamics 365 Base Offer"/>
    <s v="Unidad"/>
    <s v="Und"/>
    <s v="Producto"/>
    <s v="N/A"/>
    <s v="N/A"/>
    <s v="N/A"/>
    <s v="CFQ7TTC0LGV4-0002"/>
    <s v="Suscripción mensual con pago anual"/>
    <n v="30"/>
    <n v="1"/>
    <n v="1"/>
    <n v="0"/>
    <n v="123824.1"/>
    <n v="123824.1"/>
    <n v="0"/>
  </r>
  <r>
    <s v="Catalogo principalOPEN VALUE - CSP GOBIERNOCFQ7TTC0LGV4-0001"/>
    <s v="CFQ7TTC0LGV4-0001OPEN VALUE - CSP GOBIERNO"/>
    <m/>
    <x v="0"/>
    <s v="CFQ7TTC0LGV4-0001"/>
    <x v="2"/>
    <s v="Catalogo principal"/>
    <s v="USD"/>
    <s v="N/A"/>
    <s v="Dynamics 365 Finance"/>
    <s v="Unidad"/>
    <s v="Und"/>
    <s v="Producto"/>
    <s v="N/A"/>
    <s v="N/A"/>
    <s v="N/A"/>
    <s v="CFQ7TTC0LGV4-0001"/>
    <s v="Suscripción mensual con pago anual"/>
    <n v="180"/>
    <n v="1"/>
    <n v="1"/>
    <n v="0"/>
    <n v="742944.60000000009"/>
    <n v="742944.6"/>
    <n v="0"/>
  </r>
  <r>
    <s v="Catalogo principalOPEN VALUE - CSP GOBIERNOCFQ7TTC0HD41-0002"/>
    <s v="CFQ7TTC0HD41-0002OPEN VALUE - CSP GOBIERNO"/>
    <m/>
    <x v="0"/>
    <s v="CFQ7TTC0HD41-0002"/>
    <x v="2"/>
    <s v="Catalogo principal"/>
    <s v="USD"/>
    <s v="N/A"/>
    <s v="Dynamics 365 Fraud Protection Account Protection"/>
    <s v="Unidad"/>
    <s v="Und"/>
    <s v="Producto"/>
    <s v="N/A"/>
    <s v="N/A"/>
    <s v="N/A"/>
    <s v="CFQ7TTC0HD41-0002"/>
    <s v="Suscripción mensual con pago anual"/>
    <n v="1000"/>
    <n v="1"/>
    <n v="1"/>
    <n v="0"/>
    <n v="4127470.0000000005"/>
    <n v="4127470"/>
    <n v="0"/>
  </r>
  <r>
    <s v="Catalogo principalOPEN VALUE - CSP GOBIERNOCFQ7TTC0HD41-0001"/>
    <s v="CFQ7TTC0HD41-0001OPEN VALUE - CSP GOBIERNO"/>
    <m/>
    <x v="0"/>
    <s v="CFQ7TTC0HD41-0001"/>
    <x v="2"/>
    <s v="Catalogo principal"/>
    <s v="USD"/>
    <s v="N/A"/>
    <s v="Dynamics 365 Fraud Protection Account Protection Addon"/>
    <s v="Unidad"/>
    <s v="Und"/>
    <s v="Producto"/>
    <s v="N/A"/>
    <s v="N/A"/>
    <s v="N/A"/>
    <s v="CFQ7TTC0HD41-0001"/>
    <s v="Suscripción mensual con pago anual"/>
    <n v="150"/>
    <n v="1"/>
    <n v="1"/>
    <n v="0"/>
    <n v="619120.5"/>
    <n v="619120.5"/>
    <n v="0"/>
  </r>
  <r>
    <s v="Catalogo principalOPEN VALUE - CSP GOBIERNOCFQ7TTC0HD40-0002"/>
    <s v="CFQ7TTC0HD40-0002OPEN VALUE - CSP GOBIERNO"/>
    <m/>
    <x v="0"/>
    <s v="CFQ7TTC0HD40-0002"/>
    <x v="2"/>
    <s v="Catalogo principal"/>
    <s v="USD"/>
    <s v="N/A"/>
    <s v="Dynamics 365 Fraud Protection Loss Prevention Addon"/>
    <s v="Unidad"/>
    <s v="Und"/>
    <s v="Producto"/>
    <s v="N/A"/>
    <s v="N/A"/>
    <s v="N/A"/>
    <s v="CFQ7TTC0HD40-0002"/>
    <s v="Suscripción mensual con pago anual"/>
    <n v="150"/>
    <n v="1"/>
    <n v="1"/>
    <n v="0"/>
    <n v="619120.5"/>
    <n v="619120.5"/>
    <n v="0"/>
  </r>
  <r>
    <s v="Catalogo principalOPEN VALUE - CSP GOBIERNOCFQ7TTC0HD40-0001"/>
    <s v="CFQ7TTC0HD40-0001OPEN VALUE - CSP GOBIERNO"/>
    <m/>
    <x v="0"/>
    <s v="CFQ7TTC0HD40-0001"/>
    <x v="2"/>
    <s v="Catalogo principal"/>
    <s v="USD"/>
    <s v="N/A"/>
    <s v="Dynamics 365 Fraud Protection Loss Prevention"/>
    <s v="Unidad"/>
    <s v="Und"/>
    <s v="Producto"/>
    <s v="N/A"/>
    <s v="N/A"/>
    <s v="N/A"/>
    <s v="CFQ7TTC0HD40-0001"/>
    <s v="Suscripción mensual con pago anual"/>
    <n v="1000"/>
    <n v="1"/>
    <n v="1"/>
    <n v="0"/>
    <n v="4127470.0000000005"/>
    <n v="4127470"/>
    <n v="0"/>
  </r>
  <r>
    <s v="Catalogo principalOPEN VALUE - CSP GOBIERNOCFQ7TTC0HD4H-0002"/>
    <s v="CFQ7TTC0HD4H-0002OPEN VALUE - CSP GOBIERNO"/>
    <m/>
    <x v="0"/>
    <s v="CFQ7TTC0HD4H-0002"/>
    <x v="2"/>
    <s v="Catalogo principal"/>
    <s v="USD"/>
    <s v="N/A"/>
    <s v="Dynamics 365 Fraud Protection Purchase Protection Addon"/>
    <s v="Unidad"/>
    <s v="Und"/>
    <s v="Producto"/>
    <s v="N/A"/>
    <s v="N/A"/>
    <s v="N/A"/>
    <s v="CFQ7TTC0HD4H-0002"/>
    <s v="Suscripción mensual con pago anual"/>
    <n v="150"/>
    <n v="1"/>
    <n v="1"/>
    <n v="0"/>
    <n v="619120.5"/>
    <n v="619120.5"/>
    <n v="0"/>
  </r>
  <r>
    <s v="Catalogo principalOPEN VALUE - CSP GOBIERNOCFQ7TTC0HD4H-0001"/>
    <s v="CFQ7TTC0HD4H-0001OPEN VALUE - CSP GOBIERNO"/>
    <m/>
    <x v="0"/>
    <s v="CFQ7TTC0HD4H-0001"/>
    <x v="2"/>
    <s v="Catalogo principal"/>
    <s v="USD"/>
    <s v="N/A"/>
    <s v="Dynamics 365 Fraud Protection Purchase Protection"/>
    <s v="Unidad"/>
    <s v="Und"/>
    <s v="Producto"/>
    <s v="N/A"/>
    <s v="N/A"/>
    <s v="N/A"/>
    <s v="CFQ7TTC0HD4H-0001"/>
    <s v="Suscripción mensual con pago anual"/>
    <n v="1000"/>
    <n v="1"/>
    <n v="1"/>
    <n v="0"/>
    <n v="4127470.0000000005"/>
    <n v="4127470"/>
    <n v="0"/>
  </r>
  <r>
    <s v="Catalogo principalOPEN VALUE - CSP GOBIERNOCFQ7TTC0LGV7-0001"/>
    <s v="CFQ7TTC0LGV7-0001OPEN VALUE - CSP GOBIERNO"/>
    <m/>
    <x v="0"/>
    <s v="CFQ7TTC0LGV7-0001"/>
    <x v="2"/>
    <s v="Catalogo principal"/>
    <s v="USD"/>
    <s v="N/A"/>
    <s v="Dynamics 365 Guides"/>
    <s v="Unidad"/>
    <s v="Und"/>
    <s v="Producto"/>
    <s v="N/A"/>
    <s v="N/A"/>
    <s v="N/A"/>
    <s v="CFQ7TTC0LGV7-0001"/>
    <s v="Suscripción mensual con pago anual"/>
    <n v="65"/>
    <n v="1"/>
    <n v="1"/>
    <n v="0"/>
    <n v="268285.55"/>
    <n v="268285.55"/>
    <n v="0"/>
  </r>
  <r>
    <s v="Catalogo principalOPEN VALUE - CSP GOBIERNOCFQ7TTC0HD4G-0004"/>
    <s v="CFQ7TTC0HD4G-0004OPEN VALUE - CSP GOBIERNO"/>
    <m/>
    <x v="0"/>
    <s v="CFQ7TTC0HD4G-0004"/>
    <x v="2"/>
    <s v="Catalogo principal"/>
    <s v="USD"/>
    <s v="N/A"/>
    <s v="Dynamics 365 Human Resources Sandbox"/>
    <s v="Unidad"/>
    <s v="Und"/>
    <s v="Producto"/>
    <s v="N/A"/>
    <s v="N/A"/>
    <s v="N/A"/>
    <s v="CFQ7TTC0HD4G-0004"/>
    <s v="Suscripción mensual con pago anual"/>
    <n v="1400"/>
    <n v="1"/>
    <n v="1"/>
    <n v="0"/>
    <n v="5778458"/>
    <n v="5778458"/>
    <n v="0"/>
  </r>
  <r>
    <s v="Catalogo principalOPEN VALUE - CSP GOBIERNOCFQ7TTC0HD4G-0003"/>
    <s v="CFQ7TTC0HD4G-0003OPEN VALUE - CSP GOBIERNO"/>
    <m/>
    <x v="0"/>
    <s v="CFQ7TTC0HD4G-0003"/>
    <x v="2"/>
    <s v="Catalogo principal"/>
    <s v="USD"/>
    <s v="N/A"/>
    <s v="Dynamics 365 Human Resources Attach to Qualifying Dynamics 365 Base Offer"/>
    <s v="Unidad"/>
    <s v="Und"/>
    <s v="Producto"/>
    <s v="N/A"/>
    <s v="N/A"/>
    <s v="N/A"/>
    <s v="CFQ7TTC0HD4G-0003"/>
    <s v="Suscripción mensual con pago anual"/>
    <n v="30"/>
    <n v="1"/>
    <n v="1"/>
    <n v="0"/>
    <n v="123824.1"/>
    <n v="123824.1"/>
    <n v="0"/>
  </r>
  <r>
    <s v="Catalogo principalOPEN VALUE - CSP GOBIERNOCFQ7TTC0HD4G-0002"/>
    <s v="CFQ7TTC0HD4G-0002OPEN VALUE - CSP GOBIERNO"/>
    <m/>
    <x v="0"/>
    <s v="CFQ7TTC0HD4G-0002"/>
    <x v="2"/>
    <s v="Catalogo principal"/>
    <s v="USD"/>
    <s v="N/A"/>
    <s v="Dynamics 365 Human Resources Self Service"/>
    <s v="Unidad"/>
    <s v="Und"/>
    <s v="Producto"/>
    <s v="N/A"/>
    <s v="N/A"/>
    <s v="N/A"/>
    <s v="CFQ7TTC0HD4G-0002"/>
    <s v="Suscripción mensual con pago anual"/>
    <n v="4"/>
    <n v="1"/>
    <n v="1"/>
    <n v="0"/>
    <n v="16509.88"/>
    <n v="16509.88"/>
    <n v="0"/>
  </r>
  <r>
    <s v="Catalogo principalOPEN VALUE - CSP GOBIERNOCFQ7TTC0HD4G-0001"/>
    <s v="CFQ7TTC0HD4G-0001OPEN VALUE - CSP GOBIERNO"/>
    <m/>
    <x v="0"/>
    <s v="CFQ7TTC0HD4G-0001"/>
    <x v="2"/>
    <s v="Catalogo principal"/>
    <s v="USD"/>
    <s v="N/A"/>
    <s v="Dynamics 365 Human Resources"/>
    <s v="Unidad"/>
    <s v="Und"/>
    <s v="Producto"/>
    <s v="N/A"/>
    <s v="N/A"/>
    <s v="N/A"/>
    <s v="CFQ7TTC0HD4G-0001"/>
    <s v="Suscripción mensual con pago anual"/>
    <n v="120"/>
    <n v="1"/>
    <n v="1"/>
    <n v="0"/>
    <n v="495296.4"/>
    <n v="495296.4"/>
    <n v="0"/>
  </r>
  <r>
    <s v="Catalogo principalOPEN VALUE - CSP GOBIERNOCFQ7TTC0J1XF-0004"/>
    <s v="CFQ7TTC0J1XF-0004OPEN VALUE - CSP GOBIERNO"/>
    <m/>
    <x v="0"/>
    <s v="CFQ7TTC0J1XF-0004"/>
    <x v="2"/>
    <s v="Catalogo principal"/>
    <s v="USD"/>
    <s v="N/A"/>
    <s v="Dynamics 365 Intelligent Order Management USL"/>
    <s v="Unidad"/>
    <s v="Und"/>
    <s v="Producto"/>
    <s v="N/A"/>
    <s v="N/A"/>
    <s v="N/A"/>
    <s v="CFQ7TTC0J1XF-0004"/>
    <s v="Suscripción mensual con pago anual"/>
    <n v="0"/>
    <n v="1"/>
    <n v="1"/>
    <n v="0"/>
    <n v="0"/>
    <n v="0"/>
    <n v="0"/>
  </r>
  <r>
    <s v="Catalogo principalOPEN VALUE - CSP GOBIERNOCFQ7TTC0J1XF-0003"/>
    <s v="CFQ7TTC0J1XF-0003OPEN VALUE - CSP GOBIERNO"/>
    <m/>
    <x v="0"/>
    <s v="CFQ7TTC0J1XF-0003"/>
    <x v="2"/>
    <s v="Catalogo principal"/>
    <s v="USD"/>
    <s v="N/A"/>
    <s v="Dynamics 365 Intelligent Order Management"/>
    <s v="Unidad"/>
    <s v="Und"/>
    <s v="Producto"/>
    <s v="N/A"/>
    <s v="N/A"/>
    <s v="N/A"/>
    <s v="CFQ7TTC0J1XF-0003"/>
    <s v="Suscripción mensual con pago anual"/>
    <n v="300"/>
    <n v="1"/>
    <n v="1"/>
    <n v="0"/>
    <n v="1238241"/>
    <n v="1238241"/>
    <n v="0"/>
  </r>
  <r>
    <s v="Catalogo principalOPEN VALUE - CSP GOBIERNOCFQ7TTC0LH3N-0001"/>
    <s v="CFQ7TTC0LH3N-0001OPEN VALUE - CSP GOBIERNO"/>
    <m/>
    <x v="0"/>
    <s v="CFQ7TTC0LH3N-0001"/>
    <x v="2"/>
    <s v="Catalogo principal"/>
    <s v="USD"/>
    <s v="N/A"/>
    <s v="Dynamics 365 Marketing"/>
    <s v="Unidad"/>
    <s v="Und"/>
    <s v="Producto"/>
    <s v="N/A"/>
    <s v="N/A"/>
    <s v="N/A"/>
    <s v="CFQ7TTC0LH3N-0001"/>
    <s v="Suscripción mensual con pago anual"/>
    <n v="1500"/>
    <n v="1"/>
    <n v="1"/>
    <n v="0"/>
    <n v="6191205"/>
    <n v="6191205"/>
    <n v="0"/>
  </r>
  <r>
    <s v="Catalogo principalOPEN VALUE - CSP GOBIERNOCFQ7TTC0HX6F-0001"/>
    <s v="CFQ7TTC0HX6F-0001OPEN VALUE - CSP GOBIERNO"/>
    <m/>
    <x v="0"/>
    <s v="CFQ7TTC0HX6F-0001"/>
    <x v="2"/>
    <s v="Catalogo principal"/>
    <s v="USD"/>
    <s v="N/A"/>
    <s v="Dynamics 365 Marketing Interactions Add on pack: Tier 1"/>
    <s v="Unidad"/>
    <s v="Und"/>
    <s v="Producto"/>
    <s v="N/A"/>
    <s v="N/A"/>
    <s v="N/A"/>
    <s v="CFQ7TTC0HX6F-0001"/>
    <s v="Suscripción mensual con pago anual"/>
    <n v="225"/>
    <n v="1"/>
    <n v="1"/>
    <n v="0"/>
    <n v="928680.75"/>
    <n v="928680.75"/>
    <n v="0"/>
  </r>
  <r>
    <s v="Catalogo principalOPEN VALUE - CSP GOBIERNOCFQ7TTC0LHVK-0001"/>
    <s v="CFQ7TTC0LHVK-0001OPEN VALUE - CSP GOBIERNO"/>
    <m/>
    <x v="0"/>
    <s v="CFQ7TTC0LHVK-0001"/>
    <x v="2"/>
    <s v="Catalogo principal"/>
    <s v="USD"/>
    <s v="N/A"/>
    <s v="Dynamics 365 Marketing Additional Application"/>
    <s v="Unidad"/>
    <s v="Und"/>
    <s v="Producto"/>
    <s v="N/A"/>
    <s v="N/A"/>
    <s v="N/A"/>
    <s v="CFQ7TTC0LHVK-0001"/>
    <s v="Suscripción mensual con pago anual"/>
    <n v="500"/>
    <n v="1"/>
    <n v="1"/>
    <n v="0"/>
    <n v="2063735.0000000002"/>
    <n v="2063735"/>
    <n v="0"/>
  </r>
  <r>
    <s v="Catalogo principalOPEN VALUE - CSP GOBIERNOCFQ7TTC0LHWM-0001"/>
    <s v="CFQ7TTC0LHWM-0001OPEN VALUE - CSP GOBIERNO"/>
    <m/>
    <x v="0"/>
    <s v="CFQ7TTC0LHWM-0001"/>
    <x v="2"/>
    <s v="Catalogo principal"/>
    <s v="USD"/>
    <s v="N/A"/>
    <s v="Dynamics 365 Marketing Additional Non-Prod Application"/>
    <s v="Unidad"/>
    <s v="Und"/>
    <s v="Producto"/>
    <s v="N/A"/>
    <s v="N/A"/>
    <s v="N/A"/>
    <s v="CFQ7TTC0LHWM-0001"/>
    <s v="Suscripción mensual con pago anual"/>
    <n v="250"/>
    <n v="1"/>
    <n v="1"/>
    <n v="0"/>
    <n v="1031867.5000000001"/>
    <n v="1031867.5"/>
    <n v="0"/>
  </r>
  <r>
    <s v="Catalogo principalOPEN VALUE - CSP GOBIERNOCFQ7TTC0LHWQ-0006"/>
    <s v="CFQ7TTC0LHWQ-0006OPEN VALUE - CSP GOBIERNO"/>
    <m/>
    <x v="0"/>
    <s v="CFQ7TTC0LHWQ-0006"/>
    <x v="2"/>
    <s v="Catalogo principal"/>
    <s v="USD"/>
    <s v="N/A"/>
    <s v="Dynamics 365 Marketing Addnl Contacts Tier 1 for CE Plan"/>
    <s v="Unidad"/>
    <s v="Und"/>
    <s v="Producto"/>
    <s v="N/A"/>
    <s v="N/A"/>
    <s v="N/A"/>
    <s v="CFQ7TTC0LHWQ-0006"/>
    <s v="Suscripción mensual con pago anual"/>
    <n v="600"/>
    <n v="1"/>
    <n v="1"/>
    <n v="0"/>
    <n v="2476482"/>
    <n v="2476482"/>
    <n v="0"/>
  </r>
  <r>
    <s v="Catalogo principalOPEN VALUE - CSP GOBIERNOCFQ7TTC0LHWQ-0005"/>
    <s v="CFQ7TTC0LHWQ-0005OPEN VALUE - CSP GOBIERNO"/>
    <m/>
    <x v="0"/>
    <s v="CFQ7TTC0LHWQ-0005"/>
    <x v="2"/>
    <s v="Catalogo principal"/>
    <s v="USD"/>
    <s v="N/A"/>
    <s v="Dynamics 365 Marketing Addnl Contacts Tier 4"/>
    <s v="Unidad"/>
    <s v="Und"/>
    <s v="Producto"/>
    <s v="N/A"/>
    <s v="N/A"/>
    <s v="N/A"/>
    <s v="CFQ7TTC0LHWQ-0005"/>
    <s v="Suscripción mensual con pago anual"/>
    <n v="750"/>
    <n v="1"/>
    <n v="1"/>
    <n v="0"/>
    <n v="3095602.5"/>
    <n v="3095602.5"/>
    <n v="0"/>
  </r>
  <r>
    <s v="Catalogo principalOPEN VALUE - CSP GOBIERNOCFQ7TTC0LHWQ-0004"/>
    <s v="CFQ7TTC0LHWQ-0004OPEN VALUE - CSP GOBIERNO"/>
    <m/>
    <x v="0"/>
    <s v="CFQ7TTC0LHWQ-0004"/>
    <x v="2"/>
    <s v="Catalogo principal"/>
    <s v="USD"/>
    <s v="N/A"/>
    <s v="Dynamics 365 Marketing Addnl Contacts Tier 3"/>
    <s v="Unidad"/>
    <s v="Und"/>
    <s v="Producto"/>
    <s v="N/A"/>
    <s v="N/A"/>
    <s v="N/A"/>
    <s v="CFQ7TTC0LHWQ-0004"/>
    <s v="Suscripción mensual con pago anual"/>
    <n v="1250"/>
    <n v="1"/>
    <n v="1"/>
    <n v="0"/>
    <n v="5159337.5"/>
    <n v="5159337.5"/>
    <n v="0"/>
  </r>
  <r>
    <s v="Catalogo principalOPEN VALUE - CSP GOBIERNOCFQ7TTC0LHWQ-0003"/>
    <s v="CFQ7TTC0LHWQ-0003OPEN VALUE - CSP GOBIERNO"/>
    <m/>
    <x v="0"/>
    <s v="CFQ7TTC0LHWQ-0003"/>
    <x v="2"/>
    <s v="Catalogo principal"/>
    <s v="USD"/>
    <s v="N/A"/>
    <s v="Dynamics 365 Marketing Addnl Contacts Tier 1"/>
    <s v="Unidad"/>
    <s v="Und"/>
    <s v="Producto"/>
    <s v="N/A"/>
    <s v="N/A"/>
    <s v="N/A"/>
    <s v="CFQ7TTC0LHWQ-0003"/>
    <s v="Suscripción mensual con pago anual"/>
    <n v="250"/>
    <n v="1"/>
    <n v="1"/>
    <n v="0"/>
    <n v="1031867.5000000001"/>
    <n v="1031867.5"/>
    <n v="0"/>
  </r>
  <r>
    <s v="Catalogo principalOPEN VALUE - CSP GOBIERNOCFQ7TTC0LHWQ-0001"/>
    <s v="CFQ7TTC0LHWQ-0001OPEN VALUE - CSP GOBIERNO"/>
    <m/>
    <x v="0"/>
    <s v="CFQ7TTC0LHWQ-0001"/>
    <x v="2"/>
    <s v="Catalogo principal"/>
    <s v="USD"/>
    <s v="N/A"/>
    <s v="Dynamics 365 Marketing Addnl Contacts Tier 5"/>
    <s v="Unidad"/>
    <s v="Und"/>
    <s v="Producto"/>
    <s v="N/A"/>
    <s v="N/A"/>
    <s v="N/A"/>
    <s v="CFQ7TTC0LHWQ-0001"/>
    <s v="Suscripción mensual con pago anual"/>
    <n v="500"/>
    <n v="1"/>
    <n v="1"/>
    <n v="0"/>
    <n v="2063735.0000000002"/>
    <n v="2063735"/>
    <n v="0"/>
  </r>
  <r>
    <s v="Catalogo principalOPEN VALUE - CSP GOBIERNOCFQ7TTC0LHWQ-0002"/>
    <s v="CFQ7TTC0LHWQ-0002OPEN VALUE - CSP GOBIERNO"/>
    <m/>
    <x v="0"/>
    <s v="CFQ7TTC0LHWQ-0002"/>
    <x v="2"/>
    <s v="Catalogo principal"/>
    <s v="USD"/>
    <s v="N/A"/>
    <s v="Dynamics 365 Marketing Addnl Contacts Tier 2"/>
    <s v="Unidad"/>
    <s v="Und"/>
    <s v="Producto"/>
    <s v="N/A"/>
    <s v="N/A"/>
    <s v="N/A"/>
    <s v="CFQ7TTC0LHWQ-0002"/>
    <s v="Suscripción mensual con pago anual"/>
    <n v="1500"/>
    <n v="1"/>
    <n v="1"/>
    <n v="0"/>
    <n v="6191205"/>
    <n v="6191205"/>
    <n v="0"/>
  </r>
  <r>
    <s v="Catalogo principalOPEN VALUE - CSP GOBIERNOCFQ7TTC0LHWP-0001"/>
    <s v="CFQ7TTC0LHWP-0001OPEN VALUE - CSP GOBIERNO"/>
    <m/>
    <x v="0"/>
    <s v="CFQ7TTC0LHWP-0001"/>
    <x v="2"/>
    <s v="Catalogo principal"/>
    <s v="USD"/>
    <s v="N/A"/>
    <s v="Dynamics 365 Marketing Attach"/>
    <s v="Unidad"/>
    <s v="Und"/>
    <s v="Producto"/>
    <s v="N/A"/>
    <s v="N/A"/>
    <s v="N/A"/>
    <s v="CFQ7TTC0LHWP-0001"/>
    <s v="Suscripción mensual con pago anual"/>
    <n v="750"/>
    <n v="1"/>
    <n v="1"/>
    <n v="0"/>
    <n v="3095602.5"/>
    <n v="3095602.5"/>
    <n v="0"/>
  </r>
  <r>
    <s v="Catalogo principalOPEN VALUE - CSP GOBIERNOCFQ7TTC0LHX0-0001"/>
    <s v="CFQ7TTC0LHX0-0001OPEN VALUE - CSP GOBIERNO"/>
    <m/>
    <x v="0"/>
    <s v="CFQ7TTC0LHX0-0001"/>
    <x v="2"/>
    <s v="Catalogo principal"/>
    <s v="USD"/>
    <s v="N/A"/>
    <s v="Dynamics 365 Operations – Activity"/>
    <s v="Unidad"/>
    <s v="Und"/>
    <s v="Producto"/>
    <s v="N/A"/>
    <s v="N/A"/>
    <s v="N/A"/>
    <s v="CFQ7TTC0LHX0-0001"/>
    <s v="Suscripción mensual con pago anual"/>
    <n v="50"/>
    <n v="1"/>
    <n v="1"/>
    <n v="0"/>
    <n v="206373.5"/>
    <n v="206373.5"/>
    <n v="0"/>
  </r>
  <r>
    <s v="Catalogo principalOPEN VALUE - CSP GOBIERNOCFQ7TTC0LHXQ-0001"/>
    <s v="CFQ7TTC0LHXQ-0001OPEN VALUE - CSP GOBIERNO"/>
    <m/>
    <x v="0"/>
    <s v="CFQ7TTC0LHXQ-0001"/>
    <x v="2"/>
    <s v="Catalogo principal"/>
    <s v="USD"/>
    <s v="N/A"/>
    <s v="Dynamics 365 Operations - Database Capacity"/>
    <s v="Unidad"/>
    <s v="Und"/>
    <s v="Producto"/>
    <s v="N/A"/>
    <s v="N/A"/>
    <s v="N/A"/>
    <s v="CFQ7TTC0LHXQ-0001"/>
    <s v="Suscripción mensual con pago anual"/>
    <n v="40"/>
    <n v="1"/>
    <n v="1"/>
    <n v="0"/>
    <n v="165098.80000000002"/>
    <n v="165098.79999999999"/>
    <n v="0"/>
  </r>
  <r>
    <s v="Catalogo principalOPEN VALUE - CSP GOBIERNOCFQ7TTC0LHVJ-0001"/>
    <s v="CFQ7TTC0LHVJ-0001OPEN VALUE - CSP GOBIERNO"/>
    <m/>
    <x v="0"/>
    <s v="CFQ7TTC0LHVJ-0001"/>
    <x v="2"/>
    <s v="Catalogo principal"/>
    <s v="USD"/>
    <s v="N/A"/>
    <s v="Dynamics 365 Operations – Device"/>
    <s v="Unidad"/>
    <s v="Und"/>
    <s v="Producto"/>
    <s v="N/A"/>
    <s v="N/A"/>
    <s v="N/A"/>
    <s v="CFQ7TTC0LHVJ-0001"/>
    <s v="Suscripción mensual con pago anual"/>
    <n v="75"/>
    <n v="1"/>
    <n v="1"/>
    <n v="0"/>
    <n v="309560.25"/>
    <n v="309560.25"/>
    <n v="0"/>
  </r>
  <r>
    <s v="Catalogo principalOPEN VALUE - CSP GOBIERNOCFQ7TTC0LHZ1-0001"/>
    <s v="CFQ7TTC0LHZ1-0001OPEN VALUE - CSP GOBIERNO"/>
    <m/>
    <x v="0"/>
    <s v="CFQ7TTC0LHZ1-0001"/>
    <x v="2"/>
    <s v="Catalogo principal"/>
    <s v="USD"/>
    <s v="N/A"/>
    <s v="Dynamics 365 Operations - File Capacity"/>
    <s v="Unidad"/>
    <s v="Und"/>
    <s v="Producto"/>
    <s v="N/A"/>
    <s v="N/A"/>
    <s v="N/A"/>
    <s v="CFQ7TTC0LHZ1-0001"/>
    <s v="Suscripción mensual con pago anual"/>
    <n v="2"/>
    <n v="1"/>
    <n v="1"/>
    <n v="0"/>
    <n v="8254.94"/>
    <n v="8254.94"/>
    <n v="0"/>
  </r>
  <r>
    <s v="Catalogo principalOPEN VALUE - CSP GOBIERNOCFQ7TTC0LHV9-0001"/>
    <s v="CFQ7TTC0LHV9-0001OPEN VALUE - CSP GOBIERNO"/>
    <m/>
    <x v="0"/>
    <s v="CFQ7TTC0LHV9-0001"/>
    <x v="2"/>
    <s v="Catalogo principal"/>
    <s v="USD"/>
    <s v="N/A"/>
    <s v="Dynamics 365 Operations - Sandbox Tier 2:Standard Acceptance Testing"/>
    <s v="Unidad"/>
    <s v="Und"/>
    <s v="Producto"/>
    <s v="N/A"/>
    <s v="N/A"/>
    <s v="N/A"/>
    <s v="CFQ7TTC0LHV9-0001"/>
    <s v="Suscripción mensual con pago anual"/>
    <n v="1350"/>
    <n v="1"/>
    <n v="1"/>
    <n v="0"/>
    <n v="5572084.5"/>
    <n v="5572084.5"/>
    <n v="0"/>
  </r>
  <r>
    <s v="Catalogo principalOPEN VALUE - CSP GOBIERNOCFQ7TTC0LHVN-0001"/>
    <s v="CFQ7TTC0LHVN-0001OPEN VALUE - CSP GOBIERNO"/>
    <m/>
    <x v="0"/>
    <s v="CFQ7TTC0LHVN-0001"/>
    <x v="2"/>
    <s v="Catalogo principal"/>
    <s v="USD"/>
    <s v="N/A"/>
    <s v="Dynamics 365 Operations - Sandbox Tier 3:Premier Acceptance Testing"/>
    <s v="Unidad"/>
    <s v="Und"/>
    <s v="Producto"/>
    <s v="N/A"/>
    <s v="N/A"/>
    <s v="N/A"/>
    <s v="CFQ7TTC0LHVN-0001"/>
    <s v="Suscripción mensual con pago anual"/>
    <n v="4050"/>
    <n v="1"/>
    <n v="1"/>
    <n v="0"/>
    <n v="16716253.500000002"/>
    <n v="16716253.5"/>
    <n v="0"/>
  </r>
  <r>
    <s v="Catalogo principalOPEN VALUE - CSP GOBIERNOCFQ7TTC0LHXZ-0001"/>
    <s v="CFQ7TTC0LHXZ-0001OPEN VALUE - CSP GOBIERNO"/>
    <m/>
    <x v="0"/>
    <s v="CFQ7TTC0LHXZ-0001"/>
    <x v="2"/>
    <s v="Catalogo principal"/>
    <s v="USD"/>
    <s v="N/A"/>
    <s v="Dynamics 365 Operations - Sandbox Tier 4:Standard Performance Testing"/>
    <s v="Unidad"/>
    <s v="Und"/>
    <s v="Producto"/>
    <s v="N/A"/>
    <s v="N/A"/>
    <s v="N/A"/>
    <s v="CFQ7TTC0LHXZ-0001"/>
    <s v="Suscripción mensual con pago anual"/>
    <n v="7900"/>
    <n v="1"/>
    <n v="1"/>
    <n v="0"/>
    <n v="32607013.000000004"/>
    <n v="32607013"/>
    <n v="0"/>
  </r>
  <r>
    <s v="Catalogo principalOPEN VALUE - CSP GOBIERNOCFQ7TTC0LHVG-0001"/>
    <s v="CFQ7TTC0LHVG-0001OPEN VALUE - CSP GOBIERNO"/>
    <m/>
    <x v="0"/>
    <s v="CFQ7TTC0LHVG-0001"/>
    <x v="2"/>
    <s v="Catalogo principal"/>
    <s v="USD"/>
    <s v="N/A"/>
    <s v="Dynamics 365 Operations - Sandbox Tier 5:Premier Performance Testing"/>
    <s v="Unidad"/>
    <s v="Und"/>
    <s v="Producto"/>
    <s v="N/A"/>
    <s v="N/A"/>
    <s v="N/A"/>
    <s v="CFQ7TTC0LHVG-0001"/>
    <s v="Suscripción mensual con pago anual"/>
    <n v="12000"/>
    <n v="1"/>
    <n v="1"/>
    <n v="0"/>
    <n v="49529640"/>
    <n v="49529640"/>
    <n v="0"/>
  </r>
  <r>
    <s v="Catalogo principalOPEN VALUE - CSP GOBIERNOCFQ7TTC0LH3D-0001"/>
    <s v="CFQ7TTC0LH3D-0001OPEN VALUE - CSP GOBIERNO"/>
    <m/>
    <x v="0"/>
    <s v="CFQ7TTC0LH3D-0001"/>
    <x v="2"/>
    <s v="Catalogo principal"/>
    <s v="USD"/>
    <s v="N/A"/>
    <s v="Dynamics 365 Plan - Unified Operations Sandbox Tier 4:Standard Performance Testing"/>
    <s v="Unidad"/>
    <s v="Und"/>
    <s v="Producto"/>
    <s v="N/A"/>
    <s v="N/A"/>
    <s v="N/A"/>
    <s v="CFQ7TTC0LH3D-0001"/>
    <s v="Suscripción mensual con pago anual"/>
    <n v="7900"/>
    <n v="1"/>
    <n v="1"/>
    <n v="0"/>
    <n v="32607013.000000004"/>
    <n v="32607013"/>
    <n v="0"/>
  </r>
  <r>
    <s v="Catalogo principalOPEN VALUE - CSP GOBIERNOCFQ7TTC0HD4D-0002"/>
    <s v="CFQ7TTC0HD4D-0002OPEN VALUE - CSP GOBIERNO"/>
    <m/>
    <x v="0"/>
    <s v="CFQ7TTC0HD4D-0002"/>
    <x v="2"/>
    <s v="Catalogo principal"/>
    <s v="USD"/>
    <s v="N/A"/>
    <s v="Dynamics 365 Project Operations Attach"/>
    <s v="Unidad"/>
    <s v="Und"/>
    <s v="Producto"/>
    <s v="N/A"/>
    <s v="N/A"/>
    <s v="N/A"/>
    <s v="CFQ7TTC0HD4D-0002"/>
    <s v="Suscripción mensual con pago anual"/>
    <n v="30"/>
    <n v="1"/>
    <n v="1"/>
    <n v="0"/>
    <n v="123824.1"/>
    <n v="123824.1"/>
    <n v="0"/>
  </r>
  <r>
    <s v="Catalogo principalOPEN VALUE - CSP GOBIERNOCFQ7TTC0HD4D-0001"/>
    <s v="CFQ7TTC0HD4D-0001OPEN VALUE - CSP GOBIERNO"/>
    <m/>
    <x v="0"/>
    <s v="CFQ7TTC0HD4D-0001"/>
    <x v="2"/>
    <s v="Catalogo principal"/>
    <s v="USD"/>
    <s v="N/A"/>
    <s v="Dynamics 365 Project Operations"/>
    <s v="Unidad"/>
    <s v="Und"/>
    <s v="Producto"/>
    <s v="N/A"/>
    <s v="N/A"/>
    <s v="N/A"/>
    <s v="CFQ7TTC0HD4D-0001"/>
    <s v="Suscripción mensual con pago anual"/>
    <n v="120"/>
    <n v="1"/>
    <n v="1"/>
    <n v="0"/>
    <n v="495296.4"/>
    <n v="495296.4"/>
    <n v="0"/>
  </r>
  <r>
    <s v="Catalogo principalOPEN VALUE - CSP GOBIERNOCFQ7TTC0LF90-0002"/>
    <s v="CFQ7TTC0LF90-0002OPEN VALUE - CSP GOBIERNO"/>
    <m/>
    <x v="0"/>
    <s v="CFQ7TTC0LF90-0002"/>
    <x v="2"/>
    <s v="Catalogo principal"/>
    <s v="USD"/>
    <s v="N/A"/>
    <s v="Dynamics 365 Remote Assist"/>
    <s v="Unidad"/>
    <s v="Und"/>
    <s v="Producto"/>
    <s v="N/A"/>
    <s v="N/A"/>
    <s v="N/A"/>
    <s v="CFQ7TTC0LF90-0002"/>
    <s v="Suscripción mensual con pago anual"/>
    <n v="65"/>
    <n v="1"/>
    <n v="1"/>
    <n v="0"/>
    <n v="268285.55"/>
    <n v="268285.55"/>
    <n v="0"/>
  </r>
  <r>
    <s v="Catalogo principalOPEN VALUE - CSP GOBIERNOCFQ7TTC0LGV9-0001"/>
    <s v="CFQ7TTC0LGV9-0001OPEN VALUE - CSP GOBIERNO"/>
    <m/>
    <x v="0"/>
    <s v="CFQ7TTC0LGV9-0001"/>
    <x v="2"/>
    <s v="Catalogo principal"/>
    <s v="USD"/>
    <s v="N/A"/>
    <s v="Dynamics 365 Remote Assist Attach"/>
    <s v="Unidad"/>
    <s v="Und"/>
    <s v="Producto"/>
    <s v="N/A"/>
    <s v="N/A"/>
    <s v="N/A"/>
    <s v="CFQ7TTC0LGV9-0001"/>
    <s v="Suscripción mensual con pago anual"/>
    <n v="20"/>
    <n v="1"/>
    <n v="1"/>
    <n v="0"/>
    <n v="82549.400000000009"/>
    <n v="82549.399999999994"/>
    <n v="0"/>
  </r>
  <r>
    <s v="Catalogo principalOPEN VALUE - CSP GOBIERNOCFQ7TTC0LHZ4-0001"/>
    <s v="CFQ7TTC0LHZ4-0001OPEN VALUE - CSP GOBIERNO"/>
    <m/>
    <x v="0"/>
    <s v="CFQ7TTC0LHZ4-0001"/>
    <x v="2"/>
    <s v="Catalogo principal"/>
    <s v="USD"/>
    <s v="N/A"/>
    <s v="Dynamics 365 Sales Conversation Intelligence AddOn"/>
    <s v="Unidad"/>
    <s v="Und"/>
    <s v="Producto"/>
    <s v="N/A"/>
    <s v="N/A"/>
    <s v="N/A"/>
    <s v="CFQ7TTC0LHZ4-0001"/>
    <s v="Suscripción mensual con pago anual"/>
    <n v="2000"/>
    <n v="1"/>
    <n v="1"/>
    <n v="0"/>
    <n v="8254940.0000000009"/>
    <n v="8254940"/>
    <n v="0"/>
  </r>
  <r>
    <s v="Catalogo principalOPEN VALUE - CSP GOBIERNOCFQ7TTC0LFF1-0006"/>
    <s v="CFQ7TTC0LFF1-0006OPEN VALUE - CSP GOBIERNO"/>
    <m/>
    <x v="0"/>
    <s v="CFQ7TTC0LFF1-0006"/>
    <x v="2"/>
    <s v="Catalogo principal"/>
    <s v="USD"/>
    <s v="N/A"/>
    <s v="Dynamics 365 Sales Enterprise Edition Device"/>
    <s v="Unidad"/>
    <s v="Und"/>
    <s v="Producto"/>
    <s v="N/A"/>
    <s v="N/A"/>
    <s v="N/A"/>
    <s v="CFQ7TTC0LFF1-0006"/>
    <s v="Suscripción mensual con pago anual"/>
    <n v="145"/>
    <n v="1"/>
    <n v="1"/>
    <n v="0"/>
    <n v="598483.15"/>
    <n v="598483.15"/>
    <n v="0"/>
  </r>
  <r>
    <s v="Catalogo principalOPEN VALUE - CSP GOBIERNOCFQ7TTC0LFF1-0003"/>
    <s v="CFQ7TTC0LFF1-0003OPEN VALUE - CSP GOBIERNO"/>
    <m/>
    <x v="0"/>
    <s v="CFQ7TTC0LFF1-0003"/>
    <x v="2"/>
    <s v="Catalogo principal"/>
    <s v="USD"/>
    <s v="N/A"/>
    <s v="Dynamics 365 Sales Enterprise Attach to Qualifying Dynamics 365 Base Offer"/>
    <s v="Unidad"/>
    <s v="Und"/>
    <s v="Producto"/>
    <s v="N/A"/>
    <s v="N/A"/>
    <s v="N/A"/>
    <s v="CFQ7TTC0LFF1-0003"/>
    <s v="Suscripción mensual con pago anual"/>
    <n v="20"/>
    <n v="1"/>
    <n v="1"/>
    <n v="0"/>
    <n v="82549.400000000009"/>
    <n v="82549.399999999994"/>
    <n v="0"/>
  </r>
  <r>
    <s v="Catalogo principalOPEN VALUE - CSP GOBIERNOCFQ7TTC0LFF1-0001"/>
    <s v="CFQ7TTC0LFF1-0001OPEN VALUE - CSP GOBIERNO"/>
    <m/>
    <x v="0"/>
    <s v="CFQ7TTC0LFF1-0001"/>
    <x v="2"/>
    <s v="Catalogo principal"/>
    <s v="USD"/>
    <s v="N/A"/>
    <s v="Dynamics 365 Sales Enterprise Edition"/>
    <s v="Unidad"/>
    <s v="Und"/>
    <s v="Producto"/>
    <s v="N/A"/>
    <s v="N/A"/>
    <s v="N/A"/>
    <s v="CFQ7TTC0LFF1-0001"/>
    <s v="Suscripción mensual con pago anual"/>
    <n v="95"/>
    <n v="1"/>
    <n v="1"/>
    <n v="0"/>
    <n v="392109.65"/>
    <n v="392109.65"/>
    <n v="0"/>
  </r>
  <r>
    <s v="Catalogo principalOPEN VALUE - CSP GOBIERNOCFQ7TTC0LHZ3-0001"/>
    <s v="CFQ7TTC0LHZ3-0001OPEN VALUE - CSP GOBIERNO"/>
    <m/>
    <x v="0"/>
    <s v="CFQ7TTC0LHZ3-0001"/>
    <x v="2"/>
    <s v="Catalogo principal"/>
    <s v="USD"/>
    <s v="N/A"/>
    <s v="Dynamics 365 Sales Insights"/>
    <s v="Unidad"/>
    <s v="Und"/>
    <s v="Producto"/>
    <s v="N/A"/>
    <s v="N/A"/>
    <s v="N/A"/>
    <s v="CFQ7TTC0LHZ3-0001"/>
    <s v="Suscripción mensual con pago anual"/>
    <n v="50"/>
    <n v="1"/>
    <n v="1"/>
    <n v="0"/>
    <n v="206373.5"/>
    <n v="206373.5"/>
    <n v="0"/>
  </r>
  <r>
    <s v="Catalogo principalOPEN VALUE - CSP GOBIERNOCFQ7TTC0HBSJ-0001"/>
    <s v="CFQ7TTC0HBSJ-0001OPEN VALUE - CSP GOBIERNO"/>
    <m/>
    <x v="0"/>
    <s v="CFQ7TTC0HBSJ-0001"/>
    <x v="2"/>
    <s v="Catalogo principal"/>
    <s v="USD"/>
    <s v="N/A"/>
    <s v="Dynamics 365 Sales Premium"/>
    <s v="Unidad"/>
    <s v="Und"/>
    <s v="Producto"/>
    <s v="N/A"/>
    <s v="N/A"/>
    <s v="N/A"/>
    <s v="CFQ7TTC0HBSJ-0001"/>
    <s v="Suscripción mensual con pago anual"/>
    <n v="135"/>
    <n v="1"/>
    <n v="1"/>
    <n v="0"/>
    <n v="557208.45000000007"/>
    <n v="557208.44999999995"/>
    <n v="0"/>
  </r>
  <r>
    <s v="Catalogo principalOPEN VALUE - CSP GOBIERNOCFQ7TTC0LFN5-0004"/>
    <s v="CFQ7TTC0LFN5-0004OPEN VALUE - CSP GOBIERNO"/>
    <m/>
    <x v="0"/>
    <s v="CFQ7TTC0LFN5-0004"/>
    <x v="2"/>
    <s v="Catalogo principal"/>
    <s v="USD"/>
    <s v="N/A"/>
    <s v="Dynamics 365 Sales Professional Attach to Qualifying Dynamics 365 Base Offer"/>
    <s v="Unidad"/>
    <s v="Und"/>
    <s v="Producto"/>
    <s v="N/A"/>
    <s v="N/A"/>
    <s v="N/A"/>
    <s v="CFQ7TTC0LFN5-0004"/>
    <s v="Suscripción mensual con pago anual"/>
    <n v="20"/>
    <n v="1"/>
    <n v="1"/>
    <n v="0"/>
    <n v="82549.400000000009"/>
    <n v="82549.399999999994"/>
    <n v="0"/>
  </r>
  <r>
    <s v="Catalogo principalOPEN VALUE - CSP GOBIERNOCFQ7TTC0LFN5-0002"/>
    <s v="CFQ7TTC0LFN5-0002OPEN VALUE - CSP GOBIERNO"/>
    <m/>
    <x v="0"/>
    <s v="CFQ7TTC0LFN5-0002"/>
    <x v="2"/>
    <s v="Catalogo principal"/>
    <s v="USD"/>
    <s v="N/A"/>
    <s v="Dynamics 365 Sales Professional"/>
    <s v="Unidad"/>
    <s v="Und"/>
    <s v="Producto"/>
    <s v="N/A"/>
    <s v="N/A"/>
    <s v="N/A"/>
    <s v="CFQ7TTC0LFN5-0002"/>
    <s v="Suscripción mensual con pago anual"/>
    <n v="65"/>
    <n v="1"/>
    <n v="1"/>
    <n v="0"/>
    <n v="268285.55"/>
    <n v="268285.55"/>
    <n v="0"/>
  </r>
  <r>
    <s v="Catalogo principalOPEN VALUE - CSP GOBIERNOCFQ7TTC0LH31-0009"/>
    <s v="CFQ7TTC0LH31-0009OPEN VALUE - CSP GOBIERNO"/>
    <m/>
    <x v="0"/>
    <s v="CFQ7TTC0LH31-0009"/>
    <x v="2"/>
    <s v="Catalogo principal"/>
    <s v="USD"/>
    <s v="N/A"/>
    <s v="Standard Cloud Scale Unit Overage"/>
    <s v="Unidad"/>
    <s v="Und"/>
    <s v="Producto"/>
    <s v="N/A"/>
    <s v="N/A"/>
    <s v="N/A"/>
    <s v="CFQ7TTC0LH31-0009"/>
    <s v="Suscripción mensual con pago anual"/>
    <n v="500"/>
    <n v="1"/>
    <n v="1"/>
    <n v="0"/>
    <n v="2063735.0000000002"/>
    <n v="2063735"/>
    <n v="0"/>
  </r>
  <r>
    <s v="Catalogo principalOPEN VALUE - CSP GOBIERNOCFQ7TTC0LH31-0008"/>
    <s v="CFQ7TTC0LH31-0008OPEN VALUE - CSP GOBIERNO"/>
    <m/>
    <x v="0"/>
    <s v="CFQ7TTC0LH31-0008"/>
    <x v="2"/>
    <s v="Catalogo principal"/>
    <s v="USD"/>
    <s v="N/A"/>
    <s v="Basic Cloud Scale Unit add-in for Dynamics 365 Supply Chain Management"/>
    <s v="Unidad"/>
    <s v="Und"/>
    <s v="Producto"/>
    <s v="N/A"/>
    <s v="N/A"/>
    <s v="N/A"/>
    <s v="CFQ7TTC0LH31-0008"/>
    <s v="Suscripción mensual con pago anual"/>
    <n v="4000"/>
    <n v="1"/>
    <n v="1"/>
    <n v="0"/>
    <n v="16509880.000000002"/>
    <n v="16509880"/>
    <n v="0"/>
  </r>
  <r>
    <s v="Catalogo principalOPEN VALUE - CSP GOBIERNOCFQ7TTC0LH31-0007"/>
    <s v="CFQ7TTC0LH31-0007OPEN VALUE - CSP GOBIERNO"/>
    <m/>
    <x v="0"/>
    <s v="CFQ7TTC0LH31-0007"/>
    <x v="2"/>
    <s v="Catalogo principal"/>
    <s v="USD"/>
    <s v="N/A"/>
    <s v="Basic Cloud Scale Unit Overage"/>
    <s v="Unidad"/>
    <s v="Und"/>
    <s v="Producto"/>
    <s v="N/A"/>
    <s v="N/A"/>
    <s v="N/A"/>
    <s v="CFQ7TTC0LH31-0007"/>
    <s v="Suscripción mensual con pago anual"/>
    <n v="100"/>
    <n v="1"/>
    <n v="1"/>
    <n v="0"/>
    <n v="412747"/>
    <n v="412747"/>
    <n v="0"/>
  </r>
  <r>
    <s v="Catalogo principalOPEN VALUE - CSP GOBIERNOCFQ7TTC0LH31-0005"/>
    <s v="CFQ7TTC0LH31-0005OPEN VALUE - CSP GOBIERNO"/>
    <m/>
    <x v="0"/>
    <s v="CFQ7TTC0LH31-0005"/>
    <x v="2"/>
    <s v="Catalogo principal"/>
    <s v="USD"/>
    <s v="N/A"/>
    <s v="Standard Cloud Scale Unit add-in for Dynamics 365 Supply Chain Management"/>
    <s v="Unidad"/>
    <s v="Und"/>
    <s v="Producto"/>
    <s v="N/A"/>
    <s v="N/A"/>
    <s v="N/A"/>
    <s v="CFQ7TTC0LH31-0005"/>
    <s v="Suscripción mensual con pago anual"/>
    <n v="12000"/>
    <n v="1"/>
    <n v="1"/>
    <n v="0"/>
    <n v="49529640"/>
    <n v="49529640"/>
    <n v="0"/>
  </r>
  <r>
    <s v="Catalogo principalOPEN VALUE - CSP GOBIERNOCFQ7TTC0LH31-0002"/>
    <s v="CFQ7TTC0LH31-0002OPEN VALUE - CSP GOBIERNO"/>
    <m/>
    <x v="0"/>
    <s v="CFQ7TTC0LH31-0002"/>
    <x v="2"/>
    <s v="Catalogo principal"/>
    <s v="USD"/>
    <s v="N/A"/>
    <s v="Dynamics 365 Supply Chain Management Attach to Qualifying Dynamics 365 Base Offer"/>
    <s v="Unidad"/>
    <s v="Und"/>
    <s v="Producto"/>
    <s v="N/A"/>
    <s v="N/A"/>
    <s v="N/A"/>
    <s v="CFQ7TTC0LH31-0002"/>
    <s v="Suscripción mensual con pago anual"/>
    <n v="30"/>
    <n v="1"/>
    <n v="1"/>
    <n v="0"/>
    <n v="123824.1"/>
    <n v="123824.1"/>
    <n v="0"/>
  </r>
  <r>
    <s v="Catalogo principalOPEN VALUE - CSP GOBIERNOCFQ7TTC0LH31-001C"/>
    <s v="CFQ7TTC0LH31-001COPEN VALUE - CSP GOBIERNO"/>
    <m/>
    <x v="0"/>
    <s v="CFQ7TTC0LH31-001C"/>
    <x v="2"/>
    <s v="Catalogo principal"/>
    <s v="USD"/>
    <s v="N/A"/>
    <s v="Basic Edge Scale Unit add-in for Dynamics 365 Supply Chain Management"/>
    <s v="Unidad"/>
    <s v="Und"/>
    <s v="Producto"/>
    <s v="N/A"/>
    <s v="N/A"/>
    <s v="N/A"/>
    <s v="CFQ7TTC0LH31-001C"/>
    <s v="Suscripción mensual con pago anual"/>
    <n v="2000"/>
    <n v="1"/>
    <n v="1"/>
    <n v="0"/>
    <n v="8254940.0000000009"/>
    <n v="8254940"/>
    <n v="0"/>
  </r>
  <r>
    <s v="Catalogo principalOPEN VALUE - CSP GOBIERNOCFQ7TTC0LH31-001B"/>
    <s v="CFQ7TTC0LH31-001BOPEN VALUE - CSP GOBIERNO"/>
    <m/>
    <x v="0"/>
    <s v="CFQ7TTC0LH31-001B"/>
    <x v="2"/>
    <s v="Catalogo principal"/>
    <s v="USD"/>
    <s v="N/A"/>
    <s v="Basic Edge Scale Unit Overage"/>
    <s v="Unidad"/>
    <s v="Und"/>
    <s v="Producto"/>
    <s v="N/A"/>
    <s v="N/A"/>
    <s v="N/A"/>
    <s v="CFQ7TTC0LH31-001B"/>
    <s v="Suscripción mensual con pago anual"/>
    <n v="50"/>
    <n v="1"/>
    <n v="1"/>
    <n v="0"/>
    <n v="206373.5"/>
    <n v="206373.5"/>
    <n v="0"/>
  </r>
  <r>
    <s v="Catalogo principalOPEN VALUE - CSP GOBIERNOCFQ7TTC0LH31-0019"/>
    <s v="CFQ7TTC0LH31-0019OPEN VALUE - CSP GOBIERNO"/>
    <m/>
    <x v="0"/>
    <s v="CFQ7TTC0LH31-0019"/>
    <x v="2"/>
    <s v="Catalogo principal"/>
    <s v="USD"/>
    <s v="N/A"/>
    <s v="Standard Edge Scale Unit add-in for Dynamics 365 Supply Chain Management"/>
    <s v="Unidad"/>
    <s v="Und"/>
    <s v="Producto"/>
    <s v="N/A"/>
    <s v="N/A"/>
    <s v="N/A"/>
    <s v="CFQ7TTC0LH31-0019"/>
    <s v="Suscripción mensual con pago anual"/>
    <n v="6000"/>
    <n v="1"/>
    <n v="1"/>
    <n v="0"/>
    <n v="24764820"/>
    <n v="24764820"/>
    <n v="0"/>
  </r>
  <r>
    <s v="Catalogo principalOPEN VALUE - CSP GOBIERNOCFQ7TTC0LH31-0018"/>
    <s v="CFQ7TTC0LH31-0018OPEN VALUE - CSP GOBIERNO"/>
    <m/>
    <x v="0"/>
    <s v="CFQ7TTC0LH31-0018"/>
    <x v="2"/>
    <s v="Catalogo principal"/>
    <s v="USD"/>
    <s v="N/A"/>
    <s v="Standard Edge Scale Unit Overage"/>
    <s v="Unidad"/>
    <s v="Und"/>
    <s v="Producto"/>
    <s v="N/A"/>
    <s v="N/A"/>
    <s v="N/A"/>
    <s v="CFQ7TTC0LH31-0018"/>
    <s v="Suscripción mensual con pago anual"/>
    <n v="250"/>
    <n v="1"/>
    <n v="1"/>
    <n v="0"/>
    <n v="1031867.5000000001"/>
    <n v="1031867.5"/>
    <n v="0"/>
  </r>
  <r>
    <s v="Catalogo principalOPEN VALUE - CSP GOBIERNOCFQ7TTC0LH31-0001"/>
    <s v="CFQ7TTC0LH31-0001OPEN VALUE - CSP GOBIERNO"/>
    <m/>
    <x v="0"/>
    <s v="CFQ7TTC0LH31-0001"/>
    <x v="2"/>
    <s v="Catalogo principal"/>
    <s v="USD"/>
    <s v="N/A"/>
    <s v="Dynamics 365 Supply Chain Management"/>
    <s v="Unidad"/>
    <s v="Und"/>
    <s v="Producto"/>
    <s v="N/A"/>
    <s v="N/A"/>
    <s v="N/A"/>
    <s v="CFQ7TTC0LH31-0001"/>
    <s v="Suscripción mensual con pago anual"/>
    <n v="180"/>
    <n v="1"/>
    <n v="1"/>
    <n v="0"/>
    <n v="742944.60000000009"/>
    <n v="742944.6"/>
    <n v="0"/>
  </r>
  <r>
    <s v="Catalogo principalOPEN VALUE - CSP GOBIERNOCFQ7TTC0LFNJ-0001"/>
    <s v="CFQ7TTC0LFNJ-0001OPEN VALUE - CSP GOBIERNO"/>
    <m/>
    <x v="0"/>
    <s v="CFQ7TTC0LFNJ-0001"/>
    <x v="2"/>
    <s v="Catalogo principal"/>
    <s v="USD"/>
    <s v="N/A"/>
    <s v="Dynamics 365 Team Members"/>
    <s v="Unidad"/>
    <s v="Und"/>
    <s v="Producto"/>
    <s v="N/A"/>
    <s v="N/A"/>
    <s v="N/A"/>
    <s v="CFQ7TTC0LFNJ-0001"/>
    <s v="Suscripción mensual con pago anual"/>
    <n v="8"/>
    <n v="1"/>
    <n v="1"/>
    <n v="0"/>
    <n v="33019.760000000002"/>
    <n v="33019.760000000002"/>
    <n v="0"/>
  </r>
  <r>
    <s v="Catalogo principalOPEN VALUE - CSP GOBIERNOCFQ7TTC0HD42-000C"/>
    <s v="CFQ7TTC0HD42-000COPEN VALUE - CSP GOBIERNO"/>
    <m/>
    <x v="0"/>
    <s v="CFQ7TTC0HD42-000C"/>
    <x v="2"/>
    <s v="Catalogo principal"/>
    <s v="USD"/>
    <s v="N/A"/>
    <s v="Dynamics 365 Commerce Ratings and Reviews"/>
    <s v="Unidad"/>
    <s v="Und"/>
    <s v="Producto"/>
    <s v="N/A"/>
    <s v="N/A"/>
    <s v="N/A"/>
    <s v="CFQ7TTC0HD42-000C"/>
    <s v="Suscripción mensual con pago anual"/>
    <n v="750"/>
    <n v="1"/>
    <n v="1"/>
    <n v="0"/>
    <n v="3095602.5"/>
    <n v="3095602.5"/>
    <n v="0"/>
  </r>
  <r>
    <s v="Catalogo principalOPEN VALUE - CSP GOBIERNOCFQ7TTC0HD42-000B"/>
    <s v="CFQ7TTC0HD42-000BOPEN VALUE - CSP GOBIERNO"/>
    <m/>
    <x v="0"/>
    <s v="CFQ7TTC0HD42-000B"/>
    <x v="2"/>
    <s v="Catalogo principal"/>
    <s v="USD"/>
    <s v="N/A"/>
    <s v="Dynamics 365 Commerce Scale Unit Basic - Cloud"/>
    <s v="Unidad"/>
    <s v="Und"/>
    <s v="Producto"/>
    <s v="N/A"/>
    <s v="N/A"/>
    <s v="N/A"/>
    <s v="CFQ7TTC0HD42-000B"/>
    <s v="Suscripción mensual con pago anual"/>
    <n v="6000"/>
    <n v="1"/>
    <n v="1"/>
    <n v="0"/>
    <n v="24764820"/>
    <n v="24764820"/>
    <n v="0"/>
  </r>
  <r>
    <s v="Catalogo principalOPEN VALUE - CSP GOBIERNOCFQ7TTC0HD42-0009"/>
    <s v="CFQ7TTC0HD42-0009OPEN VALUE - CSP GOBIERNO"/>
    <m/>
    <x v="0"/>
    <s v="CFQ7TTC0HD42-0009"/>
    <x v="2"/>
    <s v="Catalogo principal"/>
    <s v="USD"/>
    <s v="N/A"/>
    <s v="Dynamics 365 Commerce Scale Unit Standard - Cloud"/>
    <s v="Unidad"/>
    <s v="Und"/>
    <s v="Producto"/>
    <s v="N/A"/>
    <s v="N/A"/>
    <s v="N/A"/>
    <s v="CFQ7TTC0HD42-0009"/>
    <s v="Suscripción mensual con pago anual"/>
    <n v="17000"/>
    <n v="1"/>
    <n v="1"/>
    <n v="0"/>
    <n v="70166990"/>
    <n v="70166990"/>
    <n v="0"/>
  </r>
  <r>
    <s v="Catalogo principalOPEN VALUE - CSP GOBIERNOCFQ7TTC0HD42-0008"/>
    <s v="CFQ7TTC0HD42-0008OPEN VALUE - CSP GOBIERNO"/>
    <m/>
    <x v="0"/>
    <s v="CFQ7TTC0HD42-0008"/>
    <x v="2"/>
    <s v="Catalogo principal"/>
    <s v="USD"/>
    <s v="N/A"/>
    <s v="Dynamics 365 Commerce Scale Unit Premium - Cloud"/>
    <s v="Unidad"/>
    <s v="Und"/>
    <s v="Producto"/>
    <s v="N/A"/>
    <s v="N/A"/>
    <s v="N/A"/>
    <s v="CFQ7TTC0HD42-0008"/>
    <s v="Suscripción mensual con pago anual"/>
    <n v="37000"/>
    <n v="1"/>
    <n v="1"/>
    <n v="0"/>
    <n v="152716390"/>
    <n v="152716390"/>
    <n v="0"/>
  </r>
  <r>
    <s v="Catalogo principalOPEN VALUE - CSP GOBIERNOCFQ7TTC0HD42-0001"/>
    <s v="CFQ7TTC0HD42-0001OPEN VALUE - CSP GOBIERNO"/>
    <m/>
    <x v="0"/>
    <s v="CFQ7TTC0HD42-0001"/>
    <x v="2"/>
    <s v="Catalogo principal"/>
    <s v="USD"/>
    <s v="N/A"/>
    <s v="Dynamics 365 Commerce Recommendations"/>
    <s v="Unidad"/>
    <s v="Und"/>
    <s v="Producto"/>
    <s v="N/A"/>
    <s v="N/A"/>
    <s v="N/A"/>
    <s v="CFQ7TTC0HD42-0001"/>
    <s v="Suscripción mensual con pago anual"/>
    <n v="3000"/>
    <n v="1"/>
    <n v="1"/>
    <n v="0"/>
    <n v="12382410"/>
    <n v="12382410"/>
    <n v="0"/>
  </r>
  <r>
    <s v="Catalogo principalOPEN VALUE - CSP GOBIERNOCFQ7TTC0LHT4-0001"/>
    <s v="CFQ7TTC0LHT4-0001OPEN VALUE - CSP GOBIERNO"/>
    <m/>
    <x v="0"/>
    <s v="CFQ7TTC0LHT4-0001"/>
    <x v="2"/>
    <s v="Catalogo principal"/>
    <s v="USD"/>
    <s v="N/A"/>
    <s v="Enterprise Mobility + Security E3"/>
    <s v="Unidad"/>
    <s v="Und"/>
    <s v="Producto"/>
    <s v="N/A"/>
    <s v="N/A"/>
    <s v="N/A"/>
    <s v="CFQ7TTC0LHT4-0001"/>
    <s v="Suscripción mensual con pago anual"/>
    <n v="10.6"/>
    <n v="1"/>
    <n v="1"/>
    <n v="0"/>
    <n v="43751.182000000001"/>
    <n v="43751.18"/>
    <n v="0"/>
  </r>
  <r>
    <s v="Catalogo principalOPEN VALUE - CSP GOBIERNOCFQ7TTC0LFJ1-0001"/>
    <s v="CFQ7TTC0LFJ1-0001OPEN VALUE - CSP GOBIERNO"/>
    <m/>
    <x v="0"/>
    <s v="CFQ7TTC0LFJ1-0001"/>
    <x v="2"/>
    <s v="Catalogo principal"/>
    <s v="USD"/>
    <s v="N/A"/>
    <s v="Enterprise Mobility + Security E5"/>
    <s v="Unidad"/>
    <s v="Und"/>
    <s v="Producto"/>
    <s v="N/A"/>
    <s v="N/A"/>
    <s v="N/A"/>
    <s v="CFQ7TTC0LFJ1-0001"/>
    <s v="Suscripción mensual con pago anual"/>
    <n v="16.400000000000002"/>
    <n v="1"/>
    <n v="1"/>
    <n v="0"/>
    <n v="67690.508000000016"/>
    <n v="67690.509999999995"/>
    <n v="0"/>
  </r>
  <r>
    <s v="Catalogo principalOPEN VALUE - CSP GOBIERNOCFQ7TTC0LH16-0001"/>
    <s v="CFQ7TTC0LH16-0001OPEN VALUE - CSP GOBIERNO"/>
    <m/>
    <x v="0"/>
    <s v="CFQ7TTC0LH16-0001"/>
    <x v="2"/>
    <s v="Catalogo principal"/>
    <s v="USD"/>
    <s v="N/A"/>
    <s v="Exchange Online (Plan 1)"/>
    <s v="Unidad"/>
    <s v="Und"/>
    <s v="Producto"/>
    <s v="N/A"/>
    <s v="N/A"/>
    <s v="N/A"/>
    <s v="CFQ7TTC0LH16-0001"/>
    <s v="Suscripción mensual con pago anual"/>
    <n v="4"/>
    <n v="1"/>
    <n v="1"/>
    <n v="0"/>
    <n v="16509.88"/>
    <n v="16509.88"/>
    <n v="0"/>
  </r>
  <r>
    <s v="Catalogo principalOPEN VALUE - CSP GOBIERNOCFQ7TTC0LH1P-0001"/>
    <s v="CFQ7TTC0LH1P-0001OPEN VALUE - CSP GOBIERNO"/>
    <m/>
    <x v="0"/>
    <s v="CFQ7TTC0LH1P-0001"/>
    <x v="2"/>
    <s v="Catalogo principal"/>
    <s v="USD"/>
    <s v="N/A"/>
    <s v="Exchange Online (Plan 2)"/>
    <s v="Unidad"/>
    <s v="Und"/>
    <s v="Producto"/>
    <s v="N/A"/>
    <s v="N/A"/>
    <s v="N/A"/>
    <s v="CFQ7TTC0LH1P-0001"/>
    <s v="Suscripción mensual con pago anual"/>
    <n v="8"/>
    <n v="1"/>
    <n v="1"/>
    <n v="0"/>
    <n v="33019.760000000002"/>
    <n v="33019.760000000002"/>
    <n v="0"/>
  </r>
  <r>
    <s v="Catalogo principalOPEN VALUE - CSP GOBIERNOCFQ7TTC0LH0J-0001"/>
    <s v="CFQ7TTC0LH0J-0001OPEN VALUE - CSP GOBIERNO"/>
    <m/>
    <x v="0"/>
    <s v="CFQ7TTC0LH0J-0001"/>
    <x v="2"/>
    <s v="Catalogo principal"/>
    <s v="USD"/>
    <s v="N/A"/>
    <s v="Exchange Online Archiving for Exchange Online"/>
    <s v="Unidad"/>
    <s v="Und"/>
    <s v="Producto"/>
    <s v="N/A"/>
    <s v="N/A"/>
    <s v="N/A"/>
    <s v="CFQ7TTC0LH0J-0001"/>
    <s v="Suscripción mensual con pago anual"/>
    <n v="3"/>
    <n v="1"/>
    <n v="1"/>
    <n v="0"/>
    <n v="12382.41"/>
    <n v="12382.41"/>
    <n v="0"/>
  </r>
  <r>
    <s v="Catalogo principalOPEN VALUE - CSP GOBIERNOCFQ7TTC0LHQ5-0001"/>
    <s v="CFQ7TTC0LHQ5-0001OPEN VALUE - CSP GOBIERNO"/>
    <m/>
    <x v="0"/>
    <s v="CFQ7TTC0LHQ5-0001"/>
    <x v="2"/>
    <s v="Catalogo principal"/>
    <s v="USD"/>
    <s v="N/A"/>
    <s v="Exchange Online Archiving for Exchange Server"/>
    <s v="Unidad"/>
    <s v="Und"/>
    <s v="Producto"/>
    <s v="N/A"/>
    <s v="N/A"/>
    <s v="N/A"/>
    <s v="CFQ7TTC0LHQ5-0001"/>
    <s v="Suscripción mensual con pago anual"/>
    <n v="3"/>
    <n v="1"/>
    <n v="1"/>
    <n v="0"/>
    <n v="12382.41"/>
    <n v="12382.41"/>
    <n v="0"/>
  </r>
  <r>
    <s v="Catalogo principalOPEN VALUE - CSP GOBIERNOCFQ7TTC0LH0L-0001"/>
    <s v="CFQ7TTC0LH0L-0001OPEN VALUE - CSP GOBIERNO"/>
    <m/>
    <x v="0"/>
    <s v="CFQ7TTC0LH0L-0001"/>
    <x v="2"/>
    <s v="Catalogo principal"/>
    <s v="USD"/>
    <s v="N/A"/>
    <s v="Exchange Online Kiosk"/>
    <s v="Unidad"/>
    <s v="Und"/>
    <s v="Producto"/>
    <s v="N/A"/>
    <s v="N/A"/>
    <s v="N/A"/>
    <s v="CFQ7TTC0LH0L-0001"/>
    <s v="Suscripción mensual con pago anual"/>
    <n v="2"/>
    <n v="1"/>
    <n v="1"/>
    <n v="0"/>
    <n v="8254.94"/>
    <n v="8254.94"/>
    <n v="0"/>
  </r>
  <r>
    <s v="Catalogo principalOPEN VALUE - CSP GOBIERNOCFQ7TTC0LGZM-0001"/>
    <s v="CFQ7TTC0LGZM-0001OPEN VALUE - CSP GOBIERNO"/>
    <m/>
    <x v="0"/>
    <s v="CFQ7TTC0LGZM-0001"/>
    <x v="2"/>
    <s v="Catalogo principal"/>
    <s v="USD"/>
    <s v="N/A"/>
    <s v="Exchange Online Protection"/>
    <s v="Unidad"/>
    <s v="Und"/>
    <s v="Producto"/>
    <s v="N/A"/>
    <s v="N/A"/>
    <s v="N/A"/>
    <s v="CFQ7TTC0LGZM-0001"/>
    <s v="Suscripción mensual con pago anual"/>
    <n v="1"/>
    <n v="1"/>
    <n v="1"/>
    <n v="0"/>
    <n v="4127.47"/>
    <n v="4127.47"/>
    <n v="0"/>
  </r>
  <r>
    <s v="Catalogo principalOPEN VALUE - CSP GOBIERNOCFQ7TTC0HDJX-0001"/>
    <s v="CFQ7TTC0HDJX-0001OPEN VALUE - CSP GOBIERNO"/>
    <m/>
    <x v="0"/>
    <s v="CFQ7TTC0HDJX-0001"/>
    <x v="2"/>
    <s v="Catalogo principal"/>
    <s v="USD"/>
    <s v="N/A"/>
    <s v="Extra Graph Connector Capacity"/>
    <s v="Unidad"/>
    <s v="Und"/>
    <s v="Producto"/>
    <s v="N/A"/>
    <s v="N/A"/>
    <s v="N/A"/>
    <s v="CFQ7TTC0HDJX-0001"/>
    <s v="Suscripción mensual con pago anual"/>
    <n v="1000"/>
    <n v="1"/>
    <n v="1"/>
    <n v="0"/>
    <n v="4127470.0000000005"/>
    <n v="4127470"/>
    <n v="0"/>
  </r>
  <r>
    <s v="Catalogo principalOPEN VALUE - CSP GOBIERNOCFQ7TTC0HD4F-0002"/>
    <s v="CFQ7TTC0HD4F-0002OPEN VALUE - CSP GOBIERNO"/>
    <m/>
    <x v="0"/>
    <s v="CFQ7TTC0HD4F-0002"/>
    <x v="2"/>
    <s v="Catalogo principal"/>
    <s v="USD"/>
    <s v="N/A"/>
    <s v="Sensor Data Intelligence Additional Machines Add-in for Dynamics 365 Supply Chain Management"/>
    <s v="Unidad"/>
    <s v="Und"/>
    <s v="Producto"/>
    <s v="N/A"/>
    <s v="N/A"/>
    <s v="N/A"/>
    <s v="CFQ7TTC0HD4F-0002"/>
    <s v="Suscripción mensual con pago anual"/>
    <n v="250"/>
    <n v="1"/>
    <n v="1"/>
    <n v="0"/>
    <n v="1031867.5000000001"/>
    <n v="1031867.5"/>
    <n v="0"/>
  </r>
  <r>
    <s v="Catalogo principalOPEN VALUE - CSP GOBIERNOCFQ7TTC0HD4F-0001"/>
    <s v="CFQ7TTC0HD4F-0001OPEN VALUE - CSP GOBIERNO"/>
    <m/>
    <x v="0"/>
    <s v="CFQ7TTC0HD4F-0001"/>
    <x v="2"/>
    <s v="Catalogo principal"/>
    <s v="USD"/>
    <s v="N/A"/>
    <s v="Sensor Data Intelligence Scenario Add-in for Dynamics 365 Supply Chain Management"/>
    <s v="Unidad"/>
    <s v="Und"/>
    <s v="Producto"/>
    <s v="N/A"/>
    <s v="N/A"/>
    <s v="N/A"/>
    <s v="CFQ7TTC0HD4F-0001"/>
    <s v="Suscripción mensual con pago anual"/>
    <n v="1500"/>
    <n v="1"/>
    <n v="1"/>
    <n v="0"/>
    <n v="6191205"/>
    <n v="6191205"/>
    <n v="0"/>
  </r>
  <r>
    <s v="Catalogo principalOPEN VALUE - CSP GOBIERNOCFQ7TTC0LH1G-0001"/>
    <s v="CFQ7TTC0LH1G-0001OPEN VALUE - CSP GOBIERNO"/>
    <m/>
    <x v="0"/>
    <s v="CFQ7TTC0LH1G-0001"/>
    <x v="2"/>
    <s v="Catalogo principal"/>
    <s v="USD"/>
    <s v="N/A"/>
    <s v="Microsoft 365 Apps for business"/>
    <s v="Unidad"/>
    <s v="Und"/>
    <s v="Producto"/>
    <s v="N/A"/>
    <s v="N/A"/>
    <s v="N/A"/>
    <s v="CFQ7TTC0LH1G-0001"/>
    <s v="Suscripción mensual con pago anual"/>
    <n v="8.2999999999999989"/>
    <n v="1"/>
    <n v="1"/>
    <n v="0"/>
    <n v="34258.000999999997"/>
    <n v="34258"/>
    <n v="0"/>
  </r>
  <r>
    <s v="Catalogo principalOPEN VALUE - CSP GOBIERNOCFQ7TTC0LGZT-0001"/>
    <s v="CFQ7TTC0LGZT-0001OPEN VALUE - CSP GOBIERNO"/>
    <m/>
    <x v="0"/>
    <s v="CFQ7TTC0LGZT-0001"/>
    <x v="2"/>
    <s v="Catalogo principal"/>
    <s v="USD"/>
    <s v="N/A"/>
    <s v="Microsoft 365 Apps for enterprise"/>
    <s v="Unidad"/>
    <s v="Und"/>
    <s v="Producto"/>
    <s v="N/A"/>
    <s v="N/A"/>
    <s v="N/A"/>
    <s v="CFQ7TTC0LGZT-0001"/>
    <s v="Suscripción mensual con pago anual"/>
    <n v="12"/>
    <n v="1"/>
    <n v="1"/>
    <n v="0"/>
    <n v="49529.64"/>
    <n v="49529.64"/>
    <n v="0"/>
  </r>
  <r>
    <s v="Catalogo principalOPEN VALUE - CSP GOBIERNOCFQ7TTC0LHSL-0008"/>
    <s v="CFQ7TTC0LHSL-0008OPEN VALUE - CSP GOBIERNO"/>
    <m/>
    <x v="0"/>
    <s v="CFQ7TTC0LHSL-0008"/>
    <x v="2"/>
    <s v="Catalogo principal"/>
    <s v="USD"/>
    <s v="N/A"/>
    <s v="Operator Connect Conferencing"/>
    <s v="Unidad"/>
    <s v="Und"/>
    <s v="Producto"/>
    <s v="N/A"/>
    <s v="N/A"/>
    <s v="N/A"/>
    <s v="CFQ7TTC0LHSL-0008"/>
    <s v="Suscripción mensual con pago anual"/>
    <n v="0"/>
    <n v="1"/>
    <n v="1"/>
    <n v="0"/>
    <n v="0"/>
    <n v="0"/>
    <n v="0"/>
  </r>
  <r>
    <s v="Catalogo principalOPEN VALUE - CSP GOBIERNOCFQ7TTC0LHSL-0002"/>
    <s v="CFQ7TTC0LHSL-0002OPEN VALUE - CSP GOBIERNO"/>
    <m/>
    <x v="0"/>
    <s v="CFQ7TTC0LHSL-0002"/>
    <x v="2"/>
    <s v="Catalogo principal"/>
    <s v="USD"/>
    <s v="N/A"/>
    <s v="Extended Dial-out Minutes to USA/CAN,IncludeOverage"/>
    <s v="Unidad"/>
    <s v="Und"/>
    <s v="Producto"/>
    <s v="N/A"/>
    <s v="N/A"/>
    <s v="N/A"/>
    <s v="CFQ7TTC0LHSL-0002"/>
    <s v="Suscripción mensual con pago anual"/>
    <n v="4"/>
    <n v="1"/>
    <n v="1"/>
    <n v="0"/>
    <n v="16509.88"/>
    <n v="16509.88"/>
    <n v="0"/>
  </r>
  <r>
    <s v="Catalogo principalOPEN VALUE - CSP GOBIERNOCFQ7TTC0LHSL-0001"/>
    <s v="CFQ7TTC0LHSL-0001OPEN VALUE - CSP GOBIERNO"/>
    <m/>
    <x v="0"/>
    <s v="CFQ7TTC0LHSL-0001"/>
    <x v="2"/>
    <s v="Catalogo principal"/>
    <s v="USD"/>
    <s v="N/A"/>
    <s v="Microsoft 365 Audio Conferencing,IncludeOverage"/>
    <s v="Unidad"/>
    <s v="Und"/>
    <s v="Producto"/>
    <s v="N/A"/>
    <s v="N/A"/>
    <s v="N/A"/>
    <s v="CFQ7TTC0LHSL-0001"/>
    <s v="Suscripción mensual con pago anual"/>
    <n v="2.5"/>
    <n v="1"/>
    <n v="1"/>
    <n v="0"/>
    <n v="10318.675000000001"/>
    <n v="10318.68"/>
    <n v="0"/>
  </r>
  <r>
    <s v="Catalogo principalOPEN VALUE - CSP GOBIERNOCFQ7TTC0LH18-0001"/>
    <s v="CFQ7TTC0LH18-0001OPEN VALUE - CSP GOBIERNO"/>
    <m/>
    <x v="0"/>
    <s v="CFQ7TTC0LH18-0001"/>
    <x v="2"/>
    <s v="Catalogo principal"/>
    <s v="USD"/>
    <s v="N/A"/>
    <s v="Microsoft 365 Business Basic"/>
    <s v="Unidad"/>
    <s v="Und"/>
    <s v="Producto"/>
    <s v="N/A"/>
    <s v="N/A"/>
    <s v="N/A"/>
    <s v="CFQ7TTC0LH18-0001"/>
    <s v="Suscripción mensual con pago anual"/>
    <n v="6"/>
    <n v="1"/>
    <n v="1"/>
    <n v="0"/>
    <n v="24764.82"/>
    <n v="24764.82"/>
    <n v="0"/>
  </r>
  <r>
    <s v="Catalogo principalOPEN VALUE - CSP GOBIERNOCFQ7TTC0LCHC-0002"/>
    <s v="CFQ7TTC0LCHC-0002OPEN VALUE - CSP GOBIERNO"/>
    <m/>
    <x v="0"/>
    <s v="CFQ7TTC0LCHC-0002"/>
    <x v="2"/>
    <s v="Catalogo principal"/>
    <s v="USD"/>
    <s v="N/A"/>
    <s v="Microsoft 365 Business Premium"/>
    <s v="Unidad"/>
    <s v="Und"/>
    <s v="Producto"/>
    <s v="N/A"/>
    <s v="N/A"/>
    <s v="N/A"/>
    <s v="CFQ7TTC0LCHC-0002"/>
    <s v="Suscripción mensual con pago anual"/>
    <n v="22"/>
    <n v="1"/>
    <n v="1"/>
    <n v="0"/>
    <n v="90804.340000000011"/>
    <n v="90804.34"/>
    <n v="0"/>
  </r>
  <r>
    <s v="Catalogo principalOPEN VALUE - CSP GOBIERNOCFQ7TTC0LDPB-0001"/>
    <s v="CFQ7TTC0LDPB-0001OPEN VALUE - CSP GOBIERNO"/>
    <m/>
    <x v="0"/>
    <s v="CFQ7TTC0LDPB-0001"/>
    <x v="2"/>
    <s v="Catalogo principal"/>
    <s v="USD"/>
    <s v="N/A"/>
    <s v="Microsoft 365 Business Standard"/>
    <s v="Unidad"/>
    <s v="Und"/>
    <s v="Producto"/>
    <s v="N/A"/>
    <s v="N/A"/>
    <s v="N/A"/>
    <s v="CFQ7TTC0LDPB-0001"/>
    <s v="Suscripción mensual con pago anual"/>
    <n v="12.5"/>
    <n v="1"/>
    <n v="1"/>
    <n v="0"/>
    <n v="51593.375"/>
    <n v="51593.38"/>
    <n v="0"/>
  </r>
  <r>
    <s v="Catalogo principalOPEN VALUE - CSP GOBIERNOCFQ7TTC0LHXT-0001"/>
    <s v="CFQ7TTC0LHXT-0001OPEN VALUE - CSP GOBIERNO"/>
    <m/>
    <x v="0"/>
    <s v="CFQ7TTC0LHXT-0001"/>
    <x v="2"/>
    <s v="Catalogo principal"/>
    <s v="USD"/>
    <s v="N/A"/>
    <s v="Microsoft 365 Domestic and International Calling Plan,IncludeOverage"/>
    <s v="Unidad"/>
    <s v="Und"/>
    <s v="Producto"/>
    <s v="N/A"/>
    <s v="N/A"/>
    <s v="N/A"/>
    <s v="CFQ7TTC0LHXT-0001"/>
    <s v="Suscripción mensual con pago anual"/>
    <n v="24"/>
    <n v="1"/>
    <n v="1"/>
    <n v="0"/>
    <n v="99059.28"/>
    <n v="99059.28"/>
    <n v="0"/>
  </r>
  <r>
    <s v="Catalogo principalOPEN VALUE - CSP GOBIERNOCFQ7TTC0LHXJ-0003"/>
    <s v="CFQ7TTC0LHXJ-0003OPEN VALUE - CSP GOBIERNO"/>
    <m/>
    <x v="0"/>
    <s v="CFQ7TTC0LHXJ-0003"/>
    <x v="2"/>
    <s v="Catalogo principal"/>
    <s v="USD"/>
    <s v="N/A"/>
    <s v="Microsoft 365 Domestic Calling Plan (120 min),IncludeOverage"/>
    <s v="Unidad"/>
    <s v="Und"/>
    <s v="Producto"/>
    <s v="N/A"/>
    <s v="N/A"/>
    <s v="N/A"/>
    <s v="CFQ7TTC0LHXJ-0003"/>
    <s v="Suscripción mensual con pago anual"/>
    <n v="6"/>
    <n v="1"/>
    <n v="1"/>
    <n v="0"/>
    <n v="24764.82"/>
    <n v="24764.82"/>
    <n v="0"/>
  </r>
  <r>
    <s v="Catalogo principalOPEN VALUE - CSP GOBIERNOCFQ7TTC0LHXJ-0001"/>
    <s v="CFQ7TTC0LHXJ-0001OPEN VALUE - CSP GOBIERNO"/>
    <m/>
    <x v="0"/>
    <s v="CFQ7TTC0LHXJ-0001"/>
    <x v="2"/>
    <s v="Catalogo principal"/>
    <s v="USD"/>
    <s v="N/A"/>
    <s v="Microsoft 365 Domestic Calling Plan,IncludeOverage"/>
    <s v="Unidad"/>
    <s v="Und"/>
    <s v="Producto"/>
    <s v="N/A"/>
    <s v="N/A"/>
    <s v="N/A"/>
    <s v="CFQ7TTC0LHXJ-0001"/>
    <s v="Suscripción mensual con pago anual"/>
    <n v="12"/>
    <n v="1"/>
    <n v="1"/>
    <n v="0"/>
    <n v="49529.64"/>
    <n v="49529.64"/>
    <n v="0"/>
  </r>
  <r>
    <s v="Catalogo principalOPEN VALUE - CSP GOBIERNOCFQ7TTC0LFLX-0003"/>
    <s v="CFQ7TTC0LFLX-0003OPEN VALUE - CSP GOBIERNO"/>
    <m/>
    <x v="0"/>
    <s v="CFQ7TTC0LFLX-0003"/>
    <x v="2"/>
    <s v="Catalogo principal"/>
    <s v="USD"/>
    <s v="N/A"/>
    <s v="Microsoft 365 E3 - Unattended License"/>
    <s v="Unidad"/>
    <s v="Und"/>
    <s v="Producto"/>
    <s v="N/A"/>
    <s v="N/A"/>
    <s v="N/A"/>
    <s v="CFQ7TTC0LFLX-0003"/>
    <s v="Suscripción mensual con pago anual"/>
    <n v="36"/>
    <n v="1"/>
    <n v="1"/>
    <n v="0"/>
    <n v="148588.92000000001"/>
    <n v="148588.92000000001"/>
    <n v="0"/>
  </r>
  <r>
    <s v="Catalogo principalOPEN VALUE - CSP GOBIERNOCFQ7TTC0LFLX-0001"/>
    <s v="CFQ7TTC0LFLX-0001OPEN VALUE - CSP GOBIERNO"/>
    <m/>
    <x v="0"/>
    <s v="CFQ7TTC0LFLX-0001"/>
    <x v="2"/>
    <s v="Catalogo principal"/>
    <s v="USD"/>
    <s v="N/A"/>
    <s v="Microsoft 365 E3"/>
    <s v="Unidad"/>
    <s v="Und"/>
    <s v="Producto"/>
    <s v="N/A"/>
    <s v="N/A"/>
    <s v="N/A"/>
    <s v="CFQ7TTC0LFLX-0001"/>
    <s v="Suscripción mensual con pago anual"/>
    <n v="36"/>
    <n v="1"/>
    <n v="1"/>
    <n v="0"/>
    <n v="148588.92000000001"/>
    <n v="148588.92000000001"/>
    <n v="0"/>
  </r>
  <r>
    <s v="Catalogo principalOPEN VALUE - CSP GOBIERNOCFQ7TTC0LFLZ-0003"/>
    <s v="CFQ7TTC0LFLZ-0003OPEN VALUE - CSP GOBIERNO"/>
    <m/>
    <x v="0"/>
    <s v="CFQ7TTC0LFLZ-0003"/>
    <x v="2"/>
    <s v="Catalogo principal"/>
    <s v="USD"/>
    <s v="N/A"/>
    <s v="Microsoft 365 E5 without Audio Conferencing"/>
    <s v="Unidad"/>
    <s v="Und"/>
    <s v="Producto"/>
    <s v="N/A"/>
    <s v="N/A"/>
    <s v="N/A"/>
    <s v="CFQ7TTC0LFLZ-0003"/>
    <s v="Suscripción mensual con pago anual"/>
    <n v="57"/>
    <n v="1"/>
    <n v="1"/>
    <n v="0"/>
    <n v="235265.79"/>
    <n v="235265.79"/>
    <n v="0"/>
  </r>
  <r>
    <s v="Catalogo principalOPEN VALUE - CSP GOBIERNOCFQ7TTC0LFLZ-0002"/>
    <s v="CFQ7TTC0LFLZ-0002OPEN VALUE - CSP GOBIERNO"/>
    <m/>
    <x v="0"/>
    <s v="CFQ7TTC0LFLZ-0002"/>
    <x v="2"/>
    <s v="Catalogo principal"/>
    <s v="USD"/>
    <s v="N/A"/>
    <s v="Microsoft 365 E5,IncludeOverage"/>
    <s v="Unidad"/>
    <s v="Und"/>
    <s v="Producto"/>
    <s v="N/A"/>
    <s v="N/A"/>
    <s v="N/A"/>
    <s v="CFQ7TTC0LFLZ-0002"/>
    <s v="Suscripción mensual con pago anual"/>
    <n v="57"/>
    <n v="1"/>
    <n v="1"/>
    <n v="0"/>
    <n v="235265.79"/>
    <n v="235265.79"/>
    <n v="0"/>
  </r>
  <r>
    <s v="Catalogo principalOPEN VALUE - CSP GOBIERNOCFQ7TTC0LHR4-0002"/>
    <s v="CFQ7TTC0LHR4-0002OPEN VALUE - CSP GOBIERNO"/>
    <m/>
    <x v="0"/>
    <s v="CFQ7TTC0LHR4-0002"/>
    <x v="2"/>
    <s v="Catalogo principal"/>
    <s v="USD"/>
    <s v="N/A"/>
    <s v="Compliance Manager Premium Assessment Add-On"/>
    <s v="Unidad"/>
    <s v="Und"/>
    <s v="Producto"/>
    <s v="N/A"/>
    <s v="N/A"/>
    <s v="N/A"/>
    <s v="CFQ7TTC0LHR4-0002"/>
    <s v="Suscripción mensual con pago anual"/>
    <n v="2500"/>
    <n v="1"/>
    <n v="1"/>
    <n v="0"/>
    <n v="10318675"/>
    <n v="10318675"/>
    <n v="0"/>
  </r>
  <r>
    <s v="Catalogo principalOPEN VALUE - CSP GOBIERNOCFQ7TTC0LHR4-0001"/>
    <s v="CFQ7TTC0LHR4-0001OPEN VALUE - CSP GOBIERNO"/>
    <m/>
    <x v="0"/>
    <s v="CFQ7TTC0LHR4-0001"/>
    <x v="2"/>
    <s v="Catalogo principal"/>
    <s v="USD"/>
    <s v="N/A"/>
    <s v="Microsoft 365 E5 Compliance"/>
    <s v="Unidad"/>
    <s v="Und"/>
    <s v="Producto"/>
    <s v="N/A"/>
    <s v="N/A"/>
    <s v="N/A"/>
    <s v="CFQ7TTC0LHR4-0001"/>
    <s v="Suscripción mensual con pago anual"/>
    <n v="12"/>
    <n v="1"/>
    <n v="1"/>
    <n v="0"/>
    <n v="49529.64"/>
    <n v="49529.64"/>
    <n v="0"/>
  </r>
  <r>
    <s v="Catalogo principalOPEN VALUE - CSP GOBIERNOCFQ7TTC0HD6V-0001"/>
    <s v="CFQ7TTC0HD6V-0001OPEN VALUE - CSP GOBIERNO"/>
    <m/>
    <x v="0"/>
    <s v="CFQ7TTC0HD6V-0001"/>
    <x v="2"/>
    <s v="Catalogo principal"/>
    <s v="USD"/>
    <s v="N/A"/>
    <s v="Microsoft 365 E5 eDiscovery and Audit"/>
    <s v="Unidad"/>
    <s v="Und"/>
    <s v="Producto"/>
    <s v="N/A"/>
    <s v="N/A"/>
    <s v="N/A"/>
    <s v="CFQ7TTC0HD6V-0001"/>
    <s v="Suscripción mensual con pago anual"/>
    <n v="6"/>
    <n v="1"/>
    <n v="1"/>
    <n v="0"/>
    <n v="24764.82"/>
    <n v="24764.82"/>
    <n v="0"/>
  </r>
  <r>
    <s v="Catalogo principalOPEN VALUE - CSP GOBIERNOCFQ7TTC0HD6T-0001"/>
    <s v="CFQ7TTC0HD6T-0001OPEN VALUE - CSP GOBIERNO"/>
    <m/>
    <x v="0"/>
    <s v="CFQ7TTC0HD6T-0001"/>
    <x v="2"/>
    <s v="Catalogo principal"/>
    <s v="USD"/>
    <s v="N/A"/>
    <s v="Microsoft 365 E5 Information Protection and Governance"/>
    <s v="Unidad"/>
    <s v="Und"/>
    <s v="Producto"/>
    <s v="N/A"/>
    <s v="N/A"/>
    <s v="N/A"/>
    <s v="CFQ7TTC0HD6T-0001"/>
    <s v="Suscripción mensual con pago anual"/>
    <n v="7"/>
    <n v="1"/>
    <n v="1"/>
    <n v="0"/>
    <n v="28892.29"/>
    <n v="28892.29"/>
    <n v="0"/>
  </r>
  <r>
    <s v="Catalogo principalOPEN VALUE - CSP GOBIERNOCFQ7TTC0HD6S-0001"/>
    <s v="CFQ7TTC0HD6S-0001OPEN VALUE - CSP GOBIERNO"/>
    <m/>
    <x v="0"/>
    <s v="CFQ7TTC0HD6S-0001"/>
    <x v="2"/>
    <s v="Catalogo principal"/>
    <s v="USD"/>
    <s v="N/A"/>
    <s v="Microsoft 365 E5 Insider Risk Management"/>
    <s v="Unidad"/>
    <s v="Und"/>
    <s v="Producto"/>
    <s v="N/A"/>
    <s v="N/A"/>
    <s v="N/A"/>
    <s v="CFQ7TTC0HD6S-0001"/>
    <s v="Suscripción mensual con pago anual"/>
    <n v="6"/>
    <n v="1"/>
    <n v="1"/>
    <n v="0"/>
    <n v="24764.82"/>
    <n v="24764.82"/>
    <n v="0"/>
  </r>
  <r>
    <s v="Catalogo principalOPEN VALUE - CSP GOBIERNOCFQ7TTC0LHQB-0001"/>
    <s v="CFQ7TTC0LHQB-0001OPEN VALUE - CSP GOBIERNO"/>
    <m/>
    <x v="0"/>
    <s v="CFQ7TTC0LHQB-0001"/>
    <x v="2"/>
    <s v="Catalogo principal"/>
    <s v="USD"/>
    <s v="N/A"/>
    <s v="Microsoft 365 E5 Security"/>
    <s v="Unidad"/>
    <s v="Und"/>
    <s v="Producto"/>
    <s v="N/A"/>
    <s v="N/A"/>
    <s v="N/A"/>
    <s v="CFQ7TTC0LHQB-0001"/>
    <s v="Suscripción mensual con pago anual"/>
    <n v="12"/>
    <n v="1"/>
    <n v="1"/>
    <n v="0"/>
    <n v="49529.64"/>
    <n v="49529.64"/>
    <n v="0"/>
  </r>
  <r>
    <s v="Catalogo principalOPEN VALUE - CSP GOBIERNOCFQ7TTC0MBMD-0007"/>
    <s v="CFQ7TTC0MBMD-0007OPEN VALUE - CSP GOBIERNO"/>
    <m/>
    <x v="0"/>
    <s v="CFQ7TTC0MBMD-0007"/>
    <x v="2"/>
    <s v="Catalogo principal"/>
    <s v="USD"/>
    <s v="N/A"/>
    <s v="Microsoft 365 F5 Security + Compliance Add-on"/>
    <s v="Unidad"/>
    <s v="Und"/>
    <s v="Producto"/>
    <s v="N/A"/>
    <s v="N/A"/>
    <s v="N/A"/>
    <s v="CFQ7TTC0MBMD-0007"/>
    <s v="Suscripción mensual con pago anual"/>
    <n v="13"/>
    <n v="1"/>
    <n v="1"/>
    <n v="0"/>
    <n v="53657.11"/>
    <n v="53657.11"/>
    <n v="0"/>
  </r>
  <r>
    <s v="Catalogo principalOPEN VALUE - CSP GOBIERNOCFQ7TTC0MBMD-0006"/>
    <s v="CFQ7TTC0MBMD-0006OPEN VALUE - CSP GOBIERNO"/>
    <m/>
    <x v="0"/>
    <s v="CFQ7TTC0MBMD-0006"/>
    <x v="2"/>
    <s v="Catalogo principal"/>
    <s v="USD"/>
    <s v="N/A"/>
    <s v="Microsoft 365 F5 Security Add-on"/>
    <s v="Unidad"/>
    <s v="Und"/>
    <s v="Producto"/>
    <s v="N/A"/>
    <s v="N/A"/>
    <s v="N/A"/>
    <s v="CFQ7TTC0MBMD-0006"/>
    <s v="Suscripción mensual con pago anual"/>
    <n v="8"/>
    <n v="1"/>
    <n v="1"/>
    <n v="0"/>
    <n v="33019.760000000002"/>
    <n v="33019.760000000002"/>
    <n v="0"/>
  </r>
  <r>
    <s v="Catalogo principalOPEN VALUE - CSP GOBIERNOCFQ7TTC0MBMD-0005"/>
    <s v="CFQ7TTC0MBMD-0005OPEN VALUE - CSP GOBIERNO"/>
    <m/>
    <x v="0"/>
    <s v="CFQ7TTC0MBMD-0005"/>
    <x v="2"/>
    <s v="Catalogo principal"/>
    <s v="USD"/>
    <s v="N/A"/>
    <s v="Microsoft 365 F5 Compliance Add-on"/>
    <s v="Unidad"/>
    <s v="Und"/>
    <s v="Producto"/>
    <s v="N/A"/>
    <s v="N/A"/>
    <s v="N/A"/>
    <s v="CFQ7TTC0MBMD-0005"/>
    <s v="Suscripción mensual con pago anual"/>
    <n v="8"/>
    <n v="1"/>
    <n v="1"/>
    <n v="0"/>
    <n v="33019.760000000002"/>
    <n v="33019.760000000002"/>
    <n v="0"/>
  </r>
  <r>
    <s v="Catalogo principalOPEN VALUE - CSP GOBIERNOCFQ7TTC0MBMD-0002"/>
    <s v="CFQ7TTC0MBMD-0002OPEN VALUE - CSP GOBIERNO"/>
    <m/>
    <x v="0"/>
    <s v="CFQ7TTC0MBMD-0002"/>
    <x v="2"/>
    <s v="Catalogo principal"/>
    <s v="USD"/>
    <s v="N/A"/>
    <s v="Microsoft 365 F1"/>
    <s v="Unidad"/>
    <s v="Und"/>
    <s v="Producto"/>
    <s v="N/A"/>
    <s v="N/A"/>
    <s v="N/A"/>
    <s v="CFQ7TTC0MBMD-0002"/>
    <s v="Suscripción mensual con pago anual"/>
    <n v="2.3000000000000003"/>
    <n v="1"/>
    <n v="1"/>
    <n v="0"/>
    <n v="9493.1810000000023"/>
    <n v="9493.18"/>
    <n v="0"/>
  </r>
  <r>
    <s v="Catalogo principalOPEN VALUE - CSP GOBIERNOCFQ7TTC0LH05-0001"/>
    <s v="CFQ7TTC0LH05-0001OPEN VALUE - CSP GOBIERNO"/>
    <m/>
    <x v="0"/>
    <s v="CFQ7TTC0LH05-0001"/>
    <x v="2"/>
    <s v="Catalogo principal"/>
    <s v="USD"/>
    <s v="N/A"/>
    <s v="Microsoft 365 F3"/>
    <s v="Unidad"/>
    <s v="Und"/>
    <s v="Producto"/>
    <s v="N/A"/>
    <s v="N/A"/>
    <s v="N/A"/>
    <s v="CFQ7TTC0LH05-0001"/>
    <s v="Suscripción mensual con pago anual"/>
    <n v="8"/>
    <n v="1"/>
    <n v="1"/>
    <n v="0"/>
    <n v="33019.760000000002"/>
    <n v="33019.760000000002"/>
    <n v="0"/>
  </r>
  <r>
    <s v="Catalogo principalOPEN VALUE - CSP GOBIERNOCFQ7TTC0HC36-0001"/>
    <s v="CFQ7TTC0HC36-0001OPEN VALUE - CSP GOBIERNO"/>
    <m/>
    <x v="0"/>
    <s v="CFQ7TTC0HC36-0001"/>
    <x v="2"/>
    <s v="Catalogo principal"/>
    <s v="USD"/>
    <s v="N/A"/>
    <s v="Microsoft 365 International Calling Plan,IncludeOverage"/>
    <s v="Unidad"/>
    <s v="Und"/>
    <s v="Producto"/>
    <s v="N/A"/>
    <s v="N/A"/>
    <s v="N/A"/>
    <s v="CFQ7TTC0HC36-0001"/>
    <s v="Suscripción mensual con pago anual"/>
    <n v="12"/>
    <n v="1"/>
    <n v="1"/>
    <n v="0"/>
    <n v="49529.64"/>
    <n v="49529.64"/>
    <n v="0"/>
  </r>
  <r>
    <s v="Catalogo principalOPEN VALUE - CSP GOBIERNOCFQ7TTC0J7WF-0004"/>
    <s v="CFQ7TTC0J7WF-0004OPEN VALUE - CSP GOBIERNO"/>
    <m/>
    <x v="0"/>
    <s v="CFQ7TTC0J7WF-0004"/>
    <x v="2"/>
    <s v="Catalogo principal"/>
    <s v="USD"/>
    <s v="N/A"/>
    <s v="Microsoft Defender for Cloud Apps - App Governance Add-On"/>
    <s v="Unidad"/>
    <s v="Und"/>
    <s v="Producto"/>
    <s v="N/A"/>
    <s v="N/A"/>
    <s v="N/A"/>
    <s v="CFQ7TTC0J7WF-0004"/>
    <s v="Suscripción mensual con pago anual"/>
    <n v="4"/>
    <n v="1"/>
    <n v="1"/>
    <n v="0"/>
    <n v="16509.88"/>
    <n v="16509.88"/>
    <n v="0"/>
  </r>
  <r>
    <s v="Catalogo principalOPEN VALUE - CSP GOBIERNOCFQ7TTC0LHRR-0001"/>
    <s v="CFQ7TTC0LHRR-0001OPEN VALUE - CSP GOBIERNO"/>
    <m/>
    <x v="0"/>
    <s v="CFQ7TTC0LHRR-0001"/>
    <x v="2"/>
    <s v="Catalogo principal"/>
    <s v="USD"/>
    <s v="N/A"/>
    <s v="Microsoft Defender for Cloud Apps"/>
    <s v="Unidad"/>
    <s v="Und"/>
    <s v="Producto"/>
    <s v="N/A"/>
    <s v="N/A"/>
    <s v="N/A"/>
    <s v="CFQ7TTC0LHRR-0001"/>
    <s v="Suscripción mensual con pago anual"/>
    <n v="3.5"/>
    <n v="1"/>
    <n v="1"/>
    <n v="0"/>
    <n v="14446.145"/>
    <n v="14446.15"/>
    <n v="0"/>
  </r>
  <r>
    <s v="Catalogo principalOPEN VALUE - CSP GOBIERNOCFQ7TTC0J1GB-0003"/>
    <s v="CFQ7TTC0J1GB-0003OPEN VALUE - CSP GOBIERNO"/>
    <m/>
    <x v="0"/>
    <s v="CFQ7TTC0J1GB-0003"/>
    <x v="2"/>
    <s v="Catalogo principal"/>
    <s v="USD"/>
    <s v="N/A"/>
    <s v="Microsoft Defender for Endpoint P1"/>
    <s v="Unidad"/>
    <s v="Und"/>
    <s v="Producto"/>
    <s v="N/A"/>
    <s v="N/A"/>
    <s v="N/A"/>
    <s v="CFQ7TTC0J1GB-0003"/>
    <s v="Suscripción mensual con pago anual"/>
    <n v="3"/>
    <n v="1"/>
    <n v="1"/>
    <n v="0"/>
    <n v="12382.41"/>
    <n v="12382.41"/>
    <n v="0"/>
  </r>
  <r>
    <s v="Catalogo principalOPEN VALUE - CSP GOBIERNOCFQ7TTC0LGV0-0003"/>
    <s v="CFQ7TTC0LGV0-0003OPEN VALUE - CSP GOBIERNO"/>
    <m/>
    <x v="0"/>
    <s v="CFQ7TTC0LGV0-0003"/>
    <x v="2"/>
    <s v="Catalogo principal"/>
    <s v="USD"/>
    <s v="N/A"/>
    <s v="Microsoft Defender for Endpoint Server"/>
    <s v="Unidad"/>
    <s v="Und"/>
    <s v="Producto"/>
    <s v="N/A"/>
    <s v="N/A"/>
    <s v="N/A"/>
    <s v="CFQ7TTC0LGV0-0003"/>
    <s v="Suscripción mensual con pago anual"/>
    <n v="5.2"/>
    <n v="1"/>
    <n v="1"/>
    <n v="0"/>
    <n v="21462.844000000001"/>
    <n v="21462.84"/>
    <n v="0"/>
  </r>
  <r>
    <s v="Catalogo principalOPEN VALUE - CSP GOBIERNOCFQ7TTC0LGV0-0001"/>
    <s v="CFQ7TTC0LGV0-0001OPEN VALUE - CSP GOBIERNO"/>
    <m/>
    <x v="0"/>
    <s v="CFQ7TTC0LGV0-0001"/>
    <x v="2"/>
    <s v="Catalogo principal"/>
    <s v="USD"/>
    <s v="N/A"/>
    <s v="Microsoft Defender for Endpoint P2"/>
    <s v="Unidad"/>
    <s v="Und"/>
    <s v="Producto"/>
    <s v="N/A"/>
    <s v="N/A"/>
    <s v="N/A"/>
    <s v="CFQ7TTC0LGV0-0001"/>
    <s v="Suscripción mensual con pago anual"/>
    <n v="5.2"/>
    <n v="1"/>
    <n v="1"/>
    <n v="0"/>
    <n v="21462.844000000001"/>
    <n v="21462.84"/>
    <n v="0"/>
  </r>
  <r>
    <s v="Catalogo principalOPEN VALUE - CSP GOBIERNOCFQ7TTC0LH0D-0001"/>
    <s v="CFQ7TTC0LH0D-0001OPEN VALUE - CSP GOBIERNO"/>
    <m/>
    <x v="0"/>
    <s v="CFQ7TTC0LH0D-0001"/>
    <x v="2"/>
    <s v="Catalogo principal"/>
    <s v="USD"/>
    <s v="N/A"/>
    <s v="Microsoft Defender for Identity"/>
    <s v="Unidad"/>
    <s v="Und"/>
    <s v="Producto"/>
    <s v="N/A"/>
    <s v="N/A"/>
    <s v="N/A"/>
    <s v="CFQ7TTC0LH0D-0001"/>
    <s v="Suscripción mensual con pago anual"/>
    <n v="5.5"/>
    <n v="1"/>
    <n v="1"/>
    <n v="0"/>
    <n v="22701.085000000003"/>
    <n v="22701.09"/>
    <n v="0"/>
  </r>
  <r>
    <s v="Catalogo principalOPEN VALUE - CSP GOBIERNOCFQ7TTC0LH04-0001"/>
    <s v="CFQ7TTC0LH04-0001OPEN VALUE - CSP GOBIERNO"/>
    <m/>
    <x v="0"/>
    <s v="CFQ7TTC0LH04-0001"/>
    <x v="2"/>
    <s v="Catalogo principal"/>
    <s v="USD"/>
    <s v="N/A"/>
    <s v="Microsoft Defender for Office 365 (Plan 1)"/>
    <s v="Unidad"/>
    <s v="Und"/>
    <s v="Producto"/>
    <s v="N/A"/>
    <s v="N/A"/>
    <s v="N/A"/>
    <s v="CFQ7TTC0LH04-0001"/>
    <s v="Suscripción mensual con pago anual"/>
    <n v="2"/>
    <n v="1"/>
    <n v="1"/>
    <n v="0"/>
    <n v="8254.94"/>
    <n v="8254.94"/>
    <n v="0"/>
  </r>
  <r>
    <s v="Catalogo principalOPEN VALUE - CSP GOBIERNOCFQ7TTC0LHXH-0001"/>
    <s v="CFQ7TTC0LHXH-0001OPEN VALUE - CSP GOBIERNO"/>
    <m/>
    <x v="0"/>
    <s v="CFQ7TTC0LHXH-0001"/>
    <x v="2"/>
    <s v="Catalogo principal"/>
    <s v="USD"/>
    <s v="N/A"/>
    <s v="Microsoft Defender for Office 365 (Plan 2)"/>
    <s v="Unidad"/>
    <s v="Und"/>
    <s v="Producto"/>
    <s v="N/A"/>
    <s v="N/A"/>
    <s v="N/A"/>
    <s v="CFQ7TTC0LHXH-0001"/>
    <s v="Suscripción mensual con pago anual"/>
    <n v="5"/>
    <n v="1"/>
    <n v="1"/>
    <n v="0"/>
    <n v="20637.350000000002"/>
    <n v="20637.349999999999"/>
    <n v="0"/>
  </r>
  <r>
    <s v="Catalogo principalOPEN VALUE - CSP GOBIERNOCFQ7TTC0Q17R-0001"/>
    <s v="CFQ7TTC0Q17R-0001OPEN VALUE - CSP GOBIERNO"/>
    <m/>
    <x v="0"/>
    <s v="CFQ7TTC0Q17R-0001"/>
    <x v="2"/>
    <s v="Catalogo principal"/>
    <s v="USD"/>
    <s v="N/A"/>
    <s v="Remote Help Add On"/>
    <s v="Unidad"/>
    <s v="Und"/>
    <s v="Producto"/>
    <s v="N/A"/>
    <s v="N/A"/>
    <s v="N/A"/>
    <s v="CFQ7TTC0Q17R-0001"/>
    <s v="Suscripción mensual con pago anual"/>
    <n v="3.5"/>
    <n v="1"/>
    <n v="1"/>
    <n v="0"/>
    <n v="14446.145"/>
    <n v="14446.15"/>
    <n v="0"/>
  </r>
  <r>
    <s v="Catalogo principalOPEN VALUE - CSP GOBIERNOCFQ7TTC0LCH4-0009"/>
    <s v="CFQ7TTC0LCH4-0009OPEN VALUE - CSP GOBIERNO"/>
    <m/>
    <x v="0"/>
    <s v="CFQ7TTC0LCH4-0009"/>
    <x v="2"/>
    <s v="Catalogo principal"/>
    <s v="USD"/>
    <s v="N/A"/>
    <s v="Microsoft Intune"/>
    <s v="Unidad"/>
    <s v="Und"/>
    <s v="Producto"/>
    <s v="N/A"/>
    <s v="N/A"/>
    <s v="N/A"/>
    <s v="CFQ7TTC0LCH4-0009"/>
    <s v="Suscripción mensual con pago anual"/>
    <n v="8"/>
    <n v="1"/>
    <n v="1"/>
    <n v="0"/>
    <n v="33019.760000000002"/>
    <n v="33019.760000000002"/>
    <n v="0"/>
  </r>
  <r>
    <s v="Catalogo principalOPEN VALUE - CSP GOBIERNOCFQ7TTC0LCH4-0006"/>
    <s v="CFQ7TTC0LCH4-0006OPEN VALUE - CSP GOBIERNO"/>
    <m/>
    <x v="0"/>
    <s v="CFQ7TTC0LCH4-0006"/>
    <x v="2"/>
    <s v="Catalogo principal"/>
    <s v="USD"/>
    <s v="N/A"/>
    <s v="Microsoft Intune Storage Add-on"/>
    <s v="Unidad"/>
    <s v="Und"/>
    <s v="Producto"/>
    <s v="N/A"/>
    <s v="N/A"/>
    <s v="N/A"/>
    <s v="CFQ7TTC0LCH4-0006"/>
    <s v="Suscripción mensual con pago anual"/>
    <n v="4"/>
    <n v="1"/>
    <n v="1"/>
    <n v="0"/>
    <n v="16509.88"/>
    <n v="16509.88"/>
    <n v="0"/>
  </r>
  <r>
    <s v="Catalogo principalOPEN VALUE - CSP GOBIERNOCFQ7TTC0LCH4-0004"/>
    <s v="CFQ7TTC0LCH4-0004OPEN VALUE - CSP GOBIERNO"/>
    <m/>
    <x v="0"/>
    <s v="CFQ7TTC0LCH4-0004"/>
    <x v="2"/>
    <s v="Catalogo principal"/>
    <s v="USD"/>
    <s v="N/A"/>
    <s v="Microsoft Intune Device"/>
    <s v="Unidad"/>
    <s v="Und"/>
    <s v="Producto"/>
    <s v="N/A"/>
    <s v="N/A"/>
    <s v="N/A"/>
    <s v="CFQ7TTC0LCH4-0004"/>
    <s v="Suscripción mensual con pago anual"/>
    <n v="2.6999999999999997"/>
    <n v="1"/>
    <n v="1"/>
    <n v="0"/>
    <n v="11144.169"/>
    <n v="11144.17"/>
    <n v="0"/>
  </r>
  <r>
    <s v="Catalogo principalOPEN VALUE - CSP GOBIERNOCFQ7TTC0LH0C-0001"/>
    <s v="CFQ7TTC0LH0C-0001OPEN VALUE - CSP GOBIERNO"/>
    <m/>
    <x v="0"/>
    <s v="CFQ7TTC0LH0C-0001"/>
    <x v="2"/>
    <s v="Catalogo principal"/>
    <s v="USD"/>
    <s v="N/A"/>
    <s v="Microsoft Stream Plan 2 for Office 365 Add-On"/>
    <s v="Unidad"/>
    <s v="Und"/>
    <s v="Producto"/>
    <s v="N/A"/>
    <s v="N/A"/>
    <s v="N/A"/>
    <s v="CFQ7TTC0LH0C-0001"/>
    <s v="Suscripción mensual con pago anual"/>
    <n v="2"/>
    <n v="1"/>
    <n v="1"/>
    <n v="0"/>
    <n v="8254.94"/>
    <n v="8254.94"/>
    <n v="0"/>
  </r>
  <r>
    <s v="Catalogo principalOPEN VALUE - CSP GOBIERNOCFQ7TTC0LHPG-0001"/>
    <s v="CFQ7TTC0LHPG-0001OPEN VALUE - CSP GOBIERNO"/>
    <m/>
    <x v="0"/>
    <s v="CFQ7TTC0LHPG-0001"/>
    <x v="2"/>
    <s v="Catalogo principal"/>
    <s v="USD"/>
    <s v="N/A"/>
    <s v="Microsoft Stream Storage Add-On (500 GB)"/>
    <s v="Unidad"/>
    <s v="Und"/>
    <s v="Producto"/>
    <s v="N/A"/>
    <s v="N/A"/>
    <s v="N/A"/>
    <s v="CFQ7TTC0LHPG-0001"/>
    <s v="Suscripción mensual con pago anual"/>
    <n v="100"/>
    <n v="1"/>
    <n v="1"/>
    <n v="0"/>
    <n v="412747"/>
    <n v="412747"/>
    <n v="0"/>
  </r>
  <r>
    <s v="Catalogo principalOPEN VALUE - CSP GOBIERNOCFQ7TTC0JXCZ-0004"/>
    <s v="CFQ7TTC0JXCZ-0004OPEN VALUE - CSP GOBIERNO"/>
    <m/>
    <x v="0"/>
    <s v="CFQ7TTC0JXCZ-0004"/>
    <x v="2"/>
    <s v="Catalogo principal"/>
    <s v="USD"/>
    <s v="N/A"/>
    <s v="Microsoft Teams Audio Conferencing select dial-out"/>
    <s v="Unidad"/>
    <s v="Und"/>
    <s v="Producto"/>
    <s v="N/A"/>
    <s v="N/A"/>
    <s v="N/A"/>
    <s v="CFQ7TTC0JXCZ-0004"/>
    <s v="Suscripción mensual con pago anual"/>
    <n v="0"/>
    <n v="1"/>
    <n v="1"/>
    <n v="0"/>
    <n v="0"/>
    <n v="0"/>
    <n v="0"/>
  </r>
  <r>
    <s v="Catalogo principalOPEN VALUE - CSP GOBIERNOCFQ7TTC0JN4R-0002"/>
    <s v="CFQ7TTC0JN4R-0002OPEN VALUE - CSP GOBIERNO"/>
    <m/>
    <x v="0"/>
    <s v="CFQ7TTC0JN4R-0002"/>
    <x v="2"/>
    <s v="Catalogo principal"/>
    <s v="USD"/>
    <s v="N/A"/>
    <s v="Microsoft Teams Essentials (AAD Identity)"/>
    <s v="Unidad"/>
    <s v="Und"/>
    <s v="Producto"/>
    <s v="N/A"/>
    <s v="N/A"/>
    <s v="N/A"/>
    <s v="CFQ7TTC0JN4R-0002"/>
    <s v="Suscripción mensual con pago anual"/>
    <n v="4"/>
    <n v="1"/>
    <n v="1"/>
    <n v="0"/>
    <n v="16509.88"/>
    <n v="16509.88"/>
    <n v="0"/>
  </r>
  <r>
    <s v="Catalogo principalOPEN VALUE - CSP GOBIERNOCFQ7TTC0LH0T-0001"/>
    <s v="CFQ7TTC0LH0T-0001OPEN VALUE - CSP GOBIERNO"/>
    <m/>
    <x v="0"/>
    <s v="CFQ7TTC0LH0T-0001"/>
    <x v="2"/>
    <s v="Catalogo principal"/>
    <s v="USD"/>
    <s v="N/A"/>
    <s v="Microsoft Teams Phone Standard"/>
    <s v="Unidad"/>
    <s v="Und"/>
    <s v="Producto"/>
    <s v="N/A"/>
    <s v="N/A"/>
    <s v="N/A"/>
    <s v="CFQ7TTC0LH0T-0001"/>
    <s v="Suscripción mensual con pago anual"/>
    <n v="8"/>
    <n v="1"/>
    <n v="1"/>
    <n v="0"/>
    <n v="33019.760000000002"/>
    <n v="33019.760000000002"/>
    <n v="0"/>
  </r>
  <r>
    <s v="Catalogo principalOPEN VALUE - CSP GOBIERNOCFQ7TTC0LH0R-0001"/>
    <s v="CFQ7TTC0LH0R-0001OPEN VALUE - CSP GOBIERNO"/>
    <m/>
    <x v="0"/>
    <s v="CFQ7TTC0LH0R-0001"/>
    <x v="2"/>
    <s v="Catalogo principal"/>
    <s v="USD"/>
    <s v="N/A"/>
    <s v="Microsoft Teams Phone Standard - Virtual User"/>
    <s v="Unidad"/>
    <s v="Und"/>
    <s v="Producto"/>
    <s v="N/A"/>
    <s v="N/A"/>
    <s v="N/A"/>
    <s v="CFQ7TTC0LH0R-0001"/>
    <s v="Suscripción mensual con pago anual"/>
    <n v="0"/>
    <n v="1"/>
    <n v="1"/>
    <n v="0"/>
    <n v="0"/>
    <n v="0"/>
    <n v="0"/>
  </r>
  <r>
    <s v="Catalogo principalOPEN VALUE - CSP GOBIERNOCFQ7TTC0HL73-0001"/>
    <s v="CFQ7TTC0HL73-0001OPEN VALUE - CSP GOBIERNO"/>
    <m/>
    <x v="0"/>
    <s v="CFQ7TTC0HL73-0001"/>
    <x v="2"/>
    <s v="Catalogo principal"/>
    <s v="USD"/>
    <s v="N/A"/>
    <s v="Teams Phone with Calling Plan,IncludeOverage"/>
    <s v="Unidad"/>
    <s v="Und"/>
    <s v="Producto"/>
    <s v="N/A"/>
    <s v="N/A"/>
    <s v="N/A"/>
    <s v="CFQ7TTC0HL73-0001"/>
    <s v="Suscripción mensual con pago anual"/>
    <n v="20"/>
    <n v="1"/>
    <n v="1"/>
    <n v="0"/>
    <n v="82549.400000000009"/>
    <n v="82549.399999999994"/>
    <n v="0"/>
  </r>
  <r>
    <s v="Catalogo principalOPEN VALUE - CSP GOBIERNOCFQ7TTC0LH0S-0001"/>
    <s v="CFQ7TTC0LH0S-0001OPEN VALUE - CSP GOBIERNO"/>
    <m/>
    <x v="0"/>
    <s v="CFQ7TTC0LH0S-0001"/>
    <x v="2"/>
    <s v="Catalogo principal"/>
    <s v="USD"/>
    <s v="N/A"/>
    <s v="Microsoft Teams Rooms Standard,IncludeOverage"/>
    <s v="Unidad"/>
    <s v="Und"/>
    <s v="Producto"/>
    <s v="N/A"/>
    <s v="N/A"/>
    <s v="N/A"/>
    <s v="CFQ7TTC0LH0S-0001"/>
    <s v="Suscripción mensual con pago anual"/>
    <n v="15"/>
    <n v="1"/>
    <n v="1"/>
    <n v="0"/>
    <n v="61912.05"/>
    <n v="61912.05"/>
    <n v="0"/>
  </r>
  <r>
    <s v="Catalogo principalOPEN VALUE - CSP GOBIERNOCFQ7TTC0LH0S-0002"/>
    <s v="CFQ7TTC0LH0S-0002OPEN VALUE - CSP GOBIERNO"/>
    <m/>
    <x v="0"/>
    <s v="CFQ7TTC0LH0S-0002"/>
    <x v="2"/>
    <s v="Catalogo principal"/>
    <s v="USD"/>
    <s v="N/A"/>
    <s v="Microsoft Teams Rooms Standard without Audio Conferencing"/>
    <s v="Unidad"/>
    <s v="Und"/>
    <s v="Producto"/>
    <s v="N/A"/>
    <s v="N/A"/>
    <s v="N/A"/>
    <s v="CFQ7TTC0LH0S-0002"/>
    <s v="Suscripción mensual con pago anual"/>
    <n v="15"/>
    <n v="1"/>
    <n v="1"/>
    <n v="0"/>
    <n v="61912.05"/>
    <n v="61912.05"/>
    <n v="0"/>
  </r>
  <r>
    <s v="Catalogo principalOPEN VALUE - CSP GOBIERNOCFQ7TTC0J7V7-0002"/>
    <s v="CFQ7TTC0J7V7-0002OPEN VALUE - CSP GOBIERNO"/>
    <m/>
    <x v="0"/>
    <s v="CFQ7TTC0J7V7-0002"/>
    <x v="2"/>
    <s v="Catalogo principal"/>
    <s v="USD"/>
    <s v="N/A"/>
    <s v="Microsoft Viva"/>
    <s v="Unidad"/>
    <s v="Und"/>
    <s v="Producto"/>
    <s v="N/A"/>
    <s v="N/A"/>
    <s v="N/A"/>
    <s v="CFQ7TTC0J7V7-0002"/>
    <s v="Suscripción mensual con pago anual"/>
    <n v="12"/>
    <n v="1"/>
    <n v="1"/>
    <n v="0"/>
    <n v="49529.64"/>
    <n v="49529.64"/>
    <n v="0"/>
  </r>
  <r>
    <s v="Catalogo principalOPEN VALUE - CSP GOBIERNOCFQ7TTC0LHWF-0008"/>
    <s v="CFQ7TTC0LHWF-0008OPEN VALUE - CSP GOBIERNO"/>
    <m/>
    <x v="0"/>
    <s v="CFQ7TTC0LHWF-0008"/>
    <x v="2"/>
    <s v="Catalogo principal"/>
    <s v="USD"/>
    <s v="N/A"/>
    <s v="Microsoft Viva Insights Capacity"/>
    <s v="Unidad"/>
    <s v="Und"/>
    <s v="Producto"/>
    <s v="N/A"/>
    <s v="N/A"/>
    <s v="N/A"/>
    <s v="CFQ7TTC0LHWF-0008"/>
    <s v="Suscripción mensual con pago anual"/>
    <n v="5000"/>
    <n v="1"/>
    <n v="1"/>
    <n v="0"/>
    <n v="20637350"/>
    <n v="20637350"/>
    <n v="0"/>
  </r>
  <r>
    <s v="Catalogo principalOPEN VALUE - CSP GOBIERNOCFQ7TTC0LHWF-0001"/>
    <s v="CFQ7TTC0LHWF-0001OPEN VALUE - CSP GOBIERNO"/>
    <m/>
    <x v="0"/>
    <s v="CFQ7TTC0LHWF-0001"/>
    <x v="2"/>
    <s v="Catalogo principal"/>
    <s v="USD"/>
    <s v="N/A"/>
    <s v="Microsoft Viva Insights"/>
    <s v="Unidad"/>
    <s v="Und"/>
    <s v="Producto"/>
    <s v="N/A"/>
    <s v="N/A"/>
    <s v="N/A"/>
    <s v="CFQ7TTC0LHWF-0001"/>
    <s v="Suscripción mensual con pago anual"/>
    <n v="4"/>
    <n v="1"/>
    <n v="1"/>
    <n v="0"/>
    <n v="16509.88"/>
    <n v="16509.88"/>
    <n v="0"/>
  </r>
  <r>
    <s v="Catalogo principalOPEN VALUE - CSP GOBIERNOCFQ7TTC0HDJW-0001"/>
    <s v="CFQ7TTC0HDJW-0001OPEN VALUE - CSP GOBIERNO"/>
    <m/>
    <x v="0"/>
    <s v="CFQ7TTC0HDJW-0001"/>
    <x v="2"/>
    <s v="Catalogo principal"/>
    <s v="USD"/>
    <s v="N/A"/>
    <s v="Microsoft Viva Topics"/>
    <s v="Unidad"/>
    <s v="Und"/>
    <s v="Producto"/>
    <s v="N/A"/>
    <s v="N/A"/>
    <s v="N/A"/>
    <s v="CFQ7TTC0HDJW-0001"/>
    <s v="Suscripción mensual con pago anual"/>
    <n v="4"/>
    <n v="1"/>
    <n v="1"/>
    <n v="0"/>
    <n v="16509.88"/>
    <n v="16509.88"/>
    <n v="0"/>
  </r>
  <r>
    <s v="Catalogo principalOPEN VALUE - CSP GOBIERNOCFQ7TTC0LHSW-0001"/>
    <s v="CFQ7TTC0LHSW-0001OPEN VALUE - CSP GOBIERNO"/>
    <m/>
    <x v="0"/>
    <s v="CFQ7TTC0LHSW-0001"/>
    <x v="2"/>
    <s v="Catalogo principal"/>
    <s v="USD"/>
    <s v="N/A"/>
    <s v="Office 365 Data Loss Prevention"/>
    <s v="Unidad"/>
    <s v="Und"/>
    <s v="Producto"/>
    <s v="N/A"/>
    <s v="N/A"/>
    <s v="N/A"/>
    <s v="CFQ7TTC0LHSW-0001"/>
    <s v="Suscripción mensual con pago anual"/>
    <n v="3"/>
    <n v="1"/>
    <n v="1"/>
    <n v="0"/>
    <n v="12382.41"/>
    <n v="12382.41"/>
    <n v="0"/>
  </r>
  <r>
    <s v="Catalogo principalOPEN VALUE - CSP GOBIERNOCFQ7TTC0LF8Q-0001"/>
    <s v="CFQ7TTC0LF8Q-0001OPEN VALUE - CSP GOBIERNO"/>
    <m/>
    <x v="0"/>
    <s v="CFQ7TTC0LF8Q-0001"/>
    <x v="2"/>
    <s v="Catalogo principal"/>
    <s v="USD"/>
    <s v="N/A"/>
    <s v="Office 365 E1"/>
    <s v="Unidad"/>
    <s v="Und"/>
    <s v="Producto"/>
    <s v="N/A"/>
    <s v="N/A"/>
    <s v="N/A"/>
    <s v="CFQ7TTC0LF8Q-0001"/>
    <s v="Suscripción mensual con pago anual"/>
    <n v="10"/>
    <n v="1"/>
    <n v="1"/>
    <n v="0"/>
    <n v="41274.700000000004"/>
    <n v="41274.699999999997"/>
    <n v="0"/>
  </r>
  <r>
    <s v="Catalogo principalOPEN VALUE - CSP GOBIERNOCFQ7TTC0LF8R-0001"/>
    <s v="CFQ7TTC0LF8R-0001OPEN VALUE - CSP GOBIERNO"/>
    <m/>
    <x v="0"/>
    <s v="CFQ7TTC0LF8R-0001"/>
    <x v="2"/>
    <s v="Catalogo principal"/>
    <s v="USD"/>
    <s v="N/A"/>
    <s v="Office 365 E3"/>
    <s v="Unidad"/>
    <s v="Und"/>
    <s v="Producto"/>
    <s v="N/A"/>
    <s v="N/A"/>
    <s v="N/A"/>
    <s v="CFQ7TTC0LF8R-0001"/>
    <s v="Suscripción mensual con pago anual"/>
    <n v="23"/>
    <n v="1"/>
    <n v="1"/>
    <n v="1740"/>
    <n v="94931.810000000012"/>
    <n v="94931.81"/>
    <n v="165181349.40000001"/>
  </r>
  <r>
    <s v="Catalogo principalOPEN VALUE - CSP GOBIERNOCFQ7TTC0LF8S-0002"/>
    <s v="CFQ7TTC0LF8S-0002OPEN VALUE - CSP GOBIERNO"/>
    <m/>
    <x v="0"/>
    <s v="CFQ7TTC0LF8S-0002"/>
    <x v="2"/>
    <s v="Catalogo principal"/>
    <s v="USD"/>
    <s v="N/A"/>
    <s v="Office 365 E5,IncludeOverage"/>
    <s v="Unidad"/>
    <s v="Und"/>
    <s v="Producto"/>
    <s v="N/A"/>
    <s v="N/A"/>
    <s v="N/A"/>
    <s v="CFQ7TTC0LF8S-0002"/>
    <s v="Suscripción mensual con pago anual"/>
    <n v="38"/>
    <n v="1"/>
    <n v="1"/>
    <n v="0"/>
    <n v="156843.86000000002"/>
    <n v="156843.85999999999"/>
    <n v="0"/>
  </r>
  <r>
    <s v="Catalogo principalOPEN VALUE - CSP GOBIERNOCFQ7TTC0LF8S-0001"/>
    <s v="CFQ7TTC0LF8S-0001OPEN VALUE - CSP GOBIERNO"/>
    <m/>
    <x v="0"/>
    <s v="CFQ7TTC0LF8S-0001"/>
    <x v="2"/>
    <s v="Catalogo principal"/>
    <s v="USD"/>
    <s v="N/A"/>
    <s v="Office 365 E5 without Audio Conferencing"/>
    <s v="Unidad"/>
    <s v="Und"/>
    <s v="Producto"/>
    <s v="N/A"/>
    <s v="N/A"/>
    <s v="N/A"/>
    <s v="CFQ7TTC0LF8S-0001"/>
    <s v="Suscripción mensual con pago anual"/>
    <n v="38"/>
    <n v="1"/>
    <n v="1"/>
    <n v="0"/>
    <n v="156843.86000000002"/>
    <n v="156843.85999999999"/>
    <n v="0"/>
  </r>
  <r>
    <s v="Catalogo principalOPEN VALUE - CSP GOBIERNOCFQ7TTC0LHS9-0001"/>
    <s v="CFQ7TTC0LHS9-0001OPEN VALUE - CSP GOBIERNO"/>
    <m/>
    <x v="0"/>
    <s v="CFQ7TTC0LHS9-0001"/>
    <x v="2"/>
    <s v="Catalogo principal"/>
    <s v="USD"/>
    <s v="N/A"/>
    <s v="Office 365 Extra File Storage"/>
    <s v="Unidad"/>
    <s v="Und"/>
    <s v="Producto"/>
    <s v="N/A"/>
    <s v="N/A"/>
    <s v="N/A"/>
    <s v="CFQ7TTC0LHS9-0001"/>
    <s v="Suscripción mensual con pago anual"/>
    <n v="0.19999999999999998"/>
    <n v="1"/>
    <n v="1"/>
    <n v="0"/>
    <n v="825.49400000000003"/>
    <n v="825.49"/>
    <n v="0"/>
  </r>
  <r>
    <s v="Catalogo principalOPEN VALUE - CSP GOBIERNOCFQ7TTC0LGZW-0001"/>
    <s v="CFQ7TTC0LGZW-0001OPEN VALUE - CSP GOBIERNO"/>
    <m/>
    <x v="0"/>
    <s v="CFQ7TTC0LGZW-0001"/>
    <x v="2"/>
    <s v="Catalogo principal"/>
    <s v="USD"/>
    <s v="N/A"/>
    <s v="Office 365 F3"/>
    <s v="Unidad"/>
    <s v="Und"/>
    <s v="Producto"/>
    <s v="N/A"/>
    <s v="N/A"/>
    <s v="N/A"/>
    <s v="CFQ7TTC0LGZW-0001"/>
    <s v="Suscripción mensual con pago anual"/>
    <n v="4"/>
    <n v="1"/>
    <n v="1"/>
    <n v="0"/>
    <n v="16509.88"/>
    <n v="16509.88"/>
    <n v="0"/>
  </r>
  <r>
    <s v="Catalogo principalOPEN VALUE - CSP GOBIERNOCFQ7TTC0LHSV-0001"/>
    <s v="CFQ7TTC0LHSV-0001OPEN VALUE - CSP GOBIERNO"/>
    <m/>
    <x v="0"/>
    <s v="CFQ7TTC0LHSV-0001"/>
    <x v="2"/>
    <s v="Catalogo principal"/>
    <s v="USD"/>
    <s v="N/A"/>
    <s v="OneDrive for business (Plan 1)"/>
    <s v="Unidad"/>
    <s v="Und"/>
    <s v="Producto"/>
    <s v="N/A"/>
    <s v="N/A"/>
    <s v="N/A"/>
    <s v="CFQ7TTC0LHSV-0001"/>
    <s v="Suscripción mensual con pago anual"/>
    <n v="5"/>
    <n v="1"/>
    <n v="1"/>
    <n v="0"/>
    <n v="20637.350000000002"/>
    <n v="20637.349999999999"/>
    <n v="0"/>
  </r>
  <r>
    <s v="Catalogo principalOPEN VALUE - CSP GOBIERNOCFQ7TTC0LH1M-0001"/>
    <s v="CFQ7TTC0LH1M-0001OPEN VALUE - CSP GOBIERNO"/>
    <m/>
    <x v="0"/>
    <s v="CFQ7TTC0LH1M-0001"/>
    <x v="2"/>
    <s v="Catalogo principal"/>
    <s v="USD"/>
    <s v="N/A"/>
    <s v="OneDrive for business (Plan 2)"/>
    <s v="Unidad"/>
    <s v="Und"/>
    <s v="Producto"/>
    <s v="N/A"/>
    <s v="N/A"/>
    <s v="N/A"/>
    <s v="CFQ7TTC0LH1M-0001"/>
    <s v="Suscripción mensual con pago anual"/>
    <n v="10"/>
    <n v="1"/>
    <n v="1"/>
    <n v="0"/>
    <n v="41274.700000000004"/>
    <n v="41274.699999999997"/>
    <n v="0"/>
  </r>
  <r>
    <s v="Catalogo principalOPEN VALUE - CSP GOBIERNOCFQ7TTC0LH1S-0001"/>
    <s v="CFQ7TTC0LH1S-0001OPEN VALUE - CSP GOBIERNO"/>
    <m/>
    <x v="0"/>
    <s v="CFQ7TTC0LH1S-0001"/>
    <x v="2"/>
    <s v="Catalogo principal"/>
    <s v="USD"/>
    <s v="N/A"/>
    <s v="Power Platform Requests add-on"/>
    <s v="Unidad"/>
    <s v="Und"/>
    <s v="Producto"/>
    <s v="N/A"/>
    <s v="N/A"/>
    <s v="N/A"/>
    <s v="CFQ7TTC0LH1S-0001"/>
    <s v="Suscripción mensual con pago anual"/>
    <n v="50"/>
    <n v="1"/>
    <n v="1"/>
    <n v="0"/>
    <n v="206373.5"/>
    <n v="206373.5"/>
    <n v="0"/>
  </r>
  <r>
    <s v="Catalogo principalOPEN VALUE - CSP GOBIERNOCFQ7TTC0J4GS-0002"/>
    <s v="CFQ7TTC0J4GS-0002OPEN VALUE - CSP GOBIERNO"/>
    <m/>
    <x v="0"/>
    <s v="CFQ7TTC0J4GS-0002"/>
    <x v="2"/>
    <s v="Catalogo principal"/>
    <s v="USD"/>
    <s v="N/A"/>
    <s v="Power Apps per app plan (1 app or portal)"/>
    <s v="Unidad"/>
    <s v="Und"/>
    <s v="Producto"/>
    <s v="N/A"/>
    <s v="N/A"/>
    <s v="N/A"/>
    <s v="CFQ7TTC0J4GS-0002"/>
    <s v="Suscripción mensual con pago anual"/>
    <n v="5"/>
    <n v="1"/>
    <n v="1"/>
    <n v="0"/>
    <n v="20637.350000000002"/>
    <n v="20637.349999999999"/>
    <n v="0"/>
  </r>
  <r>
    <s v="Catalogo principalOPEN VALUE - CSP GOBIERNOCFQ7TTC0LHQM-0001"/>
    <s v="CFQ7TTC0LHQM-0001OPEN VALUE - CSP GOBIERNO"/>
    <m/>
    <x v="0"/>
    <s v="CFQ7TTC0LHQM-0001"/>
    <x v="2"/>
    <s v="Catalogo principal"/>
    <s v="USD"/>
    <s v="N/A"/>
    <s v="Power Apps per app plan"/>
    <s v="Unidad"/>
    <s v="Und"/>
    <s v="Producto"/>
    <s v="N/A"/>
    <s v="N/A"/>
    <s v="N/A"/>
    <s v="CFQ7TTC0LHQM-0001"/>
    <s v="Suscripción mensual con pago anual"/>
    <n v="10"/>
    <n v="1"/>
    <n v="1"/>
    <n v="0"/>
    <n v="41274.700000000004"/>
    <n v="41274.699999999997"/>
    <n v="0"/>
  </r>
  <r>
    <s v="Catalogo principalOPEN VALUE - CSP GOBIERNOCFQ7TTC0LH2H-0002"/>
    <s v="CFQ7TTC0LH2H-0002OPEN VALUE - CSP GOBIERNO"/>
    <m/>
    <x v="0"/>
    <s v="CFQ7TTC0LH2H-0002"/>
    <x v="2"/>
    <s v="Catalogo principal"/>
    <s v="USD"/>
    <s v="N/A"/>
    <s v="Power Apps per user plan"/>
    <s v="Unidad"/>
    <s v="Und"/>
    <s v="Producto"/>
    <s v="N/A"/>
    <s v="N/A"/>
    <s v="N/A"/>
    <s v="CFQ7TTC0LH2H-0002"/>
    <s v="Suscripción mensual con pago anual"/>
    <n v="20"/>
    <n v="1"/>
    <n v="1"/>
    <n v="0"/>
    <n v="82549.400000000009"/>
    <n v="82549.399999999994"/>
    <n v="0"/>
  </r>
  <r>
    <s v="Catalogo principalOPEN VALUE - CSP GOBIERNOCFQ7TTC0LHRX-0003"/>
    <s v="CFQ7TTC0LHRX-0003OPEN VALUE - CSP GOBIERNO"/>
    <m/>
    <x v="0"/>
    <s v="CFQ7TTC0LHRX-0003"/>
    <x v="2"/>
    <s v="Catalogo principal"/>
    <s v="USD"/>
    <s v="N/A"/>
    <s v="Power Apps Portals login capacity add-on Tier 3 (50 unit min)"/>
    <s v="Unidad"/>
    <s v="Und"/>
    <s v="Producto"/>
    <s v="N/A"/>
    <s v="N/A"/>
    <s v="N/A"/>
    <s v="CFQ7TTC0LHRX-0003"/>
    <s v="Suscripción mensual con pago anual"/>
    <n v="70"/>
    <n v="1"/>
    <n v="1"/>
    <n v="0"/>
    <n v="288922.90000000002"/>
    <n v="288922.90000000002"/>
    <n v="0"/>
  </r>
  <r>
    <s v="Catalogo principalOPEN VALUE - CSP GOBIERNOCFQ7TTC0LHRX-0002"/>
    <s v="CFQ7TTC0LHRX-0002OPEN VALUE - CSP GOBIERNO"/>
    <m/>
    <x v="0"/>
    <s v="CFQ7TTC0LHRX-0002"/>
    <x v="2"/>
    <s v="Catalogo principal"/>
    <s v="USD"/>
    <s v="N/A"/>
    <s v="Power Apps Portals login capacity add-on Tier 2 (10 unit min)"/>
    <s v="Unidad"/>
    <s v="Und"/>
    <s v="Producto"/>
    <s v="N/A"/>
    <s v="N/A"/>
    <s v="N/A"/>
    <s v="CFQ7TTC0LHRX-0002"/>
    <s v="Suscripción mensual con pago anual"/>
    <n v="100"/>
    <n v="1"/>
    <n v="1"/>
    <n v="0"/>
    <n v="412747"/>
    <n v="412747"/>
    <n v="0"/>
  </r>
  <r>
    <s v="Catalogo principalOPEN VALUE - CSP GOBIERNOCFQ7TTC0LHRX-0001"/>
    <s v="CFQ7TTC0LHRX-0001OPEN VALUE - CSP GOBIERNO"/>
    <m/>
    <x v="0"/>
    <s v="CFQ7TTC0LHRX-0001"/>
    <x v="2"/>
    <s v="Catalogo principal"/>
    <s v="USD"/>
    <s v="N/A"/>
    <s v="Power Apps Portals login capacity add-on"/>
    <s v="Unidad"/>
    <s v="Und"/>
    <s v="Producto"/>
    <s v="N/A"/>
    <s v="N/A"/>
    <s v="N/A"/>
    <s v="CFQ7TTC0LHRX-0001"/>
    <s v="Suscripción mensual con pago anual"/>
    <n v="200"/>
    <n v="1"/>
    <n v="1"/>
    <n v="0"/>
    <n v="825494"/>
    <n v="825494"/>
    <n v="0"/>
  </r>
  <r>
    <s v="Catalogo principalOPEN VALUE - CSP GOBIERNOCFQ7TTC0LH23-0001"/>
    <s v="CFQ7TTC0LH23-0001OPEN VALUE - CSP GOBIERNO"/>
    <m/>
    <x v="0"/>
    <s v="CFQ7TTC0LH23-0001"/>
    <x v="2"/>
    <s v="Catalogo principal"/>
    <s v="USD"/>
    <s v="N/A"/>
    <s v="Power Apps Portals page view capacity add-on"/>
    <s v="Unidad"/>
    <s v="Und"/>
    <s v="Producto"/>
    <s v="N/A"/>
    <s v="N/A"/>
    <s v="N/A"/>
    <s v="CFQ7TTC0LH23-0001"/>
    <s v="Suscripción mensual con pago anual"/>
    <n v="100"/>
    <n v="1"/>
    <n v="1"/>
    <n v="0"/>
    <n v="412747"/>
    <n v="412747"/>
    <n v="0"/>
  </r>
  <r>
    <s v="Catalogo principalOPEN VALUE - CSP GOBIERNOCFQ7TTC0LH13-0001"/>
    <s v="CFQ7TTC0LH13-0001OPEN VALUE - CSP GOBIERNO"/>
    <m/>
    <x v="0"/>
    <s v="CFQ7TTC0LH13-0001"/>
    <x v="2"/>
    <s v="Catalogo principal"/>
    <s v="USD"/>
    <s v="N/A"/>
    <s v="Power Automate per flow plan"/>
    <s v="Unidad"/>
    <s v="Und"/>
    <s v="Producto"/>
    <s v="N/A"/>
    <s v="N/A"/>
    <s v="N/A"/>
    <s v="CFQ7TTC0LH13-0001"/>
    <s v="Suscripción mensual con pago anual"/>
    <n v="100"/>
    <n v="1"/>
    <n v="1"/>
    <n v="0"/>
    <n v="412747"/>
    <n v="412747"/>
    <n v="0"/>
  </r>
  <r>
    <s v="Catalogo principalOPEN VALUE - CSP GOBIERNOCFQ7TTC0LH3L-0001"/>
    <s v="CFQ7TTC0LH3L-0001OPEN VALUE - CSP GOBIERNO"/>
    <m/>
    <x v="0"/>
    <s v="CFQ7TTC0LH3L-0001"/>
    <x v="2"/>
    <s v="Catalogo principal"/>
    <s v="USD"/>
    <s v="N/A"/>
    <s v="Power Automate per user plan"/>
    <s v="Unidad"/>
    <s v="Und"/>
    <s v="Producto"/>
    <s v="N/A"/>
    <s v="N/A"/>
    <s v="N/A"/>
    <s v="CFQ7TTC0LH3L-0001"/>
    <s v="Suscripción mensual con pago anual"/>
    <n v="15"/>
    <n v="1"/>
    <n v="1"/>
    <n v="0"/>
    <n v="61912.05"/>
    <n v="61912.05"/>
    <n v="0"/>
  </r>
  <r>
    <s v="Catalogo principalOPEN VALUE - CSP GOBIERNOCFQ7TTC0LSGZ-0001"/>
    <s v="CFQ7TTC0LSGZ-0001OPEN VALUE - CSP GOBIERNO"/>
    <m/>
    <x v="0"/>
    <s v="CFQ7TTC0LSGZ-0001"/>
    <x v="2"/>
    <s v="Catalogo principal"/>
    <s v="USD"/>
    <s v="N/A"/>
    <s v="Power Automate per user with attended RPA plan"/>
    <s v="Unidad"/>
    <s v="Und"/>
    <s v="Producto"/>
    <s v="N/A"/>
    <s v="N/A"/>
    <s v="N/A"/>
    <s v="CFQ7TTC0LSGZ-0001"/>
    <s v="Suscripción mensual con pago anual"/>
    <n v="40"/>
    <n v="1"/>
    <n v="1"/>
    <n v="0"/>
    <n v="165098.80000000002"/>
    <n v="165098.79999999999"/>
    <n v="0"/>
  </r>
  <r>
    <s v="Catalogo principalOPEN VALUE - CSP GOBIERNOCFQ7TTC0LSH0-0001"/>
    <s v="CFQ7TTC0LSH0-0001OPEN VALUE - CSP GOBIERNO"/>
    <m/>
    <x v="0"/>
    <s v="CFQ7TTC0LSH0-0001"/>
    <x v="2"/>
    <s v="Catalogo principal"/>
    <s v="USD"/>
    <s v="N/A"/>
    <s v="Power Automate unattended RPA add-on"/>
    <s v="Unidad"/>
    <s v="Und"/>
    <s v="Producto"/>
    <s v="N/A"/>
    <s v="N/A"/>
    <s v="N/A"/>
    <s v="CFQ7TTC0LSH0-0001"/>
    <s v="Suscripción mensual con pago anual"/>
    <n v="150"/>
    <n v="1"/>
    <n v="1"/>
    <n v="0"/>
    <n v="619120.5"/>
    <n v="619120.5"/>
    <n v="0"/>
  </r>
  <r>
    <s v="Catalogo principalOPEN VALUE - CSP GOBIERNOCFQ7TTC0HL8W-0001"/>
    <s v="CFQ7TTC0HL8W-0001OPEN VALUE - CSP GOBIERNO"/>
    <m/>
    <x v="0"/>
    <s v="CFQ7TTC0HL8W-0001"/>
    <x v="2"/>
    <s v="Catalogo principal"/>
    <s v="USD"/>
    <s v="N/A"/>
    <s v="Power BI Premium Per User"/>
    <s v="Unidad"/>
    <s v="Und"/>
    <s v="Producto"/>
    <s v="N/A"/>
    <s v="N/A"/>
    <s v="N/A"/>
    <s v="CFQ7TTC0HL8W-0001"/>
    <s v="Suscripción mensual con pago anual"/>
    <n v="20"/>
    <n v="1"/>
    <n v="1"/>
    <n v="0"/>
    <n v="82549.400000000009"/>
    <n v="82549.399999999994"/>
    <n v="0"/>
  </r>
  <r>
    <s v="Catalogo principalOPEN VALUE - CSP GOBIERNOCFQ7TTC0HL8T-0001"/>
    <s v="CFQ7TTC0HL8T-0001OPEN VALUE - CSP GOBIERNO"/>
    <m/>
    <x v="0"/>
    <s v="CFQ7TTC0HL8T-0001"/>
    <x v="2"/>
    <s v="Catalogo principal"/>
    <s v="USD"/>
    <s v="N/A"/>
    <s v="Power BI Premium Per User Add-On"/>
    <s v="Unidad"/>
    <s v="Und"/>
    <s v="Producto"/>
    <s v="N/A"/>
    <s v="N/A"/>
    <s v="N/A"/>
    <s v="CFQ7TTC0HL8T-0001"/>
    <s v="Suscripción mensual con pago anual"/>
    <n v="10"/>
    <n v="1"/>
    <n v="1"/>
    <n v="0"/>
    <n v="41274.700000000004"/>
    <n v="41274.699999999997"/>
    <n v="0"/>
  </r>
  <r>
    <s v="Catalogo principalOPEN VALUE - CSP GOBIERNOCFQ7TTC0LHQ2-0003"/>
    <s v="CFQ7TTC0LHQ2-0003OPEN VALUE - CSP GOBIERNO"/>
    <m/>
    <x v="0"/>
    <s v="CFQ7TTC0LHQ2-0003"/>
    <x v="2"/>
    <s v="Catalogo principal"/>
    <s v="USD"/>
    <s v="N/A"/>
    <s v="Power BI Premium P1"/>
    <s v="Unidad"/>
    <s v="Und"/>
    <s v="Producto"/>
    <s v="N/A"/>
    <s v="N/A"/>
    <s v="N/A"/>
    <s v="CFQ7TTC0LHQ2-0003"/>
    <s v="Suscripción mensual con pago anual"/>
    <n v="4995"/>
    <n v="1"/>
    <n v="1"/>
    <n v="0"/>
    <n v="20616712.650000002"/>
    <n v="20616712.649999999"/>
    <n v="0"/>
  </r>
  <r>
    <s v="Catalogo principalOPEN VALUE - CSP GOBIERNOCFQ7TTC0LHQ2-0005"/>
    <s v="CFQ7TTC0LHQ2-0005OPEN VALUE - CSP GOBIERNO"/>
    <m/>
    <x v="0"/>
    <s v="CFQ7TTC0LHQ2-0005"/>
    <x v="2"/>
    <s v="Catalogo principal"/>
    <s v="USD"/>
    <s v="N/A"/>
    <s v="Power BI Premium P4"/>
    <s v="Unidad"/>
    <s v="Und"/>
    <s v="Producto"/>
    <s v="N/A"/>
    <s v="N/A"/>
    <s v="N/A"/>
    <s v="CFQ7TTC0LHQ2-0005"/>
    <s v="Suscripción mensual con pago anual"/>
    <n v="39995"/>
    <n v="1"/>
    <n v="1"/>
    <n v="0"/>
    <n v="165078162.65000001"/>
    <n v="165078162.65000001"/>
    <n v="0"/>
  </r>
  <r>
    <s v="Catalogo principalOPEN VALUE - CSP GOBIERNOCFQ7TTC0LHQ2-0004"/>
    <s v="CFQ7TTC0LHQ2-0004OPEN VALUE - CSP GOBIERNO"/>
    <m/>
    <x v="0"/>
    <s v="CFQ7TTC0LHQ2-0004"/>
    <x v="2"/>
    <s v="Catalogo principal"/>
    <s v="USD"/>
    <s v="N/A"/>
    <s v="Power BI Premium P3"/>
    <s v="Unidad"/>
    <s v="Und"/>
    <s v="Producto"/>
    <s v="N/A"/>
    <s v="N/A"/>
    <s v="N/A"/>
    <s v="CFQ7TTC0LHQ2-0004"/>
    <s v="Suscripción mensual con pago anual"/>
    <n v="19995"/>
    <n v="1"/>
    <n v="1"/>
    <n v="0"/>
    <n v="82528762.650000006"/>
    <n v="82528762.650000006"/>
    <n v="0"/>
  </r>
  <r>
    <s v="Catalogo principalOPEN VALUE - CSP GOBIERNOCFQ7TTC0LHQ2-0002"/>
    <s v="CFQ7TTC0LHQ2-0002OPEN VALUE - CSP GOBIERNO"/>
    <m/>
    <x v="0"/>
    <s v="CFQ7TTC0LHQ2-0002"/>
    <x v="2"/>
    <s v="Catalogo principal"/>
    <s v="USD"/>
    <s v="N/A"/>
    <s v="Power BI Premium P2"/>
    <s v="Unidad"/>
    <s v="Und"/>
    <s v="Producto"/>
    <s v="N/A"/>
    <s v="N/A"/>
    <s v="N/A"/>
    <s v="CFQ7TTC0LHQ2-0002"/>
    <s v="Suscripción mensual con pago anual"/>
    <n v="9995"/>
    <n v="1"/>
    <n v="1"/>
    <n v="0"/>
    <n v="41254062.650000006"/>
    <n v="41254062.649999999"/>
    <n v="0"/>
  </r>
  <r>
    <s v="Catalogo principalOPEN VALUE - CSP GOBIERNOCFQ7TTC0LHQ2-0001"/>
    <s v="CFQ7TTC0LHQ2-0001OPEN VALUE - CSP GOBIERNO"/>
    <m/>
    <x v="0"/>
    <s v="CFQ7TTC0LHQ2-0001"/>
    <x v="2"/>
    <s v="Catalogo principal"/>
    <s v="USD"/>
    <s v="N/A"/>
    <s v="Power BI Premium P5"/>
    <s v="Unidad"/>
    <s v="Und"/>
    <s v="Producto"/>
    <s v="N/A"/>
    <s v="N/A"/>
    <s v="N/A"/>
    <s v="CFQ7TTC0LHQ2-0001"/>
    <s v="Suscripción mensual con pago anual"/>
    <n v="79995"/>
    <n v="1"/>
    <n v="1"/>
    <n v="0"/>
    <n v="330176962.65000004"/>
    <n v="330176962.64999998"/>
    <n v="0"/>
  </r>
  <r>
    <s v="Catalogo principalOPEN VALUE - CSP GOBIERNOCFQ7TTC0LHSF-0001"/>
    <s v="CFQ7TTC0LHSF-0001OPEN VALUE - CSP GOBIERNO"/>
    <m/>
    <x v="0"/>
    <s v="CFQ7TTC0LHSF-0001"/>
    <x v="2"/>
    <s v="Catalogo principal"/>
    <s v="USD"/>
    <s v="N/A"/>
    <s v="Power BI Pro"/>
    <s v="Unidad"/>
    <s v="Und"/>
    <s v="Producto"/>
    <s v="N/A"/>
    <s v="N/A"/>
    <s v="N/A"/>
    <s v="CFQ7TTC0LHSF-0001"/>
    <s v="Suscripción mensual con pago anual"/>
    <n v="10"/>
    <n v="1"/>
    <n v="1"/>
    <n v="0"/>
    <n v="41274.700000000004"/>
    <n v="41274.699999999997"/>
    <n v="0"/>
  </r>
  <r>
    <s v="Catalogo principalOPEN VALUE - CSP GOBIERNOCFQ7TTC0LH1F-0002"/>
    <s v="CFQ7TTC0LH1F-0002OPEN VALUE - CSP GOBIERNO"/>
    <m/>
    <x v="0"/>
    <s v="CFQ7TTC0LH1F-0002"/>
    <x v="2"/>
    <s v="Catalogo principal"/>
    <s v="USD"/>
    <s v="N/A"/>
    <s v="Power Virtual Agent"/>
    <s v="Unidad"/>
    <s v="Und"/>
    <s v="Producto"/>
    <s v="N/A"/>
    <s v="N/A"/>
    <s v="N/A"/>
    <s v="CFQ7TTC0LH1F-0002"/>
    <s v="Suscripción mensual con pago anual"/>
    <n v="1000"/>
    <n v="1"/>
    <n v="1"/>
    <n v="0"/>
    <n v="4127470.0000000005"/>
    <n v="4127470"/>
    <n v="0"/>
  </r>
  <r>
    <s v="Catalogo principalOPEN VALUE - CSP GOBIERNOCFQ7TTC0LH1F-0001"/>
    <s v="CFQ7TTC0LH1F-0001OPEN VALUE - CSP GOBIERNO"/>
    <m/>
    <x v="0"/>
    <s v="CFQ7TTC0LH1F-0001"/>
    <x v="2"/>
    <s v="Catalogo principal"/>
    <s v="USD"/>
    <s v="N/A"/>
    <s v="Power Virtual Agent User License"/>
    <s v="Unidad"/>
    <s v="Und"/>
    <s v="Producto"/>
    <s v="N/A"/>
    <s v="N/A"/>
    <s v="N/A"/>
    <s v="CFQ7TTC0LH1F-0001"/>
    <s v="Suscripción mensual con pago anual"/>
    <n v="0"/>
    <n v="1"/>
    <n v="1"/>
    <n v="0"/>
    <n v="0"/>
    <n v="0"/>
    <n v="0"/>
  </r>
  <r>
    <s v="Catalogo principalOPEN VALUE - CSP GOBIERNOCFQ7TTC0LHVD-0001"/>
    <s v="CFQ7TTC0LHVD-0001OPEN VALUE - CSP GOBIERNO"/>
    <m/>
    <x v="0"/>
    <s v="CFQ7TTC0LHVD-0001"/>
    <x v="2"/>
    <s v="Catalogo principal"/>
    <s v="USD"/>
    <s v="N/A"/>
    <s v="Pro Direct Support for Dynamics 365 Operations"/>
    <s v="Unidad"/>
    <s v="Und"/>
    <s v="Producto"/>
    <s v="N/A"/>
    <s v="N/A"/>
    <s v="N/A"/>
    <s v="CFQ7TTC0LHVD-0001"/>
    <s v="Suscripción mensual con pago anual"/>
    <n v="9"/>
    <n v="1"/>
    <n v="1"/>
    <n v="0"/>
    <n v="37147.230000000003"/>
    <n v="37147.230000000003"/>
    <n v="0"/>
  </r>
  <r>
    <s v="Catalogo principalOPEN VALUE - CSP GOBIERNOCFQ7TTC0LHP3-0001"/>
    <s v="CFQ7TTC0LHP3-0001OPEN VALUE - CSP GOBIERNO"/>
    <m/>
    <x v="0"/>
    <s v="CFQ7TTC0LHP3-0001"/>
    <x v="2"/>
    <s v="Catalogo principal"/>
    <s v="USD"/>
    <s v="N/A"/>
    <s v="Project Online Essentials"/>
    <s v="Unidad"/>
    <s v="Und"/>
    <s v="Producto"/>
    <s v="N/A"/>
    <s v="N/A"/>
    <s v="N/A"/>
    <s v="CFQ7TTC0LHP3-0001"/>
    <s v="Suscripción mensual con pago anual"/>
    <n v="7"/>
    <n v="1"/>
    <n v="1"/>
    <n v="0"/>
    <n v="28892.29"/>
    <n v="28892.29"/>
    <n v="0"/>
  </r>
  <r>
    <s v="Catalogo principalOPEN VALUE - CSP GOBIERNOCFQ7TTC0HDB1-0002"/>
    <s v="CFQ7TTC0HDB1-0002OPEN VALUE - CSP GOBIERNO"/>
    <m/>
    <x v="0"/>
    <s v="CFQ7TTC0HDB1-0002"/>
    <x v="2"/>
    <s v="Catalogo principal"/>
    <s v="USD"/>
    <s v="N/A"/>
    <s v="Project Plan 1"/>
    <s v="Unidad"/>
    <s v="Und"/>
    <s v="Producto"/>
    <s v="N/A"/>
    <s v="N/A"/>
    <s v="N/A"/>
    <s v="CFQ7TTC0HDB1-0002"/>
    <s v="Suscripción mensual con pago anual"/>
    <n v="10"/>
    <n v="1"/>
    <n v="1"/>
    <n v="0"/>
    <n v="41274.700000000004"/>
    <n v="41274.699999999997"/>
    <n v="0"/>
  </r>
  <r>
    <s v="Catalogo principalOPEN VALUE - CSP GOBIERNOCFQ7TTC0HDB0-0002"/>
    <s v="CFQ7TTC0HDB0-0002OPEN VALUE - CSP GOBIERNO"/>
    <m/>
    <x v="0"/>
    <s v="CFQ7TTC0HDB0-0002"/>
    <x v="2"/>
    <s v="Catalogo principal"/>
    <s v="USD"/>
    <s v="N/A"/>
    <s v="Project Plan 3"/>
    <s v="Unidad"/>
    <s v="Und"/>
    <s v="Producto"/>
    <s v="N/A"/>
    <s v="N/A"/>
    <s v="N/A"/>
    <s v="CFQ7TTC0HDB0-0002"/>
    <s v="Suscripción mensual con pago anual"/>
    <n v="30"/>
    <n v="1"/>
    <n v="1"/>
    <n v="0"/>
    <n v="123824.1"/>
    <n v="123824.1"/>
    <n v="0"/>
  </r>
  <r>
    <s v="Catalogo principalOPEN VALUE - CSP GOBIERNOCFQ7TTC0HD9Z-0002"/>
    <s v="CFQ7TTC0HD9Z-0002OPEN VALUE - CSP GOBIERNO"/>
    <m/>
    <x v="0"/>
    <s v="CFQ7TTC0HD9Z-0002"/>
    <x v="2"/>
    <s v="Catalogo principal"/>
    <s v="USD"/>
    <s v="N/A"/>
    <s v="Project Plan 5"/>
    <s v="Unidad"/>
    <s v="Und"/>
    <s v="Producto"/>
    <s v="N/A"/>
    <s v="N/A"/>
    <s v="N/A"/>
    <s v="CFQ7TTC0HD9Z-0002"/>
    <s v="Suscripción mensual con pago anual"/>
    <n v="55"/>
    <n v="1"/>
    <n v="1"/>
    <n v="0"/>
    <n v="227010.85"/>
    <n v="227010.85"/>
    <n v="0"/>
  </r>
  <r>
    <s v="Catalogo principalOPEN VALUE - CSP GOBIERNOCFQ7TTC0HL72-0001"/>
    <s v="CFQ7TTC0HL72-0001OPEN VALUE - CSP GOBIERNO"/>
    <m/>
    <x v="0"/>
    <s v="CFQ7TTC0HL72-0001"/>
    <x v="2"/>
    <s v="Catalogo principal"/>
    <s v="USD"/>
    <s v="N/A"/>
    <s v="Scheduler"/>
    <s v="Unidad"/>
    <s v="Und"/>
    <s v="Producto"/>
    <s v="N/A"/>
    <s v="N/A"/>
    <s v="N/A"/>
    <s v="CFQ7TTC0HL72-0001"/>
    <s v="Suscripción mensual con pago anual"/>
    <n v="10"/>
    <n v="1"/>
    <n v="1"/>
    <n v="0"/>
    <n v="41274.700000000004"/>
    <n v="41274.699999999997"/>
    <n v="0"/>
  </r>
  <r>
    <s v="Catalogo principalOPEN VALUE - CSP GOBIERNOCFQ7TTC0LH0N-0001"/>
    <s v="CFQ7TTC0LH0N-0001OPEN VALUE - CSP GOBIERNO"/>
    <m/>
    <x v="0"/>
    <s v="CFQ7TTC0LH0N-0001"/>
    <x v="2"/>
    <s v="Catalogo principal"/>
    <s v="USD"/>
    <s v="N/A"/>
    <s v="SharePoint (Plan 1)"/>
    <s v="Unidad"/>
    <s v="Und"/>
    <s v="Producto"/>
    <s v="N/A"/>
    <s v="N/A"/>
    <s v="N/A"/>
    <s v="CFQ7TTC0LH0N-0001"/>
    <s v="Suscripción mensual con pago anual"/>
    <n v="5"/>
    <n v="1"/>
    <n v="1"/>
    <n v="0"/>
    <n v="20637.350000000002"/>
    <n v="20637.349999999999"/>
    <n v="0"/>
  </r>
  <r>
    <s v="Catalogo principalOPEN VALUE - CSP GOBIERNOCFQ7TTC0LH14-0001"/>
    <s v="CFQ7TTC0LH14-0001OPEN VALUE - CSP GOBIERNO"/>
    <m/>
    <x v="0"/>
    <s v="CFQ7TTC0LH14-0001"/>
    <x v="2"/>
    <s v="Catalogo principal"/>
    <s v="USD"/>
    <s v="N/A"/>
    <s v="SharePoint (Plan 2)"/>
    <s v="Unidad"/>
    <s v="Und"/>
    <s v="Producto"/>
    <s v="N/A"/>
    <s v="N/A"/>
    <s v="N/A"/>
    <s v="CFQ7TTC0LH14-0001"/>
    <s v="Suscripción mensual con pago anual"/>
    <n v="10"/>
    <n v="1"/>
    <n v="1"/>
    <n v="0"/>
    <n v="41274.700000000004"/>
    <n v="41274.699999999997"/>
    <n v="0"/>
  </r>
  <r>
    <s v="Catalogo principalOPEN VALUE - CSP GOBIERNOCFQ7TTC0HDK2-0001"/>
    <s v="CFQ7TTC0HDK2-0001OPEN VALUE - CSP GOBIERNO"/>
    <m/>
    <x v="0"/>
    <s v="CFQ7TTC0HDK2-0001"/>
    <x v="2"/>
    <s v="Catalogo principal"/>
    <s v="USD"/>
    <s v="N/A"/>
    <s v="SharePoint Syntex"/>
    <s v="Unidad"/>
    <s v="Und"/>
    <s v="Producto"/>
    <s v="N/A"/>
    <s v="N/A"/>
    <s v="N/A"/>
    <s v="CFQ7TTC0HDK2-0001"/>
    <s v="Suscripción mensual con pago anual"/>
    <n v="5"/>
    <n v="1"/>
    <n v="1"/>
    <n v="0"/>
    <n v="20637.350000000002"/>
    <n v="20637.349999999999"/>
    <n v="0"/>
  </r>
  <r>
    <s v="Catalogo principalOPEN VALUE - CSP GOBIERNOCFQ7TTC0LHR5-0001"/>
    <s v="CFQ7TTC0LHR5-0001OPEN VALUE - CSP GOBIERNO"/>
    <m/>
    <x v="0"/>
    <s v="CFQ7TTC0LHR5-0001"/>
    <x v="2"/>
    <s v="Catalogo principal"/>
    <s v="USD"/>
    <s v="N/A"/>
    <s v="Skype for Business Plus CAL"/>
    <s v="Unidad"/>
    <s v="Und"/>
    <s v="Producto"/>
    <s v="N/A"/>
    <s v="N/A"/>
    <s v="N/A"/>
    <s v="CFQ7TTC0LHR5-0001"/>
    <s v="Suscripción mensual con pago anual"/>
    <n v="2"/>
    <n v="1"/>
    <n v="1"/>
    <n v="0"/>
    <n v="8254.94"/>
    <n v="8254.94"/>
    <n v="0"/>
  </r>
  <r>
    <s v="Catalogo principalOPEN VALUE - CSP GOBIERNOCFQ7TTC0GZ16-0001"/>
    <s v="CFQ7TTC0GZ16-0001OPEN VALUE - CSP GOBIERNO"/>
    <m/>
    <x v="0"/>
    <s v="CFQ7TTC0GZ16-0001"/>
    <x v="2"/>
    <s v="Catalogo principal"/>
    <s v="USD"/>
    <s v="N/A"/>
    <s v="Teams Rooms Premium without Audio Conferencing"/>
    <s v="Unidad"/>
    <s v="Und"/>
    <s v="Producto"/>
    <s v="N/A"/>
    <s v="N/A"/>
    <s v="N/A"/>
    <s v="CFQ7TTC0GZ16-0001"/>
    <s v="Suscripción mensual con pago anual"/>
    <n v="50"/>
    <n v="1"/>
    <n v="1"/>
    <n v="0"/>
    <n v="206373.5"/>
    <n v="206373.5"/>
    <n v="0"/>
  </r>
  <r>
    <s v="Catalogo principalOPEN VALUE - CSP GOBIERNOCFQ7TTC0GZ16-0002"/>
    <s v="CFQ7TTC0GZ16-0002OPEN VALUE - CSP GOBIERNO"/>
    <m/>
    <x v="0"/>
    <s v="CFQ7TTC0GZ16-0002"/>
    <x v="2"/>
    <s v="Catalogo principal"/>
    <s v="USD"/>
    <s v="N/A"/>
    <s v="Teams Rooms Premium,IncludeOverage"/>
    <s v="Unidad"/>
    <s v="Und"/>
    <s v="Producto"/>
    <s v="N/A"/>
    <s v="N/A"/>
    <s v="N/A"/>
    <s v="CFQ7TTC0GZ16-0002"/>
    <s v="Suscripción mensual con pago anual"/>
    <n v="50"/>
    <n v="1"/>
    <n v="1"/>
    <n v="0"/>
    <n v="206373.5"/>
    <n v="206373.5"/>
    <n v="0"/>
  </r>
  <r>
    <s v="Catalogo principalOPEN VALUE - CSP GOBIERNOCFQ7TTC0HDJR-000C"/>
    <s v="CFQ7TTC0HDJR-000COPEN VALUE - CSP GOBIERNO"/>
    <m/>
    <x v="0"/>
    <s v="CFQ7TTC0HDJR-000C"/>
    <x v="2"/>
    <s v="Catalogo principal"/>
    <s v="USD"/>
    <s v="N/A"/>
    <s v="Universal Print Additional Capacity (10k) - Windows"/>
    <s v="Unidad"/>
    <s v="Und"/>
    <s v="Producto"/>
    <s v="N/A"/>
    <s v="N/A"/>
    <s v="N/A"/>
    <s v="CFQ7TTC0HDJR-000C"/>
    <s v="Suscripción mensual con pago anual"/>
    <n v="500"/>
    <n v="1"/>
    <n v="1"/>
    <n v="0"/>
    <n v="2063735.0000000002"/>
    <n v="2063735"/>
    <n v="0"/>
  </r>
  <r>
    <s v="Catalogo principalOPEN VALUE - CSP GOBIERNOCFQ7TTC0HDJR-0002"/>
    <s v="CFQ7TTC0HDJR-0002OPEN VALUE - CSP GOBIERNO"/>
    <m/>
    <x v="0"/>
    <s v="CFQ7TTC0HDJR-0002"/>
    <x v="2"/>
    <s v="Catalogo principal"/>
    <s v="USD"/>
    <s v="N/A"/>
    <s v="Universal Print"/>
    <s v="Unidad"/>
    <s v="Und"/>
    <s v="Producto"/>
    <s v="N/A"/>
    <s v="N/A"/>
    <s v="N/A"/>
    <s v="CFQ7TTC0HDJR-0002"/>
    <s v="Suscripción mensual con pago anual"/>
    <n v="4"/>
    <n v="1"/>
    <n v="1"/>
    <n v="0"/>
    <n v="16509.88"/>
    <n v="16509.88"/>
    <n v="0"/>
  </r>
  <r>
    <s v="Catalogo principalOPEN VALUE - CSP GOBIERNOCFQ7TTC0HDJR-0001"/>
    <s v="CFQ7TTC0HDJR-0001OPEN VALUE - CSP GOBIERNO"/>
    <m/>
    <x v="0"/>
    <s v="CFQ7TTC0HDJR-0001"/>
    <x v="2"/>
    <s v="Catalogo principal"/>
    <s v="USD"/>
    <s v="N/A"/>
    <s v="Universal Print volume add-on (500 jobs) - Windows"/>
    <s v="Unidad"/>
    <s v="Und"/>
    <s v="Producto"/>
    <s v="N/A"/>
    <s v="N/A"/>
    <s v="N/A"/>
    <s v="CFQ7TTC0HDJR-0001"/>
    <s v="Suscripción mensual con pago anual"/>
    <n v="25"/>
    <n v="1"/>
    <n v="1"/>
    <n v="0"/>
    <n v="103186.75"/>
    <n v="103186.75"/>
    <n v="0"/>
  </r>
  <r>
    <s v="Catalogo principalOPEN VALUE - CSP GOBIERNOCFQ7TTC0HL82-0006"/>
    <s v="CFQ7TTC0HL82-0006OPEN VALUE - CSP GOBIERNO"/>
    <m/>
    <x v="0"/>
    <s v="CFQ7TTC0HL82-0006"/>
    <x v="2"/>
    <s v="Catalogo principal"/>
    <s v="USD"/>
    <s v="N/A"/>
    <s v="Universal Print Additional Capacity 10K"/>
    <s v="Unidad"/>
    <s v="Und"/>
    <s v="Producto"/>
    <s v="N/A"/>
    <s v="N/A"/>
    <s v="N/A"/>
    <s v="CFQ7TTC0HL82-0006"/>
    <s v="Suscripción mensual con pago anual"/>
    <n v="500"/>
    <n v="1"/>
    <n v="1"/>
    <n v="0"/>
    <n v="2063735.0000000002"/>
    <n v="2063735"/>
    <n v="0"/>
  </r>
  <r>
    <s v="Catalogo principalOPEN VALUE - CSP GOBIERNOCFQ7TTC0HL82-0001"/>
    <s v="CFQ7TTC0HL82-0001OPEN VALUE - CSP GOBIERNO"/>
    <m/>
    <x v="0"/>
    <s v="CFQ7TTC0HL82-0001"/>
    <x v="2"/>
    <s v="Catalogo principal"/>
    <s v="USD"/>
    <s v="N/A"/>
    <s v="Universal Print volume add-on (500 jobs) - Microsoft 365"/>
    <s v="Unidad"/>
    <s v="Und"/>
    <s v="Producto"/>
    <s v="N/A"/>
    <s v="N/A"/>
    <s v="N/A"/>
    <s v="CFQ7TTC0HL82-0001"/>
    <s v="Suscripción mensual con pago anual"/>
    <n v="25"/>
    <n v="1"/>
    <n v="1"/>
    <n v="0"/>
    <n v="103186.75"/>
    <n v="103186.75"/>
    <n v="0"/>
  </r>
  <r>
    <s v="Catalogo principalOPEN VALUE - CSP GOBIERNOCFQ7TTC0HD33-0003"/>
    <s v="CFQ7TTC0HD33-0003OPEN VALUE - CSP GOBIERNO"/>
    <m/>
    <x v="0"/>
    <s v="CFQ7TTC0HD33-0003"/>
    <x v="2"/>
    <s v="Catalogo principal"/>
    <s v="USD"/>
    <s v="N/A"/>
    <s v="Visio Plan 1"/>
    <s v="Unidad"/>
    <s v="Und"/>
    <s v="Producto"/>
    <s v="N/A"/>
    <s v="N/A"/>
    <s v="N/A"/>
    <s v="CFQ7TTC0HD33-0003"/>
    <s v="Suscripción mensual con pago anual"/>
    <n v="5"/>
    <n v="1"/>
    <n v="1"/>
    <n v="0"/>
    <n v="20637.350000000002"/>
    <n v="20637.349999999999"/>
    <n v="0"/>
  </r>
  <r>
    <s v="Catalogo principalOPEN VALUE - CSP GOBIERNOCFQ7TTC0HD32-0002"/>
    <s v="CFQ7TTC0HD32-0002OPEN VALUE - CSP GOBIERNO"/>
    <m/>
    <x v="0"/>
    <s v="CFQ7TTC0HD32-0002"/>
    <x v="2"/>
    <s v="Catalogo principal"/>
    <s v="USD"/>
    <s v="N/A"/>
    <s v="Visio Plan 2"/>
    <s v="Unidad"/>
    <s v="Und"/>
    <s v="Producto"/>
    <s v="N/A"/>
    <s v="N/A"/>
    <s v="N/A"/>
    <s v="CFQ7TTC0HD32-0002"/>
    <s v="Suscripción mensual con pago anual"/>
    <n v="15"/>
    <n v="1"/>
    <n v="1"/>
    <n v="0"/>
    <n v="61912.05"/>
    <n v="61912.05"/>
    <n v="0"/>
  </r>
  <r>
    <s v="Catalogo principalOPEN VALUE - CSP GOBIERNOCFQ7TTC0HVZG-0001"/>
    <s v="CFQ7TTC0HVZG-0001OPEN VALUE - CSP GOBIERNO"/>
    <m/>
    <x v="0"/>
    <s v="CFQ7TTC0HVZG-0001"/>
    <x v="2"/>
    <s v="Catalogo principal"/>
    <s v="USD"/>
    <s v="N/A"/>
    <s v="Microsoft Viva Learning"/>
    <s v="Unidad"/>
    <s v="Und"/>
    <s v="Producto"/>
    <s v="N/A"/>
    <s v="N/A"/>
    <s v="N/A"/>
    <s v="CFQ7TTC0HVZG-0001"/>
    <s v="Suscripción mensual con pago anual"/>
    <n v="4"/>
    <n v="1"/>
    <n v="1"/>
    <n v="0"/>
    <n v="16509.88"/>
    <n v="16509.88"/>
    <n v="0"/>
  </r>
  <r>
    <s v="Catalogo principalOPEN VALUE - CSP GOBIERNOCFQ7TTC0LGTX-0004"/>
    <s v="CFQ7TTC0LGTX-0004OPEN VALUE - CSP GOBIERNO"/>
    <m/>
    <x v="0"/>
    <s v="CFQ7TTC0LGTX-0004"/>
    <x v="2"/>
    <s v="Catalogo principal"/>
    <s v="USD"/>
    <s v="N/A"/>
    <s v="Windows 10/11 Enterprise E3"/>
    <s v="Unidad"/>
    <s v="Und"/>
    <s v="Producto"/>
    <s v="N/A"/>
    <s v="N/A"/>
    <s v="N/A"/>
    <s v="CFQ7TTC0LGTX-0004"/>
    <s v="Suscripción mensual con pago anual"/>
    <n v="7"/>
    <n v="1"/>
    <n v="1"/>
    <n v="0"/>
    <n v="28892.29"/>
    <n v="28892.29"/>
    <n v="0"/>
  </r>
  <r>
    <s v="Catalogo principalOPEN VALUE - CSP GOBIERNOCFQ7TTC0LGTX-0001"/>
    <s v="CFQ7TTC0LGTX-0001OPEN VALUE - CSP GOBIERNO"/>
    <m/>
    <x v="0"/>
    <s v="CFQ7TTC0LGTX-0001"/>
    <x v="2"/>
    <s v="Catalogo principal"/>
    <s v="USD"/>
    <s v="N/A"/>
    <s v="Windows 10/11 Enterprise E3 VDA"/>
    <s v="Unidad"/>
    <s v="Und"/>
    <s v="Producto"/>
    <s v="N/A"/>
    <s v="N/A"/>
    <s v="N/A"/>
    <s v="CFQ7TTC0LGTX-0001"/>
    <s v="Suscripción mensual con pago anual"/>
    <n v="13.200000000000001"/>
    <n v="1"/>
    <n v="1"/>
    <n v="0"/>
    <n v="54482.604000000007"/>
    <n v="54482.6"/>
    <n v="0"/>
  </r>
  <r>
    <s v="Catalogo principalOPEN VALUE - CSP GOBIERNOCFQ7TTC0LFNW-0002"/>
    <s v="CFQ7TTC0LFNW-0002OPEN VALUE - CSP GOBIERNO"/>
    <m/>
    <x v="0"/>
    <s v="CFQ7TTC0LFNW-0002"/>
    <x v="2"/>
    <s v="Catalogo principal"/>
    <s v="USD"/>
    <s v="N/A"/>
    <s v="Windows 10/11 Enterprise E5"/>
    <s v="Unidad"/>
    <s v="Und"/>
    <s v="Producto"/>
    <s v="N/A"/>
    <s v="N/A"/>
    <s v="N/A"/>
    <s v="CFQ7TTC0LFNW-0002"/>
    <s v="Suscripción mensual con pago anual"/>
    <n v="11"/>
    <n v="1"/>
    <n v="1"/>
    <n v="0"/>
    <n v="45402.170000000006"/>
    <n v="45402.17"/>
    <n v="0"/>
  </r>
  <r>
    <s v="Catalogo principalOPEN VALUE - CSP GOBIERNOCFQ7TTC0J203-000K"/>
    <s v="CFQ7TTC0J203-000KOPEN VALUE - CSP GOBIERNO"/>
    <m/>
    <x v="0"/>
    <s v="CFQ7TTC0J203-000K"/>
    <x v="2"/>
    <s v="Catalogo principal"/>
    <s v="USD"/>
    <s v="N/A"/>
    <s v="Windows 365 Business 1 vCPU, 2 GB, 64 GB"/>
    <s v="Unidad"/>
    <s v="Und"/>
    <s v="Producto"/>
    <s v="N/A"/>
    <s v="N/A"/>
    <s v="N/A"/>
    <s v="CFQ7TTC0J203-000K"/>
    <s v="Suscripción mensual con pago anual"/>
    <n v="24"/>
    <n v="1"/>
    <n v="1"/>
    <n v="0"/>
    <n v="99059.28"/>
    <n v="99059.28"/>
    <n v="0"/>
  </r>
  <r>
    <s v="Catalogo principalOPEN VALUE - CSP GOBIERNOCFQ7TTC0HX99-000N"/>
    <s v="CFQ7TTC0HX99-000NOPEN VALUE - CSP GOBIERNO"/>
    <m/>
    <x v="0"/>
    <s v="CFQ7TTC0HX99-000N"/>
    <x v="2"/>
    <s v="Catalogo principal"/>
    <s v="USD"/>
    <s v="N/A"/>
    <s v="Windows 365 Business 1 vCPU, 2 GB, 64 GB (with Windows Hybrid Benefit)"/>
    <s v="Unidad"/>
    <s v="Und"/>
    <s v="Producto"/>
    <s v="N/A"/>
    <s v="N/A"/>
    <s v="N/A"/>
    <s v="CFQ7TTC0HX99-000N"/>
    <s v="Suscripción mensual con pago anual"/>
    <n v="20"/>
    <n v="1"/>
    <n v="1"/>
    <n v="0"/>
    <n v="82549.400000000009"/>
    <n v="82549.399999999994"/>
    <n v="0"/>
  </r>
  <r>
    <s v="Catalogo principalOPEN VALUE - CSP GOBIERNOCFQ7TTC0HX99-000T"/>
    <s v="CFQ7TTC0HX99-000TOPEN VALUE - CSP GOBIERNO"/>
    <m/>
    <x v="0"/>
    <s v="CFQ7TTC0HX99-000T"/>
    <x v="2"/>
    <s v="Catalogo principal"/>
    <s v="USD"/>
    <s v="N/A"/>
    <s v="Windows 365 Business 2 vCPU, 4 GB, 128 GB (with Windows Hybrid Benefit)"/>
    <s v="Unidad"/>
    <s v="Und"/>
    <s v="Producto"/>
    <s v="N/A"/>
    <s v="N/A"/>
    <s v="N/A"/>
    <s v="CFQ7TTC0HX99-000T"/>
    <s v="Suscripción mensual con pago anual"/>
    <n v="27.900000000000002"/>
    <n v="1"/>
    <n v="1"/>
    <n v="0"/>
    <n v="115156.41300000002"/>
    <n v="115156.41"/>
    <n v="0"/>
  </r>
  <r>
    <s v="Catalogo principalOPEN VALUE - CSP GOBIERNOCFQ7TTC0HX99-000S"/>
    <s v="CFQ7TTC0HX99-000SOPEN VALUE - CSP GOBIERNO"/>
    <m/>
    <x v="0"/>
    <s v="CFQ7TTC0HX99-000S"/>
    <x v="2"/>
    <s v="Catalogo principal"/>
    <s v="USD"/>
    <s v="N/A"/>
    <s v="Windows 365 Business 2 vCPU, 8 GB, 128 GB (with Windows Hybrid Benefit)"/>
    <s v="Unidad"/>
    <s v="Und"/>
    <s v="Producto"/>
    <s v="N/A"/>
    <s v="N/A"/>
    <s v="N/A"/>
    <s v="CFQ7TTC0HX99-000S"/>
    <s v="Suscripción mensual con pago anual"/>
    <n v="36.9"/>
    <n v="1"/>
    <n v="1"/>
    <n v="0"/>
    <n v="152303.64300000001"/>
    <n v="152303.64000000001"/>
    <n v="0"/>
  </r>
  <r>
    <s v="Catalogo principalOPEN VALUE - CSP GOBIERNOCFQ7TTC0HX99-000Q"/>
    <s v="CFQ7TTC0HX99-000QOPEN VALUE - CSP GOBIERNO"/>
    <m/>
    <x v="0"/>
    <s v="CFQ7TTC0HX99-000Q"/>
    <x v="2"/>
    <s v="Catalogo principal"/>
    <s v="USD"/>
    <s v="N/A"/>
    <s v="Windows 365 Business 2 vCPU, 8 GB, 256 GB (with Windows Hybrid Benefit)"/>
    <s v="Unidad"/>
    <s v="Und"/>
    <s v="Producto"/>
    <s v="N/A"/>
    <s v="N/A"/>
    <s v="N/A"/>
    <s v="CFQ7TTC0HX99-000Q"/>
    <s v="Suscripción mensual con pago anual"/>
    <n v="45"/>
    <n v="1"/>
    <n v="1"/>
    <n v="0"/>
    <n v="185736.15000000002"/>
    <n v="185736.15"/>
    <n v="0"/>
  </r>
  <r>
    <s v="Catalogo principalOPEN VALUE - CSP GOBIERNOCFQ7TTC0HX99-000P"/>
    <s v="CFQ7TTC0HX99-000POPEN VALUE - CSP GOBIERNO"/>
    <m/>
    <x v="0"/>
    <s v="CFQ7TTC0HX99-000P"/>
    <x v="2"/>
    <s v="Catalogo principal"/>
    <s v="USD"/>
    <s v="N/A"/>
    <s v="Windows 365 Business 8 vCPU, 32 GB, 512 GB (with Windows Hybrid Benefit)"/>
    <s v="Unidad"/>
    <s v="Und"/>
    <s v="Producto"/>
    <s v="N/A"/>
    <s v="N/A"/>
    <s v="N/A"/>
    <s v="CFQ7TTC0HX99-000P"/>
    <s v="Suscripción mensual con pago anual"/>
    <n v="142.20000000000002"/>
    <n v="1"/>
    <n v="1"/>
    <n v="0"/>
    <n v="586926.23400000005"/>
    <n v="586926.23"/>
    <n v="0"/>
  </r>
  <r>
    <s v="Catalogo principalOPEN VALUE - CSP GOBIERNOCFQ7TTC0HX99-000M"/>
    <s v="CFQ7TTC0HX99-000MOPEN VALUE - CSP GOBIERNO"/>
    <m/>
    <x v="0"/>
    <s v="CFQ7TTC0HX99-000M"/>
    <x v="2"/>
    <s v="Catalogo principal"/>
    <s v="USD"/>
    <s v="N/A"/>
    <s v="Windows 365 Business 8 vCPU, 32 GB, 256 GB (with Windows Hybrid Benefit)"/>
    <s v="Unidad"/>
    <s v="Und"/>
    <s v="Producto"/>
    <s v="N/A"/>
    <s v="N/A"/>
    <s v="N/A"/>
    <s v="CFQ7TTC0HX99-000M"/>
    <s v="Suscripción mensual con pago anual"/>
    <n v="118.8"/>
    <n v="1"/>
    <n v="1"/>
    <n v="0"/>
    <n v="490343.43600000005"/>
    <n v="490343.44"/>
    <n v="0"/>
  </r>
  <r>
    <s v="Catalogo principalOPEN VALUE - CSP GOBIERNOCFQ7TTC0HX99-000L"/>
    <s v="CFQ7TTC0HX99-000LOPEN VALUE - CSP GOBIERNO"/>
    <m/>
    <x v="0"/>
    <s v="CFQ7TTC0HX99-000L"/>
    <x v="2"/>
    <s v="Catalogo principal"/>
    <s v="USD"/>
    <s v="N/A"/>
    <s v="Windows 365 Business 8 vCPU, 32 GB, 128 GB (with Windows Hybrid Benefit)"/>
    <s v="Unidad"/>
    <s v="Und"/>
    <s v="Producto"/>
    <s v="N/A"/>
    <s v="N/A"/>
    <s v="N/A"/>
    <s v="CFQ7TTC0HX99-000L"/>
    <s v="Suscripción mensual con pago anual"/>
    <n v="110.7"/>
    <n v="1"/>
    <n v="1"/>
    <n v="0"/>
    <n v="456910.92900000006"/>
    <n v="456910.93"/>
    <n v="0"/>
  </r>
  <r>
    <s v="Catalogo principalOPEN VALUE - CSP GOBIERNOCFQ7TTC0HX99-000K"/>
    <s v="CFQ7TTC0HX99-000KOPEN VALUE - CSP GOBIERNO"/>
    <m/>
    <x v="0"/>
    <s v="CFQ7TTC0HX99-000K"/>
    <x v="2"/>
    <s v="Catalogo principal"/>
    <s v="USD"/>
    <s v="N/A"/>
    <s v="Windows 365 Business 2 vCPU, 4 GB, 256 GB (with Windows Hybrid Benefit)"/>
    <s v="Unidad"/>
    <s v="Und"/>
    <s v="Producto"/>
    <s v="N/A"/>
    <s v="N/A"/>
    <s v="N/A"/>
    <s v="CFQ7TTC0HX99-000K"/>
    <s v="Suscripción mensual con pago anual"/>
    <n v="36"/>
    <n v="1"/>
    <n v="1"/>
    <n v="0"/>
    <n v="148588.92000000001"/>
    <n v="148588.92000000001"/>
    <n v="0"/>
  </r>
  <r>
    <s v="Catalogo principalOPEN VALUE - CSP GOBIERNOCFQ7TTC0HX99-000J"/>
    <s v="CFQ7TTC0HX99-000JOPEN VALUE - CSP GOBIERNO"/>
    <m/>
    <x v="0"/>
    <s v="CFQ7TTC0HX99-000J"/>
    <x v="2"/>
    <s v="Catalogo principal"/>
    <s v="USD"/>
    <s v="N/A"/>
    <s v="Windows 365 Business 2 vCPU, 4 GB, 64 GB (with Windows Hybrid Benefit)"/>
    <s v="Unidad"/>
    <s v="Und"/>
    <s v="Producto"/>
    <s v="N/A"/>
    <s v="N/A"/>
    <s v="N/A"/>
    <s v="CFQ7TTC0HX99-000J"/>
    <s v="Suscripción mensual con pago anual"/>
    <n v="25.2"/>
    <n v="1"/>
    <n v="1"/>
    <n v="0"/>
    <n v="104012.24400000001"/>
    <n v="104012.24"/>
    <n v="0"/>
  </r>
  <r>
    <s v="Catalogo principalOPEN VALUE - CSP GOBIERNOCFQ7TTC0HX99-000H"/>
    <s v="CFQ7TTC0HX99-000HOPEN VALUE - CSP GOBIERNO"/>
    <m/>
    <x v="0"/>
    <s v="CFQ7TTC0HX99-000H"/>
    <x v="2"/>
    <s v="Catalogo principal"/>
    <s v="USD"/>
    <s v="N/A"/>
    <s v="Windows 365 Business 4 vCPU, 16 GB, 128 GB (with Windows Hybrid Benefit)"/>
    <s v="Unidad"/>
    <s v="Und"/>
    <s v="Producto"/>
    <s v="N/A"/>
    <s v="N/A"/>
    <s v="N/A"/>
    <s v="CFQ7TTC0HX99-000H"/>
    <s v="Suscripción mensual con pago anual"/>
    <n v="59.4"/>
    <n v="1"/>
    <n v="1"/>
    <n v="0"/>
    <n v="245171.71800000002"/>
    <n v="245171.72"/>
    <n v="0"/>
  </r>
  <r>
    <s v="Catalogo principalOPEN VALUE - CSP GOBIERNOCFQ7TTC0HX99-000G"/>
    <s v="CFQ7TTC0HX99-000GOPEN VALUE - CSP GOBIERNO"/>
    <m/>
    <x v="0"/>
    <s v="CFQ7TTC0HX99-000G"/>
    <x v="2"/>
    <s v="Catalogo principal"/>
    <s v="USD"/>
    <s v="N/A"/>
    <s v="Windows 365 Business 4 vCPU, 16 GB, 256 GB (with Windows Hybrid Benefit)"/>
    <s v="Unidad"/>
    <s v="Und"/>
    <s v="Producto"/>
    <s v="N/A"/>
    <s v="N/A"/>
    <s v="N/A"/>
    <s v="CFQ7TTC0HX99-000G"/>
    <s v="Suscripción mensual con pago anual"/>
    <n v="67.5"/>
    <n v="1"/>
    <n v="1"/>
    <n v="0"/>
    <n v="278604.22500000003"/>
    <n v="278604.23"/>
    <n v="0"/>
  </r>
  <r>
    <s v="Catalogo principalOPEN VALUE - CSP GOBIERNOCFQ7TTC0HX99-000F"/>
    <s v="CFQ7TTC0HX99-000FOPEN VALUE - CSP GOBIERNO"/>
    <m/>
    <x v="0"/>
    <s v="CFQ7TTC0HX99-000F"/>
    <x v="2"/>
    <s v="Catalogo principal"/>
    <s v="USD"/>
    <s v="N/A"/>
    <s v="Windows 365 Business 4 vCPU, 16 GB, 512 GB (with Windows Hybrid Benefit)"/>
    <s v="Unidad"/>
    <s v="Und"/>
    <s v="Producto"/>
    <s v="N/A"/>
    <s v="N/A"/>
    <s v="N/A"/>
    <s v="CFQ7TTC0HX99-000F"/>
    <s v="Suscripción mensual con pago anual"/>
    <n v="90.899999999999991"/>
    <n v="1"/>
    <n v="1"/>
    <n v="0"/>
    <n v="375187.02299999999"/>
    <n v="375187.02"/>
    <n v="0"/>
  </r>
  <r>
    <s v="Catalogo principalOPEN VALUE - CSP GOBIERNOCFQ7TTC0HHS9-0010"/>
    <s v="CFQ7TTC0HHS9-0010OPEN VALUE - CSP GOBIERNO"/>
    <m/>
    <x v="0"/>
    <s v="CFQ7TTC0HHS9-0010"/>
    <x v="2"/>
    <s v="Catalogo principal"/>
    <s v="USD"/>
    <s v="N/A"/>
    <s v="Windows 365 Enterprise 8 vCPU, 32 GB, 128 GB"/>
    <s v="Unidad"/>
    <s v="Und"/>
    <s v="Producto"/>
    <s v="N/A"/>
    <s v="N/A"/>
    <s v="N/A"/>
    <s v="CFQ7TTC0HHS9-0010"/>
    <s v="Suscripción mensual con pago anual"/>
    <n v="110.7"/>
    <n v="1"/>
    <n v="1"/>
    <n v="0"/>
    <n v="456910.92900000006"/>
    <n v="456910.93"/>
    <n v="0"/>
  </r>
  <r>
    <s v="Catalogo principalOPEN VALUE - CSP GOBIERNOCFQ7TTC0HHS9-000Z"/>
    <s v="CFQ7TTC0HHS9-000ZOPEN VALUE - CSP GOBIERNO"/>
    <m/>
    <x v="0"/>
    <s v="CFQ7TTC0HHS9-000Z"/>
    <x v="2"/>
    <s v="Catalogo principal"/>
    <s v="USD"/>
    <s v="N/A"/>
    <s v="Windows 365 Enterprise 4 vCPU, 16 GB, 128 GB"/>
    <s v="Unidad"/>
    <s v="Und"/>
    <s v="Producto"/>
    <s v="N/A"/>
    <s v="N/A"/>
    <s v="N/A"/>
    <s v="CFQ7TTC0HHS9-000Z"/>
    <s v="Suscripción mensual con pago anual"/>
    <n v="59.4"/>
    <n v="1"/>
    <n v="1"/>
    <n v="0"/>
    <n v="245171.71800000002"/>
    <n v="245171.72"/>
    <n v="0"/>
  </r>
  <r>
    <s v="Catalogo principalOPEN VALUE - CSP GOBIERNOCFQ7TTC0HHS9-000X"/>
    <s v="CFQ7TTC0HHS9-000XOPEN VALUE - CSP GOBIERNO"/>
    <m/>
    <x v="0"/>
    <s v="CFQ7TTC0HHS9-000X"/>
    <x v="2"/>
    <s v="Catalogo principal"/>
    <s v="USD"/>
    <s v="N/A"/>
    <s v="Windows 365 Enterprise 8 vCPU, 32 GB, 512 GB"/>
    <s v="Unidad"/>
    <s v="Und"/>
    <s v="Producto"/>
    <s v="N/A"/>
    <s v="N/A"/>
    <s v="N/A"/>
    <s v="CFQ7TTC0HHS9-000X"/>
    <s v="Suscripción mensual con pago anual"/>
    <n v="142.20000000000002"/>
    <n v="1"/>
    <n v="1"/>
    <n v="0"/>
    <n v="586926.23400000005"/>
    <n v="586926.23"/>
    <n v="0"/>
  </r>
  <r>
    <s v="Catalogo principalOPEN VALUE - CSP GOBIERNOCFQ7TTC0HHS9-000W"/>
    <s v="CFQ7TTC0HHS9-000WOPEN VALUE - CSP GOBIERNO"/>
    <m/>
    <x v="0"/>
    <s v="CFQ7TTC0HHS9-000W"/>
    <x v="2"/>
    <s v="Catalogo principal"/>
    <s v="USD"/>
    <s v="N/A"/>
    <s v="Windows 365 Enterprise 4 vCPU, 16 GB, 512 GB"/>
    <s v="Unidad"/>
    <s v="Und"/>
    <s v="Producto"/>
    <s v="N/A"/>
    <s v="N/A"/>
    <s v="N/A"/>
    <s v="CFQ7TTC0HHS9-000W"/>
    <s v="Suscripción mensual con pago anual"/>
    <n v="90.899999999999991"/>
    <n v="1"/>
    <n v="1"/>
    <n v="0"/>
    <n v="375187.02299999999"/>
    <n v="375187.02"/>
    <n v="0"/>
  </r>
  <r>
    <s v="Catalogo principalOPEN VALUE - CSP GOBIERNOCFQ7TTC0HHS9-000V"/>
    <s v="CFQ7TTC0HHS9-000VOPEN VALUE - CSP GOBIERNO"/>
    <m/>
    <x v="0"/>
    <s v="CFQ7TTC0HHS9-000V"/>
    <x v="2"/>
    <s v="Catalogo principal"/>
    <s v="USD"/>
    <s v="N/A"/>
    <s v="Windows 365 Enterprise 8 vCPU, 32 GB, 256 GB"/>
    <s v="Unidad"/>
    <s v="Und"/>
    <s v="Producto"/>
    <s v="N/A"/>
    <s v="N/A"/>
    <s v="N/A"/>
    <s v="CFQ7TTC0HHS9-000V"/>
    <s v="Suscripción mensual con pago anual"/>
    <n v="118.8"/>
    <n v="1"/>
    <n v="1"/>
    <n v="0"/>
    <n v="490343.43600000005"/>
    <n v="490343.44"/>
    <n v="0"/>
  </r>
  <r>
    <s v="Catalogo principalOPEN VALUE - CSP GOBIERNOCFQ7TTC0HHS9-000T"/>
    <s v="CFQ7TTC0HHS9-000TOPEN VALUE - CSP GOBIERNO"/>
    <m/>
    <x v="0"/>
    <s v="CFQ7TTC0HHS9-000T"/>
    <x v="2"/>
    <s v="Catalogo principal"/>
    <s v="USD"/>
    <s v="N/A"/>
    <s v="Windows 365 Enterprise 4 vCPU, 16 GB, 256 GB"/>
    <s v="Unidad"/>
    <s v="Und"/>
    <s v="Producto"/>
    <s v="N/A"/>
    <s v="N/A"/>
    <s v="N/A"/>
    <s v="CFQ7TTC0HHS9-000T"/>
    <s v="Suscripción mensual con pago anual"/>
    <n v="67.5"/>
    <n v="1"/>
    <n v="1"/>
    <n v="0"/>
    <n v="278604.22500000003"/>
    <n v="278604.23"/>
    <n v="0"/>
  </r>
  <r>
    <s v="Catalogo principalOPEN VALUE - CSP GOBIERNOCFQ7TTC0HHS9-0016"/>
    <s v="CFQ7TTC0HHS9-0016OPEN VALUE - CSP GOBIERNO"/>
    <m/>
    <x v="0"/>
    <s v="CFQ7TTC0HHS9-0016"/>
    <x v="2"/>
    <s v="Catalogo principal"/>
    <s v="USD"/>
    <s v="N/A"/>
    <s v="Windows 365 Enterprise 2 vCPU, 8 GB, 256 GB"/>
    <s v="Unidad"/>
    <s v="Und"/>
    <s v="Producto"/>
    <s v="N/A"/>
    <s v="N/A"/>
    <s v="N/A"/>
    <s v="CFQ7TTC0HHS9-0016"/>
    <s v="Suscripción mensual con pago anual"/>
    <n v="45"/>
    <n v="1"/>
    <n v="1"/>
    <n v="0"/>
    <n v="185736.15000000002"/>
    <n v="185736.15"/>
    <n v="0"/>
  </r>
  <r>
    <s v="Catalogo principalOPEN VALUE - CSP GOBIERNOCFQ7TTC0HHS9-0015"/>
    <s v="CFQ7TTC0HHS9-0015OPEN VALUE - CSP GOBIERNO"/>
    <m/>
    <x v="0"/>
    <s v="CFQ7TTC0HHS9-0015"/>
    <x v="2"/>
    <s v="Catalogo principal"/>
    <s v="USD"/>
    <s v="N/A"/>
    <s v="Windows 365 Enterprise 2 vCPU, 8 GB, 128 GB"/>
    <s v="Unidad"/>
    <s v="Und"/>
    <s v="Producto"/>
    <s v="N/A"/>
    <s v="N/A"/>
    <s v="N/A"/>
    <s v="CFQ7TTC0HHS9-0015"/>
    <s v="Suscripción mensual con pago anual"/>
    <n v="36.9"/>
    <n v="1"/>
    <n v="1"/>
    <n v="0"/>
    <n v="152303.64300000001"/>
    <n v="152303.64000000001"/>
    <n v="0"/>
  </r>
  <r>
    <s v="Catalogo principalOPEN VALUE - CSP GOBIERNOCFQ7TTC0HHS9-0014"/>
    <s v="CFQ7TTC0HHS9-0014OPEN VALUE - CSP GOBIERNO"/>
    <m/>
    <x v="0"/>
    <s v="CFQ7TTC0HHS9-0014"/>
    <x v="2"/>
    <s v="Catalogo principal"/>
    <s v="USD"/>
    <s v="N/A"/>
    <s v="Windows 365 Enterprise 2 vCPU, 4 GB, 256 GB"/>
    <s v="Unidad"/>
    <s v="Und"/>
    <s v="Producto"/>
    <s v="N/A"/>
    <s v="N/A"/>
    <s v="N/A"/>
    <s v="CFQ7TTC0HHS9-0014"/>
    <s v="Suscripción mensual con pago anual"/>
    <n v="36"/>
    <n v="1"/>
    <n v="1"/>
    <n v="0"/>
    <n v="148588.92000000001"/>
    <n v="148588.92000000001"/>
    <n v="0"/>
  </r>
  <r>
    <s v="Catalogo principalOPEN VALUE - CSP GOBIERNOCFQ7TTC0HHS9-0013"/>
    <s v="CFQ7TTC0HHS9-0013OPEN VALUE - CSP GOBIERNO"/>
    <m/>
    <x v="0"/>
    <s v="CFQ7TTC0HHS9-0013"/>
    <x v="2"/>
    <s v="Catalogo principal"/>
    <s v="USD"/>
    <s v="N/A"/>
    <s v="Windows 365 Enterprise 2 vCPU, 4 GB, 128 GB"/>
    <s v="Unidad"/>
    <s v="Und"/>
    <s v="Producto"/>
    <s v="N/A"/>
    <s v="N/A"/>
    <s v="N/A"/>
    <s v="CFQ7TTC0HHS9-0013"/>
    <s v="Suscripción mensual con pago anual"/>
    <n v="27.900000000000002"/>
    <n v="1"/>
    <n v="1"/>
    <n v="0"/>
    <n v="115156.41300000002"/>
    <n v="115156.41"/>
    <n v="0"/>
  </r>
  <r>
    <s v="Catalogo principalOPEN VALUE - CSP GOBIERNOCFQ7TTC0HHS9-0012"/>
    <s v="CFQ7TTC0HHS9-0012OPEN VALUE - CSP GOBIERNO"/>
    <m/>
    <x v="0"/>
    <s v="CFQ7TTC0HHS9-0012"/>
    <x v="2"/>
    <s v="Catalogo principal"/>
    <s v="USD"/>
    <s v="N/A"/>
    <s v="Windows 365 Enterprise 2 vCPU, 4 GB, 64 GB"/>
    <s v="Unidad"/>
    <s v="Und"/>
    <s v="Producto"/>
    <s v="N/A"/>
    <s v="N/A"/>
    <s v="N/A"/>
    <s v="CFQ7TTC0HHS9-0012"/>
    <s v="Suscripción mensual con pago anual"/>
    <n v="25.2"/>
    <n v="1"/>
    <n v="1"/>
    <n v="0"/>
    <n v="104012.24400000001"/>
    <n v="104012.24"/>
    <n v="0"/>
  </r>
  <r>
    <s v="Catalogo principalCSP ACADEMICOeb3e7855-136e-4b80-9519-eaa0662d8ccd"/>
    <s v="eb3e7855-136e-4b80-9519-eaa0662d8ccdCSP ACADEMICO"/>
    <m/>
    <x v="0"/>
    <s v="eb3e7855-136e-4b80-9519-eaa0662d8ccd"/>
    <x v="1"/>
    <s v="Catalogo principal"/>
    <s v="USD"/>
    <s v="N/A"/>
    <s v="Dynamics 365 e-Commerce Tier 1 Band 3 for Faculty"/>
    <s v="Unidad"/>
    <s v="Und"/>
    <s v="Producto"/>
    <s v="N/A"/>
    <s v="N/A"/>
    <s v="N/A"/>
    <s v="eb3e7855-136e-4b80-9519-eaa0662d8ccd"/>
    <s v="Suscripción mensual con pago anual"/>
    <n v="2200"/>
    <n v="1"/>
    <n v="1"/>
    <n v="0"/>
    <n v="9080434"/>
    <n v="9080434"/>
    <n v="0"/>
  </r>
  <r>
    <s v="Catalogo principalCSP ACADEMICO0fba8bcb-12e9-4183-bd1c-0a9ee2d36fe7"/>
    <s v="0fba8bcb-12e9-4183-bd1c-0a9ee2d36fe7CSP ACADEMICO"/>
    <m/>
    <x v="0"/>
    <s v="0fba8bcb-12e9-4183-bd1c-0a9ee2d36fe7"/>
    <x v="1"/>
    <s v="Catalogo principal"/>
    <s v="USD"/>
    <s v="N/A"/>
    <s v="Dynamics 365 e-Commerce Tier 2 Band 6 for Faculty"/>
    <s v="Unidad"/>
    <s v="Und"/>
    <s v="Producto"/>
    <s v="N/A"/>
    <s v="N/A"/>
    <s v="N/A"/>
    <s v="0fba8bcb-12e9-4183-bd1c-0a9ee2d36fe7"/>
    <s v="Suscripción mensual con pago anual"/>
    <n v="7975"/>
    <n v="1"/>
    <n v="1"/>
    <n v="0"/>
    <n v="32916573.250000004"/>
    <n v="32916573.25"/>
    <n v="0"/>
  </r>
  <r>
    <s v="Catalogo principalOPEN VALUE ENTIDADES NO CUALIFICADAS077-03499"/>
    <s v="077-03499OPEN VALUE ENTIDADES NO CUALIFICADAS"/>
    <m/>
    <x v="0"/>
    <s v="077-03499"/>
    <x v="4"/>
    <s v="Catalogo principal"/>
    <s v="USD"/>
    <s v="N/A"/>
    <s v="Microsoft® Access Single Language License &amp; Software Assurance Open Value No Level 3 Years Acquired Year 1 Additional Product"/>
    <s v="Unidad"/>
    <s v="Und"/>
    <s v="Producto"/>
    <s v="N/A"/>
    <s v="N/A"/>
    <s v="N/A"/>
    <s v="077-03499"/>
    <s v="Licencia"/>
    <n v="339"/>
    <n v="1"/>
    <n v="1"/>
    <n v="0"/>
    <n v="1399212.33"/>
    <n v="1399212.33"/>
    <n v="0"/>
  </r>
  <r>
    <s v="Catalogo principalOPEN VALUE ENTIDADES NO CUALIFICADAS077-03504"/>
    <s v="077-03504OPEN VALUE ENTIDADES NO CUALIFICADAS"/>
    <m/>
    <x v="0"/>
    <s v="077-03504"/>
    <x v="4"/>
    <s v="Catalogo principal"/>
    <s v="USD"/>
    <s v="N/A"/>
    <s v="Microsoft® Access Single Language Software Assurance Open Value No Level 3 Years Acquired Year 1 Additional Product"/>
    <s v="Unidad"/>
    <s v="Und"/>
    <s v="Producto"/>
    <s v="N/A"/>
    <s v="N/A"/>
    <s v="N/A"/>
    <s v="077-03504"/>
    <s v="Licencia"/>
    <n v="159"/>
    <n v="1"/>
    <n v="1"/>
    <n v="0"/>
    <n v="656267.7300000001"/>
    <n v="656267.73"/>
    <n v="0"/>
  </r>
  <r>
    <s v="Catalogo principalCSP ENTIDADES NO CUALIFICADASCFQ7TTC0HL8Z-0001_NCLF"/>
    <s v="CFQ7TTC0HL8Z-0001_NCLFCSP ENTIDADES NO CUALIFICADAS"/>
    <m/>
    <x v="0"/>
    <s v="CFQ7TTC0HL8Z-0001_NCLF"/>
    <x v="5"/>
    <s v="Catalogo principal"/>
    <s v="USD"/>
    <s v="N/A"/>
    <s v="10-Year Audit Log Retention Add On_NCLF"/>
    <s v="Unidad"/>
    <s v="Und"/>
    <s v="Producto"/>
    <s v="N/A"/>
    <s v="N/A"/>
    <s v="N/A"/>
    <s v="CFQ7TTC0HL8Z-0001_NCLF"/>
    <s v="Suscripción mensual con pago anual"/>
    <n v="2"/>
    <n v="1"/>
    <n v="1"/>
    <n v="0"/>
    <n v="8254.94"/>
    <n v="8254.94"/>
    <n v="0"/>
  </r>
  <r>
    <s v="Catalogo principalCSP ENTIDADES NO CUALIFICADASCFQ7TTC0HDK0-0001_NCLF"/>
    <s v="CFQ7TTC0HDK0-0001_NCLFCSP ENTIDADES NO CUALIFICADAS"/>
    <m/>
    <x v="0"/>
    <s v="CFQ7TTC0HDK0-0001_NCLF"/>
    <x v="5"/>
    <s v="Catalogo principal"/>
    <s v="USD"/>
    <s v="N/A"/>
    <s v="Advanced Communications_NCLF"/>
    <s v="Unidad"/>
    <s v="Und"/>
    <s v="Producto"/>
    <s v="N/A"/>
    <s v="N/A"/>
    <s v="N/A"/>
    <s v="CFQ7TTC0HDK0-0001_NCLF"/>
    <s v="Suscripción mensual con pago anual"/>
    <n v="12"/>
    <n v="1"/>
    <n v="1"/>
    <n v="0"/>
    <n v="49529.64"/>
    <n v="49529.64"/>
    <n v="0"/>
  </r>
  <r>
    <s v="Catalogo principalCSP ENTIDADES NO CUALIFICADASCFQ7TTC0LHQD-0001_NCLF"/>
    <s v="CFQ7TTC0LHQD-0001_NCLFCSP ENTIDADES NO CUALIFICADAS"/>
    <m/>
    <x v="0"/>
    <s v="CFQ7TTC0LHQD-0001_NCLF"/>
    <x v="5"/>
    <s v="Catalogo principal"/>
    <s v="USD"/>
    <s v="N/A"/>
    <s v="Advanced eDiscovery Storage_NCLF"/>
    <s v="Unidad"/>
    <s v="Und"/>
    <s v="Producto"/>
    <s v="N/A"/>
    <s v="N/A"/>
    <s v="N/A"/>
    <s v="CFQ7TTC0LHQD-0001_NCLF"/>
    <s v="Suscripción mensual con pago anual"/>
    <n v="100"/>
    <n v="1"/>
    <n v="1"/>
    <n v="0"/>
    <n v="412747"/>
    <n v="412747"/>
    <n v="0"/>
  </r>
  <r>
    <s v="Catalogo principalCSP ENTIDADES NO CUALIFICADASCFQ7TTC0LH0Z-0001_NCLF"/>
    <s v="CFQ7TTC0LH0Z-0001_NCLFCSP ENTIDADES NO CUALIFICADAS"/>
    <m/>
    <x v="0"/>
    <s v="CFQ7TTC0LH0Z-0001_NCLF"/>
    <x v="5"/>
    <s v="Catalogo principal"/>
    <s v="USD"/>
    <s v="N/A"/>
    <s v="AI Builder Capacity add-on_NCLF"/>
    <s v="Unidad"/>
    <s v="Und"/>
    <s v="Producto"/>
    <s v="N/A"/>
    <s v="N/A"/>
    <s v="N/A"/>
    <s v="CFQ7TTC0LH0Z-0001_NCLF"/>
    <s v="Suscripción mensual con pago anual"/>
    <n v="500"/>
    <n v="1"/>
    <n v="1"/>
    <n v="0"/>
    <n v="2063735.0000000002"/>
    <n v="2063735"/>
    <n v="0"/>
  </r>
  <r>
    <s v="Catalogo principalCSP ENTIDADES NO CUALIFICADASCFQ7TTC0LFLS-0002_NCLF"/>
    <s v="CFQ7TTC0LFLS-0002_NCLFCSP ENTIDADES NO CUALIFICADAS"/>
    <m/>
    <x v="0"/>
    <s v="CFQ7TTC0LFLS-0002_NCLF"/>
    <x v="5"/>
    <s v="Catalogo principal"/>
    <s v="USD"/>
    <s v="N/A"/>
    <s v="Azure Active Directory Premium P1_NCLF"/>
    <s v="Unidad"/>
    <s v="Und"/>
    <s v="Producto"/>
    <s v="N/A"/>
    <s v="N/A"/>
    <s v="N/A"/>
    <s v="CFQ7TTC0LFLS-0002_NCLF"/>
    <s v="Suscripción mensual con pago anual"/>
    <n v="6"/>
    <n v="1"/>
    <n v="1"/>
    <n v="0"/>
    <n v="24764.82"/>
    <n v="24764.82"/>
    <n v="0"/>
  </r>
  <r>
    <s v="Catalogo principalCSP ENTIDADES NO CUALIFICADASCFQ7TTC0LFK5-0001_NCLF"/>
    <s v="CFQ7TTC0LFK5-0001_NCLFCSP ENTIDADES NO CUALIFICADAS"/>
    <m/>
    <x v="0"/>
    <s v="CFQ7TTC0LFK5-0001_NCLF"/>
    <x v="5"/>
    <s v="Catalogo principal"/>
    <s v="USD"/>
    <s v="N/A"/>
    <s v="Azure Active Directory Premium P2_NCLF"/>
    <s v="Unidad"/>
    <s v="Und"/>
    <s v="Producto"/>
    <s v="N/A"/>
    <s v="N/A"/>
    <s v="N/A"/>
    <s v="CFQ7TTC0LFK5-0001_NCLF"/>
    <s v="Suscripción mensual con pago anual"/>
    <n v="9"/>
    <n v="1"/>
    <n v="1"/>
    <n v="0"/>
    <n v="37147.230000000003"/>
    <n v="37147.230000000003"/>
    <n v="0"/>
  </r>
  <r>
    <s v="Catalogo principalCSP ENTIDADES NO CUALIFICADASCFQ7TTC0LH9J-0001_NCLF"/>
    <s v="CFQ7TTC0LH9J-0001_NCLFCSP ENTIDADES NO CUALIFICADAS"/>
    <m/>
    <x v="0"/>
    <s v="CFQ7TTC0LH9J-0001_NCLF"/>
    <x v="5"/>
    <s v="Catalogo principal"/>
    <s v="USD"/>
    <s v="N/A"/>
    <s v="Azure Information Protection Premium P1_NCLF"/>
    <s v="Unidad"/>
    <s v="Und"/>
    <s v="Producto"/>
    <s v="N/A"/>
    <s v="N/A"/>
    <s v="N/A"/>
    <s v="CFQ7TTC0LH9J-0001_NCLF"/>
    <s v="Suscripción mensual con pago anual"/>
    <n v="2"/>
    <n v="1"/>
    <n v="1"/>
    <n v="0"/>
    <n v="8254.94"/>
    <n v="8254.94"/>
    <n v="0"/>
  </r>
  <r>
    <s v="Catalogo principalCSP ENTIDADES NO CUALIFICADASCFQ7TTC0LHT2-0001_NCLF"/>
    <s v="CFQ7TTC0LHT2-0001_NCLFCSP ENTIDADES NO CUALIFICADAS"/>
    <m/>
    <x v="0"/>
    <s v="CFQ7TTC0LHT2-0001_NCLF"/>
    <x v="5"/>
    <s v="Catalogo principal"/>
    <s v="USD"/>
    <s v="N/A"/>
    <s v="Chat session for Virtual Agent_NCLF"/>
    <s v="Unidad"/>
    <s v="Und"/>
    <s v="Producto"/>
    <s v="N/A"/>
    <s v="N/A"/>
    <s v="N/A"/>
    <s v="CFQ7TTC0LHT2-0001_NCLF"/>
    <s v="Suscripción mensual con pago anual"/>
    <n v="450"/>
    <n v="1"/>
    <n v="1"/>
    <n v="0"/>
    <n v="1857361.5"/>
    <n v="1857361.5"/>
    <n v="0"/>
  </r>
  <r>
    <s v="Catalogo principalCSP ENTIDADES NO CUALIFICADASCFQ7TTC0LH0V-0001_NCLF"/>
    <s v="CFQ7TTC0LH0V-0001_NCLFCSP ENTIDADES NO CUALIFICADAS"/>
    <m/>
    <x v="0"/>
    <s v="CFQ7TTC0LH0V-0001_NCLF"/>
    <x v="5"/>
    <s v="Catalogo principal"/>
    <s v="USD"/>
    <s v="N/A"/>
    <s v="Common Area Phone_NCLF"/>
    <s v="Unidad"/>
    <s v="Und"/>
    <s v="Producto"/>
    <s v="N/A"/>
    <s v="N/A"/>
    <s v="N/A"/>
    <s v="CFQ7TTC0LH0V-0001_NCLF"/>
    <s v="Suscripción mensual con pago anual"/>
    <n v="8"/>
    <n v="1"/>
    <n v="1"/>
    <n v="0"/>
    <n v="33019.760000000002"/>
    <n v="33019.760000000002"/>
    <n v="0"/>
  </r>
  <r>
    <s v="Catalogo principalCSP ENTIDADES NO CUALIFICADASCFQ7TTC0LHRL-0002_NCLF"/>
    <s v="CFQ7TTC0LHRL-0002_NCLFCSP ENTIDADES NO CUALIFICADAS"/>
    <m/>
    <x v="0"/>
    <s v="CFQ7TTC0LHRL-0002_NCLF"/>
    <x v="5"/>
    <s v="Catalogo principal"/>
    <s v="USD"/>
    <s v="N/A"/>
    <s v="Common Data Service Database Capacity_NCLF"/>
    <s v="Unidad"/>
    <s v="Und"/>
    <s v="Producto"/>
    <s v="N/A"/>
    <s v="N/A"/>
    <s v="N/A"/>
    <s v="CFQ7TTC0LHRL-0002_NCLF"/>
    <s v="Suscripción mensual con pago anual"/>
    <n v="40"/>
    <n v="1"/>
    <n v="1"/>
    <n v="0"/>
    <n v="165098.80000000002"/>
    <n v="165098.79999999999"/>
    <n v="0"/>
  </r>
  <r>
    <s v="Catalogo principalCSP ENTIDADES NO CUALIFICADASCFQ7TTC0LHQ3-0001_NCLF"/>
    <s v="CFQ7TTC0LHQ3-0001_NCLFCSP ENTIDADES NO CUALIFICADAS"/>
    <m/>
    <x v="0"/>
    <s v="CFQ7TTC0LHQ3-0001_NCLF"/>
    <x v="5"/>
    <s v="Catalogo principal"/>
    <s v="USD"/>
    <s v="N/A"/>
    <s v="Common Data Service File Capacity_NCLF"/>
    <s v="Unidad"/>
    <s v="Und"/>
    <s v="Producto"/>
    <s v="N/A"/>
    <s v="N/A"/>
    <s v="N/A"/>
    <s v="CFQ7TTC0LHQ3-0001_NCLF"/>
    <s v="Suscripción mensual con pago anual"/>
    <n v="2"/>
    <n v="1"/>
    <n v="1"/>
    <n v="0"/>
    <n v="8254.94"/>
    <n v="8254.94"/>
    <n v="0"/>
  </r>
  <r>
    <s v="Catalogo principalCSP ENTIDADES NO CUALIFICADASCFQ7TTC0HBSL-0001_NCLF"/>
    <s v="CFQ7TTC0HBSL-0001_NCLFCSP ENTIDADES NO CUALIFICADAS"/>
    <m/>
    <x v="0"/>
    <s v="CFQ7TTC0HBSL-0001_NCLF"/>
    <x v="5"/>
    <s v="Catalogo principal"/>
    <s v="USD"/>
    <s v="N/A"/>
    <s v="Common Data Service Log Capacity_NCLF"/>
    <s v="Unidad"/>
    <s v="Und"/>
    <s v="Producto"/>
    <s v="N/A"/>
    <s v="N/A"/>
    <s v="N/A"/>
    <s v="CFQ7TTC0HBSL-0001_NCLF"/>
    <s v="Suscripción mensual con pago anual"/>
    <n v="10"/>
    <n v="1"/>
    <n v="1"/>
    <n v="0"/>
    <n v="41274.700000000004"/>
    <n v="41274.699999999997"/>
    <n v="0"/>
  </r>
  <r>
    <s v="Catalogo principalCSP ENTIDADES NO CUALIFICADASCFQ7TTC0LHXR-0001_NCLF"/>
    <s v="CFQ7TTC0LHXR-0001_NCLFCSP ENTIDADES NO CUALIFICADAS"/>
    <m/>
    <x v="0"/>
    <s v="CFQ7TTC0LHXR-0001_NCLF"/>
    <x v="5"/>
    <s v="Catalogo principal"/>
    <s v="USD"/>
    <s v="N/A"/>
    <s v="Dynamics 365  Operations – Order Lines_NCLF"/>
    <s v="Unidad"/>
    <s v="Und"/>
    <s v="Producto"/>
    <s v="N/A"/>
    <s v="N/A"/>
    <s v="N/A"/>
    <s v="CFQ7TTC0LHXR-0001_NCLF"/>
    <s v="Suscripción mensual con pago anual"/>
    <n v="500"/>
    <n v="1"/>
    <n v="1"/>
    <n v="0"/>
    <n v="2063735.0000000002"/>
    <n v="2063735"/>
    <n v="0"/>
  </r>
  <r>
    <s v="Catalogo principalCSP ENTIDADES NO CUALIFICADASCFQ7TTC0LHWJ-0001_NCLF"/>
    <s v="CFQ7TTC0LHWJ-0001_NCLFCSP ENTIDADES NO CUALIFICADAS"/>
    <m/>
    <x v="0"/>
    <s v="CFQ7TTC0LHWJ-0001_NCLF"/>
    <x v="5"/>
    <s v="Catalogo principal"/>
    <s v="USD"/>
    <s v="N/A"/>
    <s v="Dynamics 365 Asset Management Addl Assets_NCLF"/>
    <s v="Unidad"/>
    <s v="Und"/>
    <s v="Producto"/>
    <s v="N/A"/>
    <s v="N/A"/>
    <s v="N/A"/>
    <s v="CFQ7TTC0LHWJ-0001_NCLF"/>
    <s v="Suscripción mensual con pago anual"/>
    <n v="100"/>
    <n v="1"/>
    <n v="1"/>
    <n v="0"/>
    <n v="412747"/>
    <n v="412747"/>
    <n v="0"/>
  </r>
  <r>
    <s v="Catalogo principalCSP ENTIDADES NO CUALIFICADASCFQ7TTC0HD7P-0001_NCLF"/>
    <s v="CFQ7TTC0HD7P-0001_NCLFCSP ENTIDADES NO CUALIFICADAS"/>
    <m/>
    <x v="0"/>
    <s v="CFQ7TTC0HD7P-0001_NCLF"/>
    <x v="5"/>
    <s v="Catalogo principal"/>
    <s v="USD"/>
    <s v="N/A"/>
    <s v="Dynamics 365 Business Central Additional Environment Addon_NCLF"/>
    <s v="Unidad"/>
    <s v="Und"/>
    <s v="Producto"/>
    <s v="N/A"/>
    <s v="N/A"/>
    <s v="N/A"/>
    <s v="CFQ7TTC0HD7P-0001_NCLF"/>
    <s v="Suscripción mensual con pago anual"/>
    <n v="500"/>
    <n v="1"/>
    <n v="1"/>
    <n v="0"/>
    <n v="2063735.0000000002"/>
    <n v="2063735"/>
    <n v="0"/>
  </r>
  <r>
    <s v="Catalogo principalCSP ENTIDADES NO CUALIFICADASCFQ7TTC0HD3R-0001_NCLF"/>
    <s v="CFQ7TTC0HD3R-0001_NCLFCSP ENTIDADES NO CUALIFICADAS"/>
    <m/>
    <x v="0"/>
    <s v="CFQ7TTC0HD3R-0001_NCLF"/>
    <x v="5"/>
    <s v="Catalogo principal"/>
    <s v="USD"/>
    <s v="N/A"/>
    <s v="Dynamics 365 Business Central Database Capacity_NCLF"/>
    <s v="Unidad"/>
    <s v="Und"/>
    <s v="Producto"/>
    <s v="N/A"/>
    <s v="N/A"/>
    <s v="N/A"/>
    <s v="CFQ7TTC0HD3R-0001_NCLF"/>
    <s v="Suscripción mensual con pago anual"/>
    <n v="10"/>
    <n v="1"/>
    <n v="1"/>
    <n v="0"/>
    <n v="41274.700000000004"/>
    <n v="41274.699999999997"/>
    <n v="0"/>
  </r>
  <r>
    <s v="Catalogo principalCSP ENTIDADES NO CUALIFICADASCFQ7TTC0HD3R-0003_NCLF"/>
    <s v="CFQ7TTC0HD3R-0003_NCLFCSP ENTIDADES NO CUALIFICADAS"/>
    <m/>
    <x v="0"/>
    <s v="CFQ7TTC0HD3R-0003_NCLF"/>
    <x v="5"/>
    <s v="Catalogo principal"/>
    <s v="USD"/>
    <s v="N/A"/>
    <s v="Dynamics 365 Business Central Database Capacity Overage_NCLF"/>
    <s v="Unidad"/>
    <s v="Und"/>
    <s v="Producto"/>
    <s v="N/A"/>
    <s v="N/A"/>
    <s v="N/A"/>
    <s v="CFQ7TTC0HD3R-0003_NCLF"/>
    <s v="Suscripción mensual con pago anual"/>
    <n v="5"/>
    <n v="1"/>
    <n v="1"/>
    <n v="0"/>
    <n v="20637.350000000002"/>
    <n v="20637.349999999999"/>
    <n v="0"/>
  </r>
  <r>
    <s v="Catalogo principalCSP ENTIDADES NO CUALIFICADASCFQ7TTC0HD3R-0002_NCLF"/>
    <s v="CFQ7TTC0HD3R-0002_NCLFCSP ENTIDADES NO CUALIFICADAS"/>
    <m/>
    <x v="0"/>
    <s v="CFQ7TTC0HD3R-0002_NCLF"/>
    <x v="5"/>
    <s v="Catalogo principal"/>
    <s v="USD"/>
    <s v="N/A"/>
    <s v="Dynamics 365 Business Central Database Capacity 100GB_NCLF"/>
    <s v="Unidad"/>
    <s v="Und"/>
    <s v="Producto"/>
    <s v="N/A"/>
    <s v="N/A"/>
    <s v="N/A"/>
    <s v="CFQ7TTC0HD3R-0002_NCLF"/>
    <s v="Suscripción mensual con pago anual"/>
    <n v="500"/>
    <n v="1"/>
    <n v="1"/>
    <n v="0"/>
    <n v="2063735.0000000002"/>
    <n v="2063735"/>
    <n v="0"/>
  </r>
  <r>
    <s v="Catalogo principalCSP ENTIDADES NO CUALIFICADASCFQ7TTC0LH3F-0002_NCLF"/>
    <s v="CFQ7TTC0LH3F-0002_NCLFCSP ENTIDADES NO CUALIFICADAS"/>
    <m/>
    <x v="0"/>
    <s v="CFQ7TTC0LH3F-0002_NCLF"/>
    <x v="5"/>
    <s v="Catalogo principal"/>
    <s v="USD"/>
    <s v="N/A"/>
    <s v="Dynamics 365 Business Central Device_NCLF"/>
    <s v="Unidad"/>
    <s v="Und"/>
    <s v="Producto"/>
    <s v="N/A"/>
    <s v="N/A"/>
    <s v="N/A"/>
    <s v="CFQ7TTC0LH3F-0002_NCLF"/>
    <s v="Suscripción mensual con pago anual"/>
    <n v="40"/>
    <n v="1"/>
    <n v="1"/>
    <n v="0"/>
    <n v="165098.80000000002"/>
    <n v="165098.79999999999"/>
    <n v="0"/>
  </r>
  <r>
    <s v="Catalogo principalCSP ENTIDADES NO CUALIFICADASCFQ7TTC0LH34-0001_NCLF"/>
    <s v="CFQ7TTC0LH34-0001_NCLFCSP ENTIDADES NO CUALIFICADAS"/>
    <m/>
    <x v="0"/>
    <s v="CFQ7TTC0LH34-0001_NCLF"/>
    <x v="5"/>
    <s v="Catalogo principal"/>
    <s v="USD"/>
    <s v="N/A"/>
    <s v="Dynamics 365 Business Central Essentials_NCLF"/>
    <s v="Unidad"/>
    <s v="Und"/>
    <s v="Producto"/>
    <s v="N/A"/>
    <s v="N/A"/>
    <s v="N/A"/>
    <s v="CFQ7TTC0LH34-0001_NCLF"/>
    <s v="Suscripción mensual con pago anual"/>
    <n v="70"/>
    <n v="1"/>
    <n v="1"/>
    <n v="0"/>
    <n v="288922.90000000002"/>
    <n v="288922.90000000002"/>
    <n v="0"/>
  </r>
  <r>
    <s v="Catalogo principalCSP ENTIDADES NO CUALIFICADASCFQ7TTC0LH33-0001_NCLF"/>
    <s v="CFQ7TTC0LH33-0001_NCLFCSP ENTIDADES NO CUALIFICADAS"/>
    <m/>
    <x v="0"/>
    <s v="CFQ7TTC0LH33-0001_NCLF"/>
    <x v="5"/>
    <s v="Catalogo principal"/>
    <s v="USD"/>
    <s v="N/A"/>
    <s v="Dynamics 365 Business Central External Accountant_NCLF"/>
    <s v="Unidad"/>
    <s v="Und"/>
    <s v="Producto"/>
    <s v="N/A"/>
    <s v="N/A"/>
    <s v="N/A"/>
    <s v="CFQ7TTC0LH33-0001_NCLF"/>
    <s v="Suscripción mensual con pago anual"/>
    <n v="0"/>
    <n v="1"/>
    <n v="1"/>
    <n v="0"/>
    <n v="0"/>
    <n v="0"/>
    <n v="0"/>
  </r>
  <r>
    <s v="Catalogo principalCSP ENTIDADES NO CUALIFICADASCFQ7TTC0LH38-0001_NCLF"/>
    <s v="CFQ7TTC0LH38-0001_NCLFCSP ENTIDADES NO CUALIFICADAS"/>
    <m/>
    <x v="0"/>
    <s v="CFQ7TTC0LH38-0001_NCLF"/>
    <x v="5"/>
    <s v="Catalogo principal"/>
    <s v="USD"/>
    <s v="N/A"/>
    <s v="Dynamics 365 Business Central Premium_NCLF"/>
    <s v="Unidad"/>
    <s v="Und"/>
    <s v="Producto"/>
    <s v="N/A"/>
    <s v="N/A"/>
    <s v="N/A"/>
    <s v="CFQ7TTC0LH38-0001_NCLF"/>
    <s v="Suscripción mensual con pago anual"/>
    <n v="100"/>
    <n v="1"/>
    <n v="1"/>
    <n v="0"/>
    <n v="412747"/>
    <n v="412747"/>
    <n v="0"/>
  </r>
  <r>
    <s v="Catalogo principalCSP ENTIDADES NO CUALIFICADASCFQ7TTC0LH39-0002_NCLF"/>
    <s v="CFQ7TTC0LH39-0002_NCLFCSP ENTIDADES NO CUALIFICADAS"/>
    <m/>
    <x v="0"/>
    <s v="CFQ7TTC0LH39-0002_NCLF"/>
    <x v="5"/>
    <s v="Catalogo principal"/>
    <s v="USD"/>
    <s v="N/A"/>
    <s v="Dynamics 365 Business Central Team Members_NCLF"/>
    <s v="Unidad"/>
    <s v="Und"/>
    <s v="Producto"/>
    <s v="N/A"/>
    <s v="N/A"/>
    <s v="N/A"/>
    <s v="CFQ7TTC0LH39-0002_NCLF"/>
    <s v="Suscripción mensual con pago anual"/>
    <n v="8"/>
    <n v="1"/>
    <n v="1"/>
    <n v="0"/>
    <n v="33019.760000000002"/>
    <n v="33019.760000000002"/>
    <n v="0"/>
  </r>
  <r>
    <s v="Catalogo principalCSP ENTIDADES NO CUALIFICADASCFQ7TTC0LH2Z-0002_NCLF"/>
    <s v="CFQ7TTC0LH2Z-0002_NCLFCSP ENTIDADES NO CUALIFICADAS"/>
    <m/>
    <x v="0"/>
    <s v="CFQ7TTC0LH2Z-0002_NCLF"/>
    <x v="5"/>
    <s v="Catalogo principal"/>
    <s v="USD"/>
    <s v="N/A"/>
    <s v="Dynamics 365 Commerce_NCLF"/>
    <s v="Unidad"/>
    <s v="Und"/>
    <s v="Producto"/>
    <s v="N/A"/>
    <s v="N/A"/>
    <s v="N/A"/>
    <s v="CFQ7TTC0LH2Z-0002_NCLF"/>
    <s v="Suscripción mensual con pago anual"/>
    <n v="180"/>
    <n v="1"/>
    <n v="1"/>
    <n v="0"/>
    <n v="742944.60000000009"/>
    <n v="742944.6"/>
    <n v="0"/>
  </r>
  <r>
    <s v="Catalogo principalCSP ENTIDADES NO CUALIFICADASCFQ7TTC0LH2Z-0001_NCLF"/>
    <s v="CFQ7TTC0LH2Z-0001_NCLFCSP ENTIDADES NO CUALIFICADAS"/>
    <m/>
    <x v="0"/>
    <s v="CFQ7TTC0LH2Z-0001_NCLF"/>
    <x v="5"/>
    <s v="Catalogo principal"/>
    <s v="USD"/>
    <s v="N/A"/>
    <s v="Dynamics 365 Commerce Attach to Qualifying Dynamics 365 Base Offer_NCLF"/>
    <s v="Unidad"/>
    <s v="Und"/>
    <s v="Producto"/>
    <s v="N/A"/>
    <s v="N/A"/>
    <s v="N/A"/>
    <s v="CFQ7TTC0LH2Z-0001_NCLF"/>
    <s v="Suscripción mensual con pago anual"/>
    <n v="30"/>
    <n v="1"/>
    <n v="1"/>
    <n v="0"/>
    <n v="123824.1"/>
    <n v="123824.1"/>
    <n v="0"/>
  </r>
  <r>
    <s v="Catalogo principalCSP ENTIDADES NO CUALIFICADASCFQ7TTC0HM0T-0012_NCLF"/>
    <s v="CFQ7TTC0HM0T-0012_NCLFCSP ENTIDADES NO CUALIFICADAS"/>
    <m/>
    <x v="0"/>
    <s v="CFQ7TTC0HM0T-0012_NCLF"/>
    <x v="5"/>
    <s v="Catalogo principal"/>
    <s v="USD"/>
    <s v="N/A"/>
    <s v="Dynamics 365 e-Commerce Tier 1 Band 5 Overage_NCLF"/>
    <s v="Unidad"/>
    <s v="Und"/>
    <s v="Producto"/>
    <s v="N/A"/>
    <s v="N/A"/>
    <s v="N/A"/>
    <s v="CFQ7TTC0HM0T-0012_NCLF"/>
    <s v="Suscripción mensual con pago anual"/>
    <n v="500"/>
    <n v="1"/>
    <n v="1"/>
    <n v="0"/>
    <n v="2063735.0000000002"/>
    <n v="2063735"/>
    <n v="0"/>
  </r>
  <r>
    <s v="Catalogo principalCSP ENTIDADES NO CUALIFICADASCFQ7TTC0HM0T-0011_NCLF"/>
    <s v="CFQ7TTC0HM0T-0011_NCLFCSP ENTIDADES NO CUALIFICADAS"/>
    <m/>
    <x v="0"/>
    <s v="CFQ7TTC0HM0T-0011_NCLF"/>
    <x v="5"/>
    <s v="Catalogo principal"/>
    <s v="USD"/>
    <s v="N/A"/>
    <s v="Dynamics 365 e-Commerce Tier 1 Band 6_NCLF"/>
    <s v="Unidad"/>
    <s v="Und"/>
    <s v="Producto"/>
    <s v="N/A"/>
    <s v="N/A"/>
    <s v="N/A"/>
    <s v="CFQ7TTC0HM0T-0011_NCLF"/>
    <s v="Suscripción mensual con pago anual"/>
    <n v="4000"/>
    <n v="1"/>
    <n v="1"/>
    <n v="0"/>
    <n v="16509880.000000002"/>
    <n v="16509880"/>
    <n v="0"/>
  </r>
  <r>
    <s v="Catalogo principalCSP ENTIDADES NO CUALIFICADASCFQ7TTC0HM0T-0010_NCLF"/>
    <s v="CFQ7TTC0HM0T-0010_NCLFCSP ENTIDADES NO CUALIFICADAS"/>
    <m/>
    <x v="0"/>
    <s v="CFQ7TTC0HM0T-0010_NCLF"/>
    <x v="5"/>
    <s v="Catalogo principal"/>
    <s v="USD"/>
    <s v="N/A"/>
    <s v="Dynamics 365 e-Commerce Tier 1 Band 6 Overage_NCLF"/>
    <s v="Unidad"/>
    <s v="Und"/>
    <s v="Producto"/>
    <s v="N/A"/>
    <s v="N/A"/>
    <s v="N/A"/>
    <s v="CFQ7TTC0HM0T-0010_NCLF"/>
    <s v="Suscripción mensual con pago anual"/>
    <n v="500"/>
    <n v="1"/>
    <n v="1"/>
    <n v="0"/>
    <n v="2063735.0000000002"/>
    <n v="2063735"/>
    <n v="0"/>
  </r>
  <r>
    <s v="Catalogo principalCSP ENTIDADES NO CUALIFICADASCFQ7TTC0HM0T-000Z_NCLF"/>
    <s v="CFQ7TTC0HM0T-000Z_NCLFCSP ENTIDADES NO CUALIFICADAS"/>
    <m/>
    <x v="0"/>
    <s v="CFQ7TTC0HM0T-000Z_NCLF"/>
    <x v="5"/>
    <s v="Catalogo principal"/>
    <s v="USD"/>
    <s v="N/A"/>
    <s v="Dynamics 365 e-Commerce Tier 2 Band 1_NCLF"/>
    <s v="Unidad"/>
    <s v="Und"/>
    <s v="Producto"/>
    <s v="N/A"/>
    <s v="N/A"/>
    <s v="N/A"/>
    <s v="CFQ7TTC0HM0T-000Z_NCLF"/>
    <s v="Suscripción mensual con pago anual"/>
    <n v="14500"/>
    <n v="1"/>
    <n v="1"/>
    <n v="0"/>
    <n v="59848315"/>
    <n v="59848315"/>
    <n v="0"/>
  </r>
  <r>
    <s v="Catalogo principalCSP ENTIDADES NO CUALIFICADASCFQ7TTC0HM0T-000X_NCLF"/>
    <s v="CFQ7TTC0HM0T-000X_NCLFCSP ENTIDADES NO CUALIFICADAS"/>
    <m/>
    <x v="0"/>
    <s v="CFQ7TTC0HM0T-000X_NCLF"/>
    <x v="5"/>
    <s v="Catalogo principal"/>
    <s v="USD"/>
    <s v="N/A"/>
    <s v="Dynamics 365 e-Commerce Tier 2 Band 1 Overage_NCLF"/>
    <s v="Unidad"/>
    <s v="Und"/>
    <s v="Producto"/>
    <s v="N/A"/>
    <s v="N/A"/>
    <s v="N/A"/>
    <s v="CFQ7TTC0HM0T-000X_NCLF"/>
    <s v="Suscripción mensual con pago anual"/>
    <n v="500"/>
    <n v="1"/>
    <n v="1"/>
    <n v="0"/>
    <n v="2063735.0000000002"/>
    <n v="2063735"/>
    <n v="0"/>
  </r>
  <r>
    <s v="Catalogo principalCSP ENTIDADES NO CUALIFICADASCFQ7TTC0HM0T-000W_NCLF"/>
    <s v="CFQ7TTC0HM0T-000W_NCLFCSP ENTIDADES NO CUALIFICADAS"/>
    <m/>
    <x v="0"/>
    <s v="CFQ7TTC0HM0T-000W_NCLF"/>
    <x v="5"/>
    <s v="Catalogo principal"/>
    <s v="USD"/>
    <s v="N/A"/>
    <s v="Dynamics 365 e-Commerce Tier 2 Band 2_NCLF"/>
    <s v="Unidad"/>
    <s v="Und"/>
    <s v="Producto"/>
    <s v="N/A"/>
    <s v="N/A"/>
    <s v="N/A"/>
    <s v="CFQ7TTC0HM0T-000W_NCLF"/>
    <s v="Suscripción mensual con pago anual"/>
    <n v="14500"/>
    <n v="1"/>
    <n v="1"/>
    <n v="0"/>
    <n v="59848315"/>
    <n v="59848315"/>
    <n v="0"/>
  </r>
  <r>
    <s v="Catalogo principalCSP ENTIDADES NO CUALIFICADASCFQ7TTC0HM0T-000V_NCLF"/>
    <s v="CFQ7TTC0HM0T-000V_NCLFCSP ENTIDADES NO CUALIFICADAS"/>
    <m/>
    <x v="0"/>
    <s v="CFQ7TTC0HM0T-000V_NCLF"/>
    <x v="5"/>
    <s v="Catalogo principal"/>
    <s v="USD"/>
    <s v="N/A"/>
    <s v="Dynamics 365 e-Commerce Tier 2 Band 2 Overage_NCLF"/>
    <s v="Unidad"/>
    <s v="Und"/>
    <s v="Producto"/>
    <s v="N/A"/>
    <s v="N/A"/>
    <s v="N/A"/>
    <s v="CFQ7TTC0HM0T-000V_NCLF"/>
    <s v="Suscripción mensual con pago anual"/>
    <n v="500"/>
    <n v="1"/>
    <n v="1"/>
    <n v="0"/>
    <n v="2063735.0000000002"/>
    <n v="2063735"/>
    <n v="0"/>
  </r>
  <r>
    <s v="Catalogo principalCSP ENTIDADES NO CUALIFICADASCFQ7TTC0HM0T-0016_NCLF"/>
    <s v="CFQ7TTC0HM0T-0016_NCLFCSP ENTIDADES NO CUALIFICADAS"/>
    <m/>
    <x v="0"/>
    <s v="CFQ7TTC0HM0T-0016_NCLF"/>
    <x v="5"/>
    <s v="Catalogo principal"/>
    <s v="USD"/>
    <s v="N/A"/>
    <s v="Dynamics 365 e-Commerce Tier 1 Band 2 Overage_NCLF"/>
    <s v="Unidad"/>
    <s v="Und"/>
    <s v="Producto"/>
    <s v="N/A"/>
    <s v="N/A"/>
    <s v="N/A"/>
    <s v="CFQ7TTC0HM0T-0016_NCLF"/>
    <s v="Suscripción mensual con pago anual"/>
    <n v="500"/>
    <n v="1"/>
    <n v="1"/>
    <n v="0"/>
    <n v="2063735.0000000002"/>
    <n v="2063735"/>
    <n v="0"/>
  </r>
  <r>
    <s v="Catalogo principalCSP ENTIDADES NO CUALIFICADASCFQ7TTC0HM0T-000G_NCLF"/>
    <s v="CFQ7TTC0HM0T-000G_NCLFCSP ENTIDADES NO CUALIFICADAS"/>
    <m/>
    <x v="0"/>
    <s v="CFQ7TTC0HM0T-000G_NCLF"/>
    <x v="5"/>
    <s v="Catalogo principal"/>
    <s v="USD"/>
    <s v="N/A"/>
    <s v="Dynamics 365 e-Commerce Tier 3 Band 2 Overage_NCLF"/>
    <s v="Unidad"/>
    <s v="Und"/>
    <s v="Producto"/>
    <s v="N/A"/>
    <s v="N/A"/>
    <s v="N/A"/>
    <s v="CFQ7TTC0HM0T-000G_NCLF"/>
    <s v="Suscripción mensual con pago anual"/>
    <n v="500"/>
    <n v="1"/>
    <n v="1"/>
    <n v="0"/>
    <n v="2063735.0000000002"/>
    <n v="2063735"/>
    <n v="0"/>
  </r>
  <r>
    <s v="Catalogo principalCSP ENTIDADES NO CUALIFICADASCFQ7TTC0HM0T-000F_NCLF"/>
    <s v="CFQ7TTC0HM0T-000F_NCLFCSP ENTIDADES NO CUALIFICADAS"/>
    <m/>
    <x v="0"/>
    <s v="CFQ7TTC0HM0T-000F_NCLF"/>
    <x v="5"/>
    <s v="Catalogo principal"/>
    <s v="USD"/>
    <s v="N/A"/>
    <s v="Dynamics 365 e-Commerce Tier 3 Band 3_NCLF"/>
    <s v="Unidad"/>
    <s v="Und"/>
    <s v="Producto"/>
    <s v="N/A"/>
    <s v="N/A"/>
    <s v="N/A"/>
    <s v="CFQ7TTC0HM0T-000F_NCLF"/>
    <s v="Suscripción mensual con pago anual"/>
    <n v="31000"/>
    <n v="1"/>
    <n v="1"/>
    <n v="0"/>
    <n v="127951570.00000001"/>
    <n v="127951570"/>
    <n v="0"/>
  </r>
  <r>
    <s v="Catalogo principalCSP ENTIDADES NO CUALIFICADASCFQ7TTC0HM0T-000D_NCLF"/>
    <s v="CFQ7TTC0HM0T-000D_NCLFCSP ENTIDADES NO CUALIFICADAS"/>
    <m/>
    <x v="0"/>
    <s v="CFQ7TTC0HM0T-000D_NCLF"/>
    <x v="5"/>
    <s v="Catalogo principal"/>
    <s v="USD"/>
    <s v="N/A"/>
    <s v="Dynamics 365 e-Commerce Tier 3 Band 3 Overage_NCLF"/>
    <s v="Unidad"/>
    <s v="Und"/>
    <s v="Producto"/>
    <s v="N/A"/>
    <s v="N/A"/>
    <s v="N/A"/>
    <s v="CFQ7TTC0HM0T-000D_NCLF"/>
    <s v="Suscripción mensual con pago anual"/>
    <n v="500"/>
    <n v="1"/>
    <n v="1"/>
    <n v="0"/>
    <n v="2063735.0000000002"/>
    <n v="2063735"/>
    <n v="0"/>
  </r>
  <r>
    <s v="Catalogo principalCSP ENTIDADES NO CUALIFICADASCFQ7TTC0HM0T-000C_NCLF"/>
    <s v="CFQ7TTC0HM0T-000C_NCLFCSP ENTIDADES NO CUALIFICADAS"/>
    <m/>
    <x v="0"/>
    <s v="CFQ7TTC0HM0T-000C_NCLF"/>
    <x v="5"/>
    <s v="Catalogo principal"/>
    <s v="USD"/>
    <s v="N/A"/>
    <s v="Dynamics 365 e-Commerce Tier 1 Band 4_NCLF"/>
    <s v="Unidad"/>
    <s v="Und"/>
    <s v="Producto"/>
    <s v="N/A"/>
    <s v="N/A"/>
    <s v="N/A"/>
    <s v="CFQ7TTC0HM0T-000C_NCLF"/>
    <s v="Suscripción mensual con pago anual"/>
    <n v="4000"/>
    <n v="1"/>
    <n v="1"/>
    <n v="0"/>
    <n v="16509880.000000002"/>
    <n v="16509880"/>
    <n v="0"/>
  </r>
  <r>
    <s v="Catalogo principalCSP ENTIDADES NO CUALIFICADASCFQ7TTC0HM0T-000B_NCLF"/>
    <s v="CFQ7TTC0HM0T-000B_NCLFCSP ENTIDADES NO CUALIFICADAS"/>
    <m/>
    <x v="0"/>
    <s v="CFQ7TTC0HM0T-000B_NCLF"/>
    <x v="5"/>
    <s v="Catalogo principal"/>
    <s v="USD"/>
    <s v="N/A"/>
    <s v="Dynamics 365 e-Commerce Tier 1 Band 1 Overage_NCLF"/>
    <s v="Unidad"/>
    <s v="Und"/>
    <s v="Producto"/>
    <s v="N/A"/>
    <s v="N/A"/>
    <s v="N/A"/>
    <s v="CFQ7TTC0HM0T-000B_NCLF"/>
    <s v="Suscripción mensual con pago anual"/>
    <n v="500"/>
    <n v="1"/>
    <n v="1"/>
    <n v="0"/>
    <n v="2063735.0000000002"/>
    <n v="2063735"/>
    <n v="0"/>
  </r>
  <r>
    <s v="Catalogo principalCSP ENTIDADES NO CUALIFICADASCFQ7TTC0HM0T-0009_NCLF"/>
    <s v="CFQ7TTC0HM0T-0009_NCLFCSP ENTIDADES NO CUALIFICADAS"/>
    <m/>
    <x v="0"/>
    <s v="CFQ7TTC0HM0T-0009_NCLF"/>
    <x v="5"/>
    <s v="Catalogo principal"/>
    <s v="USD"/>
    <s v="N/A"/>
    <s v="Dynamics 365 e-Commerce Tier 3 Band 6_NCLF"/>
    <s v="Unidad"/>
    <s v="Und"/>
    <s v="Producto"/>
    <s v="N/A"/>
    <s v="N/A"/>
    <s v="N/A"/>
    <s v="CFQ7TTC0HM0T-0009_NCLF"/>
    <s v="Suscripción mensual con pago anual"/>
    <n v="31000"/>
    <n v="1"/>
    <n v="1"/>
    <n v="0"/>
    <n v="127951570.00000001"/>
    <n v="127951570"/>
    <n v="0"/>
  </r>
  <r>
    <s v="Catalogo principalCSP ENTIDADES NO CUALIFICADASCFQ7TTC0HM0T-0008_NCLF"/>
    <s v="CFQ7TTC0HM0T-0008_NCLFCSP ENTIDADES NO CUALIFICADAS"/>
    <m/>
    <x v="0"/>
    <s v="CFQ7TTC0HM0T-0008_NCLF"/>
    <x v="5"/>
    <s v="Catalogo principal"/>
    <s v="USD"/>
    <s v="N/A"/>
    <s v="Dynamics 365 e-Commerce Tier 3 Band 6 Overage_NCLF"/>
    <s v="Unidad"/>
    <s v="Und"/>
    <s v="Producto"/>
    <s v="N/A"/>
    <s v="N/A"/>
    <s v="N/A"/>
    <s v="CFQ7TTC0HM0T-0008_NCLF"/>
    <s v="Suscripción mensual con pago anual"/>
    <n v="500"/>
    <n v="1"/>
    <n v="1"/>
    <n v="0"/>
    <n v="2063735.0000000002"/>
    <n v="2063735"/>
    <n v="0"/>
  </r>
  <r>
    <s v="Catalogo principalCSP ENTIDADES NO CUALIFICADASCFQ7TTC0HM0T-0014_NCLF"/>
    <s v="CFQ7TTC0HM0T-0014_NCLFCSP ENTIDADES NO CUALIFICADAS"/>
    <m/>
    <x v="0"/>
    <s v="CFQ7TTC0HM0T-0014_NCLF"/>
    <x v="5"/>
    <s v="Catalogo principal"/>
    <s v="USD"/>
    <s v="N/A"/>
    <s v="Dynamics 365 e-Commerce Tier 1 Band 4 Overage_NCLF"/>
    <s v="Unidad"/>
    <s v="Und"/>
    <s v="Producto"/>
    <s v="N/A"/>
    <s v="N/A"/>
    <s v="N/A"/>
    <s v="CFQ7TTC0HM0T-0014_NCLF"/>
    <s v="Suscripción mensual con pago anual"/>
    <n v="500"/>
    <n v="1"/>
    <n v="1"/>
    <n v="0"/>
    <n v="2063735.0000000002"/>
    <n v="2063735"/>
    <n v="0"/>
  </r>
  <r>
    <s v="Catalogo principalCSP ENTIDADES NO CUALIFICADASCFQ7TTC0HM0T-0013_NCLF"/>
    <s v="CFQ7TTC0HM0T-0013_NCLFCSP ENTIDADES NO CUALIFICADAS"/>
    <m/>
    <x v="0"/>
    <s v="CFQ7TTC0HM0T-0013_NCLF"/>
    <x v="5"/>
    <s v="Catalogo principal"/>
    <s v="USD"/>
    <s v="N/A"/>
    <s v="Dynamics 365 e-Commerce Tier 1 Band 5_NCLF"/>
    <s v="Unidad"/>
    <s v="Und"/>
    <s v="Producto"/>
    <s v="N/A"/>
    <s v="N/A"/>
    <s v="N/A"/>
    <s v="CFQ7TTC0HM0T-0013_NCLF"/>
    <s v="Suscripción mensual con pago anual"/>
    <n v="4000"/>
    <n v="1"/>
    <n v="1"/>
    <n v="0"/>
    <n v="16509880.000000002"/>
    <n v="16509880"/>
    <n v="0"/>
  </r>
  <r>
    <s v="Catalogo principalCSP ENTIDADES NO CUALIFICADASCFQ7TTC0HM0T-0007_NCLF"/>
    <s v="CFQ7TTC0HM0T-0007_NCLFCSP ENTIDADES NO CUALIFICADAS"/>
    <m/>
    <x v="0"/>
    <s v="CFQ7TTC0HM0T-0007_NCLF"/>
    <x v="5"/>
    <s v="Catalogo principal"/>
    <s v="USD"/>
    <s v="N/A"/>
    <s v="Dynamics 365 e-Commerce Tier 1 Band 3_NCLF"/>
    <s v="Unidad"/>
    <s v="Und"/>
    <s v="Producto"/>
    <s v="N/A"/>
    <s v="N/A"/>
    <s v="N/A"/>
    <s v="CFQ7TTC0HM0T-0007_NCLF"/>
    <s v="Suscripción mensual con pago anual"/>
    <n v="4000"/>
    <n v="1"/>
    <n v="1"/>
    <n v="0"/>
    <n v="16509880.000000002"/>
    <n v="16509880"/>
    <n v="0"/>
  </r>
  <r>
    <s v="Catalogo principalCSP ENTIDADES NO CUALIFICADASCFQ7TTC0HM0T-0006_NCLF"/>
    <s v="CFQ7TTC0HM0T-0006_NCLFCSP ENTIDADES NO CUALIFICADAS"/>
    <m/>
    <x v="0"/>
    <s v="CFQ7TTC0HM0T-0006_NCLF"/>
    <x v="5"/>
    <s v="Catalogo principal"/>
    <s v="USD"/>
    <s v="N/A"/>
    <s v="Dynamics 365 e-Commerce Tier 3 Band 5_NCLF"/>
    <s v="Unidad"/>
    <s v="Und"/>
    <s v="Producto"/>
    <s v="N/A"/>
    <s v="N/A"/>
    <s v="N/A"/>
    <s v="CFQ7TTC0HM0T-0006_NCLF"/>
    <s v="Suscripción mensual con pago anual"/>
    <n v="31000"/>
    <n v="1"/>
    <n v="1"/>
    <n v="0"/>
    <n v="127951570.00000001"/>
    <n v="127951570"/>
    <n v="0"/>
  </r>
  <r>
    <s v="Catalogo principalCSP ENTIDADES NO CUALIFICADASCFQ7TTC0HM0T-0005_NCLF"/>
    <s v="CFQ7TTC0HM0T-0005_NCLFCSP ENTIDADES NO CUALIFICADAS"/>
    <m/>
    <x v="0"/>
    <s v="CFQ7TTC0HM0T-0005_NCLF"/>
    <x v="5"/>
    <s v="Catalogo principal"/>
    <s v="USD"/>
    <s v="N/A"/>
    <s v="Dynamics 365 e-Commerce Tier 3 Band 4_NCLF"/>
    <s v="Unidad"/>
    <s v="Und"/>
    <s v="Producto"/>
    <s v="N/A"/>
    <s v="N/A"/>
    <s v="N/A"/>
    <s v="CFQ7TTC0HM0T-0005_NCLF"/>
    <s v="Suscripción mensual con pago anual"/>
    <n v="31000"/>
    <n v="1"/>
    <n v="1"/>
    <n v="0"/>
    <n v="127951570.00000001"/>
    <n v="127951570"/>
    <n v="0"/>
  </r>
  <r>
    <s v="Catalogo principalCSP ENTIDADES NO CUALIFICADASCFQ7TTC0HM0T-0002_NCLF"/>
    <s v="CFQ7TTC0HM0T-0002_NCLFCSP ENTIDADES NO CUALIFICADAS"/>
    <m/>
    <x v="0"/>
    <s v="CFQ7TTC0HM0T-0002_NCLF"/>
    <x v="5"/>
    <s v="Catalogo principal"/>
    <s v="USD"/>
    <s v="N/A"/>
    <s v="Dynamics 365 e-Commerce Tier 1 Band 2_NCLF"/>
    <s v="Unidad"/>
    <s v="Und"/>
    <s v="Producto"/>
    <s v="N/A"/>
    <s v="N/A"/>
    <s v="N/A"/>
    <s v="CFQ7TTC0HM0T-0002_NCLF"/>
    <s v="Suscripción mensual con pago anual"/>
    <n v="4000"/>
    <n v="1"/>
    <n v="1"/>
    <n v="0"/>
    <n v="16509880.000000002"/>
    <n v="16509880"/>
    <n v="0"/>
  </r>
  <r>
    <s v="Catalogo principalCSP ENTIDADES NO CUALIFICADASCFQ7TTC0HM0T-0001_NCLF"/>
    <s v="CFQ7TTC0HM0T-0001_NCLFCSP ENTIDADES NO CUALIFICADAS"/>
    <m/>
    <x v="0"/>
    <s v="CFQ7TTC0HM0T-0001_NCLF"/>
    <x v="5"/>
    <s v="Catalogo principal"/>
    <s v="USD"/>
    <s v="N/A"/>
    <s v="Dynamics 365 e-Commerce Tier 1 Band 1_NCLF"/>
    <s v="Unidad"/>
    <s v="Und"/>
    <s v="Producto"/>
    <s v="N/A"/>
    <s v="N/A"/>
    <s v="N/A"/>
    <s v="CFQ7TTC0HM0T-0001_NCLF"/>
    <s v="Suscripción mensual con pago anual"/>
    <n v="4000"/>
    <n v="1"/>
    <n v="1"/>
    <n v="0"/>
    <n v="16509880.000000002"/>
    <n v="16509880"/>
    <n v="0"/>
  </r>
  <r>
    <s v="Catalogo principalCSP ENTIDADES NO CUALIFICADASCFQ7TTC0HM0T-000P_NCLF"/>
    <s v="CFQ7TTC0HM0T-000P_NCLFCSP ENTIDADES NO CUALIFICADAS"/>
    <m/>
    <x v="0"/>
    <s v="CFQ7TTC0HM0T-000P_NCLF"/>
    <x v="5"/>
    <s v="Catalogo principal"/>
    <s v="USD"/>
    <s v="N/A"/>
    <s v="Dynamics 365 e-Commerce Tier 2 Band 5_NCLF"/>
    <s v="Unidad"/>
    <s v="Und"/>
    <s v="Producto"/>
    <s v="N/A"/>
    <s v="N/A"/>
    <s v="N/A"/>
    <s v="CFQ7TTC0HM0T-000P_NCLF"/>
    <s v="Suscripción mensual con pago anual"/>
    <n v="14500"/>
    <n v="1"/>
    <n v="1"/>
    <n v="0"/>
    <n v="59848315"/>
    <n v="59848315"/>
    <n v="0"/>
  </r>
  <r>
    <s v="Catalogo principalCSP ENTIDADES NO CUALIFICADASCFQ7TTC0HM0T-000N_NCLF"/>
    <s v="CFQ7TTC0HM0T-000N_NCLFCSP ENTIDADES NO CUALIFICADAS"/>
    <m/>
    <x v="0"/>
    <s v="CFQ7TTC0HM0T-000N_NCLF"/>
    <x v="5"/>
    <s v="Catalogo principal"/>
    <s v="USD"/>
    <s v="N/A"/>
    <s v="Dynamics 365 e-Commerce Tier 2 Band 5 Overage_NCLF"/>
    <s v="Unidad"/>
    <s v="Und"/>
    <s v="Producto"/>
    <s v="N/A"/>
    <s v="N/A"/>
    <s v="N/A"/>
    <s v="CFQ7TTC0HM0T-000N_NCLF"/>
    <s v="Suscripción mensual con pago anual"/>
    <n v="500"/>
    <n v="1"/>
    <n v="1"/>
    <n v="0"/>
    <n v="2063735.0000000002"/>
    <n v="2063735"/>
    <n v="0"/>
  </r>
  <r>
    <s v="Catalogo principalCSP ENTIDADES NO CUALIFICADASCFQ7TTC0HM0T-000M_NCLF"/>
    <s v="CFQ7TTC0HM0T-000M_NCLFCSP ENTIDADES NO CUALIFICADAS"/>
    <m/>
    <x v="0"/>
    <s v="CFQ7TTC0HM0T-000M_NCLF"/>
    <x v="5"/>
    <s v="Catalogo principal"/>
    <s v="USD"/>
    <s v="N/A"/>
    <s v="Dynamics 365 e-Commerce Tier 2 Band 6_NCLF"/>
    <s v="Unidad"/>
    <s v="Und"/>
    <s v="Producto"/>
    <s v="N/A"/>
    <s v="N/A"/>
    <s v="N/A"/>
    <s v="CFQ7TTC0HM0T-000M_NCLF"/>
    <s v="Suscripción mensual con pago anual"/>
    <n v="14500"/>
    <n v="1"/>
    <n v="1"/>
    <n v="0"/>
    <n v="59848315"/>
    <n v="59848315"/>
    <n v="0"/>
  </r>
  <r>
    <s v="Catalogo principalCSP ENTIDADES NO CUALIFICADASCFQ7TTC0HM0T-000L_NCLF"/>
    <s v="CFQ7TTC0HM0T-000L_NCLFCSP ENTIDADES NO CUALIFICADAS"/>
    <m/>
    <x v="0"/>
    <s v="CFQ7TTC0HM0T-000L_NCLF"/>
    <x v="5"/>
    <s v="Catalogo principal"/>
    <s v="USD"/>
    <s v="N/A"/>
    <s v="Dynamics 365 e-Commerce Tier 2 Band 6 Overage_NCLF"/>
    <s v="Unidad"/>
    <s v="Und"/>
    <s v="Producto"/>
    <s v="N/A"/>
    <s v="N/A"/>
    <s v="N/A"/>
    <s v="CFQ7TTC0HM0T-000L_NCLF"/>
    <s v="Suscripción mensual con pago anual"/>
    <n v="500"/>
    <n v="1"/>
    <n v="1"/>
    <n v="0"/>
    <n v="2063735.0000000002"/>
    <n v="2063735"/>
    <n v="0"/>
  </r>
  <r>
    <s v="Catalogo principalCSP ENTIDADES NO CUALIFICADASCFQ7TTC0HM0T-0004_NCLF"/>
    <s v="CFQ7TTC0HM0T-0004_NCLFCSP ENTIDADES NO CUALIFICADAS"/>
    <m/>
    <x v="0"/>
    <s v="CFQ7TTC0HM0T-0004_NCLF"/>
    <x v="5"/>
    <s v="Catalogo principal"/>
    <s v="USD"/>
    <s v="N/A"/>
    <s v="Dynamics 365 e-Commerce Tier 3 Band 5 Overage_NCLF"/>
    <s v="Unidad"/>
    <s v="Und"/>
    <s v="Producto"/>
    <s v="N/A"/>
    <s v="N/A"/>
    <s v="N/A"/>
    <s v="CFQ7TTC0HM0T-0004_NCLF"/>
    <s v="Suscripción mensual con pago anual"/>
    <n v="500"/>
    <n v="1"/>
    <n v="1"/>
    <n v="0"/>
    <n v="2063735.0000000002"/>
    <n v="2063735"/>
    <n v="0"/>
  </r>
  <r>
    <s v="Catalogo principalCSP ENTIDADES NO CUALIFICADASCFQ7TTC0HM0T-0003_NCLF"/>
    <s v="CFQ7TTC0HM0T-0003_NCLFCSP ENTIDADES NO CUALIFICADAS"/>
    <m/>
    <x v="0"/>
    <s v="CFQ7TTC0HM0T-0003_NCLF"/>
    <x v="5"/>
    <s v="Catalogo principal"/>
    <s v="USD"/>
    <s v="N/A"/>
    <s v="Dynamics 365 e-Commerce Tier 3 Band 4 Overage_NCLF"/>
    <s v="Unidad"/>
    <s v="Und"/>
    <s v="Producto"/>
    <s v="N/A"/>
    <s v="N/A"/>
    <s v="N/A"/>
    <s v="CFQ7TTC0HM0T-0003_NCLF"/>
    <s v="Suscripción mensual con pago anual"/>
    <n v="500"/>
    <n v="1"/>
    <n v="1"/>
    <n v="0"/>
    <n v="2063735.0000000002"/>
    <n v="2063735"/>
    <n v="0"/>
  </r>
  <r>
    <s v="Catalogo principalCSP ENTIDADES NO CUALIFICADASCFQ7TTC0HM0T-000T_NCLF"/>
    <s v="CFQ7TTC0HM0T-000T_NCLFCSP ENTIDADES NO CUALIFICADAS"/>
    <m/>
    <x v="0"/>
    <s v="CFQ7TTC0HM0T-000T_NCLF"/>
    <x v="5"/>
    <s v="Catalogo principal"/>
    <s v="USD"/>
    <s v="N/A"/>
    <s v="Dynamics 365 e-Commerce Tier 2 Band 3_NCLF"/>
    <s v="Unidad"/>
    <s v="Und"/>
    <s v="Producto"/>
    <s v="N/A"/>
    <s v="N/A"/>
    <s v="N/A"/>
    <s v="CFQ7TTC0HM0T-000T_NCLF"/>
    <s v="Suscripción mensual con pago anual"/>
    <n v="14500"/>
    <n v="1"/>
    <n v="1"/>
    <n v="0"/>
    <n v="59848315"/>
    <n v="59848315"/>
    <n v="0"/>
  </r>
  <r>
    <s v="Catalogo principalCSP ENTIDADES NO CUALIFICADASCFQ7TTC0HM0T-000S_NCLF"/>
    <s v="CFQ7TTC0HM0T-000S_NCLFCSP ENTIDADES NO CUALIFICADAS"/>
    <m/>
    <x v="0"/>
    <s v="CFQ7TTC0HM0T-000S_NCLF"/>
    <x v="5"/>
    <s v="Catalogo principal"/>
    <s v="USD"/>
    <s v="N/A"/>
    <s v="Dynamics 365 e-Commerce Tier 2 Band 3 Overage_NCLF"/>
    <s v="Unidad"/>
    <s v="Und"/>
    <s v="Producto"/>
    <s v="N/A"/>
    <s v="N/A"/>
    <s v="N/A"/>
    <s v="CFQ7TTC0HM0T-000S_NCLF"/>
    <s v="Suscripción mensual con pago anual"/>
    <n v="500"/>
    <n v="1"/>
    <n v="1"/>
    <n v="0"/>
    <n v="2063735.0000000002"/>
    <n v="2063735"/>
    <n v="0"/>
  </r>
  <r>
    <s v="Catalogo principalCSP ENTIDADES NO CUALIFICADASCFQ7TTC0HM0T-000R_NCLF"/>
    <s v="CFQ7TTC0HM0T-000R_NCLFCSP ENTIDADES NO CUALIFICADAS"/>
    <m/>
    <x v="0"/>
    <s v="CFQ7TTC0HM0T-000R_NCLF"/>
    <x v="5"/>
    <s v="Catalogo principal"/>
    <s v="USD"/>
    <s v="N/A"/>
    <s v="Dynamics 365 e-Commerce Tier 2 Band 4_NCLF"/>
    <s v="Unidad"/>
    <s v="Und"/>
    <s v="Producto"/>
    <s v="N/A"/>
    <s v="N/A"/>
    <s v="N/A"/>
    <s v="CFQ7TTC0HM0T-000R_NCLF"/>
    <s v="Suscripción mensual con pago anual"/>
    <n v="14500"/>
    <n v="1"/>
    <n v="1"/>
    <n v="0"/>
    <n v="59848315"/>
    <n v="59848315"/>
    <n v="0"/>
  </r>
  <r>
    <s v="Catalogo principalCSP ENTIDADES NO CUALIFICADASCFQ7TTC0HM0T-000Q_NCLF"/>
    <s v="CFQ7TTC0HM0T-000Q_NCLFCSP ENTIDADES NO CUALIFICADAS"/>
    <m/>
    <x v="0"/>
    <s v="CFQ7TTC0HM0T-000Q_NCLF"/>
    <x v="5"/>
    <s v="Catalogo principal"/>
    <s v="USD"/>
    <s v="N/A"/>
    <s v="Dynamics 365 e-Commerce Tier 2 Band 4 Overage_NCLF"/>
    <s v="Unidad"/>
    <s v="Und"/>
    <s v="Producto"/>
    <s v="N/A"/>
    <s v="N/A"/>
    <s v="N/A"/>
    <s v="CFQ7TTC0HM0T-000Q_NCLF"/>
    <s v="Suscripción mensual con pago anual"/>
    <n v="500"/>
    <n v="1"/>
    <n v="1"/>
    <n v="0"/>
    <n v="2063735.0000000002"/>
    <n v="2063735"/>
    <n v="0"/>
  </r>
  <r>
    <s v="Catalogo principalCSP ENTIDADES NO CUALIFICADASCFQ7TTC0HM0T-000J_NCLF"/>
    <s v="CFQ7TTC0HM0T-000J_NCLFCSP ENTIDADES NO CUALIFICADAS"/>
    <m/>
    <x v="0"/>
    <s v="CFQ7TTC0HM0T-000J_NCLF"/>
    <x v="5"/>
    <s v="Catalogo principal"/>
    <s v="USD"/>
    <s v="N/A"/>
    <s v="Dynamics 365 e-Commerce Tier 3 Band 1 Overage_NCLF"/>
    <s v="Unidad"/>
    <s v="Und"/>
    <s v="Producto"/>
    <s v="N/A"/>
    <s v="N/A"/>
    <s v="N/A"/>
    <s v="CFQ7TTC0HM0T-000J_NCLF"/>
    <s v="Suscripción mensual con pago anual"/>
    <n v="500"/>
    <n v="1"/>
    <n v="1"/>
    <n v="0"/>
    <n v="2063735.0000000002"/>
    <n v="2063735"/>
    <n v="0"/>
  </r>
  <r>
    <s v="Catalogo principalCSP ENTIDADES NO CUALIFICADASCFQ7TTC0HM0T-000H_NCLF"/>
    <s v="CFQ7TTC0HM0T-000H_NCLFCSP ENTIDADES NO CUALIFICADAS"/>
    <m/>
    <x v="0"/>
    <s v="CFQ7TTC0HM0T-000H_NCLF"/>
    <x v="5"/>
    <s v="Catalogo principal"/>
    <s v="USD"/>
    <s v="N/A"/>
    <s v="Dynamics 365 e-Commerce Tier 3 Band 2_NCLF"/>
    <s v="Unidad"/>
    <s v="Und"/>
    <s v="Producto"/>
    <s v="N/A"/>
    <s v="N/A"/>
    <s v="N/A"/>
    <s v="CFQ7TTC0HM0T-000H_NCLF"/>
    <s v="Suscripción mensual con pago anual"/>
    <n v="31000"/>
    <n v="1"/>
    <n v="1"/>
    <n v="0"/>
    <n v="127951570.00000001"/>
    <n v="127951570"/>
    <n v="0"/>
  </r>
  <r>
    <s v="Catalogo principalCSP ENTIDADES NO CUALIFICADASCFQ7TTC0HM0T-0015_NCLF"/>
    <s v="CFQ7TTC0HM0T-0015_NCLFCSP ENTIDADES NO CUALIFICADAS"/>
    <m/>
    <x v="0"/>
    <s v="CFQ7TTC0HM0T-0015_NCLF"/>
    <x v="5"/>
    <s v="Catalogo principal"/>
    <s v="USD"/>
    <s v="N/A"/>
    <s v="Dynamics 365 e-Commerce Tier 1 Band 3 Overage_NCLF"/>
    <s v="Unidad"/>
    <s v="Und"/>
    <s v="Producto"/>
    <s v="N/A"/>
    <s v="N/A"/>
    <s v="N/A"/>
    <s v="CFQ7TTC0HM0T-0015_NCLF"/>
    <s v="Suscripción mensual con pago anual"/>
    <n v="500"/>
    <n v="1"/>
    <n v="1"/>
    <n v="0"/>
    <n v="2063735.0000000002"/>
    <n v="2063735"/>
    <n v="0"/>
  </r>
  <r>
    <s v="Catalogo principalCSP ENTIDADES NO CUALIFICADASCFQ7TTC0HM0T-000K_NCLF"/>
    <s v="CFQ7TTC0HM0T-000K_NCLFCSP ENTIDADES NO CUALIFICADAS"/>
    <m/>
    <x v="0"/>
    <s v="CFQ7TTC0HM0T-000K_NCLF"/>
    <x v="5"/>
    <s v="Catalogo principal"/>
    <s v="USD"/>
    <s v="N/A"/>
    <s v="Dynamics 365 e-Commerce Tier 3 Band 1_NCLF"/>
    <s v="Unidad"/>
    <s v="Und"/>
    <s v="Producto"/>
    <s v="N/A"/>
    <s v="N/A"/>
    <s v="N/A"/>
    <s v="CFQ7TTC0HM0T-000K_NCLF"/>
    <s v="Suscripción mensual con pago anual"/>
    <n v="31000"/>
    <n v="1"/>
    <n v="1"/>
    <n v="0"/>
    <n v="127951570.00000001"/>
    <n v="127951570"/>
    <n v="0"/>
  </r>
  <r>
    <s v="Catalogo principalCSP ENTIDADES NO CUALIFICADASCFQ7TTC0LH3J-000F_NCLF"/>
    <s v="CFQ7TTC0LH3J-000F_NCLFCSP ENTIDADES NO CUALIFICADAS"/>
    <m/>
    <x v="0"/>
    <s v="CFQ7TTC0LH3J-000F_NCLF"/>
    <x v="5"/>
    <s v="Catalogo principal"/>
    <s v="USD"/>
    <s v="N/A"/>
    <s v="Dynamics 365 Customer Insights B2B Accounts Add-on_NCLF"/>
    <s v="Unidad"/>
    <s v="Und"/>
    <s v="Producto"/>
    <s v="N/A"/>
    <s v="N/A"/>
    <s v="N/A"/>
    <s v="CFQ7TTC0LH3J-000F_NCLF"/>
    <s v="Suscripción mensual con pago anual"/>
    <n v="1000"/>
    <n v="1"/>
    <n v="1"/>
    <n v="0"/>
    <n v="4127470.0000000005"/>
    <n v="4127470"/>
    <n v="0"/>
  </r>
  <r>
    <s v="Catalogo principalCSP ENTIDADES NO CUALIFICADASCFQ7TTC0LH3J-000D_NCLF"/>
    <s v="CFQ7TTC0LH3J-000D_NCLFCSP ENTIDADES NO CUALIFICADAS"/>
    <m/>
    <x v="0"/>
    <s v="CFQ7TTC0LH3J-000D_NCLF"/>
    <x v="5"/>
    <s v="Catalogo principal"/>
    <s v="USD"/>
    <s v="N/A"/>
    <s v="Dynamics 365 Customer Insights Real-Time Data Events_NCLF"/>
    <s v="Unidad"/>
    <s v="Und"/>
    <s v="Producto"/>
    <s v="N/A"/>
    <s v="N/A"/>
    <s v="N/A"/>
    <s v="CFQ7TTC0LH3J-000D_NCLF"/>
    <s v="Suscripción mensual con pago anual"/>
    <n v="75"/>
    <n v="1"/>
    <n v="1"/>
    <n v="0"/>
    <n v="309560.25"/>
    <n v="309560.25"/>
    <n v="0"/>
  </r>
  <r>
    <s v="Catalogo principalCSP ENTIDADES NO CUALIFICADASCFQ7TTC0LH3J-0003_NCLF"/>
    <s v="CFQ7TTC0LH3J-0003_NCLFCSP ENTIDADES NO CUALIFICADAS"/>
    <m/>
    <x v="0"/>
    <s v="CFQ7TTC0LH3J-0003_NCLF"/>
    <x v="5"/>
    <s v="Catalogo principal"/>
    <s v="USD"/>
    <s v="N/A"/>
    <s v="Dynamics 365 Customer Insights Attach_NCLF"/>
    <s v="Unidad"/>
    <s v="Und"/>
    <s v="Producto"/>
    <s v="N/A"/>
    <s v="N/A"/>
    <s v="N/A"/>
    <s v="CFQ7TTC0LH3J-0003_NCLF"/>
    <s v="Suscripción mensual con pago anual"/>
    <n v="1000"/>
    <n v="1"/>
    <n v="1"/>
    <n v="0"/>
    <n v="4127470.0000000005"/>
    <n v="4127470"/>
    <n v="0"/>
  </r>
  <r>
    <s v="Catalogo principalCSP ENTIDADES NO CUALIFICADASCFQ7TTC0LH3J-0002_NCLF"/>
    <s v="CFQ7TTC0LH3J-0002_NCLFCSP ENTIDADES NO CUALIFICADAS"/>
    <m/>
    <x v="0"/>
    <s v="CFQ7TTC0LH3J-0002_NCLF"/>
    <x v="5"/>
    <s v="Catalogo principal"/>
    <s v="USD"/>
    <s v="N/A"/>
    <s v="Dynamics 365 Customer Insights_NCLF"/>
    <s v="Unidad"/>
    <s v="Und"/>
    <s v="Producto"/>
    <s v="N/A"/>
    <s v="N/A"/>
    <s v="N/A"/>
    <s v="CFQ7TTC0LH3J-0002_NCLF"/>
    <s v="Suscripción mensual con pago anual"/>
    <n v="1500"/>
    <n v="1"/>
    <n v="1"/>
    <n v="0"/>
    <n v="6191205"/>
    <n v="6191205"/>
    <n v="0"/>
  </r>
  <r>
    <s v="Catalogo principalCSP ENTIDADES NO CUALIFICADASCFQ7TTC0LH3J-0001_NCLF"/>
    <s v="CFQ7TTC0LH3J-0001_NCLFCSP ENTIDADES NO CUALIFICADAS"/>
    <m/>
    <x v="0"/>
    <s v="CFQ7TTC0LH3J-0001_NCLF"/>
    <x v="5"/>
    <s v="Catalogo principal"/>
    <s v="USD"/>
    <s v="N/A"/>
    <s v="Dynamics 365 Customer Insights B2C Profiles Add-on_NCLF"/>
    <s v="Unidad"/>
    <s v="Und"/>
    <s v="Producto"/>
    <s v="N/A"/>
    <s v="N/A"/>
    <s v="N/A"/>
    <s v="CFQ7TTC0LH3J-0001_NCLF"/>
    <s v="Suscripción mensual con pago anual"/>
    <n v="1000"/>
    <n v="1"/>
    <n v="1"/>
    <n v="0"/>
    <n v="4127470.0000000005"/>
    <n v="4127470"/>
    <n v="0"/>
  </r>
  <r>
    <s v="Catalogo principalCSP ENTIDADES NO CUALIFICADASCFQ7TTC0J7C5-0001_NCLF"/>
    <s v="CFQ7TTC0J7C5-0001_NCLFCSP ENTIDADES NO CUALIFICADAS"/>
    <m/>
    <x v="0"/>
    <s v="CFQ7TTC0J7C5-0001_NCLF"/>
    <x v="5"/>
    <s v="Catalogo principal"/>
    <s v="USD"/>
    <s v="N/A"/>
    <s v="Dynamics 365 Customer Service Call Intelligence Minutes Add-on_NCLF"/>
    <s v="Unidad"/>
    <s v="Und"/>
    <s v="Producto"/>
    <s v="N/A"/>
    <s v="N/A"/>
    <s v="N/A"/>
    <s v="CFQ7TTC0J7C5-0001_NCLF"/>
    <s v="Suscripción mensual con pago anual"/>
    <n v="15"/>
    <n v="1"/>
    <n v="1"/>
    <n v="0"/>
    <n v="61912.05"/>
    <n v="61912.05"/>
    <n v="0"/>
  </r>
  <r>
    <s v="Catalogo principalCSP ENTIDADES NO CUALIFICADASCFQ7TTC0LHPZ-0001_NCLF"/>
    <s v="CFQ7TTC0LHPZ-0001_NCLFCSP ENTIDADES NO CUALIFICADAS"/>
    <m/>
    <x v="0"/>
    <s v="CFQ7TTC0LHPZ-0001_NCLF"/>
    <x v="5"/>
    <s v="Catalogo principal"/>
    <s v="USD"/>
    <s v="N/A"/>
    <s v="Dynamics 365 Customer Service Chat_NCLF"/>
    <s v="Unidad"/>
    <s v="Und"/>
    <s v="Producto"/>
    <s v="N/A"/>
    <s v="N/A"/>
    <s v="N/A"/>
    <s v="CFQ7TTC0LHPZ-0001_NCLF"/>
    <s v="Suscripción mensual con pago anual"/>
    <n v="60"/>
    <n v="1"/>
    <n v="1"/>
    <n v="0"/>
    <n v="247648.2"/>
    <n v="247648.2"/>
    <n v="0"/>
  </r>
  <r>
    <s v="Catalogo principalCSP ENTIDADES NO CUALIFICADASCFQ7TTC0LHXC-0001_NCLF"/>
    <s v="CFQ7TTC0LHXC-0001_NCLFCSP ENTIDADES NO CUALIFICADAS"/>
    <m/>
    <x v="0"/>
    <s v="CFQ7TTC0LHXC-0001_NCLF"/>
    <x v="5"/>
    <s v="Catalogo principal"/>
    <s v="USD"/>
    <s v="N/A"/>
    <s v="Dynamics 365 Customer Service Digital Messaging add-on_NCLF"/>
    <s v="Unidad"/>
    <s v="Und"/>
    <s v="Producto"/>
    <s v="N/A"/>
    <s v="N/A"/>
    <s v="N/A"/>
    <s v="CFQ7TTC0LHXC-0001_NCLF"/>
    <s v="Suscripción mensual con pago anual"/>
    <n v="75"/>
    <n v="1"/>
    <n v="1"/>
    <n v="0"/>
    <n v="309560.25"/>
    <n v="309560.25"/>
    <n v="0"/>
  </r>
  <r>
    <s v="Catalogo principalCSP ENTIDADES NO CUALIFICADASCFQ7TTC0J7BH-0001_NCLF"/>
    <s v="CFQ7TTC0J7BH-0001_NCLFCSP ENTIDADES NO CUALIFICADAS"/>
    <m/>
    <x v="0"/>
    <s v="CFQ7TTC0J7BH-0001_NCLF"/>
    <x v="5"/>
    <s v="Catalogo principal"/>
    <s v="USD"/>
    <s v="N/A"/>
    <s v="Dynamics 365 Customer Service Digital Messaging and Voice Add-in_NCLF"/>
    <s v="Unidad"/>
    <s v="Und"/>
    <s v="Producto"/>
    <s v="N/A"/>
    <s v="N/A"/>
    <s v="N/A"/>
    <s v="CFQ7TTC0J7BH-0001_NCLF"/>
    <s v="Suscripción mensual con pago anual"/>
    <n v="90"/>
    <n v="1"/>
    <n v="1"/>
    <n v="0"/>
    <n v="371472.30000000005"/>
    <n v="371472.3"/>
    <n v="0"/>
  </r>
  <r>
    <s v="Catalogo principalCSP ENTIDADES NO CUALIFICADASCFQ7TTC0LFDZ-0007_NCLF"/>
    <s v="CFQ7TTC0LFDZ-0007_NCLFCSP ENTIDADES NO CUALIFICADAS"/>
    <m/>
    <x v="0"/>
    <s v="CFQ7TTC0LFDZ-0007_NCLF"/>
    <x v="5"/>
    <s v="Catalogo principal"/>
    <s v="USD"/>
    <s v="N/A"/>
    <s v="Dynamics 365 Customer Service unified routing add-on_NCLF"/>
    <s v="Unidad"/>
    <s v="Und"/>
    <s v="Producto"/>
    <s v="N/A"/>
    <s v="N/A"/>
    <s v="N/A"/>
    <s v="CFQ7TTC0LFDZ-0007_NCLF"/>
    <s v="Suscripción mensual con pago anual"/>
    <n v="800"/>
    <n v="1"/>
    <n v="1"/>
    <n v="0"/>
    <n v="3301976"/>
    <n v="3301976"/>
    <n v="0"/>
  </r>
  <r>
    <s v="Catalogo principalCSP ENTIDADES NO CUALIFICADASCFQ7TTC0LFDZ-0003_NCLF"/>
    <s v="CFQ7TTC0LFDZ-0003_NCLFCSP ENTIDADES NO CUALIFICADAS"/>
    <m/>
    <x v="0"/>
    <s v="CFQ7TTC0LFDZ-0003_NCLF"/>
    <x v="5"/>
    <s v="Catalogo principal"/>
    <s v="USD"/>
    <s v="N/A"/>
    <s v="Dynamics 365 Customer Service Enterprise Attach to Qualifying Dynamics 365 Base Offer_NCLF"/>
    <s v="Unidad"/>
    <s v="Und"/>
    <s v="Producto"/>
    <s v="N/A"/>
    <s v="N/A"/>
    <s v="N/A"/>
    <s v="CFQ7TTC0LFDZ-0003_NCLF"/>
    <s v="Suscripción mensual con pago anual"/>
    <n v="20"/>
    <n v="1"/>
    <n v="1"/>
    <n v="0"/>
    <n v="82549.400000000009"/>
    <n v="82549.399999999994"/>
    <n v="0"/>
  </r>
  <r>
    <s v="Catalogo principalCSP ENTIDADES NO CUALIFICADASCFQ7TTC0LFDZ-0001_NCLF"/>
    <s v="CFQ7TTC0LFDZ-0001_NCLFCSP ENTIDADES NO CUALIFICADAS"/>
    <m/>
    <x v="0"/>
    <s v="CFQ7TTC0LFDZ-0001_NCLF"/>
    <x v="5"/>
    <s v="Catalogo principal"/>
    <s v="USD"/>
    <s v="N/A"/>
    <s v="Dynamics 365 Customer Service Enterprise_NCLF"/>
    <s v="Unidad"/>
    <s v="Und"/>
    <s v="Producto"/>
    <s v="N/A"/>
    <s v="N/A"/>
    <s v="N/A"/>
    <s v="CFQ7TTC0LFDZ-0001_NCLF"/>
    <s v="Suscripción mensual con pago anual"/>
    <n v="95"/>
    <n v="1"/>
    <n v="1"/>
    <n v="0"/>
    <n v="392109.65"/>
    <n v="392109.65"/>
    <n v="0"/>
  </r>
  <r>
    <s v="Catalogo principalCSP ENTIDADES NO CUALIFICADASCFQ7TTC0LFDZ-0006_NCLF"/>
    <s v="CFQ7TTC0LFDZ-0006_NCLFCSP ENTIDADES NO CUALIFICADAS"/>
    <m/>
    <x v="0"/>
    <s v="CFQ7TTC0LFDZ-0006_NCLF"/>
    <x v="5"/>
    <s v="Catalogo principal"/>
    <s v="USD"/>
    <s v="N/A"/>
    <s v="Dynamics 365 Customer Service Enterprise Device_NCLF"/>
    <s v="Unidad"/>
    <s v="Und"/>
    <s v="Producto"/>
    <s v="N/A"/>
    <s v="N/A"/>
    <s v="N/A"/>
    <s v="CFQ7TTC0LFDZ-0006_NCLF"/>
    <s v="Suscripción mensual con pago anual"/>
    <n v="145"/>
    <n v="1"/>
    <n v="1"/>
    <n v="0"/>
    <n v="598483.15"/>
    <n v="598483.15"/>
    <n v="0"/>
  </r>
  <r>
    <s v="Catalogo principalCSP ENTIDADES NO CUALIFICADASCFQ7TTC0J7M0-0001_NCLF"/>
    <s v="CFQ7TTC0J7M0-0001_NCLFCSP ENTIDADES NO CUALIFICADAS"/>
    <m/>
    <x v="0"/>
    <s v="CFQ7TTC0J7M0-0001_NCLF"/>
    <x v="5"/>
    <s v="Catalogo principal"/>
    <s v="USD"/>
    <s v="N/A"/>
    <s v="Dynamics 365 Customer Service Intelligent Voicebot Minutes Add-on_NCLF"/>
    <s v="Unidad"/>
    <s v="Und"/>
    <s v="Producto"/>
    <s v="N/A"/>
    <s v="N/A"/>
    <s v="N/A"/>
    <s v="CFQ7TTC0J7M0-0001_NCLF"/>
    <s v="Suscripción mensual con pago anual"/>
    <n v="125"/>
    <n v="1"/>
    <n v="1"/>
    <n v="0"/>
    <n v="515933.75000000006"/>
    <n v="515933.75"/>
    <n v="0"/>
  </r>
  <r>
    <s v="Catalogo principalCSP ENTIDADES NO CUALIFICADASCFQ7TTC0LFNK-0001_NCLF"/>
    <s v="CFQ7TTC0LFNK-0001_NCLFCSP ENTIDADES NO CUALIFICADAS"/>
    <m/>
    <x v="0"/>
    <s v="CFQ7TTC0LFNK-0001_NCLF"/>
    <x v="5"/>
    <s v="Catalogo principal"/>
    <s v="USD"/>
    <s v="N/A"/>
    <s v="Dynamics 365 Customer Service Professional_NCLF"/>
    <s v="Unidad"/>
    <s v="Und"/>
    <s v="Producto"/>
    <s v="N/A"/>
    <s v="N/A"/>
    <s v="N/A"/>
    <s v="CFQ7TTC0LFNK-0001_NCLF"/>
    <s v="Suscripción mensual con pago anual"/>
    <n v="50"/>
    <n v="1"/>
    <n v="1"/>
    <n v="0"/>
    <n v="206373.5"/>
    <n v="206373.5"/>
    <n v="0"/>
  </r>
  <r>
    <s v="Catalogo principalCSP ENTIDADES NO CUALIFICADASCFQ7TTC0LFNK-0003_NCLF"/>
    <s v="CFQ7TTC0LFNK-0003_NCLFCSP ENTIDADES NO CUALIFICADAS"/>
    <m/>
    <x v="0"/>
    <s v="CFQ7TTC0LFNK-0003_NCLF"/>
    <x v="5"/>
    <s v="Catalogo principal"/>
    <s v="USD"/>
    <s v="N/A"/>
    <s v="Dynamics 365 Customer Service Professional Attach to Qualifying Dynamics 365 Base Offer_NCLF"/>
    <s v="Unidad"/>
    <s v="Und"/>
    <s v="Producto"/>
    <s v="N/A"/>
    <s v="N/A"/>
    <s v="N/A"/>
    <s v="CFQ7TTC0LFNK-0003_NCLF"/>
    <s v="Suscripción mensual con pago anual"/>
    <n v="20"/>
    <n v="1"/>
    <n v="1"/>
    <n v="0"/>
    <n v="82549.400000000009"/>
    <n v="82549.399999999994"/>
    <n v="0"/>
  </r>
  <r>
    <s v="Catalogo principalCSP ENTIDADES NO CUALIFICADASCFQ7TTC0J7N8-0001_NCLF"/>
    <s v="CFQ7TTC0J7N8-0001_NCLFCSP ENTIDADES NO CUALIFICADAS"/>
    <m/>
    <x v="0"/>
    <s v="CFQ7TTC0J7N8-0001_NCLF"/>
    <x v="5"/>
    <s v="Catalogo principal"/>
    <s v="USD"/>
    <s v="N/A"/>
    <s v="Dynamics 365 Customer Service Voice Channel Add-in_NCLF"/>
    <s v="Unidad"/>
    <s v="Und"/>
    <s v="Producto"/>
    <s v="N/A"/>
    <s v="N/A"/>
    <s v="N/A"/>
    <s v="CFQ7TTC0J7N8-0001_NCLF"/>
    <s v="Suscripción mensual con pago anual"/>
    <n v="75"/>
    <n v="1"/>
    <n v="1"/>
    <n v="0"/>
    <n v="309560.25"/>
    <n v="309560.25"/>
    <n v="0"/>
  </r>
  <r>
    <s v="Catalogo principalCSP ENTIDADES NO CUALIFICADASCFQ7TTC0HKJ7-0001_NCLF"/>
    <s v="CFQ7TTC0HKJ7-0001_NCLFCSP ENTIDADES NO CUALIFICADAS"/>
    <m/>
    <x v="0"/>
    <s v="CFQ7TTC0HKJ7-0001_NCLF"/>
    <x v="5"/>
    <s v="Catalogo principal"/>
    <s v="USD"/>
    <s v="N/A"/>
    <s v="Dynamics 365 Customer Voice_NCLF"/>
    <s v="Unidad"/>
    <s v="Und"/>
    <s v="Producto"/>
    <s v="N/A"/>
    <s v="N/A"/>
    <s v="N/A"/>
    <s v="CFQ7TTC0HKJ7-0001_NCLF"/>
    <s v="Suscripción mensual con pago anual"/>
    <n v="200"/>
    <n v="1"/>
    <n v="1"/>
    <n v="0"/>
    <n v="825494"/>
    <n v="825494"/>
    <n v="0"/>
  </r>
  <r>
    <s v="Catalogo principalCSP ENTIDADES NO CUALIFICADASCFQ7TTC0HKJ6-0001_NCLF"/>
    <s v="CFQ7TTC0HKJ6-0001_NCLFCSP ENTIDADES NO CUALIFICADAS"/>
    <m/>
    <x v="0"/>
    <s v="CFQ7TTC0HKJ6-0001_NCLF"/>
    <x v="5"/>
    <s v="Catalogo principal"/>
    <s v="USD"/>
    <s v="N/A"/>
    <s v="Dynamics 365 Customer Voice Additional Responses_NCLF"/>
    <s v="Unidad"/>
    <s v="Und"/>
    <s v="Producto"/>
    <s v="N/A"/>
    <s v="N/A"/>
    <s v="N/A"/>
    <s v="CFQ7TTC0HKJ6-0001_NCLF"/>
    <s v="Suscripción mensual con pago anual"/>
    <n v="100"/>
    <n v="1"/>
    <n v="1"/>
    <n v="0"/>
    <n v="412747"/>
    <n v="412747"/>
    <n v="0"/>
  </r>
  <r>
    <s v="Catalogo principalCSP ENTIDADES NO CUALIFICADASCFQ7TTC0HBSM-0001_NCLF"/>
    <s v="CFQ7TTC0HBSM-0001_NCLFCSP ENTIDADES NO CUALIFICADAS"/>
    <m/>
    <x v="0"/>
    <s v="CFQ7TTC0HBSM-0001_NCLF"/>
    <x v="5"/>
    <s v="Catalogo principal"/>
    <s v="USD"/>
    <s v="N/A"/>
    <s v="Dynamics 365 Customer Voice USL_NCLF"/>
    <s v="Unidad"/>
    <s v="Und"/>
    <s v="Producto"/>
    <s v="N/A"/>
    <s v="N/A"/>
    <s v="N/A"/>
    <s v="CFQ7TTC0HBSM-0001_NCLF"/>
    <s v="Suscripción mensual con pago anual"/>
    <n v="0"/>
    <n v="1"/>
    <n v="1"/>
    <n v="0"/>
    <n v="0"/>
    <n v="0"/>
    <n v="0"/>
  </r>
  <r>
    <s v="Catalogo principalCSP ENTIDADES NO CUALIFICADASCFQ7TTC0HM43-0001_NCLF"/>
    <s v="CFQ7TTC0HM43-0001_NCLFCSP ENTIDADES NO CUALIFICADAS"/>
    <m/>
    <x v="0"/>
    <s v="CFQ7TTC0HM43-0001_NCLF"/>
    <x v="5"/>
    <s v="Catalogo principal"/>
    <s v="USD"/>
    <s v="N/A"/>
    <s v="Electronic Invoicing Add-on for Dynamics 365_NCLF"/>
    <s v="Unidad"/>
    <s v="Und"/>
    <s v="Producto"/>
    <s v="N/A"/>
    <s v="N/A"/>
    <s v="N/A"/>
    <s v="CFQ7TTC0HM43-0001_NCLF"/>
    <s v="Suscripción mensual con pago anual"/>
    <n v="300"/>
    <n v="1"/>
    <n v="1"/>
    <n v="0"/>
    <n v="1238241"/>
    <n v="1238241"/>
    <n v="0"/>
  </r>
  <r>
    <s v="Catalogo principalCSP ENTIDADES NO CUALIFICADASCFQ7TTC0LFNL-0007_NCLF"/>
    <s v="CFQ7TTC0LFNL-0007_NCLFCSP ENTIDADES NO CUALIFICADAS"/>
    <m/>
    <x v="0"/>
    <s v="CFQ7TTC0LFNL-0007_NCLF"/>
    <x v="5"/>
    <s v="Catalogo principal"/>
    <s v="USD"/>
    <s v="N/A"/>
    <s v="Dynamics 365 Field Service Device_NCLF"/>
    <s v="Unidad"/>
    <s v="Und"/>
    <s v="Producto"/>
    <s v="N/A"/>
    <s v="N/A"/>
    <s v="N/A"/>
    <s v="CFQ7TTC0LFNL-0007_NCLF"/>
    <s v="Suscripción mensual con pago anual"/>
    <n v="145"/>
    <n v="1"/>
    <n v="1"/>
    <n v="0"/>
    <n v="598483.15"/>
    <n v="598483.15"/>
    <n v="0"/>
  </r>
  <r>
    <s v="Catalogo principalCSP ENTIDADES NO CUALIFICADASCFQ7TTC0LFNL-0006_NCLF"/>
    <s v="CFQ7TTC0LFNL-0006_NCLFCSP ENTIDADES NO CUALIFICADAS"/>
    <m/>
    <x v="0"/>
    <s v="CFQ7TTC0LFNL-0006_NCLF"/>
    <x v="5"/>
    <s v="Catalogo principal"/>
    <s v="USD"/>
    <s v="N/A"/>
    <s v="Dynamics 365 Field Service Attach to Qualifying Dynamics 365 Base Offer_NCLF"/>
    <s v="Unidad"/>
    <s v="Und"/>
    <s v="Producto"/>
    <s v="N/A"/>
    <s v="N/A"/>
    <s v="N/A"/>
    <s v="CFQ7TTC0LFNL-0006_NCLF"/>
    <s v="Suscripción mensual con pago anual"/>
    <n v="20"/>
    <n v="1"/>
    <n v="1"/>
    <n v="0"/>
    <n v="82549.400000000009"/>
    <n v="82549.399999999994"/>
    <n v="0"/>
  </r>
  <r>
    <s v="Catalogo principalCSP ENTIDADES NO CUALIFICADASCFQ7TTC0LFNL-0001_NCLF"/>
    <s v="CFQ7TTC0LFNL-0001_NCLFCSP ENTIDADES NO CUALIFICADAS"/>
    <m/>
    <x v="0"/>
    <s v="CFQ7TTC0LFNL-0001_NCLF"/>
    <x v="5"/>
    <s v="Catalogo principal"/>
    <s v="USD"/>
    <s v="N/A"/>
    <s v="Dynamics 365 Field Service_NCLF"/>
    <s v="Unidad"/>
    <s v="Und"/>
    <s v="Producto"/>
    <s v="N/A"/>
    <s v="N/A"/>
    <s v="N/A"/>
    <s v="CFQ7TTC0LFNL-0001_NCLF"/>
    <s v="Suscripción mensual con pago anual"/>
    <n v="95"/>
    <n v="1"/>
    <n v="1"/>
    <n v="0"/>
    <n v="392109.65"/>
    <n v="392109.65"/>
    <n v="0"/>
  </r>
  <r>
    <s v="Catalogo principalCSP ENTIDADES NO CUALIFICADASCFQ7TTC0LFDN-0001_NCLF"/>
    <s v="CFQ7TTC0LFDN-0001_NCLFCSP ENTIDADES NO CUALIFICADAS"/>
    <m/>
    <x v="0"/>
    <s v="CFQ7TTC0LFDN-0001_NCLF"/>
    <x v="5"/>
    <s v="Catalogo principal"/>
    <s v="USD"/>
    <s v="N/A"/>
    <s v="Dynamics 365 Field Service - Resource Scheduling Optimization_NCLF"/>
    <s v="Unidad"/>
    <s v="Und"/>
    <s v="Producto"/>
    <s v="N/A"/>
    <s v="N/A"/>
    <s v="N/A"/>
    <s v="CFQ7TTC0LFDN-0001_NCLF"/>
    <s v="Suscripción mensual con pago anual"/>
    <n v="30"/>
    <n v="1"/>
    <n v="1"/>
    <n v="0"/>
    <n v="123824.1"/>
    <n v="123824.1"/>
    <n v="0"/>
  </r>
  <r>
    <s v="Catalogo principalCSP ENTIDADES NO CUALIFICADASCFQ7TTC0LGV4-0002_NCLF"/>
    <s v="CFQ7TTC0LGV4-0002_NCLFCSP ENTIDADES NO CUALIFICADAS"/>
    <m/>
    <x v="0"/>
    <s v="CFQ7TTC0LGV4-0002_NCLF"/>
    <x v="5"/>
    <s v="Catalogo principal"/>
    <s v="USD"/>
    <s v="N/A"/>
    <s v="Dynamics 365 Finance Attach to Qualifying Dynamics 365 Base Offer_NCLF"/>
    <s v="Unidad"/>
    <s v="Und"/>
    <s v="Producto"/>
    <s v="N/A"/>
    <s v="N/A"/>
    <s v="N/A"/>
    <s v="CFQ7TTC0LGV4-0002_NCLF"/>
    <s v="Suscripción mensual con pago anual"/>
    <n v="30"/>
    <n v="1"/>
    <n v="1"/>
    <n v="0"/>
    <n v="123824.1"/>
    <n v="123824.1"/>
    <n v="0"/>
  </r>
  <r>
    <s v="Catalogo principalCSP ENTIDADES NO CUALIFICADASCFQ7TTC0LGV4-0001_NCLF"/>
    <s v="CFQ7TTC0LGV4-0001_NCLFCSP ENTIDADES NO CUALIFICADAS"/>
    <m/>
    <x v="0"/>
    <s v="CFQ7TTC0LGV4-0001_NCLF"/>
    <x v="5"/>
    <s v="Catalogo principal"/>
    <s v="USD"/>
    <s v="N/A"/>
    <s v="Dynamics 365 Finance_NCLF"/>
    <s v="Unidad"/>
    <s v="Und"/>
    <s v="Producto"/>
    <s v="N/A"/>
    <s v="N/A"/>
    <s v="N/A"/>
    <s v="CFQ7TTC0LGV4-0001_NCLF"/>
    <s v="Suscripción mensual con pago anual"/>
    <n v="180"/>
    <n v="1"/>
    <n v="1"/>
    <n v="0"/>
    <n v="742944.60000000009"/>
    <n v="742944.6"/>
    <n v="0"/>
  </r>
  <r>
    <s v="Catalogo principalCSP ENTIDADES NO CUALIFICADASCFQ7TTC0HD41-0002_NCLF"/>
    <s v="CFQ7TTC0HD41-0002_NCLFCSP ENTIDADES NO CUALIFICADAS"/>
    <m/>
    <x v="0"/>
    <s v="CFQ7TTC0HD41-0002_NCLF"/>
    <x v="5"/>
    <s v="Catalogo principal"/>
    <s v="USD"/>
    <s v="N/A"/>
    <s v="Dynamics 365 Fraud Protection Account Protection_NCLF"/>
    <s v="Unidad"/>
    <s v="Und"/>
    <s v="Producto"/>
    <s v="N/A"/>
    <s v="N/A"/>
    <s v="N/A"/>
    <s v="CFQ7TTC0HD41-0002_NCLF"/>
    <s v="Suscripción mensual con pago anual"/>
    <n v="1000"/>
    <n v="1"/>
    <n v="1"/>
    <n v="0"/>
    <n v="4127470.0000000005"/>
    <n v="4127470"/>
    <n v="0"/>
  </r>
  <r>
    <s v="Catalogo principalCSP ENTIDADES NO CUALIFICADASCFQ7TTC0HD41-0001_NCLF"/>
    <s v="CFQ7TTC0HD41-0001_NCLFCSP ENTIDADES NO CUALIFICADAS"/>
    <m/>
    <x v="0"/>
    <s v="CFQ7TTC0HD41-0001_NCLF"/>
    <x v="5"/>
    <s v="Catalogo principal"/>
    <s v="USD"/>
    <s v="N/A"/>
    <s v="Dynamics 365 Fraud Protection Account Protection Addon_NCLF"/>
    <s v="Unidad"/>
    <s v="Und"/>
    <s v="Producto"/>
    <s v="N/A"/>
    <s v="N/A"/>
    <s v="N/A"/>
    <s v="CFQ7TTC0HD41-0001_NCLF"/>
    <s v="Suscripción mensual con pago anual"/>
    <n v="150"/>
    <n v="1"/>
    <n v="1"/>
    <n v="0"/>
    <n v="619120.5"/>
    <n v="619120.5"/>
    <n v="0"/>
  </r>
  <r>
    <s v="Catalogo principalCSP ENTIDADES NO CUALIFICADASCFQ7TTC0HD40-0002_NCLF"/>
    <s v="CFQ7TTC0HD40-0002_NCLFCSP ENTIDADES NO CUALIFICADAS"/>
    <m/>
    <x v="0"/>
    <s v="CFQ7TTC0HD40-0002_NCLF"/>
    <x v="5"/>
    <s v="Catalogo principal"/>
    <s v="USD"/>
    <s v="N/A"/>
    <s v="Dynamics 365 Fraud Protection Loss Prevention Addon_NCLF"/>
    <s v="Unidad"/>
    <s v="Und"/>
    <s v="Producto"/>
    <s v="N/A"/>
    <s v="N/A"/>
    <s v="N/A"/>
    <s v="CFQ7TTC0HD40-0002_NCLF"/>
    <s v="Suscripción mensual con pago anual"/>
    <n v="150"/>
    <n v="1"/>
    <n v="1"/>
    <n v="0"/>
    <n v="619120.5"/>
    <n v="619120.5"/>
    <n v="0"/>
  </r>
  <r>
    <s v="Catalogo principalCSP ENTIDADES NO CUALIFICADASCFQ7TTC0HD40-0001_NCLF"/>
    <s v="CFQ7TTC0HD40-0001_NCLFCSP ENTIDADES NO CUALIFICADAS"/>
    <m/>
    <x v="0"/>
    <s v="CFQ7TTC0HD40-0001_NCLF"/>
    <x v="5"/>
    <s v="Catalogo principal"/>
    <s v="USD"/>
    <s v="N/A"/>
    <s v="Dynamics 365 Fraud Protection Loss Prevention_NCLF"/>
    <s v="Unidad"/>
    <s v="Und"/>
    <s v="Producto"/>
    <s v="N/A"/>
    <s v="N/A"/>
    <s v="N/A"/>
    <s v="CFQ7TTC0HD40-0001_NCLF"/>
    <s v="Suscripción mensual con pago anual"/>
    <n v="1000"/>
    <n v="1"/>
    <n v="1"/>
    <n v="0"/>
    <n v="4127470.0000000005"/>
    <n v="4127470"/>
    <n v="0"/>
  </r>
  <r>
    <s v="Catalogo principalCSP ENTIDADES NO CUALIFICADASCFQ7TTC0HD4H-0002_NCLF"/>
    <s v="CFQ7TTC0HD4H-0002_NCLFCSP ENTIDADES NO CUALIFICADAS"/>
    <m/>
    <x v="0"/>
    <s v="CFQ7TTC0HD4H-0002_NCLF"/>
    <x v="5"/>
    <s v="Catalogo principal"/>
    <s v="USD"/>
    <s v="N/A"/>
    <s v="Dynamics 365 Fraud Protection Purchase Protection Addon_NCLF"/>
    <s v="Unidad"/>
    <s v="Und"/>
    <s v="Producto"/>
    <s v="N/A"/>
    <s v="N/A"/>
    <s v="N/A"/>
    <s v="CFQ7TTC0HD4H-0002_NCLF"/>
    <s v="Suscripción mensual con pago anual"/>
    <n v="150"/>
    <n v="1"/>
    <n v="1"/>
    <n v="0"/>
    <n v="619120.5"/>
    <n v="619120.5"/>
    <n v="0"/>
  </r>
  <r>
    <s v="Catalogo principalCSP ENTIDADES NO CUALIFICADASCFQ7TTC0HD4H-0001_NCLF"/>
    <s v="CFQ7TTC0HD4H-0001_NCLFCSP ENTIDADES NO CUALIFICADAS"/>
    <m/>
    <x v="0"/>
    <s v="CFQ7TTC0HD4H-0001_NCLF"/>
    <x v="5"/>
    <s v="Catalogo principal"/>
    <s v="USD"/>
    <s v="N/A"/>
    <s v="Dynamics 365 Fraud Protection Purchase Protection_NCLF"/>
    <s v="Unidad"/>
    <s v="Und"/>
    <s v="Producto"/>
    <s v="N/A"/>
    <s v="N/A"/>
    <s v="N/A"/>
    <s v="CFQ7TTC0HD4H-0001_NCLF"/>
    <s v="Suscripción mensual con pago anual"/>
    <n v="1000"/>
    <n v="1"/>
    <n v="1"/>
    <n v="0"/>
    <n v="4127470.0000000005"/>
    <n v="4127470"/>
    <n v="0"/>
  </r>
  <r>
    <s v="Catalogo principalCSP ENTIDADES NO CUALIFICADASCFQ7TTC0LGV7-0001_NCLF"/>
    <s v="CFQ7TTC0LGV7-0001_NCLFCSP ENTIDADES NO CUALIFICADAS"/>
    <m/>
    <x v="0"/>
    <s v="CFQ7TTC0LGV7-0001_NCLF"/>
    <x v="5"/>
    <s v="Catalogo principal"/>
    <s v="USD"/>
    <s v="N/A"/>
    <s v="Dynamics 365 Guides_NCLF"/>
    <s v="Unidad"/>
    <s v="Und"/>
    <s v="Producto"/>
    <s v="N/A"/>
    <s v="N/A"/>
    <s v="N/A"/>
    <s v="CFQ7TTC0LGV7-0001_NCLF"/>
    <s v="Suscripción mensual con pago anual"/>
    <n v="65"/>
    <n v="1"/>
    <n v="1"/>
    <n v="0"/>
    <n v="268285.55"/>
    <n v="268285.55"/>
    <n v="0"/>
  </r>
  <r>
    <s v="Catalogo principalCSP ENTIDADES NO CUALIFICADASCFQ7TTC0HD4G-0004_NCLF"/>
    <s v="CFQ7TTC0HD4G-0004_NCLFCSP ENTIDADES NO CUALIFICADAS"/>
    <m/>
    <x v="0"/>
    <s v="CFQ7TTC0HD4G-0004_NCLF"/>
    <x v="5"/>
    <s v="Catalogo principal"/>
    <s v="USD"/>
    <s v="N/A"/>
    <s v="Dynamics 365 Human Resources Sandbox_NCLF"/>
    <s v="Unidad"/>
    <s v="Und"/>
    <s v="Producto"/>
    <s v="N/A"/>
    <s v="N/A"/>
    <s v="N/A"/>
    <s v="CFQ7TTC0HD4G-0004_NCLF"/>
    <s v="Suscripción mensual con pago anual"/>
    <n v="1400"/>
    <n v="1"/>
    <n v="1"/>
    <n v="0"/>
    <n v="5778458"/>
    <n v="5778458"/>
    <n v="0"/>
  </r>
  <r>
    <s v="Catalogo principalCSP ENTIDADES NO CUALIFICADASCFQ7TTC0HD4G-0003_NCLF"/>
    <s v="CFQ7TTC0HD4G-0003_NCLFCSP ENTIDADES NO CUALIFICADAS"/>
    <m/>
    <x v="0"/>
    <s v="CFQ7TTC0HD4G-0003_NCLF"/>
    <x v="5"/>
    <s v="Catalogo principal"/>
    <s v="USD"/>
    <s v="N/A"/>
    <s v="Dynamics 365 Human Resources Attach to Qualifying Dynamics 365 Base Offer_NCLF"/>
    <s v="Unidad"/>
    <s v="Und"/>
    <s v="Producto"/>
    <s v="N/A"/>
    <s v="N/A"/>
    <s v="N/A"/>
    <s v="CFQ7TTC0HD4G-0003_NCLF"/>
    <s v="Suscripción mensual con pago anual"/>
    <n v="30"/>
    <n v="1"/>
    <n v="1"/>
    <n v="0"/>
    <n v="123824.1"/>
    <n v="123824.1"/>
    <n v="0"/>
  </r>
  <r>
    <s v="Catalogo principalCSP ENTIDADES NO CUALIFICADASCFQ7TTC0HD4G-0002_NCLF"/>
    <s v="CFQ7TTC0HD4G-0002_NCLFCSP ENTIDADES NO CUALIFICADAS"/>
    <m/>
    <x v="0"/>
    <s v="CFQ7TTC0HD4G-0002_NCLF"/>
    <x v="5"/>
    <s v="Catalogo principal"/>
    <s v="USD"/>
    <s v="N/A"/>
    <s v="Dynamics 365 Human Resources Self Service_NCLF"/>
    <s v="Unidad"/>
    <s v="Und"/>
    <s v="Producto"/>
    <s v="N/A"/>
    <s v="N/A"/>
    <s v="N/A"/>
    <s v="CFQ7TTC0HD4G-0002_NCLF"/>
    <s v="Suscripción mensual con pago anual"/>
    <n v="4"/>
    <n v="1"/>
    <n v="1"/>
    <n v="0"/>
    <n v="16509.88"/>
    <n v="16509.88"/>
    <n v="0"/>
  </r>
  <r>
    <s v="Catalogo principalCSP ENTIDADES NO CUALIFICADASCFQ7TTC0HD4G-0001_NCLF"/>
    <s v="CFQ7TTC0HD4G-0001_NCLFCSP ENTIDADES NO CUALIFICADAS"/>
    <m/>
    <x v="0"/>
    <s v="CFQ7TTC0HD4G-0001_NCLF"/>
    <x v="5"/>
    <s v="Catalogo principal"/>
    <s v="USD"/>
    <s v="N/A"/>
    <s v="Dynamics 365 Human Resources_NCLF"/>
    <s v="Unidad"/>
    <s v="Und"/>
    <s v="Producto"/>
    <s v="N/A"/>
    <s v="N/A"/>
    <s v="N/A"/>
    <s v="CFQ7TTC0HD4G-0001_NCLF"/>
    <s v="Suscripción mensual con pago anual"/>
    <n v="120"/>
    <n v="1"/>
    <n v="1"/>
    <n v="0"/>
    <n v="495296.4"/>
    <n v="495296.4"/>
    <n v="0"/>
  </r>
  <r>
    <s v="Catalogo principalCSP ENTIDADES NO CUALIFICADASCFQ7TTC0J1XF-0004_NCLF"/>
    <s v="CFQ7TTC0J1XF-0004_NCLFCSP ENTIDADES NO CUALIFICADAS"/>
    <m/>
    <x v="0"/>
    <s v="CFQ7TTC0J1XF-0004_NCLF"/>
    <x v="5"/>
    <s v="Catalogo principal"/>
    <s v="USD"/>
    <s v="N/A"/>
    <s v="Dynamics 365 Intelligent Order Management USL_NCLF"/>
    <s v="Unidad"/>
    <s v="Und"/>
    <s v="Producto"/>
    <s v="N/A"/>
    <s v="N/A"/>
    <s v="N/A"/>
    <s v="CFQ7TTC0J1XF-0004_NCLF"/>
    <s v="Suscripción mensual con pago anual"/>
    <n v="0"/>
    <n v="1"/>
    <n v="1"/>
    <n v="0"/>
    <n v="0"/>
    <n v="0"/>
    <n v="0"/>
  </r>
  <r>
    <s v="Catalogo principalCSP ENTIDADES NO CUALIFICADASCFQ7TTC0J1XF-0003_NCLF"/>
    <s v="CFQ7TTC0J1XF-0003_NCLFCSP ENTIDADES NO CUALIFICADAS"/>
    <m/>
    <x v="0"/>
    <s v="CFQ7TTC0J1XF-0003_NCLF"/>
    <x v="5"/>
    <s v="Catalogo principal"/>
    <s v="USD"/>
    <s v="N/A"/>
    <s v="Dynamics 365 Intelligent Order Management_NCLF"/>
    <s v="Unidad"/>
    <s v="Und"/>
    <s v="Producto"/>
    <s v="N/A"/>
    <s v="N/A"/>
    <s v="N/A"/>
    <s v="CFQ7TTC0J1XF-0003_NCLF"/>
    <s v="Suscripción mensual con pago anual"/>
    <n v="300"/>
    <n v="1"/>
    <n v="1"/>
    <n v="0"/>
    <n v="1238241"/>
    <n v="1238241"/>
    <n v="0"/>
  </r>
  <r>
    <s v="Catalogo principalCSP ENTIDADES NO CUALIFICADASCFQ7TTC0LH3N-0001_NCLF"/>
    <s v="CFQ7TTC0LH3N-0001_NCLFCSP ENTIDADES NO CUALIFICADAS"/>
    <m/>
    <x v="0"/>
    <s v="CFQ7TTC0LH3N-0001_NCLF"/>
    <x v="5"/>
    <s v="Catalogo principal"/>
    <s v="USD"/>
    <s v="N/A"/>
    <s v="Dynamics 365 Marketing_NCLF"/>
    <s v="Unidad"/>
    <s v="Und"/>
    <s v="Producto"/>
    <s v="N/A"/>
    <s v="N/A"/>
    <s v="N/A"/>
    <s v="CFQ7TTC0LH3N-0001_NCLF"/>
    <s v="Suscripción mensual con pago anual"/>
    <n v="1500"/>
    <n v="1"/>
    <n v="1"/>
    <n v="0"/>
    <n v="6191205"/>
    <n v="6191205"/>
    <n v="0"/>
  </r>
  <r>
    <s v="Catalogo principalCSP ENTIDADES NO CUALIFICADASCFQ7TTC0HX6F-0001_NCLF"/>
    <s v="CFQ7TTC0HX6F-0001_NCLFCSP ENTIDADES NO CUALIFICADAS"/>
    <m/>
    <x v="0"/>
    <s v="CFQ7TTC0HX6F-0001_NCLF"/>
    <x v="5"/>
    <s v="Catalogo principal"/>
    <s v="USD"/>
    <s v="N/A"/>
    <s v="Dynamics 365 Marketing Interactions Add on pack: Tier 1_NCLF"/>
    <s v="Unidad"/>
    <s v="Und"/>
    <s v="Producto"/>
    <s v="N/A"/>
    <s v="N/A"/>
    <s v="N/A"/>
    <s v="CFQ7TTC0HX6F-0001_NCLF"/>
    <s v="Suscripción mensual con pago anual"/>
    <n v="225"/>
    <n v="1"/>
    <n v="1"/>
    <n v="0"/>
    <n v="928680.75"/>
    <n v="928680.75"/>
    <n v="0"/>
  </r>
  <r>
    <s v="Catalogo principalCSP ENTIDADES NO CUALIFICADASCFQ7TTC0LHVK-0001_NCLF"/>
    <s v="CFQ7TTC0LHVK-0001_NCLFCSP ENTIDADES NO CUALIFICADAS"/>
    <m/>
    <x v="0"/>
    <s v="CFQ7TTC0LHVK-0001_NCLF"/>
    <x v="5"/>
    <s v="Catalogo principal"/>
    <s v="USD"/>
    <s v="N/A"/>
    <s v="Dynamics 365 Marketing Additional Application_NCLF"/>
    <s v="Unidad"/>
    <s v="Und"/>
    <s v="Producto"/>
    <s v="N/A"/>
    <s v="N/A"/>
    <s v="N/A"/>
    <s v="CFQ7TTC0LHVK-0001_NCLF"/>
    <s v="Suscripción mensual con pago anual"/>
    <n v="500"/>
    <n v="1"/>
    <n v="1"/>
    <n v="0"/>
    <n v="2063735.0000000002"/>
    <n v="2063735"/>
    <n v="0"/>
  </r>
  <r>
    <s v="Catalogo principalCSP ENTIDADES NO CUALIFICADASCFQ7TTC0LHWM-0001_NCLF"/>
    <s v="CFQ7TTC0LHWM-0001_NCLFCSP ENTIDADES NO CUALIFICADAS"/>
    <m/>
    <x v="0"/>
    <s v="CFQ7TTC0LHWM-0001_NCLF"/>
    <x v="5"/>
    <s v="Catalogo principal"/>
    <s v="USD"/>
    <s v="N/A"/>
    <s v="Dynamics 365 Marketing Additional Non-Prod Application_NCLF"/>
    <s v="Unidad"/>
    <s v="Und"/>
    <s v="Producto"/>
    <s v="N/A"/>
    <s v="N/A"/>
    <s v="N/A"/>
    <s v="CFQ7TTC0LHWM-0001_NCLF"/>
    <s v="Suscripción mensual con pago anual"/>
    <n v="250"/>
    <n v="1"/>
    <n v="1"/>
    <n v="0"/>
    <n v="1031867.5000000001"/>
    <n v="1031867.5"/>
    <n v="0"/>
  </r>
  <r>
    <s v="Catalogo principalCSP ENTIDADES NO CUALIFICADASCFQ7TTC0LHWQ-0006_NCLF"/>
    <s v="CFQ7TTC0LHWQ-0006_NCLFCSP ENTIDADES NO CUALIFICADAS"/>
    <m/>
    <x v="0"/>
    <s v="CFQ7TTC0LHWQ-0006_NCLF"/>
    <x v="5"/>
    <s v="Catalogo principal"/>
    <s v="USD"/>
    <s v="N/A"/>
    <s v="Dynamics 365 Marketing Addnl Contacts Tier 1 for CE Plan_NCLF"/>
    <s v="Unidad"/>
    <s v="Und"/>
    <s v="Producto"/>
    <s v="N/A"/>
    <s v="N/A"/>
    <s v="N/A"/>
    <s v="CFQ7TTC0LHWQ-0006_NCLF"/>
    <s v="Suscripción mensual con pago anual"/>
    <n v="600"/>
    <n v="1"/>
    <n v="1"/>
    <n v="0"/>
    <n v="2476482"/>
    <n v="2476482"/>
    <n v="0"/>
  </r>
  <r>
    <s v="Catalogo principalCSP ENTIDADES NO CUALIFICADASCFQ7TTC0LHWQ-0005_NCLF"/>
    <s v="CFQ7TTC0LHWQ-0005_NCLFCSP ENTIDADES NO CUALIFICADAS"/>
    <m/>
    <x v="0"/>
    <s v="CFQ7TTC0LHWQ-0005_NCLF"/>
    <x v="5"/>
    <s v="Catalogo principal"/>
    <s v="USD"/>
    <s v="N/A"/>
    <s v="Dynamics 365 Marketing Addnl Contacts Tier 4_NCLF"/>
    <s v="Unidad"/>
    <s v="Und"/>
    <s v="Producto"/>
    <s v="N/A"/>
    <s v="N/A"/>
    <s v="N/A"/>
    <s v="CFQ7TTC0LHWQ-0005_NCLF"/>
    <s v="Suscripción mensual con pago anual"/>
    <n v="750"/>
    <n v="1"/>
    <n v="1"/>
    <n v="0"/>
    <n v="3095602.5"/>
    <n v="3095602.5"/>
    <n v="0"/>
  </r>
  <r>
    <s v="Catalogo principalCSP ENTIDADES NO CUALIFICADASCFQ7TTC0LHWQ-0004_NCLF"/>
    <s v="CFQ7TTC0LHWQ-0004_NCLFCSP ENTIDADES NO CUALIFICADAS"/>
    <m/>
    <x v="0"/>
    <s v="CFQ7TTC0LHWQ-0004_NCLF"/>
    <x v="5"/>
    <s v="Catalogo principal"/>
    <s v="USD"/>
    <s v="N/A"/>
    <s v="Dynamics 365 Marketing Addnl Contacts Tier 3_NCLF"/>
    <s v="Unidad"/>
    <s v="Und"/>
    <s v="Producto"/>
    <s v="N/A"/>
    <s v="N/A"/>
    <s v="N/A"/>
    <s v="CFQ7TTC0LHWQ-0004_NCLF"/>
    <s v="Suscripción mensual con pago anual"/>
    <n v="1250"/>
    <n v="1"/>
    <n v="1"/>
    <n v="0"/>
    <n v="5159337.5"/>
    <n v="5159337.5"/>
    <n v="0"/>
  </r>
  <r>
    <s v="Catalogo principalCSP ENTIDADES NO CUALIFICADASCFQ7TTC0LHWQ-0003_NCLF"/>
    <s v="CFQ7TTC0LHWQ-0003_NCLFCSP ENTIDADES NO CUALIFICADAS"/>
    <m/>
    <x v="0"/>
    <s v="CFQ7TTC0LHWQ-0003_NCLF"/>
    <x v="5"/>
    <s v="Catalogo principal"/>
    <s v="USD"/>
    <s v="N/A"/>
    <s v="Dynamics 365 Marketing Addnl Contacts Tier 1_NCLF"/>
    <s v="Unidad"/>
    <s v="Und"/>
    <s v="Producto"/>
    <s v="N/A"/>
    <s v="N/A"/>
    <s v="N/A"/>
    <s v="CFQ7TTC0LHWQ-0003_NCLF"/>
    <s v="Suscripción mensual con pago anual"/>
    <n v="250"/>
    <n v="1"/>
    <n v="1"/>
    <n v="0"/>
    <n v="1031867.5000000001"/>
    <n v="1031867.5"/>
    <n v="0"/>
  </r>
  <r>
    <s v="Catalogo principalCSP ENTIDADES NO CUALIFICADASCFQ7TTC0LHWQ-0001_NCLF"/>
    <s v="CFQ7TTC0LHWQ-0001_NCLFCSP ENTIDADES NO CUALIFICADAS"/>
    <m/>
    <x v="0"/>
    <s v="CFQ7TTC0LHWQ-0001_NCLF"/>
    <x v="5"/>
    <s v="Catalogo principal"/>
    <s v="USD"/>
    <s v="N/A"/>
    <s v="Dynamics 365 Marketing Addnl Contacts Tier 5_NCLF"/>
    <s v="Unidad"/>
    <s v="Und"/>
    <s v="Producto"/>
    <s v="N/A"/>
    <s v="N/A"/>
    <s v="N/A"/>
    <s v="CFQ7TTC0LHWQ-0001_NCLF"/>
    <s v="Suscripción mensual con pago anual"/>
    <n v="500"/>
    <n v="1"/>
    <n v="1"/>
    <n v="0"/>
    <n v="2063735.0000000002"/>
    <n v="2063735"/>
    <n v="0"/>
  </r>
  <r>
    <s v="Catalogo principalCSP ENTIDADES NO CUALIFICADASCFQ7TTC0LHWQ-0002_NCLF"/>
    <s v="CFQ7TTC0LHWQ-0002_NCLFCSP ENTIDADES NO CUALIFICADAS"/>
    <m/>
    <x v="0"/>
    <s v="CFQ7TTC0LHWQ-0002_NCLF"/>
    <x v="5"/>
    <s v="Catalogo principal"/>
    <s v="USD"/>
    <s v="N/A"/>
    <s v="Dynamics 365 Marketing Addnl Contacts Tier 2_NCLF"/>
    <s v="Unidad"/>
    <s v="Und"/>
    <s v="Producto"/>
    <s v="N/A"/>
    <s v="N/A"/>
    <s v="N/A"/>
    <s v="CFQ7TTC0LHWQ-0002_NCLF"/>
    <s v="Suscripción mensual con pago anual"/>
    <n v="1500"/>
    <n v="1"/>
    <n v="1"/>
    <n v="0"/>
    <n v="6191205"/>
    <n v="6191205"/>
    <n v="0"/>
  </r>
  <r>
    <s v="Catalogo principalCSP ENTIDADES NO CUALIFICADASCFQ7TTC0LHWP-0001_NCLF"/>
    <s v="CFQ7TTC0LHWP-0001_NCLFCSP ENTIDADES NO CUALIFICADAS"/>
    <m/>
    <x v="0"/>
    <s v="CFQ7TTC0LHWP-0001_NCLF"/>
    <x v="5"/>
    <s v="Catalogo principal"/>
    <s v="USD"/>
    <s v="N/A"/>
    <s v="Dynamics 365 Marketing Attach_NCLF"/>
    <s v="Unidad"/>
    <s v="Und"/>
    <s v="Producto"/>
    <s v="N/A"/>
    <s v="N/A"/>
    <s v="N/A"/>
    <s v="CFQ7TTC0LHWP-0001_NCLF"/>
    <s v="Suscripción mensual con pago anual"/>
    <n v="750"/>
    <n v="1"/>
    <n v="1"/>
    <n v="0"/>
    <n v="3095602.5"/>
    <n v="3095602.5"/>
    <n v="0"/>
  </r>
  <r>
    <s v="Catalogo principalCSP ENTIDADES NO CUALIFICADASCFQ7TTC0LHX0-0001_NCLF"/>
    <s v="CFQ7TTC0LHX0-0001_NCLFCSP ENTIDADES NO CUALIFICADAS"/>
    <m/>
    <x v="0"/>
    <s v="CFQ7TTC0LHX0-0001_NCLF"/>
    <x v="5"/>
    <s v="Catalogo principal"/>
    <s v="USD"/>
    <s v="N/A"/>
    <s v="Dynamics 365 Operations – Activity_NCLF"/>
    <s v="Unidad"/>
    <s v="Und"/>
    <s v="Producto"/>
    <s v="N/A"/>
    <s v="N/A"/>
    <s v="N/A"/>
    <s v="CFQ7TTC0LHX0-0001_NCLF"/>
    <s v="Suscripción mensual con pago anual"/>
    <n v="50"/>
    <n v="1"/>
    <n v="1"/>
    <n v="0"/>
    <n v="206373.5"/>
    <n v="206373.5"/>
    <n v="0"/>
  </r>
  <r>
    <s v="Catalogo principalCSP ENTIDADES NO CUALIFICADASCFQ7TTC0LHXQ-0001_NCLF"/>
    <s v="CFQ7TTC0LHXQ-0001_NCLFCSP ENTIDADES NO CUALIFICADAS"/>
    <m/>
    <x v="0"/>
    <s v="CFQ7TTC0LHXQ-0001_NCLF"/>
    <x v="5"/>
    <s v="Catalogo principal"/>
    <s v="USD"/>
    <s v="N/A"/>
    <s v="Dynamics 365 Operations - Database Capacity_NCLF"/>
    <s v="Unidad"/>
    <s v="Und"/>
    <s v="Producto"/>
    <s v="N/A"/>
    <s v="N/A"/>
    <s v="N/A"/>
    <s v="CFQ7TTC0LHXQ-0001_NCLF"/>
    <s v="Suscripción mensual con pago anual"/>
    <n v="40"/>
    <n v="1"/>
    <n v="1"/>
    <n v="0"/>
    <n v="165098.80000000002"/>
    <n v="165098.79999999999"/>
    <n v="0"/>
  </r>
  <r>
    <s v="Catalogo principalCSP ENTIDADES NO CUALIFICADASCFQ7TTC0LHVJ-0001_NCLF"/>
    <s v="CFQ7TTC0LHVJ-0001_NCLFCSP ENTIDADES NO CUALIFICADAS"/>
    <m/>
    <x v="0"/>
    <s v="CFQ7TTC0LHVJ-0001_NCLF"/>
    <x v="5"/>
    <s v="Catalogo principal"/>
    <s v="USD"/>
    <s v="N/A"/>
    <s v="Dynamics 365 Operations – Device_NCLF"/>
    <s v="Unidad"/>
    <s v="Und"/>
    <s v="Producto"/>
    <s v="N/A"/>
    <s v="N/A"/>
    <s v="N/A"/>
    <s v="CFQ7TTC0LHVJ-0001_NCLF"/>
    <s v="Suscripción mensual con pago anual"/>
    <n v="75"/>
    <n v="1"/>
    <n v="1"/>
    <n v="0"/>
    <n v="309560.25"/>
    <n v="309560.25"/>
    <n v="0"/>
  </r>
  <r>
    <s v="Catalogo principalCSP ENTIDADES NO CUALIFICADASCFQ7TTC0LHZ1-0001_NCLF"/>
    <s v="CFQ7TTC0LHZ1-0001_NCLFCSP ENTIDADES NO CUALIFICADAS"/>
    <m/>
    <x v="0"/>
    <s v="CFQ7TTC0LHZ1-0001_NCLF"/>
    <x v="5"/>
    <s v="Catalogo principal"/>
    <s v="USD"/>
    <s v="N/A"/>
    <s v="Dynamics 365 Operations - File Capacity_NCLF"/>
    <s v="Unidad"/>
    <s v="Und"/>
    <s v="Producto"/>
    <s v="N/A"/>
    <s v="N/A"/>
    <s v="N/A"/>
    <s v="CFQ7TTC0LHZ1-0001_NCLF"/>
    <s v="Suscripción mensual con pago anual"/>
    <n v="2"/>
    <n v="1"/>
    <n v="1"/>
    <n v="0"/>
    <n v="8254.94"/>
    <n v="8254.94"/>
    <n v="0"/>
  </r>
  <r>
    <s v="Catalogo principalCSP ENTIDADES NO CUALIFICADASCFQ7TTC0LHV9-0001_NCLF"/>
    <s v="CFQ7TTC0LHV9-0001_NCLFCSP ENTIDADES NO CUALIFICADAS"/>
    <m/>
    <x v="0"/>
    <s v="CFQ7TTC0LHV9-0001_NCLF"/>
    <x v="5"/>
    <s v="Catalogo principal"/>
    <s v="USD"/>
    <s v="N/A"/>
    <s v="Dynamics 365 Operations - Sandbox Tier 2:Standard Acceptance Testing_NCLF"/>
    <s v="Unidad"/>
    <s v="Und"/>
    <s v="Producto"/>
    <s v="N/A"/>
    <s v="N/A"/>
    <s v="N/A"/>
    <s v="CFQ7TTC0LHV9-0001_NCLF"/>
    <s v="Suscripción mensual con pago anual"/>
    <n v="1350"/>
    <n v="1"/>
    <n v="1"/>
    <n v="0"/>
    <n v="5572084.5"/>
    <n v="5572084.5"/>
    <n v="0"/>
  </r>
  <r>
    <s v="Catalogo principalCSP ENTIDADES NO CUALIFICADASCFQ7TTC0LHVN-0001_NCLF"/>
    <s v="CFQ7TTC0LHVN-0001_NCLFCSP ENTIDADES NO CUALIFICADAS"/>
    <m/>
    <x v="0"/>
    <s v="CFQ7TTC0LHVN-0001_NCLF"/>
    <x v="5"/>
    <s v="Catalogo principal"/>
    <s v="USD"/>
    <s v="N/A"/>
    <s v="Dynamics 365 Operations - Sandbox Tier 3:Premier Acceptance Testing_NCLF"/>
    <s v="Unidad"/>
    <s v="Und"/>
    <s v="Producto"/>
    <s v="N/A"/>
    <s v="N/A"/>
    <s v="N/A"/>
    <s v="CFQ7TTC0LHVN-0001_NCLF"/>
    <s v="Suscripción mensual con pago anual"/>
    <n v="4050"/>
    <n v="1"/>
    <n v="1"/>
    <n v="0"/>
    <n v="16716253.500000002"/>
    <n v="16716253.5"/>
    <n v="0"/>
  </r>
  <r>
    <s v="Catalogo principalCSP ENTIDADES NO CUALIFICADASCFQ7TTC0LHXZ-0001_NCLF"/>
    <s v="CFQ7TTC0LHXZ-0001_NCLFCSP ENTIDADES NO CUALIFICADAS"/>
    <m/>
    <x v="0"/>
    <s v="CFQ7TTC0LHXZ-0001_NCLF"/>
    <x v="5"/>
    <s v="Catalogo principal"/>
    <s v="USD"/>
    <s v="N/A"/>
    <s v="Dynamics 365 Operations - Sandbox Tier 4:Standard Performance Testing_NCLF"/>
    <s v="Unidad"/>
    <s v="Und"/>
    <s v="Producto"/>
    <s v="N/A"/>
    <s v="N/A"/>
    <s v="N/A"/>
    <s v="CFQ7TTC0LHXZ-0001_NCLF"/>
    <s v="Suscripción mensual con pago anual"/>
    <n v="7900"/>
    <n v="1"/>
    <n v="1"/>
    <n v="0"/>
    <n v="32607013.000000004"/>
    <n v="32607013"/>
    <n v="0"/>
  </r>
  <r>
    <s v="Catalogo principalCSP ENTIDADES NO CUALIFICADASCFQ7TTC0LHVG-0001_NCLF"/>
    <s v="CFQ7TTC0LHVG-0001_NCLFCSP ENTIDADES NO CUALIFICADAS"/>
    <m/>
    <x v="0"/>
    <s v="CFQ7TTC0LHVG-0001_NCLF"/>
    <x v="5"/>
    <s v="Catalogo principal"/>
    <s v="USD"/>
    <s v="N/A"/>
    <s v="Dynamics 365 Operations - Sandbox Tier 5:Premier Performance Testing_NCLF"/>
    <s v="Unidad"/>
    <s v="Und"/>
    <s v="Producto"/>
    <s v="N/A"/>
    <s v="N/A"/>
    <s v="N/A"/>
    <s v="CFQ7TTC0LHVG-0001_NCLF"/>
    <s v="Suscripción mensual con pago anual"/>
    <n v="12000"/>
    <n v="1"/>
    <n v="1"/>
    <n v="0"/>
    <n v="49529640"/>
    <n v="49529640"/>
    <n v="0"/>
  </r>
  <r>
    <s v="Catalogo principalCSP ENTIDADES NO CUALIFICADASCFQ7TTC0LH3D-0001_NCLF"/>
    <s v="CFQ7TTC0LH3D-0001_NCLFCSP ENTIDADES NO CUALIFICADAS"/>
    <m/>
    <x v="0"/>
    <s v="CFQ7TTC0LH3D-0001_NCLF"/>
    <x v="5"/>
    <s v="Catalogo principal"/>
    <s v="USD"/>
    <s v="N/A"/>
    <s v="Dynamics 365 Plan - Unified Operations Sandbox Tier 4:Standard Performance Testing_NCLF"/>
    <s v="Unidad"/>
    <s v="Und"/>
    <s v="Producto"/>
    <s v="N/A"/>
    <s v="N/A"/>
    <s v="N/A"/>
    <s v="CFQ7TTC0LH3D-0001_NCLF"/>
    <s v="Suscripción mensual con pago anual"/>
    <n v="7900"/>
    <n v="1"/>
    <n v="1"/>
    <n v="0"/>
    <n v="32607013.000000004"/>
    <n v="32607013"/>
    <n v="0"/>
  </r>
  <r>
    <s v="Catalogo principalCSP ENTIDADES NO CUALIFICADASCFQ7TTC0HD4D-0002_NCLF"/>
    <s v="CFQ7TTC0HD4D-0002_NCLFCSP ENTIDADES NO CUALIFICADAS"/>
    <m/>
    <x v="0"/>
    <s v="CFQ7TTC0HD4D-0002_NCLF"/>
    <x v="5"/>
    <s v="Catalogo principal"/>
    <s v="USD"/>
    <s v="N/A"/>
    <s v="Dynamics 365 Project Operations Attach_NCLF"/>
    <s v="Unidad"/>
    <s v="Und"/>
    <s v="Producto"/>
    <s v="N/A"/>
    <s v="N/A"/>
    <s v="N/A"/>
    <s v="CFQ7TTC0HD4D-0002_NCLF"/>
    <s v="Suscripción mensual con pago anual"/>
    <n v="30"/>
    <n v="1"/>
    <n v="1"/>
    <n v="0"/>
    <n v="123824.1"/>
    <n v="123824.1"/>
    <n v="0"/>
  </r>
  <r>
    <s v="Catalogo principalCSP ENTIDADES NO CUALIFICADASCFQ7TTC0HD4D-0001_NCLF"/>
    <s v="CFQ7TTC0HD4D-0001_NCLFCSP ENTIDADES NO CUALIFICADAS"/>
    <m/>
    <x v="0"/>
    <s v="CFQ7TTC0HD4D-0001_NCLF"/>
    <x v="5"/>
    <s v="Catalogo principal"/>
    <s v="USD"/>
    <s v="N/A"/>
    <s v="Dynamics 365 Project Operations_NCLF"/>
    <s v="Unidad"/>
    <s v="Und"/>
    <s v="Producto"/>
    <s v="N/A"/>
    <s v="N/A"/>
    <s v="N/A"/>
    <s v="CFQ7TTC0HD4D-0001_NCLF"/>
    <s v="Suscripción mensual con pago anual"/>
    <n v="120"/>
    <n v="1"/>
    <n v="1"/>
    <n v="0"/>
    <n v="495296.4"/>
    <n v="495296.4"/>
    <n v="0"/>
  </r>
  <r>
    <s v="Catalogo principalCSP ENTIDADES NO CUALIFICADASCFQ7TTC0LF90-0002_NCLF"/>
    <s v="CFQ7TTC0LF90-0002_NCLFCSP ENTIDADES NO CUALIFICADAS"/>
    <m/>
    <x v="0"/>
    <s v="CFQ7TTC0LF90-0002_NCLF"/>
    <x v="5"/>
    <s v="Catalogo principal"/>
    <s v="USD"/>
    <s v="N/A"/>
    <s v="Dynamics 365 Remote Assist_NCLF"/>
    <s v="Unidad"/>
    <s v="Und"/>
    <s v="Producto"/>
    <s v="N/A"/>
    <s v="N/A"/>
    <s v="N/A"/>
    <s v="CFQ7TTC0LF90-0002_NCLF"/>
    <s v="Suscripción mensual con pago anual"/>
    <n v="65"/>
    <n v="1"/>
    <n v="1"/>
    <n v="0"/>
    <n v="268285.55"/>
    <n v="268285.55"/>
    <n v="0"/>
  </r>
  <r>
    <s v="Catalogo principalCSP ENTIDADES NO CUALIFICADASCFQ7TTC0LGV9-0001_NCLF"/>
    <s v="CFQ7TTC0LGV9-0001_NCLFCSP ENTIDADES NO CUALIFICADAS"/>
    <m/>
    <x v="0"/>
    <s v="CFQ7TTC0LGV9-0001_NCLF"/>
    <x v="5"/>
    <s v="Catalogo principal"/>
    <s v="USD"/>
    <s v="N/A"/>
    <s v="Dynamics 365 Remote Assist Attach_NCLF"/>
    <s v="Unidad"/>
    <s v="Und"/>
    <s v="Producto"/>
    <s v="N/A"/>
    <s v="N/A"/>
    <s v="N/A"/>
    <s v="CFQ7TTC0LGV9-0001_NCLF"/>
    <s v="Suscripción mensual con pago anual"/>
    <n v="20"/>
    <n v="1"/>
    <n v="1"/>
    <n v="0"/>
    <n v="82549.400000000009"/>
    <n v="82549.399999999994"/>
    <n v="0"/>
  </r>
  <r>
    <s v="Catalogo principalCSP ENTIDADES NO CUALIFICADASCFQ7TTC0LHZ4-0001_NCLF"/>
    <s v="CFQ7TTC0LHZ4-0001_NCLFCSP ENTIDADES NO CUALIFICADAS"/>
    <m/>
    <x v="0"/>
    <s v="CFQ7TTC0LHZ4-0001_NCLF"/>
    <x v="5"/>
    <s v="Catalogo principal"/>
    <s v="USD"/>
    <s v="N/A"/>
    <s v="Dynamics 365 Sales Conversation Intelligence AddOn_NCLF"/>
    <s v="Unidad"/>
    <s v="Und"/>
    <s v="Producto"/>
    <s v="N/A"/>
    <s v="N/A"/>
    <s v="N/A"/>
    <s v="CFQ7TTC0LHZ4-0001_NCLF"/>
    <s v="Suscripción mensual con pago anual"/>
    <n v="2000"/>
    <n v="1"/>
    <n v="1"/>
    <n v="0"/>
    <n v="8254940.0000000009"/>
    <n v="8254940"/>
    <n v="0"/>
  </r>
  <r>
    <s v="Catalogo principalCSP ENTIDADES NO CUALIFICADASCFQ7TTC0LFF1-0006_NCLF"/>
    <s v="CFQ7TTC0LFF1-0006_NCLFCSP ENTIDADES NO CUALIFICADAS"/>
    <m/>
    <x v="0"/>
    <s v="CFQ7TTC0LFF1-0006_NCLF"/>
    <x v="5"/>
    <s v="Catalogo principal"/>
    <s v="USD"/>
    <s v="N/A"/>
    <s v="Dynamics 365 Sales Enterprise Edition Device_NCLF"/>
    <s v="Unidad"/>
    <s v="Und"/>
    <s v="Producto"/>
    <s v="N/A"/>
    <s v="N/A"/>
    <s v="N/A"/>
    <s v="CFQ7TTC0LFF1-0006_NCLF"/>
    <s v="Suscripción mensual con pago anual"/>
    <n v="145"/>
    <n v="1"/>
    <n v="1"/>
    <n v="0"/>
    <n v="598483.15"/>
    <n v="598483.15"/>
    <n v="0"/>
  </r>
  <r>
    <s v="Catalogo principalCSP ENTIDADES NO CUALIFICADASCFQ7TTC0LFF1-0003_NCLF"/>
    <s v="CFQ7TTC0LFF1-0003_NCLFCSP ENTIDADES NO CUALIFICADAS"/>
    <m/>
    <x v="0"/>
    <s v="CFQ7TTC0LFF1-0003_NCLF"/>
    <x v="5"/>
    <s v="Catalogo principal"/>
    <s v="USD"/>
    <s v="N/A"/>
    <s v="Dynamics 365 Sales Enterprise Attach to Qualifying Dynamics 365 Base Offer_NCLF"/>
    <s v="Unidad"/>
    <s v="Und"/>
    <s v="Producto"/>
    <s v="N/A"/>
    <s v="N/A"/>
    <s v="N/A"/>
    <s v="CFQ7TTC0LFF1-0003_NCLF"/>
    <s v="Suscripción mensual con pago anual"/>
    <n v="20"/>
    <n v="1"/>
    <n v="1"/>
    <n v="0"/>
    <n v="82549.400000000009"/>
    <n v="82549.399999999994"/>
    <n v="0"/>
  </r>
  <r>
    <s v="Catalogo principalCSP ENTIDADES NO CUALIFICADASCFQ7TTC0LFF1-0001_NCLF"/>
    <s v="CFQ7TTC0LFF1-0001_NCLFCSP ENTIDADES NO CUALIFICADAS"/>
    <m/>
    <x v="0"/>
    <s v="CFQ7TTC0LFF1-0001_NCLF"/>
    <x v="5"/>
    <s v="Catalogo principal"/>
    <s v="USD"/>
    <s v="N/A"/>
    <s v="Dynamics 365 Sales Enterprise Edition_NCLF"/>
    <s v="Unidad"/>
    <s v="Und"/>
    <s v="Producto"/>
    <s v="N/A"/>
    <s v="N/A"/>
    <s v="N/A"/>
    <s v="CFQ7TTC0LFF1-0001_NCLF"/>
    <s v="Suscripción mensual con pago anual"/>
    <n v="95"/>
    <n v="1"/>
    <n v="1"/>
    <n v="0"/>
    <n v="392109.65"/>
    <n v="392109.65"/>
    <n v="0"/>
  </r>
  <r>
    <s v="Catalogo principalCSP ENTIDADES NO CUALIFICADASCFQ7TTC0LHZ3-0001_NCLF"/>
    <s v="CFQ7TTC0LHZ3-0001_NCLFCSP ENTIDADES NO CUALIFICADAS"/>
    <m/>
    <x v="0"/>
    <s v="CFQ7TTC0LHZ3-0001_NCLF"/>
    <x v="5"/>
    <s v="Catalogo principal"/>
    <s v="USD"/>
    <s v="N/A"/>
    <s v="Dynamics 365 Sales Insights_NCLF"/>
    <s v="Unidad"/>
    <s v="Und"/>
    <s v="Producto"/>
    <s v="N/A"/>
    <s v="N/A"/>
    <s v="N/A"/>
    <s v="CFQ7TTC0LHZ3-0001_NCLF"/>
    <s v="Suscripción mensual con pago anual"/>
    <n v="50"/>
    <n v="1"/>
    <n v="1"/>
    <n v="0"/>
    <n v="206373.5"/>
    <n v="206373.5"/>
    <n v="0"/>
  </r>
  <r>
    <s v="Catalogo principalCSP ENTIDADES NO CUALIFICADASCFQ7TTC0HBSJ-0001_NCLF"/>
    <s v="CFQ7TTC0HBSJ-0001_NCLFCSP ENTIDADES NO CUALIFICADAS"/>
    <m/>
    <x v="0"/>
    <s v="CFQ7TTC0HBSJ-0001_NCLF"/>
    <x v="5"/>
    <s v="Catalogo principal"/>
    <s v="USD"/>
    <s v="N/A"/>
    <s v="Dynamics 365 Sales Premium_NCLF"/>
    <s v="Unidad"/>
    <s v="Und"/>
    <s v="Producto"/>
    <s v="N/A"/>
    <s v="N/A"/>
    <s v="N/A"/>
    <s v="CFQ7TTC0HBSJ-0001_NCLF"/>
    <s v="Suscripción mensual con pago anual"/>
    <n v="135"/>
    <n v="1"/>
    <n v="1"/>
    <n v="0"/>
    <n v="557208.45000000007"/>
    <n v="557208.44999999995"/>
    <n v="0"/>
  </r>
  <r>
    <s v="Catalogo principalCSP ENTIDADES NO CUALIFICADASCFQ7TTC0LFN5-0004_NCLF"/>
    <s v="CFQ7TTC0LFN5-0004_NCLFCSP ENTIDADES NO CUALIFICADAS"/>
    <m/>
    <x v="0"/>
    <s v="CFQ7TTC0LFN5-0004_NCLF"/>
    <x v="5"/>
    <s v="Catalogo principal"/>
    <s v="USD"/>
    <s v="N/A"/>
    <s v="Dynamics 365 Sales Professional Attach to Qualifying Dynamics 365 Base Offer_NCLF"/>
    <s v="Unidad"/>
    <s v="Und"/>
    <s v="Producto"/>
    <s v="N/A"/>
    <s v="N/A"/>
    <s v="N/A"/>
    <s v="CFQ7TTC0LFN5-0004_NCLF"/>
    <s v="Suscripción mensual con pago anual"/>
    <n v="20"/>
    <n v="1"/>
    <n v="1"/>
    <n v="0"/>
    <n v="82549.400000000009"/>
    <n v="82549.399999999994"/>
    <n v="0"/>
  </r>
  <r>
    <s v="Catalogo principalCSP ENTIDADES NO CUALIFICADASCFQ7TTC0LFN5-0002_NCLF"/>
    <s v="CFQ7TTC0LFN5-0002_NCLFCSP ENTIDADES NO CUALIFICADAS"/>
    <m/>
    <x v="0"/>
    <s v="CFQ7TTC0LFN5-0002_NCLF"/>
    <x v="5"/>
    <s v="Catalogo principal"/>
    <s v="USD"/>
    <s v="N/A"/>
    <s v="Dynamics 365 Sales Professional_NCLF"/>
    <s v="Unidad"/>
    <s v="Und"/>
    <s v="Producto"/>
    <s v="N/A"/>
    <s v="N/A"/>
    <s v="N/A"/>
    <s v="CFQ7TTC0LFN5-0002_NCLF"/>
    <s v="Suscripción mensual con pago anual"/>
    <n v="65"/>
    <n v="1"/>
    <n v="1"/>
    <n v="0"/>
    <n v="268285.55"/>
    <n v="268285.55"/>
    <n v="0"/>
  </r>
  <r>
    <s v="Catalogo principalCSP ENTIDADES NO CUALIFICADASCFQ7TTC0LH31-0009_NCLF"/>
    <s v="CFQ7TTC0LH31-0009_NCLFCSP ENTIDADES NO CUALIFICADAS"/>
    <m/>
    <x v="0"/>
    <s v="CFQ7TTC0LH31-0009_NCLF"/>
    <x v="5"/>
    <s v="Catalogo principal"/>
    <s v="USD"/>
    <s v="N/A"/>
    <s v="Standard Cloud Scale Unit Overage_NCLF"/>
    <s v="Unidad"/>
    <s v="Und"/>
    <s v="Producto"/>
    <s v="N/A"/>
    <s v="N/A"/>
    <s v="N/A"/>
    <s v="CFQ7TTC0LH31-0009_NCLF"/>
    <s v="Suscripción mensual con pago anual"/>
    <n v="500"/>
    <n v="1"/>
    <n v="1"/>
    <n v="0"/>
    <n v="2063735.0000000002"/>
    <n v="2063735"/>
    <n v="0"/>
  </r>
  <r>
    <s v="Catalogo principalCSP ENTIDADES NO CUALIFICADASCFQ7TTC0LH31-0008_NCLF"/>
    <s v="CFQ7TTC0LH31-0008_NCLFCSP ENTIDADES NO CUALIFICADAS"/>
    <m/>
    <x v="0"/>
    <s v="CFQ7TTC0LH31-0008_NCLF"/>
    <x v="5"/>
    <s v="Catalogo principal"/>
    <s v="USD"/>
    <s v="N/A"/>
    <s v="Basic Cloud Scale Unit add-in for Dynamics 365 Supply Chain Management_NCLF"/>
    <s v="Unidad"/>
    <s v="Und"/>
    <s v="Producto"/>
    <s v="N/A"/>
    <s v="N/A"/>
    <s v="N/A"/>
    <s v="CFQ7TTC0LH31-0008_NCLF"/>
    <s v="Suscripción mensual con pago anual"/>
    <n v="4000"/>
    <n v="1"/>
    <n v="1"/>
    <n v="0"/>
    <n v="16509880.000000002"/>
    <n v="16509880"/>
    <n v="0"/>
  </r>
  <r>
    <s v="Catalogo principalCSP ENTIDADES NO CUALIFICADASCFQ7TTC0LH31-0007_NCLF"/>
    <s v="CFQ7TTC0LH31-0007_NCLFCSP ENTIDADES NO CUALIFICADAS"/>
    <m/>
    <x v="0"/>
    <s v="CFQ7TTC0LH31-0007_NCLF"/>
    <x v="5"/>
    <s v="Catalogo principal"/>
    <s v="USD"/>
    <s v="N/A"/>
    <s v="Basic Cloud Scale Unit Overage_NCLF"/>
    <s v="Unidad"/>
    <s v="Und"/>
    <s v="Producto"/>
    <s v="N/A"/>
    <s v="N/A"/>
    <s v="N/A"/>
    <s v="CFQ7TTC0LH31-0007_NCLF"/>
    <s v="Suscripción mensual con pago anual"/>
    <n v="100"/>
    <n v="1"/>
    <n v="1"/>
    <n v="0"/>
    <n v="412747"/>
    <n v="412747"/>
    <n v="0"/>
  </r>
  <r>
    <s v="Catalogo principalCSP ENTIDADES NO CUALIFICADASCFQ7TTC0LH31-0005_NCLF"/>
    <s v="CFQ7TTC0LH31-0005_NCLFCSP ENTIDADES NO CUALIFICADAS"/>
    <m/>
    <x v="0"/>
    <s v="CFQ7TTC0LH31-0005_NCLF"/>
    <x v="5"/>
    <s v="Catalogo principal"/>
    <s v="USD"/>
    <s v="N/A"/>
    <s v="Standard Cloud Scale Unit add-in for Dynamics 365 Supply Chain Management_NCLF"/>
    <s v="Unidad"/>
    <s v="Und"/>
    <s v="Producto"/>
    <s v="N/A"/>
    <s v="N/A"/>
    <s v="N/A"/>
    <s v="CFQ7TTC0LH31-0005_NCLF"/>
    <s v="Suscripción mensual con pago anual"/>
    <n v="12000"/>
    <n v="1"/>
    <n v="1"/>
    <n v="0"/>
    <n v="49529640"/>
    <n v="49529640"/>
    <n v="0"/>
  </r>
  <r>
    <s v="Catalogo principalCSP ENTIDADES NO CUALIFICADASCFQ7TTC0LH31-0002_NCLF"/>
    <s v="CFQ7TTC0LH31-0002_NCLFCSP ENTIDADES NO CUALIFICADAS"/>
    <m/>
    <x v="0"/>
    <s v="CFQ7TTC0LH31-0002_NCLF"/>
    <x v="5"/>
    <s v="Catalogo principal"/>
    <s v="USD"/>
    <s v="N/A"/>
    <s v="Dynamics 365 Supply Chain Management Attach to Qualifying Dynamics 365 Base Offer_NCLF"/>
    <s v="Unidad"/>
    <s v="Und"/>
    <s v="Producto"/>
    <s v="N/A"/>
    <s v="N/A"/>
    <s v="N/A"/>
    <s v="CFQ7TTC0LH31-0002_NCLF"/>
    <s v="Suscripción mensual con pago anual"/>
    <n v="30"/>
    <n v="1"/>
    <n v="1"/>
    <n v="0"/>
    <n v="123824.1"/>
    <n v="123824.1"/>
    <n v="0"/>
  </r>
  <r>
    <s v="Catalogo principalCSP ENTIDADES NO CUALIFICADASCFQ7TTC0LH31-001C_NCLF"/>
    <s v="CFQ7TTC0LH31-001C_NCLFCSP ENTIDADES NO CUALIFICADAS"/>
    <m/>
    <x v="0"/>
    <s v="CFQ7TTC0LH31-001C_NCLF"/>
    <x v="5"/>
    <s v="Catalogo principal"/>
    <s v="USD"/>
    <s v="N/A"/>
    <s v="Basic Edge Scale Unit add-in for Dynamics 365 Supply Chain Management_NCLF"/>
    <s v="Unidad"/>
    <s v="Und"/>
    <s v="Producto"/>
    <s v="N/A"/>
    <s v="N/A"/>
    <s v="N/A"/>
    <s v="CFQ7TTC0LH31-001C_NCLF"/>
    <s v="Suscripción mensual con pago anual"/>
    <n v="2000"/>
    <n v="1"/>
    <n v="1"/>
    <n v="0"/>
    <n v="8254940.0000000009"/>
    <n v="8254940"/>
    <n v="0"/>
  </r>
  <r>
    <s v="Catalogo principalCSP ENTIDADES NO CUALIFICADASCFQ7TTC0LH31-001B_NCLF"/>
    <s v="CFQ7TTC0LH31-001B_NCLFCSP ENTIDADES NO CUALIFICADAS"/>
    <m/>
    <x v="0"/>
    <s v="CFQ7TTC0LH31-001B_NCLF"/>
    <x v="5"/>
    <s v="Catalogo principal"/>
    <s v="USD"/>
    <s v="N/A"/>
    <s v="Basic Edge Scale Unit Overage_NCLF"/>
    <s v="Unidad"/>
    <s v="Und"/>
    <s v="Producto"/>
    <s v="N/A"/>
    <s v="N/A"/>
    <s v="N/A"/>
    <s v="CFQ7TTC0LH31-001B_NCLF"/>
    <s v="Suscripción mensual con pago anual"/>
    <n v="50"/>
    <n v="1"/>
    <n v="1"/>
    <n v="0"/>
    <n v="206373.5"/>
    <n v="206373.5"/>
    <n v="0"/>
  </r>
  <r>
    <s v="Catalogo principalCSP ENTIDADES NO CUALIFICADASCFQ7TTC0LH31-0019_NCLF"/>
    <s v="CFQ7TTC0LH31-0019_NCLFCSP ENTIDADES NO CUALIFICADAS"/>
    <m/>
    <x v="0"/>
    <s v="CFQ7TTC0LH31-0019_NCLF"/>
    <x v="5"/>
    <s v="Catalogo principal"/>
    <s v="USD"/>
    <s v="N/A"/>
    <s v="Standard Edge Scale Unit add-in for Dynamics 365 Supply Chain Management_NCLF"/>
    <s v="Unidad"/>
    <s v="Und"/>
    <s v="Producto"/>
    <s v="N/A"/>
    <s v="N/A"/>
    <s v="N/A"/>
    <s v="CFQ7TTC0LH31-0019_NCLF"/>
    <s v="Suscripción mensual con pago anual"/>
    <n v="6000"/>
    <n v="1"/>
    <n v="1"/>
    <n v="0"/>
    <n v="24764820"/>
    <n v="24764820"/>
    <n v="0"/>
  </r>
  <r>
    <s v="Catalogo principalCSP ENTIDADES NO CUALIFICADASCFQ7TTC0LH31-0018_NCLF"/>
    <s v="CFQ7TTC0LH31-0018_NCLFCSP ENTIDADES NO CUALIFICADAS"/>
    <m/>
    <x v="0"/>
    <s v="CFQ7TTC0LH31-0018_NCLF"/>
    <x v="5"/>
    <s v="Catalogo principal"/>
    <s v="USD"/>
    <s v="N/A"/>
    <s v="Standard Edge Scale Unit Overage_NCLF"/>
    <s v="Unidad"/>
    <s v="Und"/>
    <s v="Producto"/>
    <s v="N/A"/>
    <s v="N/A"/>
    <s v="N/A"/>
    <s v="CFQ7TTC0LH31-0018_NCLF"/>
    <s v="Suscripción mensual con pago anual"/>
    <n v="250"/>
    <n v="1"/>
    <n v="1"/>
    <n v="0"/>
    <n v="1031867.5000000001"/>
    <n v="1031867.5"/>
    <n v="0"/>
  </r>
  <r>
    <s v="Catalogo principalCSP ENTIDADES NO CUALIFICADASCFQ7TTC0LH31-0001_NCLF"/>
    <s v="CFQ7TTC0LH31-0001_NCLFCSP ENTIDADES NO CUALIFICADAS"/>
    <m/>
    <x v="0"/>
    <s v="CFQ7TTC0LH31-0001_NCLF"/>
    <x v="5"/>
    <s v="Catalogo principal"/>
    <s v="USD"/>
    <s v="N/A"/>
    <s v="Dynamics 365 Supply Chain Management_NCLF"/>
    <s v="Unidad"/>
    <s v="Und"/>
    <s v="Producto"/>
    <s v="N/A"/>
    <s v="N/A"/>
    <s v="N/A"/>
    <s v="CFQ7TTC0LH31-0001_NCLF"/>
    <s v="Suscripción mensual con pago anual"/>
    <n v="180"/>
    <n v="1"/>
    <n v="1"/>
    <n v="0"/>
    <n v="742944.60000000009"/>
    <n v="742944.6"/>
    <n v="0"/>
  </r>
  <r>
    <s v="Catalogo principalCSP ENTIDADES NO CUALIFICADASCFQ7TTC0LFNJ-0001_NCLF"/>
    <s v="CFQ7TTC0LFNJ-0001_NCLFCSP ENTIDADES NO CUALIFICADAS"/>
    <m/>
    <x v="0"/>
    <s v="CFQ7TTC0LFNJ-0001_NCLF"/>
    <x v="5"/>
    <s v="Catalogo principal"/>
    <s v="USD"/>
    <s v="N/A"/>
    <s v="Dynamics 365 Team Members_NCLF"/>
    <s v="Unidad"/>
    <s v="Und"/>
    <s v="Producto"/>
    <s v="N/A"/>
    <s v="N/A"/>
    <s v="N/A"/>
    <s v="CFQ7TTC0LFNJ-0001_NCLF"/>
    <s v="Suscripción mensual con pago anual"/>
    <n v="8"/>
    <n v="1"/>
    <n v="1"/>
    <n v="0"/>
    <n v="33019.760000000002"/>
    <n v="33019.760000000002"/>
    <n v="0"/>
  </r>
  <r>
    <s v="Catalogo principalCSP ENTIDADES NO CUALIFICADASCFQ7TTC0HD42-000C_NCLF"/>
    <s v="CFQ7TTC0HD42-000C_NCLFCSP ENTIDADES NO CUALIFICADAS"/>
    <m/>
    <x v="0"/>
    <s v="CFQ7TTC0HD42-000C_NCLF"/>
    <x v="5"/>
    <s v="Catalogo principal"/>
    <s v="USD"/>
    <s v="N/A"/>
    <s v="Dynamics 365 Commerce Ratings and Reviews_NCLF"/>
    <s v="Unidad"/>
    <s v="Und"/>
    <s v="Producto"/>
    <s v="N/A"/>
    <s v="N/A"/>
    <s v="N/A"/>
    <s v="CFQ7TTC0HD42-000C_NCLF"/>
    <s v="Suscripción mensual con pago anual"/>
    <n v="750"/>
    <n v="1"/>
    <n v="1"/>
    <n v="0"/>
    <n v="3095602.5"/>
    <n v="3095602.5"/>
    <n v="0"/>
  </r>
  <r>
    <s v="Catalogo principalCSP ENTIDADES NO CUALIFICADASCFQ7TTC0HD42-000B_NCLF"/>
    <s v="CFQ7TTC0HD42-000B_NCLFCSP ENTIDADES NO CUALIFICADAS"/>
    <m/>
    <x v="0"/>
    <s v="CFQ7TTC0HD42-000B_NCLF"/>
    <x v="5"/>
    <s v="Catalogo principal"/>
    <s v="USD"/>
    <s v="N/A"/>
    <s v="Dynamics 365 Commerce Scale Unit Basic - Cloud_NCLF"/>
    <s v="Unidad"/>
    <s v="Und"/>
    <s v="Producto"/>
    <s v="N/A"/>
    <s v="N/A"/>
    <s v="N/A"/>
    <s v="CFQ7TTC0HD42-000B_NCLF"/>
    <s v="Suscripción mensual con pago anual"/>
    <n v="6000"/>
    <n v="1"/>
    <n v="1"/>
    <n v="0"/>
    <n v="24764820"/>
    <n v="24764820"/>
    <n v="0"/>
  </r>
  <r>
    <s v="Catalogo principalCSP ENTIDADES NO CUALIFICADASCFQ7TTC0HD42-0009_NCLF"/>
    <s v="CFQ7TTC0HD42-0009_NCLFCSP ENTIDADES NO CUALIFICADAS"/>
    <m/>
    <x v="0"/>
    <s v="CFQ7TTC0HD42-0009_NCLF"/>
    <x v="5"/>
    <s v="Catalogo principal"/>
    <s v="USD"/>
    <s v="N/A"/>
    <s v="Dynamics 365 Commerce Scale Unit Standard - Cloud_NCLF"/>
    <s v="Unidad"/>
    <s v="Und"/>
    <s v="Producto"/>
    <s v="N/A"/>
    <s v="N/A"/>
    <s v="N/A"/>
    <s v="CFQ7TTC0HD42-0009_NCLF"/>
    <s v="Suscripción mensual con pago anual"/>
    <n v="17000"/>
    <n v="1"/>
    <n v="1"/>
    <n v="0"/>
    <n v="70166990"/>
    <n v="70166990"/>
    <n v="0"/>
  </r>
  <r>
    <s v="Catalogo principalCSP ENTIDADES NO CUALIFICADASCFQ7TTC0HD42-0008_NCLF"/>
    <s v="CFQ7TTC0HD42-0008_NCLFCSP ENTIDADES NO CUALIFICADAS"/>
    <m/>
    <x v="0"/>
    <s v="CFQ7TTC0HD42-0008_NCLF"/>
    <x v="5"/>
    <s v="Catalogo principal"/>
    <s v="USD"/>
    <s v="N/A"/>
    <s v="Dynamics 365 Commerce Scale Unit Premium - Cloud_NCLF"/>
    <s v="Unidad"/>
    <s v="Und"/>
    <s v="Producto"/>
    <s v="N/A"/>
    <s v="N/A"/>
    <s v="N/A"/>
    <s v="CFQ7TTC0HD42-0008_NCLF"/>
    <s v="Suscripción mensual con pago anual"/>
    <n v="37000"/>
    <n v="1"/>
    <n v="1"/>
    <n v="0"/>
    <n v="152716390"/>
    <n v="152716390"/>
    <n v="0"/>
  </r>
  <r>
    <s v="Catalogo principalCSP ENTIDADES NO CUALIFICADASCFQ7TTC0HD42-0001_NCLF"/>
    <s v="CFQ7TTC0HD42-0001_NCLFCSP ENTIDADES NO CUALIFICADAS"/>
    <m/>
    <x v="0"/>
    <s v="CFQ7TTC0HD42-0001_NCLF"/>
    <x v="5"/>
    <s v="Catalogo principal"/>
    <s v="USD"/>
    <s v="N/A"/>
    <s v="Dynamics 365 Commerce Recommendations_NCLF"/>
    <s v="Unidad"/>
    <s v="Und"/>
    <s v="Producto"/>
    <s v="N/A"/>
    <s v="N/A"/>
    <s v="N/A"/>
    <s v="CFQ7TTC0HD42-0001_NCLF"/>
    <s v="Suscripción mensual con pago anual"/>
    <n v="3000"/>
    <n v="1"/>
    <n v="1"/>
    <n v="0"/>
    <n v="12382410"/>
    <n v="12382410"/>
    <n v="0"/>
  </r>
  <r>
    <s v="Catalogo principalCSP ENTIDADES NO CUALIFICADASCFQ7TTC0LHT4-0001_NCLF"/>
    <s v="CFQ7TTC0LHT4-0001_NCLFCSP ENTIDADES NO CUALIFICADAS"/>
    <m/>
    <x v="0"/>
    <s v="CFQ7TTC0LHT4-0001_NCLF"/>
    <x v="5"/>
    <s v="Catalogo principal"/>
    <s v="USD"/>
    <s v="N/A"/>
    <s v="Enterprise Mobility + Security E3_NCLF"/>
    <s v="Unidad"/>
    <s v="Und"/>
    <s v="Producto"/>
    <s v="N/A"/>
    <s v="N/A"/>
    <s v="N/A"/>
    <s v="CFQ7TTC0LHT4-0001_NCLF"/>
    <s v="Suscripción mensual con pago anual"/>
    <n v="10.6"/>
    <n v="1"/>
    <n v="1"/>
    <n v="0"/>
    <n v="43751.182000000001"/>
    <n v="43751.18"/>
    <n v="0"/>
  </r>
  <r>
    <s v="Catalogo principalCSP ENTIDADES NO CUALIFICADASCFQ7TTC0LFJ1-0001_NCLF"/>
    <s v="CFQ7TTC0LFJ1-0001_NCLFCSP ENTIDADES NO CUALIFICADAS"/>
    <m/>
    <x v="0"/>
    <s v="CFQ7TTC0LFJ1-0001_NCLF"/>
    <x v="5"/>
    <s v="Catalogo principal"/>
    <s v="USD"/>
    <s v="N/A"/>
    <s v="Enterprise Mobility + Security E5_NCLF"/>
    <s v="Unidad"/>
    <s v="Und"/>
    <s v="Producto"/>
    <s v="N/A"/>
    <s v="N/A"/>
    <s v="N/A"/>
    <s v="CFQ7TTC0LFJ1-0001_NCLF"/>
    <s v="Suscripción mensual con pago anual"/>
    <n v="16.400000000000002"/>
    <n v="1"/>
    <n v="1"/>
    <n v="0"/>
    <n v="67690.508000000016"/>
    <n v="67690.509999999995"/>
    <n v="0"/>
  </r>
  <r>
    <s v="Catalogo principalCSP ENTIDADES NO CUALIFICADASCFQ7TTC0LH16-0001_NCLF"/>
    <s v="CFQ7TTC0LH16-0001_NCLFCSP ENTIDADES NO CUALIFICADAS"/>
    <m/>
    <x v="0"/>
    <s v="CFQ7TTC0LH16-0001_NCLF"/>
    <x v="5"/>
    <s v="Catalogo principal"/>
    <s v="USD"/>
    <s v="N/A"/>
    <s v="Exchange Online (Plan 1)_NCLF"/>
    <s v="Unidad"/>
    <s v="Und"/>
    <s v="Producto"/>
    <s v="N/A"/>
    <s v="N/A"/>
    <s v="N/A"/>
    <s v="CFQ7TTC0LH16-0001_NCLF"/>
    <s v="Suscripción mensual con pago anual"/>
    <n v="4"/>
    <n v="1"/>
    <n v="1"/>
    <n v="0"/>
    <n v="16509.88"/>
    <n v="16509.88"/>
    <n v="0"/>
  </r>
  <r>
    <s v="Catalogo principalCSP ENTIDADES NO CUALIFICADASCFQ7TTC0LH1P-0001_NCLF"/>
    <s v="CFQ7TTC0LH1P-0001_NCLFCSP ENTIDADES NO CUALIFICADAS"/>
    <m/>
    <x v="0"/>
    <s v="CFQ7TTC0LH1P-0001_NCLF"/>
    <x v="5"/>
    <s v="Catalogo principal"/>
    <s v="USD"/>
    <s v="N/A"/>
    <s v="Exchange Online (Plan 2)_NCLF"/>
    <s v="Unidad"/>
    <s v="Und"/>
    <s v="Producto"/>
    <s v="N/A"/>
    <s v="N/A"/>
    <s v="N/A"/>
    <s v="CFQ7TTC0LH1P-0001_NCLF"/>
    <s v="Suscripción mensual con pago anual"/>
    <n v="8"/>
    <n v="1"/>
    <n v="1"/>
    <n v="0"/>
    <n v="33019.760000000002"/>
    <n v="33019.760000000002"/>
    <n v="0"/>
  </r>
  <r>
    <s v="Catalogo principalCSP ENTIDADES NO CUALIFICADASCFQ7TTC0LH0J-0001_NCLF"/>
    <s v="CFQ7TTC0LH0J-0001_NCLFCSP ENTIDADES NO CUALIFICADAS"/>
    <m/>
    <x v="0"/>
    <s v="CFQ7TTC0LH0J-0001_NCLF"/>
    <x v="5"/>
    <s v="Catalogo principal"/>
    <s v="USD"/>
    <s v="N/A"/>
    <s v="Exchange Online Archiving for Exchange Online_NCLF"/>
    <s v="Unidad"/>
    <s v="Und"/>
    <s v="Producto"/>
    <s v="N/A"/>
    <s v="N/A"/>
    <s v="N/A"/>
    <s v="CFQ7TTC0LH0J-0001_NCLF"/>
    <s v="Suscripción mensual con pago anual"/>
    <n v="3"/>
    <n v="1"/>
    <n v="1"/>
    <n v="0"/>
    <n v="12382.41"/>
    <n v="12382.41"/>
    <n v="0"/>
  </r>
  <r>
    <s v="Catalogo principalCSP ENTIDADES NO CUALIFICADASCFQ7TTC0LHQ5-0001_NCLF"/>
    <s v="CFQ7TTC0LHQ5-0001_NCLFCSP ENTIDADES NO CUALIFICADAS"/>
    <m/>
    <x v="0"/>
    <s v="CFQ7TTC0LHQ5-0001_NCLF"/>
    <x v="5"/>
    <s v="Catalogo principal"/>
    <s v="USD"/>
    <s v="N/A"/>
    <s v="Exchange Online Archiving for Exchange Server_NCLF"/>
    <s v="Unidad"/>
    <s v="Und"/>
    <s v="Producto"/>
    <s v="N/A"/>
    <s v="N/A"/>
    <s v="N/A"/>
    <s v="CFQ7TTC0LHQ5-0001_NCLF"/>
    <s v="Suscripción mensual con pago anual"/>
    <n v="3"/>
    <n v="1"/>
    <n v="1"/>
    <n v="0"/>
    <n v="12382.41"/>
    <n v="12382.41"/>
    <n v="0"/>
  </r>
  <r>
    <s v="Catalogo principalCSP ENTIDADES NO CUALIFICADASCFQ7TTC0LH0L-0001_NCLF"/>
    <s v="CFQ7TTC0LH0L-0001_NCLFCSP ENTIDADES NO CUALIFICADAS"/>
    <m/>
    <x v="0"/>
    <s v="CFQ7TTC0LH0L-0001_NCLF"/>
    <x v="5"/>
    <s v="Catalogo principal"/>
    <s v="USD"/>
    <s v="N/A"/>
    <s v="Exchange Online Kiosk_NCLF"/>
    <s v="Unidad"/>
    <s v="Und"/>
    <s v="Producto"/>
    <s v="N/A"/>
    <s v="N/A"/>
    <s v="N/A"/>
    <s v="CFQ7TTC0LH0L-0001_NCLF"/>
    <s v="Suscripción mensual con pago anual"/>
    <n v="2"/>
    <n v="1"/>
    <n v="1"/>
    <n v="0"/>
    <n v="8254.94"/>
    <n v="8254.94"/>
    <n v="0"/>
  </r>
  <r>
    <s v="Catalogo principalCSP ENTIDADES NO CUALIFICADASCFQ7TTC0LGZM-0001_NCLF"/>
    <s v="CFQ7TTC0LGZM-0001_NCLFCSP ENTIDADES NO CUALIFICADAS"/>
    <m/>
    <x v="0"/>
    <s v="CFQ7TTC0LGZM-0001_NCLF"/>
    <x v="5"/>
    <s v="Catalogo principal"/>
    <s v="USD"/>
    <s v="N/A"/>
    <s v="Exchange Online Protection_NCLF"/>
    <s v="Unidad"/>
    <s v="Und"/>
    <s v="Producto"/>
    <s v="N/A"/>
    <s v="N/A"/>
    <s v="N/A"/>
    <s v="CFQ7TTC0LGZM-0001_NCLF"/>
    <s v="Suscripción mensual con pago anual"/>
    <n v="1"/>
    <n v="1"/>
    <n v="1"/>
    <n v="0"/>
    <n v="4127.47"/>
    <n v="4127.47"/>
    <n v="0"/>
  </r>
  <r>
    <s v="Catalogo principalCSP ENTIDADES NO CUALIFICADASCFQ7TTC0HDJX-0001_NCLF"/>
    <s v="CFQ7TTC0HDJX-0001_NCLFCSP ENTIDADES NO CUALIFICADAS"/>
    <m/>
    <x v="0"/>
    <s v="CFQ7TTC0HDJX-0001_NCLF"/>
    <x v="5"/>
    <s v="Catalogo principal"/>
    <s v="USD"/>
    <s v="N/A"/>
    <s v="Extra Graph Connector Capacity_NCLF"/>
    <s v="Unidad"/>
    <s v="Und"/>
    <s v="Producto"/>
    <s v="N/A"/>
    <s v="N/A"/>
    <s v="N/A"/>
    <s v="CFQ7TTC0HDJX-0001_NCLF"/>
    <s v="Suscripción mensual con pago anual"/>
    <n v="1000"/>
    <n v="1"/>
    <n v="1"/>
    <n v="0"/>
    <n v="4127470.0000000005"/>
    <n v="4127470"/>
    <n v="0"/>
  </r>
  <r>
    <s v="Catalogo principalCSP ENTIDADES NO CUALIFICADASCFQ7TTC0HD4F-0002_NCLF"/>
    <s v="CFQ7TTC0HD4F-0002_NCLFCSP ENTIDADES NO CUALIFICADAS"/>
    <m/>
    <x v="0"/>
    <s v="CFQ7TTC0HD4F-0002_NCLF"/>
    <x v="5"/>
    <s v="Catalogo principal"/>
    <s v="USD"/>
    <s v="N/A"/>
    <s v="Sensor Data Intelligence Additional Machines Add-in for Dynamics 365 Supply Chain Management_NCLF"/>
    <s v="Unidad"/>
    <s v="Und"/>
    <s v="Producto"/>
    <s v="N/A"/>
    <s v="N/A"/>
    <s v="N/A"/>
    <s v="CFQ7TTC0HD4F-0002_NCLF"/>
    <s v="Suscripción mensual con pago anual"/>
    <n v="250"/>
    <n v="1"/>
    <n v="1"/>
    <n v="0"/>
    <n v="1031867.5000000001"/>
    <n v="1031867.5"/>
    <n v="0"/>
  </r>
  <r>
    <s v="Catalogo principalCSP ENTIDADES NO CUALIFICADASCFQ7TTC0HD4F-0001_NCLF"/>
    <s v="CFQ7TTC0HD4F-0001_NCLFCSP ENTIDADES NO CUALIFICADAS"/>
    <m/>
    <x v="0"/>
    <s v="CFQ7TTC0HD4F-0001_NCLF"/>
    <x v="5"/>
    <s v="Catalogo principal"/>
    <s v="USD"/>
    <s v="N/A"/>
    <s v="Sensor Data Intelligence Scenario Add-in for Dynamics 365 Supply Chain Management_NCLF"/>
    <s v="Unidad"/>
    <s v="Und"/>
    <s v="Producto"/>
    <s v="N/A"/>
    <s v="N/A"/>
    <s v="N/A"/>
    <s v="CFQ7TTC0HD4F-0001_NCLF"/>
    <s v="Suscripción mensual con pago anual"/>
    <n v="1500"/>
    <n v="1"/>
    <n v="1"/>
    <n v="0"/>
    <n v="6191205"/>
    <n v="6191205"/>
    <n v="0"/>
  </r>
  <r>
    <s v="Catalogo principalCSP ENTIDADES NO CUALIFICADASCFQ7TTC0LH1G-0001_NCLF"/>
    <s v="CFQ7TTC0LH1G-0001_NCLFCSP ENTIDADES NO CUALIFICADAS"/>
    <m/>
    <x v="0"/>
    <s v="CFQ7TTC0LH1G-0001_NCLF"/>
    <x v="5"/>
    <s v="Catalogo principal"/>
    <s v="USD"/>
    <s v="N/A"/>
    <s v="Microsoft 365 Apps for business_NCLF"/>
    <s v="Unidad"/>
    <s v="Und"/>
    <s v="Producto"/>
    <s v="N/A"/>
    <s v="N/A"/>
    <s v="N/A"/>
    <s v="CFQ7TTC0LH1G-0001_NCLF"/>
    <s v="Suscripción mensual con pago anual"/>
    <n v="8.2999999999999989"/>
    <n v="1"/>
    <n v="1"/>
    <n v="0"/>
    <n v="34258.000999999997"/>
    <n v="34258"/>
    <n v="0"/>
  </r>
  <r>
    <s v="Catalogo principalCSP ENTIDADES NO CUALIFICADASCFQ7TTC0LGZT-0001_NCLF"/>
    <s v="CFQ7TTC0LGZT-0001_NCLFCSP ENTIDADES NO CUALIFICADAS"/>
    <m/>
    <x v="0"/>
    <s v="CFQ7TTC0LGZT-0001_NCLF"/>
    <x v="5"/>
    <s v="Catalogo principal"/>
    <s v="USD"/>
    <s v="N/A"/>
    <s v="Microsoft 365 Apps for enterprise_NCLF"/>
    <s v="Unidad"/>
    <s v="Und"/>
    <s v="Producto"/>
    <s v="N/A"/>
    <s v="N/A"/>
    <s v="N/A"/>
    <s v="CFQ7TTC0LGZT-0001_NCLF"/>
    <s v="Suscripción mensual con pago anual"/>
    <n v="12"/>
    <n v="1"/>
    <n v="1"/>
    <n v="0"/>
    <n v="49529.64"/>
    <n v="49529.64"/>
    <n v="0"/>
  </r>
  <r>
    <s v="Catalogo principalCSP ENTIDADES NO CUALIFICADASCFQ7TTC0LHSL-0008_NCLF"/>
    <s v="CFQ7TTC0LHSL-0008_NCLFCSP ENTIDADES NO CUALIFICADAS"/>
    <m/>
    <x v="0"/>
    <s v="CFQ7TTC0LHSL-0008_NCLF"/>
    <x v="5"/>
    <s v="Catalogo principal"/>
    <s v="USD"/>
    <s v="N/A"/>
    <s v="Operator Connect Conferencing_NCLF"/>
    <s v="Unidad"/>
    <s v="Und"/>
    <s v="Producto"/>
    <s v="N/A"/>
    <s v="N/A"/>
    <s v="N/A"/>
    <s v="CFQ7TTC0LHSL-0008_NCLF"/>
    <s v="Suscripción mensual con pago anual"/>
    <n v="0"/>
    <n v="1"/>
    <n v="1"/>
    <n v="0"/>
    <n v="0"/>
    <n v="0"/>
    <n v="0"/>
  </r>
  <r>
    <s v="Catalogo principalCSP ENTIDADES NO CUALIFICADASCFQ7TTC0LHSL-0002_NCLF"/>
    <s v="CFQ7TTC0LHSL-0002_NCLFCSP ENTIDADES NO CUALIFICADAS"/>
    <m/>
    <x v="0"/>
    <s v="CFQ7TTC0LHSL-0002_NCLF"/>
    <x v="5"/>
    <s v="Catalogo principal"/>
    <s v="USD"/>
    <s v="N/A"/>
    <s v="Extended Dial-out Minutes to USA/CAN,IncludeOverage_NCLF"/>
    <s v="Unidad"/>
    <s v="Und"/>
    <s v="Producto"/>
    <s v="N/A"/>
    <s v="N/A"/>
    <s v="N/A"/>
    <s v="CFQ7TTC0LHSL-0002_NCLF"/>
    <s v="Suscripción mensual con pago anual"/>
    <n v="4"/>
    <n v="1"/>
    <n v="1"/>
    <n v="0"/>
    <n v="16509.88"/>
    <n v="16509.88"/>
    <n v="0"/>
  </r>
  <r>
    <s v="Catalogo principalCSP ENTIDADES NO CUALIFICADASCFQ7TTC0LHSL-0001_NCLF"/>
    <s v="CFQ7TTC0LHSL-0001_NCLFCSP ENTIDADES NO CUALIFICADAS"/>
    <m/>
    <x v="0"/>
    <s v="CFQ7TTC0LHSL-0001_NCLF"/>
    <x v="5"/>
    <s v="Catalogo principal"/>
    <s v="USD"/>
    <s v="N/A"/>
    <s v="Microsoft 365 Audio Conferencing,IncludeOverage_NCLF"/>
    <s v="Unidad"/>
    <s v="Und"/>
    <s v="Producto"/>
    <s v="N/A"/>
    <s v="N/A"/>
    <s v="N/A"/>
    <s v="CFQ7TTC0LHSL-0001_NCLF"/>
    <s v="Suscripción mensual con pago anual"/>
    <n v="2.5"/>
    <n v="1"/>
    <n v="1"/>
    <n v="0"/>
    <n v="10318.675000000001"/>
    <n v="10318.68"/>
    <n v="0"/>
  </r>
  <r>
    <s v="Catalogo principalCSP ENTIDADES NO CUALIFICADASCFQ7TTC0LH18-0001_NCLF"/>
    <s v="CFQ7TTC0LH18-0001_NCLFCSP ENTIDADES NO CUALIFICADAS"/>
    <m/>
    <x v="0"/>
    <s v="CFQ7TTC0LH18-0001_NCLF"/>
    <x v="5"/>
    <s v="Catalogo principal"/>
    <s v="USD"/>
    <s v="N/A"/>
    <s v="Microsoft 365 Business Basic_NCLF"/>
    <s v="Unidad"/>
    <s v="Und"/>
    <s v="Producto"/>
    <s v="N/A"/>
    <s v="N/A"/>
    <s v="N/A"/>
    <s v="CFQ7TTC0LH18-0001_NCLF"/>
    <s v="Suscripción mensual con pago anual"/>
    <n v="6"/>
    <n v="1"/>
    <n v="1"/>
    <n v="0"/>
    <n v="24764.82"/>
    <n v="24764.82"/>
    <n v="0"/>
  </r>
  <r>
    <s v="Catalogo principalCSP ENTIDADES NO CUALIFICADASCFQ7TTC0LCHC-0002_NCLF"/>
    <s v="CFQ7TTC0LCHC-0002_NCLFCSP ENTIDADES NO CUALIFICADAS"/>
    <m/>
    <x v="0"/>
    <s v="CFQ7TTC0LCHC-0002_NCLF"/>
    <x v="5"/>
    <s v="Catalogo principal"/>
    <s v="USD"/>
    <s v="N/A"/>
    <s v="Microsoft 365 Business Premium_NCLF"/>
    <s v="Unidad"/>
    <s v="Und"/>
    <s v="Producto"/>
    <s v="N/A"/>
    <s v="N/A"/>
    <s v="N/A"/>
    <s v="CFQ7TTC0LCHC-0002_NCLF"/>
    <s v="Suscripción mensual con pago anual"/>
    <n v="22"/>
    <n v="1"/>
    <n v="1"/>
    <n v="0"/>
    <n v="90804.340000000011"/>
    <n v="90804.34"/>
    <n v="0"/>
  </r>
  <r>
    <s v="Catalogo principalCSP ENTIDADES NO CUALIFICADASCFQ7TTC0LDPB-0001_NCLF"/>
    <s v="CFQ7TTC0LDPB-0001_NCLFCSP ENTIDADES NO CUALIFICADAS"/>
    <m/>
    <x v="0"/>
    <s v="CFQ7TTC0LDPB-0001_NCLF"/>
    <x v="5"/>
    <s v="Catalogo principal"/>
    <s v="USD"/>
    <s v="N/A"/>
    <s v="Microsoft 365 Business Standard_NCLF"/>
    <s v="Unidad"/>
    <s v="Und"/>
    <s v="Producto"/>
    <s v="N/A"/>
    <s v="N/A"/>
    <s v="N/A"/>
    <s v="CFQ7TTC0LDPB-0001_NCLF"/>
    <s v="Suscripción mensual con pago anual"/>
    <n v="12.5"/>
    <n v="1"/>
    <n v="1"/>
    <n v="0"/>
    <n v="51593.375"/>
    <n v="51593.38"/>
    <n v="0"/>
  </r>
  <r>
    <s v="Catalogo principalCSP ENTIDADES NO CUALIFICADASCFQ7TTC0LHXT-0001_NCLF"/>
    <s v="CFQ7TTC0LHXT-0001_NCLFCSP ENTIDADES NO CUALIFICADAS"/>
    <m/>
    <x v="0"/>
    <s v="CFQ7TTC0LHXT-0001_NCLF"/>
    <x v="5"/>
    <s v="Catalogo principal"/>
    <s v="USD"/>
    <s v="N/A"/>
    <s v="Microsoft 365 Domestic and International Calling Plan,IncludeOverage_NCLF"/>
    <s v="Unidad"/>
    <s v="Und"/>
    <s v="Producto"/>
    <s v="N/A"/>
    <s v="N/A"/>
    <s v="N/A"/>
    <s v="CFQ7TTC0LHXT-0001_NCLF"/>
    <s v="Suscripción mensual con pago anual"/>
    <n v="24"/>
    <n v="1"/>
    <n v="1"/>
    <n v="0"/>
    <n v="99059.28"/>
    <n v="99059.28"/>
    <n v="0"/>
  </r>
  <r>
    <s v="Catalogo principalCSP ENTIDADES NO CUALIFICADASCFQ7TTC0LHXJ-0003_NCLF"/>
    <s v="CFQ7TTC0LHXJ-0003_NCLFCSP ENTIDADES NO CUALIFICADAS"/>
    <m/>
    <x v="0"/>
    <s v="CFQ7TTC0LHXJ-0003_NCLF"/>
    <x v="5"/>
    <s v="Catalogo principal"/>
    <s v="USD"/>
    <s v="N/A"/>
    <s v="Microsoft 365 Domestic Calling Plan (120 min),IncludeOverage_NCLF"/>
    <s v="Unidad"/>
    <s v="Und"/>
    <s v="Producto"/>
    <s v="N/A"/>
    <s v="N/A"/>
    <s v="N/A"/>
    <s v="CFQ7TTC0LHXJ-0003_NCLF"/>
    <s v="Suscripción mensual con pago anual"/>
    <n v="6"/>
    <n v="1"/>
    <n v="1"/>
    <n v="0"/>
    <n v="24764.82"/>
    <n v="24764.82"/>
    <n v="0"/>
  </r>
  <r>
    <s v="Catalogo principalCSP ENTIDADES NO CUALIFICADASCFQ7TTC0LHXJ-0001_NCLF"/>
    <s v="CFQ7TTC0LHXJ-0001_NCLFCSP ENTIDADES NO CUALIFICADAS"/>
    <m/>
    <x v="0"/>
    <s v="CFQ7TTC0LHXJ-0001_NCLF"/>
    <x v="5"/>
    <s v="Catalogo principal"/>
    <s v="USD"/>
    <s v="N/A"/>
    <s v="Microsoft 365 Domestic Calling Plan,IncludeOverage_NCLF"/>
    <s v="Unidad"/>
    <s v="Und"/>
    <s v="Producto"/>
    <s v="N/A"/>
    <s v="N/A"/>
    <s v="N/A"/>
    <s v="CFQ7TTC0LHXJ-0001_NCLF"/>
    <s v="Suscripción mensual con pago anual"/>
    <n v="12"/>
    <n v="1"/>
    <n v="1"/>
    <n v="0"/>
    <n v="49529.64"/>
    <n v="49529.64"/>
    <n v="0"/>
  </r>
  <r>
    <s v="Catalogo principalCSP ENTIDADES NO CUALIFICADASCFQ7TTC0LFLX-0003_NCLF"/>
    <s v="CFQ7TTC0LFLX-0003_NCLFCSP ENTIDADES NO CUALIFICADAS"/>
    <m/>
    <x v="0"/>
    <s v="CFQ7TTC0LFLX-0003_NCLF"/>
    <x v="5"/>
    <s v="Catalogo principal"/>
    <s v="USD"/>
    <s v="N/A"/>
    <s v="Microsoft 365 E3 - Unattended License_NCLF"/>
    <s v="Unidad"/>
    <s v="Und"/>
    <s v="Producto"/>
    <s v="N/A"/>
    <s v="N/A"/>
    <s v="N/A"/>
    <s v="CFQ7TTC0LFLX-0003_NCLF"/>
    <s v="Suscripción mensual con pago anual"/>
    <n v="36"/>
    <n v="1"/>
    <n v="1"/>
    <n v="0"/>
    <n v="148588.92000000001"/>
    <n v="148588.92000000001"/>
    <n v="0"/>
  </r>
  <r>
    <s v="Catalogo principalCSP ENTIDADES NO CUALIFICADASCFQ7TTC0LFLX-0001_NCLF"/>
    <s v="CFQ7TTC0LFLX-0001_NCLFCSP ENTIDADES NO CUALIFICADAS"/>
    <m/>
    <x v="0"/>
    <s v="CFQ7TTC0LFLX-0001_NCLF"/>
    <x v="5"/>
    <s v="Catalogo principal"/>
    <s v="USD"/>
    <s v="N/A"/>
    <s v="Microsoft 365 E3_NCLF"/>
    <s v="Unidad"/>
    <s v="Und"/>
    <s v="Producto"/>
    <s v="N/A"/>
    <s v="N/A"/>
    <s v="N/A"/>
    <s v="CFQ7TTC0LFLX-0001_NCLF"/>
    <s v="Suscripción mensual con pago anual"/>
    <n v="36"/>
    <n v="1"/>
    <n v="1"/>
    <n v="0"/>
    <n v="148588.92000000001"/>
    <n v="148588.92000000001"/>
    <n v="0"/>
  </r>
  <r>
    <s v="Catalogo principalCSP ENTIDADES NO CUALIFICADASCFQ7TTC0LFLZ-0003_NCLF"/>
    <s v="CFQ7TTC0LFLZ-0003_NCLFCSP ENTIDADES NO CUALIFICADAS"/>
    <m/>
    <x v="0"/>
    <s v="CFQ7TTC0LFLZ-0003_NCLF"/>
    <x v="5"/>
    <s v="Catalogo principal"/>
    <s v="USD"/>
    <s v="N/A"/>
    <s v="Microsoft 365 E5 without Audio Conferencing_NCLF"/>
    <s v="Unidad"/>
    <s v="Und"/>
    <s v="Producto"/>
    <s v="N/A"/>
    <s v="N/A"/>
    <s v="N/A"/>
    <s v="CFQ7TTC0LFLZ-0003_NCLF"/>
    <s v="Suscripción mensual con pago anual"/>
    <n v="57"/>
    <n v="1"/>
    <n v="1"/>
    <n v="0"/>
    <n v="235265.79"/>
    <n v="235265.79"/>
    <n v="0"/>
  </r>
  <r>
    <s v="Catalogo principalCSP ENTIDADES NO CUALIFICADASCFQ7TTC0LFLZ-0002_NCLF"/>
    <s v="CFQ7TTC0LFLZ-0002_NCLFCSP ENTIDADES NO CUALIFICADAS"/>
    <m/>
    <x v="0"/>
    <s v="CFQ7TTC0LFLZ-0002_NCLF"/>
    <x v="5"/>
    <s v="Catalogo principal"/>
    <s v="USD"/>
    <s v="N/A"/>
    <s v="Microsoft 365 E5,IncludeOverage_NCLF"/>
    <s v="Unidad"/>
    <s v="Und"/>
    <s v="Producto"/>
    <s v="N/A"/>
    <s v="N/A"/>
    <s v="N/A"/>
    <s v="CFQ7TTC0LFLZ-0002_NCLF"/>
    <s v="Suscripción mensual con pago anual"/>
    <n v="57"/>
    <n v="1"/>
    <n v="1"/>
    <n v="0"/>
    <n v="235265.79"/>
    <n v="235265.79"/>
    <n v="0"/>
  </r>
  <r>
    <s v="Catalogo principalCSP ENTIDADES NO CUALIFICADASCFQ7TTC0LHR4-0002_NCLF"/>
    <s v="CFQ7TTC0LHR4-0002_NCLFCSP ENTIDADES NO CUALIFICADAS"/>
    <m/>
    <x v="0"/>
    <s v="CFQ7TTC0LHR4-0002_NCLF"/>
    <x v="5"/>
    <s v="Catalogo principal"/>
    <s v="USD"/>
    <s v="N/A"/>
    <s v="Compliance Manager Premium Assessment Add-On_NCLF"/>
    <s v="Unidad"/>
    <s v="Und"/>
    <s v="Producto"/>
    <s v="N/A"/>
    <s v="N/A"/>
    <s v="N/A"/>
    <s v="CFQ7TTC0LHR4-0002_NCLF"/>
    <s v="Suscripción mensual con pago anual"/>
    <n v="2500"/>
    <n v="1"/>
    <n v="1"/>
    <n v="0"/>
    <n v="10318675"/>
    <n v="10318675"/>
    <n v="0"/>
  </r>
  <r>
    <s v="Catalogo principalCSP ENTIDADES NO CUALIFICADASCFQ7TTC0LHR4-0001_NCLF"/>
    <s v="CFQ7TTC0LHR4-0001_NCLFCSP ENTIDADES NO CUALIFICADAS"/>
    <m/>
    <x v="0"/>
    <s v="CFQ7TTC0LHR4-0001_NCLF"/>
    <x v="5"/>
    <s v="Catalogo principal"/>
    <s v="USD"/>
    <s v="N/A"/>
    <s v="Microsoft 365 E5 Compliance_NCLF"/>
    <s v="Unidad"/>
    <s v="Und"/>
    <s v="Producto"/>
    <s v="N/A"/>
    <s v="N/A"/>
    <s v="N/A"/>
    <s v="CFQ7TTC0LHR4-0001_NCLF"/>
    <s v="Suscripción mensual con pago anual"/>
    <n v="12"/>
    <n v="1"/>
    <n v="1"/>
    <n v="0"/>
    <n v="49529.64"/>
    <n v="49529.64"/>
    <n v="0"/>
  </r>
  <r>
    <s v="Catalogo principalCSP ENTIDADES NO CUALIFICADASCFQ7TTC0HD6V-0001_NCLF"/>
    <s v="CFQ7TTC0HD6V-0001_NCLFCSP ENTIDADES NO CUALIFICADAS"/>
    <m/>
    <x v="0"/>
    <s v="CFQ7TTC0HD6V-0001_NCLF"/>
    <x v="5"/>
    <s v="Catalogo principal"/>
    <s v="USD"/>
    <s v="N/A"/>
    <s v="Microsoft 365 E5 eDiscovery and Audit_NCLF"/>
    <s v="Unidad"/>
    <s v="Und"/>
    <s v="Producto"/>
    <s v="N/A"/>
    <s v="N/A"/>
    <s v="N/A"/>
    <s v="CFQ7TTC0HD6V-0001_NCLF"/>
    <s v="Suscripción mensual con pago anual"/>
    <n v="6"/>
    <n v="1"/>
    <n v="1"/>
    <n v="0"/>
    <n v="24764.82"/>
    <n v="24764.82"/>
    <n v="0"/>
  </r>
  <r>
    <s v="Catalogo principalCSP ENTIDADES NO CUALIFICADASCFQ7TTC0HD6T-0001_NCLF"/>
    <s v="CFQ7TTC0HD6T-0001_NCLFCSP ENTIDADES NO CUALIFICADAS"/>
    <m/>
    <x v="0"/>
    <s v="CFQ7TTC0HD6T-0001_NCLF"/>
    <x v="5"/>
    <s v="Catalogo principal"/>
    <s v="USD"/>
    <s v="N/A"/>
    <s v="Microsoft 365 E5 Information Protection and Governance_NCLF"/>
    <s v="Unidad"/>
    <s v="Und"/>
    <s v="Producto"/>
    <s v="N/A"/>
    <s v="N/A"/>
    <s v="N/A"/>
    <s v="CFQ7TTC0HD6T-0001_NCLF"/>
    <s v="Suscripción mensual con pago anual"/>
    <n v="7"/>
    <n v="1"/>
    <n v="1"/>
    <n v="0"/>
    <n v="28892.29"/>
    <n v="28892.29"/>
    <n v="0"/>
  </r>
  <r>
    <s v="Catalogo principalCSP ENTIDADES NO CUALIFICADASCFQ7TTC0HD6S-0001_NCLF"/>
    <s v="CFQ7TTC0HD6S-0001_NCLFCSP ENTIDADES NO CUALIFICADAS"/>
    <m/>
    <x v="0"/>
    <s v="CFQ7TTC0HD6S-0001_NCLF"/>
    <x v="5"/>
    <s v="Catalogo principal"/>
    <s v="USD"/>
    <s v="N/A"/>
    <s v="Microsoft 365 E5 Insider Risk Management_NCLF"/>
    <s v="Unidad"/>
    <s v="Und"/>
    <s v="Producto"/>
    <s v="N/A"/>
    <s v="N/A"/>
    <s v="N/A"/>
    <s v="CFQ7TTC0HD6S-0001_NCLF"/>
    <s v="Suscripción mensual con pago anual"/>
    <n v="6"/>
    <n v="1"/>
    <n v="1"/>
    <n v="0"/>
    <n v="24764.82"/>
    <n v="24764.82"/>
    <n v="0"/>
  </r>
  <r>
    <s v="Catalogo principalCSP ENTIDADES NO CUALIFICADASCFQ7TTC0LHQB-0001_NCLF"/>
    <s v="CFQ7TTC0LHQB-0001_NCLFCSP ENTIDADES NO CUALIFICADAS"/>
    <m/>
    <x v="0"/>
    <s v="CFQ7TTC0LHQB-0001_NCLF"/>
    <x v="5"/>
    <s v="Catalogo principal"/>
    <s v="USD"/>
    <s v="N/A"/>
    <s v="Microsoft 365 E5 Security_NCLF"/>
    <s v="Unidad"/>
    <s v="Und"/>
    <s v="Producto"/>
    <s v="N/A"/>
    <s v="N/A"/>
    <s v="N/A"/>
    <s v="CFQ7TTC0LHQB-0001_NCLF"/>
    <s v="Suscripción mensual con pago anual"/>
    <n v="12"/>
    <n v="1"/>
    <n v="1"/>
    <n v="0"/>
    <n v="49529.64"/>
    <n v="49529.64"/>
    <n v="0"/>
  </r>
  <r>
    <s v="Catalogo principalCSP ENTIDADES NO CUALIFICADASCFQ7TTC0MBMD-0007_NCLF"/>
    <s v="CFQ7TTC0MBMD-0007_NCLFCSP ENTIDADES NO CUALIFICADAS"/>
    <m/>
    <x v="0"/>
    <s v="CFQ7TTC0MBMD-0007_NCLF"/>
    <x v="5"/>
    <s v="Catalogo principal"/>
    <s v="USD"/>
    <s v="N/A"/>
    <s v="Microsoft 365 F5 Security + Compliance Add-on_NCLF"/>
    <s v="Unidad"/>
    <s v="Und"/>
    <s v="Producto"/>
    <s v="N/A"/>
    <s v="N/A"/>
    <s v="N/A"/>
    <s v="CFQ7TTC0MBMD-0007_NCLF"/>
    <s v="Suscripción mensual con pago anual"/>
    <n v="13"/>
    <n v="1"/>
    <n v="1"/>
    <n v="0"/>
    <n v="53657.11"/>
    <n v="53657.11"/>
    <n v="0"/>
  </r>
  <r>
    <s v="Catalogo principalCSP ENTIDADES NO CUALIFICADASCFQ7TTC0MBMD-0006_NCLF"/>
    <s v="CFQ7TTC0MBMD-0006_NCLFCSP ENTIDADES NO CUALIFICADAS"/>
    <m/>
    <x v="0"/>
    <s v="CFQ7TTC0MBMD-0006_NCLF"/>
    <x v="5"/>
    <s v="Catalogo principal"/>
    <s v="USD"/>
    <s v="N/A"/>
    <s v="Microsoft 365 F5 Security Add-on_NCLF"/>
    <s v="Unidad"/>
    <s v="Und"/>
    <s v="Producto"/>
    <s v="N/A"/>
    <s v="N/A"/>
    <s v="N/A"/>
    <s v="CFQ7TTC0MBMD-0006_NCLF"/>
    <s v="Suscripción mensual con pago anual"/>
    <n v="8"/>
    <n v="1"/>
    <n v="1"/>
    <n v="0"/>
    <n v="33019.760000000002"/>
    <n v="33019.760000000002"/>
    <n v="0"/>
  </r>
  <r>
    <s v="Catalogo principalCSP ENTIDADES NO CUALIFICADASCFQ7TTC0MBMD-0005_NCLF"/>
    <s v="CFQ7TTC0MBMD-0005_NCLFCSP ENTIDADES NO CUALIFICADAS"/>
    <m/>
    <x v="0"/>
    <s v="CFQ7TTC0MBMD-0005_NCLF"/>
    <x v="5"/>
    <s v="Catalogo principal"/>
    <s v="USD"/>
    <s v="N/A"/>
    <s v="Microsoft 365 F5 Compliance Add-on_NCLF"/>
    <s v="Unidad"/>
    <s v="Und"/>
    <s v="Producto"/>
    <s v="N/A"/>
    <s v="N/A"/>
    <s v="N/A"/>
    <s v="CFQ7TTC0MBMD-0005_NCLF"/>
    <s v="Suscripción mensual con pago anual"/>
    <n v="8"/>
    <n v="1"/>
    <n v="1"/>
    <n v="0"/>
    <n v="33019.760000000002"/>
    <n v="33019.760000000002"/>
    <n v="0"/>
  </r>
  <r>
    <s v="Catalogo principalCSP ENTIDADES NO CUALIFICADASCFQ7TTC0MBMD-0002_NCLF"/>
    <s v="CFQ7TTC0MBMD-0002_NCLFCSP ENTIDADES NO CUALIFICADAS"/>
    <m/>
    <x v="0"/>
    <s v="CFQ7TTC0MBMD-0002_NCLF"/>
    <x v="5"/>
    <s v="Catalogo principal"/>
    <s v="USD"/>
    <s v="N/A"/>
    <s v="Microsoft 365 F1_NCLF"/>
    <s v="Unidad"/>
    <s v="Und"/>
    <s v="Producto"/>
    <s v="N/A"/>
    <s v="N/A"/>
    <s v="N/A"/>
    <s v="CFQ7TTC0MBMD-0002_NCLF"/>
    <s v="Suscripción mensual con pago anual"/>
    <n v="2.3000000000000003"/>
    <n v="1"/>
    <n v="1"/>
    <n v="0"/>
    <n v="9493.1810000000023"/>
    <n v="9493.18"/>
    <n v="0"/>
  </r>
  <r>
    <s v="Catalogo principalCSP ENTIDADES NO CUALIFICADASCFQ7TTC0LH05-0001_NCLF"/>
    <s v="CFQ7TTC0LH05-0001_NCLFCSP ENTIDADES NO CUALIFICADAS"/>
    <m/>
    <x v="0"/>
    <s v="CFQ7TTC0LH05-0001_NCLF"/>
    <x v="5"/>
    <s v="Catalogo principal"/>
    <s v="USD"/>
    <s v="N/A"/>
    <s v="Microsoft 365 F3_NCLF"/>
    <s v="Unidad"/>
    <s v="Und"/>
    <s v="Producto"/>
    <s v="N/A"/>
    <s v="N/A"/>
    <s v="N/A"/>
    <s v="CFQ7TTC0LH05-0001_NCLF"/>
    <s v="Suscripción mensual con pago anual"/>
    <n v="8"/>
    <n v="1"/>
    <n v="1"/>
    <n v="0"/>
    <n v="33019.760000000002"/>
    <n v="33019.760000000002"/>
    <n v="0"/>
  </r>
  <r>
    <s v="Catalogo principalCSP ENTIDADES NO CUALIFICADASCFQ7TTC0HC36-0001_NCLF"/>
    <s v="CFQ7TTC0HC36-0001_NCLFCSP ENTIDADES NO CUALIFICADAS"/>
    <m/>
    <x v="0"/>
    <s v="CFQ7TTC0HC36-0001_NCLF"/>
    <x v="5"/>
    <s v="Catalogo principal"/>
    <s v="USD"/>
    <s v="N/A"/>
    <s v="Microsoft 365 International Calling Plan,IncludeOverage_NCLF"/>
    <s v="Unidad"/>
    <s v="Und"/>
    <s v="Producto"/>
    <s v="N/A"/>
    <s v="N/A"/>
    <s v="N/A"/>
    <s v="CFQ7TTC0HC36-0001_NCLF"/>
    <s v="Suscripción mensual con pago anual"/>
    <n v="12"/>
    <n v="1"/>
    <n v="1"/>
    <n v="0"/>
    <n v="49529.64"/>
    <n v="49529.64"/>
    <n v="0"/>
  </r>
  <r>
    <s v="Catalogo principalCSP ENTIDADES NO CUALIFICADASCFQ7TTC0J7WF-0004_NCLF"/>
    <s v="CFQ7TTC0J7WF-0004_NCLFCSP ENTIDADES NO CUALIFICADAS"/>
    <m/>
    <x v="0"/>
    <s v="CFQ7TTC0J7WF-0004_NCLF"/>
    <x v="5"/>
    <s v="Catalogo principal"/>
    <s v="USD"/>
    <s v="N/A"/>
    <s v="Microsoft Defender for Cloud Apps - App Governance Add-On_NCLF"/>
    <s v="Unidad"/>
    <s v="Und"/>
    <s v="Producto"/>
    <s v="N/A"/>
    <s v="N/A"/>
    <s v="N/A"/>
    <s v="CFQ7TTC0J7WF-0004_NCLF"/>
    <s v="Suscripción mensual con pago anual"/>
    <n v="4"/>
    <n v="1"/>
    <n v="1"/>
    <n v="0"/>
    <n v="16509.88"/>
    <n v="16509.88"/>
    <n v="0"/>
  </r>
  <r>
    <s v="Catalogo principalCSP ENTIDADES NO CUALIFICADASCFQ7TTC0LHRR-0001_NCLF"/>
    <s v="CFQ7TTC0LHRR-0001_NCLFCSP ENTIDADES NO CUALIFICADAS"/>
    <m/>
    <x v="0"/>
    <s v="CFQ7TTC0LHRR-0001_NCLF"/>
    <x v="5"/>
    <s v="Catalogo principal"/>
    <s v="USD"/>
    <s v="N/A"/>
    <s v="Microsoft Defender for Cloud Apps_NCLF"/>
    <s v="Unidad"/>
    <s v="Und"/>
    <s v="Producto"/>
    <s v="N/A"/>
    <s v="N/A"/>
    <s v="N/A"/>
    <s v="CFQ7TTC0LHRR-0001_NCLF"/>
    <s v="Suscripción mensual con pago anual"/>
    <n v="3.5"/>
    <n v="1"/>
    <n v="1"/>
    <n v="0"/>
    <n v="14446.145"/>
    <n v="14446.15"/>
    <n v="0"/>
  </r>
  <r>
    <s v="Catalogo principalCSP ENTIDADES NO CUALIFICADASCFQ7TTC0J1GB-0003_NCLF"/>
    <s v="CFQ7TTC0J1GB-0003_NCLFCSP ENTIDADES NO CUALIFICADAS"/>
    <m/>
    <x v="0"/>
    <s v="CFQ7TTC0J1GB-0003_NCLF"/>
    <x v="5"/>
    <s v="Catalogo principal"/>
    <s v="USD"/>
    <s v="N/A"/>
    <s v="Microsoft Defender for Endpoint P1_NCLF"/>
    <s v="Unidad"/>
    <s v="Und"/>
    <s v="Producto"/>
    <s v="N/A"/>
    <s v="N/A"/>
    <s v="N/A"/>
    <s v="CFQ7TTC0J1GB-0003_NCLF"/>
    <s v="Suscripción mensual con pago anual"/>
    <n v="3"/>
    <n v="1"/>
    <n v="1"/>
    <n v="0"/>
    <n v="12382.41"/>
    <n v="12382.41"/>
    <n v="0"/>
  </r>
  <r>
    <s v="Catalogo principalCSP ENTIDADES NO CUALIFICADASCFQ7TTC0LGV0-0003_NCLF"/>
    <s v="CFQ7TTC0LGV0-0003_NCLFCSP ENTIDADES NO CUALIFICADAS"/>
    <m/>
    <x v="0"/>
    <s v="CFQ7TTC0LGV0-0003_NCLF"/>
    <x v="5"/>
    <s v="Catalogo principal"/>
    <s v="USD"/>
    <s v="N/A"/>
    <s v="Microsoft Defender for Endpoint Server_NCLF"/>
    <s v="Unidad"/>
    <s v="Und"/>
    <s v="Producto"/>
    <s v="N/A"/>
    <s v="N/A"/>
    <s v="N/A"/>
    <s v="CFQ7TTC0LGV0-0003_NCLF"/>
    <s v="Suscripción mensual con pago anual"/>
    <n v="5.2"/>
    <n v="1"/>
    <n v="1"/>
    <n v="0"/>
    <n v="21462.844000000001"/>
    <n v="21462.84"/>
    <n v="0"/>
  </r>
  <r>
    <s v="Catalogo principalCSP ENTIDADES NO CUALIFICADASCFQ7TTC0LGV0-0001_NCLF"/>
    <s v="CFQ7TTC0LGV0-0001_NCLFCSP ENTIDADES NO CUALIFICADAS"/>
    <m/>
    <x v="0"/>
    <s v="CFQ7TTC0LGV0-0001_NCLF"/>
    <x v="5"/>
    <s v="Catalogo principal"/>
    <s v="USD"/>
    <s v="N/A"/>
    <s v="Microsoft Defender for Endpoint P2_NCLF"/>
    <s v="Unidad"/>
    <s v="Und"/>
    <s v="Producto"/>
    <s v="N/A"/>
    <s v="N/A"/>
    <s v="N/A"/>
    <s v="CFQ7TTC0LGV0-0001_NCLF"/>
    <s v="Suscripción mensual con pago anual"/>
    <n v="5.2"/>
    <n v="1"/>
    <n v="1"/>
    <n v="0"/>
    <n v="21462.844000000001"/>
    <n v="21462.84"/>
    <n v="0"/>
  </r>
  <r>
    <s v="Catalogo principalCSP ENTIDADES NO CUALIFICADASCFQ7TTC0LH0D-0001_NCLF"/>
    <s v="CFQ7TTC0LH0D-0001_NCLFCSP ENTIDADES NO CUALIFICADAS"/>
    <m/>
    <x v="0"/>
    <s v="CFQ7TTC0LH0D-0001_NCLF"/>
    <x v="5"/>
    <s v="Catalogo principal"/>
    <s v="USD"/>
    <s v="N/A"/>
    <s v="Microsoft Defender for Identity_NCLF"/>
    <s v="Unidad"/>
    <s v="Und"/>
    <s v="Producto"/>
    <s v="N/A"/>
    <s v="N/A"/>
    <s v="N/A"/>
    <s v="CFQ7TTC0LH0D-0001_NCLF"/>
    <s v="Suscripción mensual con pago anual"/>
    <n v="5.5"/>
    <n v="1"/>
    <n v="1"/>
    <n v="0"/>
    <n v="22701.085000000003"/>
    <n v="22701.09"/>
    <n v="0"/>
  </r>
  <r>
    <s v="Catalogo principalCSP ENTIDADES NO CUALIFICADASCFQ7TTC0LH04-0001_NCLF"/>
    <s v="CFQ7TTC0LH04-0001_NCLFCSP ENTIDADES NO CUALIFICADAS"/>
    <m/>
    <x v="0"/>
    <s v="CFQ7TTC0LH04-0001_NCLF"/>
    <x v="5"/>
    <s v="Catalogo principal"/>
    <s v="USD"/>
    <s v="N/A"/>
    <s v="Microsoft Defender for Office 365 (Plan 1)_NCLF"/>
    <s v="Unidad"/>
    <s v="Und"/>
    <s v="Producto"/>
    <s v="N/A"/>
    <s v="N/A"/>
    <s v="N/A"/>
    <s v="CFQ7TTC0LH04-0001_NCLF"/>
    <s v="Suscripción mensual con pago anual"/>
    <n v="2"/>
    <n v="1"/>
    <n v="1"/>
    <n v="0"/>
    <n v="8254.94"/>
    <n v="8254.94"/>
    <n v="0"/>
  </r>
  <r>
    <s v="Catalogo principalCSP ENTIDADES NO CUALIFICADASCFQ7TTC0LHXH-0001_NCLF"/>
    <s v="CFQ7TTC0LHXH-0001_NCLFCSP ENTIDADES NO CUALIFICADAS"/>
    <m/>
    <x v="0"/>
    <s v="CFQ7TTC0LHXH-0001_NCLF"/>
    <x v="5"/>
    <s v="Catalogo principal"/>
    <s v="USD"/>
    <s v="N/A"/>
    <s v="Microsoft Defender for Office 365 (Plan 2)_NCLF"/>
    <s v="Unidad"/>
    <s v="Und"/>
    <s v="Producto"/>
    <s v="N/A"/>
    <s v="N/A"/>
    <s v="N/A"/>
    <s v="CFQ7TTC0LHXH-0001_NCLF"/>
    <s v="Suscripción mensual con pago anual"/>
    <n v="5"/>
    <n v="1"/>
    <n v="1"/>
    <n v="0"/>
    <n v="20637.350000000002"/>
    <n v="20637.349999999999"/>
    <n v="0"/>
  </r>
  <r>
    <s v="Catalogo principalCSP ENTIDADES NO CUALIFICADASCFQ7TTC0Q17R-0001_NCLF"/>
    <s v="CFQ7TTC0Q17R-0001_NCLFCSP ENTIDADES NO CUALIFICADAS"/>
    <m/>
    <x v="0"/>
    <s v="CFQ7TTC0Q17R-0001_NCLF"/>
    <x v="5"/>
    <s v="Catalogo principal"/>
    <s v="USD"/>
    <s v="N/A"/>
    <s v="Remote Help Add On_NCLF"/>
    <s v="Unidad"/>
    <s v="Und"/>
    <s v="Producto"/>
    <s v="N/A"/>
    <s v="N/A"/>
    <s v="N/A"/>
    <s v="CFQ7TTC0Q17R-0001_NCLF"/>
    <s v="Suscripción mensual con pago anual"/>
    <n v="3.5"/>
    <n v="1"/>
    <n v="1"/>
    <n v="0"/>
    <n v="14446.145"/>
    <n v="14446.15"/>
    <n v="0"/>
  </r>
  <r>
    <s v="Catalogo principalCSP ENTIDADES NO CUALIFICADASCFQ7TTC0LCH4-0009_NCLF"/>
    <s v="CFQ7TTC0LCH4-0009_NCLFCSP ENTIDADES NO CUALIFICADAS"/>
    <m/>
    <x v="0"/>
    <s v="CFQ7TTC0LCH4-0009_NCLF"/>
    <x v="5"/>
    <s v="Catalogo principal"/>
    <s v="USD"/>
    <s v="N/A"/>
    <s v="Microsoft Intune_NCLF"/>
    <s v="Unidad"/>
    <s v="Und"/>
    <s v="Producto"/>
    <s v="N/A"/>
    <s v="N/A"/>
    <s v="N/A"/>
    <s v="CFQ7TTC0LCH4-0009_NCLF"/>
    <s v="Suscripción mensual con pago anual"/>
    <n v="8"/>
    <n v="1"/>
    <n v="1"/>
    <n v="0"/>
    <n v="33019.760000000002"/>
    <n v="33019.760000000002"/>
    <n v="0"/>
  </r>
  <r>
    <s v="Catalogo principalCSP ENTIDADES NO CUALIFICADASCFQ7TTC0LCH4-0006_NCLF"/>
    <s v="CFQ7TTC0LCH4-0006_NCLFCSP ENTIDADES NO CUALIFICADAS"/>
    <m/>
    <x v="0"/>
    <s v="CFQ7TTC0LCH4-0006_NCLF"/>
    <x v="5"/>
    <s v="Catalogo principal"/>
    <s v="USD"/>
    <s v="N/A"/>
    <s v="Microsoft Intune Storage Add-on_NCLF"/>
    <s v="Unidad"/>
    <s v="Und"/>
    <s v="Producto"/>
    <s v="N/A"/>
    <s v="N/A"/>
    <s v="N/A"/>
    <s v="CFQ7TTC0LCH4-0006_NCLF"/>
    <s v="Suscripción mensual con pago anual"/>
    <n v="4"/>
    <n v="1"/>
    <n v="1"/>
    <n v="0"/>
    <n v="16509.88"/>
    <n v="16509.88"/>
    <n v="0"/>
  </r>
  <r>
    <s v="Catalogo principalCSP ENTIDADES NO CUALIFICADASCFQ7TTC0LCH4-0004_NCLF"/>
    <s v="CFQ7TTC0LCH4-0004_NCLFCSP ENTIDADES NO CUALIFICADAS"/>
    <m/>
    <x v="0"/>
    <s v="CFQ7TTC0LCH4-0004_NCLF"/>
    <x v="5"/>
    <s v="Catalogo principal"/>
    <s v="USD"/>
    <s v="N/A"/>
    <s v="Microsoft Intune Device_NCLF"/>
    <s v="Unidad"/>
    <s v="Und"/>
    <s v="Producto"/>
    <s v="N/A"/>
    <s v="N/A"/>
    <s v="N/A"/>
    <s v="CFQ7TTC0LCH4-0004_NCLF"/>
    <s v="Suscripción mensual con pago anual"/>
    <n v="2.6999999999999997"/>
    <n v="1"/>
    <n v="1"/>
    <n v="0"/>
    <n v="11144.169"/>
    <n v="11144.17"/>
    <n v="0"/>
  </r>
  <r>
    <s v="Catalogo principalCSP ENTIDADES NO CUALIFICADASCFQ7TTC0LH0C-0001_NCLF"/>
    <s v="CFQ7TTC0LH0C-0001_NCLFCSP ENTIDADES NO CUALIFICADAS"/>
    <m/>
    <x v="0"/>
    <s v="CFQ7TTC0LH0C-0001_NCLF"/>
    <x v="5"/>
    <s v="Catalogo principal"/>
    <s v="USD"/>
    <s v="N/A"/>
    <s v="Microsoft Stream Plan 2 for Office 365 Add-On_NCLF"/>
    <s v="Unidad"/>
    <s v="Und"/>
    <s v="Producto"/>
    <s v="N/A"/>
    <s v="N/A"/>
    <s v="N/A"/>
    <s v="CFQ7TTC0LH0C-0001_NCLF"/>
    <s v="Suscripción mensual con pago anual"/>
    <n v="2"/>
    <n v="1"/>
    <n v="1"/>
    <n v="0"/>
    <n v="8254.94"/>
    <n v="8254.94"/>
    <n v="0"/>
  </r>
  <r>
    <s v="Catalogo principalCSP ENTIDADES NO CUALIFICADASCFQ7TTC0LHPG-0001_NCLF"/>
    <s v="CFQ7TTC0LHPG-0001_NCLFCSP ENTIDADES NO CUALIFICADAS"/>
    <m/>
    <x v="0"/>
    <s v="CFQ7TTC0LHPG-0001_NCLF"/>
    <x v="5"/>
    <s v="Catalogo principal"/>
    <s v="USD"/>
    <s v="N/A"/>
    <s v="Microsoft Stream Storage Add-On (500 GB)_NCLF"/>
    <s v="Unidad"/>
    <s v="Und"/>
    <s v="Producto"/>
    <s v="N/A"/>
    <s v="N/A"/>
    <s v="N/A"/>
    <s v="CFQ7TTC0LHPG-0001_NCLF"/>
    <s v="Suscripción mensual con pago anual"/>
    <n v="100"/>
    <n v="1"/>
    <n v="1"/>
    <n v="0"/>
    <n v="412747"/>
    <n v="412747"/>
    <n v="0"/>
  </r>
  <r>
    <s v="Catalogo principalCSP ENTIDADES NO CUALIFICADASCFQ7TTC0JXCZ-0004_NCLF"/>
    <s v="CFQ7TTC0JXCZ-0004_NCLFCSP ENTIDADES NO CUALIFICADAS"/>
    <m/>
    <x v="0"/>
    <s v="CFQ7TTC0JXCZ-0004_NCLF"/>
    <x v="5"/>
    <s v="Catalogo principal"/>
    <s v="USD"/>
    <s v="N/A"/>
    <s v="Microsoft Teams Audio Conferencing select dial-out_NCLF"/>
    <s v="Unidad"/>
    <s v="Und"/>
    <s v="Producto"/>
    <s v="N/A"/>
    <s v="N/A"/>
    <s v="N/A"/>
    <s v="CFQ7TTC0JXCZ-0004_NCLF"/>
    <s v="Suscripción mensual con pago anual"/>
    <n v="0"/>
    <n v="1"/>
    <n v="1"/>
    <n v="0"/>
    <n v="0"/>
    <n v="0"/>
    <n v="0"/>
  </r>
  <r>
    <s v="Catalogo principalCSP ENTIDADES NO CUALIFICADASCFQ7TTC0JN4R-0002_NCLF"/>
    <s v="CFQ7TTC0JN4R-0002_NCLFCSP ENTIDADES NO CUALIFICADAS"/>
    <m/>
    <x v="0"/>
    <s v="CFQ7TTC0JN4R-0002_NCLF"/>
    <x v="5"/>
    <s v="Catalogo principal"/>
    <s v="USD"/>
    <s v="N/A"/>
    <s v="Microsoft Teams Essentials (AAD Identity)_NCLF"/>
    <s v="Unidad"/>
    <s v="Und"/>
    <s v="Producto"/>
    <s v="N/A"/>
    <s v="N/A"/>
    <s v="N/A"/>
    <s v="CFQ7TTC0JN4R-0002_NCLF"/>
    <s v="Suscripción mensual con pago anual"/>
    <n v="4"/>
    <n v="1"/>
    <n v="1"/>
    <n v="0"/>
    <n v="16509.88"/>
    <n v="16509.88"/>
    <n v="0"/>
  </r>
  <r>
    <s v="Catalogo principalCSP ENTIDADES NO CUALIFICADASCFQ7TTC0LH0T-0001_NCLF"/>
    <s v="CFQ7TTC0LH0T-0001_NCLFCSP ENTIDADES NO CUALIFICADAS"/>
    <m/>
    <x v="0"/>
    <s v="CFQ7TTC0LH0T-0001_NCLF"/>
    <x v="5"/>
    <s v="Catalogo principal"/>
    <s v="USD"/>
    <s v="N/A"/>
    <s v="Microsoft Teams Phone Standard_NCLF"/>
    <s v="Unidad"/>
    <s v="Und"/>
    <s v="Producto"/>
    <s v="N/A"/>
    <s v="N/A"/>
    <s v="N/A"/>
    <s v="CFQ7TTC0LH0T-0001_NCLF"/>
    <s v="Suscripción mensual con pago anual"/>
    <n v="8"/>
    <n v="1"/>
    <n v="1"/>
    <n v="0"/>
    <n v="33019.760000000002"/>
    <n v="33019.760000000002"/>
    <n v="0"/>
  </r>
  <r>
    <s v="Catalogo principalCSP ENTIDADES NO CUALIFICADASCFQ7TTC0LH0R-0001_NCLF"/>
    <s v="CFQ7TTC0LH0R-0001_NCLFCSP ENTIDADES NO CUALIFICADAS"/>
    <m/>
    <x v="0"/>
    <s v="CFQ7TTC0LH0R-0001_NCLF"/>
    <x v="5"/>
    <s v="Catalogo principal"/>
    <s v="USD"/>
    <s v="N/A"/>
    <s v="Microsoft Teams Phone Standard - Virtual User_NCLF"/>
    <s v="Unidad"/>
    <s v="Und"/>
    <s v="Producto"/>
    <s v="N/A"/>
    <s v="N/A"/>
    <s v="N/A"/>
    <s v="CFQ7TTC0LH0R-0001_NCLF"/>
    <s v="Suscripción mensual con pago anual"/>
    <n v="0"/>
    <n v="1"/>
    <n v="1"/>
    <n v="0"/>
    <n v="0"/>
    <n v="0"/>
    <n v="0"/>
  </r>
  <r>
    <s v="Catalogo principalCSP ENTIDADES NO CUALIFICADASCFQ7TTC0HL73-0001_NCLF"/>
    <s v="CFQ7TTC0HL73-0001_NCLFCSP ENTIDADES NO CUALIFICADAS"/>
    <m/>
    <x v="0"/>
    <s v="CFQ7TTC0HL73-0001_NCLF"/>
    <x v="5"/>
    <s v="Catalogo principal"/>
    <s v="USD"/>
    <s v="N/A"/>
    <s v="Teams Phone with Calling Plan,IncludeOverage_NCLF"/>
    <s v="Unidad"/>
    <s v="Und"/>
    <s v="Producto"/>
    <s v="N/A"/>
    <s v="N/A"/>
    <s v="N/A"/>
    <s v="CFQ7TTC0HL73-0001_NCLF"/>
    <s v="Suscripción mensual con pago anual"/>
    <n v="20"/>
    <n v="1"/>
    <n v="1"/>
    <n v="0"/>
    <n v="82549.400000000009"/>
    <n v="82549.399999999994"/>
    <n v="0"/>
  </r>
  <r>
    <s v="Catalogo principalCSP ENTIDADES NO CUALIFICADASCFQ7TTC0LH0S-0001_NCLF"/>
    <s v="CFQ7TTC0LH0S-0001_NCLFCSP ENTIDADES NO CUALIFICADAS"/>
    <m/>
    <x v="0"/>
    <s v="CFQ7TTC0LH0S-0001_NCLF"/>
    <x v="5"/>
    <s v="Catalogo principal"/>
    <s v="USD"/>
    <s v="N/A"/>
    <s v="Microsoft Teams Rooms Standard,IncludeOverage_NCLF"/>
    <s v="Unidad"/>
    <s v="Und"/>
    <s v="Producto"/>
    <s v="N/A"/>
    <s v="N/A"/>
    <s v="N/A"/>
    <s v="CFQ7TTC0LH0S-0001_NCLF"/>
    <s v="Suscripción mensual con pago anual"/>
    <n v="15"/>
    <n v="1"/>
    <n v="1"/>
    <n v="0"/>
    <n v="61912.05"/>
    <n v="61912.05"/>
    <n v="0"/>
  </r>
  <r>
    <s v="Catalogo principalCSP ENTIDADES NO CUALIFICADASCFQ7TTC0LH0S-0002_NCLF"/>
    <s v="CFQ7TTC0LH0S-0002_NCLFCSP ENTIDADES NO CUALIFICADAS"/>
    <m/>
    <x v="0"/>
    <s v="CFQ7TTC0LH0S-0002_NCLF"/>
    <x v="5"/>
    <s v="Catalogo principal"/>
    <s v="USD"/>
    <s v="N/A"/>
    <s v="Microsoft Teams Rooms Standard without Audio Conferencing_NCLF"/>
    <s v="Unidad"/>
    <s v="Und"/>
    <s v="Producto"/>
    <s v="N/A"/>
    <s v="N/A"/>
    <s v="N/A"/>
    <s v="CFQ7TTC0LH0S-0002_NCLF"/>
    <s v="Suscripción mensual con pago anual"/>
    <n v="15"/>
    <n v="1"/>
    <n v="1"/>
    <n v="0"/>
    <n v="61912.05"/>
    <n v="61912.05"/>
    <n v="0"/>
  </r>
  <r>
    <s v="Catalogo principalCSP ENTIDADES NO CUALIFICADASCFQ7TTC0J7V7-0002_NCLF"/>
    <s v="CFQ7TTC0J7V7-0002_NCLFCSP ENTIDADES NO CUALIFICADAS"/>
    <m/>
    <x v="0"/>
    <s v="CFQ7TTC0J7V7-0002_NCLF"/>
    <x v="5"/>
    <s v="Catalogo principal"/>
    <s v="USD"/>
    <s v="N/A"/>
    <s v="Microsoft Viva_NCLF"/>
    <s v="Unidad"/>
    <s v="Und"/>
    <s v="Producto"/>
    <s v="N/A"/>
    <s v="N/A"/>
    <s v="N/A"/>
    <s v="CFQ7TTC0J7V7-0002_NCLF"/>
    <s v="Suscripción mensual con pago anual"/>
    <n v="12"/>
    <n v="1"/>
    <n v="1"/>
    <n v="0"/>
    <n v="49529.64"/>
    <n v="49529.64"/>
    <n v="0"/>
  </r>
  <r>
    <s v="Catalogo principalCSP ENTIDADES NO CUALIFICADASCFQ7TTC0LHWF-0008_NCLF"/>
    <s v="CFQ7TTC0LHWF-0008_NCLFCSP ENTIDADES NO CUALIFICADAS"/>
    <m/>
    <x v="0"/>
    <s v="CFQ7TTC0LHWF-0008_NCLF"/>
    <x v="5"/>
    <s v="Catalogo principal"/>
    <s v="USD"/>
    <s v="N/A"/>
    <s v="Microsoft Viva Insights Capacity_NCLF"/>
    <s v="Unidad"/>
    <s v="Und"/>
    <s v="Producto"/>
    <s v="N/A"/>
    <s v="N/A"/>
    <s v="N/A"/>
    <s v="CFQ7TTC0LHWF-0008_NCLF"/>
    <s v="Suscripción mensual con pago anual"/>
    <n v="5000"/>
    <n v="1"/>
    <n v="1"/>
    <n v="0"/>
    <n v="20637350"/>
    <n v="20637350"/>
    <n v="0"/>
  </r>
  <r>
    <s v="Catalogo principalCSP ENTIDADES NO CUALIFICADASCFQ7TTC0LHWF-0001_NCLF"/>
    <s v="CFQ7TTC0LHWF-0001_NCLFCSP ENTIDADES NO CUALIFICADAS"/>
    <m/>
    <x v="0"/>
    <s v="CFQ7TTC0LHWF-0001_NCLF"/>
    <x v="5"/>
    <s v="Catalogo principal"/>
    <s v="USD"/>
    <s v="N/A"/>
    <s v="Microsoft Viva Insights_NCLF"/>
    <s v="Unidad"/>
    <s v="Und"/>
    <s v="Producto"/>
    <s v="N/A"/>
    <s v="N/A"/>
    <s v="N/A"/>
    <s v="CFQ7TTC0LHWF-0001_NCLF"/>
    <s v="Suscripción mensual con pago anual"/>
    <n v="4"/>
    <n v="1"/>
    <n v="1"/>
    <n v="0"/>
    <n v="16509.88"/>
    <n v="16509.88"/>
    <n v="0"/>
  </r>
  <r>
    <s v="Catalogo principalCSP ENTIDADES NO CUALIFICADASCFQ7TTC0HDJW-0001_NCLF"/>
    <s v="CFQ7TTC0HDJW-0001_NCLFCSP ENTIDADES NO CUALIFICADAS"/>
    <m/>
    <x v="0"/>
    <s v="CFQ7TTC0HDJW-0001_NCLF"/>
    <x v="5"/>
    <s v="Catalogo principal"/>
    <s v="USD"/>
    <s v="N/A"/>
    <s v="Microsoft Viva Topics_NCLF"/>
    <s v="Unidad"/>
    <s v="Und"/>
    <s v="Producto"/>
    <s v="N/A"/>
    <s v="N/A"/>
    <s v="N/A"/>
    <s v="CFQ7TTC0HDJW-0001_NCLF"/>
    <s v="Suscripción mensual con pago anual"/>
    <n v="4"/>
    <n v="1"/>
    <n v="1"/>
    <n v="0"/>
    <n v="16509.88"/>
    <n v="16509.88"/>
    <n v="0"/>
  </r>
  <r>
    <s v="Catalogo principalCSP ENTIDADES NO CUALIFICADASCFQ7TTC0LHSW-0001_NCLF"/>
    <s v="CFQ7TTC0LHSW-0001_NCLFCSP ENTIDADES NO CUALIFICADAS"/>
    <m/>
    <x v="0"/>
    <s v="CFQ7TTC0LHSW-0001_NCLF"/>
    <x v="5"/>
    <s v="Catalogo principal"/>
    <s v="USD"/>
    <s v="N/A"/>
    <s v="Office 365 Data Loss Prevention_NCLF"/>
    <s v="Unidad"/>
    <s v="Und"/>
    <s v="Producto"/>
    <s v="N/A"/>
    <s v="N/A"/>
    <s v="N/A"/>
    <s v="CFQ7TTC0LHSW-0001_NCLF"/>
    <s v="Suscripción mensual con pago anual"/>
    <n v="3"/>
    <n v="1"/>
    <n v="1"/>
    <n v="0"/>
    <n v="12382.41"/>
    <n v="12382.41"/>
    <n v="0"/>
  </r>
  <r>
    <s v="Catalogo principalCSP ENTIDADES NO CUALIFICADASCFQ7TTC0LF8Q-0001_NCLF"/>
    <s v="CFQ7TTC0LF8Q-0001_NCLFCSP ENTIDADES NO CUALIFICADAS"/>
    <m/>
    <x v="0"/>
    <s v="CFQ7TTC0LF8Q-0001_NCLF"/>
    <x v="5"/>
    <s v="Catalogo principal"/>
    <s v="USD"/>
    <s v="N/A"/>
    <s v="Office 365 E1_NCLF"/>
    <s v="Unidad"/>
    <s v="Und"/>
    <s v="Producto"/>
    <s v="N/A"/>
    <s v="N/A"/>
    <s v="N/A"/>
    <s v="CFQ7TTC0LF8Q-0001_NCLF"/>
    <s v="Suscripción mensual con pago anual"/>
    <n v="10"/>
    <n v="1"/>
    <n v="1"/>
    <n v="0"/>
    <n v="41274.700000000004"/>
    <n v="41274.699999999997"/>
    <n v="0"/>
  </r>
  <r>
    <s v="Catalogo principalCSP ENTIDADES NO CUALIFICADASCFQ7TTC0LF8R-0001_NCLF"/>
    <s v="CFQ7TTC0LF8R-0001_NCLFCSP ENTIDADES NO CUALIFICADAS"/>
    <m/>
    <x v="0"/>
    <s v="CFQ7TTC0LF8R-0001_NCLF"/>
    <x v="5"/>
    <s v="Catalogo principal"/>
    <s v="USD"/>
    <s v="N/A"/>
    <s v="Office 365 E3_NCLF"/>
    <s v="Unidad"/>
    <s v="Und"/>
    <s v="Producto"/>
    <s v="N/A"/>
    <s v="N/A"/>
    <s v="N/A"/>
    <s v="CFQ7TTC0LF8R-0001_NCLF"/>
    <s v="Suscripción mensual con pago anual"/>
    <n v="23"/>
    <n v="1"/>
    <n v="1"/>
    <n v="0"/>
    <n v="94931.810000000012"/>
    <n v="94931.81"/>
    <n v="0"/>
  </r>
  <r>
    <s v="Catalogo principalCSP ENTIDADES NO CUALIFICADASCFQ7TTC0LF8S-0002_NCLF"/>
    <s v="CFQ7TTC0LF8S-0002_NCLFCSP ENTIDADES NO CUALIFICADAS"/>
    <m/>
    <x v="0"/>
    <s v="CFQ7TTC0LF8S-0002_NCLF"/>
    <x v="5"/>
    <s v="Catalogo principal"/>
    <s v="USD"/>
    <s v="N/A"/>
    <s v="Office 365 E5,IncludeOverage_NCLF"/>
    <s v="Unidad"/>
    <s v="Und"/>
    <s v="Producto"/>
    <s v="N/A"/>
    <s v="N/A"/>
    <s v="N/A"/>
    <s v="CFQ7TTC0LF8S-0002_NCLF"/>
    <s v="Suscripción mensual con pago anual"/>
    <n v="38"/>
    <n v="1"/>
    <n v="1"/>
    <n v="0"/>
    <n v="156843.86000000002"/>
    <n v="156843.85999999999"/>
    <n v="0"/>
  </r>
  <r>
    <s v="Catalogo principalCSP ENTIDADES NO CUALIFICADASCFQ7TTC0LF8S-0001_NCLF"/>
    <s v="CFQ7TTC0LF8S-0001_NCLFCSP ENTIDADES NO CUALIFICADAS"/>
    <m/>
    <x v="0"/>
    <s v="CFQ7TTC0LF8S-0001_NCLF"/>
    <x v="5"/>
    <s v="Catalogo principal"/>
    <s v="USD"/>
    <s v="N/A"/>
    <s v="Office 365 E5 without Audio Conferencing_NCLF"/>
    <s v="Unidad"/>
    <s v="Und"/>
    <s v="Producto"/>
    <s v="N/A"/>
    <s v="N/A"/>
    <s v="N/A"/>
    <s v="CFQ7TTC0LF8S-0001_NCLF"/>
    <s v="Suscripción mensual con pago anual"/>
    <n v="38"/>
    <n v="1"/>
    <n v="1"/>
    <n v="0"/>
    <n v="156843.86000000002"/>
    <n v="156843.85999999999"/>
    <n v="0"/>
  </r>
  <r>
    <s v="Catalogo principalCSP ENTIDADES NO CUALIFICADASCFQ7TTC0LHS9-0001_NCLF"/>
    <s v="CFQ7TTC0LHS9-0001_NCLFCSP ENTIDADES NO CUALIFICADAS"/>
    <m/>
    <x v="0"/>
    <s v="CFQ7TTC0LHS9-0001_NCLF"/>
    <x v="5"/>
    <s v="Catalogo principal"/>
    <s v="USD"/>
    <s v="N/A"/>
    <s v="Office 365 Extra File Storage_NCLF"/>
    <s v="Unidad"/>
    <s v="Und"/>
    <s v="Producto"/>
    <s v="N/A"/>
    <s v="N/A"/>
    <s v="N/A"/>
    <s v="CFQ7TTC0LHS9-0001_NCLF"/>
    <s v="Suscripción mensual con pago anual"/>
    <n v="0.19999999999999998"/>
    <n v="1"/>
    <n v="1"/>
    <n v="0"/>
    <n v="825.49400000000003"/>
    <n v="825.49"/>
    <n v="0"/>
  </r>
  <r>
    <s v="Catalogo principalCSP ENTIDADES NO CUALIFICADASCFQ7TTC0LGZW-0001_NCLF"/>
    <s v="CFQ7TTC0LGZW-0001_NCLFCSP ENTIDADES NO CUALIFICADAS"/>
    <m/>
    <x v="0"/>
    <s v="CFQ7TTC0LGZW-0001_NCLF"/>
    <x v="5"/>
    <s v="Catalogo principal"/>
    <s v="USD"/>
    <s v="N/A"/>
    <s v="Office 365 F3_NCLF"/>
    <s v="Unidad"/>
    <s v="Und"/>
    <s v="Producto"/>
    <s v="N/A"/>
    <s v="N/A"/>
    <s v="N/A"/>
    <s v="CFQ7TTC0LGZW-0001_NCLF"/>
    <s v="Suscripción mensual con pago anual"/>
    <n v="4"/>
    <n v="1"/>
    <n v="1"/>
    <n v="0"/>
    <n v="16509.88"/>
    <n v="16509.88"/>
    <n v="0"/>
  </r>
  <r>
    <s v="Catalogo principalCSP ENTIDADES NO CUALIFICADASCFQ7TTC0LHSV-0001_NCLF"/>
    <s v="CFQ7TTC0LHSV-0001_NCLFCSP ENTIDADES NO CUALIFICADAS"/>
    <m/>
    <x v="0"/>
    <s v="CFQ7TTC0LHSV-0001_NCLF"/>
    <x v="5"/>
    <s v="Catalogo principal"/>
    <s v="USD"/>
    <s v="N/A"/>
    <s v="OneDrive for business (Plan 1)_NCLF"/>
    <s v="Unidad"/>
    <s v="Und"/>
    <s v="Producto"/>
    <s v="N/A"/>
    <s v="N/A"/>
    <s v="N/A"/>
    <s v="CFQ7TTC0LHSV-0001_NCLF"/>
    <s v="Suscripción mensual con pago anual"/>
    <n v="5"/>
    <n v="1"/>
    <n v="1"/>
    <n v="0"/>
    <n v="20637.350000000002"/>
    <n v="20637.349999999999"/>
    <n v="0"/>
  </r>
  <r>
    <s v="Catalogo principalCSP ENTIDADES NO CUALIFICADASCFQ7TTC0LH1M-0001_NCLF"/>
    <s v="CFQ7TTC0LH1M-0001_NCLFCSP ENTIDADES NO CUALIFICADAS"/>
    <m/>
    <x v="0"/>
    <s v="CFQ7TTC0LH1M-0001_NCLF"/>
    <x v="5"/>
    <s v="Catalogo principal"/>
    <s v="USD"/>
    <s v="N/A"/>
    <s v="OneDrive for business (Plan 2)_NCLF"/>
    <s v="Unidad"/>
    <s v="Und"/>
    <s v="Producto"/>
    <s v="N/A"/>
    <s v="N/A"/>
    <s v="N/A"/>
    <s v="CFQ7TTC0LH1M-0001_NCLF"/>
    <s v="Suscripción mensual con pago anual"/>
    <n v="10"/>
    <n v="1"/>
    <n v="1"/>
    <n v="0"/>
    <n v="41274.700000000004"/>
    <n v="41274.699999999997"/>
    <n v="0"/>
  </r>
  <r>
    <s v="Catalogo principalCSP ENTIDADES NO CUALIFICADASCFQ7TTC0LH1S-0001_NCLF"/>
    <s v="CFQ7TTC0LH1S-0001_NCLFCSP ENTIDADES NO CUALIFICADAS"/>
    <m/>
    <x v="0"/>
    <s v="CFQ7TTC0LH1S-0001_NCLF"/>
    <x v="5"/>
    <s v="Catalogo principal"/>
    <s v="USD"/>
    <s v="N/A"/>
    <s v="Power Platform Requests add-on_NCLF"/>
    <s v="Unidad"/>
    <s v="Und"/>
    <s v="Producto"/>
    <s v="N/A"/>
    <s v="N/A"/>
    <s v="N/A"/>
    <s v="CFQ7TTC0LH1S-0001_NCLF"/>
    <s v="Suscripción mensual con pago anual"/>
    <n v="50"/>
    <n v="1"/>
    <n v="1"/>
    <n v="0"/>
    <n v="206373.5"/>
    <n v="206373.5"/>
    <n v="0"/>
  </r>
  <r>
    <s v="Catalogo principalCSP ENTIDADES NO CUALIFICADASCFQ7TTC0J4GS-0002_NCLF"/>
    <s v="CFQ7TTC0J4GS-0002_NCLFCSP ENTIDADES NO CUALIFICADAS"/>
    <m/>
    <x v="0"/>
    <s v="CFQ7TTC0J4GS-0002_NCLF"/>
    <x v="5"/>
    <s v="Catalogo principal"/>
    <s v="USD"/>
    <s v="N/A"/>
    <s v="Power Apps per app plan (1 app or portal)_NCLF"/>
    <s v="Unidad"/>
    <s v="Und"/>
    <s v="Producto"/>
    <s v="N/A"/>
    <s v="N/A"/>
    <s v="N/A"/>
    <s v="CFQ7TTC0J4GS-0002_NCLF"/>
    <s v="Suscripción mensual con pago anual"/>
    <n v="5"/>
    <n v="1"/>
    <n v="1"/>
    <n v="0"/>
    <n v="20637.350000000002"/>
    <n v="20637.349999999999"/>
    <n v="0"/>
  </r>
  <r>
    <s v="Catalogo principalCSP ENTIDADES NO CUALIFICADASCFQ7TTC0LHQM-0001_NCLF"/>
    <s v="CFQ7TTC0LHQM-0001_NCLFCSP ENTIDADES NO CUALIFICADAS"/>
    <m/>
    <x v="0"/>
    <s v="CFQ7TTC0LHQM-0001_NCLF"/>
    <x v="5"/>
    <s v="Catalogo principal"/>
    <s v="USD"/>
    <s v="N/A"/>
    <s v="Power Apps per app plan_NCLF"/>
    <s v="Unidad"/>
    <s v="Und"/>
    <s v="Producto"/>
    <s v="N/A"/>
    <s v="N/A"/>
    <s v="N/A"/>
    <s v="CFQ7TTC0LHQM-0001_NCLF"/>
    <s v="Suscripción mensual con pago anual"/>
    <n v="10"/>
    <n v="1"/>
    <n v="1"/>
    <n v="0"/>
    <n v="41274.700000000004"/>
    <n v="41274.699999999997"/>
    <n v="0"/>
  </r>
  <r>
    <s v="Catalogo principalCSP ENTIDADES NO CUALIFICADASCFQ7TTC0LH2H-0002_NCLF"/>
    <s v="CFQ7TTC0LH2H-0002_NCLFCSP ENTIDADES NO CUALIFICADAS"/>
    <m/>
    <x v="0"/>
    <s v="CFQ7TTC0LH2H-0002_NCLF"/>
    <x v="5"/>
    <s v="Catalogo principal"/>
    <s v="USD"/>
    <s v="N/A"/>
    <s v="Power Apps per user plan_NCLF"/>
    <s v="Unidad"/>
    <s v="Und"/>
    <s v="Producto"/>
    <s v="N/A"/>
    <s v="N/A"/>
    <s v="N/A"/>
    <s v="CFQ7TTC0LH2H-0002_NCLF"/>
    <s v="Suscripción mensual con pago anual"/>
    <n v="20"/>
    <n v="1"/>
    <n v="1"/>
    <n v="0"/>
    <n v="82549.400000000009"/>
    <n v="82549.399999999994"/>
    <n v="0"/>
  </r>
  <r>
    <s v="Catalogo principalCSP ENTIDADES NO CUALIFICADASCFQ7TTC0LHRX-0003_NCLF"/>
    <s v="CFQ7TTC0LHRX-0003_NCLFCSP ENTIDADES NO CUALIFICADAS"/>
    <m/>
    <x v="0"/>
    <s v="CFQ7TTC0LHRX-0003_NCLF"/>
    <x v="5"/>
    <s v="Catalogo principal"/>
    <s v="USD"/>
    <s v="N/A"/>
    <s v="Power Apps Portals login capacity add-on Tier 3 (50 unit min)_NCLF"/>
    <s v="Unidad"/>
    <s v="Und"/>
    <s v="Producto"/>
    <s v="N/A"/>
    <s v="N/A"/>
    <s v="N/A"/>
    <s v="CFQ7TTC0LHRX-0003_NCLF"/>
    <s v="Suscripción mensual con pago anual"/>
    <n v="70"/>
    <n v="1"/>
    <n v="1"/>
    <n v="0"/>
    <n v="288922.90000000002"/>
    <n v="288922.90000000002"/>
    <n v="0"/>
  </r>
  <r>
    <s v="Catalogo principalCSP ENTIDADES NO CUALIFICADASCFQ7TTC0LHRX-0002_NCLF"/>
    <s v="CFQ7TTC0LHRX-0002_NCLFCSP ENTIDADES NO CUALIFICADAS"/>
    <m/>
    <x v="0"/>
    <s v="CFQ7TTC0LHRX-0002_NCLF"/>
    <x v="5"/>
    <s v="Catalogo principal"/>
    <s v="USD"/>
    <s v="N/A"/>
    <s v="Power Apps Portals login capacity add-on Tier 2 (10 unit min)_NCLF"/>
    <s v="Unidad"/>
    <s v="Und"/>
    <s v="Producto"/>
    <s v="N/A"/>
    <s v="N/A"/>
    <s v="N/A"/>
    <s v="CFQ7TTC0LHRX-0002_NCLF"/>
    <s v="Suscripción mensual con pago anual"/>
    <n v="100"/>
    <n v="1"/>
    <n v="1"/>
    <n v="0"/>
    <n v="412747"/>
    <n v="412747"/>
    <n v="0"/>
  </r>
  <r>
    <s v="Catalogo principalCSP ENTIDADES NO CUALIFICADASCFQ7TTC0LHRX-0001_NCLF"/>
    <s v="CFQ7TTC0LHRX-0001_NCLFCSP ENTIDADES NO CUALIFICADAS"/>
    <m/>
    <x v="0"/>
    <s v="CFQ7TTC0LHRX-0001_NCLF"/>
    <x v="5"/>
    <s v="Catalogo principal"/>
    <s v="USD"/>
    <s v="N/A"/>
    <s v="Power Apps Portals login capacity add-on_NCLF"/>
    <s v="Unidad"/>
    <s v="Und"/>
    <s v="Producto"/>
    <s v="N/A"/>
    <s v="N/A"/>
    <s v="N/A"/>
    <s v="CFQ7TTC0LHRX-0001_NCLF"/>
    <s v="Suscripción mensual con pago anual"/>
    <n v="200"/>
    <n v="1"/>
    <n v="1"/>
    <n v="0"/>
    <n v="825494"/>
    <n v="825494"/>
    <n v="0"/>
  </r>
  <r>
    <s v="Catalogo principalCSP ENTIDADES NO CUALIFICADASCFQ7TTC0LH23-0001_NCLF"/>
    <s v="CFQ7TTC0LH23-0001_NCLFCSP ENTIDADES NO CUALIFICADAS"/>
    <m/>
    <x v="0"/>
    <s v="CFQ7TTC0LH23-0001_NCLF"/>
    <x v="5"/>
    <s v="Catalogo principal"/>
    <s v="USD"/>
    <s v="N/A"/>
    <s v="Power Apps Portals page view capacity add-on_NCLF"/>
    <s v="Unidad"/>
    <s v="Und"/>
    <s v="Producto"/>
    <s v="N/A"/>
    <s v="N/A"/>
    <s v="N/A"/>
    <s v="CFQ7TTC0LH23-0001_NCLF"/>
    <s v="Suscripción mensual con pago anual"/>
    <n v="100"/>
    <n v="1"/>
    <n v="1"/>
    <n v="0"/>
    <n v="412747"/>
    <n v="412747"/>
    <n v="0"/>
  </r>
  <r>
    <s v="Catalogo principalCSP ENTIDADES NO CUALIFICADASCFQ7TTC0LH13-0001_NCLF"/>
    <s v="CFQ7TTC0LH13-0001_NCLFCSP ENTIDADES NO CUALIFICADAS"/>
    <m/>
    <x v="0"/>
    <s v="CFQ7TTC0LH13-0001_NCLF"/>
    <x v="5"/>
    <s v="Catalogo principal"/>
    <s v="USD"/>
    <s v="N/A"/>
    <s v="Power Automate per flow plan_NCLF"/>
    <s v="Unidad"/>
    <s v="Und"/>
    <s v="Producto"/>
    <s v="N/A"/>
    <s v="N/A"/>
    <s v="N/A"/>
    <s v="CFQ7TTC0LH13-0001_NCLF"/>
    <s v="Suscripción mensual con pago anual"/>
    <n v="100"/>
    <n v="1"/>
    <n v="1"/>
    <n v="0"/>
    <n v="412747"/>
    <n v="412747"/>
    <n v="0"/>
  </r>
  <r>
    <s v="Catalogo principalCSP ENTIDADES NO CUALIFICADASCFQ7TTC0LH3L-0001_NCLF"/>
    <s v="CFQ7TTC0LH3L-0001_NCLFCSP ENTIDADES NO CUALIFICADAS"/>
    <m/>
    <x v="0"/>
    <s v="CFQ7TTC0LH3L-0001_NCLF"/>
    <x v="5"/>
    <s v="Catalogo principal"/>
    <s v="USD"/>
    <s v="N/A"/>
    <s v="Power Automate per user plan_NCLF"/>
    <s v="Unidad"/>
    <s v="Und"/>
    <s v="Producto"/>
    <s v="N/A"/>
    <s v="N/A"/>
    <s v="N/A"/>
    <s v="CFQ7TTC0LH3L-0001_NCLF"/>
    <s v="Suscripción mensual con pago anual"/>
    <n v="15"/>
    <n v="1"/>
    <n v="1"/>
    <n v="0"/>
    <n v="61912.05"/>
    <n v="61912.05"/>
    <n v="0"/>
  </r>
  <r>
    <s v="Catalogo principalCSP ENTIDADES NO CUALIFICADASCFQ7TTC0LSGZ-0001_NCLF"/>
    <s v="CFQ7TTC0LSGZ-0001_NCLFCSP ENTIDADES NO CUALIFICADAS"/>
    <m/>
    <x v="0"/>
    <s v="CFQ7TTC0LSGZ-0001_NCLF"/>
    <x v="5"/>
    <s v="Catalogo principal"/>
    <s v="USD"/>
    <s v="N/A"/>
    <s v="Power Automate per user with attended RPA plan_NCLF"/>
    <s v="Unidad"/>
    <s v="Und"/>
    <s v="Producto"/>
    <s v="N/A"/>
    <s v="N/A"/>
    <s v="N/A"/>
    <s v="CFQ7TTC0LSGZ-0001_NCLF"/>
    <s v="Suscripción mensual con pago anual"/>
    <n v="40"/>
    <n v="1"/>
    <n v="1"/>
    <n v="0"/>
    <n v="165098.80000000002"/>
    <n v="165098.79999999999"/>
    <n v="0"/>
  </r>
  <r>
    <s v="Catalogo principalCSP ENTIDADES NO CUALIFICADASCFQ7TTC0LSH0-0001_NCLF"/>
    <s v="CFQ7TTC0LSH0-0001_NCLFCSP ENTIDADES NO CUALIFICADAS"/>
    <m/>
    <x v="0"/>
    <s v="CFQ7TTC0LSH0-0001_NCLF"/>
    <x v="5"/>
    <s v="Catalogo principal"/>
    <s v="USD"/>
    <s v="N/A"/>
    <s v="Power Automate unattended RPA add-on_NCLF"/>
    <s v="Unidad"/>
    <s v="Und"/>
    <s v="Producto"/>
    <s v="N/A"/>
    <s v="N/A"/>
    <s v="N/A"/>
    <s v="CFQ7TTC0LSH0-0001_NCLF"/>
    <s v="Suscripción mensual con pago anual"/>
    <n v="150"/>
    <n v="1"/>
    <n v="1"/>
    <n v="0"/>
    <n v="619120.5"/>
    <n v="619120.5"/>
    <n v="0"/>
  </r>
  <r>
    <s v="Catalogo principalCSP ENTIDADES NO CUALIFICADASCFQ7TTC0HL8W-0001_NCLF"/>
    <s v="CFQ7TTC0HL8W-0001_NCLFCSP ENTIDADES NO CUALIFICADAS"/>
    <m/>
    <x v="0"/>
    <s v="CFQ7TTC0HL8W-0001_NCLF"/>
    <x v="5"/>
    <s v="Catalogo principal"/>
    <s v="USD"/>
    <s v="N/A"/>
    <s v="Power BI Premium Per User_NCLF"/>
    <s v="Unidad"/>
    <s v="Und"/>
    <s v="Producto"/>
    <s v="N/A"/>
    <s v="N/A"/>
    <s v="N/A"/>
    <s v="CFQ7TTC0HL8W-0001_NCLF"/>
    <s v="Suscripción mensual con pago anual"/>
    <n v="20"/>
    <n v="1"/>
    <n v="1"/>
    <n v="0"/>
    <n v="82549.400000000009"/>
    <n v="82549.399999999994"/>
    <n v="0"/>
  </r>
  <r>
    <s v="Catalogo principalCSP ENTIDADES NO CUALIFICADASCFQ7TTC0HL8T-0001_NCLF"/>
    <s v="CFQ7TTC0HL8T-0001_NCLFCSP ENTIDADES NO CUALIFICADAS"/>
    <m/>
    <x v="0"/>
    <s v="CFQ7TTC0HL8T-0001_NCLF"/>
    <x v="5"/>
    <s v="Catalogo principal"/>
    <s v="USD"/>
    <s v="N/A"/>
    <s v="Power BI Premium Per User Add-On_NCLF"/>
    <s v="Unidad"/>
    <s v="Und"/>
    <s v="Producto"/>
    <s v="N/A"/>
    <s v="N/A"/>
    <s v="N/A"/>
    <s v="CFQ7TTC0HL8T-0001_NCLF"/>
    <s v="Suscripción mensual con pago anual"/>
    <n v="10"/>
    <n v="1"/>
    <n v="1"/>
    <n v="0"/>
    <n v="41274.700000000004"/>
    <n v="41274.699999999997"/>
    <n v="0"/>
  </r>
  <r>
    <s v="Catalogo principalCSP ENTIDADES NO CUALIFICADASCFQ7TTC0LHQ2-0003_NCLF"/>
    <s v="CFQ7TTC0LHQ2-0003_NCLFCSP ENTIDADES NO CUALIFICADAS"/>
    <m/>
    <x v="0"/>
    <s v="CFQ7TTC0LHQ2-0003_NCLF"/>
    <x v="5"/>
    <s v="Catalogo principal"/>
    <s v="USD"/>
    <s v="N/A"/>
    <s v="Power BI Premium P1_NCLF"/>
    <s v="Unidad"/>
    <s v="Und"/>
    <s v="Producto"/>
    <s v="N/A"/>
    <s v="N/A"/>
    <s v="N/A"/>
    <s v="CFQ7TTC0LHQ2-0003_NCLF"/>
    <s v="Suscripción mensual con pago anual"/>
    <n v="4995"/>
    <n v="1"/>
    <n v="1"/>
    <n v="0"/>
    <n v="20616712.650000002"/>
    <n v="20616712.649999999"/>
    <n v="0"/>
  </r>
  <r>
    <s v="Catalogo principalCSP ENTIDADES NO CUALIFICADASCFQ7TTC0LHQ2-0005_NCLF"/>
    <s v="CFQ7TTC0LHQ2-0005_NCLFCSP ENTIDADES NO CUALIFICADAS"/>
    <m/>
    <x v="0"/>
    <s v="CFQ7TTC0LHQ2-0005_NCLF"/>
    <x v="5"/>
    <s v="Catalogo principal"/>
    <s v="USD"/>
    <s v="N/A"/>
    <s v="Power BI Premium P4_NCLF"/>
    <s v="Unidad"/>
    <s v="Und"/>
    <s v="Producto"/>
    <s v="N/A"/>
    <s v="N/A"/>
    <s v="N/A"/>
    <s v="CFQ7TTC0LHQ2-0005_NCLF"/>
    <s v="Suscripción mensual con pago anual"/>
    <n v="39995"/>
    <n v="1"/>
    <n v="1"/>
    <n v="0"/>
    <n v="165078162.65000001"/>
    <n v="165078162.65000001"/>
    <n v="0"/>
  </r>
  <r>
    <s v="Catalogo principalCSP ENTIDADES NO CUALIFICADASCFQ7TTC0LHQ2-0004_NCLF"/>
    <s v="CFQ7TTC0LHQ2-0004_NCLFCSP ENTIDADES NO CUALIFICADAS"/>
    <m/>
    <x v="0"/>
    <s v="CFQ7TTC0LHQ2-0004_NCLF"/>
    <x v="5"/>
    <s v="Catalogo principal"/>
    <s v="USD"/>
    <s v="N/A"/>
    <s v="Power BI Premium P3_NCLF"/>
    <s v="Unidad"/>
    <s v="Und"/>
    <s v="Producto"/>
    <s v="N/A"/>
    <s v="N/A"/>
    <s v="N/A"/>
    <s v="CFQ7TTC0LHQ2-0004_NCLF"/>
    <s v="Suscripción mensual con pago anual"/>
    <n v="19995"/>
    <n v="1"/>
    <n v="1"/>
    <n v="0"/>
    <n v="82528762.650000006"/>
    <n v="82528762.650000006"/>
    <n v="0"/>
  </r>
  <r>
    <s v="Catalogo principalCSP ENTIDADES NO CUALIFICADASCFQ7TTC0LHQ2-0002_NCLF"/>
    <s v="CFQ7TTC0LHQ2-0002_NCLFCSP ENTIDADES NO CUALIFICADAS"/>
    <m/>
    <x v="0"/>
    <s v="CFQ7TTC0LHQ2-0002_NCLF"/>
    <x v="5"/>
    <s v="Catalogo principal"/>
    <s v="USD"/>
    <s v="N/A"/>
    <s v="Power BI Premium P2_NCLF"/>
    <s v="Unidad"/>
    <s v="Und"/>
    <s v="Producto"/>
    <s v="N/A"/>
    <s v="N/A"/>
    <s v="N/A"/>
    <s v="CFQ7TTC0LHQ2-0002_NCLF"/>
    <s v="Suscripción mensual con pago anual"/>
    <n v="9995"/>
    <n v="1"/>
    <n v="1"/>
    <n v="0"/>
    <n v="41254062.650000006"/>
    <n v="41254062.649999999"/>
    <n v="0"/>
  </r>
  <r>
    <s v="Catalogo principalCSP ENTIDADES NO CUALIFICADASCFQ7TTC0LHQ2-0001_NCLF"/>
    <s v="CFQ7TTC0LHQ2-0001_NCLFCSP ENTIDADES NO CUALIFICADAS"/>
    <m/>
    <x v="0"/>
    <s v="CFQ7TTC0LHQ2-0001_NCLF"/>
    <x v="5"/>
    <s v="Catalogo principal"/>
    <s v="USD"/>
    <s v="N/A"/>
    <s v="Power BI Premium P5_NCLF"/>
    <s v="Unidad"/>
    <s v="Und"/>
    <s v="Producto"/>
    <s v="N/A"/>
    <s v="N/A"/>
    <s v="N/A"/>
    <s v="CFQ7TTC0LHQ2-0001_NCLF"/>
    <s v="Suscripción mensual con pago anual"/>
    <n v="79995"/>
    <n v="1"/>
    <n v="1"/>
    <n v="0"/>
    <n v="330176962.65000004"/>
    <n v="330176962.64999998"/>
    <n v="0"/>
  </r>
  <r>
    <s v="Catalogo principalCSP ENTIDADES NO CUALIFICADASCFQ7TTC0LHSF-0001_NCLF"/>
    <s v="CFQ7TTC0LHSF-0001_NCLFCSP ENTIDADES NO CUALIFICADAS"/>
    <m/>
    <x v="0"/>
    <s v="CFQ7TTC0LHSF-0001_NCLF"/>
    <x v="5"/>
    <s v="Catalogo principal"/>
    <s v="USD"/>
    <s v="N/A"/>
    <s v="Power BI Pro_NCLF"/>
    <s v="Unidad"/>
    <s v="Und"/>
    <s v="Producto"/>
    <s v="N/A"/>
    <s v="N/A"/>
    <s v="N/A"/>
    <s v="CFQ7TTC0LHSF-0001_NCLF"/>
    <s v="Suscripción mensual con pago anual"/>
    <n v="10"/>
    <n v="1"/>
    <n v="1"/>
    <n v="0"/>
    <n v="41274.700000000004"/>
    <n v="41274.699999999997"/>
    <n v="0"/>
  </r>
  <r>
    <s v="Catalogo principalCSP ENTIDADES NO CUALIFICADASCFQ7TTC0LH1F-0002_NCLF"/>
    <s v="CFQ7TTC0LH1F-0002_NCLFCSP ENTIDADES NO CUALIFICADAS"/>
    <m/>
    <x v="0"/>
    <s v="CFQ7TTC0LH1F-0002_NCLF"/>
    <x v="5"/>
    <s v="Catalogo principal"/>
    <s v="USD"/>
    <s v="N/A"/>
    <s v="Power Virtual Agent_NCLF"/>
    <s v="Unidad"/>
    <s v="Und"/>
    <s v="Producto"/>
    <s v="N/A"/>
    <s v="N/A"/>
    <s v="N/A"/>
    <s v="CFQ7TTC0LH1F-0002_NCLF"/>
    <s v="Suscripción mensual con pago anual"/>
    <n v="1000"/>
    <n v="1"/>
    <n v="1"/>
    <n v="0"/>
    <n v="4127470.0000000005"/>
    <n v="4127470"/>
    <n v="0"/>
  </r>
  <r>
    <s v="Catalogo principalCSP ENTIDADES NO CUALIFICADASCFQ7TTC0LH1F-0001_NCLF"/>
    <s v="CFQ7TTC0LH1F-0001_NCLFCSP ENTIDADES NO CUALIFICADAS"/>
    <m/>
    <x v="0"/>
    <s v="CFQ7TTC0LH1F-0001_NCLF"/>
    <x v="5"/>
    <s v="Catalogo principal"/>
    <s v="USD"/>
    <s v="N/A"/>
    <s v="Power Virtual Agent User License_NCLF"/>
    <s v="Unidad"/>
    <s v="Und"/>
    <s v="Producto"/>
    <s v="N/A"/>
    <s v="N/A"/>
    <s v="N/A"/>
    <s v="CFQ7TTC0LH1F-0001_NCLF"/>
    <s v="Suscripción mensual con pago anual"/>
    <n v="0"/>
    <n v="1"/>
    <n v="1"/>
    <n v="0"/>
    <n v="0"/>
    <n v="0"/>
    <n v="0"/>
  </r>
  <r>
    <s v="Catalogo principalCSP ENTIDADES NO CUALIFICADASCFQ7TTC0LHVD-0001_NCLF"/>
    <s v="CFQ7TTC0LHVD-0001_NCLFCSP ENTIDADES NO CUALIFICADAS"/>
    <m/>
    <x v="0"/>
    <s v="CFQ7TTC0LHVD-0001_NCLF"/>
    <x v="5"/>
    <s v="Catalogo principal"/>
    <s v="USD"/>
    <s v="N/A"/>
    <s v="Pro Direct Support for Dynamics 365 Operations_NCLF"/>
    <s v="Unidad"/>
    <s v="Und"/>
    <s v="Producto"/>
    <s v="N/A"/>
    <s v="N/A"/>
    <s v="N/A"/>
    <s v="CFQ7TTC0LHVD-0001_NCLF"/>
    <s v="Suscripción mensual con pago anual"/>
    <n v="9"/>
    <n v="1"/>
    <n v="1"/>
    <n v="0"/>
    <n v="37147.230000000003"/>
    <n v="37147.230000000003"/>
    <n v="0"/>
  </r>
  <r>
    <s v="Catalogo principalCSP ENTIDADES NO CUALIFICADASCFQ7TTC0LHP3-0001_NCLF"/>
    <s v="CFQ7TTC0LHP3-0001_NCLFCSP ENTIDADES NO CUALIFICADAS"/>
    <m/>
    <x v="0"/>
    <s v="CFQ7TTC0LHP3-0001_NCLF"/>
    <x v="5"/>
    <s v="Catalogo principal"/>
    <s v="USD"/>
    <s v="N/A"/>
    <s v="Project Online Essentials_NCLF"/>
    <s v="Unidad"/>
    <s v="Und"/>
    <s v="Producto"/>
    <s v="N/A"/>
    <s v="N/A"/>
    <s v="N/A"/>
    <s v="CFQ7TTC0LHP3-0001_NCLF"/>
    <s v="Suscripción mensual con pago anual"/>
    <n v="7"/>
    <n v="1"/>
    <n v="1"/>
    <n v="0"/>
    <n v="28892.29"/>
    <n v="28892.29"/>
    <n v="0"/>
  </r>
  <r>
    <s v="Catalogo principalCSP ENTIDADES NO CUALIFICADASCFQ7TTC0HDB1-0002_NCLF"/>
    <s v="CFQ7TTC0HDB1-0002_NCLFCSP ENTIDADES NO CUALIFICADAS"/>
    <m/>
    <x v="0"/>
    <s v="CFQ7TTC0HDB1-0002_NCLF"/>
    <x v="5"/>
    <s v="Catalogo principal"/>
    <s v="USD"/>
    <s v="N/A"/>
    <s v="Project Plan 1_NCLF"/>
    <s v="Unidad"/>
    <s v="Und"/>
    <s v="Producto"/>
    <s v="N/A"/>
    <s v="N/A"/>
    <s v="N/A"/>
    <s v="CFQ7TTC0HDB1-0002_NCLF"/>
    <s v="Suscripción mensual con pago anual"/>
    <n v="10"/>
    <n v="1"/>
    <n v="1"/>
    <n v="0"/>
    <n v="41274.700000000004"/>
    <n v="41274.699999999997"/>
    <n v="0"/>
  </r>
  <r>
    <s v="Catalogo principalCSP ENTIDADES NO CUALIFICADASCFQ7TTC0HDB0-0002_NCLF"/>
    <s v="CFQ7TTC0HDB0-0002_NCLFCSP ENTIDADES NO CUALIFICADAS"/>
    <m/>
    <x v="0"/>
    <s v="CFQ7TTC0HDB0-0002_NCLF"/>
    <x v="5"/>
    <s v="Catalogo principal"/>
    <s v="USD"/>
    <s v="N/A"/>
    <s v="Project Plan 3_NCLF"/>
    <s v="Unidad"/>
    <s v="Und"/>
    <s v="Producto"/>
    <s v="N/A"/>
    <s v="N/A"/>
    <s v="N/A"/>
    <s v="CFQ7TTC0HDB0-0002_NCLF"/>
    <s v="Suscripción mensual con pago anual"/>
    <n v="30"/>
    <n v="1"/>
    <n v="1"/>
    <n v="0"/>
    <n v="123824.1"/>
    <n v="123824.1"/>
    <n v="0"/>
  </r>
  <r>
    <s v="Catalogo principalCSP ENTIDADES NO CUALIFICADASCFQ7TTC0HD9Z-0002_NCLF"/>
    <s v="CFQ7TTC0HD9Z-0002_NCLFCSP ENTIDADES NO CUALIFICADAS"/>
    <m/>
    <x v="0"/>
    <s v="CFQ7TTC0HD9Z-0002_NCLF"/>
    <x v="5"/>
    <s v="Catalogo principal"/>
    <s v="USD"/>
    <s v="N/A"/>
    <s v="Project Plan 5_NCLF"/>
    <s v="Unidad"/>
    <s v="Und"/>
    <s v="Producto"/>
    <s v="N/A"/>
    <s v="N/A"/>
    <s v="N/A"/>
    <s v="CFQ7TTC0HD9Z-0002_NCLF"/>
    <s v="Suscripción mensual con pago anual"/>
    <n v="55"/>
    <n v="1"/>
    <n v="1"/>
    <n v="0"/>
    <n v="227010.85"/>
    <n v="227010.85"/>
    <n v="0"/>
  </r>
  <r>
    <s v="Catalogo principalCSP ENTIDADES NO CUALIFICADASCFQ7TTC0HL72-0001_NCLF"/>
    <s v="CFQ7TTC0HL72-0001_NCLFCSP ENTIDADES NO CUALIFICADAS"/>
    <m/>
    <x v="0"/>
    <s v="CFQ7TTC0HL72-0001_NCLF"/>
    <x v="5"/>
    <s v="Catalogo principal"/>
    <s v="USD"/>
    <s v="N/A"/>
    <s v="Scheduler_NCLF"/>
    <s v="Unidad"/>
    <s v="Und"/>
    <s v="Producto"/>
    <s v="N/A"/>
    <s v="N/A"/>
    <s v="N/A"/>
    <s v="CFQ7TTC0HL72-0001_NCLF"/>
    <s v="Suscripción mensual con pago anual"/>
    <n v="10"/>
    <n v="1"/>
    <n v="1"/>
    <n v="0"/>
    <n v="41274.700000000004"/>
    <n v="41274.699999999997"/>
    <n v="0"/>
  </r>
  <r>
    <s v="Catalogo principalCSP ENTIDADES NO CUALIFICADASCFQ7TTC0LH0N-0001_NCLF"/>
    <s v="CFQ7TTC0LH0N-0001_NCLFCSP ENTIDADES NO CUALIFICADAS"/>
    <m/>
    <x v="0"/>
    <s v="CFQ7TTC0LH0N-0001_NCLF"/>
    <x v="5"/>
    <s v="Catalogo principal"/>
    <s v="USD"/>
    <s v="N/A"/>
    <s v="SharePoint (Plan 1)_NCLF"/>
    <s v="Unidad"/>
    <s v="Und"/>
    <s v="Producto"/>
    <s v="N/A"/>
    <s v="N/A"/>
    <s v="N/A"/>
    <s v="CFQ7TTC0LH0N-0001_NCLF"/>
    <s v="Suscripción mensual con pago anual"/>
    <n v="5"/>
    <n v="1"/>
    <n v="1"/>
    <n v="0"/>
    <n v="20637.350000000002"/>
    <n v="20637.349999999999"/>
    <n v="0"/>
  </r>
  <r>
    <s v="Catalogo principalCSP ENTIDADES NO CUALIFICADASCFQ7TTC0LH14-0001_NCLF"/>
    <s v="CFQ7TTC0LH14-0001_NCLFCSP ENTIDADES NO CUALIFICADAS"/>
    <m/>
    <x v="0"/>
    <s v="CFQ7TTC0LH14-0001_NCLF"/>
    <x v="5"/>
    <s v="Catalogo principal"/>
    <s v="USD"/>
    <s v="N/A"/>
    <s v="SharePoint (Plan 2)_NCLF"/>
    <s v="Unidad"/>
    <s v="Und"/>
    <s v="Producto"/>
    <s v="N/A"/>
    <s v="N/A"/>
    <s v="N/A"/>
    <s v="CFQ7TTC0LH14-0001_NCLF"/>
    <s v="Suscripción mensual con pago anual"/>
    <n v="10"/>
    <n v="1"/>
    <n v="1"/>
    <n v="0"/>
    <n v="41274.700000000004"/>
    <n v="41274.699999999997"/>
    <n v="0"/>
  </r>
  <r>
    <s v="Catalogo principalCSP ENTIDADES NO CUALIFICADASCFQ7TTC0HDK2-0001_NCLF"/>
    <s v="CFQ7TTC0HDK2-0001_NCLFCSP ENTIDADES NO CUALIFICADAS"/>
    <m/>
    <x v="0"/>
    <s v="CFQ7TTC0HDK2-0001_NCLF"/>
    <x v="5"/>
    <s v="Catalogo principal"/>
    <s v="USD"/>
    <s v="N/A"/>
    <s v="SharePoint Syntex_NCLF"/>
    <s v="Unidad"/>
    <s v="Und"/>
    <s v="Producto"/>
    <s v="N/A"/>
    <s v="N/A"/>
    <s v="N/A"/>
    <s v="CFQ7TTC0HDK2-0001_NCLF"/>
    <s v="Suscripción mensual con pago anual"/>
    <n v="5"/>
    <n v="1"/>
    <n v="1"/>
    <n v="0"/>
    <n v="20637.350000000002"/>
    <n v="20637.349999999999"/>
    <n v="0"/>
  </r>
  <r>
    <s v="Catalogo principalCSP ENTIDADES NO CUALIFICADASCFQ7TTC0LHR5-0001_NCLF"/>
    <s v="CFQ7TTC0LHR5-0001_NCLFCSP ENTIDADES NO CUALIFICADAS"/>
    <m/>
    <x v="0"/>
    <s v="CFQ7TTC0LHR5-0001_NCLF"/>
    <x v="5"/>
    <s v="Catalogo principal"/>
    <s v="USD"/>
    <s v="N/A"/>
    <s v="Skype for Business Plus CAL_NCLF"/>
    <s v="Unidad"/>
    <s v="Und"/>
    <s v="Producto"/>
    <s v="N/A"/>
    <s v="N/A"/>
    <s v="N/A"/>
    <s v="CFQ7TTC0LHR5-0001_NCLF"/>
    <s v="Suscripción mensual con pago anual"/>
    <n v="2"/>
    <n v="1"/>
    <n v="1"/>
    <n v="0"/>
    <n v="8254.94"/>
    <n v="8254.94"/>
    <n v="0"/>
  </r>
  <r>
    <s v="Catalogo principalCSP ENTIDADES NO CUALIFICADASCFQ7TTC0GZ16-0001_NCLF"/>
    <s v="CFQ7TTC0GZ16-0001_NCLFCSP ENTIDADES NO CUALIFICADAS"/>
    <m/>
    <x v="0"/>
    <s v="CFQ7TTC0GZ16-0001_NCLF"/>
    <x v="5"/>
    <s v="Catalogo principal"/>
    <s v="USD"/>
    <s v="N/A"/>
    <s v="Teams Rooms Premium without Audio Conferencing_NCLF"/>
    <s v="Unidad"/>
    <s v="Und"/>
    <s v="Producto"/>
    <s v="N/A"/>
    <s v="N/A"/>
    <s v="N/A"/>
    <s v="CFQ7TTC0GZ16-0001_NCLF"/>
    <s v="Suscripción mensual con pago anual"/>
    <n v="50"/>
    <n v="1"/>
    <n v="1"/>
    <n v="0"/>
    <n v="206373.5"/>
    <n v="206373.5"/>
    <n v="0"/>
  </r>
  <r>
    <s v="Catalogo principalCSP ENTIDADES NO CUALIFICADASCFQ7TTC0GZ16-0002_NCLF"/>
    <s v="CFQ7TTC0GZ16-0002_NCLFCSP ENTIDADES NO CUALIFICADAS"/>
    <m/>
    <x v="0"/>
    <s v="CFQ7TTC0GZ16-0002_NCLF"/>
    <x v="5"/>
    <s v="Catalogo principal"/>
    <s v="USD"/>
    <s v="N/A"/>
    <s v="Teams Rooms Premium,IncludeOverage_NCLF"/>
    <s v="Unidad"/>
    <s v="Und"/>
    <s v="Producto"/>
    <s v="N/A"/>
    <s v="N/A"/>
    <s v="N/A"/>
    <s v="CFQ7TTC0GZ16-0002_NCLF"/>
    <s v="Suscripción mensual con pago anual"/>
    <n v="50"/>
    <n v="1"/>
    <n v="1"/>
    <n v="0"/>
    <n v="206373.5"/>
    <n v="206373.5"/>
    <n v="0"/>
  </r>
  <r>
    <s v="Catalogo principalCSP ENTIDADES NO CUALIFICADASCFQ7TTC0HDJR-000C_NCLF"/>
    <s v="CFQ7TTC0HDJR-000C_NCLFCSP ENTIDADES NO CUALIFICADAS"/>
    <m/>
    <x v="0"/>
    <s v="CFQ7TTC0HDJR-000C_NCLF"/>
    <x v="5"/>
    <s v="Catalogo principal"/>
    <s v="USD"/>
    <s v="N/A"/>
    <s v="Universal Print Additional Capacity (10k) - Windows_NCLF"/>
    <s v="Unidad"/>
    <s v="Und"/>
    <s v="Producto"/>
    <s v="N/A"/>
    <s v="N/A"/>
    <s v="N/A"/>
    <s v="CFQ7TTC0HDJR-000C_NCLF"/>
    <s v="Suscripción mensual con pago anual"/>
    <n v="500"/>
    <n v="1"/>
    <n v="1"/>
    <n v="0"/>
    <n v="2063735.0000000002"/>
    <n v="2063735"/>
    <n v="0"/>
  </r>
  <r>
    <s v="Catalogo principalCSP ENTIDADES NO CUALIFICADASCFQ7TTC0HDJR-0002_NCLF"/>
    <s v="CFQ7TTC0HDJR-0002_NCLFCSP ENTIDADES NO CUALIFICADAS"/>
    <m/>
    <x v="0"/>
    <s v="CFQ7TTC0HDJR-0002_NCLF"/>
    <x v="5"/>
    <s v="Catalogo principal"/>
    <s v="USD"/>
    <s v="N/A"/>
    <s v="Universal Print_NCLF"/>
    <s v="Unidad"/>
    <s v="Und"/>
    <s v="Producto"/>
    <s v="N/A"/>
    <s v="N/A"/>
    <s v="N/A"/>
    <s v="CFQ7TTC0HDJR-0002_NCLF"/>
    <s v="Suscripción mensual con pago anual"/>
    <n v="4"/>
    <n v="1"/>
    <n v="1"/>
    <n v="0"/>
    <n v="16509.88"/>
    <n v="16509.88"/>
    <n v="0"/>
  </r>
  <r>
    <s v="Catalogo principalCSP ENTIDADES NO CUALIFICADASCFQ7TTC0HDJR-0001_NCLF"/>
    <s v="CFQ7TTC0HDJR-0001_NCLFCSP ENTIDADES NO CUALIFICADAS"/>
    <m/>
    <x v="0"/>
    <s v="CFQ7TTC0HDJR-0001_NCLF"/>
    <x v="5"/>
    <s v="Catalogo principal"/>
    <s v="USD"/>
    <s v="N/A"/>
    <s v="Universal Print volume add-on (500 jobs) - Windows_NCLF"/>
    <s v="Unidad"/>
    <s v="Und"/>
    <s v="Producto"/>
    <s v="N/A"/>
    <s v="N/A"/>
    <s v="N/A"/>
    <s v="CFQ7TTC0HDJR-0001_NCLF"/>
    <s v="Suscripción mensual con pago anual"/>
    <n v="25"/>
    <n v="1"/>
    <n v="1"/>
    <n v="0"/>
    <n v="103186.75"/>
    <n v="103186.75"/>
    <n v="0"/>
  </r>
  <r>
    <s v="Catalogo principalCSP ENTIDADES NO CUALIFICADASCFQ7TTC0HL82-0006_NCLF"/>
    <s v="CFQ7TTC0HL82-0006_NCLFCSP ENTIDADES NO CUALIFICADAS"/>
    <m/>
    <x v="0"/>
    <s v="CFQ7TTC0HL82-0006_NCLF"/>
    <x v="5"/>
    <s v="Catalogo principal"/>
    <s v="USD"/>
    <s v="N/A"/>
    <s v="Universal Print Additional Capacity 10K_NCLF"/>
    <s v="Unidad"/>
    <s v="Und"/>
    <s v="Producto"/>
    <s v="N/A"/>
    <s v="N/A"/>
    <s v="N/A"/>
    <s v="CFQ7TTC0HL82-0006_NCLF"/>
    <s v="Suscripción mensual con pago anual"/>
    <n v="500"/>
    <n v="1"/>
    <n v="1"/>
    <n v="0"/>
    <n v="2063735.0000000002"/>
    <n v="2063735"/>
    <n v="0"/>
  </r>
  <r>
    <s v="Catalogo principalCSP ENTIDADES NO CUALIFICADASCFQ7TTC0HL82-0001_NCLF"/>
    <s v="CFQ7TTC0HL82-0001_NCLFCSP ENTIDADES NO CUALIFICADAS"/>
    <m/>
    <x v="0"/>
    <s v="CFQ7TTC0HL82-0001_NCLF"/>
    <x v="5"/>
    <s v="Catalogo principal"/>
    <s v="USD"/>
    <s v="N/A"/>
    <s v="Universal Print volume add-on (500 jobs) - Microsoft 365_NCLF"/>
    <s v="Unidad"/>
    <s v="Und"/>
    <s v="Producto"/>
    <s v="N/A"/>
    <s v="N/A"/>
    <s v="N/A"/>
    <s v="CFQ7TTC0HL82-0001_NCLF"/>
    <s v="Suscripción mensual con pago anual"/>
    <n v="25"/>
    <n v="1"/>
    <n v="1"/>
    <n v="0"/>
    <n v="103186.75"/>
    <n v="103186.75"/>
    <n v="0"/>
  </r>
  <r>
    <s v="Catalogo principalCSP ENTIDADES NO CUALIFICADASCFQ7TTC0HD33-0003_NCLF"/>
    <s v="CFQ7TTC0HD33-0003_NCLFCSP ENTIDADES NO CUALIFICADAS"/>
    <m/>
    <x v="0"/>
    <s v="CFQ7TTC0HD33-0003_NCLF"/>
    <x v="5"/>
    <s v="Catalogo principal"/>
    <s v="USD"/>
    <s v="N/A"/>
    <s v="Visio Plan 1_NCLF"/>
    <s v="Unidad"/>
    <s v="Und"/>
    <s v="Producto"/>
    <s v="N/A"/>
    <s v="N/A"/>
    <s v="N/A"/>
    <s v="CFQ7TTC0HD33-0003_NCLF"/>
    <s v="Suscripción mensual con pago anual"/>
    <n v="5"/>
    <n v="1"/>
    <n v="1"/>
    <n v="0"/>
    <n v="20637.350000000002"/>
    <n v="20637.349999999999"/>
    <n v="0"/>
  </r>
  <r>
    <s v="Catalogo principalCSP ENTIDADES NO CUALIFICADASCFQ7TTC0HD32-0002_NCLF"/>
    <s v="CFQ7TTC0HD32-0002_NCLFCSP ENTIDADES NO CUALIFICADAS"/>
    <m/>
    <x v="0"/>
    <s v="CFQ7TTC0HD32-0002_NCLF"/>
    <x v="5"/>
    <s v="Catalogo principal"/>
    <s v="USD"/>
    <s v="N/A"/>
    <s v="Visio Plan 2_NCLF"/>
    <s v="Unidad"/>
    <s v="Und"/>
    <s v="Producto"/>
    <s v="N/A"/>
    <s v="N/A"/>
    <s v="N/A"/>
    <s v="CFQ7TTC0HD32-0002_NCLF"/>
    <s v="Suscripción mensual con pago anual"/>
    <n v="15"/>
    <n v="1"/>
    <n v="1"/>
    <n v="0"/>
    <n v="61912.05"/>
    <n v="61912.05"/>
    <n v="0"/>
  </r>
  <r>
    <s v="Catalogo principalCSP ENTIDADES NO CUALIFICADASCFQ7TTC0HVZG-0001_NCLF"/>
    <s v="CFQ7TTC0HVZG-0001_NCLFCSP ENTIDADES NO CUALIFICADAS"/>
    <m/>
    <x v="0"/>
    <s v="CFQ7TTC0HVZG-0001_NCLF"/>
    <x v="5"/>
    <s v="Catalogo principal"/>
    <s v="USD"/>
    <s v="N/A"/>
    <s v="Microsoft Viva Learning_NCLF"/>
    <s v="Unidad"/>
    <s v="Und"/>
    <s v="Producto"/>
    <s v="N/A"/>
    <s v="N/A"/>
    <s v="N/A"/>
    <s v="CFQ7TTC0HVZG-0001_NCLF"/>
    <s v="Suscripción mensual con pago anual"/>
    <n v="4"/>
    <n v="1"/>
    <n v="1"/>
    <n v="0"/>
    <n v="16509.88"/>
    <n v="16509.88"/>
    <n v="0"/>
  </r>
  <r>
    <s v="Catalogo principalCSP ENTIDADES NO CUALIFICADASCFQ7TTC0LGTX-0004_NCLF"/>
    <s v="CFQ7TTC0LGTX-0004_NCLFCSP ENTIDADES NO CUALIFICADAS"/>
    <m/>
    <x v="0"/>
    <s v="CFQ7TTC0LGTX-0004_NCLF"/>
    <x v="5"/>
    <s v="Catalogo principal"/>
    <s v="USD"/>
    <s v="N/A"/>
    <s v="Windows 10/11 Enterprise E3_NCLF"/>
    <s v="Unidad"/>
    <s v="Und"/>
    <s v="Producto"/>
    <s v="N/A"/>
    <s v="N/A"/>
    <s v="N/A"/>
    <s v="CFQ7TTC0LGTX-0004_NCLF"/>
    <s v="Suscripción mensual con pago anual"/>
    <n v="7"/>
    <n v="1"/>
    <n v="1"/>
    <n v="0"/>
    <n v="28892.29"/>
    <n v="28892.29"/>
    <n v="0"/>
  </r>
  <r>
    <s v="Catalogo principalCSP ENTIDADES NO CUALIFICADASCFQ7TTC0LGTX-0001_NCLF"/>
    <s v="CFQ7TTC0LGTX-0001_NCLFCSP ENTIDADES NO CUALIFICADAS"/>
    <m/>
    <x v="0"/>
    <s v="CFQ7TTC0LGTX-0001_NCLF"/>
    <x v="5"/>
    <s v="Catalogo principal"/>
    <s v="USD"/>
    <s v="N/A"/>
    <s v="Windows 10/11 Enterprise E3 VDA_NCLF"/>
    <s v="Unidad"/>
    <s v="Und"/>
    <s v="Producto"/>
    <s v="N/A"/>
    <s v="N/A"/>
    <s v="N/A"/>
    <s v="CFQ7TTC0LGTX-0001_NCLF"/>
    <s v="Suscripción mensual con pago anual"/>
    <n v="13.200000000000001"/>
    <n v="1"/>
    <n v="1"/>
    <n v="0"/>
    <n v="54482.604000000007"/>
    <n v="54482.6"/>
    <n v="0"/>
  </r>
  <r>
    <s v="Catalogo principalCSP ENTIDADES NO CUALIFICADASCFQ7TTC0LFNW-0002_NCLF"/>
    <s v="CFQ7TTC0LFNW-0002_NCLFCSP ENTIDADES NO CUALIFICADAS"/>
    <m/>
    <x v="0"/>
    <s v="CFQ7TTC0LFNW-0002_NCLF"/>
    <x v="5"/>
    <s v="Catalogo principal"/>
    <s v="USD"/>
    <s v="N/A"/>
    <s v="Windows 10/11 Enterprise E5_NCLF"/>
    <s v="Unidad"/>
    <s v="Und"/>
    <s v="Producto"/>
    <s v="N/A"/>
    <s v="N/A"/>
    <s v="N/A"/>
    <s v="CFQ7TTC0LFNW-0002_NCLF"/>
    <s v="Suscripción mensual con pago anual"/>
    <n v="11"/>
    <n v="1"/>
    <n v="1"/>
    <n v="0"/>
    <n v="45402.170000000006"/>
    <n v="45402.17"/>
    <n v="0"/>
  </r>
  <r>
    <s v="Catalogo principalCSP ENTIDADES NO CUALIFICADASCFQ7TTC0J203-000K_NCLF"/>
    <s v="CFQ7TTC0J203-000K_NCLFCSP ENTIDADES NO CUALIFICADAS"/>
    <m/>
    <x v="0"/>
    <s v="CFQ7TTC0J203-000K_NCLF"/>
    <x v="5"/>
    <s v="Catalogo principal"/>
    <s v="USD"/>
    <s v="N/A"/>
    <s v="Windows 365 Business 1 vCPU, 2 GB, 64 GB_NCLF"/>
    <s v="Unidad"/>
    <s v="Und"/>
    <s v="Producto"/>
    <s v="N/A"/>
    <s v="N/A"/>
    <s v="N/A"/>
    <s v="CFQ7TTC0J203-000K_NCLF"/>
    <s v="Suscripción mensual con pago anual"/>
    <n v="24"/>
    <n v="1"/>
    <n v="1"/>
    <n v="0"/>
    <n v="99059.28"/>
    <n v="99059.28"/>
    <n v="0"/>
  </r>
  <r>
    <s v="Catalogo principalCSP ENTIDADES NO CUALIFICADASCFQ7TTC0HX99-000N_NCLF"/>
    <s v="CFQ7TTC0HX99-000N_NCLFCSP ENTIDADES NO CUALIFICADAS"/>
    <m/>
    <x v="0"/>
    <s v="CFQ7TTC0HX99-000N_NCLF"/>
    <x v="5"/>
    <s v="Catalogo principal"/>
    <s v="USD"/>
    <s v="N/A"/>
    <s v="Windows 365 Business 1 vCPU, 2 GB, 64 GB (with Windows Hybrid Benefit)_NCLF"/>
    <s v="Unidad"/>
    <s v="Und"/>
    <s v="Producto"/>
    <s v="N/A"/>
    <s v="N/A"/>
    <s v="N/A"/>
    <s v="CFQ7TTC0HX99-000N_NCLF"/>
    <s v="Suscripción mensual con pago anual"/>
    <n v="20"/>
    <n v="1"/>
    <n v="1"/>
    <n v="0"/>
    <n v="82549.400000000009"/>
    <n v="82549.399999999994"/>
    <n v="0"/>
  </r>
  <r>
    <s v="Catalogo principalCSP ENTIDADES NO CUALIFICADASCFQ7TTC0HX99-000T_NCLF"/>
    <s v="CFQ7TTC0HX99-000T_NCLFCSP ENTIDADES NO CUALIFICADAS"/>
    <m/>
    <x v="0"/>
    <s v="CFQ7TTC0HX99-000T_NCLF"/>
    <x v="5"/>
    <s v="Catalogo principal"/>
    <s v="USD"/>
    <s v="N/A"/>
    <s v="Windows 365 Business 2 vCPU, 4 GB, 128 GB (with Windows Hybrid Benefit)_NCLF"/>
    <s v="Unidad"/>
    <s v="Und"/>
    <s v="Producto"/>
    <s v="N/A"/>
    <s v="N/A"/>
    <s v="N/A"/>
    <s v="CFQ7TTC0HX99-000T_NCLF"/>
    <s v="Suscripción mensual con pago anual"/>
    <n v="27.900000000000002"/>
    <n v="1"/>
    <n v="1"/>
    <n v="0"/>
    <n v="115156.41300000002"/>
    <n v="115156.41"/>
    <n v="0"/>
  </r>
  <r>
    <s v="Catalogo principalCSP ENTIDADES NO CUALIFICADASCFQ7TTC0HX99-000S_NCLF"/>
    <s v="CFQ7TTC0HX99-000S_NCLFCSP ENTIDADES NO CUALIFICADAS"/>
    <m/>
    <x v="0"/>
    <s v="CFQ7TTC0HX99-000S_NCLF"/>
    <x v="5"/>
    <s v="Catalogo principal"/>
    <s v="USD"/>
    <s v="N/A"/>
    <s v="Windows 365 Business 2 vCPU, 8 GB, 128 GB (with Windows Hybrid Benefit)_NCLF"/>
    <s v="Unidad"/>
    <s v="Und"/>
    <s v="Producto"/>
    <s v="N/A"/>
    <s v="N/A"/>
    <s v="N/A"/>
    <s v="CFQ7TTC0HX99-000S_NCLF"/>
    <s v="Suscripción mensual con pago anual"/>
    <n v="36.9"/>
    <n v="1"/>
    <n v="1"/>
    <n v="0"/>
    <n v="152303.64300000001"/>
    <n v="152303.64000000001"/>
    <n v="0"/>
  </r>
  <r>
    <s v="Catalogo principalCSP ENTIDADES NO CUALIFICADASCFQ7TTC0HX99-000Q_NCLF"/>
    <s v="CFQ7TTC0HX99-000Q_NCLFCSP ENTIDADES NO CUALIFICADAS"/>
    <m/>
    <x v="0"/>
    <s v="CFQ7TTC0HX99-000Q_NCLF"/>
    <x v="5"/>
    <s v="Catalogo principal"/>
    <s v="USD"/>
    <s v="N/A"/>
    <s v="Windows 365 Business 2 vCPU, 8 GB, 256 GB (with Windows Hybrid Benefit)_NCLF"/>
    <s v="Unidad"/>
    <s v="Und"/>
    <s v="Producto"/>
    <s v="N/A"/>
    <s v="N/A"/>
    <s v="N/A"/>
    <s v="CFQ7TTC0HX99-000Q_NCLF"/>
    <s v="Suscripción mensual con pago anual"/>
    <n v="45"/>
    <n v="1"/>
    <n v="1"/>
    <n v="0"/>
    <n v="185736.15000000002"/>
    <n v="185736.15"/>
    <n v="0"/>
  </r>
  <r>
    <s v="Catalogo principalCSP ENTIDADES NO CUALIFICADASCFQ7TTC0HX99-000P_NCLF"/>
    <s v="CFQ7TTC0HX99-000P_NCLFCSP ENTIDADES NO CUALIFICADAS"/>
    <m/>
    <x v="0"/>
    <s v="CFQ7TTC0HX99-000P_NCLF"/>
    <x v="5"/>
    <s v="Catalogo principal"/>
    <s v="USD"/>
    <s v="N/A"/>
    <s v="Windows 365 Business 8 vCPU, 32 GB, 512 GB (with Windows Hybrid Benefit)_NCLF"/>
    <s v="Unidad"/>
    <s v="Und"/>
    <s v="Producto"/>
    <s v="N/A"/>
    <s v="N/A"/>
    <s v="N/A"/>
    <s v="CFQ7TTC0HX99-000P_NCLF"/>
    <s v="Suscripción mensual con pago anual"/>
    <n v="142.20000000000002"/>
    <n v="1"/>
    <n v="1"/>
    <n v="0"/>
    <n v="586926.23400000005"/>
    <n v="586926.23"/>
    <n v="0"/>
  </r>
  <r>
    <s v="Catalogo principalCSP ENTIDADES NO CUALIFICADASCFQ7TTC0HX99-000M_NCLF"/>
    <s v="CFQ7TTC0HX99-000M_NCLFCSP ENTIDADES NO CUALIFICADAS"/>
    <m/>
    <x v="0"/>
    <s v="CFQ7TTC0HX99-000M_NCLF"/>
    <x v="5"/>
    <s v="Catalogo principal"/>
    <s v="USD"/>
    <s v="N/A"/>
    <s v="Windows 365 Business 8 vCPU, 32 GB, 256 GB (with Windows Hybrid Benefit)_NCLF"/>
    <s v="Unidad"/>
    <s v="Und"/>
    <s v="Producto"/>
    <s v="N/A"/>
    <s v="N/A"/>
    <s v="N/A"/>
    <s v="CFQ7TTC0HX99-000M_NCLF"/>
    <s v="Suscripción mensual con pago anual"/>
    <n v="118.8"/>
    <n v="1"/>
    <n v="1"/>
    <n v="0"/>
    <n v="490343.43600000005"/>
    <n v="490343.44"/>
    <n v="0"/>
  </r>
  <r>
    <s v="Catalogo principalCSP ENTIDADES NO CUALIFICADASCFQ7TTC0HX99-000L_NCLF"/>
    <s v="CFQ7TTC0HX99-000L_NCLFCSP ENTIDADES NO CUALIFICADAS"/>
    <m/>
    <x v="0"/>
    <s v="CFQ7TTC0HX99-000L_NCLF"/>
    <x v="5"/>
    <s v="Catalogo principal"/>
    <s v="USD"/>
    <s v="N/A"/>
    <s v="Windows 365 Business 8 vCPU, 32 GB, 128 GB (with Windows Hybrid Benefit)_NCLF"/>
    <s v="Unidad"/>
    <s v="Und"/>
    <s v="Producto"/>
    <s v="N/A"/>
    <s v="N/A"/>
    <s v="N/A"/>
    <s v="CFQ7TTC0HX99-000L_NCLF"/>
    <s v="Suscripción mensual con pago anual"/>
    <n v="110.7"/>
    <n v="1"/>
    <n v="1"/>
    <n v="0"/>
    <n v="456910.92900000006"/>
    <n v="456910.93"/>
    <n v="0"/>
  </r>
  <r>
    <s v="Catalogo principalCSP ENTIDADES NO CUALIFICADASCFQ7TTC0HX99-000K_NCLF"/>
    <s v="CFQ7TTC0HX99-000K_NCLFCSP ENTIDADES NO CUALIFICADAS"/>
    <m/>
    <x v="0"/>
    <s v="CFQ7TTC0HX99-000K_NCLF"/>
    <x v="5"/>
    <s v="Catalogo principal"/>
    <s v="USD"/>
    <s v="N/A"/>
    <s v="Windows 365 Business 2 vCPU, 4 GB, 256 GB (with Windows Hybrid Benefit)_NCLF"/>
    <s v="Unidad"/>
    <s v="Und"/>
    <s v="Producto"/>
    <s v="N/A"/>
    <s v="N/A"/>
    <s v="N/A"/>
    <s v="CFQ7TTC0HX99-000K_NCLF"/>
    <s v="Suscripción mensual con pago anual"/>
    <n v="36"/>
    <n v="1"/>
    <n v="1"/>
    <n v="0"/>
    <n v="148588.92000000001"/>
    <n v="148588.92000000001"/>
    <n v="0"/>
  </r>
  <r>
    <s v="Catalogo principalCSP ENTIDADES NO CUALIFICADASCFQ7TTC0HX99-000J_NCLF"/>
    <s v="CFQ7TTC0HX99-000J_NCLFCSP ENTIDADES NO CUALIFICADAS"/>
    <m/>
    <x v="0"/>
    <s v="CFQ7TTC0HX99-000J_NCLF"/>
    <x v="5"/>
    <s v="Catalogo principal"/>
    <s v="USD"/>
    <s v="N/A"/>
    <s v="Windows 365 Business 2 vCPU, 4 GB, 64 GB (with Windows Hybrid Benefit)_NCLF"/>
    <s v="Unidad"/>
    <s v="Und"/>
    <s v="Producto"/>
    <s v="N/A"/>
    <s v="N/A"/>
    <s v="N/A"/>
    <s v="CFQ7TTC0HX99-000J_NCLF"/>
    <s v="Suscripción mensual con pago anual"/>
    <n v="25.2"/>
    <n v="1"/>
    <n v="1"/>
    <n v="0"/>
    <n v="104012.24400000001"/>
    <n v="104012.24"/>
    <n v="0"/>
  </r>
  <r>
    <s v="Catalogo principalCSP ENTIDADES NO CUALIFICADASCFQ7TTC0HX99-000H_NCLF"/>
    <s v="CFQ7TTC0HX99-000H_NCLFCSP ENTIDADES NO CUALIFICADAS"/>
    <m/>
    <x v="0"/>
    <s v="CFQ7TTC0HX99-000H_NCLF"/>
    <x v="5"/>
    <s v="Catalogo principal"/>
    <s v="USD"/>
    <s v="N/A"/>
    <s v="Windows 365 Business 4 vCPU, 16 GB, 128 GB (with Windows Hybrid Benefit)_NCLF"/>
    <s v="Unidad"/>
    <s v="Und"/>
    <s v="Producto"/>
    <s v="N/A"/>
    <s v="N/A"/>
    <s v="N/A"/>
    <s v="CFQ7TTC0HX99-000H_NCLF"/>
    <s v="Suscripción mensual con pago anual"/>
    <n v="59.4"/>
    <n v="1"/>
    <n v="1"/>
    <n v="0"/>
    <n v="245171.71800000002"/>
    <n v="245171.72"/>
    <n v="0"/>
  </r>
  <r>
    <s v="Catalogo principalCSP ENTIDADES NO CUALIFICADASCFQ7TTC0HX99-000G_NCLF"/>
    <s v="CFQ7TTC0HX99-000G_NCLFCSP ENTIDADES NO CUALIFICADAS"/>
    <m/>
    <x v="0"/>
    <s v="CFQ7TTC0HX99-000G_NCLF"/>
    <x v="5"/>
    <s v="Catalogo principal"/>
    <s v="USD"/>
    <s v="N/A"/>
    <s v="Windows 365 Business 4 vCPU, 16 GB, 256 GB (with Windows Hybrid Benefit)_NCLF"/>
    <s v="Unidad"/>
    <s v="Und"/>
    <s v="Producto"/>
    <s v="N/A"/>
    <s v="N/A"/>
    <s v="N/A"/>
    <s v="CFQ7TTC0HX99-000G_NCLF"/>
    <s v="Suscripción mensual con pago anual"/>
    <n v="67.5"/>
    <n v="1"/>
    <n v="1"/>
    <n v="0"/>
    <n v="278604.22500000003"/>
    <n v="278604.23"/>
    <n v="0"/>
  </r>
  <r>
    <s v="Catalogo principalCSP ENTIDADES NO CUALIFICADASCFQ7TTC0HX99-000F_NCLF"/>
    <s v="CFQ7TTC0HX99-000F_NCLFCSP ENTIDADES NO CUALIFICADAS"/>
    <m/>
    <x v="0"/>
    <s v="CFQ7TTC0HX99-000F_NCLF"/>
    <x v="5"/>
    <s v="Catalogo principal"/>
    <s v="USD"/>
    <s v="N/A"/>
    <s v="Windows 365 Business 4 vCPU, 16 GB, 512 GB (with Windows Hybrid Benefit)_NCLF"/>
    <s v="Unidad"/>
    <s v="Und"/>
    <s v="Producto"/>
    <s v="N/A"/>
    <s v="N/A"/>
    <s v="N/A"/>
    <s v="CFQ7TTC0HX99-000F_NCLF"/>
    <s v="Suscripción mensual con pago anual"/>
    <n v="90.899999999999991"/>
    <n v="1"/>
    <n v="1"/>
    <n v="0"/>
    <n v="375187.02299999999"/>
    <n v="375187.02"/>
    <n v="0"/>
  </r>
  <r>
    <s v="Catalogo principalCSP ENTIDADES NO CUALIFICADASCFQ7TTC0HHS9-0010_NCLF"/>
    <s v="CFQ7TTC0HHS9-0010_NCLFCSP ENTIDADES NO CUALIFICADAS"/>
    <m/>
    <x v="0"/>
    <s v="CFQ7TTC0HHS9-0010_NCLF"/>
    <x v="5"/>
    <s v="Catalogo principal"/>
    <s v="USD"/>
    <s v="N/A"/>
    <s v="Windows 365 Enterprise 8 vCPU, 32 GB, 128 GB_NCLF"/>
    <s v="Unidad"/>
    <s v="Und"/>
    <s v="Producto"/>
    <s v="N/A"/>
    <s v="N/A"/>
    <s v="N/A"/>
    <s v="CFQ7TTC0HHS9-0010_NCLF"/>
    <s v="Suscripción mensual con pago anual"/>
    <n v="110.7"/>
    <n v="1"/>
    <n v="1"/>
    <n v="0"/>
    <n v="456910.92900000006"/>
    <n v="456910.93"/>
    <n v="0"/>
  </r>
  <r>
    <s v="Catalogo principalCSP ENTIDADES NO CUALIFICADASCFQ7TTC0HHS9-000Z_NCLF"/>
    <s v="CFQ7TTC0HHS9-000Z_NCLFCSP ENTIDADES NO CUALIFICADAS"/>
    <m/>
    <x v="0"/>
    <s v="CFQ7TTC0HHS9-000Z_NCLF"/>
    <x v="5"/>
    <s v="Catalogo principal"/>
    <s v="USD"/>
    <s v="N/A"/>
    <s v="Windows 365 Enterprise 4 vCPU, 16 GB, 128 GB_NCLF"/>
    <s v="Unidad"/>
    <s v="Und"/>
    <s v="Producto"/>
    <s v="N/A"/>
    <s v="N/A"/>
    <s v="N/A"/>
    <s v="CFQ7TTC0HHS9-000Z_NCLF"/>
    <s v="Suscripción mensual con pago anual"/>
    <n v="59.4"/>
    <n v="1"/>
    <n v="1"/>
    <n v="0"/>
    <n v="245171.71800000002"/>
    <n v="245171.72"/>
    <n v="0"/>
  </r>
  <r>
    <s v="Catalogo principalCSP ENTIDADES NO CUALIFICADASCFQ7TTC0HHS9-000X_NCLF"/>
    <s v="CFQ7TTC0HHS9-000X_NCLFCSP ENTIDADES NO CUALIFICADAS"/>
    <m/>
    <x v="0"/>
    <s v="CFQ7TTC0HHS9-000X_NCLF"/>
    <x v="5"/>
    <s v="Catalogo principal"/>
    <s v="USD"/>
    <s v="N/A"/>
    <s v="Windows 365 Enterprise 8 vCPU, 32 GB, 512 GB_NCLF"/>
    <s v="Unidad"/>
    <s v="Und"/>
    <s v="Producto"/>
    <s v="N/A"/>
    <s v="N/A"/>
    <s v="N/A"/>
    <s v="CFQ7TTC0HHS9-000X_NCLF"/>
    <s v="Suscripción mensual con pago anual"/>
    <n v="142.20000000000002"/>
    <n v="1"/>
    <n v="1"/>
    <n v="0"/>
    <n v="586926.23400000005"/>
    <n v="586926.23"/>
    <n v="0"/>
  </r>
  <r>
    <s v="Catalogo principalCSP ENTIDADES NO CUALIFICADASCFQ7TTC0HHS9-000W_NCLF"/>
    <s v="CFQ7TTC0HHS9-000W_NCLFCSP ENTIDADES NO CUALIFICADAS"/>
    <m/>
    <x v="0"/>
    <s v="CFQ7TTC0HHS9-000W_NCLF"/>
    <x v="5"/>
    <s v="Catalogo principal"/>
    <s v="USD"/>
    <s v="N/A"/>
    <s v="Windows 365 Enterprise 4 vCPU, 16 GB, 512 GB_NCLF"/>
    <s v="Unidad"/>
    <s v="Und"/>
    <s v="Producto"/>
    <s v="N/A"/>
    <s v="N/A"/>
    <s v="N/A"/>
    <s v="CFQ7TTC0HHS9-000W_NCLF"/>
    <s v="Suscripción mensual con pago anual"/>
    <n v="90.899999999999991"/>
    <n v="1"/>
    <n v="1"/>
    <n v="0"/>
    <n v="375187.02299999999"/>
    <n v="375187.02"/>
    <n v="0"/>
  </r>
  <r>
    <s v="Catalogo principalCSP ENTIDADES NO CUALIFICADASCFQ7TTC0HHS9-000V_NCLF"/>
    <s v="CFQ7TTC0HHS9-000V_NCLFCSP ENTIDADES NO CUALIFICADAS"/>
    <m/>
    <x v="0"/>
    <s v="CFQ7TTC0HHS9-000V_NCLF"/>
    <x v="5"/>
    <s v="Catalogo principal"/>
    <s v="USD"/>
    <s v="N/A"/>
    <s v="Windows 365 Enterprise 8 vCPU, 32 GB, 256 GB_NCLF"/>
    <s v="Unidad"/>
    <s v="Und"/>
    <s v="Producto"/>
    <s v="N/A"/>
    <s v="N/A"/>
    <s v="N/A"/>
    <s v="CFQ7TTC0HHS9-000V_NCLF"/>
    <s v="Suscripción mensual con pago anual"/>
    <n v="118.8"/>
    <n v="1"/>
    <n v="1"/>
    <n v="0"/>
    <n v="490343.43600000005"/>
    <n v="490343.44"/>
    <n v="0"/>
  </r>
  <r>
    <s v="Catalogo principalCSP ENTIDADES NO CUALIFICADASCFQ7TTC0HHS9-000T_NCLF"/>
    <s v="CFQ7TTC0HHS9-000T_NCLFCSP ENTIDADES NO CUALIFICADAS"/>
    <m/>
    <x v="0"/>
    <s v="CFQ7TTC0HHS9-000T_NCLF"/>
    <x v="5"/>
    <s v="Catalogo principal"/>
    <s v="USD"/>
    <s v="N/A"/>
    <s v="Windows 365 Enterprise 4 vCPU, 16 GB, 256 GB_NCLF"/>
    <s v="Unidad"/>
    <s v="Und"/>
    <s v="Producto"/>
    <s v="N/A"/>
    <s v="N/A"/>
    <s v="N/A"/>
    <s v="CFQ7TTC0HHS9-000T_NCLF"/>
    <s v="Suscripción mensual con pago anual"/>
    <n v="67.5"/>
    <n v="1"/>
    <n v="1"/>
    <n v="0"/>
    <n v="278604.22500000003"/>
    <n v="278604.23"/>
    <n v="0"/>
  </r>
  <r>
    <s v="Catalogo principalCSP ENTIDADES NO CUALIFICADASCFQ7TTC0HHS9-0016_NCLF"/>
    <s v="CFQ7TTC0HHS9-0016_NCLFCSP ENTIDADES NO CUALIFICADAS"/>
    <m/>
    <x v="0"/>
    <s v="CFQ7TTC0HHS9-0016_NCLF"/>
    <x v="5"/>
    <s v="Catalogo principal"/>
    <s v="USD"/>
    <s v="N/A"/>
    <s v="Windows 365 Enterprise 2 vCPU, 8 GB, 256 GB_NCLF"/>
    <s v="Unidad"/>
    <s v="Und"/>
    <s v="Producto"/>
    <s v="N/A"/>
    <s v="N/A"/>
    <s v="N/A"/>
    <s v="CFQ7TTC0HHS9-0016_NCLF"/>
    <s v="Suscripción mensual con pago anual"/>
    <n v="45"/>
    <n v="1"/>
    <n v="1"/>
    <n v="0"/>
    <n v="185736.15000000002"/>
    <n v="185736.15"/>
    <n v="0"/>
  </r>
  <r>
    <s v="Catalogo principalCSP ENTIDADES NO CUALIFICADASCFQ7TTC0HHS9-0015_NCLF"/>
    <s v="CFQ7TTC0HHS9-0015_NCLFCSP ENTIDADES NO CUALIFICADAS"/>
    <m/>
    <x v="0"/>
    <s v="CFQ7TTC0HHS9-0015_NCLF"/>
    <x v="5"/>
    <s v="Catalogo principal"/>
    <s v="USD"/>
    <s v="N/A"/>
    <s v="Windows 365 Enterprise 2 vCPU, 8 GB, 128 GB_NCLF"/>
    <s v="Unidad"/>
    <s v="Und"/>
    <s v="Producto"/>
    <s v="N/A"/>
    <s v="N/A"/>
    <s v="N/A"/>
    <s v="CFQ7TTC0HHS9-0015_NCLF"/>
    <s v="Suscripción mensual con pago anual"/>
    <n v="36.9"/>
    <n v="1"/>
    <n v="1"/>
    <n v="0"/>
    <n v="152303.64300000001"/>
    <n v="152303.64000000001"/>
    <n v="0"/>
  </r>
  <r>
    <s v="Catalogo principalCSP ENTIDADES NO CUALIFICADASCFQ7TTC0HHS9-0014_NCLF"/>
    <s v="CFQ7TTC0HHS9-0014_NCLFCSP ENTIDADES NO CUALIFICADAS"/>
    <m/>
    <x v="0"/>
    <s v="CFQ7TTC0HHS9-0014_NCLF"/>
    <x v="5"/>
    <s v="Catalogo principal"/>
    <s v="USD"/>
    <s v="N/A"/>
    <s v="Windows 365 Enterprise 2 vCPU, 4 GB, 256 GB_NCLF"/>
    <s v="Unidad"/>
    <s v="Und"/>
    <s v="Producto"/>
    <s v="N/A"/>
    <s v="N/A"/>
    <s v="N/A"/>
    <s v="CFQ7TTC0HHS9-0014_NCLF"/>
    <s v="Suscripción mensual con pago anual"/>
    <n v="36"/>
    <n v="1"/>
    <n v="1"/>
    <n v="0"/>
    <n v="148588.92000000001"/>
    <n v="148588.92000000001"/>
    <n v="0"/>
  </r>
  <r>
    <s v="Catalogo principalCSP ENTIDADES NO CUALIFICADASCFQ7TTC0HHS9-0013_NCLF"/>
    <s v="CFQ7TTC0HHS9-0013_NCLFCSP ENTIDADES NO CUALIFICADAS"/>
    <m/>
    <x v="0"/>
    <s v="CFQ7TTC0HHS9-0013_NCLF"/>
    <x v="5"/>
    <s v="Catalogo principal"/>
    <s v="USD"/>
    <s v="N/A"/>
    <s v="Windows 365 Enterprise 2 vCPU, 4 GB, 128 GB_NCLF"/>
    <s v="Unidad"/>
    <s v="Und"/>
    <s v="Producto"/>
    <s v="N/A"/>
    <s v="N/A"/>
    <s v="N/A"/>
    <s v="CFQ7TTC0HHS9-0013_NCLF"/>
    <s v="Suscripción mensual con pago anual"/>
    <n v="27.900000000000002"/>
    <n v="1"/>
    <n v="1"/>
    <n v="0"/>
    <n v="115156.41300000002"/>
    <n v="115156.41"/>
    <n v="0"/>
  </r>
  <r>
    <s v="Catalogo principalCSP ENTIDADES NO CUALIFICADASCFQ7TTC0HHS9-0012_NCLF"/>
    <s v="CFQ7TTC0HHS9-0012_NCLFCSP ENTIDADES NO CUALIFICADAS"/>
    <m/>
    <x v="0"/>
    <s v="CFQ7TTC0HHS9-0012_NCLF"/>
    <x v="5"/>
    <s v="Catalogo principal"/>
    <s v="USD"/>
    <s v="N/A"/>
    <s v="Windows 365 Enterprise 2 vCPU, 4 GB, 64 GB_NCLF"/>
    <s v="Unidad"/>
    <s v="Und"/>
    <s v="Producto"/>
    <s v="N/A"/>
    <s v="N/A"/>
    <s v="N/A"/>
    <s v="CFQ7TTC0HHS9-0012_NCLF"/>
    <s v="Suscripción mensual con pago anual"/>
    <n v="25.2"/>
    <n v="1"/>
    <n v="1"/>
    <n v="0"/>
    <n v="104012.24400000001"/>
    <n v="104012.2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BD4BE8-A3DF-A14C-B1AA-1061308F23AF}" name="Tabla 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4" indent="0" outline="1" outlineData="1" multipleFieldFilters="0">
  <location ref="C3:D12" firstHeaderRow="1" firstDataRow="1" firstDataCol="1" rowPageCount="1" colPageCount="1"/>
  <pivotFields count="25">
    <pivotField showAll="0"/>
    <pivotField showAll="0"/>
    <pivotField showAll="0"/>
    <pivotField axis="axisRow" showAll="0" sortType="ascending">
      <items count="10">
        <item x="4"/>
        <item x="0"/>
        <item x="5"/>
        <item x="1"/>
        <item x="3"/>
        <item x="8"/>
        <item x="7"/>
        <item x="2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7">
        <item x="3"/>
        <item x="1"/>
        <item x="5"/>
        <item x="2"/>
        <item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74" showAll="0"/>
    <pivotField numFmtId="175" showAll="0"/>
    <pivotField showAll="0"/>
    <pivotField dataField="1" showAll="0"/>
  </pivotFields>
  <rowFields count="1">
    <field x="3"/>
  </rowFields>
  <rowItems count="9">
    <i>
      <x v="4"/>
    </i>
    <i>
      <x v="5"/>
    </i>
    <i>
      <x v="2"/>
    </i>
    <i>
      <x v="6"/>
    </i>
    <i>
      <x/>
    </i>
    <i>
      <x v="7"/>
    </i>
    <i>
      <x v="3"/>
    </i>
    <i>
      <x v="8"/>
    </i>
    <i t="grand">
      <x/>
    </i>
  </rowItems>
  <colItems count="1">
    <i/>
  </colItems>
  <pageFields count="1">
    <pageField fld="5" item="0" hier="-1"/>
  </pageFields>
  <dataFields count="1">
    <dataField name="Suma de total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CCE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">
    <tabColor rgb="FF7030A0"/>
    <pageSetUpPr autoPageBreaks="0"/>
  </sheetPr>
  <dimension ref="A1:Q1036"/>
  <sheetViews>
    <sheetView showGridLines="0" tabSelected="1" topLeftCell="A16" zoomScale="73" zoomScaleNormal="73" workbookViewId="0">
      <selection activeCell="E18" sqref="E18:G18"/>
    </sheetView>
  </sheetViews>
  <sheetFormatPr baseColWidth="10" defaultColWidth="11.375" defaultRowHeight="18" customHeight="1" x14ac:dyDescent="0.2"/>
  <cols>
    <col min="1" max="1" width="3.625" style="54" customWidth="1"/>
    <col min="2" max="2" width="16.125" style="54" customWidth="1"/>
    <col min="3" max="3" width="17.5" style="54" customWidth="1"/>
    <col min="4" max="4" width="12" style="54" customWidth="1"/>
    <col min="5" max="8" width="16" style="54" customWidth="1"/>
    <col min="9" max="9" width="19.125" style="54" customWidth="1"/>
    <col min="10" max="10" width="17.375" style="54" customWidth="1"/>
    <col min="11" max="11" width="12.125" style="54" customWidth="1"/>
    <col min="12" max="12" width="41.125" style="54" customWidth="1"/>
    <col min="13" max="13" width="30.125" style="54" customWidth="1"/>
    <col min="14" max="14" width="46.625" style="54" customWidth="1"/>
    <col min="15" max="15" width="24.875" style="54" customWidth="1"/>
    <col min="16" max="16" width="27.625" style="54" customWidth="1"/>
    <col min="17" max="17" width="11.375" style="54" hidden="1" customWidth="1"/>
    <col min="18" max="16384" width="11.375" style="54"/>
  </cols>
  <sheetData>
    <row r="1" spans="2:16" ht="18" customHeight="1" x14ac:dyDescent="0.2">
      <c r="B1" s="135" t="s">
        <v>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</row>
    <row r="2" spans="2:16" ht="18" customHeight="1" x14ac:dyDescent="0.2"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</row>
    <row r="3" spans="2:16" ht="18" customHeight="1" x14ac:dyDescent="0.2">
      <c r="B3" s="54" t="s">
        <v>1</v>
      </c>
      <c r="C3" s="55">
        <v>44671</v>
      </c>
      <c r="D3" s="55"/>
    </row>
    <row r="4" spans="2:16" ht="18" customHeight="1" x14ac:dyDescent="0.2">
      <c r="B4" s="127" t="s">
        <v>2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9"/>
    </row>
    <row r="5" spans="2:16" ht="6" customHeight="1" x14ac:dyDescent="0.2"/>
    <row r="6" spans="2:16" ht="15" customHeight="1" x14ac:dyDescent="0.25">
      <c r="B6" s="117" t="s">
        <v>3</v>
      </c>
      <c r="C6" s="117"/>
      <c r="D6" s="117"/>
      <c r="E6" s="118" t="s">
        <v>4</v>
      </c>
      <c r="F6" s="119"/>
      <c r="G6" s="119"/>
      <c r="H6" s="119"/>
      <c r="I6" s="120"/>
      <c r="K6" s="134" t="s">
        <v>5</v>
      </c>
      <c r="L6" s="134"/>
      <c r="M6" s="118">
        <v>899999061</v>
      </c>
      <c r="N6" s="119"/>
      <c r="O6" s="119"/>
      <c r="P6" s="120"/>
    </row>
    <row r="7" spans="2:16" ht="6" customHeight="1" x14ac:dyDescent="0.25">
      <c r="B7" s="56"/>
      <c r="C7" s="56"/>
      <c r="D7" s="56"/>
      <c r="K7" s="57"/>
      <c r="L7" s="58"/>
    </row>
    <row r="8" spans="2:16" ht="18" customHeight="1" x14ac:dyDescent="0.25">
      <c r="B8" s="117" t="s">
        <v>6</v>
      </c>
      <c r="C8" s="117"/>
      <c r="D8" s="117"/>
      <c r="E8" s="118" t="s">
        <v>7</v>
      </c>
      <c r="F8" s="119"/>
      <c r="G8" s="119"/>
      <c r="H8" s="119"/>
      <c r="I8" s="120"/>
      <c r="K8" s="134" t="s">
        <v>8</v>
      </c>
      <c r="L8" s="134"/>
      <c r="M8" s="118" t="s">
        <v>9</v>
      </c>
      <c r="N8" s="119"/>
      <c r="O8" s="119"/>
      <c r="P8" s="120"/>
    </row>
    <row r="9" spans="2:16" ht="6" customHeight="1" x14ac:dyDescent="0.25">
      <c r="B9" s="56"/>
      <c r="C9" s="56"/>
      <c r="D9" s="56"/>
      <c r="K9" s="57"/>
      <c r="L9" s="58"/>
    </row>
    <row r="10" spans="2:16" ht="18" customHeight="1" x14ac:dyDescent="0.25">
      <c r="B10" s="117" t="s">
        <v>10</v>
      </c>
      <c r="C10" s="117"/>
      <c r="D10" s="117"/>
      <c r="E10" s="118" t="s">
        <v>11</v>
      </c>
      <c r="F10" s="119"/>
      <c r="G10" s="119"/>
      <c r="H10" s="119"/>
      <c r="I10" s="120"/>
      <c r="K10" s="134" t="s">
        <v>12</v>
      </c>
      <c r="L10" s="134"/>
      <c r="M10" s="118">
        <v>2670114</v>
      </c>
      <c r="N10" s="119"/>
      <c r="O10" s="119"/>
      <c r="P10" s="120"/>
    </row>
    <row r="11" spans="2:16" ht="6" customHeight="1" x14ac:dyDescent="0.2"/>
    <row r="12" spans="2:16" ht="18" customHeight="1" x14ac:dyDescent="0.2">
      <c r="B12" s="117" t="s">
        <v>13</v>
      </c>
      <c r="C12" s="117"/>
      <c r="D12" s="117"/>
      <c r="E12" s="118" t="s">
        <v>14</v>
      </c>
      <c r="F12" s="119"/>
      <c r="G12" s="119"/>
      <c r="H12" s="119"/>
      <c r="I12" s="120"/>
    </row>
    <row r="13" spans="2:16" ht="4.5" customHeight="1" x14ac:dyDescent="0.2"/>
    <row r="14" spans="2:16" ht="4.5" customHeight="1" x14ac:dyDescent="0.2">
      <c r="B14" s="121"/>
      <c r="C14" s="121"/>
      <c r="D14" s="121"/>
      <c r="E14" s="122"/>
      <c r="F14" s="122"/>
      <c r="G14" s="122"/>
      <c r="H14" s="122"/>
      <c r="I14" s="122"/>
      <c r="L14" s="59"/>
      <c r="M14" s="59"/>
    </row>
    <row r="15" spans="2:16" ht="4.5" customHeight="1" x14ac:dyDescent="0.2"/>
    <row r="16" spans="2:16" ht="30.75" customHeight="1" x14ac:dyDescent="0.2">
      <c r="B16" s="127" t="s">
        <v>15</v>
      </c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9"/>
    </row>
    <row r="17" spans="1:17" ht="8.25" customHeight="1" x14ac:dyDescent="0.25">
      <c r="J17" s="60"/>
      <c r="K17" s="60"/>
      <c r="L17" s="60"/>
    </row>
    <row r="18" spans="1:17" ht="30.75" customHeight="1" x14ac:dyDescent="0.2">
      <c r="B18" s="106" t="s">
        <v>16</v>
      </c>
      <c r="C18" s="106"/>
      <c r="D18" s="106"/>
      <c r="E18" s="130" t="s">
        <v>17</v>
      </c>
      <c r="F18" s="130"/>
      <c r="G18" s="130"/>
      <c r="I18" s="61" t="s">
        <v>18</v>
      </c>
      <c r="J18" s="132">
        <v>4127.47</v>
      </c>
      <c r="K18" s="132"/>
      <c r="M18" s="61" t="s">
        <v>19</v>
      </c>
      <c r="N18" s="71">
        <v>44750</v>
      </c>
    </row>
    <row r="19" spans="1:17" ht="31.5" customHeight="1" x14ac:dyDescent="0.2">
      <c r="I19" s="133" t="s">
        <v>20</v>
      </c>
      <c r="J19" s="133"/>
      <c r="K19" s="133"/>
      <c r="L19" s="133"/>
      <c r="M19" s="62"/>
      <c r="N19" s="62"/>
    </row>
    <row r="20" spans="1:17" ht="29.25" customHeight="1" x14ac:dyDescent="0.2">
      <c r="B20" s="110" t="s">
        <v>21</v>
      </c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11"/>
    </row>
    <row r="21" spans="1:17" ht="9" customHeight="1" x14ac:dyDescent="0.2">
      <c r="A21" s="63"/>
    </row>
    <row r="22" spans="1:17" ht="33.75" customHeight="1" x14ac:dyDescent="0.2">
      <c r="A22" s="63" t="s">
        <v>22</v>
      </c>
      <c r="B22" s="124" t="str">
        <f>E18</f>
        <v>OPEN VALUE - CSP GOBIERNO</v>
      </c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6"/>
    </row>
    <row r="23" spans="1:17" ht="5.25" customHeight="1" x14ac:dyDescent="0.2">
      <c r="A23" s="63"/>
    </row>
    <row r="24" spans="1:17" ht="23.25" customHeight="1" x14ac:dyDescent="0.25">
      <c r="A24" s="63"/>
      <c r="B24" s="64" t="s">
        <v>23</v>
      </c>
      <c r="F24" s="65"/>
    </row>
    <row r="25" spans="1:17" ht="25.5" customHeight="1" x14ac:dyDescent="0.2">
      <c r="A25" s="63"/>
      <c r="B25" s="74">
        <v>1</v>
      </c>
    </row>
    <row r="26" spans="1:17" ht="9" customHeight="1" x14ac:dyDescent="0.2">
      <c r="A26" s="63"/>
    </row>
    <row r="27" spans="1:17" ht="33.75" customHeight="1" x14ac:dyDescent="0.2">
      <c r="A27" s="63"/>
      <c r="B27" s="66" t="s">
        <v>24</v>
      </c>
      <c r="C27" s="110" t="s">
        <v>25</v>
      </c>
      <c r="D27" s="111"/>
      <c r="E27" s="110" t="s">
        <v>26</v>
      </c>
      <c r="F27" s="131"/>
      <c r="G27" s="131"/>
      <c r="H27" s="131"/>
      <c r="I27" s="66" t="s">
        <v>27</v>
      </c>
      <c r="J27" s="66" t="s">
        <v>28</v>
      </c>
      <c r="K27" s="66" t="s">
        <v>29</v>
      </c>
      <c r="L27" s="66" t="s">
        <v>30</v>
      </c>
      <c r="M27" s="66" t="s">
        <v>31</v>
      </c>
      <c r="N27" s="66" t="s">
        <v>32</v>
      </c>
      <c r="O27" s="66" t="s">
        <v>33</v>
      </c>
      <c r="P27" s="66" t="s">
        <v>34</v>
      </c>
    </row>
    <row r="28" spans="1:17" ht="33.75" customHeight="1" x14ac:dyDescent="0.2">
      <c r="A28" s="63" t="str">
        <f>E28&amp;L28</f>
        <v>Office 365 E3N/A</v>
      </c>
      <c r="B28" s="67">
        <v>1</v>
      </c>
      <c r="C28" s="112" t="s">
        <v>35</v>
      </c>
      <c r="D28" s="113"/>
      <c r="E28" s="114" t="str">
        <f>IFERROR(VLOOKUP($C28&amp;$E$18,Consolidado!$B:$U,9,0),VLOOKUP($C28&amp;"Canal",Consolidado!$B:$U,9,0))</f>
        <v>Office 365 E3</v>
      </c>
      <c r="F28" s="115"/>
      <c r="G28" s="115"/>
      <c r="H28" s="116"/>
      <c r="I28" s="20" t="str">
        <f>IFERROR(VLOOKUP($C28&amp;$E$18,Consolidado!$B:$U,12,0),VLOOKUP($C28&amp;"Canal",Consolidado!$B:$U,12,0))</f>
        <v>Producto</v>
      </c>
      <c r="J28" s="20" t="str">
        <f>IFERROR(VLOOKUP($C28&amp;$E$18,Consolidado!$B:$U,10,0),VLOOKUP($C28&amp;"Canal",Consolidado!$B:$U,10,0))</f>
        <v>Unidad</v>
      </c>
      <c r="K28" s="20" t="str">
        <f>IFERROR(VLOOKUP($C28&amp;$E$18,Consolidado!$B:$U,13,0),VLOOKUP($C28&amp;"Canal",Consolidado!$B:$U,13,0))</f>
        <v>N/A</v>
      </c>
      <c r="L28" s="20" t="str">
        <f>IFERROR(VLOOKUP($C28&amp;$E$18,Consolidado!$B:$U,14,0),VLOOKUP($C28&amp;"Canal",Consolidado!$B:$U,14,0))</f>
        <v>N/A</v>
      </c>
      <c r="M28" s="20" t="str">
        <f>IFERROR(VLOOKUP($C28&amp;$E$18,Consolidado!$B:$U,15,0),VLOOKUP($C28&amp;"Canal",Consolidado!$B:$U,15,0))</f>
        <v>N/A</v>
      </c>
      <c r="N28" s="20" t="str">
        <f>IFERROR(VLOOKUP($C28&amp;$E$18,Consolidado!$B:$U,16,0),VLOOKUP($C28&amp;"Canal",Consolidado!$B:$U,16,0))</f>
        <v>CFQ7TTC0LF8R-0001</v>
      </c>
      <c r="O28" s="20" t="str">
        <f>IFERROR(VLOOKUP($C28&amp;$E$18,Consolidado!$B:$U,17,0),VLOOKUP($C28&amp;"Canal",Consolidado!$B:$U,17,0))</f>
        <v>Suscripción mensual con pago anual</v>
      </c>
      <c r="P28" s="72">
        <v>1740</v>
      </c>
      <c r="Q28" s="54" t="str">
        <f>IFERROR(VLOOKUP($C28&amp;$E$18,Consolidado!$B:$U,5,0),VLOOKUP($C28&amp;"Canal",Consolidado!$B:$U,5,0))</f>
        <v>OPEN VALUE - CSP GOBIERNO</v>
      </c>
    </row>
    <row r="29" spans="1:17" ht="18" customHeight="1" x14ac:dyDescent="0.2">
      <c r="A29" s="63"/>
      <c r="B29" s="54" t="s">
        <v>36</v>
      </c>
      <c r="C29" s="4"/>
    </row>
    <row r="30" spans="1:17" ht="18" customHeight="1" x14ac:dyDescent="0.2">
      <c r="A30" s="63"/>
    </row>
    <row r="31" spans="1:17" ht="18" customHeight="1" x14ac:dyDescent="0.2">
      <c r="A31" s="63"/>
    </row>
    <row r="32" spans="1:17" ht="18" customHeight="1" x14ac:dyDescent="0.2">
      <c r="B32" s="124" t="s">
        <v>37</v>
      </c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6"/>
    </row>
    <row r="33" spans="1:16" ht="60" customHeight="1" x14ac:dyDescent="0.2">
      <c r="A33" s="63"/>
      <c r="B33" s="109" t="s">
        <v>38</v>
      </c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</row>
    <row r="34" spans="1:16" ht="18" customHeight="1" x14ac:dyDescent="0.2">
      <c r="B34" s="123" t="s">
        <v>39</v>
      </c>
      <c r="C34" s="123"/>
      <c r="D34" s="123"/>
      <c r="E34" s="123"/>
      <c r="F34" s="123"/>
      <c r="G34" s="123"/>
      <c r="H34" s="123"/>
    </row>
    <row r="35" spans="1:16" ht="18" customHeight="1" x14ac:dyDescent="0.2">
      <c r="B35" s="66" t="s">
        <v>40</v>
      </c>
      <c r="C35" s="106" t="s">
        <v>41</v>
      </c>
      <c r="D35" s="106"/>
      <c r="E35" s="106"/>
      <c r="F35" s="106"/>
      <c r="G35" s="106"/>
      <c r="H35" s="66" t="s">
        <v>42</v>
      </c>
    </row>
    <row r="36" spans="1:16" ht="18" customHeight="1" x14ac:dyDescent="0.2">
      <c r="B36" s="68">
        <v>1</v>
      </c>
      <c r="C36" s="107" t="s">
        <v>43</v>
      </c>
      <c r="D36" s="107"/>
      <c r="E36" s="107"/>
      <c r="F36" s="108"/>
      <c r="G36" s="108"/>
      <c r="H36" s="73" t="s">
        <v>43</v>
      </c>
      <c r="I36" s="54" t="s">
        <v>43</v>
      </c>
      <c r="J36" s="54" t="s">
        <v>43</v>
      </c>
      <c r="K36" s="54" t="s">
        <v>43</v>
      </c>
      <c r="L36" s="54" t="s">
        <v>43</v>
      </c>
      <c r="M36" s="54" t="s">
        <v>43</v>
      </c>
      <c r="N36" s="54" t="s">
        <v>43</v>
      </c>
      <c r="O36" s="54" t="s">
        <v>43</v>
      </c>
      <c r="P36" s="54" t="s">
        <v>43</v>
      </c>
    </row>
    <row r="37" spans="1:16" ht="18" customHeight="1" x14ac:dyDescent="0.25">
      <c r="F37" s="105" t="s">
        <v>44</v>
      </c>
      <c r="G37" s="105"/>
      <c r="H37" s="69">
        <f>SUM(H36:H36)</f>
        <v>0</v>
      </c>
    </row>
    <row r="38" spans="1:16" ht="18" customHeight="1" x14ac:dyDescent="0.2">
      <c r="D38" s="70" t="s">
        <v>45</v>
      </c>
      <c r="H38" s="65"/>
    </row>
    <row r="39" spans="1:16" ht="18" customHeight="1" x14ac:dyDescent="0.2">
      <c r="D39" s="74">
        <v>1</v>
      </c>
    </row>
    <row r="49" s="54" customFormat="1" ht="18" customHeight="1" x14ac:dyDescent="0.2"/>
    <row r="50" s="54" customFormat="1" ht="18" customHeight="1" x14ac:dyDescent="0.2"/>
    <row r="51" s="54" customFormat="1" ht="18" customHeight="1" x14ac:dyDescent="0.2"/>
    <row r="52" s="54" customFormat="1" ht="18" customHeight="1" x14ac:dyDescent="0.2"/>
    <row r="53" s="54" customFormat="1" ht="18" customHeight="1" x14ac:dyDescent="0.2"/>
    <row r="54" s="54" customFormat="1" ht="18" customHeight="1" x14ac:dyDescent="0.2"/>
    <row r="55" s="54" customFormat="1" ht="18" customHeight="1" x14ac:dyDescent="0.2"/>
    <row r="56" s="54" customFormat="1" ht="18" customHeight="1" x14ac:dyDescent="0.2"/>
    <row r="57" s="54" customFormat="1" ht="18" customHeight="1" x14ac:dyDescent="0.2"/>
    <row r="58" s="54" customFormat="1" ht="18" customHeight="1" x14ac:dyDescent="0.2"/>
    <row r="59" s="54" customFormat="1" ht="18" customHeight="1" x14ac:dyDescent="0.2"/>
    <row r="60" s="54" customFormat="1" ht="18" customHeight="1" x14ac:dyDescent="0.2"/>
    <row r="61" s="54" customFormat="1" ht="18" customHeight="1" x14ac:dyDescent="0.2"/>
    <row r="62" s="54" customFormat="1" ht="18" customHeight="1" x14ac:dyDescent="0.2"/>
    <row r="63" s="54" customFormat="1" ht="18" customHeight="1" x14ac:dyDescent="0.2"/>
    <row r="64" s="54" customFormat="1" ht="18" customHeight="1" x14ac:dyDescent="0.2"/>
    <row r="65" s="54" customFormat="1" ht="18" customHeight="1" x14ac:dyDescent="0.2"/>
    <row r="66" s="54" customFormat="1" ht="18" customHeight="1" x14ac:dyDescent="0.2"/>
    <row r="67" s="54" customFormat="1" ht="18" customHeight="1" x14ac:dyDescent="0.2"/>
    <row r="68" s="54" customFormat="1" ht="18" customHeight="1" x14ac:dyDescent="0.2"/>
    <row r="69" s="54" customFormat="1" ht="18" customHeight="1" x14ac:dyDescent="0.2"/>
    <row r="70" s="54" customFormat="1" ht="18" customHeight="1" x14ac:dyDescent="0.2"/>
    <row r="71" s="54" customFormat="1" ht="18" customHeight="1" x14ac:dyDescent="0.2"/>
    <row r="72" s="54" customFormat="1" ht="18" customHeight="1" x14ac:dyDescent="0.2"/>
    <row r="73" s="54" customFormat="1" ht="18" customHeight="1" x14ac:dyDescent="0.2"/>
    <row r="74" s="54" customFormat="1" ht="18" customHeight="1" x14ac:dyDescent="0.2"/>
    <row r="75" s="54" customFormat="1" ht="18" customHeight="1" x14ac:dyDescent="0.2"/>
    <row r="76" s="54" customFormat="1" ht="18" customHeight="1" x14ac:dyDescent="0.2"/>
    <row r="77" s="54" customFormat="1" ht="18" customHeight="1" x14ac:dyDescent="0.2"/>
    <row r="78" s="54" customFormat="1" ht="18" customHeight="1" x14ac:dyDescent="0.2"/>
    <row r="79" s="54" customFormat="1" ht="18" customHeight="1" x14ac:dyDescent="0.2"/>
    <row r="80" s="54" customFormat="1" ht="18" customHeight="1" x14ac:dyDescent="0.2"/>
    <row r="81" s="54" customFormat="1" ht="18" customHeight="1" x14ac:dyDescent="0.2"/>
    <row r="82" s="54" customFormat="1" ht="18" customHeight="1" x14ac:dyDescent="0.2"/>
    <row r="83" s="54" customFormat="1" ht="18" customHeight="1" x14ac:dyDescent="0.2"/>
    <row r="84" s="54" customFormat="1" ht="18" customHeight="1" x14ac:dyDescent="0.2"/>
    <row r="85" s="54" customFormat="1" ht="18" customHeight="1" x14ac:dyDescent="0.2"/>
    <row r="86" s="54" customFormat="1" ht="18" customHeight="1" x14ac:dyDescent="0.2"/>
    <row r="87" s="54" customFormat="1" ht="18" customHeight="1" x14ac:dyDescent="0.2"/>
    <row r="88" s="54" customFormat="1" ht="18" customHeight="1" x14ac:dyDescent="0.2"/>
    <row r="89" s="54" customFormat="1" ht="18" customHeight="1" x14ac:dyDescent="0.2"/>
    <row r="90" s="54" customFormat="1" ht="18" customHeight="1" x14ac:dyDescent="0.2"/>
    <row r="91" s="54" customFormat="1" ht="18" customHeight="1" x14ac:dyDescent="0.2"/>
    <row r="92" s="54" customFormat="1" ht="18" customHeight="1" x14ac:dyDescent="0.2"/>
    <row r="93" s="54" customFormat="1" ht="18" customHeight="1" x14ac:dyDescent="0.2"/>
    <row r="94" s="54" customFormat="1" ht="18" customHeight="1" x14ac:dyDescent="0.2"/>
    <row r="95" s="54" customFormat="1" ht="18" customHeight="1" x14ac:dyDescent="0.2"/>
    <row r="96" s="54" customFormat="1" ht="18" customHeight="1" x14ac:dyDescent="0.2"/>
    <row r="97" s="54" customFormat="1" ht="18" customHeight="1" x14ac:dyDescent="0.2"/>
    <row r="98" s="54" customFormat="1" ht="18" customHeight="1" x14ac:dyDescent="0.2"/>
    <row r="99" s="54" customFormat="1" ht="18" customHeight="1" x14ac:dyDescent="0.2"/>
    <row r="100" s="54" customFormat="1" ht="18" customHeight="1" x14ac:dyDescent="0.2"/>
    <row r="101" s="54" customFormat="1" ht="18" customHeight="1" x14ac:dyDescent="0.2"/>
    <row r="102" s="54" customFormat="1" ht="18" customHeight="1" x14ac:dyDescent="0.2"/>
    <row r="103" s="54" customFormat="1" ht="18" customHeight="1" x14ac:dyDescent="0.2"/>
    <row r="104" s="54" customFormat="1" ht="18" customHeight="1" x14ac:dyDescent="0.2"/>
    <row r="105" s="54" customFormat="1" ht="18" customHeight="1" x14ac:dyDescent="0.2"/>
    <row r="106" s="54" customFormat="1" ht="18" customHeight="1" x14ac:dyDescent="0.2"/>
    <row r="107" s="54" customFormat="1" ht="18" customHeight="1" x14ac:dyDescent="0.2"/>
    <row r="108" s="54" customFormat="1" ht="18" customHeight="1" x14ac:dyDescent="0.2"/>
    <row r="109" s="54" customFormat="1" ht="18" customHeight="1" x14ac:dyDescent="0.2"/>
    <row r="110" s="54" customFormat="1" ht="18" customHeight="1" x14ac:dyDescent="0.2"/>
    <row r="111" s="54" customFormat="1" ht="18" customHeight="1" x14ac:dyDescent="0.2"/>
    <row r="112" s="54" customFormat="1" ht="18" customHeight="1" x14ac:dyDescent="0.2"/>
    <row r="113" s="54" customFormat="1" ht="18" customHeight="1" x14ac:dyDescent="0.2"/>
    <row r="114" s="54" customFormat="1" ht="18" customHeight="1" x14ac:dyDescent="0.2"/>
    <row r="115" s="54" customFormat="1" ht="18" customHeight="1" x14ac:dyDescent="0.2"/>
    <row r="116" s="54" customFormat="1" ht="18" customHeight="1" x14ac:dyDescent="0.2"/>
    <row r="117" s="54" customFormat="1" ht="18" customHeight="1" x14ac:dyDescent="0.2"/>
    <row r="118" s="54" customFormat="1" ht="18" customHeight="1" x14ac:dyDescent="0.2"/>
    <row r="119" s="54" customFormat="1" ht="18" customHeight="1" x14ac:dyDescent="0.2"/>
    <row r="120" s="54" customFormat="1" ht="18" customHeight="1" x14ac:dyDescent="0.2"/>
    <row r="121" s="54" customFormat="1" ht="18" customHeight="1" x14ac:dyDescent="0.2"/>
    <row r="122" s="54" customFormat="1" ht="18" customHeight="1" x14ac:dyDescent="0.2"/>
    <row r="123" s="54" customFormat="1" ht="18" customHeight="1" x14ac:dyDescent="0.2"/>
    <row r="124" s="54" customFormat="1" ht="18" customHeight="1" x14ac:dyDescent="0.2"/>
    <row r="125" s="54" customFormat="1" ht="18" customHeight="1" x14ac:dyDescent="0.2"/>
    <row r="126" s="54" customFormat="1" ht="18" customHeight="1" x14ac:dyDescent="0.2"/>
    <row r="127" s="54" customFormat="1" ht="18" customHeight="1" x14ac:dyDescent="0.2"/>
    <row r="128" s="54" customFormat="1" ht="18" customHeight="1" x14ac:dyDescent="0.2"/>
    <row r="129" s="54" customFormat="1" ht="18" customHeight="1" x14ac:dyDescent="0.2"/>
    <row r="130" s="54" customFormat="1" ht="18" customHeight="1" x14ac:dyDescent="0.2"/>
    <row r="131" s="54" customFormat="1" ht="18" customHeight="1" x14ac:dyDescent="0.2"/>
    <row r="132" s="54" customFormat="1" ht="18" customHeight="1" x14ac:dyDescent="0.2"/>
    <row r="133" s="54" customFormat="1" ht="18" customHeight="1" x14ac:dyDescent="0.2"/>
    <row r="134" s="54" customFormat="1" ht="18" customHeight="1" x14ac:dyDescent="0.2"/>
    <row r="135" s="54" customFormat="1" ht="18" customHeight="1" x14ac:dyDescent="0.2"/>
    <row r="136" s="54" customFormat="1" ht="18" customHeight="1" x14ac:dyDescent="0.2"/>
    <row r="137" s="54" customFormat="1" ht="18" customHeight="1" x14ac:dyDescent="0.2"/>
    <row r="138" s="54" customFormat="1" ht="18" customHeight="1" x14ac:dyDescent="0.2"/>
    <row r="139" s="54" customFormat="1" ht="18" customHeight="1" x14ac:dyDescent="0.2"/>
    <row r="140" s="54" customFormat="1" ht="18" customHeight="1" x14ac:dyDescent="0.2"/>
    <row r="141" s="54" customFormat="1" ht="18" customHeight="1" x14ac:dyDescent="0.2"/>
    <row r="142" s="54" customFormat="1" ht="18" customHeight="1" x14ac:dyDescent="0.2"/>
    <row r="143" s="54" customFormat="1" ht="18" customHeight="1" x14ac:dyDescent="0.2"/>
    <row r="144" s="54" customFormat="1" ht="18" customHeight="1" x14ac:dyDescent="0.2"/>
    <row r="145" s="54" customFormat="1" ht="18" customHeight="1" x14ac:dyDescent="0.2"/>
    <row r="146" s="54" customFormat="1" ht="18" customHeight="1" x14ac:dyDescent="0.2"/>
    <row r="147" s="54" customFormat="1" ht="18" customHeight="1" x14ac:dyDescent="0.2"/>
    <row r="148" s="54" customFormat="1" ht="18" customHeight="1" x14ac:dyDescent="0.2"/>
    <row r="149" s="54" customFormat="1" ht="18" customHeight="1" x14ac:dyDescent="0.2"/>
    <row r="150" s="54" customFormat="1" ht="18" customHeight="1" x14ac:dyDescent="0.2"/>
    <row r="151" s="54" customFormat="1" ht="18" customHeight="1" x14ac:dyDescent="0.2"/>
    <row r="152" s="54" customFormat="1" ht="18" customHeight="1" x14ac:dyDescent="0.2"/>
    <row r="153" s="54" customFormat="1" ht="18" customHeight="1" x14ac:dyDescent="0.2"/>
    <row r="154" s="54" customFormat="1" ht="18" customHeight="1" x14ac:dyDescent="0.2"/>
    <row r="155" s="54" customFormat="1" ht="18" customHeight="1" x14ac:dyDescent="0.2"/>
    <row r="156" s="54" customFormat="1" ht="18" customHeight="1" x14ac:dyDescent="0.2"/>
    <row r="157" s="54" customFormat="1" ht="18" customHeight="1" x14ac:dyDescent="0.2"/>
    <row r="158" s="54" customFormat="1" ht="18" customHeight="1" x14ac:dyDescent="0.2"/>
    <row r="159" s="54" customFormat="1" ht="18" customHeight="1" x14ac:dyDescent="0.2"/>
    <row r="160" s="54" customFormat="1" ht="18" customHeight="1" x14ac:dyDescent="0.2"/>
    <row r="161" s="54" customFormat="1" ht="18" customHeight="1" x14ac:dyDescent="0.2"/>
    <row r="162" s="54" customFormat="1" ht="18" customHeight="1" x14ac:dyDescent="0.2"/>
    <row r="163" s="54" customFormat="1" ht="18" customHeight="1" x14ac:dyDescent="0.2"/>
    <row r="164" s="54" customFormat="1" ht="18" customHeight="1" x14ac:dyDescent="0.2"/>
    <row r="165" s="54" customFormat="1" ht="18" customHeight="1" x14ac:dyDescent="0.2"/>
    <row r="166" s="54" customFormat="1" ht="18" customHeight="1" x14ac:dyDescent="0.2"/>
    <row r="167" s="54" customFormat="1" ht="18" customHeight="1" x14ac:dyDescent="0.2"/>
    <row r="168" s="54" customFormat="1" ht="18" customHeight="1" x14ac:dyDescent="0.2"/>
    <row r="169" s="54" customFormat="1" ht="18" customHeight="1" x14ac:dyDescent="0.2"/>
    <row r="170" s="54" customFormat="1" ht="18" customHeight="1" x14ac:dyDescent="0.2"/>
    <row r="171" s="54" customFormat="1" ht="18" customHeight="1" x14ac:dyDescent="0.2"/>
    <row r="172" s="54" customFormat="1" ht="18" customHeight="1" x14ac:dyDescent="0.2"/>
    <row r="173" s="54" customFormat="1" ht="18" customHeight="1" x14ac:dyDescent="0.2"/>
    <row r="174" s="54" customFormat="1" ht="18" customHeight="1" x14ac:dyDescent="0.2"/>
    <row r="175" s="54" customFormat="1" ht="18" customHeight="1" x14ac:dyDescent="0.2"/>
    <row r="176" s="54" customFormat="1" ht="18" customHeight="1" x14ac:dyDescent="0.2"/>
    <row r="177" s="54" customFormat="1" ht="18" customHeight="1" x14ac:dyDescent="0.2"/>
    <row r="178" s="54" customFormat="1" ht="18" customHeight="1" x14ac:dyDescent="0.2"/>
    <row r="179" s="54" customFormat="1" ht="18" customHeight="1" x14ac:dyDescent="0.2"/>
    <row r="180" s="54" customFormat="1" ht="18" customHeight="1" x14ac:dyDescent="0.2"/>
    <row r="181" s="54" customFormat="1" ht="18" customHeight="1" x14ac:dyDescent="0.2"/>
    <row r="182" s="54" customFormat="1" ht="18" customHeight="1" x14ac:dyDescent="0.2"/>
    <row r="183" s="54" customFormat="1" ht="18" customHeight="1" x14ac:dyDescent="0.2"/>
    <row r="184" s="54" customFormat="1" ht="18" customHeight="1" x14ac:dyDescent="0.2"/>
    <row r="185" s="54" customFormat="1" ht="18" customHeight="1" x14ac:dyDescent="0.2"/>
    <row r="186" s="54" customFormat="1" ht="18" customHeight="1" x14ac:dyDescent="0.2"/>
    <row r="187" s="54" customFormat="1" ht="18" customHeight="1" x14ac:dyDescent="0.2"/>
    <row r="188" s="54" customFormat="1" ht="18" customHeight="1" x14ac:dyDescent="0.2"/>
    <row r="189" s="54" customFormat="1" ht="18" customHeight="1" x14ac:dyDescent="0.2"/>
    <row r="190" s="54" customFormat="1" ht="18" customHeight="1" x14ac:dyDescent="0.2"/>
    <row r="191" s="54" customFormat="1" ht="18" customHeight="1" x14ac:dyDescent="0.2"/>
    <row r="192" s="54" customFormat="1" ht="18" customHeight="1" x14ac:dyDescent="0.2"/>
    <row r="193" s="54" customFormat="1" ht="18" customHeight="1" x14ac:dyDescent="0.2"/>
    <row r="194" s="54" customFormat="1" ht="18" customHeight="1" x14ac:dyDescent="0.2"/>
    <row r="195" s="54" customFormat="1" ht="18" customHeight="1" x14ac:dyDescent="0.2"/>
    <row r="196" s="54" customFormat="1" ht="18" customHeight="1" x14ac:dyDescent="0.2"/>
    <row r="197" s="54" customFormat="1" ht="18" customHeight="1" x14ac:dyDescent="0.2"/>
    <row r="198" s="54" customFormat="1" ht="18" customHeight="1" x14ac:dyDescent="0.2"/>
    <row r="199" s="54" customFormat="1" ht="18" customHeight="1" x14ac:dyDescent="0.2"/>
    <row r="200" s="54" customFormat="1" ht="18" customHeight="1" x14ac:dyDescent="0.2"/>
    <row r="201" s="54" customFormat="1" ht="18" customHeight="1" x14ac:dyDescent="0.2"/>
    <row r="202" s="54" customFormat="1" ht="18" customHeight="1" x14ac:dyDescent="0.2"/>
    <row r="203" s="54" customFormat="1" ht="18" customHeight="1" x14ac:dyDescent="0.2"/>
    <row r="204" s="54" customFormat="1" ht="18" customHeight="1" x14ac:dyDescent="0.2"/>
    <row r="205" s="54" customFormat="1" ht="18" customHeight="1" x14ac:dyDescent="0.2"/>
    <row r="206" s="54" customFormat="1" ht="18" customHeight="1" x14ac:dyDescent="0.2"/>
    <row r="207" s="54" customFormat="1" ht="18" customHeight="1" x14ac:dyDescent="0.2"/>
    <row r="208" s="54" customFormat="1" ht="18" customHeight="1" x14ac:dyDescent="0.2"/>
    <row r="209" s="54" customFormat="1" ht="18" customHeight="1" x14ac:dyDescent="0.2"/>
    <row r="210" s="54" customFormat="1" ht="18" customHeight="1" x14ac:dyDescent="0.2"/>
    <row r="211" s="54" customFormat="1" ht="18" customHeight="1" x14ac:dyDescent="0.2"/>
    <row r="212" s="54" customFormat="1" ht="18" customHeight="1" x14ac:dyDescent="0.2"/>
    <row r="213" s="54" customFormat="1" ht="18" customHeight="1" x14ac:dyDescent="0.2"/>
    <row r="214" s="54" customFormat="1" ht="18" customHeight="1" x14ac:dyDescent="0.2"/>
    <row r="215" s="54" customFormat="1" ht="18" customHeight="1" x14ac:dyDescent="0.2"/>
    <row r="216" s="54" customFormat="1" ht="18" customHeight="1" x14ac:dyDescent="0.2"/>
    <row r="217" s="54" customFormat="1" ht="18" customHeight="1" x14ac:dyDescent="0.2"/>
    <row r="218" s="54" customFormat="1" ht="18" customHeight="1" x14ac:dyDescent="0.2"/>
    <row r="219" s="54" customFormat="1" ht="18" customHeight="1" x14ac:dyDescent="0.2"/>
    <row r="220" s="54" customFormat="1" ht="18" customHeight="1" x14ac:dyDescent="0.2"/>
    <row r="221" s="54" customFormat="1" ht="18" customHeight="1" x14ac:dyDescent="0.2"/>
    <row r="222" s="54" customFormat="1" ht="18" customHeight="1" x14ac:dyDescent="0.2"/>
    <row r="223" s="54" customFormat="1" ht="18" customHeight="1" x14ac:dyDescent="0.2"/>
    <row r="224" s="54" customFormat="1" ht="18" customHeight="1" x14ac:dyDescent="0.2"/>
    <row r="225" s="54" customFormat="1" ht="18" customHeight="1" x14ac:dyDescent="0.2"/>
    <row r="226" s="54" customFormat="1" ht="18" customHeight="1" x14ac:dyDescent="0.2"/>
    <row r="227" s="54" customFormat="1" ht="18" customHeight="1" x14ac:dyDescent="0.2"/>
    <row r="228" s="54" customFormat="1" ht="18" customHeight="1" x14ac:dyDescent="0.2"/>
    <row r="229" s="54" customFormat="1" ht="18" customHeight="1" x14ac:dyDescent="0.2"/>
    <row r="230" s="54" customFormat="1" ht="18" customHeight="1" x14ac:dyDescent="0.2"/>
    <row r="231" s="54" customFormat="1" ht="18" customHeight="1" x14ac:dyDescent="0.2"/>
    <row r="232" s="54" customFormat="1" ht="18" customHeight="1" x14ac:dyDescent="0.2"/>
    <row r="233" s="54" customFormat="1" ht="18" customHeight="1" x14ac:dyDescent="0.2"/>
    <row r="234" s="54" customFormat="1" ht="18" customHeight="1" x14ac:dyDescent="0.2"/>
    <row r="235" s="54" customFormat="1" ht="18" customHeight="1" x14ac:dyDescent="0.2"/>
    <row r="236" s="54" customFormat="1" ht="18" customHeight="1" x14ac:dyDescent="0.2"/>
    <row r="237" s="54" customFormat="1" ht="18" customHeight="1" x14ac:dyDescent="0.2"/>
    <row r="238" s="54" customFormat="1" ht="18" customHeight="1" x14ac:dyDescent="0.2"/>
    <row r="239" s="54" customFormat="1" ht="18" customHeight="1" x14ac:dyDescent="0.2"/>
    <row r="240" s="54" customFormat="1" ht="18" customHeight="1" x14ac:dyDescent="0.2"/>
    <row r="241" s="54" customFormat="1" ht="18" customHeight="1" x14ac:dyDescent="0.2"/>
    <row r="242" s="54" customFormat="1" ht="18" customHeight="1" x14ac:dyDescent="0.2"/>
    <row r="243" s="54" customFormat="1" ht="18" customHeight="1" x14ac:dyDescent="0.2"/>
    <row r="244" s="54" customFormat="1" ht="18" customHeight="1" x14ac:dyDescent="0.2"/>
    <row r="245" s="54" customFormat="1" ht="18" customHeight="1" x14ac:dyDescent="0.2"/>
    <row r="246" s="54" customFormat="1" ht="18" customHeight="1" x14ac:dyDescent="0.2"/>
    <row r="247" s="54" customFormat="1" ht="18" customHeight="1" x14ac:dyDescent="0.2"/>
    <row r="248" s="54" customFormat="1" ht="18" customHeight="1" x14ac:dyDescent="0.2"/>
    <row r="249" s="54" customFormat="1" ht="18" customHeight="1" x14ac:dyDescent="0.2"/>
    <row r="250" s="54" customFormat="1" ht="18" customHeight="1" x14ac:dyDescent="0.2"/>
    <row r="251" s="54" customFormat="1" ht="18" customHeight="1" x14ac:dyDescent="0.2"/>
    <row r="252" s="54" customFormat="1" ht="18" customHeight="1" x14ac:dyDescent="0.2"/>
    <row r="253" s="54" customFormat="1" ht="18" customHeight="1" x14ac:dyDescent="0.2"/>
    <row r="254" s="54" customFormat="1" ht="18" customHeight="1" x14ac:dyDescent="0.2"/>
    <row r="255" s="54" customFormat="1" ht="18" customHeight="1" x14ac:dyDescent="0.2"/>
    <row r="256" s="54" customFormat="1" ht="18" customHeight="1" x14ac:dyDescent="0.2"/>
    <row r="257" s="54" customFormat="1" ht="18" customHeight="1" x14ac:dyDescent="0.2"/>
    <row r="258" s="54" customFormat="1" ht="18" customHeight="1" x14ac:dyDescent="0.2"/>
    <row r="259" s="54" customFormat="1" ht="18" customHeight="1" x14ac:dyDescent="0.2"/>
    <row r="260" s="54" customFormat="1" ht="18" customHeight="1" x14ac:dyDescent="0.2"/>
    <row r="261" s="54" customFormat="1" ht="18" customHeight="1" x14ac:dyDescent="0.2"/>
    <row r="262" s="54" customFormat="1" ht="18" customHeight="1" x14ac:dyDescent="0.2"/>
    <row r="263" s="54" customFormat="1" ht="18" customHeight="1" x14ac:dyDescent="0.2"/>
    <row r="264" s="54" customFormat="1" ht="18" customHeight="1" x14ac:dyDescent="0.2"/>
    <row r="265" s="54" customFormat="1" ht="18" customHeight="1" x14ac:dyDescent="0.2"/>
    <row r="266" s="54" customFormat="1" ht="18" customHeight="1" x14ac:dyDescent="0.2"/>
    <row r="267" s="54" customFormat="1" ht="18" customHeight="1" x14ac:dyDescent="0.2"/>
    <row r="268" s="54" customFormat="1" ht="18" customHeight="1" x14ac:dyDescent="0.2"/>
    <row r="269" s="54" customFormat="1" ht="18" customHeight="1" x14ac:dyDescent="0.2"/>
    <row r="270" s="54" customFormat="1" ht="18" customHeight="1" x14ac:dyDescent="0.2"/>
    <row r="271" s="54" customFormat="1" ht="18" customHeight="1" x14ac:dyDescent="0.2"/>
    <row r="272" s="54" customFormat="1" ht="18" customHeight="1" x14ac:dyDescent="0.2"/>
    <row r="273" s="54" customFormat="1" ht="18" customHeight="1" x14ac:dyDescent="0.2"/>
    <row r="274" s="54" customFormat="1" ht="18" customHeight="1" x14ac:dyDescent="0.2"/>
    <row r="275" s="54" customFormat="1" ht="18" customHeight="1" x14ac:dyDescent="0.2"/>
    <row r="276" s="54" customFormat="1" ht="18" customHeight="1" x14ac:dyDescent="0.2"/>
    <row r="277" s="54" customFormat="1" ht="18" customHeight="1" x14ac:dyDescent="0.2"/>
    <row r="278" s="54" customFormat="1" ht="18" customHeight="1" x14ac:dyDescent="0.2"/>
    <row r="279" s="54" customFormat="1" ht="18" customHeight="1" x14ac:dyDescent="0.2"/>
    <row r="280" s="54" customFormat="1" ht="18" customHeight="1" x14ac:dyDescent="0.2"/>
    <row r="281" s="54" customFormat="1" ht="18" customHeight="1" x14ac:dyDescent="0.2"/>
    <row r="282" s="54" customFormat="1" ht="18" customHeight="1" x14ac:dyDescent="0.2"/>
    <row r="283" s="54" customFormat="1" ht="18" customHeight="1" x14ac:dyDescent="0.2"/>
    <row r="284" s="54" customFormat="1" ht="18" customHeight="1" x14ac:dyDescent="0.2"/>
    <row r="285" s="54" customFormat="1" ht="18" customHeight="1" x14ac:dyDescent="0.2"/>
    <row r="286" s="54" customFormat="1" ht="18" customHeight="1" x14ac:dyDescent="0.2"/>
    <row r="287" s="54" customFormat="1" ht="18" customHeight="1" x14ac:dyDescent="0.2"/>
    <row r="288" s="54" customFormat="1" ht="18" customHeight="1" x14ac:dyDescent="0.2"/>
    <row r="289" s="54" customFormat="1" ht="18" customHeight="1" x14ac:dyDescent="0.2"/>
    <row r="290" s="54" customFormat="1" ht="18" customHeight="1" x14ac:dyDescent="0.2"/>
    <row r="291" s="54" customFormat="1" ht="18" customHeight="1" x14ac:dyDescent="0.2"/>
    <row r="292" s="54" customFormat="1" ht="18" customHeight="1" x14ac:dyDescent="0.2"/>
    <row r="293" s="54" customFormat="1" ht="18" customHeight="1" x14ac:dyDescent="0.2"/>
    <row r="294" s="54" customFormat="1" ht="18" customHeight="1" x14ac:dyDescent="0.2"/>
    <row r="295" s="54" customFormat="1" ht="18" customHeight="1" x14ac:dyDescent="0.2"/>
    <row r="296" s="54" customFormat="1" ht="18" customHeight="1" x14ac:dyDescent="0.2"/>
    <row r="297" s="54" customFormat="1" ht="18" customHeight="1" x14ac:dyDescent="0.2"/>
    <row r="298" s="54" customFormat="1" ht="18" customHeight="1" x14ac:dyDescent="0.2"/>
    <row r="299" s="54" customFormat="1" ht="18" customHeight="1" x14ac:dyDescent="0.2"/>
    <row r="300" s="54" customFormat="1" ht="18" customHeight="1" x14ac:dyDescent="0.2"/>
    <row r="301" s="54" customFormat="1" ht="18" customHeight="1" x14ac:dyDescent="0.2"/>
    <row r="302" s="54" customFormat="1" ht="18" customHeight="1" x14ac:dyDescent="0.2"/>
    <row r="303" s="54" customFormat="1" ht="18" customHeight="1" x14ac:dyDescent="0.2"/>
    <row r="304" s="54" customFormat="1" ht="18" customHeight="1" x14ac:dyDescent="0.2"/>
    <row r="305" s="54" customFormat="1" ht="18" customHeight="1" x14ac:dyDescent="0.2"/>
    <row r="306" s="54" customFormat="1" ht="18" customHeight="1" x14ac:dyDescent="0.2"/>
    <row r="307" s="54" customFormat="1" ht="18" customHeight="1" x14ac:dyDescent="0.2"/>
    <row r="308" s="54" customFormat="1" ht="18" customHeight="1" x14ac:dyDescent="0.2"/>
    <row r="309" s="54" customFormat="1" ht="18" customHeight="1" x14ac:dyDescent="0.2"/>
    <row r="310" s="54" customFormat="1" ht="18" customHeight="1" x14ac:dyDescent="0.2"/>
    <row r="311" s="54" customFormat="1" ht="18" customHeight="1" x14ac:dyDescent="0.2"/>
    <row r="312" s="54" customFormat="1" ht="18" customHeight="1" x14ac:dyDescent="0.2"/>
    <row r="313" s="54" customFormat="1" ht="18" customHeight="1" x14ac:dyDescent="0.2"/>
    <row r="314" s="54" customFormat="1" ht="18" customHeight="1" x14ac:dyDescent="0.2"/>
    <row r="315" s="54" customFormat="1" ht="18" customHeight="1" x14ac:dyDescent="0.2"/>
    <row r="316" s="54" customFormat="1" ht="18" customHeight="1" x14ac:dyDescent="0.2"/>
    <row r="317" s="54" customFormat="1" ht="18" customHeight="1" x14ac:dyDescent="0.2"/>
    <row r="318" s="54" customFormat="1" ht="18" customHeight="1" x14ac:dyDescent="0.2"/>
    <row r="319" s="54" customFormat="1" ht="18" customHeight="1" x14ac:dyDescent="0.2"/>
    <row r="320" s="54" customFormat="1" ht="18" customHeight="1" x14ac:dyDescent="0.2"/>
    <row r="321" s="54" customFormat="1" ht="18" customHeight="1" x14ac:dyDescent="0.2"/>
    <row r="322" s="54" customFormat="1" ht="18" customHeight="1" x14ac:dyDescent="0.2"/>
    <row r="323" s="54" customFormat="1" ht="18" customHeight="1" x14ac:dyDescent="0.2"/>
    <row r="324" s="54" customFormat="1" ht="18" customHeight="1" x14ac:dyDescent="0.2"/>
    <row r="325" s="54" customFormat="1" ht="18" customHeight="1" x14ac:dyDescent="0.2"/>
    <row r="326" s="54" customFormat="1" ht="18" customHeight="1" x14ac:dyDescent="0.2"/>
    <row r="327" s="54" customFormat="1" ht="18" customHeight="1" x14ac:dyDescent="0.2"/>
    <row r="328" s="54" customFormat="1" ht="18" customHeight="1" x14ac:dyDescent="0.2"/>
    <row r="329" s="54" customFormat="1" ht="18" customHeight="1" x14ac:dyDescent="0.2"/>
    <row r="330" s="54" customFormat="1" ht="18" customHeight="1" x14ac:dyDescent="0.2"/>
    <row r="331" s="54" customFormat="1" ht="18" customHeight="1" x14ac:dyDescent="0.2"/>
    <row r="332" s="54" customFormat="1" ht="18" customHeight="1" x14ac:dyDescent="0.2"/>
    <row r="333" s="54" customFormat="1" ht="18" customHeight="1" x14ac:dyDescent="0.2"/>
    <row r="334" s="54" customFormat="1" ht="18" customHeight="1" x14ac:dyDescent="0.2"/>
    <row r="335" s="54" customFormat="1" ht="18" customHeight="1" x14ac:dyDescent="0.2"/>
    <row r="336" s="54" customFormat="1" ht="18" customHeight="1" x14ac:dyDescent="0.2"/>
    <row r="337" s="54" customFormat="1" ht="18" customHeight="1" x14ac:dyDescent="0.2"/>
    <row r="338" s="54" customFormat="1" ht="18" customHeight="1" x14ac:dyDescent="0.2"/>
    <row r="339" s="54" customFormat="1" ht="18" customHeight="1" x14ac:dyDescent="0.2"/>
    <row r="340" s="54" customFormat="1" ht="18" customHeight="1" x14ac:dyDescent="0.2"/>
    <row r="341" s="54" customFormat="1" ht="18" customHeight="1" x14ac:dyDescent="0.2"/>
    <row r="342" s="54" customFormat="1" ht="18" customHeight="1" x14ac:dyDescent="0.2"/>
    <row r="343" s="54" customFormat="1" ht="18" customHeight="1" x14ac:dyDescent="0.2"/>
    <row r="344" s="54" customFormat="1" ht="18" customHeight="1" x14ac:dyDescent="0.2"/>
    <row r="345" s="54" customFormat="1" ht="18" customHeight="1" x14ac:dyDescent="0.2"/>
    <row r="346" s="54" customFormat="1" ht="18" customHeight="1" x14ac:dyDescent="0.2"/>
    <row r="347" s="54" customFormat="1" ht="18" customHeight="1" x14ac:dyDescent="0.2"/>
    <row r="348" s="54" customFormat="1" ht="18" customHeight="1" x14ac:dyDescent="0.2"/>
    <row r="349" s="54" customFormat="1" ht="18" customHeight="1" x14ac:dyDescent="0.2"/>
    <row r="350" s="54" customFormat="1" ht="18" customHeight="1" x14ac:dyDescent="0.2"/>
    <row r="351" s="54" customFormat="1" ht="18" customHeight="1" x14ac:dyDescent="0.2"/>
    <row r="352" s="54" customFormat="1" ht="18" customHeight="1" x14ac:dyDescent="0.2"/>
    <row r="353" s="54" customFormat="1" ht="18" customHeight="1" x14ac:dyDescent="0.2"/>
    <row r="354" s="54" customFormat="1" ht="18" customHeight="1" x14ac:dyDescent="0.2"/>
    <row r="355" s="54" customFormat="1" ht="18" customHeight="1" x14ac:dyDescent="0.2"/>
    <row r="356" s="54" customFormat="1" ht="18" customHeight="1" x14ac:dyDescent="0.2"/>
    <row r="357" s="54" customFormat="1" ht="18" customHeight="1" x14ac:dyDescent="0.2"/>
    <row r="358" s="54" customFormat="1" ht="18" customHeight="1" x14ac:dyDescent="0.2"/>
    <row r="359" s="54" customFormat="1" ht="18" customHeight="1" x14ac:dyDescent="0.2"/>
    <row r="360" s="54" customFormat="1" ht="18" customHeight="1" x14ac:dyDescent="0.2"/>
    <row r="361" s="54" customFormat="1" ht="18" customHeight="1" x14ac:dyDescent="0.2"/>
    <row r="362" s="54" customFormat="1" ht="18" customHeight="1" x14ac:dyDescent="0.2"/>
    <row r="363" s="54" customFormat="1" ht="18" customHeight="1" x14ac:dyDescent="0.2"/>
    <row r="364" s="54" customFormat="1" ht="18" customHeight="1" x14ac:dyDescent="0.2"/>
    <row r="365" s="54" customFormat="1" ht="18" customHeight="1" x14ac:dyDescent="0.2"/>
    <row r="366" s="54" customFormat="1" ht="18" customHeight="1" x14ac:dyDescent="0.2"/>
    <row r="367" s="54" customFormat="1" ht="18" customHeight="1" x14ac:dyDescent="0.2"/>
    <row r="368" s="54" customFormat="1" ht="18" customHeight="1" x14ac:dyDescent="0.2"/>
    <row r="369" s="54" customFormat="1" ht="18" customHeight="1" x14ac:dyDescent="0.2"/>
    <row r="370" s="54" customFormat="1" ht="18" customHeight="1" x14ac:dyDescent="0.2"/>
    <row r="371" s="54" customFormat="1" ht="18" customHeight="1" x14ac:dyDescent="0.2"/>
    <row r="372" s="54" customFormat="1" ht="18" customHeight="1" x14ac:dyDescent="0.2"/>
    <row r="373" s="54" customFormat="1" ht="18" customHeight="1" x14ac:dyDescent="0.2"/>
    <row r="374" s="54" customFormat="1" ht="18" customHeight="1" x14ac:dyDescent="0.2"/>
    <row r="375" s="54" customFormat="1" ht="18" customHeight="1" x14ac:dyDescent="0.2"/>
    <row r="376" s="54" customFormat="1" ht="18" customHeight="1" x14ac:dyDescent="0.2"/>
    <row r="377" s="54" customFormat="1" ht="18" customHeight="1" x14ac:dyDescent="0.2"/>
    <row r="378" s="54" customFormat="1" ht="18" customHeight="1" x14ac:dyDescent="0.2"/>
    <row r="379" s="54" customFormat="1" ht="18" customHeight="1" x14ac:dyDescent="0.2"/>
    <row r="380" s="54" customFormat="1" ht="18" customHeight="1" x14ac:dyDescent="0.2"/>
    <row r="381" s="54" customFormat="1" ht="18" customHeight="1" x14ac:dyDescent="0.2"/>
    <row r="382" s="54" customFormat="1" ht="18" customHeight="1" x14ac:dyDescent="0.2"/>
    <row r="383" s="54" customFormat="1" ht="18" customHeight="1" x14ac:dyDescent="0.2"/>
    <row r="384" s="54" customFormat="1" ht="18" customHeight="1" x14ac:dyDescent="0.2"/>
    <row r="385" s="54" customFormat="1" ht="18" customHeight="1" x14ac:dyDescent="0.2"/>
    <row r="386" s="54" customFormat="1" ht="18" customHeight="1" x14ac:dyDescent="0.2"/>
    <row r="387" s="54" customFormat="1" ht="18" customHeight="1" x14ac:dyDescent="0.2"/>
    <row r="388" s="54" customFormat="1" ht="18" customHeight="1" x14ac:dyDescent="0.2"/>
    <row r="389" s="54" customFormat="1" ht="18" customHeight="1" x14ac:dyDescent="0.2"/>
    <row r="390" s="54" customFormat="1" ht="18" customHeight="1" x14ac:dyDescent="0.2"/>
    <row r="391" s="54" customFormat="1" ht="18" customHeight="1" x14ac:dyDescent="0.2"/>
    <row r="392" s="54" customFormat="1" ht="18" customHeight="1" x14ac:dyDescent="0.2"/>
    <row r="393" s="54" customFormat="1" ht="18" customHeight="1" x14ac:dyDescent="0.2"/>
    <row r="394" s="54" customFormat="1" ht="18" customHeight="1" x14ac:dyDescent="0.2"/>
    <row r="395" s="54" customFormat="1" ht="18" customHeight="1" x14ac:dyDescent="0.2"/>
    <row r="396" s="54" customFormat="1" ht="18" customHeight="1" x14ac:dyDescent="0.2"/>
    <row r="397" s="54" customFormat="1" ht="18" customHeight="1" x14ac:dyDescent="0.2"/>
    <row r="398" s="54" customFormat="1" ht="18" customHeight="1" x14ac:dyDescent="0.2"/>
    <row r="399" s="54" customFormat="1" ht="18" customHeight="1" x14ac:dyDescent="0.2"/>
    <row r="400" s="54" customFormat="1" ht="18" customHeight="1" x14ac:dyDescent="0.2"/>
    <row r="401" s="54" customFormat="1" ht="18" customHeight="1" x14ac:dyDescent="0.2"/>
    <row r="402" s="54" customFormat="1" ht="18" customHeight="1" x14ac:dyDescent="0.2"/>
    <row r="403" s="54" customFormat="1" ht="18" customHeight="1" x14ac:dyDescent="0.2"/>
    <row r="404" s="54" customFormat="1" ht="18" customHeight="1" x14ac:dyDescent="0.2"/>
    <row r="405" s="54" customFormat="1" ht="18" customHeight="1" x14ac:dyDescent="0.2"/>
    <row r="406" s="54" customFormat="1" ht="18" customHeight="1" x14ac:dyDescent="0.2"/>
    <row r="407" s="54" customFormat="1" ht="18" customHeight="1" x14ac:dyDescent="0.2"/>
    <row r="408" s="54" customFormat="1" ht="18" customHeight="1" x14ac:dyDescent="0.2"/>
    <row r="409" s="54" customFormat="1" ht="18" customHeight="1" x14ac:dyDescent="0.2"/>
    <row r="410" s="54" customFormat="1" ht="18" customHeight="1" x14ac:dyDescent="0.2"/>
    <row r="411" s="54" customFormat="1" ht="18" customHeight="1" x14ac:dyDescent="0.2"/>
    <row r="412" s="54" customFormat="1" ht="18" customHeight="1" x14ac:dyDescent="0.2"/>
    <row r="413" s="54" customFormat="1" ht="18" customHeight="1" x14ac:dyDescent="0.2"/>
    <row r="414" s="54" customFormat="1" ht="18" customHeight="1" x14ac:dyDescent="0.2"/>
    <row r="415" s="54" customFormat="1" ht="18" customHeight="1" x14ac:dyDescent="0.2"/>
    <row r="416" s="54" customFormat="1" ht="18" customHeight="1" x14ac:dyDescent="0.2"/>
    <row r="417" s="54" customFormat="1" ht="18" customHeight="1" x14ac:dyDescent="0.2"/>
    <row r="418" s="54" customFormat="1" ht="18" customHeight="1" x14ac:dyDescent="0.2"/>
    <row r="419" s="54" customFormat="1" ht="18" customHeight="1" x14ac:dyDescent="0.2"/>
    <row r="420" s="54" customFormat="1" ht="18" customHeight="1" x14ac:dyDescent="0.2"/>
    <row r="421" s="54" customFormat="1" ht="18" customHeight="1" x14ac:dyDescent="0.2"/>
    <row r="422" s="54" customFormat="1" ht="18" customHeight="1" x14ac:dyDescent="0.2"/>
    <row r="423" s="54" customFormat="1" ht="18" customHeight="1" x14ac:dyDescent="0.2"/>
    <row r="424" s="54" customFormat="1" ht="18" customHeight="1" x14ac:dyDescent="0.2"/>
    <row r="425" s="54" customFormat="1" ht="18" customHeight="1" x14ac:dyDescent="0.2"/>
    <row r="426" s="54" customFormat="1" ht="18" customHeight="1" x14ac:dyDescent="0.2"/>
    <row r="427" s="54" customFormat="1" ht="18" customHeight="1" x14ac:dyDescent="0.2"/>
    <row r="428" s="54" customFormat="1" ht="18" customHeight="1" x14ac:dyDescent="0.2"/>
    <row r="429" s="54" customFormat="1" ht="18" customHeight="1" x14ac:dyDescent="0.2"/>
    <row r="430" s="54" customFormat="1" ht="18" customHeight="1" x14ac:dyDescent="0.2"/>
    <row r="431" s="54" customFormat="1" ht="18" customHeight="1" x14ac:dyDescent="0.2"/>
    <row r="432" s="54" customFormat="1" ht="18" customHeight="1" x14ac:dyDescent="0.2"/>
    <row r="433" s="54" customFormat="1" ht="18" customHeight="1" x14ac:dyDescent="0.2"/>
    <row r="434" s="54" customFormat="1" ht="18" customHeight="1" x14ac:dyDescent="0.2"/>
    <row r="435" s="54" customFormat="1" ht="18" customHeight="1" x14ac:dyDescent="0.2"/>
    <row r="436" s="54" customFormat="1" ht="18" customHeight="1" x14ac:dyDescent="0.2"/>
    <row r="437" s="54" customFormat="1" ht="18" customHeight="1" x14ac:dyDescent="0.2"/>
    <row r="438" s="54" customFormat="1" ht="18" customHeight="1" x14ac:dyDescent="0.2"/>
    <row r="439" s="54" customFormat="1" ht="18" customHeight="1" x14ac:dyDescent="0.2"/>
    <row r="440" s="54" customFormat="1" ht="18" customHeight="1" x14ac:dyDescent="0.2"/>
    <row r="441" s="54" customFormat="1" ht="18" customHeight="1" x14ac:dyDescent="0.2"/>
    <row r="442" s="54" customFormat="1" ht="18" customHeight="1" x14ac:dyDescent="0.2"/>
    <row r="443" s="54" customFormat="1" ht="18" customHeight="1" x14ac:dyDescent="0.2"/>
    <row r="444" s="54" customFormat="1" ht="18" customHeight="1" x14ac:dyDescent="0.2"/>
    <row r="445" s="54" customFormat="1" ht="18" customHeight="1" x14ac:dyDescent="0.2"/>
    <row r="446" s="54" customFormat="1" ht="18" customHeight="1" x14ac:dyDescent="0.2"/>
    <row r="447" s="54" customFormat="1" ht="18" customHeight="1" x14ac:dyDescent="0.2"/>
    <row r="448" s="54" customFormat="1" ht="18" customHeight="1" x14ac:dyDescent="0.2"/>
    <row r="449" s="54" customFormat="1" ht="18" customHeight="1" x14ac:dyDescent="0.2"/>
    <row r="450" s="54" customFormat="1" ht="18" customHeight="1" x14ac:dyDescent="0.2"/>
    <row r="451" s="54" customFormat="1" ht="18" customHeight="1" x14ac:dyDescent="0.2"/>
    <row r="452" s="54" customFormat="1" ht="18" customHeight="1" x14ac:dyDescent="0.2"/>
    <row r="453" s="54" customFormat="1" ht="18" customHeight="1" x14ac:dyDescent="0.2"/>
    <row r="454" s="54" customFormat="1" ht="18" customHeight="1" x14ac:dyDescent="0.2"/>
    <row r="455" s="54" customFormat="1" ht="18" customHeight="1" x14ac:dyDescent="0.2"/>
    <row r="456" s="54" customFormat="1" ht="18" customHeight="1" x14ac:dyDescent="0.2"/>
    <row r="457" s="54" customFormat="1" ht="18" customHeight="1" x14ac:dyDescent="0.2"/>
    <row r="458" s="54" customFormat="1" ht="18" customHeight="1" x14ac:dyDescent="0.2"/>
    <row r="459" s="54" customFormat="1" ht="18" customHeight="1" x14ac:dyDescent="0.2"/>
    <row r="460" s="54" customFormat="1" ht="18" customHeight="1" x14ac:dyDescent="0.2"/>
    <row r="461" s="54" customFormat="1" ht="18" customHeight="1" x14ac:dyDescent="0.2"/>
    <row r="462" s="54" customFormat="1" ht="18" customHeight="1" x14ac:dyDescent="0.2"/>
    <row r="463" s="54" customFormat="1" ht="18" customHeight="1" x14ac:dyDescent="0.2"/>
    <row r="464" s="54" customFormat="1" ht="18" customHeight="1" x14ac:dyDescent="0.2"/>
    <row r="465" s="54" customFormat="1" ht="18" customHeight="1" x14ac:dyDescent="0.2"/>
    <row r="466" s="54" customFormat="1" ht="18" customHeight="1" x14ac:dyDescent="0.2"/>
    <row r="467" s="54" customFormat="1" ht="18" customHeight="1" x14ac:dyDescent="0.2"/>
    <row r="468" s="54" customFormat="1" ht="18" customHeight="1" x14ac:dyDescent="0.2"/>
    <row r="469" s="54" customFormat="1" ht="18" customHeight="1" x14ac:dyDescent="0.2"/>
    <row r="470" s="54" customFormat="1" ht="18" customHeight="1" x14ac:dyDescent="0.2"/>
    <row r="471" s="54" customFormat="1" ht="18" customHeight="1" x14ac:dyDescent="0.2"/>
    <row r="472" s="54" customFormat="1" ht="18" customHeight="1" x14ac:dyDescent="0.2"/>
    <row r="473" s="54" customFormat="1" ht="18" customHeight="1" x14ac:dyDescent="0.2"/>
    <row r="474" s="54" customFormat="1" ht="18" customHeight="1" x14ac:dyDescent="0.2"/>
    <row r="475" s="54" customFormat="1" ht="18" customHeight="1" x14ac:dyDescent="0.2"/>
    <row r="476" s="54" customFormat="1" ht="18" customHeight="1" x14ac:dyDescent="0.2"/>
    <row r="477" s="54" customFormat="1" ht="18" customHeight="1" x14ac:dyDescent="0.2"/>
    <row r="478" s="54" customFormat="1" ht="18" customHeight="1" x14ac:dyDescent="0.2"/>
    <row r="479" s="54" customFormat="1" ht="18" customHeight="1" x14ac:dyDescent="0.2"/>
    <row r="480" s="54" customFormat="1" ht="18" customHeight="1" x14ac:dyDescent="0.2"/>
    <row r="481" s="54" customFormat="1" ht="18" customHeight="1" x14ac:dyDescent="0.2"/>
    <row r="482" s="54" customFormat="1" ht="18" customHeight="1" x14ac:dyDescent="0.2"/>
    <row r="483" s="54" customFormat="1" ht="18" customHeight="1" x14ac:dyDescent="0.2"/>
    <row r="484" s="54" customFormat="1" ht="18" customHeight="1" x14ac:dyDescent="0.2"/>
    <row r="485" s="54" customFormat="1" ht="18" customHeight="1" x14ac:dyDescent="0.2"/>
    <row r="486" s="54" customFormat="1" ht="18" customHeight="1" x14ac:dyDescent="0.2"/>
    <row r="487" s="54" customFormat="1" ht="18" customHeight="1" x14ac:dyDescent="0.2"/>
    <row r="488" s="54" customFormat="1" ht="18" customHeight="1" x14ac:dyDescent="0.2"/>
    <row r="489" s="54" customFormat="1" ht="18" customHeight="1" x14ac:dyDescent="0.2"/>
    <row r="490" s="54" customFormat="1" ht="18" customHeight="1" x14ac:dyDescent="0.2"/>
    <row r="491" s="54" customFormat="1" ht="18" customHeight="1" x14ac:dyDescent="0.2"/>
    <row r="492" s="54" customFormat="1" ht="18" customHeight="1" x14ac:dyDescent="0.2"/>
    <row r="493" s="54" customFormat="1" ht="18" customHeight="1" x14ac:dyDescent="0.2"/>
    <row r="494" s="54" customFormat="1" ht="18" customHeight="1" x14ac:dyDescent="0.2"/>
    <row r="495" s="54" customFormat="1" ht="18" customHeight="1" x14ac:dyDescent="0.2"/>
    <row r="496" s="54" customFormat="1" ht="18" customHeight="1" x14ac:dyDescent="0.2"/>
    <row r="497" s="54" customFormat="1" ht="18" customHeight="1" x14ac:dyDescent="0.2"/>
    <row r="498" s="54" customFormat="1" ht="18" customHeight="1" x14ac:dyDescent="0.2"/>
    <row r="499" s="54" customFormat="1" ht="18" customHeight="1" x14ac:dyDescent="0.2"/>
    <row r="500" s="54" customFormat="1" ht="18" customHeight="1" x14ac:dyDescent="0.2"/>
    <row r="501" s="54" customFormat="1" ht="18" customHeight="1" x14ac:dyDescent="0.2"/>
    <row r="502" s="54" customFormat="1" ht="18" customHeight="1" x14ac:dyDescent="0.2"/>
    <row r="503" s="54" customFormat="1" ht="18" customHeight="1" x14ac:dyDescent="0.2"/>
    <row r="504" s="54" customFormat="1" ht="18" customHeight="1" x14ac:dyDescent="0.2"/>
    <row r="505" s="54" customFormat="1" ht="18" customHeight="1" x14ac:dyDescent="0.2"/>
    <row r="506" s="54" customFormat="1" ht="18" customHeight="1" x14ac:dyDescent="0.2"/>
    <row r="507" s="54" customFormat="1" ht="18" customHeight="1" x14ac:dyDescent="0.2"/>
    <row r="508" s="54" customFormat="1" ht="18" customHeight="1" x14ac:dyDescent="0.2"/>
    <row r="509" s="54" customFormat="1" ht="18" customHeight="1" x14ac:dyDescent="0.2"/>
    <row r="510" s="54" customFormat="1" ht="18" customHeight="1" x14ac:dyDescent="0.2"/>
    <row r="511" s="54" customFormat="1" ht="18" customHeight="1" x14ac:dyDescent="0.2"/>
    <row r="512" s="54" customFormat="1" ht="18" customHeight="1" x14ac:dyDescent="0.2"/>
    <row r="513" s="54" customFormat="1" ht="18" customHeight="1" x14ac:dyDescent="0.2"/>
    <row r="514" s="54" customFormat="1" ht="18" customHeight="1" x14ac:dyDescent="0.2"/>
    <row r="515" s="54" customFormat="1" ht="18" customHeight="1" x14ac:dyDescent="0.2"/>
    <row r="516" s="54" customFormat="1" ht="18" customHeight="1" x14ac:dyDescent="0.2"/>
    <row r="517" s="54" customFormat="1" ht="18" customHeight="1" x14ac:dyDescent="0.2"/>
    <row r="518" s="54" customFormat="1" ht="18" customHeight="1" x14ac:dyDescent="0.2"/>
    <row r="519" s="54" customFormat="1" ht="18" customHeight="1" x14ac:dyDescent="0.2"/>
    <row r="520" s="54" customFormat="1" ht="18" customHeight="1" x14ac:dyDescent="0.2"/>
    <row r="521" s="54" customFormat="1" ht="18" customHeight="1" x14ac:dyDescent="0.2"/>
    <row r="522" s="54" customFormat="1" ht="18" customHeight="1" x14ac:dyDescent="0.2"/>
    <row r="523" s="54" customFormat="1" ht="18" customHeight="1" x14ac:dyDescent="0.2"/>
    <row r="524" s="54" customFormat="1" ht="18" customHeight="1" x14ac:dyDescent="0.2"/>
    <row r="525" s="54" customFormat="1" ht="18" customHeight="1" x14ac:dyDescent="0.2"/>
    <row r="526" s="54" customFormat="1" ht="18" customHeight="1" x14ac:dyDescent="0.2"/>
    <row r="527" s="54" customFormat="1" ht="18" customHeight="1" x14ac:dyDescent="0.2"/>
    <row r="528" s="54" customFormat="1" ht="18" customHeight="1" x14ac:dyDescent="0.2"/>
    <row r="529" s="54" customFormat="1" ht="18" customHeight="1" x14ac:dyDescent="0.2"/>
    <row r="530" s="54" customFormat="1" ht="18" customHeight="1" x14ac:dyDescent="0.2"/>
    <row r="531" s="54" customFormat="1" ht="18" customHeight="1" x14ac:dyDescent="0.2"/>
    <row r="532" s="54" customFormat="1" ht="18" customHeight="1" x14ac:dyDescent="0.2"/>
    <row r="533" s="54" customFormat="1" ht="18" customHeight="1" x14ac:dyDescent="0.2"/>
    <row r="534" s="54" customFormat="1" ht="18" customHeight="1" x14ac:dyDescent="0.2"/>
    <row r="535" s="54" customFormat="1" ht="18" customHeight="1" x14ac:dyDescent="0.2"/>
    <row r="536" s="54" customFormat="1" ht="18" customHeight="1" x14ac:dyDescent="0.2"/>
    <row r="537" s="54" customFormat="1" ht="18" customHeight="1" x14ac:dyDescent="0.2"/>
    <row r="538" s="54" customFormat="1" ht="18" customHeight="1" x14ac:dyDescent="0.2"/>
    <row r="539" s="54" customFormat="1" ht="18" customHeight="1" x14ac:dyDescent="0.2"/>
    <row r="540" s="54" customFormat="1" ht="18" customHeight="1" x14ac:dyDescent="0.2"/>
    <row r="541" s="54" customFormat="1" ht="18" customHeight="1" x14ac:dyDescent="0.2"/>
    <row r="542" s="54" customFormat="1" ht="18" customHeight="1" x14ac:dyDescent="0.2"/>
    <row r="543" s="54" customFormat="1" ht="18" customHeight="1" x14ac:dyDescent="0.2"/>
    <row r="544" s="54" customFormat="1" ht="18" customHeight="1" x14ac:dyDescent="0.2"/>
    <row r="545" s="54" customFormat="1" ht="18" customHeight="1" x14ac:dyDescent="0.2"/>
    <row r="546" s="54" customFormat="1" ht="18" customHeight="1" x14ac:dyDescent="0.2"/>
    <row r="547" s="54" customFormat="1" ht="18" customHeight="1" x14ac:dyDescent="0.2"/>
    <row r="548" s="54" customFormat="1" ht="18" customHeight="1" x14ac:dyDescent="0.2"/>
    <row r="549" s="54" customFormat="1" ht="18" customHeight="1" x14ac:dyDescent="0.2"/>
    <row r="550" s="54" customFormat="1" ht="18" customHeight="1" x14ac:dyDescent="0.2"/>
    <row r="551" s="54" customFormat="1" ht="18" customHeight="1" x14ac:dyDescent="0.2"/>
    <row r="552" s="54" customFormat="1" ht="18" customHeight="1" x14ac:dyDescent="0.2"/>
    <row r="553" s="54" customFormat="1" ht="18" customHeight="1" x14ac:dyDescent="0.2"/>
    <row r="554" s="54" customFormat="1" ht="18" customHeight="1" x14ac:dyDescent="0.2"/>
    <row r="555" s="54" customFormat="1" ht="18" customHeight="1" x14ac:dyDescent="0.2"/>
    <row r="556" s="54" customFormat="1" ht="18" customHeight="1" x14ac:dyDescent="0.2"/>
    <row r="557" s="54" customFormat="1" ht="18" customHeight="1" x14ac:dyDescent="0.2"/>
    <row r="558" s="54" customFormat="1" ht="18" customHeight="1" x14ac:dyDescent="0.2"/>
    <row r="559" s="54" customFormat="1" ht="18" customHeight="1" x14ac:dyDescent="0.2"/>
    <row r="560" s="54" customFormat="1" ht="18" customHeight="1" x14ac:dyDescent="0.2"/>
    <row r="561" s="54" customFormat="1" ht="18" customHeight="1" x14ac:dyDescent="0.2"/>
    <row r="562" s="54" customFormat="1" ht="18" customHeight="1" x14ac:dyDescent="0.2"/>
    <row r="563" s="54" customFormat="1" ht="18" customHeight="1" x14ac:dyDescent="0.2"/>
    <row r="564" s="54" customFormat="1" ht="18" customHeight="1" x14ac:dyDescent="0.2"/>
    <row r="565" s="54" customFormat="1" ht="18" customHeight="1" x14ac:dyDescent="0.2"/>
    <row r="566" s="54" customFormat="1" ht="18" customHeight="1" x14ac:dyDescent="0.2"/>
    <row r="567" s="54" customFormat="1" ht="18" customHeight="1" x14ac:dyDescent="0.2"/>
    <row r="568" s="54" customFormat="1" ht="18" customHeight="1" x14ac:dyDescent="0.2"/>
    <row r="569" s="54" customFormat="1" ht="18" customHeight="1" x14ac:dyDescent="0.2"/>
    <row r="570" s="54" customFormat="1" ht="18" customHeight="1" x14ac:dyDescent="0.2"/>
    <row r="571" s="54" customFormat="1" ht="18" customHeight="1" x14ac:dyDescent="0.2"/>
    <row r="572" s="54" customFormat="1" ht="18" customHeight="1" x14ac:dyDescent="0.2"/>
    <row r="573" s="54" customFormat="1" ht="18" customHeight="1" x14ac:dyDescent="0.2"/>
    <row r="574" s="54" customFormat="1" ht="18" customHeight="1" x14ac:dyDescent="0.2"/>
    <row r="575" s="54" customFormat="1" ht="18" customHeight="1" x14ac:dyDescent="0.2"/>
    <row r="576" s="54" customFormat="1" ht="18" customHeight="1" x14ac:dyDescent="0.2"/>
    <row r="577" s="54" customFormat="1" ht="18" customHeight="1" x14ac:dyDescent="0.2"/>
    <row r="578" s="54" customFormat="1" ht="18" customHeight="1" x14ac:dyDescent="0.2"/>
    <row r="579" s="54" customFormat="1" ht="18" customHeight="1" x14ac:dyDescent="0.2"/>
    <row r="580" s="54" customFormat="1" ht="18" customHeight="1" x14ac:dyDescent="0.2"/>
    <row r="581" s="54" customFormat="1" ht="18" customHeight="1" x14ac:dyDescent="0.2"/>
    <row r="582" s="54" customFormat="1" ht="18" customHeight="1" x14ac:dyDescent="0.2"/>
    <row r="583" s="54" customFormat="1" ht="18" customHeight="1" x14ac:dyDescent="0.2"/>
    <row r="584" s="54" customFormat="1" ht="18" customHeight="1" x14ac:dyDescent="0.2"/>
    <row r="585" s="54" customFormat="1" ht="18" customHeight="1" x14ac:dyDescent="0.2"/>
    <row r="586" s="54" customFormat="1" ht="18" customHeight="1" x14ac:dyDescent="0.2"/>
    <row r="587" s="54" customFormat="1" ht="18" customHeight="1" x14ac:dyDescent="0.2"/>
    <row r="588" s="54" customFormat="1" ht="18" customHeight="1" x14ac:dyDescent="0.2"/>
    <row r="589" s="54" customFormat="1" ht="18" customHeight="1" x14ac:dyDescent="0.2"/>
    <row r="590" s="54" customFormat="1" ht="18" customHeight="1" x14ac:dyDescent="0.2"/>
    <row r="591" s="54" customFormat="1" ht="18" customHeight="1" x14ac:dyDescent="0.2"/>
    <row r="592" s="54" customFormat="1" ht="18" customHeight="1" x14ac:dyDescent="0.2"/>
    <row r="593" s="54" customFormat="1" ht="18" customHeight="1" x14ac:dyDescent="0.2"/>
    <row r="594" s="54" customFormat="1" ht="18" customHeight="1" x14ac:dyDescent="0.2"/>
    <row r="595" s="54" customFormat="1" ht="18" customHeight="1" x14ac:dyDescent="0.2"/>
    <row r="596" s="54" customFormat="1" ht="18" customHeight="1" x14ac:dyDescent="0.2"/>
    <row r="597" s="54" customFormat="1" ht="18" customHeight="1" x14ac:dyDescent="0.2"/>
    <row r="598" s="54" customFormat="1" ht="18" customHeight="1" x14ac:dyDescent="0.2"/>
    <row r="599" s="54" customFormat="1" ht="18" customHeight="1" x14ac:dyDescent="0.2"/>
    <row r="600" s="54" customFormat="1" ht="18" customHeight="1" x14ac:dyDescent="0.2"/>
    <row r="601" s="54" customFormat="1" ht="18" customHeight="1" x14ac:dyDescent="0.2"/>
    <row r="602" s="54" customFormat="1" ht="18" customHeight="1" x14ac:dyDescent="0.2"/>
    <row r="603" s="54" customFormat="1" ht="18" customHeight="1" x14ac:dyDescent="0.2"/>
    <row r="604" s="54" customFormat="1" ht="18" customHeight="1" x14ac:dyDescent="0.2"/>
    <row r="605" s="54" customFormat="1" ht="18" customHeight="1" x14ac:dyDescent="0.2"/>
    <row r="606" s="54" customFormat="1" ht="18" customHeight="1" x14ac:dyDescent="0.2"/>
    <row r="607" s="54" customFormat="1" ht="18" customHeight="1" x14ac:dyDescent="0.2"/>
    <row r="608" s="54" customFormat="1" ht="18" customHeight="1" x14ac:dyDescent="0.2"/>
    <row r="609" s="54" customFormat="1" ht="18" customHeight="1" x14ac:dyDescent="0.2"/>
    <row r="610" s="54" customFormat="1" ht="18" customHeight="1" x14ac:dyDescent="0.2"/>
    <row r="611" s="54" customFormat="1" ht="18" customHeight="1" x14ac:dyDescent="0.2"/>
    <row r="612" s="54" customFormat="1" ht="18" customHeight="1" x14ac:dyDescent="0.2"/>
    <row r="613" s="54" customFormat="1" ht="18" customHeight="1" x14ac:dyDescent="0.2"/>
    <row r="614" s="54" customFormat="1" ht="18" customHeight="1" x14ac:dyDescent="0.2"/>
    <row r="615" s="54" customFormat="1" ht="18" customHeight="1" x14ac:dyDescent="0.2"/>
    <row r="616" s="54" customFormat="1" ht="18" customHeight="1" x14ac:dyDescent="0.2"/>
    <row r="617" s="54" customFormat="1" ht="18" customHeight="1" x14ac:dyDescent="0.2"/>
    <row r="618" s="54" customFormat="1" ht="18" customHeight="1" x14ac:dyDescent="0.2"/>
    <row r="619" s="54" customFormat="1" ht="18" customHeight="1" x14ac:dyDescent="0.2"/>
    <row r="620" s="54" customFormat="1" ht="18" customHeight="1" x14ac:dyDescent="0.2"/>
    <row r="621" s="54" customFormat="1" ht="18" customHeight="1" x14ac:dyDescent="0.2"/>
    <row r="622" s="54" customFormat="1" ht="18" customHeight="1" x14ac:dyDescent="0.2"/>
    <row r="623" s="54" customFormat="1" ht="18" customHeight="1" x14ac:dyDescent="0.2"/>
    <row r="624" s="54" customFormat="1" ht="18" customHeight="1" x14ac:dyDescent="0.2"/>
    <row r="625" s="54" customFormat="1" ht="18" customHeight="1" x14ac:dyDescent="0.2"/>
    <row r="626" s="54" customFormat="1" ht="18" customHeight="1" x14ac:dyDescent="0.2"/>
    <row r="627" s="54" customFormat="1" ht="18" customHeight="1" x14ac:dyDescent="0.2"/>
    <row r="628" s="54" customFormat="1" ht="18" customHeight="1" x14ac:dyDescent="0.2"/>
    <row r="629" s="54" customFormat="1" ht="18" customHeight="1" x14ac:dyDescent="0.2"/>
    <row r="630" s="54" customFormat="1" ht="18" customHeight="1" x14ac:dyDescent="0.2"/>
    <row r="631" s="54" customFormat="1" ht="18" customHeight="1" x14ac:dyDescent="0.2"/>
    <row r="632" s="54" customFormat="1" ht="18" customHeight="1" x14ac:dyDescent="0.2"/>
    <row r="633" s="54" customFormat="1" ht="18" customHeight="1" x14ac:dyDescent="0.2"/>
    <row r="634" s="54" customFormat="1" ht="18" customHeight="1" x14ac:dyDescent="0.2"/>
    <row r="635" s="54" customFormat="1" ht="18" customHeight="1" x14ac:dyDescent="0.2"/>
    <row r="636" s="54" customFormat="1" ht="18" customHeight="1" x14ac:dyDescent="0.2"/>
    <row r="637" s="54" customFormat="1" ht="18" customHeight="1" x14ac:dyDescent="0.2"/>
    <row r="638" s="54" customFormat="1" ht="18" customHeight="1" x14ac:dyDescent="0.2"/>
    <row r="639" s="54" customFormat="1" ht="18" customHeight="1" x14ac:dyDescent="0.2"/>
    <row r="640" s="54" customFormat="1" ht="18" customHeight="1" x14ac:dyDescent="0.2"/>
    <row r="641" s="54" customFormat="1" ht="18" customHeight="1" x14ac:dyDescent="0.2"/>
    <row r="642" s="54" customFormat="1" ht="18" customHeight="1" x14ac:dyDescent="0.2"/>
    <row r="643" s="54" customFormat="1" ht="18" customHeight="1" x14ac:dyDescent="0.2"/>
    <row r="644" s="54" customFormat="1" ht="18" customHeight="1" x14ac:dyDescent="0.2"/>
    <row r="645" s="54" customFormat="1" ht="18" customHeight="1" x14ac:dyDescent="0.2"/>
    <row r="646" s="54" customFormat="1" ht="18" customHeight="1" x14ac:dyDescent="0.2"/>
    <row r="647" s="54" customFormat="1" ht="18" customHeight="1" x14ac:dyDescent="0.2"/>
    <row r="648" s="54" customFormat="1" ht="18" customHeight="1" x14ac:dyDescent="0.2"/>
    <row r="649" s="54" customFormat="1" ht="18" customHeight="1" x14ac:dyDescent="0.2"/>
    <row r="650" s="54" customFormat="1" ht="18" customHeight="1" x14ac:dyDescent="0.2"/>
    <row r="651" s="54" customFormat="1" ht="18" customHeight="1" x14ac:dyDescent="0.2"/>
    <row r="652" s="54" customFormat="1" ht="18" customHeight="1" x14ac:dyDescent="0.2"/>
    <row r="653" s="54" customFormat="1" ht="18" customHeight="1" x14ac:dyDescent="0.2"/>
    <row r="654" s="54" customFormat="1" ht="18" customHeight="1" x14ac:dyDescent="0.2"/>
    <row r="655" s="54" customFormat="1" ht="18" customHeight="1" x14ac:dyDescent="0.2"/>
    <row r="656" s="54" customFormat="1" ht="18" customHeight="1" x14ac:dyDescent="0.2"/>
    <row r="657" s="54" customFormat="1" ht="18" customHeight="1" x14ac:dyDescent="0.2"/>
    <row r="658" s="54" customFormat="1" ht="18" customHeight="1" x14ac:dyDescent="0.2"/>
    <row r="659" s="54" customFormat="1" ht="18" customHeight="1" x14ac:dyDescent="0.2"/>
    <row r="660" s="54" customFormat="1" ht="18" customHeight="1" x14ac:dyDescent="0.2"/>
    <row r="661" s="54" customFormat="1" ht="18" customHeight="1" x14ac:dyDescent="0.2"/>
    <row r="662" s="54" customFormat="1" ht="18" customHeight="1" x14ac:dyDescent="0.2"/>
    <row r="663" s="54" customFormat="1" ht="18" customHeight="1" x14ac:dyDescent="0.2"/>
    <row r="664" s="54" customFormat="1" ht="18" customHeight="1" x14ac:dyDescent="0.2"/>
    <row r="665" s="54" customFormat="1" ht="18" customHeight="1" x14ac:dyDescent="0.2"/>
    <row r="666" s="54" customFormat="1" ht="18" customHeight="1" x14ac:dyDescent="0.2"/>
    <row r="667" s="54" customFormat="1" ht="18" customHeight="1" x14ac:dyDescent="0.2"/>
    <row r="668" s="54" customFormat="1" ht="18" customHeight="1" x14ac:dyDescent="0.2"/>
    <row r="669" s="54" customFormat="1" ht="18" customHeight="1" x14ac:dyDescent="0.2"/>
    <row r="670" s="54" customFormat="1" ht="18" customHeight="1" x14ac:dyDescent="0.2"/>
    <row r="671" s="54" customFormat="1" ht="18" customHeight="1" x14ac:dyDescent="0.2"/>
    <row r="672" s="54" customFormat="1" ht="18" customHeight="1" x14ac:dyDescent="0.2"/>
    <row r="673" s="54" customFormat="1" ht="18" customHeight="1" x14ac:dyDescent="0.2"/>
    <row r="674" s="54" customFormat="1" ht="18" customHeight="1" x14ac:dyDescent="0.2"/>
    <row r="675" s="54" customFormat="1" ht="18" customHeight="1" x14ac:dyDescent="0.2"/>
    <row r="676" s="54" customFormat="1" ht="18" customHeight="1" x14ac:dyDescent="0.2"/>
    <row r="677" s="54" customFormat="1" ht="18" customHeight="1" x14ac:dyDescent="0.2"/>
    <row r="678" s="54" customFormat="1" ht="18" customHeight="1" x14ac:dyDescent="0.2"/>
    <row r="679" s="54" customFormat="1" ht="18" customHeight="1" x14ac:dyDescent="0.2"/>
    <row r="680" s="54" customFormat="1" ht="18" customHeight="1" x14ac:dyDescent="0.2"/>
    <row r="681" s="54" customFormat="1" ht="18" customHeight="1" x14ac:dyDescent="0.2"/>
    <row r="682" s="54" customFormat="1" ht="18" customHeight="1" x14ac:dyDescent="0.2"/>
    <row r="683" s="54" customFormat="1" ht="18" customHeight="1" x14ac:dyDescent="0.2"/>
    <row r="684" s="54" customFormat="1" ht="18" customHeight="1" x14ac:dyDescent="0.2"/>
    <row r="685" s="54" customFormat="1" ht="18" customHeight="1" x14ac:dyDescent="0.2"/>
    <row r="686" s="54" customFormat="1" ht="18" customHeight="1" x14ac:dyDescent="0.2"/>
    <row r="687" s="54" customFormat="1" ht="18" customHeight="1" x14ac:dyDescent="0.2"/>
    <row r="688" s="54" customFormat="1" ht="18" customHeight="1" x14ac:dyDescent="0.2"/>
    <row r="689" s="54" customFormat="1" ht="18" customHeight="1" x14ac:dyDescent="0.2"/>
    <row r="690" s="54" customFormat="1" ht="18" customHeight="1" x14ac:dyDescent="0.2"/>
    <row r="691" s="54" customFormat="1" ht="18" customHeight="1" x14ac:dyDescent="0.2"/>
    <row r="692" s="54" customFormat="1" ht="18" customHeight="1" x14ac:dyDescent="0.2"/>
    <row r="693" s="54" customFormat="1" ht="18" customHeight="1" x14ac:dyDescent="0.2"/>
    <row r="694" s="54" customFormat="1" ht="18" customHeight="1" x14ac:dyDescent="0.2"/>
    <row r="695" s="54" customFormat="1" ht="18" customHeight="1" x14ac:dyDescent="0.2"/>
    <row r="696" s="54" customFormat="1" ht="18" customHeight="1" x14ac:dyDescent="0.2"/>
    <row r="697" s="54" customFormat="1" ht="18" customHeight="1" x14ac:dyDescent="0.2"/>
    <row r="698" s="54" customFormat="1" ht="18" customHeight="1" x14ac:dyDescent="0.2"/>
    <row r="699" s="54" customFormat="1" ht="18" customHeight="1" x14ac:dyDescent="0.2"/>
    <row r="700" s="54" customFormat="1" ht="18" customHeight="1" x14ac:dyDescent="0.2"/>
    <row r="701" s="54" customFormat="1" ht="18" customHeight="1" x14ac:dyDescent="0.2"/>
    <row r="702" s="54" customFormat="1" ht="18" customHeight="1" x14ac:dyDescent="0.2"/>
    <row r="703" s="54" customFormat="1" ht="18" customHeight="1" x14ac:dyDescent="0.2"/>
    <row r="704" s="54" customFormat="1" ht="18" customHeight="1" x14ac:dyDescent="0.2"/>
    <row r="705" s="54" customFormat="1" ht="18" customHeight="1" x14ac:dyDescent="0.2"/>
    <row r="706" s="54" customFormat="1" ht="18" customHeight="1" x14ac:dyDescent="0.2"/>
    <row r="707" s="54" customFormat="1" ht="18" customHeight="1" x14ac:dyDescent="0.2"/>
    <row r="708" s="54" customFormat="1" ht="18" customHeight="1" x14ac:dyDescent="0.2"/>
    <row r="709" s="54" customFormat="1" ht="18" customHeight="1" x14ac:dyDescent="0.2"/>
    <row r="710" s="54" customFormat="1" ht="18" customHeight="1" x14ac:dyDescent="0.2"/>
    <row r="711" s="54" customFormat="1" ht="18" customHeight="1" x14ac:dyDescent="0.2"/>
    <row r="712" s="54" customFormat="1" ht="18" customHeight="1" x14ac:dyDescent="0.2"/>
    <row r="713" s="54" customFormat="1" ht="18" customHeight="1" x14ac:dyDescent="0.2"/>
    <row r="714" s="54" customFormat="1" ht="18" customHeight="1" x14ac:dyDescent="0.2"/>
    <row r="715" s="54" customFormat="1" ht="18" customHeight="1" x14ac:dyDescent="0.2"/>
    <row r="716" s="54" customFormat="1" ht="18" customHeight="1" x14ac:dyDescent="0.2"/>
    <row r="717" s="54" customFormat="1" ht="18" customHeight="1" x14ac:dyDescent="0.2"/>
    <row r="718" s="54" customFormat="1" ht="18" customHeight="1" x14ac:dyDescent="0.2"/>
    <row r="719" s="54" customFormat="1" ht="18" customHeight="1" x14ac:dyDescent="0.2"/>
    <row r="720" s="54" customFormat="1" ht="18" customHeight="1" x14ac:dyDescent="0.2"/>
    <row r="721" s="54" customFormat="1" ht="18" customHeight="1" x14ac:dyDescent="0.2"/>
    <row r="722" s="54" customFormat="1" ht="18" customHeight="1" x14ac:dyDescent="0.2"/>
    <row r="723" s="54" customFormat="1" ht="18" customHeight="1" x14ac:dyDescent="0.2"/>
    <row r="724" s="54" customFormat="1" ht="18" customHeight="1" x14ac:dyDescent="0.2"/>
    <row r="725" s="54" customFormat="1" ht="18" customHeight="1" x14ac:dyDescent="0.2"/>
    <row r="726" s="54" customFormat="1" ht="18" customHeight="1" x14ac:dyDescent="0.2"/>
    <row r="727" s="54" customFormat="1" ht="18" customHeight="1" x14ac:dyDescent="0.2"/>
    <row r="728" s="54" customFormat="1" ht="18" customHeight="1" x14ac:dyDescent="0.2"/>
    <row r="729" s="54" customFormat="1" ht="18" customHeight="1" x14ac:dyDescent="0.2"/>
    <row r="730" s="54" customFormat="1" ht="18" customHeight="1" x14ac:dyDescent="0.2"/>
    <row r="731" s="54" customFormat="1" ht="18" customHeight="1" x14ac:dyDescent="0.2"/>
    <row r="732" s="54" customFormat="1" ht="18" customHeight="1" x14ac:dyDescent="0.2"/>
    <row r="733" s="54" customFormat="1" ht="18" customHeight="1" x14ac:dyDescent="0.2"/>
    <row r="734" s="54" customFormat="1" ht="18" customHeight="1" x14ac:dyDescent="0.2"/>
    <row r="735" s="54" customFormat="1" ht="18" customHeight="1" x14ac:dyDescent="0.2"/>
    <row r="736" s="54" customFormat="1" ht="18" customHeight="1" x14ac:dyDescent="0.2"/>
    <row r="737" s="54" customFormat="1" ht="18" customHeight="1" x14ac:dyDescent="0.2"/>
    <row r="738" s="54" customFormat="1" ht="18" customHeight="1" x14ac:dyDescent="0.2"/>
    <row r="739" s="54" customFormat="1" ht="18" customHeight="1" x14ac:dyDescent="0.2"/>
    <row r="740" s="54" customFormat="1" ht="18" customHeight="1" x14ac:dyDescent="0.2"/>
    <row r="741" s="54" customFormat="1" ht="18" customHeight="1" x14ac:dyDescent="0.2"/>
    <row r="742" s="54" customFormat="1" ht="18" customHeight="1" x14ac:dyDescent="0.2"/>
    <row r="743" s="54" customFormat="1" ht="18" customHeight="1" x14ac:dyDescent="0.2"/>
    <row r="744" s="54" customFormat="1" ht="18" customHeight="1" x14ac:dyDescent="0.2"/>
    <row r="745" s="54" customFormat="1" ht="18" customHeight="1" x14ac:dyDescent="0.2"/>
    <row r="746" s="54" customFormat="1" ht="18" customHeight="1" x14ac:dyDescent="0.2"/>
    <row r="747" s="54" customFormat="1" ht="18" customHeight="1" x14ac:dyDescent="0.2"/>
    <row r="748" s="54" customFormat="1" ht="18" customHeight="1" x14ac:dyDescent="0.2"/>
    <row r="749" s="54" customFormat="1" ht="18" customHeight="1" x14ac:dyDescent="0.2"/>
    <row r="750" s="54" customFormat="1" ht="18" customHeight="1" x14ac:dyDescent="0.2"/>
    <row r="751" s="54" customFormat="1" ht="18" customHeight="1" x14ac:dyDescent="0.2"/>
    <row r="752" s="54" customFormat="1" ht="18" customHeight="1" x14ac:dyDescent="0.2"/>
    <row r="753" s="54" customFormat="1" ht="18" customHeight="1" x14ac:dyDescent="0.2"/>
    <row r="754" s="54" customFormat="1" ht="18" customHeight="1" x14ac:dyDescent="0.2"/>
    <row r="755" s="54" customFormat="1" ht="18" customHeight="1" x14ac:dyDescent="0.2"/>
    <row r="756" s="54" customFormat="1" ht="18" customHeight="1" x14ac:dyDescent="0.2"/>
    <row r="757" s="54" customFormat="1" ht="18" customHeight="1" x14ac:dyDescent="0.2"/>
    <row r="758" s="54" customFormat="1" ht="18" customHeight="1" x14ac:dyDescent="0.2"/>
    <row r="759" s="54" customFormat="1" ht="18" customHeight="1" x14ac:dyDescent="0.2"/>
    <row r="760" s="54" customFormat="1" ht="18" customHeight="1" x14ac:dyDescent="0.2"/>
    <row r="761" s="54" customFormat="1" ht="18" customHeight="1" x14ac:dyDescent="0.2"/>
    <row r="762" s="54" customFormat="1" ht="18" customHeight="1" x14ac:dyDescent="0.2"/>
    <row r="763" s="54" customFormat="1" ht="18" customHeight="1" x14ac:dyDescent="0.2"/>
    <row r="764" s="54" customFormat="1" ht="18" customHeight="1" x14ac:dyDescent="0.2"/>
    <row r="765" s="54" customFormat="1" ht="18" customHeight="1" x14ac:dyDescent="0.2"/>
    <row r="766" s="54" customFormat="1" ht="18" customHeight="1" x14ac:dyDescent="0.2"/>
    <row r="767" s="54" customFormat="1" ht="18" customHeight="1" x14ac:dyDescent="0.2"/>
    <row r="768" s="54" customFormat="1" ht="18" customHeight="1" x14ac:dyDescent="0.2"/>
    <row r="769" s="54" customFormat="1" ht="18" customHeight="1" x14ac:dyDescent="0.2"/>
    <row r="770" s="54" customFormat="1" ht="18" customHeight="1" x14ac:dyDescent="0.2"/>
    <row r="771" s="54" customFormat="1" ht="18" customHeight="1" x14ac:dyDescent="0.2"/>
    <row r="772" s="54" customFormat="1" ht="18" customHeight="1" x14ac:dyDescent="0.2"/>
    <row r="773" s="54" customFormat="1" ht="18" customHeight="1" x14ac:dyDescent="0.2"/>
    <row r="774" s="54" customFormat="1" ht="18" customHeight="1" x14ac:dyDescent="0.2"/>
    <row r="775" s="54" customFormat="1" ht="18" customHeight="1" x14ac:dyDescent="0.2"/>
    <row r="776" s="54" customFormat="1" ht="18" customHeight="1" x14ac:dyDescent="0.2"/>
    <row r="777" s="54" customFormat="1" ht="18" customHeight="1" x14ac:dyDescent="0.2"/>
    <row r="778" s="54" customFormat="1" ht="18" customHeight="1" x14ac:dyDescent="0.2"/>
    <row r="779" s="54" customFormat="1" ht="18" customHeight="1" x14ac:dyDescent="0.2"/>
    <row r="780" s="54" customFormat="1" ht="18" customHeight="1" x14ac:dyDescent="0.2"/>
    <row r="781" s="54" customFormat="1" ht="18" customHeight="1" x14ac:dyDescent="0.2"/>
    <row r="782" s="54" customFormat="1" ht="18" customHeight="1" x14ac:dyDescent="0.2"/>
    <row r="783" s="54" customFormat="1" ht="18" customHeight="1" x14ac:dyDescent="0.2"/>
    <row r="784" s="54" customFormat="1" ht="18" customHeight="1" x14ac:dyDescent="0.2"/>
    <row r="785" s="54" customFormat="1" ht="18" customHeight="1" x14ac:dyDescent="0.2"/>
    <row r="786" s="54" customFormat="1" ht="18" customHeight="1" x14ac:dyDescent="0.2"/>
    <row r="787" s="54" customFormat="1" ht="18" customHeight="1" x14ac:dyDescent="0.2"/>
    <row r="788" s="54" customFormat="1" ht="18" customHeight="1" x14ac:dyDescent="0.2"/>
    <row r="789" s="54" customFormat="1" ht="18" customHeight="1" x14ac:dyDescent="0.2"/>
    <row r="790" s="54" customFormat="1" ht="18" customHeight="1" x14ac:dyDescent="0.2"/>
    <row r="791" s="54" customFormat="1" ht="18" customHeight="1" x14ac:dyDescent="0.2"/>
    <row r="792" s="54" customFormat="1" ht="18" customHeight="1" x14ac:dyDescent="0.2"/>
    <row r="793" s="54" customFormat="1" ht="18" customHeight="1" x14ac:dyDescent="0.2"/>
    <row r="794" s="54" customFormat="1" ht="18" customHeight="1" x14ac:dyDescent="0.2"/>
    <row r="795" s="54" customFormat="1" ht="18" customHeight="1" x14ac:dyDescent="0.2"/>
    <row r="796" s="54" customFormat="1" ht="18" customHeight="1" x14ac:dyDescent="0.2"/>
    <row r="797" s="54" customFormat="1" ht="18" customHeight="1" x14ac:dyDescent="0.2"/>
    <row r="798" s="54" customFormat="1" ht="18" customHeight="1" x14ac:dyDescent="0.2"/>
    <row r="799" s="54" customFormat="1" ht="18" customHeight="1" x14ac:dyDescent="0.2"/>
    <row r="800" s="54" customFormat="1" ht="18" customHeight="1" x14ac:dyDescent="0.2"/>
    <row r="801" s="54" customFormat="1" ht="18" customHeight="1" x14ac:dyDescent="0.2"/>
    <row r="802" s="54" customFormat="1" ht="18" customHeight="1" x14ac:dyDescent="0.2"/>
    <row r="803" s="54" customFormat="1" ht="18" customHeight="1" x14ac:dyDescent="0.2"/>
    <row r="804" s="54" customFormat="1" ht="18" customHeight="1" x14ac:dyDescent="0.2"/>
    <row r="805" s="54" customFormat="1" ht="18" customHeight="1" x14ac:dyDescent="0.2"/>
    <row r="806" s="54" customFormat="1" ht="18" customHeight="1" x14ac:dyDescent="0.2"/>
    <row r="807" s="54" customFormat="1" ht="18" customHeight="1" x14ac:dyDescent="0.2"/>
    <row r="808" s="54" customFormat="1" ht="18" customHeight="1" x14ac:dyDescent="0.2"/>
    <row r="809" s="54" customFormat="1" ht="18" customHeight="1" x14ac:dyDescent="0.2"/>
    <row r="810" s="54" customFormat="1" ht="18" customHeight="1" x14ac:dyDescent="0.2"/>
    <row r="811" s="54" customFormat="1" ht="18" customHeight="1" x14ac:dyDescent="0.2"/>
    <row r="812" s="54" customFormat="1" ht="18" customHeight="1" x14ac:dyDescent="0.2"/>
    <row r="813" s="54" customFormat="1" ht="18" customHeight="1" x14ac:dyDescent="0.2"/>
    <row r="814" s="54" customFormat="1" ht="18" customHeight="1" x14ac:dyDescent="0.2"/>
    <row r="815" s="54" customFormat="1" ht="18" customHeight="1" x14ac:dyDescent="0.2"/>
    <row r="816" s="54" customFormat="1" ht="18" customHeight="1" x14ac:dyDescent="0.2"/>
    <row r="817" s="54" customFormat="1" ht="18" customHeight="1" x14ac:dyDescent="0.2"/>
    <row r="818" s="54" customFormat="1" ht="18" customHeight="1" x14ac:dyDescent="0.2"/>
    <row r="819" s="54" customFormat="1" ht="18" customHeight="1" x14ac:dyDescent="0.2"/>
    <row r="820" s="54" customFormat="1" ht="18" customHeight="1" x14ac:dyDescent="0.2"/>
    <row r="821" s="54" customFormat="1" ht="18" customHeight="1" x14ac:dyDescent="0.2"/>
    <row r="822" s="54" customFormat="1" ht="18" customHeight="1" x14ac:dyDescent="0.2"/>
    <row r="823" s="54" customFormat="1" ht="18" customHeight="1" x14ac:dyDescent="0.2"/>
    <row r="824" s="54" customFormat="1" ht="18" customHeight="1" x14ac:dyDescent="0.2"/>
    <row r="825" s="54" customFormat="1" ht="18" customHeight="1" x14ac:dyDescent="0.2"/>
    <row r="826" s="54" customFormat="1" ht="18" customHeight="1" x14ac:dyDescent="0.2"/>
    <row r="827" s="54" customFormat="1" ht="18" customHeight="1" x14ac:dyDescent="0.2"/>
    <row r="828" s="54" customFormat="1" ht="18" customHeight="1" x14ac:dyDescent="0.2"/>
    <row r="829" s="54" customFormat="1" ht="18" customHeight="1" x14ac:dyDescent="0.2"/>
    <row r="830" s="54" customFormat="1" ht="18" customHeight="1" x14ac:dyDescent="0.2"/>
    <row r="831" s="54" customFormat="1" ht="18" customHeight="1" x14ac:dyDescent="0.2"/>
    <row r="832" s="54" customFormat="1" ht="18" customHeight="1" x14ac:dyDescent="0.2"/>
    <row r="833" s="54" customFormat="1" ht="18" customHeight="1" x14ac:dyDescent="0.2"/>
    <row r="834" s="54" customFormat="1" ht="18" customHeight="1" x14ac:dyDescent="0.2"/>
    <row r="835" s="54" customFormat="1" ht="18" customHeight="1" x14ac:dyDescent="0.2"/>
    <row r="836" s="54" customFormat="1" ht="18" customHeight="1" x14ac:dyDescent="0.2"/>
    <row r="837" s="54" customFormat="1" ht="18" customHeight="1" x14ac:dyDescent="0.2"/>
    <row r="838" s="54" customFormat="1" ht="18" customHeight="1" x14ac:dyDescent="0.2"/>
    <row r="839" s="54" customFormat="1" ht="18" customHeight="1" x14ac:dyDescent="0.2"/>
    <row r="840" s="54" customFormat="1" ht="18" customHeight="1" x14ac:dyDescent="0.2"/>
    <row r="841" s="54" customFormat="1" ht="18" customHeight="1" x14ac:dyDescent="0.2"/>
    <row r="842" s="54" customFormat="1" ht="18" customHeight="1" x14ac:dyDescent="0.2"/>
    <row r="843" s="54" customFormat="1" ht="18" customHeight="1" x14ac:dyDescent="0.2"/>
    <row r="844" s="54" customFormat="1" ht="18" customHeight="1" x14ac:dyDescent="0.2"/>
    <row r="845" s="54" customFormat="1" ht="18" customHeight="1" x14ac:dyDescent="0.2"/>
    <row r="846" s="54" customFormat="1" ht="18" customHeight="1" x14ac:dyDescent="0.2"/>
    <row r="847" s="54" customFormat="1" ht="18" customHeight="1" x14ac:dyDescent="0.2"/>
    <row r="848" s="54" customFormat="1" ht="18" customHeight="1" x14ac:dyDescent="0.2"/>
    <row r="849" s="54" customFormat="1" ht="18" customHeight="1" x14ac:dyDescent="0.2"/>
    <row r="850" s="54" customFormat="1" ht="18" customHeight="1" x14ac:dyDescent="0.2"/>
    <row r="851" s="54" customFormat="1" ht="18" customHeight="1" x14ac:dyDescent="0.2"/>
    <row r="852" s="54" customFormat="1" ht="18" customHeight="1" x14ac:dyDescent="0.2"/>
    <row r="853" s="54" customFormat="1" ht="18" customHeight="1" x14ac:dyDescent="0.2"/>
    <row r="854" s="54" customFormat="1" ht="18" customHeight="1" x14ac:dyDescent="0.2"/>
    <row r="855" s="54" customFormat="1" ht="18" customHeight="1" x14ac:dyDescent="0.2"/>
    <row r="856" s="54" customFormat="1" ht="18" customHeight="1" x14ac:dyDescent="0.2"/>
    <row r="857" s="54" customFormat="1" ht="18" customHeight="1" x14ac:dyDescent="0.2"/>
    <row r="858" s="54" customFormat="1" ht="18" customHeight="1" x14ac:dyDescent="0.2"/>
    <row r="859" s="54" customFormat="1" ht="18" customHeight="1" x14ac:dyDescent="0.2"/>
    <row r="860" s="54" customFormat="1" ht="18" customHeight="1" x14ac:dyDescent="0.2"/>
    <row r="861" s="54" customFormat="1" ht="18" customHeight="1" x14ac:dyDescent="0.2"/>
    <row r="862" s="54" customFormat="1" ht="18" customHeight="1" x14ac:dyDescent="0.2"/>
    <row r="863" s="54" customFormat="1" ht="18" customHeight="1" x14ac:dyDescent="0.2"/>
    <row r="864" s="54" customFormat="1" ht="18" customHeight="1" x14ac:dyDescent="0.2"/>
    <row r="865" s="54" customFormat="1" ht="18" customHeight="1" x14ac:dyDescent="0.2"/>
    <row r="866" s="54" customFormat="1" ht="18" customHeight="1" x14ac:dyDescent="0.2"/>
    <row r="867" s="54" customFormat="1" ht="18" customHeight="1" x14ac:dyDescent="0.2"/>
    <row r="868" s="54" customFormat="1" ht="18" customHeight="1" x14ac:dyDescent="0.2"/>
    <row r="869" s="54" customFormat="1" ht="18" customHeight="1" x14ac:dyDescent="0.2"/>
    <row r="870" s="54" customFormat="1" ht="18" customHeight="1" x14ac:dyDescent="0.2"/>
    <row r="871" s="54" customFormat="1" ht="18" customHeight="1" x14ac:dyDescent="0.2"/>
    <row r="872" s="54" customFormat="1" ht="18" customHeight="1" x14ac:dyDescent="0.2"/>
    <row r="873" s="54" customFormat="1" ht="18" customHeight="1" x14ac:dyDescent="0.2"/>
    <row r="874" s="54" customFormat="1" ht="18" customHeight="1" x14ac:dyDescent="0.2"/>
    <row r="875" s="54" customFormat="1" ht="18" customHeight="1" x14ac:dyDescent="0.2"/>
    <row r="876" s="54" customFormat="1" ht="18" customHeight="1" x14ac:dyDescent="0.2"/>
    <row r="877" s="54" customFormat="1" ht="18" customHeight="1" x14ac:dyDescent="0.2"/>
    <row r="878" s="54" customFormat="1" ht="18" customHeight="1" x14ac:dyDescent="0.2"/>
    <row r="879" s="54" customFormat="1" ht="18" customHeight="1" x14ac:dyDescent="0.2"/>
    <row r="880" s="54" customFormat="1" ht="18" customHeight="1" x14ac:dyDescent="0.2"/>
    <row r="881" s="54" customFormat="1" ht="18" customHeight="1" x14ac:dyDescent="0.2"/>
    <row r="882" s="54" customFormat="1" ht="18" customHeight="1" x14ac:dyDescent="0.2"/>
    <row r="883" s="54" customFormat="1" ht="18" customHeight="1" x14ac:dyDescent="0.2"/>
    <row r="884" s="54" customFormat="1" ht="18" customHeight="1" x14ac:dyDescent="0.2"/>
    <row r="885" s="54" customFormat="1" ht="18" customHeight="1" x14ac:dyDescent="0.2"/>
    <row r="886" s="54" customFormat="1" ht="18" customHeight="1" x14ac:dyDescent="0.2"/>
    <row r="887" s="54" customFormat="1" ht="18" customHeight="1" x14ac:dyDescent="0.2"/>
    <row r="888" s="54" customFormat="1" ht="18" customHeight="1" x14ac:dyDescent="0.2"/>
    <row r="889" s="54" customFormat="1" ht="18" customHeight="1" x14ac:dyDescent="0.2"/>
    <row r="890" s="54" customFormat="1" ht="18" customHeight="1" x14ac:dyDescent="0.2"/>
    <row r="891" s="54" customFormat="1" ht="18" customHeight="1" x14ac:dyDescent="0.2"/>
    <row r="892" s="54" customFormat="1" ht="18" customHeight="1" x14ac:dyDescent="0.2"/>
    <row r="893" s="54" customFormat="1" ht="18" customHeight="1" x14ac:dyDescent="0.2"/>
    <row r="894" s="54" customFormat="1" ht="18" customHeight="1" x14ac:dyDescent="0.2"/>
    <row r="895" s="54" customFormat="1" ht="18" customHeight="1" x14ac:dyDescent="0.2"/>
    <row r="896" s="54" customFormat="1" ht="18" customHeight="1" x14ac:dyDescent="0.2"/>
    <row r="897" s="54" customFormat="1" ht="18" customHeight="1" x14ac:dyDescent="0.2"/>
    <row r="898" s="54" customFormat="1" ht="18" customHeight="1" x14ac:dyDescent="0.2"/>
    <row r="899" s="54" customFormat="1" ht="18" customHeight="1" x14ac:dyDescent="0.2"/>
    <row r="900" s="54" customFormat="1" ht="18" customHeight="1" x14ac:dyDescent="0.2"/>
    <row r="901" s="54" customFormat="1" ht="18" customHeight="1" x14ac:dyDescent="0.2"/>
    <row r="902" s="54" customFormat="1" ht="18" customHeight="1" x14ac:dyDescent="0.2"/>
    <row r="903" s="54" customFormat="1" ht="18" customHeight="1" x14ac:dyDescent="0.2"/>
    <row r="904" s="54" customFormat="1" ht="18" customHeight="1" x14ac:dyDescent="0.2"/>
    <row r="905" s="54" customFormat="1" ht="18" customHeight="1" x14ac:dyDescent="0.2"/>
    <row r="906" s="54" customFormat="1" ht="18" customHeight="1" x14ac:dyDescent="0.2"/>
    <row r="907" s="54" customFormat="1" ht="18" customHeight="1" x14ac:dyDescent="0.2"/>
    <row r="908" s="54" customFormat="1" ht="18" customHeight="1" x14ac:dyDescent="0.2"/>
    <row r="909" s="54" customFormat="1" ht="18" customHeight="1" x14ac:dyDescent="0.2"/>
    <row r="910" s="54" customFormat="1" ht="18" customHeight="1" x14ac:dyDescent="0.2"/>
    <row r="911" s="54" customFormat="1" ht="18" customHeight="1" x14ac:dyDescent="0.2"/>
    <row r="912" s="54" customFormat="1" ht="18" customHeight="1" x14ac:dyDescent="0.2"/>
    <row r="913" s="54" customFormat="1" ht="18" customHeight="1" x14ac:dyDescent="0.2"/>
    <row r="914" s="54" customFormat="1" ht="18" customHeight="1" x14ac:dyDescent="0.2"/>
    <row r="915" s="54" customFormat="1" ht="18" customHeight="1" x14ac:dyDescent="0.2"/>
    <row r="916" s="54" customFormat="1" ht="18" customHeight="1" x14ac:dyDescent="0.2"/>
    <row r="917" s="54" customFormat="1" ht="18" customHeight="1" x14ac:dyDescent="0.2"/>
    <row r="918" s="54" customFormat="1" ht="18" customHeight="1" x14ac:dyDescent="0.2"/>
    <row r="919" s="54" customFormat="1" ht="18" customHeight="1" x14ac:dyDescent="0.2"/>
    <row r="920" s="54" customFormat="1" ht="18" customHeight="1" x14ac:dyDescent="0.2"/>
    <row r="921" s="54" customFormat="1" ht="18" customHeight="1" x14ac:dyDescent="0.2"/>
    <row r="922" s="54" customFormat="1" ht="18" customHeight="1" x14ac:dyDescent="0.2"/>
    <row r="923" s="54" customFormat="1" ht="18" customHeight="1" x14ac:dyDescent="0.2"/>
    <row r="924" s="54" customFormat="1" ht="18" customHeight="1" x14ac:dyDescent="0.2"/>
    <row r="925" s="54" customFormat="1" ht="18" customHeight="1" x14ac:dyDescent="0.2"/>
    <row r="926" s="54" customFormat="1" ht="18" customHeight="1" x14ac:dyDescent="0.2"/>
    <row r="927" s="54" customFormat="1" ht="18" customHeight="1" x14ac:dyDescent="0.2"/>
    <row r="928" s="54" customFormat="1" ht="18" customHeight="1" x14ac:dyDescent="0.2"/>
    <row r="929" s="54" customFormat="1" ht="18" customHeight="1" x14ac:dyDescent="0.2"/>
    <row r="930" s="54" customFormat="1" ht="18" customHeight="1" x14ac:dyDescent="0.2"/>
    <row r="931" s="54" customFormat="1" ht="18" customHeight="1" x14ac:dyDescent="0.2"/>
    <row r="932" s="54" customFormat="1" ht="18" customHeight="1" x14ac:dyDescent="0.2"/>
    <row r="933" s="54" customFormat="1" ht="18" customHeight="1" x14ac:dyDescent="0.2"/>
    <row r="934" s="54" customFormat="1" ht="18" customHeight="1" x14ac:dyDescent="0.2"/>
    <row r="935" s="54" customFormat="1" ht="18" customHeight="1" x14ac:dyDescent="0.2"/>
    <row r="936" s="54" customFormat="1" ht="18" customHeight="1" x14ac:dyDescent="0.2"/>
    <row r="937" s="54" customFormat="1" ht="18" customHeight="1" x14ac:dyDescent="0.2"/>
    <row r="938" s="54" customFormat="1" ht="18" customHeight="1" x14ac:dyDescent="0.2"/>
    <row r="939" s="54" customFormat="1" ht="18" customHeight="1" x14ac:dyDescent="0.2"/>
    <row r="940" s="54" customFormat="1" ht="18" customHeight="1" x14ac:dyDescent="0.2"/>
    <row r="941" s="54" customFormat="1" ht="18" customHeight="1" x14ac:dyDescent="0.2"/>
    <row r="942" s="54" customFormat="1" ht="18" customHeight="1" x14ac:dyDescent="0.2"/>
    <row r="943" s="54" customFormat="1" ht="18" customHeight="1" x14ac:dyDescent="0.2"/>
    <row r="944" s="54" customFormat="1" ht="18" customHeight="1" x14ac:dyDescent="0.2"/>
    <row r="945" s="54" customFormat="1" ht="18" customHeight="1" x14ac:dyDescent="0.2"/>
    <row r="946" s="54" customFormat="1" ht="18" customHeight="1" x14ac:dyDescent="0.2"/>
    <row r="947" s="54" customFormat="1" ht="18" customHeight="1" x14ac:dyDescent="0.2"/>
    <row r="948" s="54" customFormat="1" ht="18" customHeight="1" x14ac:dyDescent="0.2"/>
    <row r="949" s="54" customFormat="1" ht="18" customHeight="1" x14ac:dyDescent="0.2"/>
    <row r="950" s="54" customFormat="1" ht="18" customHeight="1" x14ac:dyDescent="0.2"/>
    <row r="951" s="54" customFormat="1" ht="18" customHeight="1" x14ac:dyDescent="0.2"/>
    <row r="952" s="54" customFormat="1" ht="18" customHeight="1" x14ac:dyDescent="0.2"/>
    <row r="953" s="54" customFormat="1" ht="18" customHeight="1" x14ac:dyDescent="0.2"/>
    <row r="954" s="54" customFormat="1" ht="18" customHeight="1" x14ac:dyDescent="0.2"/>
    <row r="955" s="54" customFormat="1" ht="18" customHeight="1" x14ac:dyDescent="0.2"/>
    <row r="956" s="54" customFormat="1" ht="18" customHeight="1" x14ac:dyDescent="0.2"/>
    <row r="957" s="54" customFormat="1" ht="18" customHeight="1" x14ac:dyDescent="0.2"/>
    <row r="958" s="54" customFormat="1" ht="18" customHeight="1" x14ac:dyDescent="0.2"/>
    <row r="959" s="54" customFormat="1" ht="18" customHeight="1" x14ac:dyDescent="0.2"/>
    <row r="960" s="54" customFormat="1" ht="18" customHeight="1" x14ac:dyDescent="0.2"/>
    <row r="961" s="54" customFormat="1" ht="18" customHeight="1" x14ac:dyDescent="0.2"/>
    <row r="962" s="54" customFormat="1" ht="18" customHeight="1" x14ac:dyDescent="0.2"/>
    <row r="963" s="54" customFormat="1" ht="18" customHeight="1" x14ac:dyDescent="0.2"/>
    <row r="964" s="54" customFormat="1" ht="18" customHeight="1" x14ac:dyDescent="0.2"/>
    <row r="965" s="54" customFormat="1" ht="18" customHeight="1" x14ac:dyDescent="0.2"/>
    <row r="966" s="54" customFormat="1" ht="18" customHeight="1" x14ac:dyDescent="0.2"/>
    <row r="967" s="54" customFormat="1" ht="18" customHeight="1" x14ac:dyDescent="0.2"/>
    <row r="968" s="54" customFormat="1" ht="18" customHeight="1" x14ac:dyDescent="0.2"/>
    <row r="969" s="54" customFormat="1" ht="18" customHeight="1" x14ac:dyDescent="0.2"/>
    <row r="970" s="54" customFormat="1" ht="18" customHeight="1" x14ac:dyDescent="0.2"/>
    <row r="971" s="54" customFormat="1" ht="18" customHeight="1" x14ac:dyDescent="0.2"/>
    <row r="972" s="54" customFormat="1" ht="18" customHeight="1" x14ac:dyDescent="0.2"/>
    <row r="973" s="54" customFormat="1" ht="18" customHeight="1" x14ac:dyDescent="0.2"/>
    <row r="974" s="54" customFormat="1" ht="18" customHeight="1" x14ac:dyDescent="0.2"/>
    <row r="975" s="54" customFormat="1" ht="18" customHeight="1" x14ac:dyDescent="0.2"/>
    <row r="976" s="54" customFormat="1" ht="18" customHeight="1" x14ac:dyDescent="0.2"/>
    <row r="977" s="54" customFormat="1" ht="18" customHeight="1" x14ac:dyDescent="0.2"/>
    <row r="978" s="54" customFormat="1" ht="18" customHeight="1" x14ac:dyDescent="0.2"/>
    <row r="979" s="54" customFormat="1" ht="18" customHeight="1" x14ac:dyDescent="0.2"/>
    <row r="980" s="54" customFormat="1" ht="18" customHeight="1" x14ac:dyDescent="0.2"/>
    <row r="981" s="54" customFormat="1" ht="18" customHeight="1" x14ac:dyDescent="0.2"/>
    <row r="982" s="54" customFormat="1" ht="18" customHeight="1" x14ac:dyDescent="0.2"/>
    <row r="983" s="54" customFormat="1" ht="18" customHeight="1" x14ac:dyDescent="0.2"/>
    <row r="984" s="54" customFormat="1" ht="18" customHeight="1" x14ac:dyDescent="0.2"/>
    <row r="985" s="54" customFormat="1" ht="18" customHeight="1" x14ac:dyDescent="0.2"/>
    <row r="986" s="54" customFormat="1" ht="18" customHeight="1" x14ac:dyDescent="0.2"/>
    <row r="987" s="54" customFormat="1" ht="18" customHeight="1" x14ac:dyDescent="0.2"/>
    <row r="988" s="54" customFormat="1" ht="18" customHeight="1" x14ac:dyDescent="0.2"/>
    <row r="989" s="54" customFormat="1" ht="18" customHeight="1" x14ac:dyDescent="0.2"/>
    <row r="990" s="54" customFormat="1" ht="18" customHeight="1" x14ac:dyDescent="0.2"/>
    <row r="991" s="54" customFormat="1" ht="18" customHeight="1" x14ac:dyDescent="0.2"/>
    <row r="992" s="54" customFormat="1" ht="18" customHeight="1" x14ac:dyDescent="0.2"/>
    <row r="993" s="54" customFormat="1" ht="18" customHeight="1" x14ac:dyDescent="0.2"/>
    <row r="994" s="54" customFormat="1" ht="18" customHeight="1" x14ac:dyDescent="0.2"/>
    <row r="995" s="54" customFormat="1" ht="18" customHeight="1" x14ac:dyDescent="0.2"/>
    <row r="996" s="54" customFormat="1" ht="18" customHeight="1" x14ac:dyDescent="0.2"/>
    <row r="997" s="54" customFormat="1" ht="18" customHeight="1" x14ac:dyDescent="0.2"/>
    <row r="998" s="54" customFormat="1" ht="18" customHeight="1" x14ac:dyDescent="0.2"/>
    <row r="999" s="54" customFormat="1" ht="18" customHeight="1" x14ac:dyDescent="0.2"/>
    <row r="1000" s="54" customFormat="1" ht="18" customHeight="1" x14ac:dyDescent="0.2"/>
    <row r="1001" s="54" customFormat="1" ht="18" customHeight="1" x14ac:dyDescent="0.2"/>
    <row r="1002" s="54" customFormat="1" ht="18" customHeight="1" x14ac:dyDescent="0.2"/>
    <row r="1003" s="54" customFormat="1" ht="18" customHeight="1" x14ac:dyDescent="0.2"/>
    <row r="1004" s="54" customFormat="1" ht="18" customHeight="1" x14ac:dyDescent="0.2"/>
    <row r="1005" s="54" customFormat="1" ht="18" customHeight="1" x14ac:dyDescent="0.2"/>
    <row r="1006" s="54" customFormat="1" ht="18" customHeight="1" x14ac:dyDescent="0.2"/>
    <row r="1007" s="54" customFormat="1" ht="18" customHeight="1" x14ac:dyDescent="0.2"/>
    <row r="1008" s="54" customFormat="1" ht="18" customHeight="1" x14ac:dyDescent="0.2"/>
    <row r="1009" s="54" customFormat="1" ht="18" customHeight="1" x14ac:dyDescent="0.2"/>
    <row r="1010" s="54" customFormat="1" ht="18" customHeight="1" x14ac:dyDescent="0.2"/>
    <row r="1011" s="54" customFormat="1" ht="18" customHeight="1" x14ac:dyDescent="0.2"/>
    <row r="1012" s="54" customFormat="1" ht="18" customHeight="1" x14ac:dyDescent="0.2"/>
    <row r="1013" s="54" customFormat="1" ht="18" customHeight="1" x14ac:dyDescent="0.2"/>
    <row r="1014" s="54" customFormat="1" ht="18" customHeight="1" x14ac:dyDescent="0.2"/>
    <row r="1015" s="54" customFormat="1" ht="18" customHeight="1" x14ac:dyDescent="0.2"/>
    <row r="1016" s="54" customFormat="1" ht="18" customHeight="1" x14ac:dyDescent="0.2"/>
    <row r="1017" s="54" customFormat="1" ht="18" customHeight="1" x14ac:dyDescent="0.2"/>
    <row r="1018" s="54" customFormat="1" ht="18" customHeight="1" x14ac:dyDescent="0.2"/>
    <row r="1019" s="54" customFormat="1" ht="18" customHeight="1" x14ac:dyDescent="0.2"/>
    <row r="1020" s="54" customFormat="1" ht="18" customHeight="1" x14ac:dyDescent="0.2"/>
    <row r="1021" s="54" customFormat="1" ht="18" customHeight="1" x14ac:dyDescent="0.2"/>
    <row r="1022" s="54" customFormat="1" ht="18" customHeight="1" x14ac:dyDescent="0.2"/>
    <row r="1023" s="54" customFormat="1" ht="18" customHeight="1" x14ac:dyDescent="0.2"/>
    <row r="1024" s="54" customFormat="1" ht="18" customHeight="1" x14ac:dyDescent="0.2"/>
    <row r="1025" s="54" customFormat="1" ht="18" customHeight="1" x14ac:dyDescent="0.2"/>
    <row r="1026" s="54" customFormat="1" ht="18" customHeight="1" x14ac:dyDescent="0.2"/>
    <row r="1027" s="54" customFormat="1" ht="18" customHeight="1" x14ac:dyDescent="0.2"/>
    <row r="1028" s="54" customFormat="1" ht="18" customHeight="1" x14ac:dyDescent="0.2"/>
    <row r="1029" s="54" customFormat="1" ht="18" customHeight="1" x14ac:dyDescent="0.2"/>
    <row r="1030" s="54" customFormat="1" ht="18" customHeight="1" x14ac:dyDescent="0.2"/>
    <row r="1031" s="54" customFormat="1" ht="18" customHeight="1" x14ac:dyDescent="0.2"/>
    <row r="1032" s="54" customFormat="1" ht="18" customHeight="1" x14ac:dyDescent="0.2"/>
    <row r="1033" s="54" customFormat="1" ht="18" customHeight="1" x14ac:dyDescent="0.2"/>
    <row r="1034" s="54" customFormat="1" ht="18" customHeight="1" x14ac:dyDescent="0.2"/>
    <row r="1035" s="54" customFormat="1" ht="18" customHeight="1" x14ac:dyDescent="0.2"/>
    <row r="1036" s="54" customFormat="1" ht="18" customHeight="1" x14ac:dyDescent="0.2"/>
  </sheetData>
  <sheetProtection algorithmName="SHA-512" hashValue="lqRtMOMUDYLLiejFDzmsGLgY9y0AWHOJt536diiw0wYYELyxufXQPJGlPTP23fMAW0GLXSFeDZYy/NF9evAE3Q==" saltValue="c6Ge58F2uWuchOTCVgWe3Q==" spinCount="100000" sheet="1" objects="1" scenarios="1"/>
  <mergeCells count="35">
    <mergeCell ref="B1:P2"/>
    <mergeCell ref="B4:P4"/>
    <mergeCell ref="B6:D6"/>
    <mergeCell ref="E6:I6"/>
    <mergeCell ref="K6:L6"/>
    <mergeCell ref="M6:P6"/>
    <mergeCell ref="M10:P10"/>
    <mergeCell ref="B8:D8"/>
    <mergeCell ref="E8:I8"/>
    <mergeCell ref="K8:L8"/>
    <mergeCell ref="M8:P8"/>
    <mergeCell ref="B10:D10"/>
    <mergeCell ref="E10:I10"/>
    <mergeCell ref="K10:L10"/>
    <mergeCell ref="B12:D12"/>
    <mergeCell ref="E12:I12"/>
    <mergeCell ref="B14:D14"/>
    <mergeCell ref="E14:I14"/>
    <mergeCell ref="B34:H34"/>
    <mergeCell ref="B18:D18"/>
    <mergeCell ref="B32:P32"/>
    <mergeCell ref="B16:P16"/>
    <mergeCell ref="E18:G18"/>
    <mergeCell ref="B20:P20"/>
    <mergeCell ref="E27:H27"/>
    <mergeCell ref="J18:K18"/>
    <mergeCell ref="I19:L19"/>
    <mergeCell ref="B22:P22"/>
    <mergeCell ref="F37:G37"/>
    <mergeCell ref="C35:G35"/>
    <mergeCell ref="C36:G36"/>
    <mergeCell ref="B33:P33"/>
    <mergeCell ref="C27:D27"/>
    <mergeCell ref="C28:D28"/>
    <mergeCell ref="E28:H28"/>
  </mergeCells>
  <conditionalFormatting sqref="B22">
    <cfRule type="expression" dxfId="88" priority="15">
      <formula>$B$22=0</formula>
    </cfRule>
  </conditionalFormatting>
  <conditionalFormatting sqref="E28 J28:O28">
    <cfRule type="expression" dxfId="87" priority="12">
      <formula>ISERROR(E28)</formula>
    </cfRule>
  </conditionalFormatting>
  <conditionalFormatting sqref="J28">
    <cfRule type="expression" dxfId="86" priority="4">
      <formula>ISERROR(J28)</formula>
    </cfRule>
  </conditionalFormatting>
  <conditionalFormatting sqref="K28">
    <cfRule type="expression" dxfId="85" priority="3">
      <formula>ISERROR(K28)</formula>
    </cfRule>
  </conditionalFormatting>
  <conditionalFormatting sqref="I28">
    <cfRule type="expression" dxfId="84" priority="2">
      <formula>ISERROR(I28)</formula>
    </cfRule>
  </conditionalFormatting>
  <conditionalFormatting sqref="I28">
    <cfRule type="expression" dxfId="83" priority="1">
      <formula>ISERROR(I28)</formula>
    </cfRule>
  </conditionalFormatting>
  <dataValidations count="3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000-000000000000}">
      <formula1>WORKDAY(TODAY(),10)</formula1>
    </dataValidation>
    <dataValidation allowBlank="1" showInputMessage="1" showErrorMessage="1" sqref="L36:M36 L28:O28" xr:uid="{00000000-0002-0000-0000-000001000000}"/>
    <dataValidation type="date" operator="greaterThanOrEqual" allowBlank="1" showInputMessage="1" showErrorMessage="1" sqref="N18" xr:uid="{00000000-0002-0000-0000-000002000000}">
      <formula1>TODAY()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32" r:id="rId4" name="Button 4">
              <controlPr defaultSize="0" print="0" autoFill="0" autoPict="0" macro="[0]!limpiarTodo">
                <anchor moveWithCells="1" sizeWithCells="1">
                  <from>
                    <xdr:col>14</xdr:col>
                    <xdr:colOff>266700</xdr:colOff>
                    <xdr:row>0</xdr:row>
                    <xdr:rowOff>180975</xdr:rowOff>
                  </from>
                  <to>
                    <xdr:col>15</xdr:col>
                    <xdr:colOff>1476375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5" name="Button 5">
              <controlPr defaultSize="0" print="0" autoFill="0" autoPict="0" macro="[0]!Generar">
                <anchor moveWithCells="1" sizeWithCells="1">
                  <from>
                    <xdr:col>14</xdr:col>
                    <xdr:colOff>638175</xdr:colOff>
                    <xdr:row>17</xdr:row>
                    <xdr:rowOff>0</xdr:rowOff>
                  </from>
                  <to>
                    <xdr:col>15</xdr:col>
                    <xdr:colOff>1476375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6" name="Button 7">
              <controlPr defaultSize="0" print="0" autoFill="0" autoPict="0" macro="[0]!agregarfilas">
                <anchor moveWithCells="1" sizeWithCells="1">
                  <from>
                    <xdr:col>3</xdr:col>
                    <xdr:colOff>28575</xdr:colOff>
                    <xdr:row>24</xdr:row>
                    <xdr:rowOff>28575</xdr:rowOff>
                  </from>
                  <to>
                    <xdr:col>4</xdr:col>
                    <xdr:colOff>114300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7" name="Button 8">
              <controlPr defaultSize="0" print="0" autoFill="0" autoPict="0" macro="[0]!elimfilas">
                <anchor moveWithCells="1" sizeWithCells="1">
                  <from>
                    <xdr:col>4</xdr:col>
                    <xdr:colOff>257175</xdr:colOff>
                    <xdr:row>24</xdr:row>
                    <xdr:rowOff>28575</xdr:rowOff>
                  </from>
                  <to>
                    <xdr:col>5</xdr:col>
                    <xdr:colOff>561975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8" name="Button 2">
              <controlPr defaultSize="0" print="0" autoFill="0" autoPict="0" macro="[0]!agregargrav">
                <anchor moveWithCells="1" sizeWithCells="1">
                  <from>
                    <xdr:col>4</xdr:col>
                    <xdr:colOff>152400</xdr:colOff>
                    <xdr:row>38</xdr:row>
                    <xdr:rowOff>28575</xdr:rowOff>
                  </from>
                  <to>
                    <xdr:col>5</xdr:col>
                    <xdr:colOff>409575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9" name="Button 3">
              <controlPr defaultSize="0" print="0" autoFill="0" autoPict="0" macro="[0]!Elimagrav">
                <anchor moveWithCells="1" sizeWithCells="1">
                  <from>
                    <xdr:col>5</xdr:col>
                    <xdr:colOff>485775</xdr:colOff>
                    <xdr:row>38</xdr:row>
                    <xdr:rowOff>28575</xdr:rowOff>
                  </from>
                  <to>
                    <xdr:col>7</xdr:col>
                    <xdr:colOff>104775</xdr:colOff>
                    <xdr:row>39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4AE00A2-0D90-4084-BF59-EF5904F5DBFC}">
          <x14:formula1>
            <xm:f>Listas!$A$2:$A$6</xm:f>
          </x14:formula1>
          <xm:sqref>E18:G18</xm:sqref>
        </x14:dataValidation>
        <x14:dataValidation type="list" allowBlank="1" showInputMessage="1" showErrorMessage="1" xr:uid="{E8349DEE-3597-4097-8352-8B428DFDEE36}">
          <x14:formula1>
            <xm:f>Listas!$D$2:$D$761</xm:f>
          </x14:formula1>
          <xm:sqref>C28:D28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7"/>
  <dimension ref="A1:F761"/>
  <sheetViews>
    <sheetView workbookViewId="0">
      <selection activeCell="A2" sqref="A2:A6"/>
    </sheetView>
  </sheetViews>
  <sheetFormatPr baseColWidth="10" defaultColWidth="11" defaultRowHeight="14.25" x14ac:dyDescent="0.2"/>
  <cols>
    <col min="1" max="1" width="18.5" customWidth="1"/>
    <col min="4" max="4" width="40" customWidth="1"/>
    <col min="5" max="5" width="22" customWidth="1"/>
    <col min="6" max="6" width="42.5" bestFit="1" customWidth="1"/>
  </cols>
  <sheetData>
    <row r="1" spans="1:6" x14ac:dyDescent="0.2">
      <c r="A1" t="s">
        <v>5189</v>
      </c>
      <c r="B1" t="s">
        <v>29</v>
      </c>
      <c r="C1" t="s">
        <v>5190</v>
      </c>
      <c r="D1" t="s">
        <v>5191</v>
      </c>
      <c r="E1" t="s">
        <v>74</v>
      </c>
      <c r="F1" t="s">
        <v>5192</v>
      </c>
    </row>
    <row r="2" spans="1:6" x14ac:dyDescent="0.2">
      <c r="A2" t="s">
        <v>124</v>
      </c>
      <c r="D2" t="s">
        <v>2151</v>
      </c>
      <c r="F2" t="s">
        <v>3190</v>
      </c>
    </row>
    <row r="3" spans="1:6" x14ac:dyDescent="0.2">
      <c r="A3" t="s">
        <v>1339</v>
      </c>
      <c r="D3" t="s">
        <v>2154</v>
      </c>
      <c r="F3" t="s">
        <v>5193</v>
      </c>
    </row>
    <row r="4" spans="1:6" x14ac:dyDescent="0.2">
      <c r="A4" t="s">
        <v>17</v>
      </c>
      <c r="D4" t="s">
        <v>2156</v>
      </c>
      <c r="F4" t="s">
        <v>3191</v>
      </c>
    </row>
    <row r="5" spans="1:6" x14ac:dyDescent="0.2">
      <c r="A5" t="s">
        <v>3196</v>
      </c>
      <c r="D5" t="s">
        <v>2158</v>
      </c>
      <c r="F5" t="s">
        <v>3100</v>
      </c>
    </row>
    <row r="6" spans="1:6" x14ac:dyDescent="0.2">
      <c r="A6" t="s">
        <v>3879</v>
      </c>
      <c r="D6" t="s">
        <v>2160</v>
      </c>
      <c r="F6" t="s">
        <v>3189</v>
      </c>
    </row>
    <row r="7" spans="1:6" x14ac:dyDescent="0.2">
      <c r="D7" t="s">
        <v>2162</v>
      </c>
      <c r="F7" t="s">
        <v>3194</v>
      </c>
    </row>
    <row r="8" spans="1:6" x14ac:dyDescent="0.2">
      <c r="D8" t="s">
        <v>2164</v>
      </c>
      <c r="F8" t="s">
        <v>3193</v>
      </c>
    </row>
    <row r="9" spans="1:6" x14ac:dyDescent="0.2">
      <c r="D9" t="s">
        <v>2166</v>
      </c>
      <c r="F9" t="s">
        <v>3188</v>
      </c>
    </row>
    <row r="10" spans="1:6" x14ac:dyDescent="0.2">
      <c r="D10" t="s">
        <v>2168</v>
      </c>
      <c r="F10" t="s">
        <v>3192</v>
      </c>
    </row>
    <row r="11" spans="1:6" x14ac:dyDescent="0.2">
      <c r="D11" t="s">
        <v>2170</v>
      </c>
    </row>
    <row r="12" spans="1:6" x14ac:dyDescent="0.2">
      <c r="D12" t="s">
        <v>2172</v>
      </c>
    </row>
    <row r="13" spans="1:6" x14ac:dyDescent="0.2">
      <c r="D13" t="s">
        <v>2174</v>
      </c>
    </row>
    <row r="14" spans="1:6" x14ac:dyDescent="0.2">
      <c r="D14" t="s">
        <v>2176</v>
      </c>
    </row>
    <row r="15" spans="1:6" x14ac:dyDescent="0.2">
      <c r="D15" t="s">
        <v>2178</v>
      </c>
    </row>
    <row r="16" spans="1:6" x14ac:dyDescent="0.2">
      <c r="D16" t="s">
        <v>2180</v>
      </c>
    </row>
    <row r="17" spans="4:4" x14ac:dyDescent="0.2">
      <c r="D17" t="s">
        <v>2182</v>
      </c>
    </row>
    <row r="18" spans="4:4" x14ac:dyDescent="0.2">
      <c r="D18" t="s">
        <v>2184</v>
      </c>
    </row>
    <row r="19" spans="4:4" x14ac:dyDescent="0.2">
      <c r="D19" t="s">
        <v>2186</v>
      </c>
    </row>
    <row r="20" spans="4:4" x14ac:dyDescent="0.2">
      <c r="D20" t="s">
        <v>2188</v>
      </c>
    </row>
    <row r="21" spans="4:4" x14ac:dyDescent="0.2">
      <c r="D21" t="s">
        <v>2190</v>
      </c>
    </row>
    <row r="22" spans="4:4" x14ac:dyDescent="0.2">
      <c r="D22" t="s">
        <v>2192</v>
      </c>
    </row>
    <row r="23" spans="4:4" x14ac:dyDescent="0.2">
      <c r="D23" t="s">
        <v>2194</v>
      </c>
    </row>
    <row r="24" spans="4:4" x14ac:dyDescent="0.2">
      <c r="D24" t="s">
        <v>2196</v>
      </c>
    </row>
    <row r="25" spans="4:4" x14ac:dyDescent="0.2">
      <c r="D25" t="s">
        <v>2198</v>
      </c>
    </row>
    <row r="26" spans="4:4" x14ac:dyDescent="0.2">
      <c r="D26" t="s">
        <v>2200</v>
      </c>
    </row>
    <row r="27" spans="4:4" x14ac:dyDescent="0.2">
      <c r="D27" t="s">
        <v>2202</v>
      </c>
    </row>
    <row r="28" spans="4:4" x14ac:dyDescent="0.2">
      <c r="D28" t="s">
        <v>2204</v>
      </c>
    </row>
    <row r="29" spans="4:4" x14ac:dyDescent="0.2">
      <c r="D29" t="s">
        <v>2206</v>
      </c>
    </row>
    <row r="30" spans="4:4" x14ac:dyDescent="0.2">
      <c r="D30" t="s">
        <v>2208</v>
      </c>
    </row>
    <row r="31" spans="4:4" x14ac:dyDescent="0.2">
      <c r="D31" t="s">
        <v>2210</v>
      </c>
    </row>
    <row r="32" spans="4:4" x14ac:dyDescent="0.2">
      <c r="D32" t="s">
        <v>2212</v>
      </c>
    </row>
    <row r="33" spans="4:4" x14ac:dyDescent="0.2">
      <c r="D33" t="s">
        <v>2214</v>
      </c>
    </row>
    <row r="34" spans="4:4" x14ac:dyDescent="0.2">
      <c r="D34" t="s">
        <v>2216</v>
      </c>
    </row>
    <row r="35" spans="4:4" x14ac:dyDescent="0.2">
      <c r="D35" t="s">
        <v>2218</v>
      </c>
    </row>
    <row r="36" spans="4:4" x14ac:dyDescent="0.2">
      <c r="D36" t="s">
        <v>2220</v>
      </c>
    </row>
    <row r="37" spans="4:4" x14ac:dyDescent="0.2">
      <c r="D37" t="s">
        <v>2222</v>
      </c>
    </row>
    <row r="38" spans="4:4" x14ac:dyDescent="0.2">
      <c r="D38" t="s">
        <v>2224</v>
      </c>
    </row>
    <row r="39" spans="4:4" x14ac:dyDescent="0.2">
      <c r="D39" t="s">
        <v>2226</v>
      </c>
    </row>
    <row r="40" spans="4:4" x14ac:dyDescent="0.2">
      <c r="D40" t="s">
        <v>2228</v>
      </c>
    </row>
    <row r="41" spans="4:4" x14ac:dyDescent="0.2">
      <c r="D41" t="s">
        <v>2230</v>
      </c>
    </row>
    <row r="42" spans="4:4" x14ac:dyDescent="0.2">
      <c r="D42" t="s">
        <v>2232</v>
      </c>
    </row>
    <row r="43" spans="4:4" x14ac:dyDescent="0.2">
      <c r="D43" t="s">
        <v>2234</v>
      </c>
    </row>
    <row r="44" spans="4:4" x14ac:dyDescent="0.2">
      <c r="D44" t="s">
        <v>2236</v>
      </c>
    </row>
    <row r="45" spans="4:4" x14ac:dyDescent="0.2">
      <c r="D45" t="s">
        <v>2238</v>
      </c>
    </row>
    <row r="46" spans="4:4" x14ac:dyDescent="0.2">
      <c r="D46" t="s">
        <v>2240</v>
      </c>
    </row>
    <row r="47" spans="4:4" x14ac:dyDescent="0.2">
      <c r="D47" t="s">
        <v>2242</v>
      </c>
    </row>
    <row r="48" spans="4:4" x14ac:dyDescent="0.2">
      <c r="D48" t="s">
        <v>2244</v>
      </c>
    </row>
    <row r="49" spans="4:4" x14ac:dyDescent="0.2">
      <c r="D49" t="s">
        <v>2246</v>
      </c>
    </row>
    <row r="50" spans="4:4" x14ac:dyDescent="0.2">
      <c r="D50" t="s">
        <v>2248</v>
      </c>
    </row>
    <row r="51" spans="4:4" x14ac:dyDescent="0.2">
      <c r="D51" t="s">
        <v>2250</v>
      </c>
    </row>
    <row r="52" spans="4:4" x14ac:dyDescent="0.2">
      <c r="D52" t="s">
        <v>2252</v>
      </c>
    </row>
    <row r="53" spans="4:4" x14ac:dyDescent="0.2">
      <c r="D53" t="s">
        <v>2254</v>
      </c>
    </row>
    <row r="54" spans="4:4" x14ac:dyDescent="0.2">
      <c r="D54" t="s">
        <v>2256</v>
      </c>
    </row>
    <row r="55" spans="4:4" x14ac:dyDescent="0.2">
      <c r="D55" t="s">
        <v>2258</v>
      </c>
    </row>
    <row r="56" spans="4:4" x14ac:dyDescent="0.2">
      <c r="D56" t="s">
        <v>2260</v>
      </c>
    </row>
    <row r="57" spans="4:4" x14ac:dyDescent="0.2">
      <c r="D57" t="s">
        <v>2262</v>
      </c>
    </row>
    <row r="58" spans="4:4" x14ac:dyDescent="0.2">
      <c r="D58" t="s">
        <v>2264</v>
      </c>
    </row>
    <row r="59" spans="4:4" x14ac:dyDescent="0.2">
      <c r="D59" t="s">
        <v>2266</v>
      </c>
    </row>
    <row r="60" spans="4:4" x14ac:dyDescent="0.2">
      <c r="D60" t="s">
        <v>2268</v>
      </c>
    </row>
    <row r="61" spans="4:4" x14ac:dyDescent="0.2">
      <c r="D61" t="s">
        <v>2270</v>
      </c>
    </row>
    <row r="62" spans="4:4" x14ac:dyDescent="0.2">
      <c r="D62" t="s">
        <v>2272</v>
      </c>
    </row>
    <row r="63" spans="4:4" x14ac:dyDescent="0.2">
      <c r="D63" t="s">
        <v>2274</v>
      </c>
    </row>
    <row r="64" spans="4:4" x14ac:dyDescent="0.2">
      <c r="D64" t="s">
        <v>2276</v>
      </c>
    </row>
    <row r="65" spans="4:4" x14ac:dyDescent="0.2">
      <c r="D65" t="s">
        <v>2278</v>
      </c>
    </row>
    <row r="66" spans="4:4" x14ac:dyDescent="0.2">
      <c r="D66" t="s">
        <v>2280</v>
      </c>
    </row>
    <row r="67" spans="4:4" x14ac:dyDescent="0.2">
      <c r="D67" t="s">
        <v>2282</v>
      </c>
    </row>
    <row r="68" spans="4:4" x14ac:dyDescent="0.2">
      <c r="D68" t="s">
        <v>2284</v>
      </c>
    </row>
    <row r="69" spans="4:4" x14ac:dyDescent="0.2">
      <c r="D69" t="s">
        <v>2286</v>
      </c>
    </row>
    <row r="70" spans="4:4" x14ac:dyDescent="0.2">
      <c r="D70" t="s">
        <v>2288</v>
      </c>
    </row>
    <row r="71" spans="4:4" x14ac:dyDescent="0.2">
      <c r="D71" t="s">
        <v>2290</v>
      </c>
    </row>
    <row r="72" spans="4:4" x14ac:dyDescent="0.2">
      <c r="D72" t="s">
        <v>2292</v>
      </c>
    </row>
    <row r="73" spans="4:4" x14ac:dyDescent="0.2">
      <c r="D73" t="s">
        <v>2294</v>
      </c>
    </row>
    <row r="74" spans="4:4" x14ac:dyDescent="0.2">
      <c r="D74" t="s">
        <v>2296</v>
      </c>
    </row>
    <row r="75" spans="4:4" x14ac:dyDescent="0.2">
      <c r="D75" t="s">
        <v>2298</v>
      </c>
    </row>
    <row r="76" spans="4:4" x14ac:dyDescent="0.2">
      <c r="D76" t="s">
        <v>2300</v>
      </c>
    </row>
    <row r="77" spans="4:4" x14ac:dyDescent="0.2">
      <c r="D77" t="s">
        <v>2302</v>
      </c>
    </row>
    <row r="78" spans="4:4" x14ac:dyDescent="0.2">
      <c r="D78" t="s">
        <v>2304</v>
      </c>
    </row>
    <row r="79" spans="4:4" x14ac:dyDescent="0.2">
      <c r="D79" t="s">
        <v>2306</v>
      </c>
    </row>
    <row r="80" spans="4:4" x14ac:dyDescent="0.2">
      <c r="D80" t="s">
        <v>2308</v>
      </c>
    </row>
    <row r="81" spans="4:4" x14ac:dyDescent="0.2">
      <c r="D81" t="s">
        <v>2310</v>
      </c>
    </row>
    <row r="82" spans="4:4" x14ac:dyDescent="0.2">
      <c r="D82" t="s">
        <v>2312</v>
      </c>
    </row>
    <row r="83" spans="4:4" x14ac:dyDescent="0.2">
      <c r="D83" t="s">
        <v>2314</v>
      </c>
    </row>
    <row r="84" spans="4:4" x14ac:dyDescent="0.2">
      <c r="D84" t="s">
        <v>2316</v>
      </c>
    </row>
    <row r="85" spans="4:4" x14ac:dyDescent="0.2">
      <c r="D85" t="s">
        <v>2318</v>
      </c>
    </row>
    <row r="86" spans="4:4" x14ac:dyDescent="0.2">
      <c r="D86" t="s">
        <v>2320</v>
      </c>
    </row>
    <row r="87" spans="4:4" x14ac:dyDescent="0.2">
      <c r="D87" t="s">
        <v>2322</v>
      </c>
    </row>
    <row r="88" spans="4:4" x14ac:dyDescent="0.2">
      <c r="D88" t="s">
        <v>2324</v>
      </c>
    </row>
    <row r="89" spans="4:4" x14ac:dyDescent="0.2">
      <c r="D89" t="s">
        <v>2326</v>
      </c>
    </row>
    <row r="90" spans="4:4" x14ac:dyDescent="0.2">
      <c r="D90" t="s">
        <v>2328</v>
      </c>
    </row>
    <row r="91" spans="4:4" x14ac:dyDescent="0.2">
      <c r="D91" t="s">
        <v>2330</v>
      </c>
    </row>
    <row r="92" spans="4:4" x14ac:dyDescent="0.2">
      <c r="D92" t="s">
        <v>2332</v>
      </c>
    </row>
    <row r="93" spans="4:4" x14ac:dyDescent="0.2">
      <c r="D93" t="s">
        <v>2334</v>
      </c>
    </row>
    <row r="94" spans="4:4" x14ac:dyDescent="0.2">
      <c r="D94" t="s">
        <v>2336</v>
      </c>
    </row>
    <row r="95" spans="4:4" x14ac:dyDescent="0.2">
      <c r="D95" t="s">
        <v>2338</v>
      </c>
    </row>
    <row r="96" spans="4:4" x14ac:dyDescent="0.2">
      <c r="D96" t="s">
        <v>2340</v>
      </c>
    </row>
    <row r="97" spans="4:4" x14ac:dyDescent="0.2">
      <c r="D97" t="s">
        <v>2342</v>
      </c>
    </row>
    <row r="98" spans="4:4" x14ac:dyDescent="0.2">
      <c r="D98" t="s">
        <v>2344</v>
      </c>
    </row>
    <row r="99" spans="4:4" x14ac:dyDescent="0.2">
      <c r="D99" t="s">
        <v>2346</v>
      </c>
    </row>
    <row r="100" spans="4:4" x14ac:dyDescent="0.2">
      <c r="D100" t="s">
        <v>2348</v>
      </c>
    </row>
    <row r="101" spans="4:4" x14ac:dyDescent="0.2">
      <c r="D101" t="s">
        <v>2350</v>
      </c>
    </row>
    <row r="102" spans="4:4" x14ac:dyDescent="0.2">
      <c r="D102" t="s">
        <v>2352</v>
      </c>
    </row>
    <row r="103" spans="4:4" x14ac:dyDescent="0.2">
      <c r="D103" t="s">
        <v>2354</v>
      </c>
    </row>
    <row r="104" spans="4:4" x14ac:dyDescent="0.2">
      <c r="D104" t="s">
        <v>2356</v>
      </c>
    </row>
    <row r="105" spans="4:4" x14ac:dyDescent="0.2">
      <c r="D105" t="s">
        <v>2358</v>
      </c>
    </row>
    <row r="106" spans="4:4" x14ac:dyDescent="0.2">
      <c r="D106" t="s">
        <v>2360</v>
      </c>
    </row>
    <row r="107" spans="4:4" x14ac:dyDescent="0.2">
      <c r="D107" t="s">
        <v>2362</v>
      </c>
    </row>
    <row r="108" spans="4:4" x14ac:dyDescent="0.2">
      <c r="D108" t="s">
        <v>2364</v>
      </c>
    </row>
    <row r="109" spans="4:4" x14ac:dyDescent="0.2">
      <c r="D109" t="s">
        <v>2366</v>
      </c>
    </row>
    <row r="110" spans="4:4" x14ac:dyDescent="0.2">
      <c r="D110" t="s">
        <v>2368</v>
      </c>
    </row>
    <row r="111" spans="4:4" x14ac:dyDescent="0.2">
      <c r="D111" t="s">
        <v>2370</v>
      </c>
    </row>
    <row r="112" spans="4:4" x14ac:dyDescent="0.2">
      <c r="D112" t="s">
        <v>2372</v>
      </c>
    </row>
    <row r="113" spans="4:4" x14ac:dyDescent="0.2">
      <c r="D113" t="s">
        <v>2374</v>
      </c>
    </row>
    <row r="114" spans="4:4" x14ac:dyDescent="0.2">
      <c r="D114" t="s">
        <v>2376</v>
      </c>
    </row>
    <row r="115" spans="4:4" x14ac:dyDescent="0.2">
      <c r="D115" t="s">
        <v>2378</v>
      </c>
    </row>
    <row r="116" spans="4:4" x14ac:dyDescent="0.2">
      <c r="D116" t="s">
        <v>2380</v>
      </c>
    </row>
    <row r="117" spans="4:4" x14ac:dyDescent="0.2">
      <c r="D117" t="s">
        <v>2382</v>
      </c>
    </row>
    <row r="118" spans="4:4" x14ac:dyDescent="0.2">
      <c r="D118" t="s">
        <v>2384</v>
      </c>
    </row>
    <row r="119" spans="4:4" x14ac:dyDescent="0.2">
      <c r="D119" t="s">
        <v>2386</v>
      </c>
    </row>
    <row r="120" spans="4:4" x14ac:dyDescent="0.2">
      <c r="D120" t="s">
        <v>2388</v>
      </c>
    </row>
    <row r="121" spans="4:4" x14ac:dyDescent="0.2">
      <c r="D121" t="s">
        <v>2390</v>
      </c>
    </row>
    <row r="122" spans="4:4" x14ac:dyDescent="0.2">
      <c r="D122" t="s">
        <v>2392</v>
      </c>
    </row>
    <row r="123" spans="4:4" x14ac:dyDescent="0.2">
      <c r="D123" t="s">
        <v>2394</v>
      </c>
    </row>
    <row r="124" spans="4:4" x14ac:dyDescent="0.2">
      <c r="D124" t="s">
        <v>2396</v>
      </c>
    </row>
    <row r="125" spans="4:4" x14ac:dyDescent="0.2">
      <c r="D125" t="s">
        <v>2398</v>
      </c>
    </row>
    <row r="126" spans="4:4" x14ac:dyDescent="0.2">
      <c r="D126" t="s">
        <v>2400</v>
      </c>
    </row>
    <row r="127" spans="4:4" x14ac:dyDescent="0.2">
      <c r="D127" t="s">
        <v>2402</v>
      </c>
    </row>
    <row r="128" spans="4:4" x14ac:dyDescent="0.2">
      <c r="D128" t="s">
        <v>2404</v>
      </c>
    </row>
    <row r="129" spans="4:4" x14ac:dyDescent="0.2">
      <c r="D129" t="s">
        <v>2406</v>
      </c>
    </row>
    <row r="130" spans="4:4" x14ac:dyDescent="0.2">
      <c r="D130" t="s">
        <v>2408</v>
      </c>
    </row>
    <row r="131" spans="4:4" x14ac:dyDescent="0.2">
      <c r="D131" t="s">
        <v>2410</v>
      </c>
    </row>
    <row r="132" spans="4:4" x14ac:dyDescent="0.2">
      <c r="D132" t="s">
        <v>2412</v>
      </c>
    </row>
    <row r="133" spans="4:4" x14ac:dyDescent="0.2">
      <c r="D133" t="s">
        <v>2414</v>
      </c>
    </row>
    <row r="134" spans="4:4" x14ac:dyDescent="0.2">
      <c r="D134" t="s">
        <v>2416</v>
      </c>
    </row>
    <row r="135" spans="4:4" x14ac:dyDescent="0.2">
      <c r="D135" t="s">
        <v>2418</v>
      </c>
    </row>
    <row r="136" spans="4:4" x14ac:dyDescent="0.2">
      <c r="D136" t="s">
        <v>2420</v>
      </c>
    </row>
    <row r="137" spans="4:4" x14ac:dyDescent="0.2">
      <c r="D137" t="s">
        <v>2422</v>
      </c>
    </row>
    <row r="138" spans="4:4" x14ac:dyDescent="0.2">
      <c r="D138" t="s">
        <v>2424</v>
      </c>
    </row>
    <row r="139" spans="4:4" x14ac:dyDescent="0.2">
      <c r="D139" t="s">
        <v>2426</v>
      </c>
    </row>
    <row r="140" spans="4:4" x14ac:dyDescent="0.2">
      <c r="D140" t="s">
        <v>2428</v>
      </c>
    </row>
    <row r="141" spans="4:4" x14ac:dyDescent="0.2">
      <c r="D141" t="s">
        <v>2430</v>
      </c>
    </row>
    <row r="142" spans="4:4" x14ac:dyDescent="0.2">
      <c r="D142" t="s">
        <v>2432</v>
      </c>
    </row>
    <row r="143" spans="4:4" x14ac:dyDescent="0.2">
      <c r="D143" t="s">
        <v>2434</v>
      </c>
    </row>
    <row r="144" spans="4:4" x14ac:dyDescent="0.2">
      <c r="D144" t="s">
        <v>2436</v>
      </c>
    </row>
    <row r="145" spans="4:4" x14ac:dyDescent="0.2">
      <c r="D145" t="s">
        <v>2438</v>
      </c>
    </row>
    <row r="146" spans="4:4" x14ac:dyDescent="0.2">
      <c r="D146" t="s">
        <v>2440</v>
      </c>
    </row>
    <row r="147" spans="4:4" x14ac:dyDescent="0.2">
      <c r="D147" t="s">
        <v>2442</v>
      </c>
    </row>
    <row r="148" spans="4:4" x14ac:dyDescent="0.2">
      <c r="D148" t="s">
        <v>2444</v>
      </c>
    </row>
    <row r="149" spans="4:4" x14ac:dyDescent="0.2">
      <c r="D149" t="s">
        <v>2446</v>
      </c>
    </row>
    <row r="150" spans="4:4" x14ac:dyDescent="0.2">
      <c r="D150" t="s">
        <v>2448</v>
      </c>
    </row>
    <row r="151" spans="4:4" x14ac:dyDescent="0.2">
      <c r="D151" t="s">
        <v>2450</v>
      </c>
    </row>
    <row r="152" spans="4:4" x14ac:dyDescent="0.2">
      <c r="D152" t="s">
        <v>2452</v>
      </c>
    </row>
    <row r="153" spans="4:4" x14ac:dyDescent="0.2">
      <c r="D153" t="s">
        <v>2454</v>
      </c>
    </row>
    <row r="154" spans="4:4" x14ac:dyDescent="0.2">
      <c r="D154" t="s">
        <v>2456</v>
      </c>
    </row>
    <row r="155" spans="4:4" x14ac:dyDescent="0.2">
      <c r="D155" t="s">
        <v>2458</v>
      </c>
    </row>
    <row r="156" spans="4:4" x14ac:dyDescent="0.2">
      <c r="D156" t="s">
        <v>2460</v>
      </c>
    </row>
    <row r="157" spans="4:4" x14ac:dyDescent="0.2">
      <c r="D157" t="s">
        <v>2462</v>
      </c>
    </row>
    <row r="158" spans="4:4" x14ac:dyDescent="0.2">
      <c r="D158" t="s">
        <v>2464</v>
      </c>
    </row>
    <row r="159" spans="4:4" x14ac:dyDescent="0.2">
      <c r="D159" t="s">
        <v>2466</v>
      </c>
    </row>
    <row r="160" spans="4:4" x14ac:dyDescent="0.2">
      <c r="D160" t="s">
        <v>2468</v>
      </c>
    </row>
    <row r="161" spans="4:4" x14ac:dyDescent="0.2">
      <c r="D161" t="s">
        <v>2470</v>
      </c>
    </row>
    <row r="162" spans="4:4" x14ac:dyDescent="0.2">
      <c r="D162" t="s">
        <v>2472</v>
      </c>
    </row>
    <row r="163" spans="4:4" x14ac:dyDescent="0.2">
      <c r="D163" t="s">
        <v>2474</v>
      </c>
    </row>
    <row r="164" spans="4:4" x14ac:dyDescent="0.2">
      <c r="D164" t="s">
        <v>2476</v>
      </c>
    </row>
    <row r="165" spans="4:4" x14ac:dyDescent="0.2">
      <c r="D165" t="s">
        <v>2478</v>
      </c>
    </row>
    <row r="166" spans="4:4" x14ac:dyDescent="0.2">
      <c r="D166" t="s">
        <v>2480</v>
      </c>
    </row>
    <row r="167" spans="4:4" x14ac:dyDescent="0.2">
      <c r="D167" t="s">
        <v>2482</v>
      </c>
    </row>
    <row r="168" spans="4:4" x14ac:dyDescent="0.2">
      <c r="D168" t="s">
        <v>2484</v>
      </c>
    </row>
    <row r="169" spans="4:4" x14ac:dyDescent="0.2">
      <c r="D169" t="s">
        <v>2486</v>
      </c>
    </row>
    <row r="170" spans="4:4" x14ac:dyDescent="0.2">
      <c r="D170" t="s">
        <v>2488</v>
      </c>
    </row>
    <row r="171" spans="4:4" x14ac:dyDescent="0.2">
      <c r="D171" t="s">
        <v>2490</v>
      </c>
    </row>
    <row r="172" spans="4:4" x14ac:dyDescent="0.2">
      <c r="D172" t="s">
        <v>2492</v>
      </c>
    </row>
    <row r="173" spans="4:4" x14ac:dyDescent="0.2">
      <c r="D173" t="s">
        <v>2494</v>
      </c>
    </row>
    <row r="174" spans="4:4" x14ac:dyDescent="0.2">
      <c r="D174" t="s">
        <v>2496</v>
      </c>
    </row>
    <row r="175" spans="4:4" x14ac:dyDescent="0.2">
      <c r="D175" t="s">
        <v>2498</v>
      </c>
    </row>
    <row r="176" spans="4:4" x14ac:dyDescent="0.2">
      <c r="D176" t="s">
        <v>2500</v>
      </c>
    </row>
    <row r="177" spans="4:4" x14ac:dyDescent="0.2">
      <c r="D177" t="s">
        <v>2502</v>
      </c>
    </row>
    <row r="178" spans="4:4" x14ac:dyDescent="0.2">
      <c r="D178" t="s">
        <v>2504</v>
      </c>
    </row>
    <row r="179" spans="4:4" x14ac:dyDescent="0.2">
      <c r="D179" t="s">
        <v>2506</v>
      </c>
    </row>
    <row r="180" spans="4:4" x14ac:dyDescent="0.2">
      <c r="D180" t="s">
        <v>2508</v>
      </c>
    </row>
    <row r="181" spans="4:4" x14ac:dyDescent="0.2">
      <c r="D181" t="s">
        <v>2510</v>
      </c>
    </row>
    <row r="182" spans="4:4" x14ac:dyDescent="0.2">
      <c r="D182" t="s">
        <v>2512</v>
      </c>
    </row>
    <row r="183" spans="4:4" x14ac:dyDescent="0.2">
      <c r="D183" t="s">
        <v>2514</v>
      </c>
    </row>
    <row r="184" spans="4:4" x14ac:dyDescent="0.2">
      <c r="D184" t="s">
        <v>2516</v>
      </c>
    </row>
    <row r="185" spans="4:4" x14ac:dyDescent="0.2">
      <c r="D185" t="s">
        <v>2518</v>
      </c>
    </row>
    <row r="186" spans="4:4" x14ac:dyDescent="0.2">
      <c r="D186" t="s">
        <v>2520</v>
      </c>
    </row>
    <row r="187" spans="4:4" x14ac:dyDescent="0.2">
      <c r="D187" t="s">
        <v>2522</v>
      </c>
    </row>
    <row r="188" spans="4:4" x14ac:dyDescent="0.2">
      <c r="D188" t="s">
        <v>2524</v>
      </c>
    </row>
    <row r="189" spans="4:4" x14ac:dyDescent="0.2">
      <c r="D189" t="s">
        <v>2526</v>
      </c>
    </row>
    <row r="190" spans="4:4" x14ac:dyDescent="0.2">
      <c r="D190" t="s">
        <v>2528</v>
      </c>
    </row>
    <row r="191" spans="4:4" x14ac:dyDescent="0.2">
      <c r="D191" t="s">
        <v>2530</v>
      </c>
    </row>
    <row r="192" spans="4:4" x14ac:dyDescent="0.2">
      <c r="D192" t="s">
        <v>2532</v>
      </c>
    </row>
    <row r="193" spans="4:4" x14ac:dyDescent="0.2">
      <c r="D193" t="s">
        <v>2534</v>
      </c>
    </row>
    <row r="194" spans="4:4" x14ac:dyDescent="0.2">
      <c r="D194" t="s">
        <v>2536</v>
      </c>
    </row>
    <row r="195" spans="4:4" x14ac:dyDescent="0.2">
      <c r="D195" t="s">
        <v>2538</v>
      </c>
    </row>
    <row r="196" spans="4:4" x14ac:dyDescent="0.2">
      <c r="D196" t="s">
        <v>2540</v>
      </c>
    </row>
    <row r="197" spans="4:4" x14ac:dyDescent="0.2">
      <c r="D197" t="s">
        <v>2542</v>
      </c>
    </row>
    <row r="198" spans="4:4" x14ac:dyDescent="0.2">
      <c r="D198" t="s">
        <v>2544</v>
      </c>
    </row>
    <row r="199" spans="4:4" x14ac:dyDescent="0.2">
      <c r="D199" t="s">
        <v>2546</v>
      </c>
    </row>
    <row r="200" spans="4:4" x14ac:dyDescent="0.2">
      <c r="D200" t="s">
        <v>2548</v>
      </c>
    </row>
    <row r="201" spans="4:4" x14ac:dyDescent="0.2">
      <c r="D201" t="s">
        <v>2550</v>
      </c>
    </row>
    <row r="202" spans="4:4" x14ac:dyDescent="0.2">
      <c r="D202" t="s">
        <v>2552</v>
      </c>
    </row>
    <row r="203" spans="4:4" x14ac:dyDescent="0.2">
      <c r="D203" t="s">
        <v>2554</v>
      </c>
    </row>
    <row r="204" spans="4:4" x14ac:dyDescent="0.2">
      <c r="D204" t="s">
        <v>2556</v>
      </c>
    </row>
    <row r="205" spans="4:4" x14ac:dyDescent="0.2">
      <c r="D205" t="s">
        <v>2558</v>
      </c>
    </row>
    <row r="206" spans="4:4" x14ac:dyDescent="0.2">
      <c r="D206" t="s">
        <v>2560</v>
      </c>
    </row>
    <row r="207" spans="4:4" x14ac:dyDescent="0.2">
      <c r="D207" t="s">
        <v>2562</v>
      </c>
    </row>
    <row r="208" spans="4:4" x14ac:dyDescent="0.2">
      <c r="D208" t="s">
        <v>2564</v>
      </c>
    </row>
    <row r="209" spans="4:4" x14ac:dyDescent="0.2">
      <c r="D209" t="s">
        <v>2566</v>
      </c>
    </row>
    <row r="210" spans="4:4" x14ac:dyDescent="0.2">
      <c r="D210" t="s">
        <v>2568</v>
      </c>
    </row>
    <row r="211" spans="4:4" x14ac:dyDescent="0.2">
      <c r="D211" t="s">
        <v>2570</v>
      </c>
    </row>
    <row r="212" spans="4:4" x14ac:dyDescent="0.2">
      <c r="D212" t="s">
        <v>2572</v>
      </c>
    </row>
    <row r="213" spans="4:4" x14ac:dyDescent="0.2">
      <c r="D213" t="s">
        <v>2574</v>
      </c>
    </row>
    <row r="214" spans="4:4" x14ac:dyDescent="0.2">
      <c r="D214" t="s">
        <v>2576</v>
      </c>
    </row>
    <row r="215" spans="4:4" x14ac:dyDescent="0.2">
      <c r="D215" t="s">
        <v>2578</v>
      </c>
    </row>
    <row r="216" spans="4:4" x14ac:dyDescent="0.2">
      <c r="D216" t="s">
        <v>2580</v>
      </c>
    </row>
    <row r="217" spans="4:4" x14ac:dyDescent="0.2">
      <c r="D217" t="s">
        <v>2582</v>
      </c>
    </row>
    <row r="218" spans="4:4" x14ac:dyDescent="0.2">
      <c r="D218" t="s">
        <v>2584</v>
      </c>
    </row>
    <row r="219" spans="4:4" x14ac:dyDescent="0.2">
      <c r="D219" t="s">
        <v>2586</v>
      </c>
    </row>
    <row r="220" spans="4:4" x14ac:dyDescent="0.2">
      <c r="D220" t="s">
        <v>2588</v>
      </c>
    </row>
    <row r="221" spans="4:4" x14ac:dyDescent="0.2">
      <c r="D221" t="s">
        <v>2590</v>
      </c>
    </row>
    <row r="222" spans="4:4" x14ac:dyDescent="0.2">
      <c r="D222" t="s">
        <v>2592</v>
      </c>
    </row>
    <row r="223" spans="4:4" x14ac:dyDescent="0.2">
      <c r="D223" t="s">
        <v>2594</v>
      </c>
    </row>
    <row r="224" spans="4:4" x14ac:dyDescent="0.2">
      <c r="D224" t="s">
        <v>2596</v>
      </c>
    </row>
    <row r="225" spans="4:4" x14ac:dyDescent="0.2">
      <c r="D225" t="s">
        <v>2598</v>
      </c>
    </row>
    <row r="226" spans="4:4" x14ac:dyDescent="0.2">
      <c r="D226" t="s">
        <v>2600</v>
      </c>
    </row>
    <row r="227" spans="4:4" x14ac:dyDescent="0.2">
      <c r="D227" t="s">
        <v>2602</v>
      </c>
    </row>
    <row r="228" spans="4:4" x14ac:dyDescent="0.2">
      <c r="D228" t="s">
        <v>2604</v>
      </c>
    </row>
    <row r="229" spans="4:4" x14ac:dyDescent="0.2">
      <c r="D229" t="s">
        <v>2606</v>
      </c>
    </row>
    <row r="230" spans="4:4" x14ac:dyDescent="0.2">
      <c r="D230" t="s">
        <v>2608</v>
      </c>
    </row>
    <row r="231" spans="4:4" x14ac:dyDescent="0.2">
      <c r="D231" t="s">
        <v>2610</v>
      </c>
    </row>
    <row r="232" spans="4:4" x14ac:dyDescent="0.2">
      <c r="D232" t="s">
        <v>2612</v>
      </c>
    </row>
    <row r="233" spans="4:4" x14ac:dyDescent="0.2">
      <c r="D233" t="s">
        <v>2614</v>
      </c>
    </row>
    <row r="234" spans="4:4" x14ac:dyDescent="0.2">
      <c r="D234" t="s">
        <v>2616</v>
      </c>
    </row>
    <row r="235" spans="4:4" x14ac:dyDescent="0.2">
      <c r="D235" t="s">
        <v>2618</v>
      </c>
    </row>
    <row r="236" spans="4:4" x14ac:dyDescent="0.2">
      <c r="D236" t="s">
        <v>2620</v>
      </c>
    </row>
    <row r="237" spans="4:4" x14ac:dyDescent="0.2">
      <c r="D237" t="s">
        <v>2622</v>
      </c>
    </row>
    <row r="238" spans="4:4" x14ac:dyDescent="0.2">
      <c r="D238" t="s">
        <v>2624</v>
      </c>
    </row>
    <row r="239" spans="4:4" x14ac:dyDescent="0.2">
      <c r="D239" t="s">
        <v>2626</v>
      </c>
    </row>
    <row r="240" spans="4:4" x14ac:dyDescent="0.2">
      <c r="D240" t="s">
        <v>2628</v>
      </c>
    </row>
    <row r="241" spans="4:4" x14ac:dyDescent="0.2">
      <c r="D241" t="s">
        <v>2630</v>
      </c>
    </row>
    <row r="242" spans="4:4" x14ac:dyDescent="0.2">
      <c r="D242" t="s">
        <v>2632</v>
      </c>
    </row>
    <row r="243" spans="4:4" x14ac:dyDescent="0.2">
      <c r="D243" t="s">
        <v>2634</v>
      </c>
    </row>
    <row r="244" spans="4:4" x14ac:dyDescent="0.2">
      <c r="D244" t="s">
        <v>2636</v>
      </c>
    </row>
    <row r="245" spans="4:4" x14ac:dyDescent="0.2">
      <c r="D245" t="s">
        <v>2638</v>
      </c>
    </row>
    <row r="246" spans="4:4" x14ac:dyDescent="0.2">
      <c r="D246" t="s">
        <v>2640</v>
      </c>
    </row>
    <row r="247" spans="4:4" x14ac:dyDescent="0.2">
      <c r="D247" t="s">
        <v>2642</v>
      </c>
    </row>
    <row r="248" spans="4:4" x14ac:dyDescent="0.2">
      <c r="D248" t="s">
        <v>2644</v>
      </c>
    </row>
    <row r="249" spans="4:4" x14ac:dyDescent="0.2">
      <c r="D249" t="s">
        <v>2646</v>
      </c>
    </row>
    <row r="250" spans="4:4" x14ac:dyDescent="0.2">
      <c r="D250" t="s">
        <v>2648</v>
      </c>
    </row>
    <row r="251" spans="4:4" x14ac:dyDescent="0.2">
      <c r="D251" t="s">
        <v>2650</v>
      </c>
    </row>
    <row r="252" spans="4:4" x14ac:dyDescent="0.2">
      <c r="D252" t="s">
        <v>2652</v>
      </c>
    </row>
    <row r="253" spans="4:4" x14ac:dyDescent="0.2">
      <c r="D253" t="s">
        <v>2654</v>
      </c>
    </row>
    <row r="254" spans="4:4" x14ac:dyDescent="0.2">
      <c r="D254" t="s">
        <v>2656</v>
      </c>
    </row>
    <row r="255" spans="4:4" x14ac:dyDescent="0.2">
      <c r="D255" t="s">
        <v>2658</v>
      </c>
    </row>
    <row r="256" spans="4:4" x14ac:dyDescent="0.2">
      <c r="D256" t="s">
        <v>2660</v>
      </c>
    </row>
    <row r="257" spans="4:4" x14ac:dyDescent="0.2">
      <c r="D257" t="s">
        <v>2662</v>
      </c>
    </row>
    <row r="258" spans="4:4" x14ac:dyDescent="0.2">
      <c r="D258" t="s">
        <v>2664</v>
      </c>
    </row>
    <row r="259" spans="4:4" x14ac:dyDescent="0.2">
      <c r="D259" t="s">
        <v>2666</v>
      </c>
    </row>
    <row r="260" spans="4:4" x14ac:dyDescent="0.2">
      <c r="D260" t="s">
        <v>2668</v>
      </c>
    </row>
    <row r="261" spans="4:4" x14ac:dyDescent="0.2">
      <c r="D261" t="s">
        <v>2670</v>
      </c>
    </row>
    <row r="262" spans="4:4" x14ac:dyDescent="0.2">
      <c r="D262" t="s">
        <v>2672</v>
      </c>
    </row>
    <row r="263" spans="4:4" x14ac:dyDescent="0.2">
      <c r="D263" t="s">
        <v>2674</v>
      </c>
    </row>
    <row r="264" spans="4:4" x14ac:dyDescent="0.2">
      <c r="D264" t="s">
        <v>2676</v>
      </c>
    </row>
    <row r="265" spans="4:4" x14ac:dyDescent="0.2">
      <c r="D265" t="s">
        <v>2678</v>
      </c>
    </row>
    <row r="266" spans="4:4" x14ac:dyDescent="0.2">
      <c r="D266" t="s">
        <v>2680</v>
      </c>
    </row>
    <row r="267" spans="4:4" x14ac:dyDescent="0.2">
      <c r="D267" t="s">
        <v>2682</v>
      </c>
    </row>
    <row r="268" spans="4:4" x14ac:dyDescent="0.2">
      <c r="D268" t="s">
        <v>2684</v>
      </c>
    </row>
    <row r="269" spans="4:4" x14ac:dyDescent="0.2">
      <c r="D269" t="s">
        <v>2686</v>
      </c>
    </row>
    <row r="270" spans="4:4" x14ac:dyDescent="0.2">
      <c r="D270" t="s">
        <v>2688</v>
      </c>
    </row>
    <row r="271" spans="4:4" x14ac:dyDescent="0.2">
      <c r="D271" t="s">
        <v>2690</v>
      </c>
    </row>
    <row r="272" spans="4:4" x14ac:dyDescent="0.2">
      <c r="D272" t="s">
        <v>2692</v>
      </c>
    </row>
    <row r="273" spans="4:4" x14ac:dyDescent="0.2">
      <c r="D273" t="s">
        <v>2694</v>
      </c>
    </row>
    <row r="274" spans="4:4" x14ac:dyDescent="0.2">
      <c r="D274" t="s">
        <v>2696</v>
      </c>
    </row>
    <row r="275" spans="4:4" x14ac:dyDescent="0.2">
      <c r="D275" t="s">
        <v>2698</v>
      </c>
    </row>
    <row r="276" spans="4:4" x14ac:dyDescent="0.2">
      <c r="D276" t="s">
        <v>2700</v>
      </c>
    </row>
    <row r="277" spans="4:4" x14ac:dyDescent="0.2">
      <c r="D277" t="s">
        <v>2702</v>
      </c>
    </row>
    <row r="278" spans="4:4" x14ac:dyDescent="0.2">
      <c r="D278" t="s">
        <v>2704</v>
      </c>
    </row>
    <row r="279" spans="4:4" x14ac:dyDescent="0.2">
      <c r="D279" t="s">
        <v>2706</v>
      </c>
    </row>
    <row r="280" spans="4:4" x14ac:dyDescent="0.2">
      <c r="D280" t="s">
        <v>2708</v>
      </c>
    </row>
    <row r="281" spans="4:4" x14ac:dyDescent="0.2">
      <c r="D281" t="s">
        <v>2710</v>
      </c>
    </row>
    <row r="282" spans="4:4" x14ac:dyDescent="0.2">
      <c r="D282" t="s">
        <v>2712</v>
      </c>
    </row>
    <row r="283" spans="4:4" x14ac:dyDescent="0.2">
      <c r="D283" t="s">
        <v>2714</v>
      </c>
    </row>
    <row r="284" spans="4:4" x14ac:dyDescent="0.2">
      <c r="D284" t="s">
        <v>2716</v>
      </c>
    </row>
    <row r="285" spans="4:4" x14ac:dyDescent="0.2">
      <c r="D285" t="s">
        <v>2718</v>
      </c>
    </row>
    <row r="286" spans="4:4" x14ac:dyDescent="0.2">
      <c r="D286" t="s">
        <v>2720</v>
      </c>
    </row>
    <row r="287" spans="4:4" x14ac:dyDescent="0.2">
      <c r="D287" t="s">
        <v>2722</v>
      </c>
    </row>
    <row r="288" spans="4:4" x14ac:dyDescent="0.2">
      <c r="D288" t="s">
        <v>2724</v>
      </c>
    </row>
    <row r="289" spans="4:4" x14ac:dyDescent="0.2">
      <c r="D289" t="s">
        <v>2726</v>
      </c>
    </row>
    <row r="290" spans="4:4" x14ac:dyDescent="0.2">
      <c r="D290" t="s">
        <v>2728</v>
      </c>
    </row>
    <row r="291" spans="4:4" x14ac:dyDescent="0.2">
      <c r="D291" t="s">
        <v>2730</v>
      </c>
    </row>
    <row r="292" spans="4:4" x14ac:dyDescent="0.2">
      <c r="D292" t="s">
        <v>2732</v>
      </c>
    </row>
    <row r="293" spans="4:4" x14ac:dyDescent="0.2">
      <c r="D293" t="s">
        <v>2734</v>
      </c>
    </row>
    <row r="294" spans="4:4" x14ac:dyDescent="0.2">
      <c r="D294" t="s">
        <v>2736</v>
      </c>
    </row>
    <row r="295" spans="4:4" x14ac:dyDescent="0.2">
      <c r="D295" t="s">
        <v>2738</v>
      </c>
    </row>
    <row r="296" spans="4:4" x14ac:dyDescent="0.2">
      <c r="D296" t="s">
        <v>2740</v>
      </c>
    </row>
    <row r="297" spans="4:4" x14ac:dyDescent="0.2">
      <c r="D297" t="s">
        <v>2742</v>
      </c>
    </row>
    <row r="298" spans="4:4" x14ac:dyDescent="0.2">
      <c r="D298" t="s">
        <v>2744</v>
      </c>
    </row>
    <row r="299" spans="4:4" x14ac:dyDescent="0.2">
      <c r="D299" t="s">
        <v>2746</v>
      </c>
    </row>
    <row r="300" spans="4:4" x14ac:dyDescent="0.2">
      <c r="D300" t="s">
        <v>2748</v>
      </c>
    </row>
    <row r="301" spans="4:4" x14ac:dyDescent="0.2">
      <c r="D301" t="s">
        <v>2750</v>
      </c>
    </row>
    <row r="302" spans="4:4" x14ac:dyDescent="0.2">
      <c r="D302" t="s">
        <v>2752</v>
      </c>
    </row>
    <row r="303" spans="4:4" x14ac:dyDescent="0.2">
      <c r="D303" t="s">
        <v>2754</v>
      </c>
    </row>
    <row r="304" spans="4:4" x14ac:dyDescent="0.2">
      <c r="D304" t="s">
        <v>2756</v>
      </c>
    </row>
    <row r="305" spans="4:4" x14ac:dyDescent="0.2">
      <c r="D305" t="s">
        <v>2758</v>
      </c>
    </row>
    <row r="306" spans="4:4" x14ac:dyDescent="0.2">
      <c r="D306" t="s">
        <v>2760</v>
      </c>
    </row>
    <row r="307" spans="4:4" x14ac:dyDescent="0.2">
      <c r="D307" t="s">
        <v>2762</v>
      </c>
    </row>
    <row r="308" spans="4:4" x14ac:dyDescent="0.2">
      <c r="D308" t="s">
        <v>2764</v>
      </c>
    </row>
    <row r="309" spans="4:4" x14ac:dyDescent="0.2">
      <c r="D309" t="s">
        <v>2766</v>
      </c>
    </row>
    <row r="310" spans="4:4" x14ac:dyDescent="0.2">
      <c r="D310" t="s">
        <v>2768</v>
      </c>
    </row>
    <row r="311" spans="4:4" x14ac:dyDescent="0.2">
      <c r="D311" t="s">
        <v>2770</v>
      </c>
    </row>
    <row r="312" spans="4:4" x14ac:dyDescent="0.2">
      <c r="D312" t="s">
        <v>2772</v>
      </c>
    </row>
    <row r="313" spans="4:4" x14ac:dyDescent="0.2">
      <c r="D313" t="s">
        <v>2774</v>
      </c>
    </row>
    <row r="314" spans="4:4" x14ac:dyDescent="0.2">
      <c r="D314" t="s">
        <v>2776</v>
      </c>
    </row>
    <row r="315" spans="4:4" x14ac:dyDescent="0.2">
      <c r="D315" t="s">
        <v>2778</v>
      </c>
    </row>
    <row r="316" spans="4:4" x14ac:dyDescent="0.2">
      <c r="D316" t="s">
        <v>2780</v>
      </c>
    </row>
    <row r="317" spans="4:4" x14ac:dyDescent="0.2">
      <c r="D317" t="s">
        <v>2782</v>
      </c>
    </row>
    <row r="318" spans="4:4" x14ac:dyDescent="0.2">
      <c r="D318" t="s">
        <v>2784</v>
      </c>
    </row>
    <row r="319" spans="4:4" x14ac:dyDescent="0.2">
      <c r="D319" t="s">
        <v>2786</v>
      </c>
    </row>
    <row r="320" spans="4:4" x14ac:dyDescent="0.2">
      <c r="D320" t="s">
        <v>2788</v>
      </c>
    </row>
    <row r="321" spans="4:4" x14ac:dyDescent="0.2">
      <c r="D321" t="s">
        <v>2790</v>
      </c>
    </row>
    <row r="322" spans="4:4" x14ac:dyDescent="0.2">
      <c r="D322" t="s">
        <v>2792</v>
      </c>
    </row>
    <row r="323" spans="4:4" x14ac:dyDescent="0.2">
      <c r="D323" t="s">
        <v>2794</v>
      </c>
    </row>
    <row r="324" spans="4:4" x14ac:dyDescent="0.2">
      <c r="D324" t="s">
        <v>2796</v>
      </c>
    </row>
    <row r="325" spans="4:4" x14ac:dyDescent="0.2">
      <c r="D325" t="s">
        <v>2798</v>
      </c>
    </row>
    <row r="326" spans="4:4" x14ac:dyDescent="0.2">
      <c r="D326" t="s">
        <v>2800</v>
      </c>
    </row>
    <row r="327" spans="4:4" x14ac:dyDescent="0.2">
      <c r="D327" t="s">
        <v>2802</v>
      </c>
    </row>
    <row r="328" spans="4:4" x14ac:dyDescent="0.2">
      <c r="D328" t="s">
        <v>2804</v>
      </c>
    </row>
    <row r="329" spans="4:4" x14ac:dyDescent="0.2">
      <c r="D329" t="s">
        <v>2806</v>
      </c>
    </row>
    <row r="330" spans="4:4" x14ac:dyDescent="0.2">
      <c r="D330" t="s">
        <v>2808</v>
      </c>
    </row>
    <row r="331" spans="4:4" x14ac:dyDescent="0.2">
      <c r="D331" t="s">
        <v>2810</v>
      </c>
    </row>
    <row r="332" spans="4:4" x14ac:dyDescent="0.2">
      <c r="D332" t="s">
        <v>2812</v>
      </c>
    </row>
    <row r="333" spans="4:4" x14ac:dyDescent="0.2">
      <c r="D333" t="s">
        <v>2814</v>
      </c>
    </row>
    <row r="334" spans="4:4" x14ac:dyDescent="0.2">
      <c r="D334" t="s">
        <v>2816</v>
      </c>
    </row>
    <row r="335" spans="4:4" x14ac:dyDescent="0.2">
      <c r="D335" t="s">
        <v>2818</v>
      </c>
    </row>
    <row r="336" spans="4:4" x14ac:dyDescent="0.2">
      <c r="D336" t="s">
        <v>2820</v>
      </c>
    </row>
    <row r="337" spans="4:4" x14ac:dyDescent="0.2">
      <c r="D337" t="s">
        <v>2822</v>
      </c>
    </row>
    <row r="338" spans="4:4" x14ac:dyDescent="0.2">
      <c r="D338" t="s">
        <v>2824</v>
      </c>
    </row>
    <row r="339" spans="4:4" x14ac:dyDescent="0.2">
      <c r="D339" t="s">
        <v>2826</v>
      </c>
    </row>
    <row r="340" spans="4:4" x14ac:dyDescent="0.2">
      <c r="D340" t="s">
        <v>2828</v>
      </c>
    </row>
    <row r="341" spans="4:4" x14ac:dyDescent="0.2">
      <c r="D341" t="s">
        <v>2830</v>
      </c>
    </row>
    <row r="342" spans="4:4" x14ac:dyDescent="0.2">
      <c r="D342" t="s">
        <v>2832</v>
      </c>
    </row>
    <row r="343" spans="4:4" x14ac:dyDescent="0.2">
      <c r="D343" t="s">
        <v>2834</v>
      </c>
    </row>
    <row r="344" spans="4:4" x14ac:dyDescent="0.2">
      <c r="D344" t="s">
        <v>2836</v>
      </c>
    </row>
    <row r="345" spans="4:4" x14ac:dyDescent="0.2">
      <c r="D345" t="s">
        <v>2838</v>
      </c>
    </row>
    <row r="346" spans="4:4" x14ac:dyDescent="0.2">
      <c r="D346" t="s">
        <v>2840</v>
      </c>
    </row>
    <row r="347" spans="4:4" x14ac:dyDescent="0.2">
      <c r="D347" t="s">
        <v>2842</v>
      </c>
    </row>
    <row r="348" spans="4:4" x14ac:dyDescent="0.2">
      <c r="D348" t="s">
        <v>2844</v>
      </c>
    </row>
    <row r="349" spans="4:4" x14ac:dyDescent="0.2">
      <c r="D349" t="s">
        <v>2846</v>
      </c>
    </row>
    <row r="350" spans="4:4" x14ac:dyDescent="0.2">
      <c r="D350" t="s">
        <v>2848</v>
      </c>
    </row>
    <row r="351" spans="4:4" x14ac:dyDescent="0.2">
      <c r="D351" t="s">
        <v>2850</v>
      </c>
    </row>
    <row r="352" spans="4:4" x14ac:dyDescent="0.2">
      <c r="D352" t="s">
        <v>2852</v>
      </c>
    </row>
    <row r="353" spans="4:4" x14ac:dyDescent="0.2">
      <c r="D353" t="s">
        <v>2854</v>
      </c>
    </row>
    <row r="354" spans="4:4" x14ac:dyDescent="0.2">
      <c r="D354" t="s">
        <v>2856</v>
      </c>
    </row>
    <row r="355" spans="4:4" x14ac:dyDescent="0.2">
      <c r="D355" t="s">
        <v>2858</v>
      </c>
    </row>
    <row r="356" spans="4:4" x14ac:dyDescent="0.2">
      <c r="D356" t="s">
        <v>2860</v>
      </c>
    </row>
    <row r="357" spans="4:4" x14ac:dyDescent="0.2">
      <c r="D357" t="s">
        <v>2862</v>
      </c>
    </row>
    <row r="358" spans="4:4" x14ac:dyDescent="0.2">
      <c r="D358" t="s">
        <v>2864</v>
      </c>
    </row>
    <row r="359" spans="4:4" x14ac:dyDescent="0.2">
      <c r="D359" t="s">
        <v>2866</v>
      </c>
    </row>
    <row r="360" spans="4:4" x14ac:dyDescent="0.2">
      <c r="D360" t="s">
        <v>2868</v>
      </c>
    </row>
    <row r="361" spans="4:4" x14ac:dyDescent="0.2">
      <c r="D361" t="s">
        <v>2870</v>
      </c>
    </row>
    <row r="362" spans="4:4" x14ac:dyDescent="0.2">
      <c r="D362" t="s">
        <v>2872</v>
      </c>
    </row>
    <row r="363" spans="4:4" x14ac:dyDescent="0.2">
      <c r="D363" t="s">
        <v>2874</v>
      </c>
    </row>
    <row r="364" spans="4:4" x14ac:dyDescent="0.2">
      <c r="D364" t="s">
        <v>2876</v>
      </c>
    </row>
    <row r="365" spans="4:4" x14ac:dyDescent="0.2">
      <c r="D365" t="s">
        <v>2878</v>
      </c>
    </row>
    <row r="366" spans="4:4" x14ac:dyDescent="0.2">
      <c r="D366" t="s">
        <v>2880</v>
      </c>
    </row>
    <row r="367" spans="4:4" x14ac:dyDescent="0.2">
      <c r="D367" t="s">
        <v>2882</v>
      </c>
    </row>
    <row r="368" spans="4:4" x14ac:dyDescent="0.2">
      <c r="D368" t="s">
        <v>2884</v>
      </c>
    </row>
    <row r="369" spans="4:4" x14ac:dyDescent="0.2">
      <c r="D369" t="s">
        <v>2886</v>
      </c>
    </row>
    <row r="370" spans="4:4" x14ac:dyDescent="0.2">
      <c r="D370" t="s">
        <v>2888</v>
      </c>
    </row>
    <row r="371" spans="4:4" x14ac:dyDescent="0.2">
      <c r="D371" t="s">
        <v>2890</v>
      </c>
    </row>
    <row r="372" spans="4:4" x14ac:dyDescent="0.2">
      <c r="D372" t="s">
        <v>2892</v>
      </c>
    </row>
    <row r="373" spans="4:4" x14ac:dyDescent="0.2">
      <c r="D373" t="s">
        <v>2894</v>
      </c>
    </row>
    <row r="374" spans="4:4" x14ac:dyDescent="0.2">
      <c r="D374" t="s">
        <v>2896</v>
      </c>
    </row>
    <row r="375" spans="4:4" x14ac:dyDescent="0.2">
      <c r="D375" t="s">
        <v>2898</v>
      </c>
    </row>
    <row r="376" spans="4:4" x14ac:dyDescent="0.2">
      <c r="D376" t="s">
        <v>2900</v>
      </c>
    </row>
    <row r="377" spans="4:4" x14ac:dyDescent="0.2">
      <c r="D377" t="s">
        <v>2902</v>
      </c>
    </row>
    <row r="378" spans="4:4" x14ac:dyDescent="0.2">
      <c r="D378" t="s">
        <v>2904</v>
      </c>
    </row>
    <row r="379" spans="4:4" x14ac:dyDescent="0.2">
      <c r="D379" t="s">
        <v>2906</v>
      </c>
    </row>
    <row r="380" spans="4:4" x14ac:dyDescent="0.2">
      <c r="D380" t="s">
        <v>2908</v>
      </c>
    </row>
    <row r="381" spans="4:4" x14ac:dyDescent="0.2">
      <c r="D381" t="s">
        <v>2910</v>
      </c>
    </row>
    <row r="382" spans="4:4" x14ac:dyDescent="0.2">
      <c r="D382" t="s">
        <v>2912</v>
      </c>
    </row>
    <row r="383" spans="4:4" x14ac:dyDescent="0.2">
      <c r="D383" t="s">
        <v>2914</v>
      </c>
    </row>
    <row r="384" spans="4:4" x14ac:dyDescent="0.2">
      <c r="D384" t="s">
        <v>2916</v>
      </c>
    </row>
    <row r="385" spans="4:4" x14ac:dyDescent="0.2">
      <c r="D385" t="s">
        <v>3036</v>
      </c>
    </row>
    <row r="386" spans="4:4" x14ac:dyDescent="0.2">
      <c r="D386" t="s">
        <v>3038</v>
      </c>
    </row>
    <row r="387" spans="4:4" x14ac:dyDescent="0.2">
      <c r="D387" t="s">
        <v>3040</v>
      </c>
    </row>
    <row r="388" spans="4:4" x14ac:dyDescent="0.2">
      <c r="D388" t="s">
        <v>3042</v>
      </c>
    </row>
    <row r="389" spans="4:4" x14ac:dyDescent="0.2">
      <c r="D389" t="s">
        <v>3044</v>
      </c>
    </row>
    <row r="390" spans="4:4" x14ac:dyDescent="0.2">
      <c r="D390" t="s">
        <v>3046</v>
      </c>
    </row>
    <row r="391" spans="4:4" x14ac:dyDescent="0.2">
      <c r="D391" t="s">
        <v>3048</v>
      </c>
    </row>
    <row r="392" spans="4:4" x14ac:dyDescent="0.2">
      <c r="D392" t="s">
        <v>3050</v>
      </c>
    </row>
    <row r="393" spans="4:4" x14ac:dyDescent="0.2">
      <c r="D393" t="s">
        <v>3052</v>
      </c>
    </row>
    <row r="394" spans="4:4" x14ac:dyDescent="0.2">
      <c r="D394" t="s">
        <v>3054</v>
      </c>
    </row>
    <row r="395" spans="4:4" x14ac:dyDescent="0.2">
      <c r="D395" t="s">
        <v>3056</v>
      </c>
    </row>
    <row r="396" spans="4:4" x14ac:dyDescent="0.2">
      <c r="D396" t="s">
        <v>3059</v>
      </c>
    </row>
    <row r="397" spans="4:4" x14ac:dyDescent="0.2">
      <c r="D397" t="s">
        <v>3062</v>
      </c>
    </row>
    <row r="398" spans="4:4" x14ac:dyDescent="0.2">
      <c r="D398" t="s">
        <v>3064</v>
      </c>
    </row>
    <row r="399" spans="4:4" x14ac:dyDescent="0.2">
      <c r="D399" t="s">
        <v>3066</v>
      </c>
    </row>
    <row r="400" spans="4:4" x14ac:dyDescent="0.2">
      <c r="D400" t="s">
        <v>3068</v>
      </c>
    </row>
    <row r="401" spans="4:4" x14ac:dyDescent="0.2">
      <c r="D401" t="s">
        <v>3070</v>
      </c>
    </row>
    <row r="402" spans="4:4" x14ac:dyDescent="0.2">
      <c r="D402" t="s">
        <v>3072</v>
      </c>
    </row>
    <row r="403" spans="4:4" x14ac:dyDescent="0.2">
      <c r="D403" t="s">
        <v>3074</v>
      </c>
    </row>
    <row r="404" spans="4:4" x14ac:dyDescent="0.2">
      <c r="D404" t="s">
        <v>3090</v>
      </c>
    </row>
    <row r="405" spans="4:4" x14ac:dyDescent="0.2">
      <c r="D405" t="s">
        <v>3101</v>
      </c>
    </row>
    <row r="406" spans="4:4" x14ac:dyDescent="0.2">
      <c r="D406" t="s">
        <v>3110</v>
      </c>
    </row>
    <row r="407" spans="4:4" x14ac:dyDescent="0.2">
      <c r="D407" t="s">
        <v>3112</v>
      </c>
    </row>
    <row r="408" spans="4:4" x14ac:dyDescent="0.2">
      <c r="D408" t="s">
        <v>3114</v>
      </c>
    </row>
    <row r="409" spans="4:4" x14ac:dyDescent="0.2">
      <c r="D409" t="s">
        <v>3115</v>
      </c>
    </row>
    <row r="410" spans="4:4" x14ac:dyDescent="0.2">
      <c r="D410" t="s">
        <v>3117</v>
      </c>
    </row>
    <row r="411" spans="4:4" x14ac:dyDescent="0.2">
      <c r="D411" t="s">
        <v>3118</v>
      </c>
    </row>
    <row r="412" spans="4:4" x14ac:dyDescent="0.2">
      <c r="D412" t="s">
        <v>3121</v>
      </c>
    </row>
    <row r="413" spans="4:4" x14ac:dyDescent="0.2">
      <c r="D413" t="s">
        <v>3122</v>
      </c>
    </row>
    <row r="414" spans="4:4" x14ac:dyDescent="0.2">
      <c r="D414" t="s">
        <v>3123</v>
      </c>
    </row>
    <row r="415" spans="4:4" x14ac:dyDescent="0.2">
      <c r="D415" t="s">
        <v>3124</v>
      </c>
    </row>
    <row r="416" spans="4:4" x14ac:dyDescent="0.2">
      <c r="D416" t="s">
        <v>3125</v>
      </c>
    </row>
    <row r="417" spans="4:4" x14ac:dyDescent="0.2">
      <c r="D417" t="s">
        <v>3126</v>
      </c>
    </row>
    <row r="418" spans="4:4" x14ac:dyDescent="0.2">
      <c r="D418" t="s">
        <v>3128</v>
      </c>
    </row>
    <row r="419" spans="4:4" x14ac:dyDescent="0.2">
      <c r="D419" t="s">
        <v>3129</v>
      </c>
    </row>
    <row r="420" spans="4:4" x14ac:dyDescent="0.2">
      <c r="D420" t="s">
        <v>3130</v>
      </c>
    </row>
    <row r="421" spans="4:4" x14ac:dyDescent="0.2">
      <c r="D421" t="s">
        <v>3131</v>
      </c>
    </row>
    <row r="422" spans="4:4" x14ac:dyDescent="0.2">
      <c r="D422" t="s">
        <v>3132</v>
      </c>
    </row>
    <row r="423" spans="4:4" x14ac:dyDescent="0.2">
      <c r="D423" t="s">
        <v>3133</v>
      </c>
    </row>
    <row r="424" spans="4:4" x14ac:dyDescent="0.2">
      <c r="D424" t="s">
        <v>3135</v>
      </c>
    </row>
    <row r="425" spans="4:4" x14ac:dyDescent="0.2">
      <c r="D425" t="s">
        <v>3136</v>
      </c>
    </row>
    <row r="426" spans="4:4" x14ac:dyDescent="0.2">
      <c r="D426" t="s">
        <v>3137</v>
      </c>
    </row>
    <row r="427" spans="4:4" x14ac:dyDescent="0.2">
      <c r="D427" t="s">
        <v>3138</v>
      </c>
    </row>
    <row r="428" spans="4:4" x14ac:dyDescent="0.2">
      <c r="D428" t="s">
        <v>3139</v>
      </c>
    </row>
    <row r="429" spans="4:4" x14ac:dyDescent="0.2">
      <c r="D429" t="s">
        <v>3140</v>
      </c>
    </row>
    <row r="430" spans="4:4" x14ac:dyDescent="0.2">
      <c r="D430" t="s">
        <v>3144</v>
      </c>
    </row>
    <row r="431" spans="4:4" x14ac:dyDescent="0.2">
      <c r="D431" t="s">
        <v>3145</v>
      </c>
    </row>
    <row r="432" spans="4:4" x14ac:dyDescent="0.2">
      <c r="D432" t="s">
        <v>3146</v>
      </c>
    </row>
    <row r="433" spans="4:4" x14ac:dyDescent="0.2">
      <c r="D433" t="s">
        <v>3147</v>
      </c>
    </row>
    <row r="434" spans="4:4" x14ac:dyDescent="0.2">
      <c r="D434" t="s">
        <v>3148</v>
      </c>
    </row>
    <row r="435" spans="4:4" x14ac:dyDescent="0.2">
      <c r="D435" t="s">
        <v>3149</v>
      </c>
    </row>
    <row r="436" spans="4:4" x14ac:dyDescent="0.2">
      <c r="D436" t="s">
        <v>3152</v>
      </c>
    </row>
    <row r="437" spans="4:4" x14ac:dyDescent="0.2">
      <c r="D437" t="s">
        <v>3153</v>
      </c>
    </row>
    <row r="438" spans="4:4" x14ac:dyDescent="0.2">
      <c r="D438" t="s">
        <v>3154</v>
      </c>
    </row>
    <row r="439" spans="4:4" x14ac:dyDescent="0.2">
      <c r="D439" t="s">
        <v>3157</v>
      </c>
    </row>
    <row r="440" spans="4:4" x14ac:dyDescent="0.2">
      <c r="D440" t="s">
        <v>3158</v>
      </c>
    </row>
    <row r="441" spans="4:4" x14ac:dyDescent="0.2">
      <c r="D441" t="s">
        <v>3159</v>
      </c>
    </row>
    <row r="442" spans="4:4" x14ac:dyDescent="0.2">
      <c r="D442" t="s">
        <v>3160</v>
      </c>
    </row>
    <row r="443" spans="4:4" x14ac:dyDescent="0.2">
      <c r="D443" t="s">
        <v>3161</v>
      </c>
    </row>
    <row r="444" spans="4:4" x14ac:dyDescent="0.2">
      <c r="D444" t="s">
        <v>3162</v>
      </c>
    </row>
    <row r="445" spans="4:4" x14ac:dyDescent="0.2">
      <c r="D445" t="s">
        <v>3165</v>
      </c>
    </row>
    <row r="446" spans="4:4" x14ac:dyDescent="0.2">
      <c r="D446" t="s">
        <v>3166</v>
      </c>
    </row>
    <row r="447" spans="4:4" x14ac:dyDescent="0.2">
      <c r="D447" t="s">
        <v>3167</v>
      </c>
    </row>
    <row r="448" spans="4:4" x14ac:dyDescent="0.2">
      <c r="D448" t="s">
        <v>3168</v>
      </c>
    </row>
    <row r="449" spans="4:4" x14ac:dyDescent="0.2">
      <c r="D449" t="s">
        <v>3169</v>
      </c>
    </row>
    <row r="450" spans="4:4" x14ac:dyDescent="0.2">
      <c r="D450" t="s">
        <v>3170</v>
      </c>
    </row>
    <row r="451" spans="4:4" x14ac:dyDescent="0.2">
      <c r="D451" t="s">
        <v>3172</v>
      </c>
    </row>
    <row r="452" spans="4:4" x14ac:dyDescent="0.2">
      <c r="D452" t="s">
        <v>3173</v>
      </c>
    </row>
    <row r="453" spans="4:4" x14ac:dyDescent="0.2">
      <c r="D453" t="s">
        <v>3174</v>
      </c>
    </row>
    <row r="454" spans="4:4" x14ac:dyDescent="0.2">
      <c r="D454" t="s">
        <v>3176</v>
      </c>
    </row>
    <row r="455" spans="4:4" x14ac:dyDescent="0.2">
      <c r="D455" t="s">
        <v>3177</v>
      </c>
    </row>
    <row r="456" spans="4:4" x14ac:dyDescent="0.2">
      <c r="D456" t="s">
        <v>3178</v>
      </c>
    </row>
    <row r="457" spans="4:4" x14ac:dyDescent="0.2">
      <c r="D457" t="s">
        <v>3179</v>
      </c>
    </row>
    <row r="458" spans="4:4" x14ac:dyDescent="0.2">
      <c r="D458" t="s">
        <v>3180</v>
      </c>
    </row>
    <row r="459" spans="4:4" x14ac:dyDescent="0.2">
      <c r="D459" t="s">
        <v>3181</v>
      </c>
    </row>
    <row r="460" spans="4:4" x14ac:dyDescent="0.2">
      <c r="D460" t="s">
        <v>3183</v>
      </c>
    </row>
    <row r="461" spans="4:4" x14ac:dyDescent="0.2">
      <c r="D461" t="s">
        <v>3184</v>
      </c>
    </row>
    <row r="462" spans="4:4" x14ac:dyDescent="0.2">
      <c r="D462" t="s">
        <v>3185</v>
      </c>
    </row>
    <row r="463" spans="4:4" x14ac:dyDescent="0.2">
      <c r="D463" t="s">
        <v>3186</v>
      </c>
    </row>
    <row r="464" spans="4:4" x14ac:dyDescent="0.2">
      <c r="D464" t="s">
        <v>3187</v>
      </c>
    </row>
    <row r="465" spans="4:4" x14ac:dyDescent="0.2">
      <c r="D465" t="s">
        <v>3993</v>
      </c>
    </row>
    <row r="466" spans="4:4" x14ac:dyDescent="0.2">
      <c r="D466" t="s">
        <v>3995</v>
      </c>
    </row>
    <row r="467" spans="4:4" x14ac:dyDescent="0.2">
      <c r="D467" t="s">
        <v>3997</v>
      </c>
    </row>
    <row r="468" spans="4:4" x14ac:dyDescent="0.2">
      <c r="D468" t="s">
        <v>3999</v>
      </c>
    </row>
    <row r="469" spans="4:4" x14ac:dyDescent="0.2">
      <c r="D469" t="s">
        <v>4001</v>
      </c>
    </row>
    <row r="470" spans="4:4" x14ac:dyDescent="0.2">
      <c r="D470" t="s">
        <v>4003</v>
      </c>
    </row>
    <row r="471" spans="4:4" x14ac:dyDescent="0.2">
      <c r="D471" t="s">
        <v>4005</v>
      </c>
    </row>
    <row r="472" spans="4:4" x14ac:dyDescent="0.2">
      <c r="D472" t="s">
        <v>4007</v>
      </c>
    </row>
    <row r="473" spans="4:4" x14ac:dyDescent="0.2">
      <c r="D473" t="s">
        <v>4009</v>
      </c>
    </row>
    <row r="474" spans="4:4" x14ac:dyDescent="0.2">
      <c r="D474" t="s">
        <v>4011</v>
      </c>
    </row>
    <row r="475" spans="4:4" x14ac:dyDescent="0.2">
      <c r="D475" t="s">
        <v>4013</v>
      </c>
    </row>
    <row r="476" spans="4:4" x14ac:dyDescent="0.2">
      <c r="D476" t="s">
        <v>4015</v>
      </c>
    </row>
    <row r="477" spans="4:4" x14ac:dyDescent="0.2">
      <c r="D477" t="s">
        <v>4017</v>
      </c>
    </row>
    <row r="478" spans="4:4" x14ac:dyDescent="0.2">
      <c r="D478" t="s">
        <v>4019</v>
      </c>
    </row>
    <row r="479" spans="4:4" x14ac:dyDescent="0.2">
      <c r="D479" t="s">
        <v>4021</v>
      </c>
    </row>
    <row r="480" spans="4:4" x14ac:dyDescent="0.2">
      <c r="D480" t="s">
        <v>4023</v>
      </c>
    </row>
    <row r="481" spans="4:4" x14ac:dyDescent="0.2">
      <c r="D481" t="s">
        <v>4025</v>
      </c>
    </row>
    <row r="482" spans="4:4" x14ac:dyDescent="0.2">
      <c r="D482" t="s">
        <v>4027</v>
      </c>
    </row>
    <row r="483" spans="4:4" x14ac:dyDescent="0.2">
      <c r="D483" t="s">
        <v>4029</v>
      </c>
    </row>
    <row r="484" spans="4:4" x14ac:dyDescent="0.2">
      <c r="D484" t="s">
        <v>4031</v>
      </c>
    </row>
    <row r="485" spans="4:4" x14ac:dyDescent="0.2">
      <c r="D485" t="s">
        <v>4033</v>
      </c>
    </row>
    <row r="486" spans="4:4" x14ac:dyDescent="0.2">
      <c r="D486" t="s">
        <v>4035</v>
      </c>
    </row>
    <row r="487" spans="4:4" x14ac:dyDescent="0.2">
      <c r="D487" t="s">
        <v>4037</v>
      </c>
    </row>
    <row r="488" spans="4:4" x14ac:dyDescent="0.2">
      <c r="D488" t="s">
        <v>4039</v>
      </c>
    </row>
    <row r="489" spans="4:4" x14ac:dyDescent="0.2">
      <c r="D489" t="s">
        <v>4041</v>
      </c>
    </row>
    <row r="490" spans="4:4" x14ac:dyDescent="0.2">
      <c r="D490" t="s">
        <v>4043</v>
      </c>
    </row>
    <row r="491" spans="4:4" x14ac:dyDescent="0.2">
      <c r="D491" t="s">
        <v>4045</v>
      </c>
    </row>
    <row r="492" spans="4:4" x14ac:dyDescent="0.2">
      <c r="D492" t="s">
        <v>4047</v>
      </c>
    </row>
    <row r="493" spans="4:4" x14ac:dyDescent="0.2">
      <c r="D493" t="s">
        <v>4049</v>
      </c>
    </row>
    <row r="494" spans="4:4" x14ac:dyDescent="0.2">
      <c r="D494" t="s">
        <v>4051</v>
      </c>
    </row>
    <row r="495" spans="4:4" x14ac:dyDescent="0.2">
      <c r="D495" t="s">
        <v>4053</v>
      </c>
    </row>
    <row r="496" spans="4:4" x14ac:dyDescent="0.2">
      <c r="D496" t="s">
        <v>4055</v>
      </c>
    </row>
    <row r="497" spans="4:4" x14ac:dyDescent="0.2">
      <c r="D497" t="s">
        <v>4057</v>
      </c>
    </row>
    <row r="498" spans="4:4" x14ac:dyDescent="0.2">
      <c r="D498" t="s">
        <v>4059</v>
      </c>
    </row>
    <row r="499" spans="4:4" x14ac:dyDescent="0.2">
      <c r="D499" t="s">
        <v>4061</v>
      </c>
    </row>
    <row r="500" spans="4:4" x14ac:dyDescent="0.2">
      <c r="D500" t="s">
        <v>4063</v>
      </c>
    </row>
    <row r="501" spans="4:4" x14ac:dyDescent="0.2">
      <c r="D501" t="s">
        <v>4065</v>
      </c>
    </row>
    <row r="502" spans="4:4" x14ac:dyDescent="0.2">
      <c r="D502" t="s">
        <v>4067</v>
      </c>
    </row>
    <row r="503" spans="4:4" x14ac:dyDescent="0.2">
      <c r="D503" t="s">
        <v>4069</v>
      </c>
    </row>
    <row r="504" spans="4:4" x14ac:dyDescent="0.2">
      <c r="D504" t="s">
        <v>4071</v>
      </c>
    </row>
    <row r="505" spans="4:4" x14ac:dyDescent="0.2">
      <c r="D505" t="s">
        <v>4073</v>
      </c>
    </row>
    <row r="506" spans="4:4" x14ac:dyDescent="0.2">
      <c r="D506" t="s">
        <v>4075</v>
      </c>
    </row>
    <row r="507" spans="4:4" x14ac:dyDescent="0.2">
      <c r="D507" t="s">
        <v>4077</v>
      </c>
    </row>
    <row r="508" spans="4:4" x14ac:dyDescent="0.2">
      <c r="D508" t="s">
        <v>4079</v>
      </c>
    </row>
    <row r="509" spans="4:4" x14ac:dyDescent="0.2">
      <c r="D509" t="s">
        <v>4081</v>
      </c>
    </row>
    <row r="510" spans="4:4" x14ac:dyDescent="0.2">
      <c r="D510" t="s">
        <v>4083</v>
      </c>
    </row>
    <row r="511" spans="4:4" x14ac:dyDescent="0.2">
      <c r="D511" t="s">
        <v>4085</v>
      </c>
    </row>
    <row r="512" spans="4:4" x14ac:dyDescent="0.2">
      <c r="D512" t="s">
        <v>4087</v>
      </c>
    </row>
    <row r="513" spans="4:4" x14ac:dyDescent="0.2">
      <c r="D513" t="s">
        <v>4089</v>
      </c>
    </row>
    <row r="514" spans="4:4" x14ac:dyDescent="0.2">
      <c r="D514" t="s">
        <v>4091</v>
      </c>
    </row>
    <row r="515" spans="4:4" x14ac:dyDescent="0.2">
      <c r="D515" t="s">
        <v>4093</v>
      </c>
    </row>
    <row r="516" spans="4:4" x14ac:dyDescent="0.2">
      <c r="D516" t="s">
        <v>4095</v>
      </c>
    </row>
    <row r="517" spans="4:4" x14ac:dyDescent="0.2">
      <c r="D517" t="s">
        <v>4097</v>
      </c>
    </row>
    <row r="518" spans="4:4" x14ac:dyDescent="0.2">
      <c r="D518" t="s">
        <v>4099</v>
      </c>
    </row>
    <row r="519" spans="4:4" x14ac:dyDescent="0.2">
      <c r="D519" t="s">
        <v>4101</v>
      </c>
    </row>
    <row r="520" spans="4:4" x14ac:dyDescent="0.2">
      <c r="D520" t="s">
        <v>4103</v>
      </c>
    </row>
    <row r="521" spans="4:4" x14ac:dyDescent="0.2">
      <c r="D521" t="s">
        <v>4105</v>
      </c>
    </row>
    <row r="522" spans="4:4" x14ac:dyDescent="0.2">
      <c r="D522" t="s">
        <v>4107</v>
      </c>
    </row>
    <row r="523" spans="4:4" x14ac:dyDescent="0.2">
      <c r="D523" t="s">
        <v>4109</v>
      </c>
    </row>
    <row r="524" spans="4:4" x14ac:dyDescent="0.2">
      <c r="D524" t="s">
        <v>4111</v>
      </c>
    </row>
    <row r="525" spans="4:4" x14ac:dyDescent="0.2">
      <c r="D525" t="s">
        <v>4113</v>
      </c>
    </row>
    <row r="526" spans="4:4" x14ac:dyDescent="0.2">
      <c r="D526" t="s">
        <v>4115</v>
      </c>
    </row>
    <row r="527" spans="4:4" x14ac:dyDescent="0.2">
      <c r="D527" t="s">
        <v>4117</v>
      </c>
    </row>
    <row r="528" spans="4:4" x14ac:dyDescent="0.2">
      <c r="D528" t="s">
        <v>4119</v>
      </c>
    </row>
    <row r="529" spans="4:4" x14ac:dyDescent="0.2">
      <c r="D529" t="s">
        <v>4121</v>
      </c>
    </row>
    <row r="530" spans="4:4" x14ac:dyDescent="0.2">
      <c r="D530" t="s">
        <v>4123</v>
      </c>
    </row>
    <row r="531" spans="4:4" x14ac:dyDescent="0.2">
      <c r="D531" t="s">
        <v>4125</v>
      </c>
    </row>
    <row r="532" spans="4:4" x14ac:dyDescent="0.2">
      <c r="D532" t="s">
        <v>4127</v>
      </c>
    </row>
    <row r="533" spans="4:4" x14ac:dyDescent="0.2">
      <c r="D533" t="s">
        <v>4129</v>
      </c>
    </row>
    <row r="534" spans="4:4" x14ac:dyDescent="0.2">
      <c r="D534" t="s">
        <v>4131</v>
      </c>
    </row>
    <row r="535" spans="4:4" x14ac:dyDescent="0.2">
      <c r="D535" t="s">
        <v>4133</v>
      </c>
    </row>
    <row r="536" spans="4:4" x14ac:dyDescent="0.2">
      <c r="D536" t="s">
        <v>4135</v>
      </c>
    </row>
    <row r="537" spans="4:4" x14ac:dyDescent="0.2">
      <c r="D537" t="s">
        <v>4137</v>
      </c>
    </row>
    <row r="538" spans="4:4" x14ac:dyDescent="0.2">
      <c r="D538" t="s">
        <v>4139</v>
      </c>
    </row>
    <row r="539" spans="4:4" x14ac:dyDescent="0.2">
      <c r="D539" t="s">
        <v>4141</v>
      </c>
    </row>
    <row r="540" spans="4:4" x14ac:dyDescent="0.2">
      <c r="D540" t="s">
        <v>4143</v>
      </c>
    </row>
    <row r="541" spans="4:4" x14ac:dyDescent="0.2">
      <c r="D541" t="s">
        <v>4145</v>
      </c>
    </row>
    <row r="542" spans="4:4" x14ac:dyDescent="0.2">
      <c r="D542" t="s">
        <v>4147</v>
      </c>
    </row>
    <row r="543" spans="4:4" x14ac:dyDescent="0.2">
      <c r="D543" t="s">
        <v>4149</v>
      </c>
    </row>
    <row r="544" spans="4:4" x14ac:dyDescent="0.2">
      <c r="D544" t="s">
        <v>4151</v>
      </c>
    </row>
    <row r="545" spans="4:4" x14ac:dyDescent="0.2">
      <c r="D545" t="s">
        <v>4153</v>
      </c>
    </row>
    <row r="546" spans="4:4" x14ac:dyDescent="0.2">
      <c r="D546" t="s">
        <v>4155</v>
      </c>
    </row>
    <row r="547" spans="4:4" x14ac:dyDescent="0.2">
      <c r="D547" t="s">
        <v>4157</v>
      </c>
    </row>
    <row r="548" spans="4:4" x14ac:dyDescent="0.2">
      <c r="D548" t="s">
        <v>4159</v>
      </c>
    </row>
    <row r="549" spans="4:4" x14ac:dyDescent="0.2">
      <c r="D549" t="s">
        <v>4161</v>
      </c>
    </row>
    <row r="550" spans="4:4" x14ac:dyDescent="0.2">
      <c r="D550" t="s">
        <v>4163</v>
      </c>
    </row>
    <row r="551" spans="4:4" x14ac:dyDescent="0.2">
      <c r="D551" t="s">
        <v>4165</v>
      </c>
    </row>
    <row r="552" spans="4:4" x14ac:dyDescent="0.2">
      <c r="D552" t="s">
        <v>4167</v>
      </c>
    </row>
    <row r="553" spans="4:4" x14ac:dyDescent="0.2">
      <c r="D553" t="s">
        <v>4169</v>
      </c>
    </row>
    <row r="554" spans="4:4" x14ac:dyDescent="0.2">
      <c r="D554" t="s">
        <v>4171</v>
      </c>
    </row>
    <row r="555" spans="4:4" x14ac:dyDescent="0.2">
      <c r="D555" t="s">
        <v>4173</v>
      </c>
    </row>
    <row r="556" spans="4:4" x14ac:dyDescent="0.2">
      <c r="D556" t="s">
        <v>4175</v>
      </c>
    </row>
    <row r="557" spans="4:4" x14ac:dyDescent="0.2">
      <c r="D557" t="s">
        <v>4177</v>
      </c>
    </row>
    <row r="558" spans="4:4" x14ac:dyDescent="0.2">
      <c r="D558" t="s">
        <v>4179</v>
      </c>
    </row>
    <row r="559" spans="4:4" x14ac:dyDescent="0.2">
      <c r="D559" t="s">
        <v>4181</v>
      </c>
    </row>
    <row r="560" spans="4:4" x14ac:dyDescent="0.2">
      <c r="D560" t="s">
        <v>4183</v>
      </c>
    </row>
    <row r="561" spans="4:4" x14ac:dyDescent="0.2">
      <c r="D561" t="s">
        <v>4185</v>
      </c>
    </row>
    <row r="562" spans="4:4" x14ac:dyDescent="0.2">
      <c r="D562" t="s">
        <v>4187</v>
      </c>
    </row>
    <row r="563" spans="4:4" x14ac:dyDescent="0.2">
      <c r="D563" t="s">
        <v>4189</v>
      </c>
    </row>
    <row r="564" spans="4:4" x14ac:dyDescent="0.2">
      <c r="D564" t="s">
        <v>4191</v>
      </c>
    </row>
    <row r="565" spans="4:4" x14ac:dyDescent="0.2">
      <c r="D565" t="s">
        <v>4193</v>
      </c>
    </row>
    <row r="566" spans="4:4" x14ac:dyDescent="0.2">
      <c r="D566" t="s">
        <v>4195</v>
      </c>
    </row>
    <row r="567" spans="4:4" x14ac:dyDescent="0.2">
      <c r="D567" t="s">
        <v>4197</v>
      </c>
    </row>
    <row r="568" spans="4:4" x14ac:dyDescent="0.2">
      <c r="D568" t="s">
        <v>4199</v>
      </c>
    </row>
    <row r="569" spans="4:4" x14ac:dyDescent="0.2">
      <c r="D569" t="s">
        <v>4201</v>
      </c>
    </row>
    <row r="570" spans="4:4" x14ac:dyDescent="0.2">
      <c r="D570" t="s">
        <v>4203</v>
      </c>
    </row>
    <row r="571" spans="4:4" x14ac:dyDescent="0.2">
      <c r="D571" t="s">
        <v>4205</v>
      </c>
    </row>
    <row r="572" spans="4:4" x14ac:dyDescent="0.2">
      <c r="D572" t="s">
        <v>4207</v>
      </c>
    </row>
    <row r="573" spans="4:4" x14ac:dyDescent="0.2">
      <c r="D573" t="s">
        <v>4209</v>
      </c>
    </row>
    <row r="574" spans="4:4" x14ac:dyDescent="0.2">
      <c r="D574" t="s">
        <v>4211</v>
      </c>
    </row>
    <row r="575" spans="4:4" x14ac:dyDescent="0.2">
      <c r="D575" t="s">
        <v>4213</v>
      </c>
    </row>
    <row r="576" spans="4:4" x14ac:dyDescent="0.2">
      <c r="D576" t="s">
        <v>4215</v>
      </c>
    </row>
    <row r="577" spans="4:4" x14ac:dyDescent="0.2">
      <c r="D577" t="s">
        <v>4217</v>
      </c>
    </row>
    <row r="578" spans="4:4" x14ac:dyDescent="0.2">
      <c r="D578" t="s">
        <v>4219</v>
      </c>
    </row>
    <row r="579" spans="4:4" x14ac:dyDescent="0.2">
      <c r="D579" t="s">
        <v>4221</v>
      </c>
    </row>
    <row r="580" spans="4:4" x14ac:dyDescent="0.2">
      <c r="D580" t="s">
        <v>4223</v>
      </c>
    </row>
    <row r="581" spans="4:4" x14ac:dyDescent="0.2">
      <c r="D581" t="s">
        <v>4225</v>
      </c>
    </row>
    <row r="582" spans="4:4" x14ac:dyDescent="0.2">
      <c r="D582" t="s">
        <v>4227</v>
      </c>
    </row>
    <row r="583" spans="4:4" x14ac:dyDescent="0.2">
      <c r="D583" t="s">
        <v>4229</v>
      </c>
    </row>
    <row r="584" spans="4:4" x14ac:dyDescent="0.2">
      <c r="D584" t="s">
        <v>4231</v>
      </c>
    </row>
    <row r="585" spans="4:4" x14ac:dyDescent="0.2">
      <c r="D585" t="s">
        <v>4233</v>
      </c>
    </row>
    <row r="586" spans="4:4" x14ac:dyDescent="0.2">
      <c r="D586" t="s">
        <v>4235</v>
      </c>
    </row>
    <row r="587" spans="4:4" x14ac:dyDescent="0.2">
      <c r="D587" t="s">
        <v>4237</v>
      </c>
    </row>
    <row r="588" spans="4:4" x14ac:dyDescent="0.2">
      <c r="D588" t="s">
        <v>4239</v>
      </c>
    </row>
    <row r="589" spans="4:4" x14ac:dyDescent="0.2">
      <c r="D589" t="s">
        <v>4241</v>
      </c>
    </row>
    <row r="590" spans="4:4" x14ac:dyDescent="0.2">
      <c r="D590" t="s">
        <v>4243</v>
      </c>
    </row>
    <row r="591" spans="4:4" x14ac:dyDescent="0.2">
      <c r="D591" t="s">
        <v>4245</v>
      </c>
    </row>
    <row r="592" spans="4:4" x14ac:dyDescent="0.2">
      <c r="D592" t="s">
        <v>4247</v>
      </c>
    </row>
    <row r="593" spans="4:4" x14ac:dyDescent="0.2">
      <c r="D593" t="s">
        <v>4249</v>
      </c>
    </row>
    <row r="594" spans="4:4" x14ac:dyDescent="0.2">
      <c r="D594" t="s">
        <v>4251</v>
      </c>
    </row>
    <row r="595" spans="4:4" x14ac:dyDescent="0.2">
      <c r="D595" t="s">
        <v>4253</v>
      </c>
    </row>
    <row r="596" spans="4:4" x14ac:dyDescent="0.2">
      <c r="D596" t="s">
        <v>4255</v>
      </c>
    </row>
    <row r="597" spans="4:4" x14ac:dyDescent="0.2">
      <c r="D597" t="s">
        <v>4257</v>
      </c>
    </row>
    <row r="598" spans="4:4" x14ac:dyDescent="0.2">
      <c r="D598" t="s">
        <v>4259</v>
      </c>
    </row>
    <row r="599" spans="4:4" x14ac:dyDescent="0.2">
      <c r="D599" t="s">
        <v>4261</v>
      </c>
    </row>
    <row r="600" spans="4:4" x14ac:dyDescent="0.2">
      <c r="D600" t="s">
        <v>4263</v>
      </c>
    </row>
    <row r="601" spans="4:4" x14ac:dyDescent="0.2">
      <c r="D601" t="s">
        <v>4265</v>
      </c>
    </row>
    <row r="602" spans="4:4" x14ac:dyDescent="0.2">
      <c r="D602" t="s">
        <v>4267</v>
      </c>
    </row>
    <row r="603" spans="4:4" x14ac:dyDescent="0.2">
      <c r="D603" t="s">
        <v>4269</v>
      </c>
    </row>
    <row r="604" spans="4:4" x14ac:dyDescent="0.2">
      <c r="D604" t="s">
        <v>4271</v>
      </c>
    </row>
    <row r="605" spans="4:4" x14ac:dyDescent="0.2">
      <c r="D605" t="s">
        <v>4273</v>
      </c>
    </row>
    <row r="606" spans="4:4" x14ac:dyDescent="0.2">
      <c r="D606" t="s">
        <v>4275</v>
      </c>
    </row>
    <row r="607" spans="4:4" x14ac:dyDescent="0.2">
      <c r="D607" t="s">
        <v>4277</v>
      </c>
    </row>
    <row r="608" spans="4:4" x14ac:dyDescent="0.2">
      <c r="D608" t="s">
        <v>4279</v>
      </c>
    </row>
    <row r="609" spans="4:4" x14ac:dyDescent="0.2">
      <c r="D609" t="s">
        <v>4281</v>
      </c>
    </row>
    <row r="610" spans="4:4" x14ac:dyDescent="0.2">
      <c r="D610" t="s">
        <v>4283</v>
      </c>
    </row>
    <row r="611" spans="4:4" x14ac:dyDescent="0.2">
      <c r="D611" t="s">
        <v>4285</v>
      </c>
    </row>
    <row r="612" spans="4:4" x14ac:dyDescent="0.2">
      <c r="D612" t="s">
        <v>4287</v>
      </c>
    </row>
    <row r="613" spans="4:4" x14ac:dyDescent="0.2">
      <c r="D613" t="s">
        <v>4289</v>
      </c>
    </row>
    <row r="614" spans="4:4" x14ac:dyDescent="0.2">
      <c r="D614" t="s">
        <v>4291</v>
      </c>
    </row>
    <row r="615" spans="4:4" x14ac:dyDescent="0.2">
      <c r="D615" t="s">
        <v>4293</v>
      </c>
    </row>
    <row r="616" spans="4:4" x14ac:dyDescent="0.2">
      <c r="D616" t="s">
        <v>4295</v>
      </c>
    </row>
    <row r="617" spans="4:4" x14ac:dyDescent="0.2">
      <c r="D617" t="s">
        <v>4297</v>
      </c>
    </row>
    <row r="618" spans="4:4" x14ac:dyDescent="0.2">
      <c r="D618" t="s">
        <v>4299</v>
      </c>
    </row>
    <row r="619" spans="4:4" x14ac:dyDescent="0.2">
      <c r="D619" t="s">
        <v>4301</v>
      </c>
    </row>
    <row r="620" spans="4:4" x14ac:dyDescent="0.2">
      <c r="D620" t="s">
        <v>4303</v>
      </c>
    </row>
    <row r="621" spans="4:4" x14ac:dyDescent="0.2">
      <c r="D621" t="s">
        <v>4305</v>
      </c>
    </row>
    <row r="622" spans="4:4" x14ac:dyDescent="0.2">
      <c r="D622" t="s">
        <v>4307</v>
      </c>
    </row>
    <row r="623" spans="4:4" x14ac:dyDescent="0.2">
      <c r="D623" t="s">
        <v>4309</v>
      </c>
    </row>
    <row r="624" spans="4:4" x14ac:dyDescent="0.2">
      <c r="D624" t="s">
        <v>4311</v>
      </c>
    </row>
    <row r="625" spans="4:4" x14ac:dyDescent="0.2">
      <c r="D625" t="s">
        <v>4313</v>
      </c>
    </row>
    <row r="626" spans="4:4" x14ac:dyDescent="0.2">
      <c r="D626" t="s">
        <v>4315</v>
      </c>
    </row>
    <row r="627" spans="4:4" x14ac:dyDescent="0.2">
      <c r="D627" t="s">
        <v>4317</v>
      </c>
    </row>
    <row r="628" spans="4:4" x14ac:dyDescent="0.2">
      <c r="D628" t="s">
        <v>4319</v>
      </c>
    </row>
    <row r="629" spans="4:4" x14ac:dyDescent="0.2">
      <c r="D629" t="s">
        <v>4321</v>
      </c>
    </row>
    <row r="630" spans="4:4" x14ac:dyDescent="0.2">
      <c r="D630" t="s">
        <v>4323</v>
      </c>
    </row>
    <row r="631" spans="4:4" x14ac:dyDescent="0.2">
      <c r="D631" t="s">
        <v>4325</v>
      </c>
    </row>
    <row r="632" spans="4:4" x14ac:dyDescent="0.2">
      <c r="D632" t="s">
        <v>4327</v>
      </c>
    </row>
    <row r="633" spans="4:4" x14ac:dyDescent="0.2">
      <c r="D633" t="s">
        <v>4329</v>
      </c>
    </row>
    <row r="634" spans="4:4" x14ac:dyDescent="0.2">
      <c r="D634" t="s">
        <v>4331</v>
      </c>
    </row>
    <row r="635" spans="4:4" x14ac:dyDescent="0.2">
      <c r="D635" t="s">
        <v>4333</v>
      </c>
    </row>
    <row r="636" spans="4:4" x14ac:dyDescent="0.2">
      <c r="D636" t="s">
        <v>4335</v>
      </c>
    </row>
    <row r="637" spans="4:4" x14ac:dyDescent="0.2">
      <c r="D637" t="s">
        <v>4337</v>
      </c>
    </row>
    <row r="638" spans="4:4" x14ac:dyDescent="0.2">
      <c r="D638" t="s">
        <v>4339</v>
      </c>
    </row>
    <row r="639" spans="4:4" x14ac:dyDescent="0.2">
      <c r="D639" t="s">
        <v>4341</v>
      </c>
    </row>
    <row r="640" spans="4:4" x14ac:dyDescent="0.2">
      <c r="D640" t="s">
        <v>4343</v>
      </c>
    </row>
    <row r="641" spans="4:4" x14ac:dyDescent="0.2">
      <c r="D641" t="s">
        <v>4345</v>
      </c>
    </row>
    <row r="642" spans="4:4" x14ac:dyDescent="0.2">
      <c r="D642" t="s">
        <v>4347</v>
      </c>
    </row>
    <row r="643" spans="4:4" x14ac:dyDescent="0.2">
      <c r="D643" t="s">
        <v>4349</v>
      </c>
    </row>
    <row r="644" spans="4:4" x14ac:dyDescent="0.2">
      <c r="D644" t="s">
        <v>4351</v>
      </c>
    </row>
    <row r="645" spans="4:4" x14ac:dyDescent="0.2">
      <c r="D645" t="s">
        <v>4353</v>
      </c>
    </row>
    <row r="646" spans="4:4" x14ac:dyDescent="0.2">
      <c r="D646" t="s">
        <v>4355</v>
      </c>
    </row>
    <row r="647" spans="4:4" x14ac:dyDescent="0.2">
      <c r="D647" t="s">
        <v>4357</v>
      </c>
    </row>
    <row r="648" spans="4:4" x14ac:dyDescent="0.2">
      <c r="D648" t="s">
        <v>4359</v>
      </c>
    </row>
    <row r="649" spans="4:4" x14ac:dyDescent="0.2">
      <c r="D649" t="s">
        <v>4361</v>
      </c>
    </row>
    <row r="650" spans="4:4" x14ac:dyDescent="0.2">
      <c r="D650" t="s">
        <v>4363</v>
      </c>
    </row>
    <row r="651" spans="4:4" x14ac:dyDescent="0.2">
      <c r="D651" t="s">
        <v>4365</v>
      </c>
    </row>
    <row r="652" spans="4:4" x14ac:dyDescent="0.2">
      <c r="D652" t="s">
        <v>4367</v>
      </c>
    </row>
    <row r="653" spans="4:4" x14ac:dyDescent="0.2">
      <c r="D653" t="s">
        <v>4369</v>
      </c>
    </row>
    <row r="654" spans="4:4" x14ac:dyDescent="0.2">
      <c r="D654" t="s">
        <v>4371</v>
      </c>
    </row>
    <row r="655" spans="4:4" x14ac:dyDescent="0.2">
      <c r="D655" t="s">
        <v>4373</v>
      </c>
    </row>
    <row r="656" spans="4:4" x14ac:dyDescent="0.2">
      <c r="D656" t="s">
        <v>4375</v>
      </c>
    </row>
    <row r="657" spans="4:4" x14ac:dyDescent="0.2">
      <c r="D657" t="s">
        <v>4377</v>
      </c>
    </row>
    <row r="658" spans="4:4" x14ac:dyDescent="0.2">
      <c r="D658" t="s">
        <v>4379</v>
      </c>
    </row>
    <row r="659" spans="4:4" x14ac:dyDescent="0.2">
      <c r="D659" t="s">
        <v>4381</v>
      </c>
    </row>
    <row r="660" spans="4:4" x14ac:dyDescent="0.2">
      <c r="D660" t="s">
        <v>4383</v>
      </c>
    </row>
    <row r="661" spans="4:4" x14ac:dyDescent="0.2">
      <c r="D661" t="s">
        <v>4385</v>
      </c>
    </row>
    <row r="662" spans="4:4" x14ac:dyDescent="0.2">
      <c r="D662" t="s">
        <v>4387</v>
      </c>
    </row>
    <row r="663" spans="4:4" x14ac:dyDescent="0.2">
      <c r="D663" t="s">
        <v>4389</v>
      </c>
    </row>
    <row r="664" spans="4:4" x14ac:dyDescent="0.2">
      <c r="D664" t="s">
        <v>4391</v>
      </c>
    </row>
    <row r="665" spans="4:4" x14ac:dyDescent="0.2">
      <c r="D665" t="s">
        <v>4393</v>
      </c>
    </row>
    <row r="666" spans="4:4" x14ac:dyDescent="0.2">
      <c r="D666" t="s">
        <v>4395</v>
      </c>
    </row>
    <row r="667" spans="4:4" x14ac:dyDescent="0.2">
      <c r="D667" t="s">
        <v>4397</v>
      </c>
    </row>
    <row r="668" spans="4:4" x14ac:dyDescent="0.2">
      <c r="D668" t="s">
        <v>4399</v>
      </c>
    </row>
    <row r="669" spans="4:4" x14ac:dyDescent="0.2">
      <c r="D669" t="s">
        <v>4401</v>
      </c>
    </row>
    <row r="670" spans="4:4" x14ac:dyDescent="0.2">
      <c r="D670" t="s">
        <v>4403</v>
      </c>
    </row>
    <row r="671" spans="4:4" x14ac:dyDescent="0.2">
      <c r="D671" t="s">
        <v>4405</v>
      </c>
    </row>
    <row r="672" spans="4:4" x14ac:dyDescent="0.2">
      <c r="D672" t="s">
        <v>4407</v>
      </c>
    </row>
    <row r="673" spans="4:4" x14ac:dyDescent="0.2">
      <c r="D673" t="s">
        <v>4409</v>
      </c>
    </row>
    <row r="674" spans="4:4" x14ac:dyDescent="0.2">
      <c r="D674" t="s">
        <v>4411</v>
      </c>
    </row>
    <row r="675" spans="4:4" x14ac:dyDescent="0.2">
      <c r="D675" t="s">
        <v>4413</v>
      </c>
    </row>
    <row r="676" spans="4:4" x14ac:dyDescent="0.2">
      <c r="D676" t="s">
        <v>4415</v>
      </c>
    </row>
    <row r="677" spans="4:4" x14ac:dyDescent="0.2">
      <c r="D677" t="s">
        <v>4417</v>
      </c>
    </row>
    <row r="678" spans="4:4" x14ac:dyDescent="0.2">
      <c r="D678" t="s">
        <v>4419</v>
      </c>
    </row>
    <row r="679" spans="4:4" x14ac:dyDescent="0.2">
      <c r="D679" t="s">
        <v>4421</v>
      </c>
    </row>
    <row r="680" spans="4:4" x14ac:dyDescent="0.2">
      <c r="D680" t="s">
        <v>4423</v>
      </c>
    </row>
    <row r="681" spans="4:4" x14ac:dyDescent="0.2">
      <c r="D681" t="s">
        <v>4425</v>
      </c>
    </row>
    <row r="682" spans="4:4" x14ac:dyDescent="0.2">
      <c r="D682" t="s">
        <v>4427</v>
      </c>
    </row>
    <row r="683" spans="4:4" x14ac:dyDescent="0.2">
      <c r="D683" t="s">
        <v>4429</v>
      </c>
    </row>
    <row r="684" spans="4:4" x14ac:dyDescent="0.2">
      <c r="D684" t="s">
        <v>4431</v>
      </c>
    </row>
    <row r="685" spans="4:4" x14ac:dyDescent="0.2">
      <c r="D685" t="s">
        <v>4433</v>
      </c>
    </row>
    <row r="686" spans="4:4" x14ac:dyDescent="0.2">
      <c r="D686" t="s">
        <v>35</v>
      </c>
    </row>
    <row r="687" spans="4:4" x14ac:dyDescent="0.2">
      <c r="D687" t="s">
        <v>4435</v>
      </c>
    </row>
    <row r="688" spans="4:4" x14ac:dyDescent="0.2">
      <c r="D688" t="s">
        <v>4437</v>
      </c>
    </row>
    <row r="689" spans="4:4" x14ac:dyDescent="0.2">
      <c r="D689" t="s">
        <v>4439</v>
      </c>
    </row>
    <row r="690" spans="4:4" x14ac:dyDescent="0.2">
      <c r="D690" t="s">
        <v>4441</v>
      </c>
    </row>
    <row r="691" spans="4:4" x14ac:dyDescent="0.2">
      <c r="D691" t="s">
        <v>4443</v>
      </c>
    </row>
    <row r="692" spans="4:4" x14ac:dyDescent="0.2">
      <c r="D692" t="s">
        <v>4445</v>
      </c>
    </row>
    <row r="693" spans="4:4" x14ac:dyDescent="0.2">
      <c r="D693" t="s">
        <v>4447</v>
      </c>
    </row>
    <row r="694" spans="4:4" x14ac:dyDescent="0.2">
      <c r="D694" t="s">
        <v>4449</v>
      </c>
    </row>
    <row r="695" spans="4:4" x14ac:dyDescent="0.2">
      <c r="D695" t="s">
        <v>4451</v>
      </c>
    </row>
    <row r="696" spans="4:4" x14ac:dyDescent="0.2">
      <c r="D696" t="s">
        <v>4453</v>
      </c>
    </row>
    <row r="697" spans="4:4" x14ac:dyDescent="0.2">
      <c r="D697" t="s">
        <v>4455</v>
      </c>
    </row>
    <row r="698" spans="4:4" x14ac:dyDescent="0.2">
      <c r="D698" t="s">
        <v>4457</v>
      </c>
    </row>
    <row r="699" spans="4:4" x14ac:dyDescent="0.2">
      <c r="D699" t="s">
        <v>4459</v>
      </c>
    </row>
    <row r="700" spans="4:4" x14ac:dyDescent="0.2">
      <c r="D700" t="s">
        <v>4461</v>
      </c>
    </row>
    <row r="701" spans="4:4" x14ac:dyDescent="0.2">
      <c r="D701" t="s">
        <v>4463</v>
      </c>
    </row>
    <row r="702" spans="4:4" x14ac:dyDescent="0.2">
      <c r="D702" t="s">
        <v>4465</v>
      </c>
    </row>
    <row r="703" spans="4:4" x14ac:dyDescent="0.2">
      <c r="D703" t="s">
        <v>4467</v>
      </c>
    </row>
    <row r="704" spans="4:4" x14ac:dyDescent="0.2">
      <c r="D704" t="s">
        <v>4469</v>
      </c>
    </row>
    <row r="705" spans="4:4" x14ac:dyDescent="0.2">
      <c r="D705" t="s">
        <v>4471</v>
      </c>
    </row>
    <row r="706" spans="4:4" x14ac:dyDescent="0.2">
      <c r="D706" t="s">
        <v>4473</v>
      </c>
    </row>
    <row r="707" spans="4:4" x14ac:dyDescent="0.2">
      <c r="D707" t="s">
        <v>4475</v>
      </c>
    </row>
    <row r="708" spans="4:4" x14ac:dyDescent="0.2">
      <c r="D708" t="s">
        <v>4477</v>
      </c>
    </row>
    <row r="709" spans="4:4" x14ac:dyDescent="0.2">
      <c r="D709" t="s">
        <v>4479</v>
      </c>
    </row>
    <row r="710" spans="4:4" x14ac:dyDescent="0.2">
      <c r="D710" t="s">
        <v>4481</v>
      </c>
    </row>
    <row r="711" spans="4:4" x14ac:dyDescent="0.2">
      <c r="D711" t="s">
        <v>4483</v>
      </c>
    </row>
    <row r="712" spans="4:4" x14ac:dyDescent="0.2">
      <c r="D712" t="s">
        <v>4485</v>
      </c>
    </row>
    <row r="713" spans="4:4" x14ac:dyDescent="0.2">
      <c r="D713" t="s">
        <v>4487</v>
      </c>
    </row>
    <row r="714" spans="4:4" x14ac:dyDescent="0.2">
      <c r="D714" t="s">
        <v>4489</v>
      </c>
    </row>
    <row r="715" spans="4:4" x14ac:dyDescent="0.2">
      <c r="D715" t="s">
        <v>4491</v>
      </c>
    </row>
    <row r="716" spans="4:4" x14ac:dyDescent="0.2">
      <c r="D716" t="s">
        <v>4493</v>
      </c>
    </row>
    <row r="717" spans="4:4" x14ac:dyDescent="0.2">
      <c r="D717" t="s">
        <v>4495</v>
      </c>
    </row>
    <row r="718" spans="4:4" x14ac:dyDescent="0.2">
      <c r="D718" t="s">
        <v>4497</v>
      </c>
    </row>
    <row r="719" spans="4:4" x14ac:dyDescent="0.2">
      <c r="D719" t="s">
        <v>4499</v>
      </c>
    </row>
    <row r="720" spans="4:4" x14ac:dyDescent="0.2">
      <c r="D720" t="s">
        <v>4501</v>
      </c>
    </row>
    <row r="721" spans="4:4" x14ac:dyDescent="0.2">
      <c r="D721" t="s">
        <v>4503</v>
      </c>
    </row>
    <row r="722" spans="4:4" x14ac:dyDescent="0.2">
      <c r="D722" t="s">
        <v>4505</v>
      </c>
    </row>
    <row r="723" spans="4:4" x14ac:dyDescent="0.2">
      <c r="D723" t="s">
        <v>4507</v>
      </c>
    </row>
    <row r="724" spans="4:4" x14ac:dyDescent="0.2">
      <c r="D724" t="s">
        <v>4509</v>
      </c>
    </row>
    <row r="725" spans="4:4" x14ac:dyDescent="0.2">
      <c r="D725" t="s">
        <v>4511</v>
      </c>
    </row>
    <row r="726" spans="4:4" x14ac:dyDescent="0.2">
      <c r="D726" t="s">
        <v>4513</v>
      </c>
    </row>
    <row r="727" spans="4:4" x14ac:dyDescent="0.2">
      <c r="D727" t="s">
        <v>4515</v>
      </c>
    </row>
    <row r="728" spans="4:4" x14ac:dyDescent="0.2">
      <c r="D728" t="s">
        <v>4517</v>
      </c>
    </row>
    <row r="729" spans="4:4" x14ac:dyDescent="0.2">
      <c r="D729" t="s">
        <v>4519</v>
      </c>
    </row>
    <row r="730" spans="4:4" x14ac:dyDescent="0.2">
      <c r="D730" t="s">
        <v>4521</v>
      </c>
    </row>
    <row r="731" spans="4:4" x14ac:dyDescent="0.2">
      <c r="D731" t="s">
        <v>4523</v>
      </c>
    </row>
    <row r="732" spans="4:4" x14ac:dyDescent="0.2">
      <c r="D732" t="s">
        <v>4525</v>
      </c>
    </row>
    <row r="733" spans="4:4" x14ac:dyDescent="0.2">
      <c r="D733" t="s">
        <v>4527</v>
      </c>
    </row>
    <row r="734" spans="4:4" x14ac:dyDescent="0.2">
      <c r="D734" t="s">
        <v>4529</v>
      </c>
    </row>
    <row r="735" spans="4:4" x14ac:dyDescent="0.2">
      <c r="D735" t="s">
        <v>4531</v>
      </c>
    </row>
    <row r="736" spans="4:4" x14ac:dyDescent="0.2">
      <c r="D736" t="s">
        <v>4533</v>
      </c>
    </row>
    <row r="737" spans="4:4" x14ac:dyDescent="0.2">
      <c r="D737" t="s">
        <v>4535</v>
      </c>
    </row>
    <row r="738" spans="4:4" x14ac:dyDescent="0.2">
      <c r="D738" t="s">
        <v>4537</v>
      </c>
    </row>
    <row r="739" spans="4:4" x14ac:dyDescent="0.2">
      <c r="D739" t="s">
        <v>4539</v>
      </c>
    </row>
    <row r="740" spans="4:4" x14ac:dyDescent="0.2">
      <c r="D740" t="s">
        <v>4541</v>
      </c>
    </row>
    <row r="741" spans="4:4" x14ac:dyDescent="0.2">
      <c r="D741" t="s">
        <v>4543</v>
      </c>
    </row>
    <row r="742" spans="4:4" x14ac:dyDescent="0.2">
      <c r="D742" t="s">
        <v>4545</v>
      </c>
    </row>
    <row r="743" spans="4:4" x14ac:dyDescent="0.2">
      <c r="D743" t="s">
        <v>4547</v>
      </c>
    </row>
    <row r="744" spans="4:4" x14ac:dyDescent="0.2">
      <c r="D744" t="s">
        <v>4549</v>
      </c>
    </row>
    <row r="745" spans="4:4" x14ac:dyDescent="0.2">
      <c r="D745" t="s">
        <v>4551</v>
      </c>
    </row>
    <row r="746" spans="4:4" x14ac:dyDescent="0.2">
      <c r="D746" t="s">
        <v>4553</v>
      </c>
    </row>
    <row r="747" spans="4:4" x14ac:dyDescent="0.2">
      <c r="D747" t="s">
        <v>4555</v>
      </c>
    </row>
    <row r="748" spans="4:4" x14ac:dyDescent="0.2">
      <c r="D748" t="s">
        <v>4557</v>
      </c>
    </row>
    <row r="749" spans="4:4" x14ac:dyDescent="0.2">
      <c r="D749" t="s">
        <v>4559</v>
      </c>
    </row>
    <row r="750" spans="4:4" x14ac:dyDescent="0.2">
      <c r="D750" t="s">
        <v>4561</v>
      </c>
    </row>
    <row r="751" spans="4:4" x14ac:dyDescent="0.2">
      <c r="D751" t="s">
        <v>4563</v>
      </c>
    </row>
    <row r="752" spans="4:4" x14ac:dyDescent="0.2">
      <c r="D752" t="s">
        <v>4565</v>
      </c>
    </row>
    <row r="753" spans="4:4" x14ac:dyDescent="0.2">
      <c r="D753" t="s">
        <v>4567</v>
      </c>
    </row>
    <row r="754" spans="4:4" x14ac:dyDescent="0.2">
      <c r="D754" t="s">
        <v>4569</v>
      </c>
    </row>
    <row r="755" spans="4:4" x14ac:dyDescent="0.2">
      <c r="D755" t="s">
        <v>4571</v>
      </c>
    </row>
    <row r="756" spans="4:4" x14ac:dyDescent="0.2">
      <c r="D756" t="s">
        <v>4573</v>
      </c>
    </row>
    <row r="757" spans="4:4" x14ac:dyDescent="0.2">
      <c r="D757" t="s">
        <v>4575</v>
      </c>
    </row>
    <row r="758" spans="4:4" x14ac:dyDescent="0.2">
      <c r="D758" t="s">
        <v>4577</v>
      </c>
    </row>
    <row r="759" spans="4:4" x14ac:dyDescent="0.2">
      <c r="D759" t="s">
        <v>4579</v>
      </c>
    </row>
    <row r="760" spans="4:4" x14ac:dyDescent="0.2">
      <c r="D760" t="s">
        <v>4581</v>
      </c>
    </row>
    <row r="761" spans="4:4" x14ac:dyDescent="0.2">
      <c r="D761" t="s">
        <v>4583</v>
      </c>
    </row>
  </sheetData>
  <sortState xmlns:xlrd2="http://schemas.microsoft.com/office/spreadsheetml/2017/richdata2" ref="F3:F10">
    <sortCondition ref="F2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/>
  <dimension ref="C1:D12"/>
  <sheetViews>
    <sheetView workbookViewId="0">
      <selection activeCell="D4" sqref="D4"/>
    </sheetView>
  </sheetViews>
  <sheetFormatPr baseColWidth="10" defaultColWidth="11" defaultRowHeight="14.25" x14ac:dyDescent="0.2"/>
  <cols>
    <col min="3" max="3" width="21.5" bestFit="1" customWidth="1"/>
    <col min="4" max="4" width="13.375" bestFit="1" customWidth="1"/>
  </cols>
  <sheetData>
    <row r="1" spans="3:4" x14ac:dyDescent="0.2">
      <c r="C1" s="17" t="s">
        <v>112</v>
      </c>
      <c r="D1" t="s">
        <v>3102</v>
      </c>
    </row>
    <row r="3" spans="3:4" x14ac:dyDescent="0.2">
      <c r="C3" s="17" t="s">
        <v>5173</v>
      </c>
      <c r="D3" t="s">
        <v>5194</v>
      </c>
    </row>
    <row r="4" spans="3:4" x14ac:dyDescent="0.2">
      <c r="C4" s="18" t="s">
        <v>3189</v>
      </c>
      <c r="D4" s="104">
        <v>0</v>
      </c>
    </row>
    <row r="5" spans="3:4" x14ac:dyDescent="0.2">
      <c r="C5" s="18" t="s">
        <v>3194</v>
      </c>
      <c r="D5" s="104">
        <v>0</v>
      </c>
    </row>
    <row r="6" spans="3:4" x14ac:dyDescent="0.2">
      <c r="C6" s="18" t="s">
        <v>3191</v>
      </c>
      <c r="D6" s="104">
        <v>0</v>
      </c>
    </row>
    <row r="7" spans="3:4" x14ac:dyDescent="0.2">
      <c r="C7" s="18" t="s">
        <v>3193</v>
      </c>
      <c r="D7" s="104">
        <v>0</v>
      </c>
    </row>
    <row r="8" spans="3:4" x14ac:dyDescent="0.2">
      <c r="C8" s="18" t="s">
        <v>3190</v>
      </c>
      <c r="D8" s="104">
        <v>0</v>
      </c>
    </row>
    <row r="9" spans="3:4" x14ac:dyDescent="0.2">
      <c r="C9" s="18" t="s">
        <v>3188</v>
      </c>
      <c r="D9" s="104">
        <v>0</v>
      </c>
    </row>
    <row r="10" spans="3:4" x14ac:dyDescent="0.2">
      <c r="C10" s="18" t="s">
        <v>3100</v>
      </c>
      <c r="D10" s="104">
        <v>0</v>
      </c>
    </row>
    <row r="11" spans="3:4" x14ac:dyDescent="0.2">
      <c r="C11" s="18" t="s">
        <v>3192</v>
      </c>
      <c r="D11" s="104">
        <v>0</v>
      </c>
    </row>
    <row r="12" spans="3:4" x14ac:dyDescent="0.2">
      <c r="C12" s="18" t="s">
        <v>5186</v>
      </c>
      <c r="D12" s="104">
        <v>0</v>
      </c>
    </row>
  </sheetData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9"/>
  <dimension ref="A1:Y3322"/>
  <sheetViews>
    <sheetView zoomScaleNormal="100" workbookViewId="0">
      <selection sqref="A1:Y2955"/>
    </sheetView>
  </sheetViews>
  <sheetFormatPr baseColWidth="10" defaultColWidth="12.625" defaultRowHeight="12.75" x14ac:dyDescent="0.2"/>
  <cols>
    <col min="1" max="1" width="48.625" style="3" customWidth="1"/>
    <col min="2" max="2" width="29.125" style="3" bestFit="1" customWidth="1"/>
    <col min="3" max="3" width="12.625" style="3"/>
    <col min="4" max="4" width="15.375" style="3" bestFit="1" customWidth="1"/>
    <col min="5" max="6" width="12.625" style="3"/>
    <col min="7" max="7" width="16.625" style="3" customWidth="1"/>
    <col min="8" max="18" width="12.625" style="3"/>
    <col min="19" max="19" width="20.125" style="3" customWidth="1"/>
    <col min="20" max="23" width="12.625" style="3"/>
    <col min="24" max="24" width="16.5" style="3" bestFit="1" customWidth="1"/>
    <col min="25" max="16384" width="12.625" style="3"/>
  </cols>
  <sheetData>
    <row r="1" spans="1:25" ht="15.75" x14ac:dyDescent="0.2">
      <c r="A1" s="50" t="s">
        <v>107</v>
      </c>
      <c r="B1" s="50" t="s">
        <v>108</v>
      </c>
      <c r="C1" s="50" t="s">
        <v>109</v>
      </c>
      <c r="D1" s="50" t="s">
        <v>110</v>
      </c>
      <c r="E1" s="50" t="s">
        <v>111</v>
      </c>
      <c r="F1" s="50" t="s">
        <v>112</v>
      </c>
      <c r="G1" s="50" t="s">
        <v>113</v>
      </c>
      <c r="H1" s="51" t="s">
        <v>114</v>
      </c>
      <c r="I1" s="50" t="s">
        <v>115</v>
      </c>
      <c r="J1" s="50" t="s">
        <v>116</v>
      </c>
      <c r="K1" s="50" t="s">
        <v>117</v>
      </c>
      <c r="L1" s="50" t="s">
        <v>118</v>
      </c>
      <c r="M1" s="50" t="s">
        <v>27</v>
      </c>
      <c r="N1" s="77" t="s">
        <v>29</v>
      </c>
      <c r="O1" s="77" t="s">
        <v>30</v>
      </c>
      <c r="P1" s="77" t="s">
        <v>31</v>
      </c>
      <c r="Q1" s="50" t="s">
        <v>32</v>
      </c>
      <c r="R1" s="50" t="s">
        <v>33</v>
      </c>
      <c r="S1" s="50" t="s">
        <v>119</v>
      </c>
      <c r="T1" s="77" t="s">
        <v>120</v>
      </c>
      <c r="U1" s="82" t="s">
        <v>70</v>
      </c>
      <c r="V1" s="51" t="s">
        <v>5195</v>
      </c>
      <c r="W1" s="3" t="s">
        <v>5196</v>
      </c>
      <c r="X1" s="3" t="s">
        <v>5197</v>
      </c>
      <c r="Y1" s="3" t="s">
        <v>5198</v>
      </c>
    </row>
    <row r="2" spans="1:25" ht="14.25" x14ac:dyDescent="0.2">
      <c r="A2" s="18" t="str">
        <f t="shared" ref="A2:A65" si="0">D2&amp;F2&amp;E2</f>
        <v>Catalogo principalOVS_ES ACADEMICO125-01037</v>
      </c>
      <c r="B2" s="18" t="str">
        <f t="shared" ref="B2:B65" si="1">E2&amp;F2</f>
        <v>125-01037OVS_ES ACADEMICO</v>
      </c>
      <c r="C2" s="18"/>
      <c r="D2" s="18" t="s">
        <v>122</v>
      </c>
      <c r="E2" s="46" t="s">
        <v>123</v>
      </c>
      <c r="F2" s="86" t="s">
        <v>124</v>
      </c>
      <c r="G2" s="18" t="s">
        <v>122</v>
      </c>
      <c r="H2" s="45" t="s">
        <v>125</v>
      </c>
      <c r="I2" s="18" t="s">
        <v>75</v>
      </c>
      <c r="J2" s="49" t="s">
        <v>126</v>
      </c>
      <c r="K2" s="48" t="s">
        <v>28</v>
      </c>
      <c r="L2" s="47" t="s">
        <v>90</v>
      </c>
      <c r="M2" s="44" t="s">
        <v>74</v>
      </c>
      <c r="N2" s="78" t="s">
        <v>75</v>
      </c>
      <c r="O2" s="78" t="s">
        <v>75</v>
      </c>
      <c r="P2" s="78" t="s">
        <v>75</v>
      </c>
      <c r="Q2" s="43" t="s">
        <v>123</v>
      </c>
      <c r="R2" s="53" t="s">
        <v>127</v>
      </c>
      <c r="S2" s="76">
        <v>41</v>
      </c>
      <c r="T2" s="37">
        <v>1</v>
      </c>
      <c r="U2" s="83">
        <v>1</v>
      </c>
      <c r="V2" s="45">
        <f>SUMIF(ResumenCotizacion!$C:$C,E2,ResumenCotizacion!$P:$P)</f>
        <v>0</v>
      </c>
      <c r="W2" s="75">
        <f>IF(H2="USD",S2*SolCotizacion!$J$18,S2)</f>
        <v>169226.27000000002</v>
      </c>
      <c r="X2" s="3">
        <f>ROUND(W2/(1-VLOOKUP("Total porcentaje:",ResumenCotizacion!$F:$H,3,0)),2)</f>
        <v>169226.27</v>
      </c>
      <c r="Y2" s="3">
        <f>V2*X2</f>
        <v>0</v>
      </c>
    </row>
    <row r="3" spans="1:25" ht="14.25" x14ac:dyDescent="0.2">
      <c r="A3" s="18" t="str">
        <f t="shared" si="0"/>
        <v>Catalogo principalOVS_ES ACADEMICO125-01038</v>
      </c>
      <c r="B3" s="18" t="str">
        <f t="shared" si="1"/>
        <v>125-01038OVS_ES ACADEMICO</v>
      </c>
      <c r="C3" s="18"/>
      <c r="D3" s="18" t="s">
        <v>122</v>
      </c>
      <c r="E3" s="46" t="s">
        <v>128</v>
      </c>
      <c r="F3" s="86" t="s">
        <v>124</v>
      </c>
      <c r="G3" s="18" t="s">
        <v>122</v>
      </c>
      <c r="H3" s="45" t="s">
        <v>125</v>
      </c>
      <c r="I3" s="18" t="s">
        <v>75</v>
      </c>
      <c r="J3" s="49" t="s">
        <v>129</v>
      </c>
      <c r="K3" s="48" t="s">
        <v>28</v>
      </c>
      <c r="L3" s="47" t="s">
        <v>90</v>
      </c>
      <c r="M3" s="44" t="s">
        <v>74</v>
      </c>
      <c r="N3" s="78" t="s">
        <v>75</v>
      </c>
      <c r="O3" s="78" t="s">
        <v>75</v>
      </c>
      <c r="P3" s="78" t="s">
        <v>75</v>
      </c>
      <c r="Q3" s="43" t="s">
        <v>128</v>
      </c>
      <c r="R3" s="53" t="s">
        <v>127</v>
      </c>
      <c r="S3" s="76">
        <v>41</v>
      </c>
      <c r="T3" s="37">
        <v>1</v>
      </c>
      <c r="U3" s="83">
        <v>1</v>
      </c>
      <c r="V3" s="45">
        <f>SUMIF(ResumenCotizacion!$C:$C,E3,ResumenCotizacion!$P:$P)</f>
        <v>0</v>
      </c>
      <c r="W3" s="75">
        <f>IF(H3="USD",S3*SolCotizacion!$J$18,S3)</f>
        <v>169226.27000000002</v>
      </c>
      <c r="X3" s="3">
        <f>ROUND(W3/(1-VLOOKUP("Total porcentaje:",ResumenCotizacion!$F:$H,3,0)),2)</f>
        <v>169226.27</v>
      </c>
      <c r="Y3" s="3">
        <f t="shared" ref="Y3:Y66" si="2">V3*X3</f>
        <v>0</v>
      </c>
    </row>
    <row r="4" spans="1:25" ht="14.25" x14ac:dyDescent="0.2">
      <c r="A4" s="18" t="str">
        <f t="shared" si="0"/>
        <v>Catalogo principalOVS_ES ACADEMICO126-01617</v>
      </c>
      <c r="B4" s="18" t="str">
        <f t="shared" si="1"/>
        <v>126-01617OVS_ES ACADEMICO</v>
      </c>
      <c r="C4" s="18"/>
      <c r="D4" s="18" t="s">
        <v>122</v>
      </c>
      <c r="E4" s="46" t="s">
        <v>130</v>
      </c>
      <c r="F4" s="86" t="s">
        <v>124</v>
      </c>
      <c r="G4" s="18" t="s">
        <v>122</v>
      </c>
      <c r="H4" s="45" t="s">
        <v>125</v>
      </c>
      <c r="I4" s="18" t="s">
        <v>75</v>
      </c>
      <c r="J4" s="49" t="s">
        <v>131</v>
      </c>
      <c r="K4" s="48" t="s">
        <v>28</v>
      </c>
      <c r="L4" s="47" t="s">
        <v>90</v>
      </c>
      <c r="M4" s="44" t="s">
        <v>74</v>
      </c>
      <c r="N4" s="78" t="s">
        <v>75</v>
      </c>
      <c r="O4" s="78" t="s">
        <v>75</v>
      </c>
      <c r="P4" s="78" t="s">
        <v>75</v>
      </c>
      <c r="Q4" s="43" t="s">
        <v>130</v>
      </c>
      <c r="R4" s="53" t="s">
        <v>127</v>
      </c>
      <c r="S4" s="76">
        <v>41</v>
      </c>
      <c r="T4" s="37">
        <v>1</v>
      </c>
      <c r="U4" s="83">
        <v>1</v>
      </c>
      <c r="V4" s="45">
        <f>SUMIF(ResumenCotizacion!$C:$C,E4,ResumenCotizacion!$P:$P)</f>
        <v>0</v>
      </c>
      <c r="W4" s="75">
        <f>IF(H4="USD",S4*SolCotizacion!$J$18,S4)</f>
        <v>169226.27000000002</v>
      </c>
      <c r="X4" s="3">
        <f>ROUND(W4/(1-VLOOKUP("Total porcentaje:",ResumenCotizacion!$F:$H,3,0)),2)</f>
        <v>169226.27</v>
      </c>
      <c r="Y4" s="3">
        <f t="shared" si="2"/>
        <v>0</v>
      </c>
    </row>
    <row r="5" spans="1:25" ht="14.25" x14ac:dyDescent="0.2">
      <c r="A5" s="18" t="str">
        <f t="shared" si="0"/>
        <v>Catalogo principalOVS_ES ACADEMICO126-01618</v>
      </c>
      <c r="B5" s="18" t="str">
        <f t="shared" si="1"/>
        <v>126-01618OVS_ES ACADEMICO</v>
      </c>
      <c r="C5" s="18"/>
      <c r="D5" s="18" t="s">
        <v>122</v>
      </c>
      <c r="E5" s="46" t="s">
        <v>132</v>
      </c>
      <c r="F5" s="86" t="s">
        <v>124</v>
      </c>
      <c r="G5" s="18" t="s">
        <v>122</v>
      </c>
      <c r="H5" s="45" t="s">
        <v>125</v>
      </c>
      <c r="I5" s="18" t="s">
        <v>75</v>
      </c>
      <c r="J5" s="49" t="s">
        <v>133</v>
      </c>
      <c r="K5" s="48" t="s">
        <v>28</v>
      </c>
      <c r="L5" s="47" t="s">
        <v>90</v>
      </c>
      <c r="M5" s="44" t="s">
        <v>74</v>
      </c>
      <c r="N5" s="78" t="s">
        <v>75</v>
      </c>
      <c r="O5" s="78" t="s">
        <v>75</v>
      </c>
      <c r="P5" s="78" t="s">
        <v>75</v>
      </c>
      <c r="Q5" s="43" t="s">
        <v>132</v>
      </c>
      <c r="R5" s="53" t="s">
        <v>127</v>
      </c>
      <c r="S5" s="76">
        <v>41</v>
      </c>
      <c r="T5" s="37">
        <v>1</v>
      </c>
      <c r="U5" s="83">
        <v>1</v>
      </c>
      <c r="V5" s="45">
        <f>SUMIF(ResumenCotizacion!$C:$C,E5,ResumenCotizacion!$P:$P)</f>
        <v>0</v>
      </c>
      <c r="W5" s="75">
        <f>IF(H5="USD",S5*SolCotizacion!$J$18,S5)</f>
        <v>169226.27000000002</v>
      </c>
      <c r="X5" s="3">
        <f>ROUND(W5/(1-VLOOKUP("Total porcentaje:",ResumenCotizacion!$F:$H,3,0)),2)</f>
        <v>169226.27</v>
      </c>
      <c r="Y5" s="3">
        <f t="shared" si="2"/>
        <v>0</v>
      </c>
    </row>
    <row r="6" spans="1:25" ht="14.25" x14ac:dyDescent="0.2">
      <c r="A6" s="18" t="str">
        <f t="shared" si="0"/>
        <v>Catalogo principalOVS_ES ACADEMICO126-01619</v>
      </c>
      <c r="B6" s="18" t="str">
        <f t="shared" si="1"/>
        <v>126-01619OVS_ES ACADEMICO</v>
      </c>
      <c r="C6" s="18"/>
      <c r="D6" s="18" t="s">
        <v>122</v>
      </c>
      <c r="E6" s="46" t="s">
        <v>134</v>
      </c>
      <c r="F6" s="86" t="s">
        <v>124</v>
      </c>
      <c r="G6" s="18" t="s">
        <v>122</v>
      </c>
      <c r="H6" s="45" t="s">
        <v>125</v>
      </c>
      <c r="I6" s="18" t="s">
        <v>75</v>
      </c>
      <c r="J6" s="49" t="s">
        <v>135</v>
      </c>
      <c r="K6" s="48" t="s">
        <v>28</v>
      </c>
      <c r="L6" s="47" t="s">
        <v>90</v>
      </c>
      <c r="M6" s="44" t="s">
        <v>74</v>
      </c>
      <c r="N6" s="78" t="s">
        <v>75</v>
      </c>
      <c r="O6" s="78" t="s">
        <v>75</v>
      </c>
      <c r="P6" s="78" t="s">
        <v>75</v>
      </c>
      <c r="Q6" s="43" t="s">
        <v>134</v>
      </c>
      <c r="R6" s="53" t="s">
        <v>127</v>
      </c>
      <c r="S6" s="76">
        <v>41</v>
      </c>
      <c r="T6" s="37">
        <v>1</v>
      </c>
      <c r="U6" s="83">
        <v>1</v>
      </c>
      <c r="V6" s="45">
        <f>SUMIF(ResumenCotizacion!$C:$C,E6,ResumenCotizacion!$P:$P)</f>
        <v>0</v>
      </c>
      <c r="W6" s="75">
        <f>IF(H6="USD",S6*SolCotizacion!$J$18,S6)</f>
        <v>169226.27000000002</v>
      </c>
      <c r="X6" s="3">
        <f>ROUND(W6/(1-VLOOKUP("Total porcentaje:",ResumenCotizacion!$F:$H,3,0)),2)</f>
        <v>169226.27</v>
      </c>
      <c r="Y6" s="3">
        <f t="shared" si="2"/>
        <v>0</v>
      </c>
    </row>
    <row r="7" spans="1:25" ht="14.25" x14ac:dyDescent="0.2">
      <c r="A7" s="18" t="str">
        <f t="shared" si="0"/>
        <v>Catalogo principalOVS_ES ACADEMICO126-01620</v>
      </c>
      <c r="B7" s="18" t="str">
        <f t="shared" si="1"/>
        <v>126-01620OVS_ES ACADEMICO</v>
      </c>
      <c r="C7" s="18"/>
      <c r="D7" s="18" t="s">
        <v>122</v>
      </c>
      <c r="E7" s="46" t="s">
        <v>136</v>
      </c>
      <c r="F7" s="86" t="s">
        <v>124</v>
      </c>
      <c r="G7" s="18" t="s">
        <v>122</v>
      </c>
      <c r="H7" s="45" t="s">
        <v>125</v>
      </c>
      <c r="I7" s="18" t="s">
        <v>75</v>
      </c>
      <c r="J7" s="49" t="s">
        <v>137</v>
      </c>
      <c r="K7" s="48" t="s">
        <v>28</v>
      </c>
      <c r="L7" s="47" t="s">
        <v>90</v>
      </c>
      <c r="M7" s="44" t="s">
        <v>74</v>
      </c>
      <c r="N7" s="78" t="s">
        <v>75</v>
      </c>
      <c r="O7" s="78" t="s">
        <v>75</v>
      </c>
      <c r="P7" s="78" t="s">
        <v>75</v>
      </c>
      <c r="Q7" s="43" t="s">
        <v>136</v>
      </c>
      <c r="R7" s="53" t="s">
        <v>127</v>
      </c>
      <c r="S7" s="76">
        <v>41</v>
      </c>
      <c r="T7" s="37">
        <v>1</v>
      </c>
      <c r="U7" s="83">
        <v>1</v>
      </c>
      <c r="V7" s="45">
        <f>SUMIF(ResumenCotizacion!$C:$C,E7,ResumenCotizacion!$P:$P)</f>
        <v>0</v>
      </c>
      <c r="W7" s="75">
        <f>IF(H7="USD",S7*SolCotizacion!$J$18,S7)</f>
        <v>169226.27000000002</v>
      </c>
      <c r="X7" s="3">
        <f>ROUND(W7/(1-VLOOKUP("Total porcentaje:",ResumenCotizacion!$F:$H,3,0)),2)</f>
        <v>169226.27</v>
      </c>
      <c r="Y7" s="3">
        <f t="shared" si="2"/>
        <v>0</v>
      </c>
    </row>
    <row r="8" spans="1:25" ht="14.25" x14ac:dyDescent="0.2">
      <c r="A8" s="18" t="str">
        <f t="shared" si="0"/>
        <v>Catalogo principalOVS_ES ACADEMICO228-09538</v>
      </c>
      <c r="B8" s="18" t="str">
        <f t="shared" si="1"/>
        <v>228-09538OVS_ES ACADEMICO</v>
      </c>
      <c r="C8" s="18"/>
      <c r="D8" s="18" t="s">
        <v>122</v>
      </c>
      <c r="E8" s="46" t="s">
        <v>138</v>
      </c>
      <c r="F8" s="86" t="s">
        <v>124</v>
      </c>
      <c r="G8" s="18" t="s">
        <v>122</v>
      </c>
      <c r="H8" s="45" t="s">
        <v>125</v>
      </c>
      <c r="I8" s="18" t="s">
        <v>75</v>
      </c>
      <c r="J8" s="49" t="s">
        <v>139</v>
      </c>
      <c r="K8" s="48" t="s">
        <v>28</v>
      </c>
      <c r="L8" s="47" t="s">
        <v>90</v>
      </c>
      <c r="M8" s="44" t="s">
        <v>74</v>
      </c>
      <c r="N8" s="78" t="s">
        <v>75</v>
      </c>
      <c r="O8" s="78" t="s">
        <v>75</v>
      </c>
      <c r="P8" s="78" t="s">
        <v>75</v>
      </c>
      <c r="Q8" s="43" t="s">
        <v>138</v>
      </c>
      <c r="R8" s="53" t="s">
        <v>127</v>
      </c>
      <c r="S8" s="76">
        <v>95</v>
      </c>
      <c r="T8" s="37">
        <v>1</v>
      </c>
      <c r="U8" s="83">
        <v>1</v>
      </c>
      <c r="V8" s="45">
        <f>SUMIF(ResumenCotizacion!$C:$C,E8,ResumenCotizacion!$P:$P)</f>
        <v>0</v>
      </c>
      <c r="W8" s="75">
        <f>IF(H8="USD",S8*SolCotizacion!$J$18,S8)</f>
        <v>392109.65</v>
      </c>
      <c r="X8" s="3">
        <f>ROUND(W8/(1-VLOOKUP("Total porcentaje:",ResumenCotizacion!$F:$H,3,0)),2)</f>
        <v>392109.65</v>
      </c>
      <c r="Y8" s="3">
        <f t="shared" si="2"/>
        <v>0</v>
      </c>
    </row>
    <row r="9" spans="1:25" ht="14.25" x14ac:dyDescent="0.2">
      <c r="A9" s="18" t="str">
        <f t="shared" si="0"/>
        <v>Catalogo principalOVS_ES ACADEMICO228-09539</v>
      </c>
      <c r="B9" s="18" t="str">
        <f t="shared" si="1"/>
        <v>228-09539OVS_ES ACADEMICO</v>
      </c>
      <c r="C9" s="18"/>
      <c r="D9" s="18" t="s">
        <v>122</v>
      </c>
      <c r="E9" s="46" t="s">
        <v>140</v>
      </c>
      <c r="F9" s="86" t="s">
        <v>124</v>
      </c>
      <c r="G9" s="18" t="s">
        <v>122</v>
      </c>
      <c r="H9" s="45" t="s">
        <v>125</v>
      </c>
      <c r="I9" s="18" t="s">
        <v>75</v>
      </c>
      <c r="J9" s="49" t="s">
        <v>141</v>
      </c>
      <c r="K9" s="48" t="s">
        <v>28</v>
      </c>
      <c r="L9" s="47" t="s">
        <v>90</v>
      </c>
      <c r="M9" s="44" t="s">
        <v>74</v>
      </c>
      <c r="N9" s="78" t="s">
        <v>75</v>
      </c>
      <c r="O9" s="78" t="s">
        <v>75</v>
      </c>
      <c r="P9" s="78" t="s">
        <v>75</v>
      </c>
      <c r="Q9" s="43" t="s">
        <v>140</v>
      </c>
      <c r="R9" s="53" t="s">
        <v>127</v>
      </c>
      <c r="S9" s="76">
        <v>95</v>
      </c>
      <c r="T9" s="37">
        <v>1</v>
      </c>
      <c r="U9" s="83">
        <v>1</v>
      </c>
      <c r="V9" s="45">
        <f>SUMIF(ResumenCotizacion!$C:$C,E9,ResumenCotizacion!$P:$P)</f>
        <v>0</v>
      </c>
      <c r="W9" s="75">
        <f>IF(H9="USD",S9*SolCotizacion!$J$18,S9)</f>
        <v>392109.65</v>
      </c>
      <c r="X9" s="3">
        <f>ROUND(W9/(1-VLOOKUP("Total porcentaje:",ResumenCotizacion!$F:$H,3,0)),2)</f>
        <v>392109.65</v>
      </c>
      <c r="Y9" s="3">
        <f t="shared" si="2"/>
        <v>0</v>
      </c>
    </row>
    <row r="10" spans="1:25" ht="14.25" x14ac:dyDescent="0.2">
      <c r="A10" s="18" t="str">
        <f t="shared" si="0"/>
        <v>Catalogo principalOVS_ES ACADEMICO2FJ-00005</v>
      </c>
      <c r="B10" s="18" t="str">
        <f t="shared" si="1"/>
        <v>2FJ-00005OVS_ES ACADEMICO</v>
      </c>
      <c r="C10" s="18"/>
      <c r="D10" s="18" t="s">
        <v>122</v>
      </c>
      <c r="E10" s="46" t="s">
        <v>142</v>
      </c>
      <c r="F10" s="86" t="s">
        <v>124</v>
      </c>
      <c r="G10" s="18" t="s">
        <v>122</v>
      </c>
      <c r="H10" s="45" t="s">
        <v>125</v>
      </c>
      <c r="I10" s="18" t="s">
        <v>75</v>
      </c>
      <c r="J10" s="49" t="s">
        <v>143</v>
      </c>
      <c r="K10" s="48" t="s">
        <v>28</v>
      </c>
      <c r="L10" s="47" t="s">
        <v>90</v>
      </c>
      <c r="M10" s="44" t="s">
        <v>74</v>
      </c>
      <c r="N10" s="78" t="s">
        <v>75</v>
      </c>
      <c r="O10" s="78" t="s">
        <v>75</v>
      </c>
      <c r="P10" s="78" t="s">
        <v>75</v>
      </c>
      <c r="Q10" s="43" t="s">
        <v>142</v>
      </c>
      <c r="R10" s="53" t="s">
        <v>127</v>
      </c>
      <c r="S10" s="76">
        <v>37</v>
      </c>
      <c r="T10" s="37">
        <v>1</v>
      </c>
      <c r="U10" s="83">
        <v>1</v>
      </c>
      <c r="V10" s="45">
        <f>SUMIF(ResumenCotizacion!$C:$C,E10,ResumenCotizacion!$P:$P)</f>
        <v>0</v>
      </c>
      <c r="W10" s="75">
        <f>IF(H10="USD",S10*SolCotizacion!$J$18,S10)</f>
        <v>152716.39000000001</v>
      </c>
      <c r="X10" s="3">
        <f>ROUND(W10/(1-VLOOKUP("Total porcentaje:",ResumenCotizacion!$F:$H,3,0)),2)</f>
        <v>152716.39000000001</v>
      </c>
      <c r="Y10" s="3">
        <f t="shared" si="2"/>
        <v>0</v>
      </c>
    </row>
    <row r="11" spans="1:25" ht="14.25" x14ac:dyDescent="0.2">
      <c r="A11" s="18" t="str">
        <f t="shared" si="0"/>
        <v>Catalogo principalOVS_ES ACADEMICO2FJ-00006</v>
      </c>
      <c r="B11" s="18" t="str">
        <f t="shared" si="1"/>
        <v>2FJ-00006OVS_ES ACADEMICO</v>
      </c>
      <c r="C11" s="18"/>
      <c r="D11" s="18" t="s">
        <v>122</v>
      </c>
      <c r="E11" s="46" t="s">
        <v>144</v>
      </c>
      <c r="F11" s="86" t="s">
        <v>124</v>
      </c>
      <c r="G11" s="18" t="s">
        <v>122</v>
      </c>
      <c r="H11" s="45" t="s">
        <v>125</v>
      </c>
      <c r="I11" s="18" t="s">
        <v>75</v>
      </c>
      <c r="J11" s="49" t="s">
        <v>145</v>
      </c>
      <c r="K11" s="48" t="s">
        <v>28</v>
      </c>
      <c r="L11" s="47" t="s">
        <v>90</v>
      </c>
      <c r="M11" s="44" t="s">
        <v>74</v>
      </c>
      <c r="N11" s="78" t="s">
        <v>75</v>
      </c>
      <c r="O11" s="78" t="s">
        <v>75</v>
      </c>
      <c r="P11" s="78" t="s">
        <v>75</v>
      </c>
      <c r="Q11" s="43" t="s">
        <v>144</v>
      </c>
      <c r="R11" s="53" t="s">
        <v>127</v>
      </c>
      <c r="S11" s="76">
        <v>36</v>
      </c>
      <c r="T11" s="37">
        <v>1</v>
      </c>
      <c r="U11" s="83">
        <v>1</v>
      </c>
      <c r="V11" s="45">
        <f>SUMIF(ResumenCotizacion!$C:$C,E11,ResumenCotizacion!$P:$P)</f>
        <v>0</v>
      </c>
      <c r="W11" s="75">
        <f>IF(H11="USD",S11*SolCotizacion!$J$18,S11)</f>
        <v>148588.92000000001</v>
      </c>
      <c r="X11" s="3">
        <f>ROUND(W11/(1-VLOOKUP("Total porcentaje:",ResumenCotizacion!$F:$H,3,0)),2)</f>
        <v>148588.92000000001</v>
      </c>
      <c r="Y11" s="3">
        <f t="shared" si="2"/>
        <v>0</v>
      </c>
    </row>
    <row r="12" spans="1:25" ht="14.25" x14ac:dyDescent="0.2">
      <c r="A12" s="18" t="str">
        <f t="shared" si="0"/>
        <v>Catalogo principalOVS_ES ACADEMICO2FJ-00007</v>
      </c>
      <c r="B12" s="18" t="str">
        <f t="shared" si="1"/>
        <v>2FJ-00007OVS_ES ACADEMICO</v>
      </c>
      <c r="C12" s="18"/>
      <c r="D12" s="18" t="s">
        <v>122</v>
      </c>
      <c r="E12" s="46" t="s">
        <v>146</v>
      </c>
      <c r="F12" s="86" t="s">
        <v>124</v>
      </c>
      <c r="G12" s="18" t="s">
        <v>122</v>
      </c>
      <c r="H12" s="45" t="s">
        <v>125</v>
      </c>
      <c r="I12" s="18" t="s">
        <v>75</v>
      </c>
      <c r="J12" s="49" t="s">
        <v>147</v>
      </c>
      <c r="K12" s="48" t="s">
        <v>28</v>
      </c>
      <c r="L12" s="47" t="s">
        <v>90</v>
      </c>
      <c r="M12" s="44" t="s">
        <v>74</v>
      </c>
      <c r="N12" s="78" t="s">
        <v>75</v>
      </c>
      <c r="O12" s="78" t="s">
        <v>75</v>
      </c>
      <c r="P12" s="78" t="s">
        <v>75</v>
      </c>
      <c r="Q12" s="43" t="s">
        <v>146</v>
      </c>
      <c r="R12" s="53" t="s">
        <v>127</v>
      </c>
      <c r="S12" s="76">
        <v>23</v>
      </c>
      <c r="T12" s="37">
        <v>1</v>
      </c>
      <c r="U12" s="83">
        <v>1</v>
      </c>
      <c r="V12" s="45">
        <f>SUMIF(ResumenCotizacion!$C:$C,E12,ResumenCotizacion!$P:$P)</f>
        <v>0</v>
      </c>
      <c r="W12" s="75">
        <f>IF(H12="USD",S12*SolCotizacion!$J$18,S12)</f>
        <v>94931.810000000012</v>
      </c>
      <c r="X12" s="3">
        <f>ROUND(W12/(1-VLOOKUP("Total porcentaje:",ResumenCotizacion!$F:$H,3,0)),2)</f>
        <v>94931.81</v>
      </c>
      <c r="Y12" s="3">
        <f t="shared" si="2"/>
        <v>0</v>
      </c>
    </row>
    <row r="13" spans="1:25" ht="14.25" x14ac:dyDescent="0.2">
      <c r="A13" s="18" t="str">
        <f t="shared" si="0"/>
        <v>Catalogo principalOVS_ES ACADEMICO2FJ-00010</v>
      </c>
      <c r="B13" s="18" t="str">
        <f t="shared" si="1"/>
        <v>2FJ-00010OVS_ES ACADEMICO</v>
      </c>
      <c r="C13" s="18"/>
      <c r="D13" s="18" t="s">
        <v>122</v>
      </c>
      <c r="E13" s="46" t="s">
        <v>148</v>
      </c>
      <c r="F13" s="86" t="s">
        <v>124</v>
      </c>
      <c r="G13" s="18" t="s">
        <v>122</v>
      </c>
      <c r="H13" s="45" t="s">
        <v>125</v>
      </c>
      <c r="I13" s="18" t="s">
        <v>75</v>
      </c>
      <c r="J13" s="49" t="s">
        <v>149</v>
      </c>
      <c r="K13" s="48" t="s">
        <v>28</v>
      </c>
      <c r="L13" s="47" t="s">
        <v>90</v>
      </c>
      <c r="M13" s="44" t="s">
        <v>74</v>
      </c>
      <c r="N13" s="78" t="s">
        <v>75</v>
      </c>
      <c r="O13" s="78" t="s">
        <v>75</v>
      </c>
      <c r="P13" s="78" t="s">
        <v>75</v>
      </c>
      <c r="Q13" s="43" t="s">
        <v>148</v>
      </c>
      <c r="R13" s="53" t="s">
        <v>127</v>
      </c>
      <c r="S13" s="76">
        <v>22</v>
      </c>
      <c r="T13" s="37">
        <v>1</v>
      </c>
      <c r="U13" s="83">
        <v>1</v>
      </c>
      <c r="V13" s="45">
        <f>SUMIF(ResumenCotizacion!$C:$C,E13,ResumenCotizacion!$P:$P)</f>
        <v>0</v>
      </c>
      <c r="W13" s="75">
        <f>IF(H13="USD",S13*SolCotizacion!$J$18,S13)</f>
        <v>90804.340000000011</v>
      </c>
      <c r="X13" s="3">
        <f>ROUND(W13/(1-VLOOKUP("Total porcentaje:",ResumenCotizacion!$F:$H,3,0)),2)</f>
        <v>90804.34</v>
      </c>
      <c r="Y13" s="3">
        <f t="shared" si="2"/>
        <v>0</v>
      </c>
    </row>
    <row r="14" spans="1:25" ht="14.25" x14ac:dyDescent="0.2">
      <c r="A14" s="18" t="str">
        <f t="shared" si="0"/>
        <v>Catalogo principalOVS_ES ACADEMICO2FJ-00025</v>
      </c>
      <c r="B14" s="18" t="str">
        <f t="shared" si="1"/>
        <v>2FJ-00025OVS_ES ACADEMICO</v>
      </c>
      <c r="C14" s="18"/>
      <c r="D14" s="18" t="s">
        <v>122</v>
      </c>
      <c r="E14" s="46" t="s">
        <v>150</v>
      </c>
      <c r="F14" s="86" t="s">
        <v>124</v>
      </c>
      <c r="G14" s="18" t="s">
        <v>122</v>
      </c>
      <c r="H14" s="45" t="s">
        <v>125</v>
      </c>
      <c r="I14" s="18" t="s">
        <v>75</v>
      </c>
      <c r="J14" s="49" t="s">
        <v>151</v>
      </c>
      <c r="K14" s="48" t="s">
        <v>28</v>
      </c>
      <c r="L14" s="47" t="s">
        <v>90</v>
      </c>
      <c r="M14" s="44" t="s">
        <v>74</v>
      </c>
      <c r="N14" s="78" t="s">
        <v>75</v>
      </c>
      <c r="O14" s="78" t="s">
        <v>75</v>
      </c>
      <c r="P14" s="78" t="s">
        <v>75</v>
      </c>
      <c r="Q14" s="43" t="s">
        <v>150</v>
      </c>
      <c r="R14" s="53" t="s">
        <v>127</v>
      </c>
      <c r="S14" s="76">
        <v>35</v>
      </c>
      <c r="T14" s="37">
        <v>1</v>
      </c>
      <c r="U14" s="83">
        <v>1</v>
      </c>
      <c r="V14" s="45">
        <f>SUMIF(ResumenCotizacion!$C:$C,E14,ResumenCotizacion!$P:$P)</f>
        <v>0</v>
      </c>
      <c r="W14" s="75">
        <f>IF(H14="USD",S14*SolCotizacion!$J$18,S14)</f>
        <v>144461.45000000001</v>
      </c>
      <c r="X14" s="3">
        <f>ROUND(W14/(1-VLOOKUP("Total porcentaje:",ResumenCotizacion!$F:$H,3,0)),2)</f>
        <v>144461.45000000001</v>
      </c>
      <c r="Y14" s="3">
        <f t="shared" si="2"/>
        <v>0</v>
      </c>
    </row>
    <row r="15" spans="1:25" ht="14.25" x14ac:dyDescent="0.2">
      <c r="A15" s="18" t="str">
        <f t="shared" si="0"/>
        <v>Catalogo principalOVS_ES ACADEMICO2FJ-00026</v>
      </c>
      <c r="B15" s="18" t="str">
        <f t="shared" si="1"/>
        <v>2FJ-00026OVS_ES ACADEMICO</v>
      </c>
      <c r="C15" s="18"/>
      <c r="D15" s="18" t="s">
        <v>122</v>
      </c>
      <c r="E15" s="46" t="s">
        <v>152</v>
      </c>
      <c r="F15" s="86" t="s">
        <v>124</v>
      </c>
      <c r="G15" s="18" t="s">
        <v>122</v>
      </c>
      <c r="H15" s="45" t="s">
        <v>125</v>
      </c>
      <c r="I15" s="18" t="s">
        <v>75</v>
      </c>
      <c r="J15" s="49" t="s">
        <v>153</v>
      </c>
      <c r="K15" s="48" t="s">
        <v>28</v>
      </c>
      <c r="L15" s="47" t="s">
        <v>90</v>
      </c>
      <c r="M15" s="44" t="s">
        <v>74</v>
      </c>
      <c r="N15" s="78" t="s">
        <v>75</v>
      </c>
      <c r="O15" s="78" t="s">
        <v>75</v>
      </c>
      <c r="P15" s="78" t="s">
        <v>75</v>
      </c>
      <c r="Q15" s="43" t="s">
        <v>152</v>
      </c>
      <c r="R15" s="53" t="s">
        <v>127</v>
      </c>
      <c r="S15" s="76">
        <v>34</v>
      </c>
      <c r="T15" s="37">
        <v>1</v>
      </c>
      <c r="U15" s="83">
        <v>1</v>
      </c>
      <c r="V15" s="45">
        <f>SUMIF(ResumenCotizacion!$C:$C,E15,ResumenCotizacion!$P:$P)</f>
        <v>0</v>
      </c>
      <c r="W15" s="75">
        <f>IF(H15="USD",S15*SolCotizacion!$J$18,S15)</f>
        <v>140333.98000000001</v>
      </c>
      <c r="X15" s="3">
        <f>ROUND(W15/(1-VLOOKUP("Total porcentaje:",ResumenCotizacion!$F:$H,3,0)),2)</f>
        <v>140333.98000000001</v>
      </c>
      <c r="Y15" s="3">
        <f t="shared" si="2"/>
        <v>0</v>
      </c>
    </row>
    <row r="16" spans="1:25" ht="14.25" x14ac:dyDescent="0.2">
      <c r="A16" s="18" t="str">
        <f t="shared" si="0"/>
        <v>Catalogo principalOVS_ES ACADEMICO2PM-00008</v>
      </c>
      <c r="B16" s="18" t="str">
        <f t="shared" si="1"/>
        <v>2PM-00008OVS_ES ACADEMICO</v>
      </c>
      <c r="C16" s="18"/>
      <c r="D16" s="18" t="s">
        <v>122</v>
      </c>
      <c r="E16" s="46" t="s">
        <v>154</v>
      </c>
      <c r="F16" s="86" t="s">
        <v>124</v>
      </c>
      <c r="G16" s="18" t="s">
        <v>122</v>
      </c>
      <c r="H16" s="45" t="s">
        <v>125</v>
      </c>
      <c r="I16" s="18" t="s">
        <v>75</v>
      </c>
      <c r="J16" s="49" t="s">
        <v>155</v>
      </c>
      <c r="K16" s="48" t="s">
        <v>28</v>
      </c>
      <c r="L16" s="47" t="s">
        <v>90</v>
      </c>
      <c r="M16" s="44" t="s">
        <v>74</v>
      </c>
      <c r="N16" s="78" t="s">
        <v>75</v>
      </c>
      <c r="O16" s="78" t="s">
        <v>75</v>
      </c>
      <c r="P16" s="78" t="s">
        <v>75</v>
      </c>
      <c r="Q16" s="43" t="s">
        <v>154</v>
      </c>
      <c r="R16" s="53" t="s">
        <v>76</v>
      </c>
      <c r="S16" s="76">
        <v>0.9</v>
      </c>
      <c r="T16" s="37">
        <v>1</v>
      </c>
      <c r="U16" s="83">
        <v>1</v>
      </c>
      <c r="V16" s="45">
        <f>SUMIF(ResumenCotizacion!$C:$C,E16,ResumenCotizacion!$P:$P)</f>
        <v>0</v>
      </c>
      <c r="W16" s="75">
        <f>IF(H16="USD",S16*SolCotizacion!$J$18,S16)</f>
        <v>3714.7230000000004</v>
      </c>
      <c r="X16" s="3">
        <f>ROUND(W16/(1-VLOOKUP("Total porcentaje:",ResumenCotizacion!$F:$H,3,0)),2)</f>
        <v>3714.72</v>
      </c>
      <c r="Y16" s="3">
        <f t="shared" si="2"/>
        <v>0</v>
      </c>
    </row>
    <row r="17" spans="1:25" ht="14.25" x14ac:dyDescent="0.2">
      <c r="A17" s="18" t="str">
        <f t="shared" si="0"/>
        <v>Catalogo principalOVS_ES ACADEMICO2PM-00009</v>
      </c>
      <c r="B17" s="18" t="str">
        <f t="shared" si="1"/>
        <v>2PM-00009OVS_ES ACADEMICO</v>
      </c>
      <c r="C17" s="18"/>
      <c r="D17" s="18" t="s">
        <v>122</v>
      </c>
      <c r="E17" s="46" t="s">
        <v>156</v>
      </c>
      <c r="F17" s="86" t="s">
        <v>124</v>
      </c>
      <c r="G17" s="18" t="s">
        <v>122</v>
      </c>
      <c r="H17" s="45" t="s">
        <v>125</v>
      </c>
      <c r="I17" s="18" t="s">
        <v>75</v>
      </c>
      <c r="J17" s="49" t="s">
        <v>157</v>
      </c>
      <c r="K17" s="48" t="s">
        <v>28</v>
      </c>
      <c r="L17" s="47" t="s">
        <v>90</v>
      </c>
      <c r="M17" s="44" t="s">
        <v>74</v>
      </c>
      <c r="N17" s="78" t="s">
        <v>75</v>
      </c>
      <c r="O17" s="78" t="s">
        <v>75</v>
      </c>
      <c r="P17" s="78" t="s">
        <v>75</v>
      </c>
      <c r="Q17" s="43" t="s">
        <v>156</v>
      </c>
      <c r="R17" s="53" t="s">
        <v>76</v>
      </c>
      <c r="S17" s="76">
        <v>0.9</v>
      </c>
      <c r="T17" s="37">
        <v>1</v>
      </c>
      <c r="U17" s="83">
        <v>1</v>
      </c>
      <c r="V17" s="45">
        <f>SUMIF(ResumenCotizacion!$C:$C,E17,ResumenCotizacion!$P:$P)</f>
        <v>0</v>
      </c>
      <c r="W17" s="75">
        <f>IF(H17="USD",S17*SolCotizacion!$J$18,S17)</f>
        <v>3714.7230000000004</v>
      </c>
      <c r="X17" s="3">
        <f>ROUND(W17/(1-VLOOKUP("Total porcentaje:",ResumenCotizacion!$F:$H,3,0)),2)</f>
        <v>3714.72</v>
      </c>
      <c r="Y17" s="3">
        <f t="shared" si="2"/>
        <v>0</v>
      </c>
    </row>
    <row r="18" spans="1:25" ht="14.25" x14ac:dyDescent="0.2">
      <c r="A18" s="18" t="str">
        <f t="shared" si="0"/>
        <v>Catalogo principalOVS_ES ACADEMICO2PM-00011</v>
      </c>
      <c r="B18" s="18" t="str">
        <f t="shared" si="1"/>
        <v>2PM-00011OVS_ES ACADEMICO</v>
      </c>
      <c r="C18" s="18"/>
      <c r="D18" s="18" t="s">
        <v>122</v>
      </c>
      <c r="E18" s="46" t="s">
        <v>158</v>
      </c>
      <c r="F18" s="86" t="s">
        <v>124</v>
      </c>
      <c r="G18" s="18" t="s">
        <v>122</v>
      </c>
      <c r="H18" s="45" t="s">
        <v>125</v>
      </c>
      <c r="I18" s="18" t="s">
        <v>75</v>
      </c>
      <c r="J18" s="49" t="s">
        <v>159</v>
      </c>
      <c r="K18" s="48" t="s">
        <v>28</v>
      </c>
      <c r="L18" s="47" t="s">
        <v>90</v>
      </c>
      <c r="M18" s="44" t="s">
        <v>74</v>
      </c>
      <c r="N18" s="78" t="s">
        <v>75</v>
      </c>
      <c r="O18" s="78" t="s">
        <v>75</v>
      </c>
      <c r="P18" s="78" t="s">
        <v>75</v>
      </c>
      <c r="Q18" s="43" t="s">
        <v>158</v>
      </c>
      <c r="R18" s="53" t="s">
        <v>76</v>
      </c>
      <c r="S18" s="76">
        <v>0.5</v>
      </c>
      <c r="T18" s="37">
        <v>1</v>
      </c>
      <c r="U18" s="83">
        <v>1</v>
      </c>
      <c r="V18" s="45">
        <f>SUMIF(ResumenCotizacion!$C:$C,E18,ResumenCotizacion!$P:$P)</f>
        <v>0</v>
      </c>
      <c r="W18" s="75">
        <f>IF(H18="USD",S18*SolCotizacion!$J$18,S18)</f>
        <v>2063.7350000000001</v>
      </c>
      <c r="X18" s="3">
        <f>ROUND(W18/(1-VLOOKUP("Total porcentaje:",ResumenCotizacion!$F:$H,3,0)),2)</f>
        <v>2063.7399999999998</v>
      </c>
      <c r="Y18" s="3">
        <f t="shared" si="2"/>
        <v>0</v>
      </c>
    </row>
    <row r="19" spans="1:25" ht="14.25" x14ac:dyDescent="0.2">
      <c r="A19" s="18" t="str">
        <f t="shared" si="0"/>
        <v>Catalogo principalOVS_ES ACADEMICO2UJ-00007</v>
      </c>
      <c r="B19" s="18" t="str">
        <f t="shared" si="1"/>
        <v>2UJ-00007OVS_ES ACADEMICO</v>
      </c>
      <c r="C19" s="18"/>
      <c r="D19" s="18" t="s">
        <v>122</v>
      </c>
      <c r="E19" s="46" t="s">
        <v>160</v>
      </c>
      <c r="F19" s="86" t="s">
        <v>124</v>
      </c>
      <c r="G19" s="18" t="s">
        <v>122</v>
      </c>
      <c r="H19" s="45" t="s">
        <v>125</v>
      </c>
      <c r="I19" s="18" t="s">
        <v>75</v>
      </c>
      <c r="J19" s="49" t="s">
        <v>161</v>
      </c>
      <c r="K19" s="48" t="s">
        <v>28</v>
      </c>
      <c r="L19" s="47" t="s">
        <v>90</v>
      </c>
      <c r="M19" s="44" t="s">
        <v>74</v>
      </c>
      <c r="N19" s="78" t="s">
        <v>75</v>
      </c>
      <c r="O19" s="78" t="s">
        <v>75</v>
      </c>
      <c r="P19" s="78" t="s">
        <v>75</v>
      </c>
      <c r="Q19" s="43" t="s">
        <v>160</v>
      </c>
      <c r="R19" s="53" t="s">
        <v>127</v>
      </c>
      <c r="S19" s="76">
        <v>83</v>
      </c>
      <c r="T19" s="37">
        <v>1</v>
      </c>
      <c r="U19" s="83">
        <v>1</v>
      </c>
      <c r="V19" s="45">
        <f>SUMIF(ResumenCotizacion!$C:$C,E19,ResumenCotizacion!$P:$P)</f>
        <v>0</v>
      </c>
      <c r="W19" s="75">
        <f>IF(H19="USD",S19*SolCotizacion!$J$18,S19)</f>
        <v>342580.01</v>
      </c>
      <c r="X19" s="3">
        <f>ROUND(W19/(1-VLOOKUP("Total porcentaje:",ResumenCotizacion!$F:$H,3,0)),2)</f>
        <v>342580.01</v>
      </c>
      <c r="Y19" s="3">
        <f t="shared" si="2"/>
        <v>0</v>
      </c>
    </row>
    <row r="20" spans="1:25" ht="14.25" x14ac:dyDescent="0.2">
      <c r="A20" s="18" t="str">
        <f t="shared" si="0"/>
        <v>Catalogo principalOVS_ES ACADEMICO2UJ-00008</v>
      </c>
      <c r="B20" s="18" t="str">
        <f t="shared" si="1"/>
        <v>2UJ-00008OVS_ES ACADEMICO</v>
      </c>
      <c r="C20" s="18"/>
      <c r="D20" s="18" t="s">
        <v>122</v>
      </c>
      <c r="E20" s="46" t="s">
        <v>162</v>
      </c>
      <c r="F20" s="86" t="s">
        <v>124</v>
      </c>
      <c r="G20" s="18" t="s">
        <v>122</v>
      </c>
      <c r="H20" s="45" t="s">
        <v>125</v>
      </c>
      <c r="I20" s="18" t="s">
        <v>75</v>
      </c>
      <c r="J20" s="49" t="s">
        <v>163</v>
      </c>
      <c r="K20" s="48" t="s">
        <v>28</v>
      </c>
      <c r="L20" s="47" t="s">
        <v>90</v>
      </c>
      <c r="M20" s="44" t="s">
        <v>74</v>
      </c>
      <c r="N20" s="78" t="s">
        <v>75</v>
      </c>
      <c r="O20" s="78" t="s">
        <v>75</v>
      </c>
      <c r="P20" s="78" t="s">
        <v>75</v>
      </c>
      <c r="Q20" s="43" t="s">
        <v>162</v>
      </c>
      <c r="R20" s="53" t="s">
        <v>127</v>
      </c>
      <c r="S20" s="76">
        <v>80</v>
      </c>
      <c r="T20" s="37">
        <v>1</v>
      </c>
      <c r="U20" s="83">
        <v>1</v>
      </c>
      <c r="V20" s="45">
        <f>SUMIF(ResumenCotizacion!$C:$C,E20,ResumenCotizacion!$P:$P)</f>
        <v>0</v>
      </c>
      <c r="W20" s="75">
        <f>IF(H20="USD",S20*SolCotizacion!$J$18,S20)</f>
        <v>330197.60000000003</v>
      </c>
      <c r="X20" s="3">
        <f>ROUND(W20/(1-VLOOKUP("Total porcentaje:",ResumenCotizacion!$F:$H,3,0)),2)</f>
        <v>330197.59999999998</v>
      </c>
      <c r="Y20" s="3">
        <f t="shared" si="2"/>
        <v>0</v>
      </c>
    </row>
    <row r="21" spans="1:25" ht="14.25" x14ac:dyDescent="0.2">
      <c r="A21" s="18" t="str">
        <f t="shared" si="0"/>
        <v>Catalogo principalOVS_ES ACADEMICO2UJ-00009</v>
      </c>
      <c r="B21" s="18" t="str">
        <f t="shared" si="1"/>
        <v>2UJ-00009OVS_ES ACADEMICO</v>
      </c>
      <c r="C21" s="18"/>
      <c r="D21" s="18" t="s">
        <v>122</v>
      </c>
      <c r="E21" s="46" t="s">
        <v>164</v>
      </c>
      <c r="F21" s="86" t="s">
        <v>124</v>
      </c>
      <c r="G21" s="18" t="s">
        <v>122</v>
      </c>
      <c r="H21" s="45" t="s">
        <v>125</v>
      </c>
      <c r="I21" s="18" t="s">
        <v>75</v>
      </c>
      <c r="J21" s="49" t="s">
        <v>165</v>
      </c>
      <c r="K21" s="48" t="s">
        <v>28</v>
      </c>
      <c r="L21" s="47" t="s">
        <v>90</v>
      </c>
      <c r="M21" s="44" t="s">
        <v>74</v>
      </c>
      <c r="N21" s="78" t="s">
        <v>75</v>
      </c>
      <c r="O21" s="78" t="s">
        <v>75</v>
      </c>
      <c r="P21" s="78" t="s">
        <v>75</v>
      </c>
      <c r="Q21" s="43" t="s">
        <v>164</v>
      </c>
      <c r="R21" s="53" t="s">
        <v>127</v>
      </c>
      <c r="S21" s="76">
        <v>13</v>
      </c>
      <c r="T21" s="37">
        <v>1</v>
      </c>
      <c r="U21" s="83">
        <v>1</v>
      </c>
      <c r="V21" s="45">
        <f>SUMIF(ResumenCotizacion!$C:$C,E21,ResumenCotizacion!$P:$P)</f>
        <v>0</v>
      </c>
      <c r="W21" s="75">
        <f>IF(H21="USD",S21*SolCotizacion!$J$18,S21)</f>
        <v>53657.11</v>
      </c>
      <c r="X21" s="3">
        <f>ROUND(W21/(1-VLOOKUP("Total porcentaje:",ResumenCotizacion!$F:$H,3,0)),2)</f>
        <v>53657.11</v>
      </c>
      <c r="Y21" s="3">
        <f t="shared" si="2"/>
        <v>0</v>
      </c>
    </row>
    <row r="22" spans="1:25" ht="14.25" x14ac:dyDescent="0.2">
      <c r="A22" s="18" t="str">
        <f t="shared" si="0"/>
        <v>Catalogo principalOVS_ES ACADEMICO2UJ-00010</v>
      </c>
      <c r="B22" s="18" t="str">
        <f t="shared" si="1"/>
        <v>2UJ-00010OVS_ES ACADEMICO</v>
      </c>
      <c r="C22" s="18"/>
      <c r="D22" s="18" t="s">
        <v>122</v>
      </c>
      <c r="E22" s="46" t="s">
        <v>166</v>
      </c>
      <c r="F22" s="86" t="s">
        <v>124</v>
      </c>
      <c r="G22" s="18" t="s">
        <v>122</v>
      </c>
      <c r="H22" s="45" t="s">
        <v>125</v>
      </c>
      <c r="I22" s="18" t="s">
        <v>75</v>
      </c>
      <c r="J22" s="49" t="s">
        <v>167</v>
      </c>
      <c r="K22" s="48" t="s">
        <v>28</v>
      </c>
      <c r="L22" s="47" t="s">
        <v>90</v>
      </c>
      <c r="M22" s="44" t="s">
        <v>74</v>
      </c>
      <c r="N22" s="78" t="s">
        <v>75</v>
      </c>
      <c r="O22" s="78" t="s">
        <v>75</v>
      </c>
      <c r="P22" s="78" t="s">
        <v>75</v>
      </c>
      <c r="Q22" s="43" t="s">
        <v>166</v>
      </c>
      <c r="R22" s="53" t="s">
        <v>127</v>
      </c>
      <c r="S22" s="76">
        <v>13</v>
      </c>
      <c r="T22" s="37">
        <v>1</v>
      </c>
      <c r="U22" s="83">
        <v>1</v>
      </c>
      <c r="V22" s="45">
        <f>SUMIF(ResumenCotizacion!$C:$C,E22,ResumenCotizacion!$P:$P)</f>
        <v>0</v>
      </c>
      <c r="W22" s="75">
        <f>IF(H22="USD",S22*SolCotizacion!$J$18,S22)</f>
        <v>53657.11</v>
      </c>
      <c r="X22" s="3">
        <f>ROUND(W22/(1-VLOOKUP("Total porcentaje:",ResumenCotizacion!$F:$H,3,0)),2)</f>
        <v>53657.11</v>
      </c>
      <c r="Y22" s="3">
        <f t="shared" si="2"/>
        <v>0</v>
      </c>
    </row>
    <row r="23" spans="1:25" ht="14.25" x14ac:dyDescent="0.2">
      <c r="A23" s="18" t="str">
        <f t="shared" si="0"/>
        <v>Catalogo principalOVS_ES ACADEMICO2UJ-00011</v>
      </c>
      <c r="B23" s="18" t="str">
        <f t="shared" si="1"/>
        <v>2UJ-00011OVS_ES ACADEMICO</v>
      </c>
      <c r="C23" s="18"/>
      <c r="D23" s="18" t="s">
        <v>122</v>
      </c>
      <c r="E23" s="46" t="s">
        <v>168</v>
      </c>
      <c r="F23" s="86" t="s">
        <v>124</v>
      </c>
      <c r="G23" s="18" t="s">
        <v>122</v>
      </c>
      <c r="H23" s="45" t="s">
        <v>125</v>
      </c>
      <c r="I23" s="18" t="s">
        <v>75</v>
      </c>
      <c r="J23" s="49" t="s">
        <v>169</v>
      </c>
      <c r="K23" s="48" t="s">
        <v>28</v>
      </c>
      <c r="L23" s="47" t="s">
        <v>90</v>
      </c>
      <c r="M23" s="44" t="s">
        <v>74</v>
      </c>
      <c r="N23" s="78" t="s">
        <v>75</v>
      </c>
      <c r="O23" s="78" t="s">
        <v>75</v>
      </c>
      <c r="P23" s="78" t="s">
        <v>75</v>
      </c>
      <c r="Q23" s="43" t="s">
        <v>168</v>
      </c>
      <c r="R23" s="53" t="s">
        <v>127</v>
      </c>
      <c r="S23" s="76">
        <v>70</v>
      </c>
      <c r="T23" s="37">
        <v>1</v>
      </c>
      <c r="U23" s="83">
        <v>1</v>
      </c>
      <c r="V23" s="45">
        <f>SUMIF(ResumenCotizacion!$C:$C,E23,ResumenCotizacion!$P:$P)</f>
        <v>0</v>
      </c>
      <c r="W23" s="75">
        <f>IF(H23="USD",S23*SolCotizacion!$J$18,S23)</f>
        <v>288922.90000000002</v>
      </c>
      <c r="X23" s="3">
        <f>ROUND(W23/(1-VLOOKUP("Total porcentaje:",ResumenCotizacion!$F:$H,3,0)),2)</f>
        <v>288922.90000000002</v>
      </c>
      <c r="Y23" s="3">
        <f t="shared" si="2"/>
        <v>0</v>
      </c>
    </row>
    <row r="24" spans="1:25" ht="14.25" x14ac:dyDescent="0.2">
      <c r="A24" s="18" t="str">
        <f t="shared" si="0"/>
        <v>Catalogo principalOVS_ES ACADEMICO2UJ-00012</v>
      </c>
      <c r="B24" s="18" t="str">
        <f t="shared" si="1"/>
        <v>2UJ-00012OVS_ES ACADEMICO</v>
      </c>
      <c r="C24" s="18"/>
      <c r="D24" s="18" t="s">
        <v>122</v>
      </c>
      <c r="E24" s="46" t="s">
        <v>170</v>
      </c>
      <c r="F24" s="86" t="s">
        <v>124</v>
      </c>
      <c r="G24" s="18" t="s">
        <v>122</v>
      </c>
      <c r="H24" s="45" t="s">
        <v>125</v>
      </c>
      <c r="I24" s="18" t="s">
        <v>75</v>
      </c>
      <c r="J24" s="49" t="s">
        <v>171</v>
      </c>
      <c r="K24" s="48" t="s">
        <v>28</v>
      </c>
      <c r="L24" s="47" t="s">
        <v>90</v>
      </c>
      <c r="M24" s="44" t="s">
        <v>74</v>
      </c>
      <c r="N24" s="78" t="s">
        <v>75</v>
      </c>
      <c r="O24" s="78" t="s">
        <v>75</v>
      </c>
      <c r="P24" s="78" t="s">
        <v>75</v>
      </c>
      <c r="Q24" s="43" t="s">
        <v>170</v>
      </c>
      <c r="R24" s="53" t="s">
        <v>127</v>
      </c>
      <c r="S24" s="76">
        <v>68</v>
      </c>
      <c r="T24" s="37">
        <v>1</v>
      </c>
      <c r="U24" s="83">
        <v>1</v>
      </c>
      <c r="V24" s="45">
        <f>SUMIF(ResumenCotizacion!$C:$C,E24,ResumenCotizacion!$P:$P)</f>
        <v>0</v>
      </c>
      <c r="W24" s="75">
        <f>IF(H24="USD",S24*SolCotizacion!$J$18,S24)</f>
        <v>280667.96000000002</v>
      </c>
      <c r="X24" s="3">
        <f>ROUND(W24/(1-VLOOKUP("Total porcentaje:",ResumenCotizacion!$F:$H,3,0)),2)</f>
        <v>280667.96000000002</v>
      </c>
      <c r="Y24" s="3">
        <f t="shared" si="2"/>
        <v>0</v>
      </c>
    </row>
    <row r="25" spans="1:25" ht="14.25" x14ac:dyDescent="0.2">
      <c r="A25" s="18" t="str">
        <f t="shared" si="0"/>
        <v>Catalogo principalOVS_ES ACADEMICO2UJ-00015</v>
      </c>
      <c r="B25" s="18" t="str">
        <f t="shared" si="1"/>
        <v>2UJ-00015OVS_ES ACADEMICO</v>
      </c>
      <c r="C25" s="18"/>
      <c r="D25" s="18" t="s">
        <v>122</v>
      </c>
      <c r="E25" s="46" t="s">
        <v>172</v>
      </c>
      <c r="F25" s="86" t="s">
        <v>124</v>
      </c>
      <c r="G25" s="18" t="s">
        <v>122</v>
      </c>
      <c r="H25" s="45" t="s">
        <v>125</v>
      </c>
      <c r="I25" s="18" t="s">
        <v>75</v>
      </c>
      <c r="J25" s="49" t="s">
        <v>173</v>
      </c>
      <c r="K25" s="48" t="s">
        <v>28</v>
      </c>
      <c r="L25" s="47" t="s">
        <v>90</v>
      </c>
      <c r="M25" s="44" t="s">
        <v>74</v>
      </c>
      <c r="N25" s="78" t="s">
        <v>75</v>
      </c>
      <c r="O25" s="78" t="s">
        <v>75</v>
      </c>
      <c r="P25" s="78" t="s">
        <v>75</v>
      </c>
      <c r="Q25" s="43" t="s">
        <v>172</v>
      </c>
      <c r="R25" s="53" t="s">
        <v>127</v>
      </c>
      <c r="S25" s="76">
        <v>38</v>
      </c>
      <c r="T25" s="37">
        <v>1</v>
      </c>
      <c r="U25" s="83">
        <v>1</v>
      </c>
      <c r="V25" s="45">
        <f>SUMIF(ResumenCotizacion!$C:$C,E25,ResumenCotizacion!$P:$P)</f>
        <v>0</v>
      </c>
      <c r="W25" s="75">
        <f>IF(H25="USD",S25*SolCotizacion!$J$18,S25)</f>
        <v>156843.86000000002</v>
      </c>
      <c r="X25" s="3">
        <f>ROUND(W25/(1-VLOOKUP("Total porcentaje:",ResumenCotizacion!$F:$H,3,0)),2)</f>
        <v>156843.85999999999</v>
      </c>
      <c r="Y25" s="3">
        <f t="shared" si="2"/>
        <v>0</v>
      </c>
    </row>
    <row r="26" spans="1:25" ht="14.25" x14ac:dyDescent="0.2">
      <c r="A26" s="18" t="str">
        <f t="shared" si="0"/>
        <v>Catalogo principalOVS_ES ACADEMICO2UJ-00016</v>
      </c>
      <c r="B26" s="18" t="str">
        <f t="shared" si="1"/>
        <v>2UJ-00016OVS_ES ACADEMICO</v>
      </c>
      <c r="C26" s="18"/>
      <c r="D26" s="18" t="s">
        <v>122</v>
      </c>
      <c r="E26" s="46" t="s">
        <v>174</v>
      </c>
      <c r="F26" s="86" t="s">
        <v>124</v>
      </c>
      <c r="G26" s="18" t="s">
        <v>122</v>
      </c>
      <c r="H26" s="45" t="s">
        <v>125</v>
      </c>
      <c r="I26" s="18" t="s">
        <v>75</v>
      </c>
      <c r="J26" s="49" t="s">
        <v>175</v>
      </c>
      <c r="K26" s="48" t="s">
        <v>28</v>
      </c>
      <c r="L26" s="47" t="s">
        <v>90</v>
      </c>
      <c r="M26" s="44" t="s">
        <v>74</v>
      </c>
      <c r="N26" s="78" t="s">
        <v>75</v>
      </c>
      <c r="O26" s="78" t="s">
        <v>75</v>
      </c>
      <c r="P26" s="78" t="s">
        <v>75</v>
      </c>
      <c r="Q26" s="43" t="s">
        <v>174</v>
      </c>
      <c r="R26" s="53" t="s">
        <v>127</v>
      </c>
      <c r="S26" s="76">
        <v>13</v>
      </c>
      <c r="T26" s="37">
        <v>1</v>
      </c>
      <c r="U26" s="83">
        <v>1</v>
      </c>
      <c r="V26" s="45">
        <f>SUMIF(ResumenCotizacion!$C:$C,E26,ResumenCotizacion!$P:$P)</f>
        <v>0</v>
      </c>
      <c r="W26" s="75">
        <f>IF(H26="USD",S26*SolCotizacion!$J$18,S26)</f>
        <v>53657.11</v>
      </c>
      <c r="X26" s="3">
        <f>ROUND(W26/(1-VLOOKUP("Total porcentaje:",ResumenCotizacion!$F:$H,3,0)),2)</f>
        <v>53657.11</v>
      </c>
      <c r="Y26" s="3">
        <f t="shared" si="2"/>
        <v>0</v>
      </c>
    </row>
    <row r="27" spans="1:25" ht="14.25" x14ac:dyDescent="0.2">
      <c r="A27" s="18" t="str">
        <f t="shared" si="0"/>
        <v>Catalogo principalOVS_ES ACADEMICO2UJ-00017</v>
      </c>
      <c r="B27" s="18" t="str">
        <f t="shared" si="1"/>
        <v>2UJ-00017OVS_ES ACADEMICO</v>
      </c>
      <c r="C27" s="18"/>
      <c r="D27" s="18" t="s">
        <v>122</v>
      </c>
      <c r="E27" s="46" t="s">
        <v>176</v>
      </c>
      <c r="F27" s="86" t="s">
        <v>124</v>
      </c>
      <c r="G27" s="18" t="s">
        <v>122</v>
      </c>
      <c r="H27" s="45" t="s">
        <v>125</v>
      </c>
      <c r="I27" s="18" t="s">
        <v>75</v>
      </c>
      <c r="J27" s="49" t="s">
        <v>177</v>
      </c>
      <c r="K27" s="48" t="s">
        <v>28</v>
      </c>
      <c r="L27" s="47" t="s">
        <v>90</v>
      </c>
      <c r="M27" s="44" t="s">
        <v>74</v>
      </c>
      <c r="N27" s="78" t="s">
        <v>75</v>
      </c>
      <c r="O27" s="78" t="s">
        <v>75</v>
      </c>
      <c r="P27" s="78" t="s">
        <v>75</v>
      </c>
      <c r="Q27" s="43" t="s">
        <v>176</v>
      </c>
      <c r="R27" s="53" t="s">
        <v>127</v>
      </c>
      <c r="S27" s="76">
        <v>26</v>
      </c>
      <c r="T27" s="37">
        <v>1</v>
      </c>
      <c r="U27" s="83">
        <v>1</v>
      </c>
      <c r="V27" s="45">
        <f>SUMIF(ResumenCotizacion!$C:$C,E27,ResumenCotizacion!$P:$P)</f>
        <v>0</v>
      </c>
      <c r="W27" s="75">
        <f>IF(H27="USD",S27*SolCotizacion!$J$18,S27)</f>
        <v>107314.22</v>
      </c>
      <c r="X27" s="3">
        <f>ROUND(W27/(1-VLOOKUP("Total porcentaje:",ResumenCotizacion!$F:$H,3,0)),2)</f>
        <v>107314.22</v>
      </c>
      <c r="Y27" s="3">
        <f t="shared" si="2"/>
        <v>0</v>
      </c>
    </row>
    <row r="28" spans="1:25" ht="14.25" x14ac:dyDescent="0.2">
      <c r="A28" s="18" t="str">
        <f t="shared" si="0"/>
        <v>Catalogo principalOVS_ES ACADEMICO2ZW-00001</v>
      </c>
      <c r="B28" s="18" t="str">
        <f t="shared" si="1"/>
        <v>2ZW-00001OVS_ES ACADEMICO</v>
      </c>
      <c r="C28" s="18"/>
      <c r="D28" s="18" t="s">
        <v>122</v>
      </c>
      <c r="E28" s="46" t="s">
        <v>178</v>
      </c>
      <c r="F28" s="86" t="s">
        <v>124</v>
      </c>
      <c r="G28" s="18" t="s">
        <v>122</v>
      </c>
      <c r="H28" s="45" t="s">
        <v>125</v>
      </c>
      <c r="I28" s="18" t="s">
        <v>75</v>
      </c>
      <c r="J28" s="49" t="s">
        <v>179</v>
      </c>
      <c r="K28" s="48" t="s">
        <v>28</v>
      </c>
      <c r="L28" s="47" t="s">
        <v>90</v>
      </c>
      <c r="M28" s="44" t="s">
        <v>74</v>
      </c>
      <c r="N28" s="78" t="s">
        <v>75</v>
      </c>
      <c r="O28" s="78" t="s">
        <v>75</v>
      </c>
      <c r="P28" s="78" t="s">
        <v>75</v>
      </c>
      <c r="Q28" s="43" t="s">
        <v>178</v>
      </c>
      <c r="R28" s="53" t="s">
        <v>76</v>
      </c>
      <c r="S28" s="76">
        <v>2.2000000000000002</v>
      </c>
      <c r="T28" s="37">
        <v>1</v>
      </c>
      <c r="U28" s="83">
        <v>1</v>
      </c>
      <c r="V28" s="45">
        <f>SUMIF(ResumenCotizacion!$C:$C,E28,ResumenCotizacion!$P:$P)</f>
        <v>0</v>
      </c>
      <c r="W28" s="75">
        <f>IF(H28="USD",S28*SolCotizacion!$J$18,S28)</f>
        <v>9080.4340000000011</v>
      </c>
      <c r="X28" s="3">
        <f>ROUND(W28/(1-VLOOKUP("Total porcentaje:",ResumenCotizacion!$F:$H,3,0)),2)</f>
        <v>9080.43</v>
      </c>
      <c r="Y28" s="3">
        <f t="shared" si="2"/>
        <v>0</v>
      </c>
    </row>
    <row r="29" spans="1:25" ht="14.25" x14ac:dyDescent="0.2">
      <c r="A29" s="18" t="str">
        <f t="shared" si="0"/>
        <v>Catalogo principalOVS_ES ACADEMICO312-04097</v>
      </c>
      <c r="B29" s="18" t="str">
        <f t="shared" si="1"/>
        <v>312-04097OVS_ES ACADEMICO</v>
      </c>
      <c r="C29" s="18"/>
      <c r="D29" s="18" t="s">
        <v>122</v>
      </c>
      <c r="E29" s="46" t="s">
        <v>180</v>
      </c>
      <c r="F29" s="86" t="s">
        <v>124</v>
      </c>
      <c r="G29" s="18" t="s">
        <v>122</v>
      </c>
      <c r="H29" s="45" t="s">
        <v>125</v>
      </c>
      <c r="I29" s="18" t="s">
        <v>75</v>
      </c>
      <c r="J29" s="49" t="s">
        <v>181</v>
      </c>
      <c r="K29" s="48" t="s">
        <v>28</v>
      </c>
      <c r="L29" s="47" t="s">
        <v>90</v>
      </c>
      <c r="M29" s="44" t="s">
        <v>74</v>
      </c>
      <c r="N29" s="78" t="s">
        <v>75</v>
      </c>
      <c r="O29" s="78" t="s">
        <v>75</v>
      </c>
      <c r="P29" s="78" t="s">
        <v>75</v>
      </c>
      <c r="Q29" s="43" t="s">
        <v>180</v>
      </c>
      <c r="R29" s="53" t="s">
        <v>127</v>
      </c>
      <c r="S29" s="76">
        <v>82</v>
      </c>
      <c r="T29" s="37">
        <v>1</v>
      </c>
      <c r="U29" s="83">
        <v>1</v>
      </c>
      <c r="V29" s="45">
        <f>SUMIF(ResumenCotizacion!$C:$C,E29,ResumenCotizacion!$P:$P)</f>
        <v>0</v>
      </c>
      <c r="W29" s="75">
        <f>IF(H29="USD",S29*SolCotizacion!$J$18,S29)</f>
        <v>338452.54000000004</v>
      </c>
      <c r="X29" s="3">
        <f>ROUND(W29/(1-VLOOKUP("Total porcentaje:",ResumenCotizacion!$F:$H,3,0)),2)</f>
        <v>338452.54</v>
      </c>
      <c r="Y29" s="3">
        <f t="shared" si="2"/>
        <v>0</v>
      </c>
    </row>
    <row r="30" spans="1:25" ht="14.25" x14ac:dyDescent="0.2">
      <c r="A30" s="18" t="str">
        <f t="shared" si="0"/>
        <v>Catalogo principalOVS_ES ACADEMICO312-04098</v>
      </c>
      <c r="B30" s="18" t="str">
        <f t="shared" si="1"/>
        <v>312-04098OVS_ES ACADEMICO</v>
      </c>
      <c r="C30" s="18"/>
      <c r="D30" s="18" t="s">
        <v>122</v>
      </c>
      <c r="E30" s="46" t="s">
        <v>182</v>
      </c>
      <c r="F30" s="86" t="s">
        <v>124</v>
      </c>
      <c r="G30" s="18" t="s">
        <v>122</v>
      </c>
      <c r="H30" s="45" t="s">
        <v>125</v>
      </c>
      <c r="I30" s="18" t="s">
        <v>75</v>
      </c>
      <c r="J30" s="49" t="s">
        <v>183</v>
      </c>
      <c r="K30" s="48" t="s">
        <v>28</v>
      </c>
      <c r="L30" s="47" t="s">
        <v>90</v>
      </c>
      <c r="M30" s="44" t="s">
        <v>74</v>
      </c>
      <c r="N30" s="78" t="s">
        <v>75</v>
      </c>
      <c r="O30" s="78" t="s">
        <v>75</v>
      </c>
      <c r="P30" s="78" t="s">
        <v>75</v>
      </c>
      <c r="Q30" s="43" t="s">
        <v>182</v>
      </c>
      <c r="R30" s="53" t="s">
        <v>127</v>
      </c>
      <c r="S30" s="76">
        <v>82</v>
      </c>
      <c r="T30" s="37">
        <v>1</v>
      </c>
      <c r="U30" s="83">
        <v>1</v>
      </c>
      <c r="V30" s="45">
        <f>SUMIF(ResumenCotizacion!$C:$C,E30,ResumenCotizacion!$P:$P)</f>
        <v>0</v>
      </c>
      <c r="W30" s="75">
        <f>IF(H30="USD",S30*SolCotizacion!$J$18,S30)</f>
        <v>338452.54000000004</v>
      </c>
      <c r="X30" s="3">
        <f>ROUND(W30/(1-VLOOKUP("Total porcentaje:",ResumenCotizacion!$F:$H,3,0)),2)</f>
        <v>338452.54</v>
      </c>
      <c r="Y30" s="3">
        <f t="shared" si="2"/>
        <v>0</v>
      </c>
    </row>
    <row r="31" spans="1:25" ht="14.25" x14ac:dyDescent="0.2">
      <c r="A31" s="18" t="str">
        <f t="shared" si="0"/>
        <v>Catalogo principalOVS_ES ACADEMICO32L-00001</v>
      </c>
      <c r="B31" s="18" t="str">
        <f t="shared" si="1"/>
        <v>32L-00001OVS_ES ACADEMICO</v>
      </c>
      <c r="C31" s="18"/>
      <c r="D31" s="18" t="s">
        <v>122</v>
      </c>
      <c r="E31" s="46" t="s">
        <v>184</v>
      </c>
      <c r="F31" s="86" t="s">
        <v>124</v>
      </c>
      <c r="G31" s="18" t="s">
        <v>122</v>
      </c>
      <c r="H31" s="45" t="s">
        <v>125</v>
      </c>
      <c r="I31" s="18" t="s">
        <v>75</v>
      </c>
      <c r="J31" s="49" t="s">
        <v>185</v>
      </c>
      <c r="K31" s="48" t="s">
        <v>28</v>
      </c>
      <c r="L31" s="47" t="s">
        <v>90</v>
      </c>
      <c r="M31" s="44" t="s">
        <v>74</v>
      </c>
      <c r="N31" s="78" t="s">
        <v>75</v>
      </c>
      <c r="O31" s="78" t="s">
        <v>75</v>
      </c>
      <c r="P31" s="78" t="s">
        <v>75</v>
      </c>
      <c r="Q31" s="43" t="s">
        <v>184</v>
      </c>
      <c r="R31" s="53" t="s">
        <v>76</v>
      </c>
      <c r="S31" s="76">
        <v>2.5</v>
      </c>
      <c r="T31" s="37">
        <v>1</v>
      </c>
      <c r="U31" s="83">
        <v>1</v>
      </c>
      <c r="V31" s="45">
        <f>SUMIF(ResumenCotizacion!$C:$C,E31,ResumenCotizacion!$P:$P)</f>
        <v>0</v>
      </c>
      <c r="W31" s="75">
        <f>IF(H31="USD",S31*SolCotizacion!$J$18,S31)</f>
        <v>10318.675000000001</v>
      </c>
      <c r="X31" s="3">
        <f>ROUND(W31/(1-VLOOKUP("Total porcentaje:",ResumenCotizacion!$F:$H,3,0)),2)</f>
        <v>10318.68</v>
      </c>
      <c r="Y31" s="3">
        <f t="shared" si="2"/>
        <v>0</v>
      </c>
    </row>
    <row r="32" spans="1:25" ht="14.25" x14ac:dyDescent="0.2">
      <c r="A32" s="18" t="str">
        <f t="shared" si="0"/>
        <v>Catalogo principalOVS_ES ACADEMICO32L-00002</v>
      </c>
      <c r="B32" s="18" t="str">
        <f t="shared" si="1"/>
        <v>32L-00002OVS_ES ACADEMICO</v>
      </c>
      <c r="C32" s="18"/>
      <c r="D32" s="18" t="s">
        <v>122</v>
      </c>
      <c r="E32" s="46" t="s">
        <v>186</v>
      </c>
      <c r="F32" s="86" t="s">
        <v>124</v>
      </c>
      <c r="G32" s="18" t="s">
        <v>122</v>
      </c>
      <c r="H32" s="45" t="s">
        <v>125</v>
      </c>
      <c r="I32" s="18" t="s">
        <v>75</v>
      </c>
      <c r="J32" s="49" t="s">
        <v>187</v>
      </c>
      <c r="K32" s="48" t="s">
        <v>28</v>
      </c>
      <c r="L32" s="47" t="s">
        <v>90</v>
      </c>
      <c r="M32" s="44" t="s">
        <v>74</v>
      </c>
      <c r="N32" s="78" t="s">
        <v>75</v>
      </c>
      <c r="O32" s="78" t="s">
        <v>75</v>
      </c>
      <c r="P32" s="78" t="s">
        <v>75</v>
      </c>
      <c r="Q32" s="43" t="s">
        <v>186</v>
      </c>
      <c r="R32" s="53" t="s">
        <v>76</v>
      </c>
      <c r="S32" s="76">
        <v>2.5</v>
      </c>
      <c r="T32" s="37">
        <v>1</v>
      </c>
      <c r="U32" s="83">
        <v>1</v>
      </c>
      <c r="V32" s="45">
        <f>SUMIF(ResumenCotizacion!$C:$C,E32,ResumenCotizacion!$P:$P)</f>
        <v>0</v>
      </c>
      <c r="W32" s="75">
        <f>IF(H32="USD",S32*SolCotizacion!$J$18,S32)</f>
        <v>10318.675000000001</v>
      </c>
      <c r="X32" s="3">
        <f>ROUND(W32/(1-VLOOKUP("Total porcentaje:",ResumenCotizacion!$F:$H,3,0)),2)</f>
        <v>10318.68</v>
      </c>
      <c r="Y32" s="3">
        <f t="shared" si="2"/>
        <v>0</v>
      </c>
    </row>
    <row r="33" spans="1:25" ht="14.25" x14ac:dyDescent="0.2">
      <c r="A33" s="18" t="str">
        <f t="shared" si="0"/>
        <v>Catalogo principalOVS_ES ACADEMICO32N-00001</v>
      </c>
      <c r="B33" s="18" t="str">
        <f t="shared" si="1"/>
        <v>32N-00001OVS_ES ACADEMICO</v>
      </c>
      <c r="C33" s="18"/>
      <c r="D33" s="18" t="s">
        <v>122</v>
      </c>
      <c r="E33" s="46" t="s">
        <v>188</v>
      </c>
      <c r="F33" s="86" t="s">
        <v>124</v>
      </c>
      <c r="G33" s="18" t="s">
        <v>122</v>
      </c>
      <c r="H33" s="45" t="s">
        <v>125</v>
      </c>
      <c r="I33" s="18" t="s">
        <v>75</v>
      </c>
      <c r="J33" s="49" t="s">
        <v>189</v>
      </c>
      <c r="K33" s="48" t="s">
        <v>28</v>
      </c>
      <c r="L33" s="47" t="s">
        <v>90</v>
      </c>
      <c r="M33" s="44" t="s">
        <v>74</v>
      </c>
      <c r="N33" s="78" t="s">
        <v>75</v>
      </c>
      <c r="O33" s="78" t="s">
        <v>75</v>
      </c>
      <c r="P33" s="78" t="s">
        <v>75</v>
      </c>
      <c r="Q33" s="43" t="s">
        <v>188</v>
      </c>
      <c r="R33" s="53" t="s">
        <v>76</v>
      </c>
      <c r="S33" s="76">
        <v>1.2</v>
      </c>
      <c r="T33" s="37">
        <v>1</v>
      </c>
      <c r="U33" s="83">
        <v>1</v>
      </c>
      <c r="V33" s="45">
        <f>SUMIF(ResumenCotizacion!$C:$C,E33,ResumenCotizacion!$P:$P)</f>
        <v>0</v>
      </c>
      <c r="W33" s="75">
        <f>IF(H33="USD",S33*SolCotizacion!$J$18,S33)</f>
        <v>4952.9639999999999</v>
      </c>
      <c r="X33" s="3">
        <f>ROUND(W33/(1-VLOOKUP("Total porcentaje:",ResumenCotizacion!$F:$H,3,0)),2)</f>
        <v>4952.96</v>
      </c>
      <c r="Y33" s="3">
        <f t="shared" si="2"/>
        <v>0</v>
      </c>
    </row>
    <row r="34" spans="1:25" ht="14.25" x14ac:dyDescent="0.2">
      <c r="A34" s="18" t="str">
        <f t="shared" si="0"/>
        <v>Catalogo principalOVS_ES ACADEMICO32P-00001</v>
      </c>
      <c r="B34" s="18" t="str">
        <f t="shared" si="1"/>
        <v>32P-00001OVS_ES ACADEMICO</v>
      </c>
      <c r="C34" s="18"/>
      <c r="D34" s="18" t="s">
        <v>122</v>
      </c>
      <c r="E34" s="46" t="s">
        <v>190</v>
      </c>
      <c r="F34" s="86" t="s">
        <v>124</v>
      </c>
      <c r="G34" s="18" t="s">
        <v>122</v>
      </c>
      <c r="H34" s="45" t="s">
        <v>125</v>
      </c>
      <c r="I34" s="18" t="s">
        <v>75</v>
      </c>
      <c r="J34" s="49" t="s">
        <v>191</v>
      </c>
      <c r="K34" s="48" t="s">
        <v>28</v>
      </c>
      <c r="L34" s="47" t="s">
        <v>90</v>
      </c>
      <c r="M34" s="44" t="s">
        <v>74</v>
      </c>
      <c r="N34" s="78" t="s">
        <v>75</v>
      </c>
      <c r="O34" s="78" t="s">
        <v>75</v>
      </c>
      <c r="P34" s="78" t="s">
        <v>75</v>
      </c>
      <c r="Q34" s="43" t="s">
        <v>190</v>
      </c>
      <c r="R34" s="53" t="s">
        <v>76</v>
      </c>
      <c r="S34" s="76">
        <v>1.5</v>
      </c>
      <c r="T34" s="37">
        <v>1</v>
      </c>
      <c r="U34" s="83">
        <v>1</v>
      </c>
      <c r="V34" s="45">
        <f>SUMIF(ResumenCotizacion!$C:$C,E34,ResumenCotizacion!$P:$P)</f>
        <v>0</v>
      </c>
      <c r="W34" s="75">
        <f>IF(H34="USD",S34*SolCotizacion!$J$18,S34)</f>
        <v>6191.2049999999999</v>
      </c>
      <c r="X34" s="3">
        <f>ROUND(W34/(1-VLOOKUP("Total porcentaje:",ResumenCotizacion!$F:$H,3,0)),2)</f>
        <v>6191.21</v>
      </c>
      <c r="Y34" s="3">
        <f t="shared" si="2"/>
        <v>0</v>
      </c>
    </row>
    <row r="35" spans="1:25" ht="14.25" x14ac:dyDescent="0.2">
      <c r="A35" s="18" t="str">
        <f t="shared" si="0"/>
        <v>Catalogo principalOVS_ES ACADEMICO32P-00002</v>
      </c>
      <c r="B35" s="18" t="str">
        <f t="shared" si="1"/>
        <v>32P-00002OVS_ES ACADEMICO</v>
      </c>
      <c r="C35" s="18"/>
      <c r="D35" s="18" t="s">
        <v>122</v>
      </c>
      <c r="E35" s="46" t="s">
        <v>192</v>
      </c>
      <c r="F35" s="86" t="s">
        <v>124</v>
      </c>
      <c r="G35" s="18" t="s">
        <v>122</v>
      </c>
      <c r="H35" s="45" t="s">
        <v>125</v>
      </c>
      <c r="I35" s="18" t="s">
        <v>75</v>
      </c>
      <c r="J35" s="49" t="s">
        <v>193</v>
      </c>
      <c r="K35" s="48" t="s">
        <v>28</v>
      </c>
      <c r="L35" s="47" t="s">
        <v>90</v>
      </c>
      <c r="M35" s="44" t="s">
        <v>74</v>
      </c>
      <c r="N35" s="78" t="s">
        <v>75</v>
      </c>
      <c r="O35" s="78" t="s">
        <v>75</v>
      </c>
      <c r="P35" s="78" t="s">
        <v>75</v>
      </c>
      <c r="Q35" s="43" t="s">
        <v>192</v>
      </c>
      <c r="R35" s="53" t="s">
        <v>76</v>
      </c>
      <c r="S35" s="76">
        <v>1.5</v>
      </c>
      <c r="T35" s="37">
        <v>1</v>
      </c>
      <c r="U35" s="83">
        <v>1</v>
      </c>
      <c r="V35" s="45">
        <f>SUMIF(ResumenCotizacion!$C:$C,E35,ResumenCotizacion!$P:$P)</f>
        <v>0</v>
      </c>
      <c r="W35" s="75">
        <f>IF(H35="USD",S35*SolCotizacion!$J$18,S35)</f>
        <v>6191.2049999999999</v>
      </c>
      <c r="X35" s="3">
        <f>ROUND(W35/(1-VLOOKUP("Total porcentaje:",ResumenCotizacion!$F:$H,3,0)),2)</f>
        <v>6191.21</v>
      </c>
      <c r="Y35" s="3">
        <f t="shared" si="2"/>
        <v>0</v>
      </c>
    </row>
    <row r="36" spans="1:25" ht="14.25" x14ac:dyDescent="0.2">
      <c r="A36" s="18" t="str">
        <f t="shared" si="0"/>
        <v>Catalogo principalOVS_ES ACADEMICO32S-00001</v>
      </c>
      <c r="B36" s="18" t="str">
        <f t="shared" si="1"/>
        <v>32S-00001OVS_ES ACADEMICO</v>
      </c>
      <c r="C36" s="18"/>
      <c r="D36" s="18" t="s">
        <v>122</v>
      </c>
      <c r="E36" s="46" t="s">
        <v>194</v>
      </c>
      <c r="F36" s="86" t="s">
        <v>124</v>
      </c>
      <c r="G36" s="18" t="s">
        <v>122</v>
      </c>
      <c r="H36" s="45" t="s">
        <v>125</v>
      </c>
      <c r="I36" s="18" t="s">
        <v>75</v>
      </c>
      <c r="J36" s="49" t="s">
        <v>195</v>
      </c>
      <c r="K36" s="48" t="s">
        <v>28</v>
      </c>
      <c r="L36" s="47" t="s">
        <v>90</v>
      </c>
      <c r="M36" s="44" t="s">
        <v>74</v>
      </c>
      <c r="N36" s="78" t="s">
        <v>75</v>
      </c>
      <c r="O36" s="78" t="s">
        <v>75</v>
      </c>
      <c r="P36" s="78" t="s">
        <v>75</v>
      </c>
      <c r="Q36" s="43" t="s">
        <v>194</v>
      </c>
      <c r="R36" s="53" t="s">
        <v>76</v>
      </c>
      <c r="S36" s="76">
        <v>2.2999999999999998</v>
      </c>
      <c r="T36" s="37">
        <v>1</v>
      </c>
      <c r="U36" s="83">
        <v>1</v>
      </c>
      <c r="V36" s="45">
        <f>SUMIF(ResumenCotizacion!$C:$C,E36,ResumenCotizacion!$P:$P)</f>
        <v>0</v>
      </c>
      <c r="W36" s="75">
        <f>IF(H36="USD",S36*SolCotizacion!$J$18,S36)</f>
        <v>9493.1810000000005</v>
      </c>
      <c r="X36" s="3">
        <f>ROUND(W36/(1-VLOOKUP("Total porcentaje:",ResumenCotizacion!$F:$H,3,0)),2)</f>
        <v>9493.18</v>
      </c>
      <c r="Y36" s="3">
        <f t="shared" si="2"/>
        <v>0</v>
      </c>
    </row>
    <row r="37" spans="1:25" ht="14.25" x14ac:dyDescent="0.2">
      <c r="A37" s="18" t="str">
        <f t="shared" si="0"/>
        <v>Catalogo principalOVS_ES ACADEMICO32V-00001</v>
      </c>
      <c r="B37" s="18" t="str">
        <f t="shared" si="1"/>
        <v>32V-00001OVS_ES ACADEMICO</v>
      </c>
      <c r="C37" s="18"/>
      <c r="D37" s="18" t="s">
        <v>122</v>
      </c>
      <c r="E37" s="46" t="s">
        <v>196</v>
      </c>
      <c r="F37" s="86" t="s">
        <v>124</v>
      </c>
      <c r="G37" s="18" t="s">
        <v>122</v>
      </c>
      <c r="H37" s="45" t="s">
        <v>125</v>
      </c>
      <c r="I37" s="18" t="s">
        <v>75</v>
      </c>
      <c r="J37" s="49" t="s">
        <v>197</v>
      </c>
      <c r="K37" s="48" t="s">
        <v>28</v>
      </c>
      <c r="L37" s="47" t="s">
        <v>90</v>
      </c>
      <c r="M37" s="44" t="s">
        <v>74</v>
      </c>
      <c r="N37" s="78" t="s">
        <v>75</v>
      </c>
      <c r="O37" s="78" t="s">
        <v>75</v>
      </c>
      <c r="P37" s="78" t="s">
        <v>75</v>
      </c>
      <c r="Q37" s="43" t="s">
        <v>196</v>
      </c>
      <c r="R37" s="53" t="s">
        <v>76</v>
      </c>
      <c r="S37" s="76">
        <v>3</v>
      </c>
      <c r="T37" s="37">
        <v>1</v>
      </c>
      <c r="U37" s="83">
        <v>1</v>
      </c>
      <c r="V37" s="45">
        <f>SUMIF(ResumenCotizacion!$C:$C,E37,ResumenCotizacion!$P:$P)</f>
        <v>0</v>
      </c>
      <c r="W37" s="75">
        <f>IF(H37="USD",S37*SolCotizacion!$J$18,S37)</f>
        <v>12382.41</v>
      </c>
      <c r="X37" s="3">
        <f>ROUND(W37/(1-VLOOKUP("Total porcentaje:",ResumenCotizacion!$F:$H,3,0)),2)</f>
        <v>12382.41</v>
      </c>
      <c r="Y37" s="3">
        <f t="shared" si="2"/>
        <v>0</v>
      </c>
    </row>
    <row r="38" spans="1:25" ht="14.25" x14ac:dyDescent="0.2">
      <c r="A38" s="18" t="str">
        <f t="shared" si="0"/>
        <v>Catalogo principalOVS_ES ACADEMICO32V-00002</v>
      </c>
      <c r="B38" s="18" t="str">
        <f t="shared" si="1"/>
        <v>32V-00002OVS_ES ACADEMICO</v>
      </c>
      <c r="C38" s="18"/>
      <c r="D38" s="18" t="s">
        <v>122</v>
      </c>
      <c r="E38" s="46" t="s">
        <v>198</v>
      </c>
      <c r="F38" s="86" t="s">
        <v>124</v>
      </c>
      <c r="G38" s="18" t="s">
        <v>122</v>
      </c>
      <c r="H38" s="45" t="s">
        <v>125</v>
      </c>
      <c r="I38" s="18" t="s">
        <v>75</v>
      </c>
      <c r="J38" s="49" t="s">
        <v>199</v>
      </c>
      <c r="K38" s="48" t="s">
        <v>28</v>
      </c>
      <c r="L38" s="47" t="s">
        <v>90</v>
      </c>
      <c r="M38" s="44" t="s">
        <v>74</v>
      </c>
      <c r="N38" s="78" t="s">
        <v>75</v>
      </c>
      <c r="O38" s="78" t="s">
        <v>75</v>
      </c>
      <c r="P38" s="78" t="s">
        <v>75</v>
      </c>
      <c r="Q38" s="43" t="s">
        <v>198</v>
      </c>
      <c r="R38" s="53" t="s">
        <v>76</v>
      </c>
      <c r="S38" s="76">
        <v>3</v>
      </c>
      <c r="T38" s="37">
        <v>1</v>
      </c>
      <c r="U38" s="83">
        <v>1</v>
      </c>
      <c r="V38" s="45">
        <f>SUMIF(ResumenCotizacion!$C:$C,E38,ResumenCotizacion!$P:$P)</f>
        <v>0</v>
      </c>
      <c r="W38" s="75">
        <f>IF(H38="USD",S38*SolCotizacion!$J$18,S38)</f>
        <v>12382.41</v>
      </c>
      <c r="X38" s="3">
        <f>ROUND(W38/(1-VLOOKUP("Total porcentaje:",ResumenCotizacion!$F:$H,3,0)),2)</f>
        <v>12382.41</v>
      </c>
      <c r="Y38" s="3">
        <f t="shared" si="2"/>
        <v>0</v>
      </c>
    </row>
    <row r="39" spans="1:25" ht="14.25" x14ac:dyDescent="0.2">
      <c r="A39" s="18" t="str">
        <f t="shared" si="0"/>
        <v>Catalogo principalOVS_ES ACADEMICO359-05410</v>
      </c>
      <c r="B39" s="18" t="str">
        <f t="shared" si="1"/>
        <v>359-05410OVS_ES ACADEMICO</v>
      </c>
      <c r="C39" s="18"/>
      <c r="D39" s="18" t="s">
        <v>122</v>
      </c>
      <c r="E39" s="46" t="s">
        <v>200</v>
      </c>
      <c r="F39" s="86" t="s">
        <v>124</v>
      </c>
      <c r="G39" s="18" t="s">
        <v>122</v>
      </c>
      <c r="H39" s="45" t="s">
        <v>125</v>
      </c>
      <c r="I39" s="18" t="s">
        <v>75</v>
      </c>
      <c r="J39" s="49" t="s">
        <v>201</v>
      </c>
      <c r="K39" s="48" t="s">
        <v>28</v>
      </c>
      <c r="L39" s="47" t="s">
        <v>90</v>
      </c>
      <c r="M39" s="44" t="s">
        <v>74</v>
      </c>
      <c r="N39" s="78" t="s">
        <v>75</v>
      </c>
      <c r="O39" s="78" t="s">
        <v>75</v>
      </c>
      <c r="P39" s="78" t="s">
        <v>75</v>
      </c>
      <c r="Q39" s="43" t="s">
        <v>200</v>
      </c>
      <c r="R39" s="53" t="s">
        <v>127</v>
      </c>
      <c r="S39" s="76">
        <v>22</v>
      </c>
      <c r="T39" s="37">
        <v>1</v>
      </c>
      <c r="U39" s="83">
        <v>1</v>
      </c>
      <c r="V39" s="45">
        <f>SUMIF(ResumenCotizacion!$C:$C,E39,ResumenCotizacion!$P:$P)</f>
        <v>0</v>
      </c>
      <c r="W39" s="75">
        <f>IF(H39="USD",S39*SolCotizacion!$J$18,S39)</f>
        <v>90804.340000000011</v>
      </c>
      <c r="X39" s="3">
        <f>ROUND(W39/(1-VLOOKUP("Total porcentaje:",ResumenCotizacion!$F:$H,3,0)),2)</f>
        <v>90804.34</v>
      </c>
      <c r="Y39" s="3">
        <f t="shared" si="2"/>
        <v>0</v>
      </c>
    </row>
    <row r="40" spans="1:25" ht="14.25" x14ac:dyDescent="0.2">
      <c r="A40" s="18" t="str">
        <f t="shared" si="0"/>
        <v>Catalogo principalOVS_ES ACADEMICO359-05411</v>
      </c>
      <c r="B40" s="18" t="str">
        <f t="shared" si="1"/>
        <v>359-05411OVS_ES ACADEMICO</v>
      </c>
      <c r="C40" s="18"/>
      <c r="D40" s="18" t="s">
        <v>122</v>
      </c>
      <c r="E40" s="46" t="s">
        <v>202</v>
      </c>
      <c r="F40" s="86" t="s">
        <v>124</v>
      </c>
      <c r="G40" s="18" t="s">
        <v>122</v>
      </c>
      <c r="H40" s="45" t="s">
        <v>125</v>
      </c>
      <c r="I40" s="18" t="s">
        <v>75</v>
      </c>
      <c r="J40" s="49" t="s">
        <v>203</v>
      </c>
      <c r="K40" s="48" t="s">
        <v>28</v>
      </c>
      <c r="L40" s="47" t="s">
        <v>90</v>
      </c>
      <c r="M40" s="44" t="s">
        <v>74</v>
      </c>
      <c r="N40" s="78" t="s">
        <v>75</v>
      </c>
      <c r="O40" s="78" t="s">
        <v>75</v>
      </c>
      <c r="P40" s="78" t="s">
        <v>75</v>
      </c>
      <c r="Q40" s="43" t="s">
        <v>202</v>
      </c>
      <c r="R40" s="53" t="s">
        <v>127</v>
      </c>
      <c r="S40" s="76">
        <v>22</v>
      </c>
      <c r="T40" s="37">
        <v>1</v>
      </c>
      <c r="U40" s="83">
        <v>1</v>
      </c>
      <c r="V40" s="45">
        <f>SUMIF(ResumenCotizacion!$C:$C,E40,ResumenCotizacion!$P:$P)</f>
        <v>0</v>
      </c>
      <c r="W40" s="75">
        <f>IF(H40="USD",S40*SolCotizacion!$J$18,S40)</f>
        <v>90804.340000000011</v>
      </c>
      <c r="X40" s="3">
        <f>ROUND(W40/(1-VLOOKUP("Total porcentaje:",ResumenCotizacion!$F:$H,3,0)),2)</f>
        <v>90804.34</v>
      </c>
      <c r="Y40" s="3">
        <f t="shared" si="2"/>
        <v>0</v>
      </c>
    </row>
    <row r="41" spans="1:25" ht="14.25" x14ac:dyDescent="0.2">
      <c r="A41" s="18" t="str">
        <f t="shared" si="0"/>
        <v>Catalogo principalOVS_ES ACADEMICO359-05412</v>
      </c>
      <c r="B41" s="18" t="str">
        <f t="shared" si="1"/>
        <v>359-05412OVS_ES ACADEMICO</v>
      </c>
      <c r="C41" s="18"/>
      <c r="D41" s="18" t="s">
        <v>122</v>
      </c>
      <c r="E41" s="46" t="s">
        <v>204</v>
      </c>
      <c r="F41" s="86" t="s">
        <v>124</v>
      </c>
      <c r="G41" s="18" t="s">
        <v>122</v>
      </c>
      <c r="H41" s="45" t="s">
        <v>125</v>
      </c>
      <c r="I41" s="18" t="s">
        <v>75</v>
      </c>
      <c r="J41" s="49" t="s">
        <v>205</v>
      </c>
      <c r="K41" s="48" t="s">
        <v>28</v>
      </c>
      <c r="L41" s="47" t="s">
        <v>90</v>
      </c>
      <c r="M41" s="44" t="s">
        <v>74</v>
      </c>
      <c r="N41" s="78" t="s">
        <v>75</v>
      </c>
      <c r="O41" s="78" t="s">
        <v>75</v>
      </c>
      <c r="P41" s="78" t="s">
        <v>75</v>
      </c>
      <c r="Q41" s="43" t="s">
        <v>204</v>
      </c>
      <c r="R41" s="53" t="s">
        <v>127</v>
      </c>
      <c r="S41" s="76">
        <v>22</v>
      </c>
      <c r="T41" s="37">
        <v>1</v>
      </c>
      <c r="U41" s="83">
        <v>1</v>
      </c>
      <c r="V41" s="45">
        <f>SUMIF(ResumenCotizacion!$C:$C,E41,ResumenCotizacion!$P:$P)</f>
        <v>0</v>
      </c>
      <c r="W41" s="75">
        <f>IF(H41="USD",S41*SolCotizacion!$J$18,S41)</f>
        <v>90804.340000000011</v>
      </c>
      <c r="X41" s="3">
        <f>ROUND(W41/(1-VLOOKUP("Total porcentaje:",ResumenCotizacion!$F:$H,3,0)),2)</f>
        <v>90804.34</v>
      </c>
      <c r="Y41" s="3">
        <f t="shared" si="2"/>
        <v>0</v>
      </c>
    </row>
    <row r="42" spans="1:25" ht="14.25" x14ac:dyDescent="0.2">
      <c r="A42" s="18" t="str">
        <f t="shared" si="0"/>
        <v>Catalogo principalOVS_ES ACADEMICO359-05413</v>
      </c>
      <c r="B42" s="18" t="str">
        <f t="shared" si="1"/>
        <v>359-05413OVS_ES ACADEMICO</v>
      </c>
      <c r="C42" s="18"/>
      <c r="D42" s="18" t="s">
        <v>122</v>
      </c>
      <c r="E42" s="46" t="s">
        <v>206</v>
      </c>
      <c r="F42" s="86" t="s">
        <v>124</v>
      </c>
      <c r="G42" s="18" t="s">
        <v>122</v>
      </c>
      <c r="H42" s="45" t="s">
        <v>125</v>
      </c>
      <c r="I42" s="18" t="s">
        <v>75</v>
      </c>
      <c r="J42" s="49" t="s">
        <v>207</v>
      </c>
      <c r="K42" s="48" t="s">
        <v>28</v>
      </c>
      <c r="L42" s="47" t="s">
        <v>90</v>
      </c>
      <c r="M42" s="44" t="s">
        <v>74</v>
      </c>
      <c r="N42" s="78" t="s">
        <v>75</v>
      </c>
      <c r="O42" s="78" t="s">
        <v>75</v>
      </c>
      <c r="P42" s="78" t="s">
        <v>75</v>
      </c>
      <c r="Q42" s="43" t="s">
        <v>206</v>
      </c>
      <c r="R42" s="53" t="s">
        <v>127</v>
      </c>
      <c r="S42" s="76">
        <v>22</v>
      </c>
      <c r="T42" s="37">
        <v>1</v>
      </c>
      <c r="U42" s="83">
        <v>1</v>
      </c>
      <c r="V42" s="45">
        <f>SUMIF(ResumenCotizacion!$C:$C,E42,ResumenCotizacion!$P:$P)</f>
        <v>0</v>
      </c>
      <c r="W42" s="75">
        <f>IF(H42="USD",S42*SolCotizacion!$J$18,S42)</f>
        <v>90804.340000000011</v>
      </c>
      <c r="X42" s="3">
        <f>ROUND(W42/(1-VLOOKUP("Total porcentaje:",ResumenCotizacion!$F:$H,3,0)),2)</f>
        <v>90804.34</v>
      </c>
      <c r="Y42" s="3">
        <f t="shared" si="2"/>
        <v>0</v>
      </c>
    </row>
    <row r="43" spans="1:25" ht="14.25" x14ac:dyDescent="0.2">
      <c r="A43" s="18" t="str">
        <f t="shared" si="0"/>
        <v>Catalogo principalOVS_ES ACADEMICO359-05414</v>
      </c>
      <c r="B43" s="18" t="str">
        <f t="shared" si="1"/>
        <v>359-05414OVS_ES ACADEMICO</v>
      </c>
      <c r="C43" s="18"/>
      <c r="D43" s="18" t="s">
        <v>122</v>
      </c>
      <c r="E43" s="46" t="s">
        <v>208</v>
      </c>
      <c r="F43" s="86" t="s">
        <v>124</v>
      </c>
      <c r="G43" s="18" t="s">
        <v>122</v>
      </c>
      <c r="H43" s="45" t="s">
        <v>125</v>
      </c>
      <c r="I43" s="18" t="s">
        <v>75</v>
      </c>
      <c r="J43" s="49" t="s">
        <v>209</v>
      </c>
      <c r="K43" s="48" t="s">
        <v>28</v>
      </c>
      <c r="L43" s="47" t="s">
        <v>90</v>
      </c>
      <c r="M43" s="44" t="s">
        <v>74</v>
      </c>
      <c r="N43" s="78" t="s">
        <v>75</v>
      </c>
      <c r="O43" s="78" t="s">
        <v>75</v>
      </c>
      <c r="P43" s="78" t="s">
        <v>75</v>
      </c>
      <c r="Q43" s="43" t="s">
        <v>208</v>
      </c>
      <c r="R43" s="53" t="s">
        <v>127</v>
      </c>
      <c r="S43" s="76">
        <v>8</v>
      </c>
      <c r="T43" s="37">
        <v>1</v>
      </c>
      <c r="U43" s="83">
        <v>1</v>
      </c>
      <c r="V43" s="45">
        <f>SUMIF(ResumenCotizacion!$C:$C,E43,ResumenCotizacion!$P:$P)</f>
        <v>0</v>
      </c>
      <c r="W43" s="75">
        <f>IF(H43="USD",S43*SolCotizacion!$J$18,S43)</f>
        <v>33019.760000000002</v>
      </c>
      <c r="X43" s="3">
        <f>ROUND(W43/(1-VLOOKUP("Total porcentaje:",ResumenCotizacion!$F:$H,3,0)),2)</f>
        <v>33019.760000000002</v>
      </c>
      <c r="Y43" s="3">
        <f t="shared" si="2"/>
        <v>0</v>
      </c>
    </row>
    <row r="44" spans="1:25" ht="14.25" x14ac:dyDescent="0.2">
      <c r="A44" s="18" t="str">
        <f t="shared" si="0"/>
        <v>Catalogo principalOVS_ES ACADEMICO359-05415</v>
      </c>
      <c r="B44" s="18" t="str">
        <f t="shared" si="1"/>
        <v>359-05415OVS_ES ACADEMICO</v>
      </c>
      <c r="C44" s="18"/>
      <c r="D44" s="18" t="s">
        <v>122</v>
      </c>
      <c r="E44" s="46" t="s">
        <v>210</v>
      </c>
      <c r="F44" s="86" t="s">
        <v>124</v>
      </c>
      <c r="G44" s="18" t="s">
        <v>122</v>
      </c>
      <c r="H44" s="45" t="s">
        <v>125</v>
      </c>
      <c r="I44" s="18" t="s">
        <v>75</v>
      </c>
      <c r="J44" s="49" t="s">
        <v>211</v>
      </c>
      <c r="K44" s="48" t="s">
        <v>28</v>
      </c>
      <c r="L44" s="47" t="s">
        <v>90</v>
      </c>
      <c r="M44" s="44" t="s">
        <v>74</v>
      </c>
      <c r="N44" s="78" t="s">
        <v>75</v>
      </c>
      <c r="O44" s="78" t="s">
        <v>75</v>
      </c>
      <c r="P44" s="78" t="s">
        <v>75</v>
      </c>
      <c r="Q44" s="43" t="s">
        <v>210</v>
      </c>
      <c r="R44" s="53" t="s">
        <v>127</v>
      </c>
      <c r="S44" s="76">
        <v>8</v>
      </c>
      <c r="T44" s="37">
        <v>1</v>
      </c>
      <c r="U44" s="83">
        <v>1</v>
      </c>
      <c r="V44" s="45">
        <f>SUMIF(ResumenCotizacion!$C:$C,E44,ResumenCotizacion!$P:$P)</f>
        <v>0</v>
      </c>
      <c r="W44" s="75">
        <f>IF(H44="USD",S44*SolCotizacion!$J$18,S44)</f>
        <v>33019.760000000002</v>
      </c>
      <c r="X44" s="3">
        <f>ROUND(W44/(1-VLOOKUP("Total porcentaje:",ResumenCotizacion!$F:$H,3,0)),2)</f>
        <v>33019.760000000002</v>
      </c>
      <c r="Y44" s="3">
        <f t="shared" si="2"/>
        <v>0</v>
      </c>
    </row>
    <row r="45" spans="1:25" ht="14.25" x14ac:dyDescent="0.2">
      <c r="A45" s="18" t="str">
        <f t="shared" si="0"/>
        <v>Catalogo principalOVS_ES ACADEMICO359-05416</v>
      </c>
      <c r="B45" s="18" t="str">
        <f t="shared" si="1"/>
        <v>359-05416OVS_ES ACADEMICO</v>
      </c>
      <c r="C45" s="18"/>
      <c r="D45" s="18" t="s">
        <v>122</v>
      </c>
      <c r="E45" s="46" t="s">
        <v>212</v>
      </c>
      <c r="F45" s="86" t="s">
        <v>124</v>
      </c>
      <c r="G45" s="18" t="s">
        <v>122</v>
      </c>
      <c r="H45" s="45" t="s">
        <v>125</v>
      </c>
      <c r="I45" s="18" t="s">
        <v>75</v>
      </c>
      <c r="J45" s="49" t="s">
        <v>213</v>
      </c>
      <c r="K45" s="48" t="s">
        <v>28</v>
      </c>
      <c r="L45" s="47" t="s">
        <v>90</v>
      </c>
      <c r="M45" s="44" t="s">
        <v>74</v>
      </c>
      <c r="N45" s="78" t="s">
        <v>75</v>
      </c>
      <c r="O45" s="78" t="s">
        <v>75</v>
      </c>
      <c r="P45" s="78" t="s">
        <v>75</v>
      </c>
      <c r="Q45" s="43" t="s">
        <v>212</v>
      </c>
      <c r="R45" s="53" t="s">
        <v>127</v>
      </c>
      <c r="S45" s="76">
        <v>8</v>
      </c>
      <c r="T45" s="37">
        <v>1</v>
      </c>
      <c r="U45" s="83">
        <v>1</v>
      </c>
      <c r="V45" s="45">
        <f>SUMIF(ResumenCotizacion!$C:$C,E45,ResumenCotizacion!$P:$P)</f>
        <v>0</v>
      </c>
      <c r="W45" s="75">
        <f>IF(H45="USD",S45*SolCotizacion!$J$18,S45)</f>
        <v>33019.760000000002</v>
      </c>
      <c r="X45" s="3">
        <f>ROUND(W45/(1-VLOOKUP("Total porcentaje:",ResumenCotizacion!$F:$H,3,0)),2)</f>
        <v>33019.760000000002</v>
      </c>
      <c r="Y45" s="3">
        <f t="shared" si="2"/>
        <v>0</v>
      </c>
    </row>
    <row r="46" spans="1:25" ht="14.25" x14ac:dyDescent="0.2">
      <c r="A46" s="18" t="str">
        <f t="shared" si="0"/>
        <v>Catalogo principalOVS_ES ACADEMICO359-05417</v>
      </c>
      <c r="B46" s="18" t="str">
        <f t="shared" si="1"/>
        <v>359-05417OVS_ES ACADEMICO</v>
      </c>
      <c r="C46" s="18"/>
      <c r="D46" s="18" t="s">
        <v>122</v>
      </c>
      <c r="E46" s="46" t="s">
        <v>214</v>
      </c>
      <c r="F46" s="86" t="s">
        <v>124</v>
      </c>
      <c r="G46" s="18" t="s">
        <v>122</v>
      </c>
      <c r="H46" s="45" t="s">
        <v>125</v>
      </c>
      <c r="I46" s="18" t="s">
        <v>75</v>
      </c>
      <c r="J46" s="49" t="s">
        <v>215</v>
      </c>
      <c r="K46" s="48" t="s">
        <v>28</v>
      </c>
      <c r="L46" s="47" t="s">
        <v>90</v>
      </c>
      <c r="M46" s="44" t="s">
        <v>74</v>
      </c>
      <c r="N46" s="78" t="s">
        <v>75</v>
      </c>
      <c r="O46" s="78" t="s">
        <v>75</v>
      </c>
      <c r="P46" s="78" t="s">
        <v>75</v>
      </c>
      <c r="Q46" s="43" t="s">
        <v>214</v>
      </c>
      <c r="R46" s="53" t="s">
        <v>127</v>
      </c>
      <c r="S46" s="76">
        <v>8</v>
      </c>
      <c r="T46" s="37">
        <v>1</v>
      </c>
      <c r="U46" s="83">
        <v>1</v>
      </c>
      <c r="V46" s="45">
        <f>SUMIF(ResumenCotizacion!$C:$C,E46,ResumenCotizacion!$P:$P)</f>
        <v>0</v>
      </c>
      <c r="W46" s="75">
        <f>IF(H46="USD",S46*SolCotizacion!$J$18,S46)</f>
        <v>33019.760000000002</v>
      </c>
      <c r="X46" s="3">
        <f>ROUND(W46/(1-VLOOKUP("Total porcentaje:",ResumenCotizacion!$F:$H,3,0)),2)</f>
        <v>33019.760000000002</v>
      </c>
      <c r="Y46" s="3">
        <f t="shared" si="2"/>
        <v>0</v>
      </c>
    </row>
    <row r="47" spans="1:25" ht="14.25" x14ac:dyDescent="0.2">
      <c r="A47" s="18" t="str">
        <f t="shared" si="0"/>
        <v>Catalogo principalOVS_ES ACADEMICO359-05418</v>
      </c>
      <c r="B47" s="18" t="str">
        <f t="shared" si="1"/>
        <v>359-05418OVS_ES ACADEMICO</v>
      </c>
      <c r="C47" s="18"/>
      <c r="D47" s="18" t="s">
        <v>122</v>
      </c>
      <c r="E47" s="46" t="s">
        <v>216</v>
      </c>
      <c r="F47" s="86" t="s">
        <v>124</v>
      </c>
      <c r="G47" s="18" t="s">
        <v>122</v>
      </c>
      <c r="H47" s="45" t="s">
        <v>125</v>
      </c>
      <c r="I47" s="18" t="s">
        <v>75</v>
      </c>
      <c r="J47" s="49" t="s">
        <v>217</v>
      </c>
      <c r="K47" s="48" t="s">
        <v>28</v>
      </c>
      <c r="L47" s="47" t="s">
        <v>90</v>
      </c>
      <c r="M47" s="44" t="s">
        <v>74</v>
      </c>
      <c r="N47" s="78" t="s">
        <v>75</v>
      </c>
      <c r="O47" s="78" t="s">
        <v>75</v>
      </c>
      <c r="P47" s="78" t="s">
        <v>75</v>
      </c>
      <c r="Q47" s="43" t="s">
        <v>216</v>
      </c>
      <c r="R47" s="53" t="s">
        <v>127</v>
      </c>
      <c r="S47" s="76">
        <v>8</v>
      </c>
      <c r="T47" s="37">
        <v>1</v>
      </c>
      <c r="U47" s="83">
        <v>1</v>
      </c>
      <c r="V47" s="45">
        <f>SUMIF(ResumenCotizacion!$C:$C,E47,ResumenCotizacion!$P:$P)</f>
        <v>0</v>
      </c>
      <c r="W47" s="75">
        <f>IF(H47="USD",S47*SolCotizacion!$J$18,S47)</f>
        <v>33019.760000000002</v>
      </c>
      <c r="X47" s="3">
        <f>ROUND(W47/(1-VLOOKUP("Total porcentaje:",ResumenCotizacion!$F:$H,3,0)),2)</f>
        <v>33019.760000000002</v>
      </c>
      <c r="Y47" s="3">
        <f t="shared" si="2"/>
        <v>0</v>
      </c>
    </row>
    <row r="48" spans="1:25" ht="14.25" x14ac:dyDescent="0.2">
      <c r="A48" s="18" t="str">
        <f t="shared" si="0"/>
        <v>Catalogo principalOVS_ES ACADEMICO359-05419</v>
      </c>
      <c r="B48" s="18" t="str">
        <f t="shared" si="1"/>
        <v>359-05419OVS_ES ACADEMICO</v>
      </c>
      <c r="C48" s="18"/>
      <c r="D48" s="18" t="s">
        <v>122</v>
      </c>
      <c r="E48" s="46" t="s">
        <v>218</v>
      </c>
      <c r="F48" s="86" t="s">
        <v>124</v>
      </c>
      <c r="G48" s="18" t="s">
        <v>122</v>
      </c>
      <c r="H48" s="45" t="s">
        <v>125</v>
      </c>
      <c r="I48" s="18" t="s">
        <v>75</v>
      </c>
      <c r="J48" s="49" t="s">
        <v>219</v>
      </c>
      <c r="K48" s="48" t="s">
        <v>28</v>
      </c>
      <c r="L48" s="47" t="s">
        <v>90</v>
      </c>
      <c r="M48" s="44" t="s">
        <v>74</v>
      </c>
      <c r="N48" s="78" t="s">
        <v>75</v>
      </c>
      <c r="O48" s="78" t="s">
        <v>75</v>
      </c>
      <c r="P48" s="78" t="s">
        <v>75</v>
      </c>
      <c r="Q48" s="43" t="s">
        <v>218</v>
      </c>
      <c r="R48" s="53" t="s">
        <v>127</v>
      </c>
      <c r="S48" s="76">
        <v>8</v>
      </c>
      <c r="T48" s="37">
        <v>1</v>
      </c>
      <c r="U48" s="83">
        <v>1</v>
      </c>
      <c r="V48" s="45">
        <f>SUMIF(ResumenCotizacion!$C:$C,E48,ResumenCotizacion!$P:$P)</f>
        <v>0</v>
      </c>
      <c r="W48" s="75">
        <f>IF(H48="USD",S48*SolCotizacion!$J$18,S48)</f>
        <v>33019.760000000002</v>
      </c>
      <c r="X48" s="3">
        <f>ROUND(W48/(1-VLOOKUP("Total porcentaje:",ResumenCotizacion!$F:$H,3,0)),2)</f>
        <v>33019.760000000002</v>
      </c>
      <c r="Y48" s="3">
        <f t="shared" si="2"/>
        <v>0</v>
      </c>
    </row>
    <row r="49" spans="1:25" ht="14.25" x14ac:dyDescent="0.2">
      <c r="A49" s="18" t="str">
        <f t="shared" si="0"/>
        <v>Catalogo principalOVS_ES ACADEMICO381-04234</v>
      </c>
      <c r="B49" s="18" t="str">
        <f t="shared" si="1"/>
        <v>381-04234OVS_ES ACADEMICO</v>
      </c>
      <c r="C49" s="18"/>
      <c r="D49" s="18" t="s">
        <v>122</v>
      </c>
      <c r="E49" s="46" t="s">
        <v>220</v>
      </c>
      <c r="F49" s="86" t="s">
        <v>124</v>
      </c>
      <c r="G49" s="18" t="s">
        <v>122</v>
      </c>
      <c r="H49" s="45" t="s">
        <v>125</v>
      </c>
      <c r="I49" s="18" t="s">
        <v>75</v>
      </c>
      <c r="J49" s="49" t="s">
        <v>221</v>
      </c>
      <c r="K49" s="48" t="s">
        <v>28</v>
      </c>
      <c r="L49" s="47" t="s">
        <v>90</v>
      </c>
      <c r="M49" s="44" t="s">
        <v>74</v>
      </c>
      <c r="N49" s="78" t="s">
        <v>75</v>
      </c>
      <c r="O49" s="78" t="s">
        <v>75</v>
      </c>
      <c r="P49" s="78" t="s">
        <v>75</v>
      </c>
      <c r="Q49" s="43" t="s">
        <v>220</v>
      </c>
      <c r="R49" s="53" t="s">
        <v>127</v>
      </c>
      <c r="S49" s="76">
        <v>3.28</v>
      </c>
      <c r="T49" s="37">
        <v>1</v>
      </c>
      <c r="U49" s="83">
        <v>1</v>
      </c>
      <c r="V49" s="45">
        <f>SUMIF(ResumenCotizacion!$C:$C,E49,ResumenCotizacion!$P:$P)</f>
        <v>0</v>
      </c>
      <c r="W49" s="75">
        <f>IF(H49="USD",S49*SolCotizacion!$J$18,S49)</f>
        <v>13538.1016</v>
      </c>
      <c r="X49" s="3">
        <f>ROUND(W49/(1-VLOOKUP("Total porcentaje:",ResumenCotizacion!$F:$H,3,0)),2)</f>
        <v>13538.1</v>
      </c>
      <c r="Y49" s="3">
        <f t="shared" si="2"/>
        <v>0</v>
      </c>
    </row>
    <row r="50" spans="1:25" ht="14.25" x14ac:dyDescent="0.2">
      <c r="A50" s="18" t="str">
        <f t="shared" si="0"/>
        <v>Catalogo principalOVS_ES ACADEMICO381-04235</v>
      </c>
      <c r="B50" s="18" t="str">
        <f t="shared" si="1"/>
        <v>381-04235OVS_ES ACADEMICO</v>
      </c>
      <c r="C50" s="18"/>
      <c r="D50" s="18" t="s">
        <v>122</v>
      </c>
      <c r="E50" s="46" t="s">
        <v>222</v>
      </c>
      <c r="F50" s="86" t="s">
        <v>124</v>
      </c>
      <c r="G50" s="18" t="s">
        <v>122</v>
      </c>
      <c r="H50" s="45" t="s">
        <v>125</v>
      </c>
      <c r="I50" s="18" t="s">
        <v>75</v>
      </c>
      <c r="J50" s="49" t="s">
        <v>223</v>
      </c>
      <c r="K50" s="48" t="s">
        <v>28</v>
      </c>
      <c r="L50" s="47" t="s">
        <v>90</v>
      </c>
      <c r="M50" s="44" t="s">
        <v>74</v>
      </c>
      <c r="N50" s="78" t="s">
        <v>75</v>
      </c>
      <c r="O50" s="78" t="s">
        <v>75</v>
      </c>
      <c r="P50" s="78" t="s">
        <v>75</v>
      </c>
      <c r="Q50" s="43" t="s">
        <v>222</v>
      </c>
      <c r="R50" s="53" t="s">
        <v>127</v>
      </c>
      <c r="S50" s="76">
        <v>3.28</v>
      </c>
      <c r="T50" s="37">
        <v>1</v>
      </c>
      <c r="U50" s="83">
        <v>1</v>
      </c>
      <c r="V50" s="45">
        <f>SUMIF(ResumenCotizacion!$C:$C,E50,ResumenCotizacion!$P:$P)</f>
        <v>0</v>
      </c>
      <c r="W50" s="75">
        <f>IF(H50="USD",S50*SolCotizacion!$J$18,S50)</f>
        <v>13538.1016</v>
      </c>
      <c r="X50" s="3">
        <f>ROUND(W50/(1-VLOOKUP("Total porcentaje:",ResumenCotizacion!$F:$H,3,0)),2)</f>
        <v>13538.1</v>
      </c>
      <c r="Y50" s="3">
        <f t="shared" si="2"/>
        <v>0</v>
      </c>
    </row>
    <row r="51" spans="1:25" ht="14.25" x14ac:dyDescent="0.2">
      <c r="A51" s="18" t="str">
        <f t="shared" si="0"/>
        <v>Catalogo principalOVS_ES ACADEMICO381-04236</v>
      </c>
      <c r="B51" s="18" t="str">
        <f t="shared" si="1"/>
        <v>381-04236OVS_ES ACADEMICO</v>
      </c>
      <c r="C51" s="18"/>
      <c r="D51" s="18" t="s">
        <v>122</v>
      </c>
      <c r="E51" s="46" t="s">
        <v>224</v>
      </c>
      <c r="F51" s="86" t="s">
        <v>124</v>
      </c>
      <c r="G51" s="18" t="s">
        <v>122</v>
      </c>
      <c r="H51" s="45" t="s">
        <v>125</v>
      </c>
      <c r="I51" s="18" t="s">
        <v>75</v>
      </c>
      <c r="J51" s="49" t="s">
        <v>225</v>
      </c>
      <c r="K51" s="48" t="s">
        <v>28</v>
      </c>
      <c r="L51" s="47" t="s">
        <v>90</v>
      </c>
      <c r="M51" s="44" t="s">
        <v>74</v>
      </c>
      <c r="N51" s="78" t="s">
        <v>75</v>
      </c>
      <c r="O51" s="78" t="s">
        <v>75</v>
      </c>
      <c r="P51" s="78" t="s">
        <v>75</v>
      </c>
      <c r="Q51" s="43" t="s">
        <v>224</v>
      </c>
      <c r="R51" s="53" t="s">
        <v>127</v>
      </c>
      <c r="S51" s="76">
        <v>3.12</v>
      </c>
      <c r="T51" s="37">
        <v>1</v>
      </c>
      <c r="U51" s="83">
        <v>1</v>
      </c>
      <c r="V51" s="45">
        <f>SUMIF(ResumenCotizacion!$C:$C,E51,ResumenCotizacion!$P:$P)</f>
        <v>0</v>
      </c>
      <c r="W51" s="75">
        <f>IF(H51="USD",S51*SolCotizacion!$J$18,S51)</f>
        <v>12877.706400000001</v>
      </c>
      <c r="X51" s="3">
        <f>ROUND(W51/(1-VLOOKUP("Total porcentaje:",ResumenCotizacion!$F:$H,3,0)),2)</f>
        <v>12877.71</v>
      </c>
      <c r="Y51" s="3">
        <f t="shared" si="2"/>
        <v>0</v>
      </c>
    </row>
    <row r="52" spans="1:25" ht="14.25" x14ac:dyDescent="0.2">
      <c r="A52" s="18" t="str">
        <f t="shared" si="0"/>
        <v>Catalogo principalOVS_ES ACADEMICO381-04237</v>
      </c>
      <c r="B52" s="18" t="str">
        <f t="shared" si="1"/>
        <v>381-04237OVS_ES ACADEMICO</v>
      </c>
      <c r="C52" s="18"/>
      <c r="D52" s="18" t="s">
        <v>122</v>
      </c>
      <c r="E52" s="46" t="s">
        <v>226</v>
      </c>
      <c r="F52" s="86" t="s">
        <v>124</v>
      </c>
      <c r="G52" s="18" t="s">
        <v>122</v>
      </c>
      <c r="H52" s="45" t="s">
        <v>125</v>
      </c>
      <c r="I52" s="18" t="s">
        <v>75</v>
      </c>
      <c r="J52" s="49" t="s">
        <v>227</v>
      </c>
      <c r="K52" s="48" t="s">
        <v>28</v>
      </c>
      <c r="L52" s="47" t="s">
        <v>90</v>
      </c>
      <c r="M52" s="44" t="s">
        <v>74</v>
      </c>
      <c r="N52" s="78" t="s">
        <v>75</v>
      </c>
      <c r="O52" s="78" t="s">
        <v>75</v>
      </c>
      <c r="P52" s="78" t="s">
        <v>75</v>
      </c>
      <c r="Q52" s="43" t="s">
        <v>226</v>
      </c>
      <c r="R52" s="53" t="s">
        <v>127</v>
      </c>
      <c r="S52" s="76">
        <v>3.12</v>
      </c>
      <c r="T52" s="37">
        <v>1</v>
      </c>
      <c r="U52" s="83">
        <v>1</v>
      </c>
      <c r="V52" s="45">
        <f>SUMIF(ResumenCotizacion!$C:$C,E52,ResumenCotizacion!$P:$P)</f>
        <v>0</v>
      </c>
      <c r="W52" s="75">
        <f>IF(H52="USD",S52*SolCotizacion!$J$18,S52)</f>
        <v>12877.706400000001</v>
      </c>
      <c r="X52" s="3">
        <f>ROUND(W52/(1-VLOOKUP("Total porcentaje:",ResumenCotizacion!$F:$H,3,0)),2)</f>
        <v>12877.71</v>
      </c>
      <c r="Y52" s="3">
        <f t="shared" si="2"/>
        <v>0</v>
      </c>
    </row>
    <row r="53" spans="1:25" ht="14.25" x14ac:dyDescent="0.2">
      <c r="A53" s="18" t="str">
        <f t="shared" si="0"/>
        <v>Catalogo principalOVS_ES ACADEMICO381-04238</v>
      </c>
      <c r="B53" s="18" t="str">
        <f t="shared" si="1"/>
        <v>381-04238OVS_ES ACADEMICO</v>
      </c>
      <c r="C53" s="18"/>
      <c r="D53" s="18" t="s">
        <v>122</v>
      </c>
      <c r="E53" s="46" t="s">
        <v>228</v>
      </c>
      <c r="F53" s="86" t="s">
        <v>124</v>
      </c>
      <c r="G53" s="18" t="s">
        <v>122</v>
      </c>
      <c r="H53" s="45" t="s">
        <v>125</v>
      </c>
      <c r="I53" s="18" t="s">
        <v>75</v>
      </c>
      <c r="J53" s="49" t="s">
        <v>229</v>
      </c>
      <c r="K53" s="48" t="s">
        <v>28</v>
      </c>
      <c r="L53" s="47" t="s">
        <v>90</v>
      </c>
      <c r="M53" s="44" t="s">
        <v>74</v>
      </c>
      <c r="N53" s="78" t="s">
        <v>75</v>
      </c>
      <c r="O53" s="78" t="s">
        <v>75</v>
      </c>
      <c r="P53" s="78" t="s">
        <v>75</v>
      </c>
      <c r="Q53" s="43" t="s">
        <v>228</v>
      </c>
      <c r="R53" s="53" t="s">
        <v>127</v>
      </c>
      <c r="S53" s="76">
        <v>0.78</v>
      </c>
      <c r="T53" s="37">
        <v>1</v>
      </c>
      <c r="U53" s="83">
        <v>1</v>
      </c>
      <c r="V53" s="45">
        <f>SUMIF(ResumenCotizacion!$C:$C,E53,ResumenCotizacion!$P:$P)</f>
        <v>0</v>
      </c>
      <c r="W53" s="75">
        <f>IF(H53="USD",S53*SolCotizacion!$J$18,S53)</f>
        <v>3219.4266000000002</v>
      </c>
      <c r="X53" s="3">
        <f>ROUND(W53/(1-VLOOKUP("Total porcentaje:",ResumenCotizacion!$F:$H,3,0)),2)</f>
        <v>3219.43</v>
      </c>
      <c r="Y53" s="3">
        <f t="shared" si="2"/>
        <v>0</v>
      </c>
    </row>
    <row r="54" spans="1:25" ht="14.25" x14ac:dyDescent="0.2">
      <c r="A54" s="18" t="str">
        <f t="shared" si="0"/>
        <v>Catalogo principalOVS_ES ACADEMICO381-04239</v>
      </c>
      <c r="B54" s="18" t="str">
        <f t="shared" si="1"/>
        <v>381-04239OVS_ES ACADEMICO</v>
      </c>
      <c r="C54" s="18"/>
      <c r="D54" s="18" t="s">
        <v>122</v>
      </c>
      <c r="E54" s="46" t="s">
        <v>230</v>
      </c>
      <c r="F54" s="86" t="s">
        <v>124</v>
      </c>
      <c r="G54" s="18" t="s">
        <v>122</v>
      </c>
      <c r="H54" s="45" t="s">
        <v>125</v>
      </c>
      <c r="I54" s="18" t="s">
        <v>75</v>
      </c>
      <c r="J54" s="49" t="s">
        <v>231</v>
      </c>
      <c r="K54" s="48" t="s">
        <v>28</v>
      </c>
      <c r="L54" s="47" t="s">
        <v>90</v>
      </c>
      <c r="M54" s="44" t="s">
        <v>74</v>
      </c>
      <c r="N54" s="78" t="s">
        <v>75</v>
      </c>
      <c r="O54" s="78" t="s">
        <v>75</v>
      </c>
      <c r="P54" s="78" t="s">
        <v>75</v>
      </c>
      <c r="Q54" s="43" t="s">
        <v>230</v>
      </c>
      <c r="R54" s="53" t="s">
        <v>127</v>
      </c>
      <c r="S54" s="76">
        <v>0.78</v>
      </c>
      <c r="T54" s="37">
        <v>1</v>
      </c>
      <c r="U54" s="83">
        <v>1</v>
      </c>
      <c r="V54" s="45">
        <f>SUMIF(ResumenCotizacion!$C:$C,E54,ResumenCotizacion!$P:$P)</f>
        <v>0</v>
      </c>
      <c r="W54" s="75">
        <f>IF(H54="USD",S54*SolCotizacion!$J$18,S54)</f>
        <v>3219.4266000000002</v>
      </c>
      <c r="X54" s="3">
        <f>ROUND(W54/(1-VLOOKUP("Total porcentaje:",ResumenCotizacion!$F:$H,3,0)),2)</f>
        <v>3219.43</v>
      </c>
      <c r="Y54" s="3">
        <f t="shared" si="2"/>
        <v>0</v>
      </c>
    </row>
    <row r="55" spans="1:25" ht="14.25" x14ac:dyDescent="0.2">
      <c r="A55" s="18" t="str">
        <f t="shared" si="0"/>
        <v>Catalogo principalOVS_ES ACADEMICO395-04412</v>
      </c>
      <c r="B55" s="18" t="str">
        <f t="shared" si="1"/>
        <v>395-04412OVS_ES ACADEMICO</v>
      </c>
      <c r="C55" s="18"/>
      <c r="D55" s="18" t="s">
        <v>122</v>
      </c>
      <c r="E55" s="46" t="s">
        <v>232</v>
      </c>
      <c r="F55" s="86" t="s">
        <v>124</v>
      </c>
      <c r="G55" s="18" t="s">
        <v>122</v>
      </c>
      <c r="H55" s="45" t="s">
        <v>125</v>
      </c>
      <c r="I55" s="18" t="s">
        <v>75</v>
      </c>
      <c r="J55" s="49" t="s">
        <v>233</v>
      </c>
      <c r="K55" s="48" t="s">
        <v>28</v>
      </c>
      <c r="L55" s="47" t="s">
        <v>90</v>
      </c>
      <c r="M55" s="44" t="s">
        <v>74</v>
      </c>
      <c r="N55" s="78" t="s">
        <v>75</v>
      </c>
      <c r="O55" s="78" t="s">
        <v>75</v>
      </c>
      <c r="P55" s="78" t="s">
        <v>75</v>
      </c>
      <c r="Q55" s="43" t="s">
        <v>232</v>
      </c>
      <c r="R55" s="53" t="s">
        <v>127</v>
      </c>
      <c r="S55" s="76">
        <v>469</v>
      </c>
      <c r="T55" s="37">
        <v>1</v>
      </c>
      <c r="U55" s="83">
        <v>1</v>
      </c>
      <c r="V55" s="45">
        <f>SUMIF(ResumenCotizacion!$C:$C,E55,ResumenCotizacion!$P:$P)</f>
        <v>0</v>
      </c>
      <c r="W55" s="75">
        <f>IF(H55="USD",S55*SolCotizacion!$J$18,S55)</f>
        <v>1935783.4300000002</v>
      </c>
      <c r="X55" s="3">
        <f>ROUND(W55/(1-VLOOKUP("Total porcentaje:",ResumenCotizacion!$F:$H,3,0)),2)</f>
        <v>1935783.43</v>
      </c>
      <c r="Y55" s="3">
        <f t="shared" si="2"/>
        <v>0</v>
      </c>
    </row>
    <row r="56" spans="1:25" ht="14.25" x14ac:dyDescent="0.2">
      <c r="A56" s="18" t="str">
        <f t="shared" si="0"/>
        <v>Catalogo principalOVS_ES ACADEMICO395-04413</v>
      </c>
      <c r="B56" s="18" t="str">
        <f t="shared" si="1"/>
        <v>395-04413OVS_ES ACADEMICO</v>
      </c>
      <c r="C56" s="18"/>
      <c r="D56" s="18" t="s">
        <v>122</v>
      </c>
      <c r="E56" s="46" t="s">
        <v>234</v>
      </c>
      <c r="F56" s="86" t="s">
        <v>124</v>
      </c>
      <c r="G56" s="18" t="s">
        <v>122</v>
      </c>
      <c r="H56" s="45" t="s">
        <v>125</v>
      </c>
      <c r="I56" s="18" t="s">
        <v>75</v>
      </c>
      <c r="J56" s="49" t="s">
        <v>235</v>
      </c>
      <c r="K56" s="48" t="s">
        <v>28</v>
      </c>
      <c r="L56" s="47" t="s">
        <v>90</v>
      </c>
      <c r="M56" s="44" t="s">
        <v>74</v>
      </c>
      <c r="N56" s="78" t="s">
        <v>75</v>
      </c>
      <c r="O56" s="78" t="s">
        <v>75</v>
      </c>
      <c r="P56" s="78" t="s">
        <v>75</v>
      </c>
      <c r="Q56" s="43" t="s">
        <v>234</v>
      </c>
      <c r="R56" s="53" t="s">
        <v>127</v>
      </c>
      <c r="S56" s="76">
        <v>469</v>
      </c>
      <c r="T56" s="37">
        <v>1</v>
      </c>
      <c r="U56" s="83">
        <v>1</v>
      </c>
      <c r="V56" s="45">
        <f>SUMIF(ResumenCotizacion!$C:$C,E56,ResumenCotizacion!$P:$P)</f>
        <v>0</v>
      </c>
      <c r="W56" s="75">
        <f>IF(H56="USD",S56*SolCotizacion!$J$18,S56)</f>
        <v>1935783.4300000002</v>
      </c>
      <c r="X56" s="3">
        <f>ROUND(W56/(1-VLOOKUP("Total porcentaje:",ResumenCotizacion!$F:$H,3,0)),2)</f>
        <v>1935783.43</v>
      </c>
      <c r="Y56" s="3">
        <f t="shared" si="2"/>
        <v>0</v>
      </c>
    </row>
    <row r="57" spans="1:25" ht="14.25" x14ac:dyDescent="0.2">
      <c r="A57" s="18" t="str">
        <f t="shared" si="0"/>
        <v>Catalogo principalOVS_ES ACADEMICO395-04414</v>
      </c>
      <c r="B57" s="18" t="str">
        <f t="shared" si="1"/>
        <v>395-04414OVS_ES ACADEMICO</v>
      </c>
      <c r="C57" s="18"/>
      <c r="D57" s="18" t="s">
        <v>122</v>
      </c>
      <c r="E57" s="46" t="s">
        <v>236</v>
      </c>
      <c r="F57" s="86" t="s">
        <v>124</v>
      </c>
      <c r="G57" s="18" t="s">
        <v>122</v>
      </c>
      <c r="H57" s="45" t="s">
        <v>125</v>
      </c>
      <c r="I57" s="18" t="s">
        <v>75</v>
      </c>
      <c r="J57" s="49" t="s">
        <v>237</v>
      </c>
      <c r="K57" s="48" t="s">
        <v>28</v>
      </c>
      <c r="L57" s="47" t="s">
        <v>90</v>
      </c>
      <c r="M57" s="44" t="s">
        <v>74</v>
      </c>
      <c r="N57" s="78" t="s">
        <v>75</v>
      </c>
      <c r="O57" s="78" t="s">
        <v>75</v>
      </c>
      <c r="P57" s="78" t="s">
        <v>75</v>
      </c>
      <c r="Q57" s="43" t="s">
        <v>236</v>
      </c>
      <c r="R57" s="53" t="s">
        <v>127</v>
      </c>
      <c r="S57" s="76">
        <v>387</v>
      </c>
      <c r="T57" s="37">
        <v>1</v>
      </c>
      <c r="U57" s="83">
        <v>1</v>
      </c>
      <c r="V57" s="45">
        <f>SUMIF(ResumenCotizacion!$C:$C,E57,ResumenCotizacion!$P:$P)</f>
        <v>0</v>
      </c>
      <c r="W57" s="75">
        <f>IF(H57="USD",S57*SolCotizacion!$J$18,S57)</f>
        <v>1597330.8900000001</v>
      </c>
      <c r="X57" s="3">
        <f>ROUND(W57/(1-VLOOKUP("Total porcentaje:",ResumenCotizacion!$F:$H,3,0)),2)</f>
        <v>1597330.89</v>
      </c>
      <c r="Y57" s="3">
        <f t="shared" si="2"/>
        <v>0</v>
      </c>
    </row>
    <row r="58" spans="1:25" ht="14.25" x14ac:dyDescent="0.2">
      <c r="A58" s="18" t="str">
        <f t="shared" si="0"/>
        <v>Catalogo principalOVS_ES ACADEMICO395-04415</v>
      </c>
      <c r="B58" s="18" t="str">
        <f t="shared" si="1"/>
        <v>395-04415OVS_ES ACADEMICO</v>
      </c>
      <c r="C58" s="18"/>
      <c r="D58" s="18" t="s">
        <v>122</v>
      </c>
      <c r="E58" s="46" t="s">
        <v>238</v>
      </c>
      <c r="F58" s="86" t="s">
        <v>124</v>
      </c>
      <c r="G58" s="18" t="s">
        <v>122</v>
      </c>
      <c r="H58" s="45" t="s">
        <v>125</v>
      </c>
      <c r="I58" s="18" t="s">
        <v>75</v>
      </c>
      <c r="J58" s="49" t="s">
        <v>239</v>
      </c>
      <c r="K58" s="48" t="s">
        <v>28</v>
      </c>
      <c r="L58" s="47" t="s">
        <v>90</v>
      </c>
      <c r="M58" s="44" t="s">
        <v>74</v>
      </c>
      <c r="N58" s="78" t="s">
        <v>75</v>
      </c>
      <c r="O58" s="78" t="s">
        <v>75</v>
      </c>
      <c r="P58" s="78" t="s">
        <v>75</v>
      </c>
      <c r="Q58" s="43" t="s">
        <v>238</v>
      </c>
      <c r="R58" s="53" t="s">
        <v>127</v>
      </c>
      <c r="S58" s="76">
        <v>387</v>
      </c>
      <c r="T58" s="37">
        <v>1</v>
      </c>
      <c r="U58" s="83">
        <v>1</v>
      </c>
      <c r="V58" s="45">
        <f>SUMIF(ResumenCotizacion!$C:$C,E58,ResumenCotizacion!$P:$P)</f>
        <v>0</v>
      </c>
      <c r="W58" s="75">
        <f>IF(H58="USD",S58*SolCotizacion!$J$18,S58)</f>
        <v>1597330.8900000001</v>
      </c>
      <c r="X58" s="3">
        <f>ROUND(W58/(1-VLOOKUP("Total porcentaje:",ResumenCotizacion!$F:$H,3,0)),2)</f>
        <v>1597330.89</v>
      </c>
      <c r="Y58" s="3">
        <f t="shared" si="2"/>
        <v>0</v>
      </c>
    </row>
    <row r="59" spans="1:25" ht="14.25" x14ac:dyDescent="0.2">
      <c r="A59" s="18" t="str">
        <f t="shared" si="0"/>
        <v>Catalogo principalOVS_ES ACADEMICO3LN-00001</v>
      </c>
      <c r="B59" s="18" t="str">
        <f t="shared" si="1"/>
        <v>3LN-00001OVS_ES ACADEMICO</v>
      </c>
      <c r="C59" s="18"/>
      <c r="D59" s="18" t="s">
        <v>122</v>
      </c>
      <c r="E59" s="46" t="s">
        <v>240</v>
      </c>
      <c r="F59" s="86" t="s">
        <v>124</v>
      </c>
      <c r="G59" s="18" t="s">
        <v>122</v>
      </c>
      <c r="H59" s="45" t="s">
        <v>125</v>
      </c>
      <c r="I59" s="18" t="s">
        <v>75</v>
      </c>
      <c r="J59" s="49" t="s">
        <v>241</v>
      </c>
      <c r="K59" s="48" t="s">
        <v>28</v>
      </c>
      <c r="L59" s="47" t="s">
        <v>90</v>
      </c>
      <c r="M59" s="44" t="s">
        <v>74</v>
      </c>
      <c r="N59" s="78" t="s">
        <v>75</v>
      </c>
      <c r="O59" s="78" t="s">
        <v>75</v>
      </c>
      <c r="P59" s="78" t="s">
        <v>75</v>
      </c>
      <c r="Q59" s="43" t="s">
        <v>240</v>
      </c>
      <c r="R59" s="53" t="s">
        <v>76</v>
      </c>
      <c r="S59" s="76">
        <v>0.61</v>
      </c>
      <c r="T59" s="37">
        <v>1</v>
      </c>
      <c r="U59" s="83">
        <v>1</v>
      </c>
      <c r="V59" s="45">
        <f>SUMIF(ResumenCotizacion!$C:$C,E59,ResumenCotizacion!$P:$P)</f>
        <v>0</v>
      </c>
      <c r="W59" s="75">
        <f>IF(H59="USD",S59*SolCotizacion!$J$18,S59)</f>
        <v>2517.7566999999999</v>
      </c>
      <c r="X59" s="3">
        <f>ROUND(W59/(1-VLOOKUP("Total porcentaje:",ResumenCotizacion!$F:$H,3,0)),2)</f>
        <v>2517.7600000000002</v>
      </c>
      <c r="Y59" s="3">
        <f t="shared" si="2"/>
        <v>0</v>
      </c>
    </row>
    <row r="60" spans="1:25" ht="14.25" x14ac:dyDescent="0.2">
      <c r="A60" s="18" t="str">
        <f t="shared" si="0"/>
        <v>Catalogo principalOVS_ES ACADEMICO3LN-00002</v>
      </c>
      <c r="B60" s="18" t="str">
        <f t="shared" si="1"/>
        <v>3LN-00002OVS_ES ACADEMICO</v>
      </c>
      <c r="C60" s="18"/>
      <c r="D60" s="18" t="s">
        <v>122</v>
      </c>
      <c r="E60" s="46" t="s">
        <v>242</v>
      </c>
      <c r="F60" s="86" t="s">
        <v>124</v>
      </c>
      <c r="G60" s="18" t="s">
        <v>122</v>
      </c>
      <c r="H60" s="45" t="s">
        <v>125</v>
      </c>
      <c r="I60" s="18" t="s">
        <v>75</v>
      </c>
      <c r="J60" s="49" t="s">
        <v>243</v>
      </c>
      <c r="K60" s="48" t="s">
        <v>28</v>
      </c>
      <c r="L60" s="47" t="s">
        <v>90</v>
      </c>
      <c r="M60" s="44" t="s">
        <v>74</v>
      </c>
      <c r="N60" s="78" t="s">
        <v>75</v>
      </c>
      <c r="O60" s="78" t="s">
        <v>75</v>
      </c>
      <c r="P60" s="78" t="s">
        <v>75</v>
      </c>
      <c r="Q60" s="43" t="s">
        <v>242</v>
      </c>
      <c r="R60" s="53" t="s">
        <v>76</v>
      </c>
      <c r="S60" s="76">
        <v>0.61</v>
      </c>
      <c r="T60" s="37">
        <v>1</v>
      </c>
      <c r="U60" s="83">
        <v>1</v>
      </c>
      <c r="V60" s="45">
        <f>SUMIF(ResumenCotizacion!$C:$C,E60,ResumenCotizacion!$P:$P)</f>
        <v>0</v>
      </c>
      <c r="W60" s="75">
        <f>IF(H60="USD",S60*SolCotizacion!$J$18,S60)</f>
        <v>2517.7566999999999</v>
      </c>
      <c r="X60" s="3">
        <f>ROUND(W60/(1-VLOOKUP("Total porcentaje:",ResumenCotizacion!$F:$H,3,0)),2)</f>
        <v>2517.7600000000002</v>
      </c>
      <c r="Y60" s="3">
        <f t="shared" si="2"/>
        <v>0</v>
      </c>
    </row>
    <row r="61" spans="1:25" ht="14.25" x14ac:dyDescent="0.2">
      <c r="A61" s="18" t="str">
        <f t="shared" si="0"/>
        <v>Catalogo principalOVS_ES ACADEMICO3LN-00004</v>
      </c>
      <c r="B61" s="18" t="str">
        <f t="shared" si="1"/>
        <v>3LN-00004OVS_ES ACADEMICO</v>
      </c>
      <c r="C61" s="18"/>
      <c r="D61" s="18" t="s">
        <v>122</v>
      </c>
      <c r="E61" s="46" t="s">
        <v>244</v>
      </c>
      <c r="F61" s="86" t="s">
        <v>124</v>
      </c>
      <c r="G61" s="18" t="s">
        <v>122</v>
      </c>
      <c r="H61" s="45" t="s">
        <v>125</v>
      </c>
      <c r="I61" s="18" t="s">
        <v>75</v>
      </c>
      <c r="J61" s="49" t="s">
        <v>245</v>
      </c>
      <c r="K61" s="48" t="s">
        <v>28</v>
      </c>
      <c r="L61" s="47" t="s">
        <v>90</v>
      </c>
      <c r="M61" s="44" t="s">
        <v>74</v>
      </c>
      <c r="N61" s="78" t="s">
        <v>75</v>
      </c>
      <c r="O61" s="78" t="s">
        <v>75</v>
      </c>
      <c r="P61" s="78" t="s">
        <v>75</v>
      </c>
      <c r="Q61" s="43" t="s">
        <v>244</v>
      </c>
      <c r="R61" s="53" t="s">
        <v>76</v>
      </c>
      <c r="S61" s="76">
        <v>0.61</v>
      </c>
      <c r="T61" s="37">
        <v>1</v>
      </c>
      <c r="U61" s="83">
        <v>1</v>
      </c>
      <c r="V61" s="45">
        <f>SUMIF(ResumenCotizacion!$C:$C,E61,ResumenCotizacion!$P:$P)</f>
        <v>0</v>
      </c>
      <c r="W61" s="75">
        <f>IF(H61="USD",S61*SolCotizacion!$J$18,S61)</f>
        <v>2517.7566999999999</v>
      </c>
      <c r="X61" s="3">
        <f>ROUND(W61/(1-VLOOKUP("Total porcentaje:",ResumenCotizacion!$F:$H,3,0)),2)</f>
        <v>2517.7600000000002</v>
      </c>
      <c r="Y61" s="3">
        <f t="shared" si="2"/>
        <v>0</v>
      </c>
    </row>
    <row r="62" spans="1:25" ht="14.25" x14ac:dyDescent="0.2">
      <c r="A62" s="18" t="str">
        <f t="shared" si="0"/>
        <v>Catalogo principalOVS_ES ACADEMICO3LN-00012</v>
      </c>
      <c r="B62" s="18" t="str">
        <f t="shared" si="1"/>
        <v>3LN-00012OVS_ES ACADEMICO</v>
      </c>
      <c r="C62" s="18"/>
      <c r="D62" s="18" t="s">
        <v>122</v>
      </c>
      <c r="E62" s="46" t="s">
        <v>246</v>
      </c>
      <c r="F62" s="86" t="s">
        <v>124</v>
      </c>
      <c r="G62" s="18" t="s">
        <v>122</v>
      </c>
      <c r="H62" s="45" t="s">
        <v>125</v>
      </c>
      <c r="I62" s="18" t="s">
        <v>75</v>
      </c>
      <c r="J62" s="49" t="s">
        <v>247</v>
      </c>
      <c r="K62" s="48" t="s">
        <v>28</v>
      </c>
      <c r="L62" s="47" t="s">
        <v>90</v>
      </c>
      <c r="M62" s="44" t="s">
        <v>74</v>
      </c>
      <c r="N62" s="78" t="s">
        <v>75</v>
      </c>
      <c r="O62" s="78" t="s">
        <v>75</v>
      </c>
      <c r="P62" s="78" t="s">
        <v>75</v>
      </c>
      <c r="Q62" s="43" t="s">
        <v>246</v>
      </c>
      <c r="R62" s="53" t="s">
        <v>76</v>
      </c>
      <c r="S62" s="76">
        <v>0.61</v>
      </c>
      <c r="T62" s="37">
        <v>1</v>
      </c>
      <c r="U62" s="83">
        <v>1</v>
      </c>
      <c r="V62" s="45">
        <f>SUMIF(ResumenCotizacion!$C:$C,E62,ResumenCotizacion!$P:$P)</f>
        <v>0</v>
      </c>
      <c r="W62" s="75">
        <f>IF(H62="USD",S62*SolCotizacion!$J$18,S62)</f>
        <v>2517.7566999999999</v>
      </c>
      <c r="X62" s="3">
        <f>ROUND(W62/(1-VLOOKUP("Total porcentaje:",ResumenCotizacion!$F:$H,3,0)),2)</f>
        <v>2517.7600000000002</v>
      </c>
      <c r="Y62" s="3">
        <f t="shared" si="2"/>
        <v>0</v>
      </c>
    </row>
    <row r="63" spans="1:25" ht="14.25" x14ac:dyDescent="0.2">
      <c r="A63" s="18" t="str">
        <f t="shared" si="0"/>
        <v>Catalogo principalOVS_ES ACADEMICO3LN-00013</v>
      </c>
      <c r="B63" s="18" t="str">
        <f t="shared" si="1"/>
        <v>3LN-00013OVS_ES ACADEMICO</v>
      </c>
      <c r="C63" s="18"/>
      <c r="D63" s="18" t="s">
        <v>122</v>
      </c>
      <c r="E63" s="46" t="s">
        <v>248</v>
      </c>
      <c r="F63" s="86" t="s">
        <v>124</v>
      </c>
      <c r="G63" s="18" t="s">
        <v>122</v>
      </c>
      <c r="H63" s="45" t="s">
        <v>125</v>
      </c>
      <c r="I63" s="18" t="s">
        <v>75</v>
      </c>
      <c r="J63" s="49" t="s">
        <v>249</v>
      </c>
      <c r="K63" s="48" t="s">
        <v>28</v>
      </c>
      <c r="L63" s="47" t="s">
        <v>90</v>
      </c>
      <c r="M63" s="44" t="s">
        <v>74</v>
      </c>
      <c r="N63" s="78" t="s">
        <v>75</v>
      </c>
      <c r="O63" s="78" t="s">
        <v>75</v>
      </c>
      <c r="P63" s="78" t="s">
        <v>75</v>
      </c>
      <c r="Q63" s="43" t="s">
        <v>248</v>
      </c>
      <c r="R63" s="53" t="s">
        <v>76</v>
      </c>
      <c r="S63" s="76">
        <v>0.61</v>
      </c>
      <c r="T63" s="37">
        <v>1</v>
      </c>
      <c r="U63" s="83">
        <v>1</v>
      </c>
      <c r="V63" s="45">
        <f>SUMIF(ResumenCotizacion!$C:$C,E63,ResumenCotizacion!$P:$P)</f>
        <v>0</v>
      </c>
      <c r="W63" s="75">
        <f>IF(H63="USD",S63*SolCotizacion!$J$18,S63)</f>
        <v>2517.7566999999999</v>
      </c>
      <c r="X63" s="3">
        <f>ROUND(W63/(1-VLOOKUP("Total porcentaje:",ResumenCotizacion!$F:$H,3,0)),2)</f>
        <v>2517.7600000000002</v>
      </c>
      <c r="Y63" s="3">
        <f t="shared" si="2"/>
        <v>0</v>
      </c>
    </row>
    <row r="64" spans="1:25" ht="14.25" x14ac:dyDescent="0.2">
      <c r="A64" s="18" t="str">
        <f t="shared" si="0"/>
        <v>Catalogo principalOVS_ES ACADEMICO3LN-00014</v>
      </c>
      <c r="B64" s="18" t="str">
        <f t="shared" si="1"/>
        <v>3LN-00014OVS_ES ACADEMICO</v>
      </c>
      <c r="C64" s="18"/>
      <c r="D64" s="18" t="s">
        <v>122</v>
      </c>
      <c r="E64" s="46" t="s">
        <v>250</v>
      </c>
      <c r="F64" s="86" t="s">
        <v>124</v>
      </c>
      <c r="G64" s="18" t="s">
        <v>122</v>
      </c>
      <c r="H64" s="45" t="s">
        <v>125</v>
      </c>
      <c r="I64" s="18" t="s">
        <v>75</v>
      </c>
      <c r="J64" s="49" t="s">
        <v>251</v>
      </c>
      <c r="K64" s="48" t="s">
        <v>28</v>
      </c>
      <c r="L64" s="47" t="s">
        <v>90</v>
      </c>
      <c r="M64" s="44" t="s">
        <v>74</v>
      </c>
      <c r="N64" s="78" t="s">
        <v>75</v>
      </c>
      <c r="O64" s="78" t="s">
        <v>75</v>
      </c>
      <c r="P64" s="78" t="s">
        <v>75</v>
      </c>
      <c r="Q64" s="43" t="s">
        <v>250</v>
      </c>
      <c r="R64" s="53" t="s">
        <v>76</v>
      </c>
      <c r="S64" s="76">
        <v>0.61</v>
      </c>
      <c r="T64" s="37">
        <v>1</v>
      </c>
      <c r="U64" s="83">
        <v>1</v>
      </c>
      <c r="V64" s="45">
        <f>SUMIF(ResumenCotizacion!$C:$C,E64,ResumenCotizacion!$P:$P)</f>
        <v>0</v>
      </c>
      <c r="W64" s="75">
        <f>IF(H64="USD",S64*SolCotizacion!$J$18,S64)</f>
        <v>2517.7566999999999</v>
      </c>
      <c r="X64" s="3">
        <f>ROUND(W64/(1-VLOOKUP("Total porcentaje:",ResumenCotizacion!$F:$H,3,0)),2)</f>
        <v>2517.7600000000002</v>
      </c>
      <c r="Y64" s="3">
        <f t="shared" si="2"/>
        <v>0</v>
      </c>
    </row>
    <row r="65" spans="1:25" ht="14.25" x14ac:dyDescent="0.2">
      <c r="A65" s="18" t="str">
        <f t="shared" si="0"/>
        <v>Catalogo principalOVS_ES ACADEMICO3LN-00016</v>
      </c>
      <c r="B65" s="18" t="str">
        <f t="shared" si="1"/>
        <v>3LN-00016OVS_ES ACADEMICO</v>
      </c>
      <c r="C65" s="18"/>
      <c r="D65" s="18" t="s">
        <v>122</v>
      </c>
      <c r="E65" s="46" t="s">
        <v>252</v>
      </c>
      <c r="F65" s="86" t="s">
        <v>124</v>
      </c>
      <c r="G65" s="18" t="s">
        <v>122</v>
      </c>
      <c r="H65" s="45" t="s">
        <v>125</v>
      </c>
      <c r="I65" s="18" t="s">
        <v>75</v>
      </c>
      <c r="J65" s="49" t="s">
        <v>253</v>
      </c>
      <c r="K65" s="48" t="s">
        <v>28</v>
      </c>
      <c r="L65" s="47" t="s">
        <v>90</v>
      </c>
      <c r="M65" s="44" t="s">
        <v>74</v>
      </c>
      <c r="N65" s="78" t="s">
        <v>75</v>
      </c>
      <c r="O65" s="78" t="s">
        <v>75</v>
      </c>
      <c r="P65" s="78" t="s">
        <v>75</v>
      </c>
      <c r="Q65" s="43" t="s">
        <v>252</v>
      </c>
      <c r="R65" s="53" t="s">
        <v>76</v>
      </c>
      <c r="S65" s="76">
        <v>0</v>
      </c>
      <c r="T65" s="37">
        <v>1</v>
      </c>
      <c r="U65" s="83">
        <v>1</v>
      </c>
      <c r="V65" s="45">
        <f>SUMIF(ResumenCotizacion!$C:$C,E65,ResumenCotizacion!$P:$P)</f>
        <v>0</v>
      </c>
      <c r="W65" s="75">
        <f>IF(H65="USD",S65*SolCotizacion!$J$18,S65)</f>
        <v>0</v>
      </c>
      <c r="X65" s="3">
        <f>ROUND(W65/(1-VLOOKUP("Total porcentaje:",ResumenCotizacion!$F:$H,3,0)),2)</f>
        <v>0</v>
      </c>
      <c r="Y65" s="3">
        <f t="shared" si="2"/>
        <v>0</v>
      </c>
    </row>
    <row r="66" spans="1:25" ht="14.25" x14ac:dyDescent="0.2">
      <c r="A66" s="18" t="str">
        <f t="shared" ref="A66:A129" si="3">D66&amp;F66&amp;E66</f>
        <v>Catalogo principalOVS_ES ACADEMICO3LN-00017</v>
      </c>
      <c r="B66" s="18" t="str">
        <f t="shared" ref="B66:B129" si="4">E66&amp;F66</f>
        <v>3LN-00017OVS_ES ACADEMICO</v>
      </c>
      <c r="C66" s="18"/>
      <c r="D66" s="18" t="s">
        <v>122</v>
      </c>
      <c r="E66" s="46" t="s">
        <v>254</v>
      </c>
      <c r="F66" s="86" t="s">
        <v>124</v>
      </c>
      <c r="G66" s="18" t="s">
        <v>122</v>
      </c>
      <c r="H66" s="45" t="s">
        <v>125</v>
      </c>
      <c r="I66" s="18" t="s">
        <v>75</v>
      </c>
      <c r="J66" s="49" t="s">
        <v>255</v>
      </c>
      <c r="K66" s="48" t="s">
        <v>28</v>
      </c>
      <c r="L66" s="47" t="s">
        <v>90</v>
      </c>
      <c r="M66" s="44" t="s">
        <v>74</v>
      </c>
      <c r="N66" s="78" t="s">
        <v>75</v>
      </c>
      <c r="O66" s="78" t="s">
        <v>75</v>
      </c>
      <c r="P66" s="78" t="s">
        <v>75</v>
      </c>
      <c r="Q66" s="43" t="s">
        <v>254</v>
      </c>
      <c r="R66" s="53" t="s">
        <v>76</v>
      </c>
      <c r="S66" s="76">
        <v>0</v>
      </c>
      <c r="T66" s="37">
        <v>1</v>
      </c>
      <c r="U66" s="83">
        <v>1</v>
      </c>
      <c r="V66" s="45">
        <f>SUMIF(ResumenCotizacion!$C:$C,E66,ResumenCotizacion!$P:$P)</f>
        <v>0</v>
      </c>
      <c r="W66" s="75">
        <f>IF(H66="USD",S66*SolCotizacion!$J$18,S66)</f>
        <v>0</v>
      </c>
      <c r="X66" s="3">
        <f>ROUND(W66/(1-VLOOKUP("Total porcentaje:",ResumenCotizacion!$F:$H,3,0)),2)</f>
        <v>0</v>
      </c>
      <c r="Y66" s="3">
        <f t="shared" si="2"/>
        <v>0</v>
      </c>
    </row>
    <row r="67" spans="1:25" ht="14.25" x14ac:dyDescent="0.2">
      <c r="A67" s="18" t="str">
        <f t="shared" si="3"/>
        <v>Catalogo principalOVS_ES ACADEMICO3LN-00018</v>
      </c>
      <c r="B67" s="18" t="str">
        <f t="shared" si="4"/>
        <v>3LN-00018OVS_ES ACADEMICO</v>
      </c>
      <c r="C67" s="18"/>
      <c r="D67" s="18" t="s">
        <v>122</v>
      </c>
      <c r="E67" s="46" t="s">
        <v>256</v>
      </c>
      <c r="F67" s="86" t="s">
        <v>124</v>
      </c>
      <c r="G67" s="18" t="s">
        <v>122</v>
      </c>
      <c r="H67" s="45" t="s">
        <v>125</v>
      </c>
      <c r="I67" s="18" t="s">
        <v>75</v>
      </c>
      <c r="J67" s="49" t="s">
        <v>257</v>
      </c>
      <c r="K67" s="48" t="s">
        <v>28</v>
      </c>
      <c r="L67" s="47" t="s">
        <v>90</v>
      </c>
      <c r="M67" s="44" t="s">
        <v>74</v>
      </c>
      <c r="N67" s="78" t="s">
        <v>75</v>
      </c>
      <c r="O67" s="78" t="s">
        <v>75</v>
      </c>
      <c r="P67" s="78" t="s">
        <v>75</v>
      </c>
      <c r="Q67" s="43" t="s">
        <v>256</v>
      </c>
      <c r="R67" s="53" t="s">
        <v>76</v>
      </c>
      <c r="S67" s="76">
        <v>0</v>
      </c>
      <c r="T67" s="37">
        <v>1</v>
      </c>
      <c r="U67" s="83">
        <v>1</v>
      </c>
      <c r="V67" s="45">
        <f>SUMIF(ResumenCotizacion!$C:$C,E67,ResumenCotizacion!$P:$P)</f>
        <v>0</v>
      </c>
      <c r="W67" s="75">
        <f>IF(H67="USD",S67*SolCotizacion!$J$18,S67)</f>
        <v>0</v>
      </c>
      <c r="X67" s="3">
        <f>ROUND(W67/(1-VLOOKUP("Total porcentaje:",ResumenCotizacion!$F:$H,3,0)),2)</f>
        <v>0</v>
      </c>
      <c r="Y67" s="3">
        <f t="shared" ref="Y67:Y130" si="5">V67*X67</f>
        <v>0</v>
      </c>
    </row>
    <row r="68" spans="1:25" ht="14.25" x14ac:dyDescent="0.2">
      <c r="A68" s="18" t="str">
        <f t="shared" si="3"/>
        <v>Catalogo principalOVS_ES ACADEMICO3ND-00739</v>
      </c>
      <c r="B68" s="18" t="str">
        <f t="shared" si="4"/>
        <v>3ND-00739OVS_ES ACADEMICO</v>
      </c>
      <c r="C68" s="18"/>
      <c r="D68" s="18" t="s">
        <v>122</v>
      </c>
      <c r="E68" s="46" t="s">
        <v>258</v>
      </c>
      <c r="F68" s="86" t="s">
        <v>124</v>
      </c>
      <c r="G68" s="18" t="s">
        <v>122</v>
      </c>
      <c r="H68" s="45" t="s">
        <v>125</v>
      </c>
      <c r="I68" s="18" t="s">
        <v>75</v>
      </c>
      <c r="J68" s="49" t="s">
        <v>259</v>
      </c>
      <c r="K68" s="48" t="s">
        <v>28</v>
      </c>
      <c r="L68" s="47" t="s">
        <v>90</v>
      </c>
      <c r="M68" s="44" t="s">
        <v>74</v>
      </c>
      <c r="N68" s="78" t="s">
        <v>75</v>
      </c>
      <c r="O68" s="78" t="s">
        <v>75</v>
      </c>
      <c r="P68" s="78" t="s">
        <v>75</v>
      </c>
      <c r="Q68" s="43" t="s">
        <v>258</v>
      </c>
      <c r="R68" s="53" t="s">
        <v>127</v>
      </c>
      <c r="S68" s="76">
        <v>1.25</v>
      </c>
      <c r="T68" s="37">
        <v>1</v>
      </c>
      <c r="U68" s="83">
        <v>1</v>
      </c>
      <c r="V68" s="45">
        <f>SUMIF(ResumenCotizacion!$C:$C,E68,ResumenCotizacion!$P:$P)</f>
        <v>0</v>
      </c>
      <c r="W68" s="75">
        <f>IF(H68="USD",S68*SolCotizacion!$J$18,S68)</f>
        <v>5159.3375000000005</v>
      </c>
      <c r="X68" s="3">
        <f>ROUND(W68/(1-VLOOKUP("Total porcentaje:",ResumenCotizacion!$F:$H,3,0)),2)</f>
        <v>5159.34</v>
      </c>
      <c r="Y68" s="3">
        <f t="shared" si="5"/>
        <v>0</v>
      </c>
    </row>
    <row r="69" spans="1:25" ht="14.25" x14ac:dyDescent="0.2">
      <c r="A69" s="18" t="str">
        <f t="shared" si="3"/>
        <v>Catalogo principalOVS_ES ACADEMICO3ND-00740</v>
      </c>
      <c r="B69" s="18" t="str">
        <f t="shared" si="4"/>
        <v>3ND-00740OVS_ES ACADEMICO</v>
      </c>
      <c r="C69" s="18"/>
      <c r="D69" s="18" t="s">
        <v>122</v>
      </c>
      <c r="E69" s="46" t="s">
        <v>260</v>
      </c>
      <c r="F69" s="86" t="s">
        <v>124</v>
      </c>
      <c r="G69" s="18" t="s">
        <v>122</v>
      </c>
      <c r="H69" s="45" t="s">
        <v>125</v>
      </c>
      <c r="I69" s="18" t="s">
        <v>75</v>
      </c>
      <c r="J69" s="49" t="s">
        <v>261</v>
      </c>
      <c r="K69" s="48" t="s">
        <v>28</v>
      </c>
      <c r="L69" s="47" t="s">
        <v>90</v>
      </c>
      <c r="M69" s="44" t="s">
        <v>74</v>
      </c>
      <c r="N69" s="78" t="s">
        <v>75</v>
      </c>
      <c r="O69" s="78" t="s">
        <v>75</v>
      </c>
      <c r="P69" s="78" t="s">
        <v>75</v>
      </c>
      <c r="Q69" s="43" t="s">
        <v>260</v>
      </c>
      <c r="R69" s="53" t="s">
        <v>127</v>
      </c>
      <c r="S69" s="76">
        <v>1.25</v>
      </c>
      <c r="T69" s="37">
        <v>1</v>
      </c>
      <c r="U69" s="83">
        <v>1</v>
      </c>
      <c r="V69" s="45">
        <f>SUMIF(ResumenCotizacion!$C:$C,E69,ResumenCotizacion!$P:$P)</f>
        <v>0</v>
      </c>
      <c r="W69" s="75">
        <f>IF(H69="USD",S69*SolCotizacion!$J$18,S69)</f>
        <v>5159.3375000000005</v>
      </c>
      <c r="X69" s="3">
        <f>ROUND(W69/(1-VLOOKUP("Total porcentaje:",ResumenCotizacion!$F:$H,3,0)),2)</f>
        <v>5159.34</v>
      </c>
      <c r="Y69" s="3">
        <f t="shared" si="5"/>
        <v>0</v>
      </c>
    </row>
    <row r="70" spans="1:25" ht="14.25" x14ac:dyDescent="0.2">
      <c r="A70" s="18" t="str">
        <f t="shared" si="3"/>
        <v>Catalogo principalOVS_ES ACADEMICO3ND-00741</v>
      </c>
      <c r="B70" s="18" t="str">
        <f t="shared" si="4"/>
        <v>3ND-00741OVS_ES ACADEMICO</v>
      </c>
      <c r="C70" s="18"/>
      <c r="D70" s="18" t="s">
        <v>122</v>
      </c>
      <c r="E70" s="46" t="s">
        <v>262</v>
      </c>
      <c r="F70" s="86" t="s">
        <v>124</v>
      </c>
      <c r="G70" s="18" t="s">
        <v>122</v>
      </c>
      <c r="H70" s="45" t="s">
        <v>125</v>
      </c>
      <c r="I70" s="18" t="s">
        <v>75</v>
      </c>
      <c r="J70" s="49" t="s">
        <v>263</v>
      </c>
      <c r="K70" s="48" t="s">
        <v>28</v>
      </c>
      <c r="L70" s="47" t="s">
        <v>90</v>
      </c>
      <c r="M70" s="44" t="s">
        <v>74</v>
      </c>
      <c r="N70" s="78" t="s">
        <v>75</v>
      </c>
      <c r="O70" s="78" t="s">
        <v>75</v>
      </c>
      <c r="P70" s="78" t="s">
        <v>75</v>
      </c>
      <c r="Q70" s="43" t="s">
        <v>262</v>
      </c>
      <c r="R70" s="53" t="s">
        <v>127</v>
      </c>
      <c r="S70" s="76">
        <v>1.25</v>
      </c>
      <c r="T70" s="37">
        <v>1</v>
      </c>
      <c r="U70" s="83">
        <v>1</v>
      </c>
      <c r="V70" s="45">
        <f>SUMIF(ResumenCotizacion!$C:$C,E70,ResumenCotizacion!$P:$P)</f>
        <v>0</v>
      </c>
      <c r="W70" s="75">
        <f>IF(H70="USD",S70*SolCotizacion!$J$18,S70)</f>
        <v>5159.3375000000005</v>
      </c>
      <c r="X70" s="3">
        <f>ROUND(W70/(1-VLOOKUP("Total porcentaje:",ResumenCotizacion!$F:$H,3,0)),2)</f>
        <v>5159.34</v>
      </c>
      <c r="Y70" s="3">
        <f t="shared" si="5"/>
        <v>0</v>
      </c>
    </row>
    <row r="71" spans="1:25" ht="14.25" x14ac:dyDescent="0.2">
      <c r="A71" s="18" t="str">
        <f t="shared" si="3"/>
        <v>Catalogo principalOVS_ES ACADEMICO3ND-00742</v>
      </c>
      <c r="B71" s="18" t="str">
        <f t="shared" si="4"/>
        <v>3ND-00742OVS_ES ACADEMICO</v>
      </c>
      <c r="C71" s="18"/>
      <c r="D71" s="18" t="s">
        <v>122</v>
      </c>
      <c r="E71" s="46" t="s">
        <v>264</v>
      </c>
      <c r="F71" s="86" t="s">
        <v>124</v>
      </c>
      <c r="G71" s="18" t="s">
        <v>122</v>
      </c>
      <c r="H71" s="45" t="s">
        <v>125</v>
      </c>
      <c r="I71" s="18" t="s">
        <v>75</v>
      </c>
      <c r="J71" s="49" t="s">
        <v>265</v>
      </c>
      <c r="K71" s="48" t="s">
        <v>28</v>
      </c>
      <c r="L71" s="47" t="s">
        <v>90</v>
      </c>
      <c r="M71" s="44" t="s">
        <v>74</v>
      </c>
      <c r="N71" s="78" t="s">
        <v>75</v>
      </c>
      <c r="O71" s="78" t="s">
        <v>75</v>
      </c>
      <c r="P71" s="78" t="s">
        <v>75</v>
      </c>
      <c r="Q71" s="43" t="s">
        <v>264</v>
      </c>
      <c r="R71" s="53" t="s">
        <v>127</v>
      </c>
      <c r="S71" s="76">
        <v>1.25</v>
      </c>
      <c r="T71" s="37">
        <v>1</v>
      </c>
      <c r="U71" s="83">
        <v>1</v>
      </c>
      <c r="V71" s="45">
        <f>SUMIF(ResumenCotizacion!$C:$C,E71,ResumenCotizacion!$P:$P)</f>
        <v>0</v>
      </c>
      <c r="W71" s="75">
        <f>IF(H71="USD",S71*SolCotizacion!$J$18,S71)</f>
        <v>5159.3375000000005</v>
      </c>
      <c r="X71" s="3">
        <f>ROUND(W71/(1-VLOOKUP("Total porcentaje:",ResumenCotizacion!$F:$H,3,0)),2)</f>
        <v>5159.34</v>
      </c>
      <c r="Y71" s="3">
        <f t="shared" si="5"/>
        <v>0</v>
      </c>
    </row>
    <row r="72" spans="1:25" ht="14.25" x14ac:dyDescent="0.2">
      <c r="A72" s="18" t="str">
        <f t="shared" si="3"/>
        <v>Catalogo principalOVS_ES ACADEMICO3ND-00743</v>
      </c>
      <c r="B72" s="18" t="str">
        <f t="shared" si="4"/>
        <v>3ND-00743OVS_ES ACADEMICO</v>
      </c>
      <c r="C72" s="18"/>
      <c r="D72" s="18" t="s">
        <v>122</v>
      </c>
      <c r="E72" s="46" t="s">
        <v>266</v>
      </c>
      <c r="F72" s="86" t="s">
        <v>124</v>
      </c>
      <c r="G72" s="18" t="s">
        <v>122</v>
      </c>
      <c r="H72" s="45" t="s">
        <v>125</v>
      </c>
      <c r="I72" s="18" t="s">
        <v>75</v>
      </c>
      <c r="J72" s="49" t="s">
        <v>267</v>
      </c>
      <c r="K72" s="48" t="s">
        <v>28</v>
      </c>
      <c r="L72" s="47" t="s">
        <v>90</v>
      </c>
      <c r="M72" s="44" t="s">
        <v>74</v>
      </c>
      <c r="N72" s="78" t="s">
        <v>75</v>
      </c>
      <c r="O72" s="78" t="s">
        <v>75</v>
      </c>
      <c r="P72" s="78" t="s">
        <v>75</v>
      </c>
      <c r="Q72" s="43" t="s">
        <v>266</v>
      </c>
      <c r="R72" s="53" t="s">
        <v>127</v>
      </c>
      <c r="S72" s="76">
        <v>0.94</v>
      </c>
      <c r="T72" s="37">
        <v>1</v>
      </c>
      <c r="U72" s="83">
        <v>1</v>
      </c>
      <c r="V72" s="45">
        <f>SUMIF(ResumenCotizacion!$C:$C,E72,ResumenCotizacion!$P:$P)</f>
        <v>0</v>
      </c>
      <c r="W72" s="75">
        <f>IF(H72="USD",S72*SolCotizacion!$J$18,S72)</f>
        <v>3879.8218000000002</v>
      </c>
      <c r="X72" s="3">
        <f>ROUND(W72/(1-VLOOKUP("Total porcentaje:",ResumenCotizacion!$F:$H,3,0)),2)</f>
        <v>3879.82</v>
      </c>
      <c r="Y72" s="3">
        <f t="shared" si="5"/>
        <v>0</v>
      </c>
    </row>
    <row r="73" spans="1:25" ht="14.25" x14ac:dyDescent="0.2">
      <c r="A73" s="18" t="str">
        <f t="shared" si="3"/>
        <v>Catalogo principalOVS_ES ACADEMICO3ND-00744</v>
      </c>
      <c r="B73" s="18" t="str">
        <f t="shared" si="4"/>
        <v>3ND-00744OVS_ES ACADEMICO</v>
      </c>
      <c r="C73" s="18"/>
      <c r="D73" s="18" t="s">
        <v>122</v>
      </c>
      <c r="E73" s="46" t="s">
        <v>268</v>
      </c>
      <c r="F73" s="86" t="s">
        <v>124</v>
      </c>
      <c r="G73" s="18" t="s">
        <v>122</v>
      </c>
      <c r="H73" s="45" t="s">
        <v>125</v>
      </c>
      <c r="I73" s="18" t="s">
        <v>75</v>
      </c>
      <c r="J73" s="49" t="s">
        <v>269</v>
      </c>
      <c r="K73" s="48" t="s">
        <v>28</v>
      </c>
      <c r="L73" s="47" t="s">
        <v>90</v>
      </c>
      <c r="M73" s="44" t="s">
        <v>74</v>
      </c>
      <c r="N73" s="78" t="s">
        <v>75</v>
      </c>
      <c r="O73" s="78" t="s">
        <v>75</v>
      </c>
      <c r="P73" s="78" t="s">
        <v>75</v>
      </c>
      <c r="Q73" s="43" t="s">
        <v>268</v>
      </c>
      <c r="R73" s="53" t="s">
        <v>127</v>
      </c>
      <c r="S73" s="76">
        <v>0.94</v>
      </c>
      <c r="T73" s="37">
        <v>1</v>
      </c>
      <c r="U73" s="83">
        <v>1</v>
      </c>
      <c r="V73" s="45">
        <f>SUMIF(ResumenCotizacion!$C:$C,E73,ResumenCotizacion!$P:$P)</f>
        <v>0</v>
      </c>
      <c r="W73" s="75">
        <f>IF(H73="USD",S73*SolCotizacion!$J$18,S73)</f>
        <v>3879.8218000000002</v>
      </c>
      <c r="X73" s="3">
        <f>ROUND(W73/(1-VLOOKUP("Total porcentaje:",ResumenCotizacion!$F:$H,3,0)),2)</f>
        <v>3879.82</v>
      </c>
      <c r="Y73" s="3">
        <f t="shared" si="5"/>
        <v>0</v>
      </c>
    </row>
    <row r="74" spans="1:25" ht="14.25" x14ac:dyDescent="0.2">
      <c r="A74" s="18" t="str">
        <f t="shared" si="3"/>
        <v>Catalogo principalOVS_ES ACADEMICO3VU-00001</v>
      </c>
      <c r="B74" s="18" t="str">
        <f t="shared" si="4"/>
        <v>3VU-00001OVS_ES ACADEMICO</v>
      </c>
      <c r="C74" s="18"/>
      <c r="D74" s="18" t="s">
        <v>122</v>
      </c>
      <c r="E74" s="46" t="s">
        <v>270</v>
      </c>
      <c r="F74" s="86" t="s">
        <v>124</v>
      </c>
      <c r="G74" s="18" t="s">
        <v>122</v>
      </c>
      <c r="H74" s="45" t="s">
        <v>125</v>
      </c>
      <c r="I74" s="18" t="s">
        <v>75</v>
      </c>
      <c r="J74" s="49" t="s">
        <v>271</v>
      </c>
      <c r="K74" s="48" t="s">
        <v>28</v>
      </c>
      <c r="L74" s="47" t="s">
        <v>90</v>
      </c>
      <c r="M74" s="44" t="s">
        <v>74</v>
      </c>
      <c r="N74" s="78" t="s">
        <v>75</v>
      </c>
      <c r="O74" s="78" t="s">
        <v>75</v>
      </c>
      <c r="P74" s="78" t="s">
        <v>75</v>
      </c>
      <c r="Q74" s="43" t="s">
        <v>270</v>
      </c>
      <c r="R74" s="53" t="s">
        <v>127</v>
      </c>
      <c r="S74" s="76">
        <v>156</v>
      </c>
      <c r="T74" s="37">
        <v>1</v>
      </c>
      <c r="U74" s="83">
        <v>1</v>
      </c>
      <c r="V74" s="45">
        <f>SUMIF(ResumenCotizacion!$C:$C,E74,ResumenCotizacion!$P:$P)</f>
        <v>0</v>
      </c>
      <c r="W74" s="75">
        <f>IF(H74="USD",S74*SolCotizacion!$J$18,S74)</f>
        <v>643885.32000000007</v>
      </c>
      <c r="X74" s="3">
        <f>ROUND(W74/(1-VLOOKUP("Total porcentaje:",ResumenCotizacion!$F:$H,3,0)),2)</f>
        <v>643885.31999999995</v>
      </c>
      <c r="Y74" s="3">
        <f t="shared" si="5"/>
        <v>0</v>
      </c>
    </row>
    <row r="75" spans="1:25" ht="14.25" x14ac:dyDescent="0.2">
      <c r="A75" s="18" t="str">
        <f t="shared" si="3"/>
        <v>Catalogo principalOVS_ES ACADEMICO3VU-00002</v>
      </c>
      <c r="B75" s="18" t="str">
        <f t="shared" si="4"/>
        <v>3VU-00002OVS_ES ACADEMICO</v>
      </c>
      <c r="C75" s="18"/>
      <c r="D75" s="18" t="s">
        <v>122</v>
      </c>
      <c r="E75" s="46" t="s">
        <v>272</v>
      </c>
      <c r="F75" s="86" t="s">
        <v>124</v>
      </c>
      <c r="G75" s="18" t="s">
        <v>122</v>
      </c>
      <c r="H75" s="45" t="s">
        <v>125</v>
      </c>
      <c r="I75" s="18" t="s">
        <v>75</v>
      </c>
      <c r="J75" s="49" t="s">
        <v>273</v>
      </c>
      <c r="K75" s="48" t="s">
        <v>28</v>
      </c>
      <c r="L75" s="47" t="s">
        <v>90</v>
      </c>
      <c r="M75" s="44" t="s">
        <v>74</v>
      </c>
      <c r="N75" s="78" t="s">
        <v>75</v>
      </c>
      <c r="O75" s="78" t="s">
        <v>75</v>
      </c>
      <c r="P75" s="78" t="s">
        <v>75</v>
      </c>
      <c r="Q75" s="43" t="s">
        <v>272</v>
      </c>
      <c r="R75" s="53" t="s">
        <v>127</v>
      </c>
      <c r="S75" s="76">
        <v>156</v>
      </c>
      <c r="T75" s="37">
        <v>1</v>
      </c>
      <c r="U75" s="83">
        <v>1</v>
      </c>
      <c r="V75" s="45">
        <f>SUMIF(ResumenCotizacion!$C:$C,E75,ResumenCotizacion!$P:$P)</f>
        <v>0</v>
      </c>
      <c r="W75" s="75">
        <f>IF(H75="USD",S75*SolCotizacion!$J$18,S75)</f>
        <v>643885.32000000007</v>
      </c>
      <c r="X75" s="3">
        <f>ROUND(W75/(1-VLOOKUP("Total porcentaje:",ResumenCotizacion!$F:$H,3,0)),2)</f>
        <v>643885.31999999995</v>
      </c>
      <c r="Y75" s="3">
        <f t="shared" si="5"/>
        <v>0</v>
      </c>
    </row>
    <row r="76" spans="1:25" ht="14.25" x14ac:dyDescent="0.2">
      <c r="A76" s="18" t="str">
        <f t="shared" si="3"/>
        <v>Catalogo principalOVS_ES ACADEMICO3ZK-00219</v>
      </c>
      <c r="B76" s="18" t="str">
        <f t="shared" si="4"/>
        <v>3ZK-00219OVS_ES ACADEMICO</v>
      </c>
      <c r="C76" s="18"/>
      <c r="D76" s="18" t="s">
        <v>122</v>
      </c>
      <c r="E76" s="46" t="s">
        <v>274</v>
      </c>
      <c r="F76" s="86" t="s">
        <v>124</v>
      </c>
      <c r="G76" s="18" t="s">
        <v>122</v>
      </c>
      <c r="H76" s="45" t="s">
        <v>125</v>
      </c>
      <c r="I76" s="18" t="s">
        <v>75</v>
      </c>
      <c r="J76" s="49" t="s">
        <v>275</v>
      </c>
      <c r="K76" s="48" t="s">
        <v>28</v>
      </c>
      <c r="L76" s="47" t="s">
        <v>90</v>
      </c>
      <c r="M76" s="44" t="s">
        <v>74</v>
      </c>
      <c r="N76" s="78" t="s">
        <v>75</v>
      </c>
      <c r="O76" s="78" t="s">
        <v>75</v>
      </c>
      <c r="P76" s="78" t="s">
        <v>75</v>
      </c>
      <c r="Q76" s="43" t="s">
        <v>274</v>
      </c>
      <c r="R76" s="53" t="s">
        <v>127</v>
      </c>
      <c r="S76" s="76">
        <v>1.25</v>
      </c>
      <c r="T76" s="37">
        <v>1</v>
      </c>
      <c r="U76" s="83">
        <v>1</v>
      </c>
      <c r="V76" s="45">
        <f>SUMIF(ResumenCotizacion!$C:$C,E76,ResumenCotizacion!$P:$P)</f>
        <v>0</v>
      </c>
      <c r="W76" s="75">
        <f>IF(H76="USD",S76*SolCotizacion!$J$18,S76)</f>
        <v>5159.3375000000005</v>
      </c>
      <c r="X76" s="3">
        <f>ROUND(W76/(1-VLOOKUP("Total porcentaje:",ResumenCotizacion!$F:$H,3,0)),2)</f>
        <v>5159.34</v>
      </c>
      <c r="Y76" s="3">
        <f t="shared" si="5"/>
        <v>0</v>
      </c>
    </row>
    <row r="77" spans="1:25" ht="14.25" x14ac:dyDescent="0.2">
      <c r="A77" s="18" t="str">
        <f t="shared" si="3"/>
        <v>Catalogo principalOVS_ES ACADEMICO3ZK-00220</v>
      </c>
      <c r="B77" s="18" t="str">
        <f t="shared" si="4"/>
        <v>3ZK-00220OVS_ES ACADEMICO</v>
      </c>
      <c r="C77" s="18"/>
      <c r="D77" s="18" t="s">
        <v>122</v>
      </c>
      <c r="E77" s="46" t="s">
        <v>276</v>
      </c>
      <c r="F77" s="86" t="s">
        <v>124</v>
      </c>
      <c r="G77" s="18" t="s">
        <v>122</v>
      </c>
      <c r="H77" s="45" t="s">
        <v>125</v>
      </c>
      <c r="I77" s="18" t="s">
        <v>75</v>
      </c>
      <c r="J77" s="49" t="s">
        <v>277</v>
      </c>
      <c r="K77" s="48" t="s">
        <v>28</v>
      </c>
      <c r="L77" s="47" t="s">
        <v>90</v>
      </c>
      <c r="M77" s="44" t="s">
        <v>74</v>
      </c>
      <c r="N77" s="78" t="s">
        <v>75</v>
      </c>
      <c r="O77" s="78" t="s">
        <v>75</v>
      </c>
      <c r="P77" s="78" t="s">
        <v>75</v>
      </c>
      <c r="Q77" s="43" t="s">
        <v>276</v>
      </c>
      <c r="R77" s="53" t="s">
        <v>127</v>
      </c>
      <c r="S77" s="76">
        <v>1.25</v>
      </c>
      <c r="T77" s="37">
        <v>1</v>
      </c>
      <c r="U77" s="83">
        <v>1</v>
      </c>
      <c r="V77" s="45">
        <f>SUMIF(ResumenCotizacion!$C:$C,E77,ResumenCotizacion!$P:$P)</f>
        <v>0</v>
      </c>
      <c r="W77" s="75">
        <f>IF(H77="USD",S77*SolCotizacion!$J$18,S77)</f>
        <v>5159.3375000000005</v>
      </c>
      <c r="X77" s="3">
        <f>ROUND(W77/(1-VLOOKUP("Total porcentaje:",ResumenCotizacion!$F:$H,3,0)),2)</f>
        <v>5159.34</v>
      </c>
      <c r="Y77" s="3">
        <f t="shared" si="5"/>
        <v>0</v>
      </c>
    </row>
    <row r="78" spans="1:25" ht="14.25" x14ac:dyDescent="0.2">
      <c r="A78" s="18" t="str">
        <f t="shared" si="3"/>
        <v>Catalogo principalOVS_ES ACADEMICO3ZK-00221</v>
      </c>
      <c r="B78" s="18" t="str">
        <f t="shared" si="4"/>
        <v>3ZK-00221OVS_ES ACADEMICO</v>
      </c>
      <c r="C78" s="18"/>
      <c r="D78" s="18" t="s">
        <v>122</v>
      </c>
      <c r="E78" s="46" t="s">
        <v>278</v>
      </c>
      <c r="F78" s="86" t="s">
        <v>124</v>
      </c>
      <c r="G78" s="18" t="s">
        <v>122</v>
      </c>
      <c r="H78" s="45" t="s">
        <v>125</v>
      </c>
      <c r="I78" s="18" t="s">
        <v>75</v>
      </c>
      <c r="J78" s="49" t="s">
        <v>279</v>
      </c>
      <c r="K78" s="48" t="s">
        <v>28</v>
      </c>
      <c r="L78" s="47" t="s">
        <v>90</v>
      </c>
      <c r="M78" s="44" t="s">
        <v>74</v>
      </c>
      <c r="N78" s="78" t="s">
        <v>75</v>
      </c>
      <c r="O78" s="78" t="s">
        <v>75</v>
      </c>
      <c r="P78" s="78" t="s">
        <v>75</v>
      </c>
      <c r="Q78" s="43" t="s">
        <v>278</v>
      </c>
      <c r="R78" s="53" t="s">
        <v>127</v>
      </c>
      <c r="S78" s="76">
        <v>1.25</v>
      </c>
      <c r="T78" s="37">
        <v>1</v>
      </c>
      <c r="U78" s="83">
        <v>1</v>
      </c>
      <c r="V78" s="45">
        <f>SUMIF(ResumenCotizacion!$C:$C,E78,ResumenCotizacion!$P:$P)</f>
        <v>0</v>
      </c>
      <c r="W78" s="75">
        <f>IF(H78="USD",S78*SolCotizacion!$J$18,S78)</f>
        <v>5159.3375000000005</v>
      </c>
      <c r="X78" s="3">
        <f>ROUND(W78/(1-VLOOKUP("Total porcentaje:",ResumenCotizacion!$F:$H,3,0)),2)</f>
        <v>5159.34</v>
      </c>
      <c r="Y78" s="3">
        <f t="shared" si="5"/>
        <v>0</v>
      </c>
    </row>
    <row r="79" spans="1:25" ht="14.25" x14ac:dyDescent="0.2">
      <c r="A79" s="18" t="str">
        <f t="shared" si="3"/>
        <v>Catalogo principalOVS_ES ACADEMICO3ZK-00222</v>
      </c>
      <c r="B79" s="18" t="str">
        <f t="shared" si="4"/>
        <v>3ZK-00222OVS_ES ACADEMICO</v>
      </c>
      <c r="C79" s="18"/>
      <c r="D79" s="18" t="s">
        <v>122</v>
      </c>
      <c r="E79" s="46" t="s">
        <v>280</v>
      </c>
      <c r="F79" s="86" t="s">
        <v>124</v>
      </c>
      <c r="G79" s="18" t="s">
        <v>122</v>
      </c>
      <c r="H79" s="45" t="s">
        <v>125</v>
      </c>
      <c r="I79" s="18" t="s">
        <v>75</v>
      </c>
      <c r="J79" s="49" t="s">
        <v>281</v>
      </c>
      <c r="K79" s="48" t="s">
        <v>28</v>
      </c>
      <c r="L79" s="47" t="s">
        <v>90</v>
      </c>
      <c r="M79" s="44" t="s">
        <v>74</v>
      </c>
      <c r="N79" s="78" t="s">
        <v>75</v>
      </c>
      <c r="O79" s="78" t="s">
        <v>75</v>
      </c>
      <c r="P79" s="78" t="s">
        <v>75</v>
      </c>
      <c r="Q79" s="43" t="s">
        <v>280</v>
      </c>
      <c r="R79" s="53" t="s">
        <v>127</v>
      </c>
      <c r="S79" s="76">
        <v>1.25</v>
      </c>
      <c r="T79" s="37">
        <v>1</v>
      </c>
      <c r="U79" s="83">
        <v>1</v>
      </c>
      <c r="V79" s="45">
        <f>SUMIF(ResumenCotizacion!$C:$C,E79,ResumenCotizacion!$P:$P)</f>
        <v>0</v>
      </c>
      <c r="W79" s="75">
        <f>IF(H79="USD",S79*SolCotizacion!$J$18,S79)</f>
        <v>5159.3375000000005</v>
      </c>
      <c r="X79" s="3">
        <f>ROUND(W79/(1-VLOOKUP("Total porcentaje:",ResumenCotizacion!$F:$H,3,0)),2)</f>
        <v>5159.34</v>
      </c>
      <c r="Y79" s="3">
        <f t="shared" si="5"/>
        <v>0</v>
      </c>
    </row>
    <row r="80" spans="1:25" ht="14.25" x14ac:dyDescent="0.2">
      <c r="A80" s="18" t="str">
        <f t="shared" si="3"/>
        <v>Catalogo principalOVS_ES ACADEMICO3ZK-00378</v>
      </c>
      <c r="B80" s="18" t="str">
        <f t="shared" si="4"/>
        <v>3ZK-00378OVS_ES ACADEMICO</v>
      </c>
      <c r="C80" s="18"/>
      <c r="D80" s="18" t="s">
        <v>122</v>
      </c>
      <c r="E80" s="46" t="s">
        <v>282</v>
      </c>
      <c r="F80" s="86" t="s">
        <v>124</v>
      </c>
      <c r="G80" s="18" t="s">
        <v>122</v>
      </c>
      <c r="H80" s="45" t="s">
        <v>125</v>
      </c>
      <c r="I80" s="18" t="s">
        <v>75</v>
      </c>
      <c r="J80" s="49" t="s">
        <v>283</v>
      </c>
      <c r="K80" s="48" t="s">
        <v>28</v>
      </c>
      <c r="L80" s="47" t="s">
        <v>90</v>
      </c>
      <c r="M80" s="44" t="s">
        <v>74</v>
      </c>
      <c r="N80" s="78" t="s">
        <v>75</v>
      </c>
      <c r="O80" s="78" t="s">
        <v>75</v>
      </c>
      <c r="P80" s="78" t="s">
        <v>75</v>
      </c>
      <c r="Q80" s="43" t="s">
        <v>282</v>
      </c>
      <c r="R80" s="53" t="s">
        <v>127</v>
      </c>
      <c r="S80" s="76">
        <v>0.94</v>
      </c>
      <c r="T80" s="37">
        <v>1</v>
      </c>
      <c r="U80" s="83">
        <v>1</v>
      </c>
      <c r="V80" s="45">
        <f>SUMIF(ResumenCotizacion!$C:$C,E80,ResumenCotizacion!$P:$P)</f>
        <v>0</v>
      </c>
      <c r="W80" s="75">
        <f>IF(H80="USD",S80*SolCotizacion!$J$18,S80)</f>
        <v>3879.8218000000002</v>
      </c>
      <c r="X80" s="3">
        <f>ROUND(W80/(1-VLOOKUP("Total porcentaje:",ResumenCotizacion!$F:$H,3,0)),2)</f>
        <v>3879.82</v>
      </c>
      <c r="Y80" s="3">
        <f t="shared" si="5"/>
        <v>0</v>
      </c>
    </row>
    <row r="81" spans="1:25" ht="14.25" x14ac:dyDescent="0.2">
      <c r="A81" s="18" t="str">
        <f t="shared" si="3"/>
        <v>Catalogo principalOVS_ES ACADEMICO3ZK-00379</v>
      </c>
      <c r="B81" s="18" t="str">
        <f t="shared" si="4"/>
        <v>3ZK-00379OVS_ES ACADEMICO</v>
      </c>
      <c r="C81" s="18"/>
      <c r="D81" s="18" t="s">
        <v>122</v>
      </c>
      <c r="E81" s="46" t="s">
        <v>284</v>
      </c>
      <c r="F81" s="86" t="s">
        <v>124</v>
      </c>
      <c r="G81" s="18" t="s">
        <v>122</v>
      </c>
      <c r="H81" s="45" t="s">
        <v>125</v>
      </c>
      <c r="I81" s="18" t="s">
        <v>75</v>
      </c>
      <c r="J81" s="49" t="s">
        <v>285</v>
      </c>
      <c r="K81" s="48" t="s">
        <v>28</v>
      </c>
      <c r="L81" s="47" t="s">
        <v>90</v>
      </c>
      <c r="M81" s="44" t="s">
        <v>74</v>
      </c>
      <c r="N81" s="78" t="s">
        <v>75</v>
      </c>
      <c r="O81" s="78" t="s">
        <v>75</v>
      </c>
      <c r="P81" s="78" t="s">
        <v>75</v>
      </c>
      <c r="Q81" s="43" t="s">
        <v>284</v>
      </c>
      <c r="R81" s="53" t="s">
        <v>127</v>
      </c>
      <c r="S81" s="76">
        <v>0.94</v>
      </c>
      <c r="T81" s="37">
        <v>1</v>
      </c>
      <c r="U81" s="83">
        <v>1</v>
      </c>
      <c r="V81" s="45">
        <f>SUMIF(ResumenCotizacion!$C:$C,E81,ResumenCotizacion!$P:$P)</f>
        <v>0</v>
      </c>
      <c r="W81" s="75">
        <f>IF(H81="USD",S81*SolCotizacion!$J$18,S81)</f>
        <v>3879.8218000000002</v>
      </c>
      <c r="X81" s="3">
        <f>ROUND(W81/(1-VLOOKUP("Total porcentaje:",ResumenCotizacion!$F:$H,3,0)),2)</f>
        <v>3879.82</v>
      </c>
      <c r="Y81" s="3">
        <f t="shared" si="5"/>
        <v>0</v>
      </c>
    </row>
    <row r="82" spans="1:25" ht="14.25" x14ac:dyDescent="0.2">
      <c r="A82" s="18" t="str">
        <f t="shared" si="3"/>
        <v>Catalogo principalOVS_ES ACADEMICO4ZF-00177</v>
      </c>
      <c r="B82" s="18" t="str">
        <f t="shared" si="4"/>
        <v>4ZF-00177OVS_ES ACADEMICO</v>
      </c>
      <c r="C82" s="18"/>
      <c r="D82" s="18" t="s">
        <v>122</v>
      </c>
      <c r="E82" s="46" t="s">
        <v>286</v>
      </c>
      <c r="F82" s="86" t="s">
        <v>124</v>
      </c>
      <c r="G82" s="18" t="s">
        <v>122</v>
      </c>
      <c r="H82" s="45" t="s">
        <v>125</v>
      </c>
      <c r="I82" s="18" t="s">
        <v>75</v>
      </c>
      <c r="J82" s="49" t="s">
        <v>287</v>
      </c>
      <c r="K82" s="48" t="s">
        <v>28</v>
      </c>
      <c r="L82" s="47" t="s">
        <v>90</v>
      </c>
      <c r="M82" s="44" t="s">
        <v>74</v>
      </c>
      <c r="N82" s="78" t="s">
        <v>75</v>
      </c>
      <c r="O82" s="78" t="s">
        <v>75</v>
      </c>
      <c r="P82" s="78" t="s">
        <v>75</v>
      </c>
      <c r="Q82" s="43" t="s">
        <v>286</v>
      </c>
      <c r="R82" s="53" t="s">
        <v>76</v>
      </c>
      <c r="S82" s="76">
        <v>3.34</v>
      </c>
      <c r="T82" s="37">
        <v>1</v>
      </c>
      <c r="U82" s="83">
        <v>1</v>
      </c>
      <c r="V82" s="45">
        <f>SUMIF(ResumenCotizacion!$C:$C,E82,ResumenCotizacion!$P:$P)</f>
        <v>0</v>
      </c>
      <c r="W82" s="75">
        <f>IF(H82="USD",S82*SolCotizacion!$J$18,S82)</f>
        <v>13785.7498</v>
      </c>
      <c r="X82" s="3">
        <f>ROUND(W82/(1-VLOOKUP("Total porcentaje:",ResumenCotizacion!$F:$H,3,0)),2)</f>
        <v>13785.75</v>
      </c>
      <c r="Y82" s="3">
        <f t="shared" si="5"/>
        <v>0</v>
      </c>
    </row>
    <row r="83" spans="1:25" ht="14.25" x14ac:dyDescent="0.2">
      <c r="A83" s="18" t="str">
        <f t="shared" si="3"/>
        <v>Catalogo principalOVS_ES ACADEMICO4ZF-00178</v>
      </c>
      <c r="B83" s="18" t="str">
        <f t="shared" si="4"/>
        <v>4ZF-00178OVS_ES ACADEMICO</v>
      </c>
      <c r="C83" s="18"/>
      <c r="D83" s="18" t="s">
        <v>122</v>
      </c>
      <c r="E83" s="46" t="s">
        <v>288</v>
      </c>
      <c r="F83" s="86" t="s">
        <v>124</v>
      </c>
      <c r="G83" s="18" t="s">
        <v>122</v>
      </c>
      <c r="H83" s="45" t="s">
        <v>125</v>
      </c>
      <c r="I83" s="18" t="s">
        <v>75</v>
      </c>
      <c r="J83" s="49" t="s">
        <v>289</v>
      </c>
      <c r="K83" s="48" t="s">
        <v>28</v>
      </c>
      <c r="L83" s="47" t="s">
        <v>90</v>
      </c>
      <c r="M83" s="44" t="s">
        <v>74</v>
      </c>
      <c r="N83" s="78" t="s">
        <v>75</v>
      </c>
      <c r="O83" s="78" t="s">
        <v>75</v>
      </c>
      <c r="P83" s="78" t="s">
        <v>75</v>
      </c>
      <c r="Q83" s="43" t="s">
        <v>288</v>
      </c>
      <c r="R83" s="53" t="s">
        <v>76</v>
      </c>
      <c r="S83" s="76">
        <v>3.34</v>
      </c>
      <c r="T83" s="37">
        <v>1</v>
      </c>
      <c r="U83" s="83">
        <v>1</v>
      </c>
      <c r="V83" s="45">
        <f>SUMIF(ResumenCotizacion!$C:$C,E83,ResumenCotizacion!$P:$P)</f>
        <v>0</v>
      </c>
      <c r="W83" s="75">
        <f>IF(H83="USD",S83*SolCotizacion!$J$18,S83)</f>
        <v>13785.7498</v>
      </c>
      <c r="X83" s="3">
        <f>ROUND(W83/(1-VLOOKUP("Total porcentaje:",ResumenCotizacion!$F:$H,3,0)),2)</f>
        <v>13785.75</v>
      </c>
      <c r="Y83" s="3">
        <f t="shared" si="5"/>
        <v>0</v>
      </c>
    </row>
    <row r="84" spans="1:25" ht="14.25" x14ac:dyDescent="0.2">
      <c r="A84" s="18" t="str">
        <f t="shared" si="3"/>
        <v>Catalogo principalOVS_ES ACADEMICO5A4-00001</v>
      </c>
      <c r="B84" s="18" t="str">
        <f t="shared" si="4"/>
        <v>5A4-00001OVS_ES ACADEMICO</v>
      </c>
      <c r="C84" s="18"/>
      <c r="D84" s="18" t="s">
        <v>122</v>
      </c>
      <c r="E84" s="46" t="s">
        <v>290</v>
      </c>
      <c r="F84" s="86" t="s">
        <v>124</v>
      </c>
      <c r="G84" s="18" t="s">
        <v>122</v>
      </c>
      <c r="H84" s="45" t="s">
        <v>125</v>
      </c>
      <c r="I84" s="18" t="s">
        <v>75</v>
      </c>
      <c r="J84" s="49" t="s">
        <v>291</v>
      </c>
      <c r="K84" s="48" t="s">
        <v>28</v>
      </c>
      <c r="L84" s="47" t="s">
        <v>90</v>
      </c>
      <c r="M84" s="44" t="s">
        <v>74</v>
      </c>
      <c r="N84" s="78" t="s">
        <v>75</v>
      </c>
      <c r="O84" s="78" t="s">
        <v>75</v>
      </c>
      <c r="P84" s="78" t="s">
        <v>75</v>
      </c>
      <c r="Q84" s="43" t="s">
        <v>290</v>
      </c>
      <c r="R84" s="53" t="s">
        <v>76</v>
      </c>
      <c r="S84" s="76">
        <v>0.3</v>
      </c>
      <c r="T84" s="37">
        <v>1</v>
      </c>
      <c r="U84" s="83">
        <v>1</v>
      </c>
      <c r="V84" s="45">
        <f>SUMIF(ResumenCotizacion!$C:$C,E84,ResumenCotizacion!$P:$P)</f>
        <v>0</v>
      </c>
      <c r="W84" s="75">
        <f>IF(H84="USD",S84*SolCotizacion!$J$18,S84)</f>
        <v>1238.241</v>
      </c>
      <c r="X84" s="3">
        <f>ROUND(W84/(1-VLOOKUP("Total porcentaje:",ResumenCotizacion!$F:$H,3,0)),2)</f>
        <v>1238.24</v>
      </c>
      <c r="Y84" s="3">
        <f t="shared" si="5"/>
        <v>0</v>
      </c>
    </row>
    <row r="85" spans="1:25" ht="14.25" x14ac:dyDescent="0.2">
      <c r="A85" s="18" t="str">
        <f t="shared" si="3"/>
        <v>Catalogo principalOVS_ES ACADEMICO5A4-00002</v>
      </c>
      <c r="B85" s="18" t="str">
        <f t="shared" si="4"/>
        <v>5A4-00002OVS_ES ACADEMICO</v>
      </c>
      <c r="C85" s="18"/>
      <c r="D85" s="18" t="s">
        <v>122</v>
      </c>
      <c r="E85" s="46" t="s">
        <v>292</v>
      </c>
      <c r="F85" s="86" t="s">
        <v>124</v>
      </c>
      <c r="G85" s="18" t="s">
        <v>122</v>
      </c>
      <c r="H85" s="45" t="s">
        <v>125</v>
      </c>
      <c r="I85" s="18" t="s">
        <v>75</v>
      </c>
      <c r="J85" s="49" t="s">
        <v>293</v>
      </c>
      <c r="K85" s="48" t="s">
        <v>28</v>
      </c>
      <c r="L85" s="47" t="s">
        <v>90</v>
      </c>
      <c r="M85" s="44" t="s">
        <v>74</v>
      </c>
      <c r="N85" s="78" t="s">
        <v>75</v>
      </c>
      <c r="O85" s="78" t="s">
        <v>75</v>
      </c>
      <c r="P85" s="78" t="s">
        <v>75</v>
      </c>
      <c r="Q85" s="43" t="s">
        <v>292</v>
      </c>
      <c r="R85" s="53" t="s">
        <v>76</v>
      </c>
      <c r="S85" s="76">
        <v>0.3</v>
      </c>
      <c r="T85" s="37">
        <v>1</v>
      </c>
      <c r="U85" s="83">
        <v>1</v>
      </c>
      <c r="V85" s="45">
        <f>SUMIF(ResumenCotizacion!$C:$C,E85,ResumenCotizacion!$P:$P)</f>
        <v>0</v>
      </c>
      <c r="W85" s="75">
        <f>IF(H85="USD",S85*SolCotizacion!$J$18,S85)</f>
        <v>1238.241</v>
      </c>
      <c r="X85" s="3">
        <f>ROUND(W85/(1-VLOOKUP("Total porcentaje:",ResumenCotizacion!$F:$H,3,0)),2)</f>
        <v>1238.24</v>
      </c>
      <c r="Y85" s="3">
        <f t="shared" si="5"/>
        <v>0</v>
      </c>
    </row>
    <row r="86" spans="1:25" ht="14.25" x14ac:dyDescent="0.2">
      <c r="A86" s="18" t="str">
        <f t="shared" si="3"/>
        <v>Catalogo principalOVS_ES ACADEMICO5A6-00001</v>
      </c>
      <c r="B86" s="18" t="str">
        <f t="shared" si="4"/>
        <v>5A6-00001OVS_ES ACADEMICO</v>
      </c>
      <c r="C86" s="18"/>
      <c r="D86" s="18" t="s">
        <v>122</v>
      </c>
      <c r="E86" s="46" t="s">
        <v>294</v>
      </c>
      <c r="F86" s="86" t="s">
        <v>124</v>
      </c>
      <c r="G86" s="18" t="s">
        <v>122</v>
      </c>
      <c r="H86" s="45" t="s">
        <v>125</v>
      </c>
      <c r="I86" s="18" t="s">
        <v>75</v>
      </c>
      <c r="J86" s="49" t="s">
        <v>295</v>
      </c>
      <c r="K86" s="48" t="s">
        <v>28</v>
      </c>
      <c r="L86" s="47" t="s">
        <v>90</v>
      </c>
      <c r="M86" s="44" t="s">
        <v>74</v>
      </c>
      <c r="N86" s="78" t="s">
        <v>75</v>
      </c>
      <c r="O86" s="78" t="s">
        <v>75</v>
      </c>
      <c r="P86" s="78" t="s">
        <v>75</v>
      </c>
      <c r="Q86" s="43" t="s">
        <v>294</v>
      </c>
      <c r="R86" s="53" t="s">
        <v>76</v>
      </c>
      <c r="S86" s="76">
        <v>1</v>
      </c>
      <c r="T86" s="37">
        <v>1</v>
      </c>
      <c r="U86" s="83">
        <v>1</v>
      </c>
      <c r="V86" s="45">
        <f>SUMIF(ResumenCotizacion!$C:$C,E86,ResumenCotizacion!$P:$P)</f>
        <v>0</v>
      </c>
      <c r="W86" s="75">
        <f>IF(H86="USD",S86*SolCotizacion!$J$18,S86)</f>
        <v>4127.47</v>
      </c>
      <c r="X86" s="3">
        <f>ROUND(W86/(1-VLOOKUP("Total porcentaje:",ResumenCotizacion!$F:$H,3,0)),2)</f>
        <v>4127.47</v>
      </c>
      <c r="Y86" s="3">
        <f t="shared" si="5"/>
        <v>0</v>
      </c>
    </row>
    <row r="87" spans="1:25" ht="14.25" x14ac:dyDescent="0.2">
      <c r="A87" s="18" t="str">
        <f t="shared" si="3"/>
        <v>Catalogo principalOVS_ES ACADEMICO5A7-00001</v>
      </c>
      <c r="B87" s="18" t="str">
        <f t="shared" si="4"/>
        <v>5A7-00001OVS_ES ACADEMICO</v>
      </c>
      <c r="C87" s="18"/>
      <c r="D87" s="18" t="s">
        <v>122</v>
      </c>
      <c r="E87" s="46" t="s">
        <v>296</v>
      </c>
      <c r="F87" s="86" t="s">
        <v>124</v>
      </c>
      <c r="G87" s="18" t="s">
        <v>122</v>
      </c>
      <c r="H87" s="45" t="s">
        <v>125</v>
      </c>
      <c r="I87" s="18" t="s">
        <v>75</v>
      </c>
      <c r="J87" s="49" t="s">
        <v>297</v>
      </c>
      <c r="K87" s="48" t="s">
        <v>28</v>
      </c>
      <c r="L87" s="47" t="s">
        <v>90</v>
      </c>
      <c r="M87" s="44" t="s">
        <v>74</v>
      </c>
      <c r="N87" s="78" t="s">
        <v>75</v>
      </c>
      <c r="O87" s="78" t="s">
        <v>75</v>
      </c>
      <c r="P87" s="78" t="s">
        <v>75</v>
      </c>
      <c r="Q87" s="43" t="s">
        <v>296</v>
      </c>
      <c r="R87" s="53" t="s">
        <v>76</v>
      </c>
      <c r="S87" s="76">
        <v>1</v>
      </c>
      <c r="T87" s="37">
        <v>1</v>
      </c>
      <c r="U87" s="83">
        <v>1</v>
      </c>
      <c r="V87" s="45">
        <f>SUMIF(ResumenCotizacion!$C:$C,E87,ResumenCotizacion!$P:$P)</f>
        <v>0</v>
      </c>
      <c r="W87" s="75">
        <f>IF(H87="USD",S87*SolCotizacion!$J$18,S87)</f>
        <v>4127.47</v>
      </c>
      <c r="X87" s="3">
        <f>ROUND(W87/(1-VLOOKUP("Total porcentaje:",ResumenCotizacion!$F:$H,3,0)),2)</f>
        <v>4127.47</v>
      </c>
      <c r="Y87" s="3">
        <f t="shared" si="5"/>
        <v>0</v>
      </c>
    </row>
    <row r="88" spans="1:25" ht="14.25" x14ac:dyDescent="0.2">
      <c r="A88" s="18" t="str">
        <f t="shared" si="3"/>
        <v>Catalogo principalOVS_ES ACADEMICO5A7-00002</v>
      </c>
      <c r="B88" s="18" t="str">
        <f t="shared" si="4"/>
        <v>5A7-00002OVS_ES ACADEMICO</v>
      </c>
      <c r="C88" s="18"/>
      <c r="D88" s="18" t="s">
        <v>122</v>
      </c>
      <c r="E88" s="46" t="s">
        <v>298</v>
      </c>
      <c r="F88" s="86" t="s">
        <v>124</v>
      </c>
      <c r="G88" s="18" t="s">
        <v>122</v>
      </c>
      <c r="H88" s="45" t="s">
        <v>125</v>
      </c>
      <c r="I88" s="18" t="s">
        <v>75</v>
      </c>
      <c r="J88" s="49" t="s">
        <v>299</v>
      </c>
      <c r="K88" s="48" t="s">
        <v>28</v>
      </c>
      <c r="L88" s="47" t="s">
        <v>90</v>
      </c>
      <c r="M88" s="44" t="s">
        <v>74</v>
      </c>
      <c r="N88" s="78" t="s">
        <v>75</v>
      </c>
      <c r="O88" s="78" t="s">
        <v>75</v>
      </c>
      <c r="P88" s="78" t="s">
        <v>75</v>
      </c>
      <c r="Q88" s="43" t="s">
        <v>298</v>
      </c>
      <c r="R88" s="53" t="s">
        <v>76</v>
      </c>
      <c r="S88" s="76">
        <v>1</v>
      </c>
      <c r="T88" s="37">
        <v>1</v>
      </c>
      <c r="U88" s="83">
        <v>1</v>
      </c>
      <c r="V88" s="45">
        <f>SUMIF(ResumenCotizacion!$C:$C,E88,ResumenCotizacion!$P:$P)</f>
        <v>0</v>
      </c>
      <c r="W88" s="75">
        <f>IF(H88="USD",S88*SolCotizacion!$J$18,S88)</f>
        <v>4127.47</v>
      </c>
      <c r="X88" s="3">
        <f>ROUND(W88/(1-VLOOKUP("Total porcentaje:",ResumenCotizacion!$F:$H,3,0)),2)</f>
        <v>4127.47</v>
      </c>
      <c r="Y88" s="3">
        <f t="shared" si="5"/>
        <v>0</v>
      </c>
    </row>
    <row r="89" spans="1:25" ht="14.25" x14ac:dyDescent="0.2">
      <c r="A89" s="18" t="str">
        <f t="shared" si="3"/>
        <v>Catalogo principalOVS_ES ACADEMICO5CN-00001</v>
      </c>
      <c r="B89" s="18" t="str">
        <f t="shared" si="4"/>
        <v>5CN-00001OVS_ES ACADEMICO</v>
      </c>
      <c r="C89" s="18"/>
      <c r="D89" s="18" t="s">
        <v>122</v>
      </c>
      <c r="E89" s="46" t="s">
        <v>300</v>
      </c>
      <c r="F89" s="86" t="s">
        <v>124</v>
      </c>
      <c r="G89" s="18" t="s">
        <v>122</v>
      </c>
      <c r="H89" s="45" t="s">
        <v>125</v>
      </c>
      <c r="I89" s="18" t="s">
        <v>75</v>
      </c>
      <c r="J89" s="49" t="s">
        <v>301</v>
      </c>
      <c r="K89" s="48" t="s">
        <v>28</v>
      </c>
      <c r="L89" s="47" t="s">
        <v>90</v>
      </c>
      <c r="M89" s="44" t="s">
        <v>74</v>
      </c>
      <c r="N89" s="78" t="s">
        <v>75</v>
      </c>
      <c r="O89" s="78" t="s">
        <v>75</v>
      </c>
      <c r="P89" s="78" t="s">
        <v>75</v>
      </c>
      <c r="Q89" s="43" t="s">
        <v>300</v>
      </c>
      <c r="R89" s="53" t="s">
        <v>76</v>
      </c>
      <c r="S89" s="76">
        <v>0.3</v>
      </c>
      <c r="T89" s="37">
        <v>1</v>
      </c>
      <c r="U89" s="83">
        <v>1</v>
      </c>
      <c r="V89" s="45">
        <f>SUMIF(ResumenCotizacion!$C:$C,E89,ResumenCotizacion!$P:$P)</f>
        <v>0</v>
      </c>
      <c r="W89" s="75">
        <f>IF(H89="USD",S89*SolCotizacion!$J$18,S89)</f>
        <v>1238.241</v>
      </c>
      <c r="X89" s="3">
        <f>ROUND(W89/(1-VLOOKUP("Total porcentaje:",ResumenCotizacion!$F:$H,3,0)),2)</f>
        <v>1238.24</v>
      </c>
      <c r="Y89" s="3">
        <f t="shared" si="5"/>
        <v>0</v>
      </c>
    </row>
    <row r="90" spans="1:25" ht="14.25" x14ac:dyDescent="0.2">
      <c r="A90" s="18" t="str">
        <f t="shared" si="3"/>
        <v>Catalogo principalOVS_ES ACADEMICO5FV-00001</v>
      </c>
      <c r="B90" s="18" t="str">
        <f t="shared" si="4"/>
        <v>5FV-00001OVS_ES ACADEMICO</v>
      </c>
      <c r="C90" s="18"/>
      <c r="D90" s="18" t="s">
        <v>122</v>
      </c>
      <c r="E90" s="46" t="s">
        <v>302</v>
      </c>
      <c r="F90" s="86" t="s">
        <v>124</v>
      </c>
      <c r="G90" s="18" t="s">
        <v>122</v>
      </c>
      <c r="H90" s="45" t="s">
        <v>125</v>
      </c>
      <c r="I90" s="18" t="s">
        <v>75</v>
      </c>
      <c r="J90" s="49" t="s">
        <v>303</v>
      </c>
      <c r="K90" s="48" t="s">
        <v>28</v>
      </c>
      <c r="L90" s="47" t="s">
        <v>90</v>
      </c>
      <c r="M90" s="44" t="s">
        <v>74</v>
      </c>
      <c r="N90" s="78" t="s">
        <v>75</v>
      </c>
      <c r="O90" s="78" t="s">
        <v>75</v>
      </c>
      <c r="P90" s="78" t="s">
        <v>75</v>
      </c>
      <c r="Q90" s="43" t="s">
        <v>302</v>
      </c>
      <c r="R90" s="53" t="s">
        <v>76</v>
      </c>
      <c r="S90" s="76">
        <v>2.2999999999999998</v>
      </c>
      <c r="T90" s="37">
        <v>1</v>
      </c>
      <c r="U90" s="83">
        <v>1</v>
      </c>
      <c r="V90" s="45">
        <f>SUMIF(ResumenCotizacion!$C:$C,E90,ResumenCotizacion!$P:$P)</f>
        <v>0</v>
      </c>
      <c r="W90" s="75">
        <f>IF(H90="USD",S90*SolCotizacion!$J$18,S90)</f>
        <v>9493.1810000000005</v>
      </c>
      <c r="X90" s="3">
        <f>ROUND(W90/(1-VLOOKUP("Total porcentaje:",ResumenCotizacion!$F:$H,3,0)),2)</f>
        <v>9493.18</v>
      </c>
      <c r="Y90" s="3">
        <f t="shared" si="5"/>
        <v>0</v>
      </c>
    </row>
    <row r="91" spans="1:25" ht="14.25" x14ac:dyDescent="0.2">
      <c r="A91" s="18" t="str">
        <f t="shared" si="3"/>
        <v>Catalogo principalOVS_ES ACADEMICO5FV-00002</v>
      </c>
      <c r="B91" s="18" t="str">
        <f t="shared" si="4"/>
        <v>5FV-00002OVS_ES ACADEMICO</v>
      </c>
      <c r="C91" s="18"/>
      <c r="D91" s="18" t="s">
        <v>122</v>
      </c>
      <c r="E91" s="46" t="s">
        <v>304</v>
      </c>
      <c r="F91" s="86" t="s">
        <v>124</v>
      </c>
      <c r="G91" s="18" t="s">
        <v>122</v>
      </c>
      <c r="H91" s="45" t="s">
        <v>125</v>
      </c>
      <c r="I91" s="18" t="s">
        <v>75</v>
      </c>
      <c r="J91" s="49" t="s">
        <v>305</v>
      </c>
      <c r="K91" s="48" t="s">
        <v>28</v>
      </c>
      <c r="L91" s="47" t="s">
        <v>90</v>
      </c>
      <c r="M91" s="44" t="s">
        <v>74</v>
      </c>
      <c r="N91" s="78" t="s">
        <v>75</v>
      </c>
      <c r="O91" s="78" t="s">
        <v>75</v>
      </c>
      <c r="P91" s="78" t="s">
        <v>75</v>
      </c>
      <c r="Q91" s="43" t="s">
        <v>304</v>
      </c>
      <c r="R91" s="53" t="s">
        <v>76</v>
      </c>
      <c r="S91" s="76">
        <v>2.2999999999999998</v>
      </c>
      <c r="T91" s="37">
        <v>1</v>
      </c>
      <c r="U91" s="83">
        <v>1</v>
      </c>
      <c r="V91" s="45">
        <f>SUMIF(ResumenCotizacion!$C:$C,E91,ResumenCotizacion!$P:$P)</f>
        <v>0</v>
      </c>
      <c r="W91" s="75">
        <f>IF(H91="USD",S91*SolCotizacion!$J$18,S91)</f>
        <v>9493.1810000000005</v>
      </c>
      <c r="X91" s="3">
        <f>ROUND(W91/(1-VLOOKUP("Total porcentaje:",ResumenCotizacion!$F:$H,3,0)),2)</f>
        <v>9493.18</v>
      </c>
      <c r="Y91" s="3">
        <f t="shared" si="5"/>
        <v>0</v>
      </c>
    </row>
    <row r="92" spans="1:25" ht="14.25" x14ac:dyDescent="0.2">
      <c r="A92" s="18" t="str">
        <f t="shared" si="3"/>
        <v>Catalogo principalOVS_ES ACADEMICO5FV-00004</v>
      </c>
      <c r="B92" s="18" t="str">
        <f t="shared" si="4"/>
        <v>5FV-00004OVS_ES ACADEMICO</v>
      </c>
      <c r="C92" s="18"/>
      <c r="D92" s="18" t="s">
        <v>122</v>
      </c>
      <c r="E92" s="46" t="s">
        <v>306</v>
      </c>
      <c r="F92" s="86" t="s">
        <v>124</v>
      </c>
      <c r="G92" s="18" t="s">
        <v>122</v>
      </c>
      <c r="H92" s="45" t="s">
        <v>125</v>
      </c>
      <c r="I92" s="18" t="s">
        <v>75</v>
      </c>
      <c r="J92" s="49" t="s">
        <v>307</v>
      </c>
      <c r="K92" s="48" t="s">
        <v>28</v>
      </c>
      <c r="L92" s="47" t="s">
        <v>90</v>
      </c>
      <c r="M92" s="44" t="s">
        <v>74</v>
      </c>
      <c r="N92" s="78" t="s">
        <v>75</v>
      </c>
      <c r="O92" s="78" t="s">
        <v>75</v>
      </c>
      <c r="P92" s="78" t="s">
        <v>75</v>
      </c>
      <c r="Q92" s="43" t="s">
        <v>306</v>
      </c>
      <c r="R92" s="53" t="s">
        <v>76</v>
      </c>
      <c r="S92" s="76">
        <v>0</v>
      </c>
      <c r="T92" s="37">
        <v>1</v>
      </c>
      <c r="U92" s="83">
        <v>1</v>
      </c>
      <c r="V92" s="45">
        <f>SUMIF(ResumenCotizacion!$C:$C,E92,ResumenCotizacion!$P:$P)</f>
        <v>0</v>
      </c>
      <c r="W92" s="75">
        <f>IF(H92="USD",S92*SolCotizacion!$J$18,S92)</f>
        <v>0</v>
      </c>
      <c r="X92" s="3">
        <f>ROUND(W92/(1-VLOOKUP("Total porcentaje:",ResumenCotizacion!$F:$H,3,0)),2)</f>
        <v>0</v>
      </c>
      <c r="Y92" s="3">
        <f t="shared" si="5"/>
        <v>0</v>
      </c>
    </row>
    <row r="93" spans="1:25" ht="14.25" x14ac:dyDescent="0.2">
      <c r="A93" s="18" t="str">
        <f t="shared" si="3"/>
        <v>Catalogo principalOVS_ES ACADEMICO5FV-00005</v>
      </c>
      <c r="B93" s="18" t="str">
        <f t="shared" si="4"/>
        <v>5FV-00005OVS_ES ACADEMICO</v>
      </c>
      <c r="C93" s="18"/>
      <c r="D93" s="18" t="s">
        <v>122</v>
      </c>
      <c r="E93" s="46" t="s">
        <v>308</v>
      </c>
      <c r="F93" s="86" t="s">
        <v>124</v>
      </c>
      <c r="G93" s="18" t="s">
        <v>122</v>
      </c>
      <c r="H93" s="45" t="s">
        <v>125</v>
      </c>
      <c r="I93" s="18" t="s">
        <v>75</v>
      </c>
      <c r="J93" s="49" t="s">
        <v>309</v>
      </c>
      <c r="K93" s="48" t="s">
        <v>28</v>
      </c>
      <c r="L93" s="47" t="s">
        <v>90</v>
      </c>
      <c r="M93" s="44" t="s">
        <v>74</v>
      </c>
      <c r="N93" s="78" t="s">
        <v>75</v>
      </c>
      <c r="O93" s="78" t="s">
        <v>75</v>
      </c>
      <c r="P93" s="78" t="s">
        <v>75</v>
      </c>
      <c r="Q93" s="43" t="s">
        <v>308</v>
      </c>
      <c r="R93" s="53" t="s">
        <v>76</v>
      </c>
      <c r="S93" s="76">
        <v>0</v>
      </c>
      <c r="T93" s="37">
        <v>1</v>
      </c>
      <c r="U93" s="83">
        <v>1</v>
      </c>
      <c r="V93" s="45">
        <f>SUMIF(ResumenCotizacion!$C:$C,E93,ResumenCotizacion!$P:$P)</f>
        <v>0</v>
      </c>
      <c r="W93" s="75">
        <f>IF(H93="USD",S93*SolCotizacion!$J$18,S93)</f>
        <v>0</v>
      </c>
      <c r="X93" s="3">
        <f>ROUND(W93/(1-VLOOKUP("Total porcentaje:",ResumenCotizacion!$F:$H,3,0)),2)</f>
        <v>0</v>
      </c>
      <c r="Y93" s="3">
        <f t="shared" si="5"/>
        <v>0</v>
      </c>
    </row>
    <row r="94" spans="1:25" ht="14.25" x14ac:dyDescent="0.2">
      <c r="A94" s="18" t="str">
        <f t="shared" si="3"/>
        <v>Catalogo principalOVS_ES ACADEMICO5FV-00007</v>
      </c>
      <c r="B94" s="18" t="str">
        <f t="shared" si="4"/>
        <v>5FV-00007OVS_ES ACADEMICO</v>
      </c>
      <c r="C94" s="18"/>
      <c r="D94" s="18" t="s">
        <v>122</v>
      </c>
      <c r="E94" s="46" t="s">
        <v>310</v>
      </c>
      <c r="F94" s="86" t="s">
        <v>124</v>
      </c>
      <c r="G94" s="18" t="s">
        <v>122</v>
      </c>
      <c r="H94" s="45" t="s">
        <v>125</v>
      </c>
      <c r="I94" s="18" t="s">
        <v>75</v>
      </c>
      <c r="J94" s="49" t="s">
        <v>311</v>
      </c>
      <c r="K94" s="48" t="s">
        <v>28</v>
      </c>
      <c r="L94" s="47" t="s">
        <v>90</v>
      </c>
      <c r="M94" s="44" t="s">
        <v>74</v>
      </c>
      <c r="N94" s="78" t="s">
        <v>75</v>
      </c>
      <c r="O94" s="78" t="s">
        <v>75</v>
      </c>
      <c r="P94" s="78" t="s">
        <v>75</v>
      </c>
      <c r="Q94" s="43" t="s">
        <v>310</v>
      </c>
      <c r="R94" s="53" t="s">
        <v>76</v>
      </c>
      <c r="S94" s="76">
        <v>2.2999999999999998</v>
      </c>
      <c r="T94" s="37">
        <v>1</v>
      </c>
      <c r="U94" s="83">
        <v>1</v>
      </c>
      <c r="V94" s="45">
        <f>SUMIF(ResumenCotizacion!$C:$C,E94,ResumenCotizacion!$P:$P)</f>
        <v>0</v>
      </c>
      <c r="W94" s="75">
        <f>IF(H94="USD",S94*SolCotizacion!$J$18,S94)</f>
        <v>9493.1810000000005</v>
      </c>
      <c r="X94" s="3">
        <f>ROUND(W94/(1-VLOOKUP("Total porcentaje:",ResumenCotizacion!$F:$H,3,0)),2)</f>
        <v>9493.18</v>
      </c>
      <c r="Y94" s="3">
        <f t="shared" si="5"/>
        <v>0</v>
      </c>
    </row>
    <row r="95" spans="1:25" ht="14.25" x14ac:dyDescent="0.2">
      <c r="A95" s="18" t="str">
        <f t="shared" si="3"/>
        <v>Catalogo principalOVS_ES ACADEMICO5FV-00008</v>
      </c>
      <c r="B95" s="18" t="str">
        <f t="shared" si="4"/>
        <v>5FV-00008OVS_ES ACADEMICO</v>
      </c>
      <c r="C95" s="18"/>
      <c r="D95" s="18" t="s">
        <v>122</v>
      </c>
      <c r="E95" s="46" t="s">
        <v>312</v>
      </c>
      <c r="F95" s="86" t="s">
        <v>124</v>
      </c>
      <c r="G95" s="18" t="s">
        <v>122</v>
      </c>
      <c r="H95" s="45" t="s">
        <v>125</v>
      </c>
      <c r="I95" s="18" t="s">
        <v>75</v>
      </c>
      <c r="J95" s="49" t="s">
        <v>313</v>
      </c>
      <c r="K95" s="48" t="s">
        <v>28</v>
      </c>
      <c r="L95" s="47" t="s">
        <v>90</v>
      </c>
      <c r="M95" s="44" t="s">
        <v>74</v>
      </c>
      <c r="N95" s="78" t="s">
        <v>75</v>
      </c>
      <c r="O95" s="78" t="s">
        <v>75</v>
      </c>
      <c r="P95" s="78" t="s">
        <v>75</v>
      </c>
      <c r="Q95" s="43" t="s">
        <v>312</v>
      </c>
      <c r="R95" s="53" t="s">
        <v>76</v>
      </c>
      <c r="S95" s="76">
        <v>2.2999999999999998</v>
      </c>
      <c r="T95" s="37">
        <v>1</v>
      </c>
      <c r="U95" s="83">
        <v>1</v>
      </c>
      <c r="V95" s="45">
        <f>SUMIF(ResumenCotizacion!$C:$C,E95,ResumenCotizacion!$P:$P)</f>
        <v>0</v>
      </c>
      <c r="W95" s="75">
        <f>IF(H95="USD",S95*SolCotizacion!$J$18,S95)</f>
        <v>9493.1810000000005</v>
      </c>
      <c r="X95" s="3">
        <f>ROUND(W95/(1-VLOOKUP("Total porcentaje:",ResumenCotizacion!$F:$H,3,0)),2)</f>
        <v>9493.18</v>
      </c>
      <c r="Y95" s="3">
        <f t="shared" si="5"/>
        <v>0</v>
      </c>
    </row>
    <row r="96" spans="1:25" ht="14.25" x14ac:dyDescent="0.2">
      <c r="A96" s="18" t="str">
        <f t="shared" si="3"/>
        <v>Catalogo principalOVS_ES ACADEMICO5FV-00009</v>
      </c>
      <c r="B96" s="18" t="str">
        <f t="shared" si="4"/>
        <v>5FV-00009OVS_ES ACADEMICO</v>
      </c>
      <c r="C96" s="18"/>
      <c r="D96" s="18" t="s">
        <v>122</v>
      </c>
      <c r="E96" s="46" t="s">
        <v>314</v>
      </c>
      <c r="F96" s="86" t="s">
        <v>124</v>
      </c>
      <c r="G96" s="18" t="s">
        <v>122</v>
      </c>
      <c r="H96" s="45" t="s">
        <v>125</v>
      </c>
      <c r="I96" s="18" t="s">
        <v>75</v>
      </c>
      <c r="J96" s="49" t="s">
        <v>315</v>
      </c>
      <c r="K96" s="48" t="s">
        <v>28</v>
      </c>
      <c r="L96" s="47" t="s">
        <v>90</v>
      </c>
      <c r="M96" s="44" t="s">
        <v>74</v>
      </c>
      <c r="N96" s="78" t="s">
        <v>75</v>
      </c>
      <c r="O96" s="78" t="s">
        <v>75</v>
      </c>
      <c r="P96" s="78" t="s">
        <v>75</v>
      </c>
      <c r="Q96" s="43" t="s">
        <v>314</v>
      </c>
      <c r="R96" s="53" t="s">
        <v>76</v>
      </c>
      <c r="S96" s="76">
        <v>0</v>
      </c>
      <c r="T96" s="37">
        <v>1</v>
      </c>
      <c r="U96" s="83">
        <v>1</v>
      </c>
      <c r="V96" s="45">
        <f>SUMIF(ResumenCotizacion!$C:$C,E96,ResumenCotizacion!$P:$P)</f>
        <v>0</v>
      </c>
      <c r="W96" s="75">
        <f>IF(H96="USD",S96*SolCotizacion!$J$18,S96)</f>
        <v>0</v>
      </c>
      <c r="X96" s="3">
        <f>ROUND(W96/(1-VLOOKUP("Total porcentaje:",ResumenCotizacion!$F:$H,3,0)),2)</f>
        <v>0</v>
      </c>
      <c r="Y96" s="3">
        <f t="shared" si="5"/>
        <v>0</v>
      </c>
    </row>
    <row r="97" spans="1:25" ht="14.25" x14ac:dyDescent="0.2">
      <c r="A97" s="18" t="str">
        <f t="shared" si="3"/>
        <v>Catalogo principalOVS_ES ACADEMICO5FV-00010</v>
      </c>
      <c r="B97" s="18" t="str">
        <f t="shared" si="4"/>
        <v>5FV-00010OVS_ES ACADEMICO</v>
      </c>
      <c r="C97" s="18"/>
      <c r="D97" s="18" t="s">
        <v>122</v>
      </c>
      <c r="E97" s="46" t="s">
        <v>316</v>
      </c>
      <c r="F97" s="86" t="s">
        <v>124</v>
      </c>
      <c r="G97" s="18" t="s">
        <v>122</v>
      </c>
      <c r="H97" s="45" t="s">
        <v>125</v>
      </c>
      <c r="I97" s="18" t="s">
        <v>75</v>
      </c>
      <c r="J97" s="49" t="s">
        <v>317</v>
      </c>
      <c r="K97" s="48" t="s">
        <v>28</v>
      </c>
      <c r="L97" s="47" t="s">
        <v>90</v>
      </c>
      <c r="M97" s="44" t="s">
        <v>74</v>
      </c>
      <c r="N97" s="78" t="s">
        <v>75</v>
      </c>
      <c r="O97" s="78" t="s">
        <v>75</v>
      </c>
      <c r="P97" s="78" t="s">
        <v>75</v>
      </c>
      <c r="Q97" s="43" t="s">
        <v>316</v>
      </c>
      <c r="R97" s="53" t="s">
        <v>76</v>
      </c>
      <c r="S97" s="76">
        <v>0</v>
      </c>
      <c r="T97" s="37">
        <v>1</v>
      </c>
      <c r="U97" s="83">
        <v>1</v>
      </c>
      <c r="V97" s="45">
        <f>SUMIF(ResumenCotizacion!$C:$C,E97,ResumenCotizacion!$P:$P)</f>
        <v>0</v>
      </c>
      <c r="W97" s="75">
        <f>IF(H97="USD",S97*SolCotizacion!$J$18,S97)</f>
        <v>0</v>
      </c>
      <c r="X97" s="3">
        <f>ROUND(W97/(1-VLOOKUP("Total porcentaje:",ResumenCotizacion!$F:$H,3,0)),2)</f>
        <v>0</v>
      </c>
      <c r="Y97" s="3">
        <f t="shared" si="5"/>
        <v>0</v>
      </c>
    </row>
    <row r="98" spans="1:25" ht="14.25" x14ac:dyDescent="0.2">
      <c r="A98" s="18" t="str">
        <f t="shared" si="3"/>
        <v>Catalogo principalOVS_ES ACADEMICO5HU-00035</v>
      </c>
      <c r="B98" s="18" t="str">
        <f t="shared" si="4"/>
        <v>5HU-00035OVS_ES ACADEMICO</v>
      </c>
      <c r="C98" s="18"/>
      <c r="D98" s="18" t="s">
        <v>122</v>
      </c>
      <c r="E98" s="46" t="s">
        <v>318</v>
      </c>
      <c r="F98" s="86" t="s">
        <v>124</v>
      </c>
      <c r="G98" s="18" t="s">
        <v>122</v>
      </c>
      <c r="H98" s="45" t="s">
        <v>125</v>
      </c>
      <c r="I98" s="18" t="s">
        <v>75</v>
      </c>
      <c r="J98" s="49" t="s">
        <v>319</v>
      </c>
      <c r="K98" s="48" t="s">
        <v>28</v>
      </c>
      <c r="L98" s="47" t="s">
        <v>90</v>
      </c>
      <c r="M98" s="44" t="s">
        <v>74</v>
      </c>
      <c r="N98" s="78" t="s">
        <v>75</v>
      </c>
      <c r="O98" s="78" t="s">
        <v>75</v>
      </c>
      <c r="P98" s="78" t="s">
        <v>75</v>
      </c>
      <c r="Q98" s="43" t="s">
        <v>318</v>
      </c>
      <c r="R98" s="53" t="s">
        <v>127</v>
      </c>
      <c r="S98" s="76">
        <v>422</v>
      </c>
      <c r="T98" s="37">
        <v>1</v>
      </c>
      <c r="U98" s="83">
        <v>1</v>
      </c>
      <c r="V98" s="45">
        <f>SUMIF(ResumenCotizacion!$C:$C,E98,ResumenCotizacion!$P:$P)</f>
        <v>0</v>
      </c>
      <c r="W98" s="75">
        <f>IF(H98="USD",S98*SolCotizacion!$J$18,S98)</f>
        <v>1741792.34</v>
      </c>
      <c r="X98" s="3">
        <f>ROUND(W98/(1-VLOOKUP("Total porcentaje:",ResumenCotizacion!$F:$H,3,0)),2)</f>
        <v>1741792.34</v>
      </c>
      <c r="Y98" s="3">
        <f t="shared" si="5"/>
        <v>0</v>
      </c>
    </row>
    <row r="99" spans="1:25" ht="14.25" x14ac:dyDescent="0.2">
      <c r="A99" s="18" t="str">
        <f t="shared" si="3"/>
        <v>Catalogo principalOVS_ES ACADEMICO5HU-00036</v>
      </c>
      <c r="B99" s="18" t="str">
        <f t="shared" si="4"/>
        <v>5HU-00036OVS_ES ACADEMICO</v>
      </c>
      <c r="C99" s="18"/>
      <c r="D99" s="18" t="s">
        <v>122</v>
      </c>
      <c r="E99" s="46" t="s">
        <v>320</v>
      </c>
      <c r="F99" s="86" t="s">
        <v>124</v>
      </c>
      <c r="G99" s="18" t="s">
        <v>122</v>
      </c>
      <c r="H99" s="45" t="s">
        <v>125</v>
      </c>
      <c r="I99" s="18" t="s">
        <v>75</v>
      </c>
      <c r="J99" s="49" t="s">
        <v>321</v>
      </c>
      <c r="K99" s="48" t="s">
        <v>28</v>
      </c>
      <c r="L99" s="47" t="s">
        <v>90</v>
      </c>
      <c r="M99" s="44" t="s">
        <v>74</v>
      </c>
      <c r="N99" s="78" t="s">
        <v>75</v>
      </c>
      <c r="O99" s="78" t="s">
        <v>75</v>
      </c>
      <c r="P99" s="78" t="s">
        <v>75</v>
      </c>
      <c r="Q99" s="43" t="s">
        <v>320</v>
      </c>
      <c r="R99" s="53" t="s">
        <v>127</v>
      </c>
      <c r="S99" s="76">
        <v>422</v>
      </c>
      <c r="T99" s="37">
        <v>1</v>
      </c>
      <c r="U99" s="83">
        <v>1</v>
      </c>
      <c r="V99" s="45">
        <f>SUMIF(ResumenCotizacion!$C:$C,E99,ResumenCotizacion!$P:$P)</f>
        <v>0</v>
      </c>
      <c r="W99" s="75">
        <f>IF(H99="USD",S99*SolCotizacion!$J$18,S99)</f>
        <v>1741792.34</v>
      </c>
      <c r="X99" s="3">
        <f>ROUND(W99/(1-VLOOKUP("Total porcentaje:",ResumenCotizacion!$F:$H,3,0)),2)</f>
        <v>1741792.34</v>
      </c>
      <c r="Y99" s="3">
        <f t="shared" si="5"/>
        <v>0</v>
      </c>
    </row>
    <row r="100" spans="1:25" ht="14.25" x14ac:dyDescent="0.2">
      <c r="A100" s="18" t="str">
        <f t="shared" si="3"/>
        <v>Catalogo principalOVS_ES ACADEMICO6EM-00001</v>
      </c>
      <c r="B100" s="18" t="str">
        <f t="shared" si="4"/>
        <v>6EM-00001OVS_ES ACADEMICO</v>
      </c>
      <c r="C100" s="18"/>
      <c r="D100" s="18" t="s">
        <v>122</v>
      </c>
      <c r="E100" s="46" t="s">
        <v>322</v>
      </c>
      <c r="F100" s="86" t="s">
        <v>124</v>
      </c>
      <c r="G100" s="18" t="s">
        <v>122</v>
      </c>
      <c r="H100" s="45" t="s">
        <v>125</v>
      </c>
      <c r="I100" s="18" t="s">
        <v>75</v>
      </c>
      <c r="J100" s="49" t="s">
        <v>323</v>
      </c>
      <c r="K100" s="48" t="s">
        <v>28</v>
      </c>
      <c r="L100" s="47" t="s">
        <v>90</v>
      </c>
      <c r="M100" s="44" t="s">
        <v>74</v>
      </c>
      <c r="N100" s="78" t="s">
        <v>75</v>
      </c>
      <c r="O100" s="78" t="s">
        <v>75</v>
      </c>
      <c r="P100" s="78" t="s">
        <v>75</v>
      </c>
      <c r="Q100" s="43" t="s">
        <v>322</v>
      </c>
      <c r="R100" s="53" t="s">
        <v>76</v>
      </c>
      <c r="S100" s="76">
        <v>1.1000000000000001</v>
      </c>
      <c r="T100" s="37">
        <v>1</v>
      </c>
      <c r="U100" s="83">
        <v>1</v>
      </c>
      <c r="V100" s="45">
        <f>SUMIF(ResumenCotizacion!$C:$C,E100,ResumenCotizacion!$P:$P)</f>
        <v>0</v>
      </c>
      <c r="W100" s="75">
        <f>IF(H100="USD",S100*SolCotizacion!$J$18,S100)</f>
        <v>4540.2170000000006</v>
      </c>
      <c r="X100" s="3">
        <f>ROUND(W100/(1-VLOOKUP("Total porcentaje:",ResumenCotizacion!$F:$H,3,0)),2)</f>
        <v>4540.22</v>
      </c>
      <c r="Y100" s="3">
        <f t="shared" si="5"/>
        <v>0</v>
      </c>
    </row>
    <row r="101" spans="1:25" ht="14.25" x14ac:dyDescent="0.2">
      <c r="A101" s="18" t="str">
        <f t="shared" si="3"/>
        <v>Catalogo principalOVS_ES ACADEMICO6EM-00002</v>
      </c>
      <c r="B101" s="18" t="str">
        <f t="shared" si="4"/>
        <v>6EM-00002OVS_ES ACADEMICO</v>
      </c>
      <c r="C101" s="18"/>
      <c r="D101" s="18" t="s">
        <v>122</v>
      </c>
      <c r="E101" s="46" t="s">
        <v>324</v>
      </c>
      <c r="F101" s="86" t="s">
        <v>124</v>
      </c>
      <c r="G101" s="18" t="s">
        <v>122</v>
      </c>
      <c r="H101" s="45" t="s">
        <v>125</v>
      </c>
      <c r="I101" s="18" t="s">
        <v>75</v>
      </c>
      <c r="J101" s="49" t="s">
        <v>325</v>
      </c>
      <c r="K101" s="48" t="s">
        <v>28</v>
      </c>
      <c r="L101" s="47" t="s">
        <v>90</v>
      </c>
      <c r="M101" s="44" t="s">
        <v>74</v>
      </c>
      <c r="N101" s="78" t="s">
        <v>75</v>
      </c>
      <c r="O101" s="78" t="s">
        <v>75</v>
      </c>
      <c r="P101" s="78" t="s">
        <v>75</v>
      </c>
      <c r="Q101" s="43" t="s">
        <v>324</v>
      </c>
      <c r="R101" s="53" t="s">
        <v>76</v>
      </c>
      <c r="S101" s="76">
        <v>1.1000000000000001</v>
      </c>
      <c r="T101" s="37">
        <v>1</v>
      </c>
      <c r="U101" s="83">
        <v>1</v>
      </c>
      <c r="V101" s="45">
        <f>SUMIF(ResumenCotizacion!$C:$C,E101,ResumenCotizacion!$P:$P)</f>
        <v>0</v>
      </c>
      <c r="W101" s="75">
        <f>IF(H101="USD",S101*SolCotizacion!$J$18,S101)</f>
        <v>4540.2170000000006</v>
      </c>
      <c r="X101" s="3">
        <f>ROUND(W101/(1-VLOOKUP("Total porcentaje:",ResumenCotizacion!$F:$H,3,0)),2)</f>
        <v>4540.22</v>
      </c>
      <c r="Y101" s="3">
        <f t="shared" si="5"/>
        <v>0</v>
      </c>
    </row>
    <row r="102" spans="1:25" ht="14.25" x14ac:dyDescent="0.2">
      <c r="A102" s="18" t="str">
        <f t="shared" si="3"/>
        <v>Catalogo principalOVS_ES ACADEMICO6EM-00011</v>
      </c>
      <c r="B102" s="18" t="str">
        <f t="shared" si="4"/>
        <v>6EM-00011OVS_ES ACADEMICO</v>
      </c>
      <c r="C102" s="18"/>
      <c r="D102" s="18" t="s">
        <v>122</v>
      </c>
      <c r="E102" s="46" t="s">
        <v>326</v>
      </c>
      <c r="F102" s="86" t="s">
        <v>124</v>
      </c>
      <c r="G102" s="18" t="s">
        <v>122</v>
      </c>
      <c r="H102" s="45" t="s">
        <v>125</v>
      </c>
      <c r="I102" s="18" t="s">
        <v>75</v>
      </c>
      <c r="J102" s="49" t="s">
        <v>327</v>
      </c>
      <c r="K102" s="48" t="s">
        <v>28</v>
      </c>
      <c r="L102" s="47" t="s">
        <v>90</v>
      </c>
      <c r="M102" s="44" t="s">
        <v>74</v>
      </c>
      <c r="N102" s="78" t="s">
        <v>75</v>
      </c>
      <c r="O102" s="78" t="s">
        <v>75</v>
      </c>
      <c r="P102" s="78" t="s">
        <v>75</v>
      </c>
      <c r="Q102" s="43" t="s">
        <v>326</v>
      </c>
      <c r="R102" s="53" t="s">
        <v>76</v>
      </c>
      <c r="S102" s="76">
        <v>0.9</v>
      </c>
      <c r="T102" s="37">
        <v>1</v>
      </c>
      <c r="U102" s="83">
        <v>1</v>
      </c>
      <c r="V102" s="45">
        <f>SUMIF(ResumenCotizacion!$C:$C,E102,ResumenCotizacion!$P:$P)</f>
        <v>0</v>
      </c>
      <c r="W102" s="75">
        <f>IF(H102="USD",S102*SolCotizacion!$J$18,S102)</f>
        <v>3714.7230000000004</v>
      </c>
      <c r="X102" s="3">
        <f>ROUND(W102/(1-VLOOKUP("Total porcentaje:",ResumenCotizacion!$F:$H,3,0)),2)</f>
        <v>3714.72</v>
      </c>
      <c r="Y102" s="3">
        <f t="shared" si="5"/>
        <v>0</v>
      </c>
    </row>
    <row r="103" spans="1:25" ht="14.25" x14ac:dyDescent="0.2">
      <c r="A103" s="18" t="str">
        <f t="shared" si="3"/>
        <v>Catalogo principalOVS_ES ACADEMICO6MV-00001</v>
      </c>
      <c r="B103" s="18" t="str">
        <f t="shared" si="4"/>
        <v>6MV-00001OVS_ES ACADEMICO</v>
      </c>
      <c r="C103" s="18"/>
      <c r="D103" s="18" t="s">
        <v>122</v>
      </c>
      <c r="E103" s="46" t="s">
        <v>328</v>
      </c>
      <c r="F103" s="86" t="s">
        <v>124</v>
      </c>
      <c r="G103" s="18" t="s">
        <v>122</v>
      </c>
      <c r="H103" s="45" t="s">
        <v>125</v>
      </c>
      <c r="I103" s="18" t="s">
        <v>75</v>
      </c>
      <c r="J103" s="49" t="s">
        <v>329</v>
      </c>
      <c r="K103" s="48" t="s">
        <v>28</v>
      </c>
      <c r="L103" s="47" t="s">
        <v>90</v>
      </c>
      <c r="M103" s="44" t="s">
        <v>74</v>
      </c>
      <c r="N103" s="78" t="s">
        <v>75</v>
      </c>
      <c r="O103" s="78" t="s">
        <v>75</v>
      </c>
      <c r="P103" s="78" t="s">
        <v>75</v>
      </c>
      <c r="Q103" s="43" t="s">
        <v>328</v>
      </c>
      <c r="R103" s="53" t="s">
        <v>76</v>
      </c>
      <c r="S103" s="76">
        <v>0</v>
      </c>
      <c r="T103" s="37">
        <v>1</v>
      </c>
      <c r="U103" s="83">
        <v>1</v>
      </c>
      <c r="V103" s="45">
        <f>SUMIF(ResumenCotizacion!$C:$C,E103,ResumenCotizacion!$P:$P)</f>
        <v>0</v>
      </c>
      <c r="W103" s="75">
        <f>IF(H103="USD",S103*SolCotizacion!$J$18,S103)</f>
        <v>0</v>
      </c>
      <c r="X103" s="3">
        <f>ROUND(W103/(1-VLOOKUP("Total porcentaje:",ResumenCotizacion!$F:$H,3,0)),2)</f>
        <v>0</v>
      </c>
      <c r="Y103" s="3">
        <f t="shared" si="5"/>
        <v>0</v>
      </c>
    </row>
    <row r="104" spans="1:25" ht="14.25" x14ac:dyDescent="0.2">
      <c r="A104" s="18" t="str">
        <f t="shared" si="3"/>
        <v>Catalogo principalOVS_ES ACADEMICO6MV-00002</v>
      </c>
      <c r="B104" s="18" t="str">
        <f t="shared" si="4"/>
        <v>6MV-00002OVS_ES ACADEMICO</v>
      </c>
      <c r="C104" s="18"/>
      <c r="D104" s="18" t="s">
        <v>122</v>
      </c>
      <c r="E104" s="46" t="s">
        <v>330</v>
      </c>
      <c r="F104" s="86" t="s">
        <v>124</v>
      </c>
      <c r="G104" s="18" t="s">
        <v>122</v>
      </c>
      <c r="H104" s="45" t="s">
        <v>125</v>
      </c>
      <c r="I104" s="18" t="s">
        <v>75</v>
      </c>
      <c r="J104" s="49" t="s">
        <v>331</v>
      </c>
      <c r="K104" s="48" t="s">
        <v>28</v>
      </c>
      <c r="L104" s="47" t="s">
        <v>90</v>
      </c>
      <c r="M104" s="44" t="s">
        <v>74</v>
      </c>
      <c r="N104" s="78" t="s">
        <v>75</v>
      </c>
      <c r="O104" s="78" t="s">
        <v>75</v>
      </c>
      <c r="P104" s="78" t="s">
        <v>75</v>
      </c>
      <c r="Q104" s="43" t="s">
        <v>330</v>
      </c>
      <c r="R104" s="53" t="s">
        <v>76</v>
      </c>
      <c r="S104" s="76">
        <v>0</v>
      </c>
      <c r="T104" s="37">
        <v>1</v>
      </c>
      <c r="U104" s="83">
        <v>1</v>
      </c>
      <c r="V104" s="45">
        <f>SUMIF(ResumenCotizacion!$C:$C,E104,ResumenCotizacion!$P:$P)</f>
        <v>0</v>
      </c>
      <c r="W104" s="75">
        <f>IF(H104="USD",S104*SolCotizacion!$J$18,S104)</f>
        <v>0</v>
      </c>
      <c r="X104" s="3">
        <f>ROUND(W104/(1-VLOOKUP("Total porcentaje:",ResumenCotizacion!$F:$H,3,0)),2)</f>
        <v>0</v>
      </c>
      <c r="Y104" s="3">
        <f t="shared" si="5"/>
        <v>0</v>
      </c>
    </row>
    <row r="105" spans="1:25" ht="14.25" x14ac:dyDescent="0.2">
      <c r="A105" s="18" t="str">
        <f t="shared" si="3"/>
        <v>Catalogo principalOVS_ES ACADEMICO6MV-00005</v>
      </c>
      <c r="B105" s="18" t="str">
        <f t="shared" si="4"/>
        <v>6MV-00005OVS_ES ACADEMICO</v>
      </c>
      <c r="C105" s="18"/>
      <c r="D105" s="18" t="s">
        <v>122</v>
      </c>
      <c r="E105" s="46" t="s">
        <v>332</v>
      </c>
      <c r="F105" s="86" t="s">
        <v>124</v>
      </c>
      <c r="G105" s="18" t="s">
        <v>122</v>
      </c>
      <c r="H105" s="45" t="s">
        <v>125</v>
      </c>
      <c r="I105" s="18" t="s">
        <v>75</v>
      </c>
      <c r="J105" s="49" t="s">
        <v>333</v>
      </c>
      <c r="K105" s="48" t="s">
        <v>28</v>
      </c>
      <c r="L105" s="47" t="s">
        <v>90</v>
      </c>
      <c r="M105" s="44" t="s">
        <v>74</v>
      </c>
      <c r="N105" s="78" t="s">
        <v>75</v>
      </c>
      <c r="O105" s="78" t="s">
        <v>75</v>
      </c>
      <c r="P105" s="78" t="s">
        <v>75</v>
      </c>
      <c r="Q105" s="43" t="s">
        <v>332</v>
      </c>
      <c r="R105" s="53" t="s">
        <v>76</v>
      </c>
      <c r="S105" s="76">
        <v>0</v>
      </c>
      <c r="T105" s="37">
        <v>1</v>
      </c>
      <c r="U105" s="83">
        <v>1</v>
      </c>
      <c r="V105" s="45">
        <f>SUMIF(ResumenCotizacion!$C:$C,E105,ResumenCotizacion!$P:$P)</f>
        <v>0</v>
      </c>
      <c r="W105" s="75">
        <f>IF(H105="USD",S105*SolCotizacion!$J$18,S105)</f>
        <v>0</v>
      </c>
      <c r="X105" s="3">
        <f>ROUND(W105/(1-VLOOKUP("Total porcentaje:",ResumenCotizacion!$F:$H,3,0)),2)</f>
        <v>0</v>
      </c>
      <c r="Y105" s="3">
        <f t="shared" si="5"/>
        <v>0</v>
      </c>
    </row>
    <row r="106" spans="1:25" ht="14.25" x14ac:dyDescent="0.2">
      <c r="A106" s="18" t="str">
        <f t="shared" si="3"/>
        <v>Catalogo principalOVS_ES ACADEMICO6QV-00001</v>
      </c>
      <c r="B106" s="18" t="str">
        <f t="shared" si="4"/>
        <v>6QV-00001OVS_ES ACADEMICO</v>
      </c>
      <c r="C106" s="18"/>
      <c r="D106" s="18" t="s">
        <v>122</v>
      </c>
      <c r="E106" s="46" t="s">
        <v>334</v>
      </c>
      <c r="F106" s="86" t="s">
        <v>124</v>
      </c>
      <c r="G106" s="18" t="s">
        <v>122</v>
      </c>
      <c r="H106" s="45" t="s">
        <v>125</v>
      </c>
      <c r="I106" s="18" t="s">
        <v>75</v>
      </c>
      <c r="J106" s="49" t="s">
        <v>335</v>
      </c>
      <c r="K106" s="48" t="s">
        <v>28</v>
      </c>
      <c r="L106" s="47" t="s">
        <v>90</v>
      </c>
      <c r="M106" s="44" t="s">
        <v>74</v>
      </c>
      <c r="N106" s="78" t="s">
        <v>75</v>
      </c>
      <c r="O106" s="78" t="s">
        <v>75</v>
      </c>
      <c r="P106" s="78" t="s">
        <v>75</v>
      </c>
      <c r="Q106" s="43" t="s">
        <v>334</v>
      </c>
      <c r="R106" s="53" t="s">
        <v>76</v>
      </c>
      <c r="S106" s="76">
        <v>0</v>
      </c>
      <c r="T106" s="37">
        <v>1</v>
      </c>
      <c r="U106" s="83">
        <v>1</v>
      </c>
      <c r="V106" s="45">
        <f>SUMIF(ResumenCotizacion!$C:$C,E106,ResumenCotizacion!$P:$P)</f>
        <v>0</v>
      </c>
      <c r="W106" s="75">
        <f>IF(H106="USD",S106*SolCotizacion!$J$18,S106)</f>
        <v>0</v>
      </c>
      <c r="X106" s="3">
        <f>ROUND(W106/(1-VLOOKUP("Total porcentaje:",ResumenCotizacion!$F:$H,3,0)),2)</f>
        <v>0</v>
      </c>
      <c r="Y106" s="3">
        <f t="shared" si="5"/>
        <v>0</v>
      </c>
    </row>
    <row r="107" spans="1:25" ht="14.25" x14ac:dyDescent="0.2">
      <c r="A107" s="18" t="str">
        <f t="shared" si="3"/>
        <v>Catalogo principalOVS_ES ACADEMICO6QV-00002</v>
      </c>
      <c r="B107" s="18" t="str">
        <f t="shared" si="4"/>
        <v>6QV-00002OVS_ES ACADEMICO</v>
      </c>
      <c r="C107" s="18"/>
      <c r="D107" s="18" t="s">
        <v>122</v>
      </c>
      <c r="E107" s="46" t="s">
        <v>336</v>
      </c>
      <c r="F107" s="86" t="s">
        <v>124</v>
      </c>
      <c r="G107" s="18" t="s">
        <v>122</v>
      </c>
      <c r="H107" s="45" t="s">
        <v>125</v>
      </c>
      <c r="I107" s="18" t="s">
        <v>75</v>
      </c>
      <c r="J107" s="49" t="s">
        <v>337</v>
      </c>
      <c r="K107" s="48" t="s">
        <v>28</v>
      </c>
      <c r="L107" s="47" t="s">
        <v>90</v>
      </c>
      <c r="M107" s="44" t="s">
        <v>74</v>
      </c>
      <c r="N107" s="78" t="s">
        <v>75</v>
      </c>
      <c r="O107" s="78" t="s">
        <v>75</v>
      </c>
      <c r="P107" s="78" t="s">
        <v>75</v>
      </c>
      <c r="Q107" s="43" t="s">
        <v>336</v>
      </c>
      <c r="R107" s="53" t="s">
        <v>76</v>
      </c>
      <c r="S107" s="76">
        <v>0</v>
      </c>
      <c r="T107" s="37">
        <v>1</v>
      </c>
      <c r="U107" s="83">
        <v>1</v>
      </c>
      <c r="V107" s="45">
        <f>SUMIF(ResumenCotizacion!$C:$C,E107,ResumenCotizacion!$P:$P)</f>
        <v>0</v>
      </c>
      <c r="W107" s="75">
        <f>IF(H107="USD",S107*SolCotizacion!$J$18,S107)</f>
        <v>0</v>
      </c>
      <c r="X107" s="3">
        <f>ROUND(W107/(1-VLOOKUP("Total porcentaje:",ResumenCotizacion!$F:$H,3,0)),2)</f>
        <v>0</v>
      </c>
      <c r="Y107" s="3">
        <f t="shared" si="5"/>
        <v>0</v>
      </c>
    </row>
    <row r="108" spans="1:25" ht="14.25" x14ac:dyDescent="0.2">
      <c r="A108" s="18" t="str">
        <f t="shared" si="3"/>
        <v>Catalogo principalOVS_ES ACADEMICO6QV-00005</v>
      </c>
      <c r="B108" s="18" t="str">
        <f t="shared" si="4"/>
        <v>6QV-00005OVS_ES ACADEMICO</v>
      </c>
      <c r="C108" s="18"/>
      <c r="D108" s="18" t="s">
        <v>122</v>
      </c>
      <c r="E108" s="46" t="s">
        <v>338</v>
      </c>
      <c r="F108" s="86" t="s">
        <v>124</v>
      </c>
      <c r="G108" s="18" t="s">
        <v>122</v>
      </c>
      <c r="H108" s="45" t="s">
        <v>125</v>
      </c>
      <c r="I108" s="18" t="s">
        <v>75</v>
      </c>
      <c r="J108" s="49" t="s">
        <v>339</v>
      </c>
      <c r="K108" s="48" t="s">
        <v>28</v>
      </c>
      <c r="L108" s="47" t="s">
        <v>90</v>
      </c>
      <c r="M108" s="44" t="s">
        <v>74</v>
      </c>
      <c r="N108" s="78" t="s">
        <v>75</v>
      </c>
      <c r="O108" s="78" t="s">
        <v>75</v>
      </c>
      <c r="P108" s="78" t="s">
        <v>75</v>
      </c>
      <c r="Q108" s="43" t="s">
        <v>338</v>
      </c>
      <c r="R108" s="53" t="s">
        <v>76</v>
      </c>
      <c r="S108" s="76">
        <v>0</v>
      </c>
      <c r="T108" s="37">
        <v>1</v>
      </c>
      <c r="U108" s="83">
        <v>1</v>
      </c>
      <c r="V108" s="45">
        <f>SUMIF(ResumenCotizacion!$C:$C,E108,ResumenCotizacion!$P:$P)</f>
        <v>0</v>
      </c>
      <c r="W108" s="75">
        <f>IF(H108="USD",S108*SolCotizacion!$J$18,S108)</f>
        <v>0</v>
      </c>
      <c r="X108" s="3">
        <f>ROUND(W108/(1-VLOOKUP("Total porcentaje:",ResumenCotizacion!$F:$H,3,0)),2)</f>
        <v>0</v>
      </c>
      <c r="Y108" s="3">
        <f t="shared" si="5"/>
        <v>0</v>
      </c>
    </row>
    <row r="109" spans="1:25" ht="14.25" x14ac:dyDescent="0.2">
      <c r="A109" s="18" t="str">
        <f t="shared" si="3"/>
        <v>Catalogo principalOVS_ES ACADEMICO6VC-01516</v>
      </c>
      <c r="B109" s="18" t="str">
        <f t="shared" si="4"/>
        <v>6VC-01516OVS_ES ACADEMICO</v>
      </c>
      <c r="C109" s="18"/>
      <c r="D109" s="18" t="s">
        <v>122</v>
      </c>
      <c r="E109" s="46" t="s">
        <v>340</v>
      </c>
      <c r="F109" s="86" t="s">
        <v>124</v>
      </c>
      <c r="G109" s="18" t="s">
        <v>122</v>
      </c>
      <c r="H109" s="45" t="s">
        <v>125</v>
      </c>
      <c r="I109" s="18" t="s">
        <v>75</v>
      </c>
      <c r="J109" s="49" t="s">
        <v>341</v>
      </c>
      <c r="K109" s="48" t="s">
        <v>28</v>
      </c>
      <c r="L109" s="47" t="s">
        <v>90</v>
      </c>
      <c r="M109" s="44" t="s">
        <v>74</v>
      </c>
      <c r="N109" s="78" t="s">
        <v>75</v>
      </c>
      <c r="O109" s="78" t="s">
        <v>75</v>
      </c>
      <c r="P109" s="78" t="s">
        <v>75</v>
      </c>
      <c r="Q109" s="43" t="s">
        <v>340</v>
      </c>
      <c r="R109" s="53" t="s">
        <v>127</v>
      </c>
      <c r="S109" s="76">
        <v>9</v>
      </c>
      <c r="T109" s="37">
        <v>1</v>
      </c>
      <c r="U109" s="83">
        <v>1</v>
      </c>
      <c r="V109" s="45">
        <f>SUMIF(ResumenCotizacion!$C:$C,E109,ResumenCotizacion!$P:$P)</f>
        <v>0</v>
      </c>
      <c r="W109" s="75">
        <f>IF(H109="USD",S109*SolCotizacion!$J$18,S109)</f>
        <v>37147.230000000003</v>
      </c>
      <c r="X109" s="3">
        <f>ROUND(W109/(1-VLOOKUP("Total porcentaje:",ResumenCotizacion!$F:$H,3,0)),2)</f>
        <v>37147.230000000003</v>
      </c>
      <c r="Y109" s="3">
        <f t="shared" si="5"/>
        <v>0</v>
      </c>
    </row>
    <row r="110" spans="1:25" ht="14.25" x14ac:dyDescent="0.2">
      <c r="A110" s="18" t="str">
        <f t="shared" si="3"/>
        <v>Catalogo principalOVS_ES ACADEMICO6VC-01517</v>
      </c>
      <c r="B110" s="18" t="str">
        <f t="shared" si="4"/>
        <v>6VC-01517OVS_ES ACADEMICO</v>
      </c>
      <c r="C110" s="18"/>
      <c r="D110" s="18" t="s">
        <v>122</v>
      </c>
      <c r="E110" s="46" t="s">
        <v>342</v>
      </c>
      <c r="F110" s="86" t="s">
        <v>124</v>
      </c>
      <c r="G110" s="18" t="s">
        <v>122</v>
      </c>
      <c r="H110" s="45" t="s">
        <v>125</v>
      </c>
      <c r="I110" s="18" t="s">
        <v>75</v>
      </c>
      <c r="J110" s="49" t="s">
        <v>343</v>
      </c>
      <c r="K110" s="48" t="s">
        <v>28</v>
      </c>
      <c r="L110" s="47" t="s">
        <v>90</v>
      </c>
      <c r="M110" s="44" t="s">
        <v>74</v>
      </c>
      <c r="N110" s="78" t="s">
        <v>75</v>
      </c>
      <c r="O110" s="78" t="s">
        <v>75</v>
      </c>
      <c r="P110" s="78" t="s">
        <v>75</v>
      </c>
      <c r="Q110" s="43" t="s">
        <v>342</v>
      </c>
      <c r="R110" s="53" t="s">
        <v>127</v>
      </c>
      <c r="S110" s="76">
        <v>9</v>
      </c>
      <c r="T110" s="37">
        <v>1</v>
      </c>
      <c r="U110" s="83">
        <v>1</v>
      </c>
      <c r="V110" s="45">
        <f>SUMIF(ResumenCotizacion!$C:$C,E110,ResumenCotizacion!$P:$P)</f>
        <v>0</v>
      </c>
      <c r="W110" s="75">
        <f>IF(H110="USD",S110*SolCotizacion!$J$18,S110)</f>
        <v>37147.230000000003</v>
      </c>
      <c r="X110" s="3">
        <f>ROUND(W110/(1-VLOOKUP("Total porcentaje:",ResumenCotizacion!$F:$H,3,0)),2)</f>
        <v>37147.230000000003</v>
      </c>
      <c r="Y110" s="3">
        <f t="shared" si="5"/>
        <v>0</v>
      </c>
    </row>
    <row r="111" spans="1:25" ht="14.25" x14ac:dyDescent="0.2">
      <c r="A111" s="18" t="str">
        <f t="shared" si="3"/>
        <v>Catalogo principalOVS_ES ACADEMICO6VC-01518</v>
      </c>
      <c r="B111" s="18" t="str">
        <f t="shared" si="4"/>
        <v>6VC-01518OVS_ES ACADEMICO</v>
      </c>
      <c r="C111" s="18"/>
      <c r="D111" s="18" t="s">
        <v>122</v>
      </c>
      <c r="E111" s="46" t="s">
        <v>344</v>
      </c>
      <c r="F111" s="86" t="s">
        <v>124</v>
      </c>
      <c r="G111" s="18" t="s">
        <v>122</v>
      </c>
      <c r="H111" s="45" t="s">
        <v>125</v>
      </c>
      <c r="I111" s="18" t="s">
        <v>75</v>
      </c>
      <c r="J111" s="49" t="s">
        <v>345</v>
      </c>
      <c r="K111" s="48" t="s">
        <v>28</v>
      </c>
      <c r="L111" s="47" t="s">
        <v>90</v>
      </c>
      <c r="M111" s="44" t="s">
        <v>74</v>
      </c>
      <c r="N111" s="78" t="s">
        <v>75</v>
      </c>
      <c r="O111" s="78" t="s">
        <v>75</v>
      </c>
      <c r="P111" s="78" t="s">
        <v>75</v>
      </c>
      <c r="Q111" s="43" t="s">
        <v>344</v>
      </c>
      <c r="R111" s="53" t="s">
        <v>127</v>
      </c>
      <c r="S111" s="76">
        <v>9</v>
      </c>
      <c r="T111" s="37">
        <v>1</v>
      </c>
      <c r="U111" s="83">
        <v>1</v>
      </c>
      <c r="V111" s="45">
        <f>SUMIF(ResumenCotizacion!$C:$C,E111,ResumenCotizacion!$P:$P)</f>
        <v>0</v>
      </c>
      <c r="W111" s="75">
        <f>IF(H111="USD",S111*SolCotizacion!$J$18,S111)</f>
        <v>37147.230000000003</v>
      </c>
      <c r="X111" s="3">
        <f>ROUND(W111/(1-VLOOKUP("Total porcentaje:",ResumenCotizacion!$F:$H,3,0)),2)</f>
        <v>37147.230000000003</v>
      </c>
      <c r="Y111" s="3">
        <f t="shared" si="5"/>
        <v>0</v>
      </c>
    </row>
    <row r="112" spans="1:25" ht="14.25" x14ac:dyDescent="0.2">
      <c r="A112" s="18" t="str">
        <f t="shared" si="3"/>
        <v>Catalogo principalOVS_ES ACADEMICO6VC-01519</v>
      </c>
      <c r="B112" s="18" t="str">
        <f t="shared" si="4"/>
        <v>6VC-01519OVS_ES ACADEMICO</v>
      </c>
      <c r="C112" s="18"/>
      <c r="D112" s="18" t="s">
        <v>122</v>
      </c>
      <c r="E112" s="46" t="s">
        <v>346</v>
      </c>
      <c r="F112" s="86" t="s">
        <v>124</v>
      </c>
      <c r="G112" s="18" t="s">
        <v>122</v>
      </c>
      <c r="H112" s="45" t="s">
        <v>125</v>
      </c>
      <c r="I112" s="18" t="s">
        <v>75</v>
      </c>
      <c r="J112" s="49" t="s">
        <v>347</v>
      </c>
      <c r="K112" s="48" t="s">
        <v>28</v>
      </c>
      <c r="L112" s="47" t="s">
        <v>90</v>
      </c>
      <c r="M112" s="44" t="s">
        <v>74</v>
      </c>
      <c r="N112" s="78" t="s">
        <v>75</v>
      </c>
      <c r="O112" s="78" t="s">
        <v>75</v>
      </c>
      <c r="P112" s="78" t="s">
        <v>75</v>
      </c>
      <c r="Q112" s="43" t="s">
        <v>346</v>
      </c>
      <c r="R112" s="53" t="s">
        <v>127</v>
      </c>
      <c r="S112" s="76">
        <v>9</v>
      </c>
      <c r="T112" s="37">
        <v>1</v>
      </c>
      <c r="U112" s="83">
        <v>1</v>
      </c>
      <c r="V112" s="45">
        <f>SUMIF(ResumenCotizacion!$C:$C,E112,ResumenCotizacion!$P:$P)</f>
        <v>0</v>
      </c>
      <c r="W112" s="75">
        <f>IF(H112="USD",S112*SolCotizacion!$J$18,S112)</f>
        <v>37147.230000000003</v>
      </c>
      <c r="X112" s="3">
        <f>ROUND(W112/(1-VLOOKUP("Total porcentaje:",ResumenCotizacion!$F:$H,3,0)),2)</f>
        <v>37147.230000000003</v>
      </c>
      <c r="Y112" s="3">
        <f t="shared" si="5"/>
        <v>0</v>
      </c>
    </row>
    <row r="113" spans="1:25" ht="14.25" x14ac:dyDescent="0.2">
      <c r="A113" s="18" t="str">
        <f t="shared" si="3"/>
        <v>Catalogo principalOVS_ES ACADEMICO6VC-01520</v>
      </c>
      <c r="B113" s="18" t="str">
        <f t="shared" si="4"/>
        <v>6VC-01520OVS_ES ACADEMICO</v>
      </c>
      <c r="C113" s="18"/>
      <c r="D113" s="18" t="s">
        <v>122</v>
      </c>
      <c r="E113" s="46" t="s">
        <v>348</v>
      </c>
      <c r="F113" s="86" t="s">
        <v>124</v>
      </c>
      <c r="G113" s="18" t="s">
        <v>122</v>
      </c>
      <c r="H113" s="45" t="s">
        <v>125</v>
      </c>
      <c r="I113" s="18" t="s">
        <v>75</v>
      </c>
      <c r="J113" s="49" t="s">
        <v>349</v>
      </c>
      <c r="K113" s="48" t="s">
        <v>28</v>
      </c>
      <c r="L113" s="47" t="s">
        <v>90</v>
      </c>
      <c r="M113" s="44" t="s">
        <v>74</v>
      </c>
      <c r="N113" s="78" t="s">
        <v>75</v>
      </c>
      <c r="O113" s="78" t="s">
        <v>75</v>
      </c>
      <c r="P113" s="78" t="s">
        <v>75</v>
      </c>
      <c r="Q113" s="43" t="s">
        <v>348</v>
      </c>
      <c r="R113" s="53" t="s">
        <v>127</v>
      </c>
      <c r="S113" s="76">
        <v>4.99</v>
      </c>
      <c r="T113" s="37">
        <v>1</v>
      </c>
      <c r="U113" s="83">
        <v>1</v>
      </c>
      <c r="V113" s="45">
        <f>SUMIF(ResumenCotizacion!$C:$C,E113,ResumenCotizacion!$P:$P)</f>
        <v>0</v>
      </c>
      <c r="W113" s="75">
        <f>IF(H113="USD",S113*SolCotizacion!$J$18,S113)</f>
        <v>20596.0753</v>
      </c>
      <c r="X113" s="3">
        <f>ROUND(W113/(1-VLOOKUP("Total porcentaje:",ResumenCotizacion!$F:$H,3,0)),2)</f>
        <v>20596.080000000002</v>
      </c>
      <c r="Y113" s="3">
        <f t="shared" si="5"/>
        <v>0</v>
      </c>
    </row>
    <row r="114" spans="1:25" ht="14.25" x14ac:dyDescent="0.2">
      <c r="A114" s="18" t="str">
        <f t="shared" si="3"/>
        <v>Catalogo principalOVS_ES ACADEMICO6VC-01521</v>
      </c>
      <c r="B114" s="18" t="str">
        <f t="shared" si="4"/>
        <v>6VC-01521OVS_ES ACADEMICO</v>
      </c>
      <c r="C114" s="18"/>
      <c r="D114" s="18" t="s">
        <v>122</v>
      </c>
      <c r="E114" s="46" t="s">
        <v>350</v>
      </c>
      <c r="F114" s="86" t="s">
        <v>124</v>
      </c>
      <c r="G114" s="18" t="s">
        <v>122</v>
      </c>
      <c r="H114" s="45" t="s">
        <v>125</v>
      </c>
      <c r="I114" s="18" t="s">
        <v>75</v>
      </c>
      <c r="J114" s="49" t="s">
        <v>351</v>
      </c>
      <c r="K114" s="48" t="s">
        <v>28</v>
      </c>
      <c r="L114" s="47" t="s">
        <v>90</v>
      </c>
      <c r="M114" s="44" t="s">
        <v>74</v>
      </c>
      <c r="N114" s="78" t="s">
        <v>75</v>
      </c>
      <c r="O114" s="78" t="s">
        <v>75</v>
      </c>
      <c r="P114" s="78" t="s">
        <v>75</v>
      </c>
      <c r="Q114" s="43" t="s">
        <v>350</v>
      </c>
      <c r="R114" s="53" t="s">
        <v>127</v>
      </c>
      <c r="S114" s="76">
        <v>4.99</v>
      </c>
      <c r="T114" s="37">
        <v>1</v>
      </c>
      <c r="U114" s="83">
        <v>1</v>
      </c>
      <c r="V114" s="45">
        <f>SUMIF(ResumenCotizacion!$C:$C,E114,ResumenCotizacion!$P:$P)</f>
        <v>0</v>
      </c>
      <c r="W114" s="75">
        <f>IF(H114="USD",S114*SolCotizacion!$J$18,S114)</f>
        <v>20596.0753</v>
      </c>
      <c r="X114" s="3">
        <f>ROUND(W114/(1-VLOOKUP("Total porcentaje:",ResumenCotizacion!$F:$H,3,0)),2)</f>
        <v>20596.080000000002</v>
      </c>
      <c r="Y114" s="3">
        <f t="shared" si="5"/>
        <v>0</v>
      </c>
    </row>
    <row r="115" spans="1:25" ht="14.25" x14ac:dyDescent="0.2">
      <c r="A115" s="18" t="str">
        <f t="shared" si="3"/>
        <v>Catalogo principalOVS_ES ACADEMICO6VC-01522</v>
      </c>
      <c r="B115" s="18" t="str">
        <f t="shared" si="4"/>
        <v>6VC-01522OVS_ES ACADEMICO</v>
      </c>
      <c r="C115" s="18"/>
      <c r="D115" s="18" t="s">
        <v>122</v>
      </c>
      <c r="E115" s="46" t="s">
        <v>352</v>
      </c>
      <c r="F115" s="86" t="s">
        <v>124</v>
      </c>
      <c r="G115" s="18" t="s">
        <v>122</v>
      </c>
      <c r="H115" s="45" t="s">
        <v>125</v>
      </c>
      <c r="I115" s="18" t="s">
        <v>75</v>
      </c>
      <c r="J115" s="49" t="s">
        <v>353</v>
      </c>
      <c r="K115" s="48" t="s">
        <v>28</v>
      </c>
      <c r="L115" s="47" t="s">
        <v>90</v>
      </c>
      <c r="M115" s="44" t="s">
        <v>74</v>
      </c>
      <c r="N115" s="78" t="s">
        <v>75</v>
      </c>
      <c r="O115" s="78" t="s">
        <v>75</v>
      </c>
      <c r="P115" s="78" t="s">
        <v>75</v>
      </c>
      <c r="Q115" s="43" t="s">
        <v>352</v>
      </c>
      <c r="R115" s="53" t="s">
        <v>127</v>
      </c>
      <c r="S115" s="76">
        <v>12</v>
      </c>
      <c r="T115" s="37">
        <v>1</v>
      </c>
      <c r="U115" s="83">
        <v>1</v>
      </c>
      <c r="V115" s="45">
        <f>SUMIF(ResumenCotizacion!$C:$C,E115,ResumenCotizacion!$P:$P)</f>
        <v>0</v>
      </c>
      <c r="W115" s="75">
        <f>IF(H115="USD",S115*SolCotizacion!$J$18,S115)</f>
        <v>49529.64</v>
      </c>
      <c r="X115" s="3">
        <f>ROUND(W115/(1-VLOOKUP("Total porcentaje:",ResumenCotizacion!$F:$H,3,0)),2)</f>
        <v>49529.64</v>
      </c>
      <c r="Y115" s="3">
        <f t="shared" si="5"/>
        <v>0</v>
      </c>
    </row>
    <row r="116" spans="1:25" ht="14.25" x14ac:dyDescent="0.2">
      <c r="A116" s="18" t="str">
        <f t="shared" si="3"/>
        <v>Catalogo principalOVS_ES ACADEMICO6VC-01523</v>
      </c>
      <c r="B116" s="18" t="str">
        <f t="shared" si="4"/>
        <v>6VC-01523OVS_ES ACADEMICO</v>
      </c>
      <c r="C116" s="18"/>
      <c r="D116" s="18" t="s">
        <v>122</v>
      </c>
      <c r="E116" s="46" t="s">
        <v>354</v>
      </c>
      <c r="F116" s="86" t="s">
        <v>124</v>
      </c>
      <c r="G116" s="18" t="s">
        <v>122</v>
      </c>
      <c r="H116" s="45" t="s">
        <v>125</v>
      </c>
      <c r="I116" s="18" t="s">
        <v>75</v>
      </c>
      <c r="J116" s="49" t="s">
        <v>355</v>
      </c>
      <c r="K116" s="48" t="s">
        <v>28</v>
      </c>
      <c r="L116" s="47" t="s">
        <v>90</v>
      </c>
      <c r="M116" s="44" t="s">
        <v>74</v>
      </c>
      <c r="N116" s="78" t="s">
        <v>75</v>
      </c>
      <c r="O116" s="78" t="s">
        <v>75</v>
      </c>
      <c r="P116" s="78" t="s">
        <v>75</v>
      </c>
      <c r="Q116" s="43" t="s">
        <v>354</v>
      </c>
      <c r="R116" s="53" t="s">
        <v>127</v>
      </c>
      <c r="S116" s="76">
        <v>12</v>
      </c>
      <c r="T116" s="37">
        <v>1</v>
      </c>
      <c r="U116" s="83">
        <v>1</v>
      </c>
      <c r="V116" s="45">
        <f>SUMIF(ResumenCotizacion!$C:$C,E116,ResumenCotizacion!$P:$P)</f>
        <v>0</v>
      </c>
      <c r="W116" s="75">
        <f>IF(H116="USD",S116*SolCotizacion!$J$18,S116)</f>
        <v>49529.64</v>
      </c>
      <c r="X116" s="3">
        <f>ROUND(W116/(1-VLOOKUP("Total porcentaje:",ResumenCotizacion!$F:$H,3,0)),2)</f>
        <v>49529.64</v>
      </c>
      <c r="Y116" s="3">
        <f t="shared" si="5"/>
        <v>0</v>
      </c>
    </row>
    <row r="117" spans="1:25" ht="14.25" x14ac:dyDescent="0.2">
      <c r="A117" s="18" t="str">
        <f t="shared" si="3"/>
        <v>Catalogo principalOVS_ES ACADEMICO6VC-01524</v>
      </c>
      <c r="B117" s="18" t="str">
        <f t="shared" si="4"/>
        <v>6VC-01524OVS_ES ACADEMICO</v>
      </c>
      <c r="C117" s="18"/>
      <c r="D117" s="18" t="s">
        <v>122</v>
      </c>
      <c r="E117" s="46" t="s">
        <v>356</v>
      </c>
      <c r="F117" s="86" t="s">
        <v>124</v>
      </c>
      <c r="G117" s="18" t="s">
        <v>122</v>
      </c>
      <c r="H117" s="45" t="s">
        <v>125</v>
      </c>
      <c r="I117" s="18" t="s">
        <v>75</v>
      </c>
      <c r="J117" s="49" t="s">
        <v>357</v>
      </c>
      <c r="K117" s="48" t="s">
        <v>28</v>
      </c>
      <c r="L117" s="47" t="s">
        <v>90</v>
      </c>
      <c r="M117" s="44" t="s">
        <v>74</v>
      </c>
      <c r="N117" s="78" t="s">
        <v>75</v>
      </c>
      <c r="O117" s="78" t="s">
        <v>75</v>
      </c>
      <c r="P117" s="78" t="s">
        <v>75</v>
      </c>
      <c r="Q117" s="43" t="s">
        <v>356</v>
      </c>
      <c r="R117" s="53" t="s">
        <v>127</v>
      </c>
      <c r="S117" s="76">
        <v>12</v>
      </c>
      <c r="T117" s="37">
        <v>1</v>
      </c>
      <c r="U117" s="83">
        <v>1</v>
      </c>
      <c r="V117" s="45">
        <f>SUMIF(ResumenCotizacion!$C:$C,E117,ResumenCotizacion!$P:$P)</f>
        <v>0</v>
      </c>
      <c r="W117" s="75">
        <f>IF(H117="USD",S117*SolCotizacion!$J$18,S117)</f>
        <v>49529.64</v>
      </c>
      <c r="X117" s="3">
        <f>ROUND(W117/(1-VLOOKUP("Total porcentaje:",ResumenCotizacion!$F:$H,3,0)),2)</f>
        <v>49529.64</v>
      </c>
      <c r="Y117" s="3">
        <f t="shared" si="5"/>
        <v>0</v>
      </c>
    </row>
    <row r="118" spans="1:25" ht="14.25" x14ac:dyDescent="0.2">
      <c r="A118" s="18" t="str">
        <f t="shared" si="3"/>
        <v>Catalogo principalOVS_ES ACADEMICO6VC-01525</v>
      </c>
      <c r="B118" s="18" t="str">
        <f t="shared" si="4"/>
        <v>6VC-01525OVS_ES ACADEMICO</v>
      </c>
      <c r="C118" s="18"/>
      <c r="D118" s="18" t="s">
        <v>122</v>
      </c>
      <c r="E118" s="46" t="s">
        <v>358</v>
      </c>
      <c r="F118" s="86" t="s">
        <v>124</v>
      </c>
      <c r="G118" s="18" t="s">
        <v>122</v>
      </c>
      <c r="H118" s="45" t="s">
        <v>125</v>
      </c>
      <c r="I118" s="18" t="s">
        <v>75</v>
      </c>
      <c r="J118" s="49" t="s">
        <v>359</v>
      </c>
      <c r="K118" s="48" t="s">
        <v>28</v>
      </c>
      <c r="L118" s="47" t="s">
        <v>90</v>
      </c>
      <c r="M118" s="44" t="s">
        <v>74</v>
      </c>
      <c r="N118" s="78" t="s">
        <v>75</v>
      </c>
      <c r="O118" s="78" t="s">
        <v>75</v>
      </c>
      <c r="P118" s="78" t="s">
        <v>75</v>
      </c>
      <c r="Q118" s="43" t="s">
        <v>358</v>
      </c>
      <c r="R118" s="53" t="s">
        <v>127</v>
      </c>
      <c r="S118" s="76">
        <v>12</v>
      </c>
      <c r="T118" s="37">
        <v>1</v>
      </c>
      <c r="U118" s="83">
        <v>1</v>
      </c>
      <c r="V118" s="45">
        <f>SUMIF(ResumenCotizacion!$C:$C,E118,ResumenCotizacion!$P:$P)</f>
        <v>0</v>
      </c>
      <c r="W118" s="75">
        <f>IF(H118="USD",S118*SolCotizacion!$J$18,S118)</f>
        <v>49529.64</v>
      </c>
      <c r="X118" s="3">
        <f>ROUND(W118/(1-VLOOKUP("Total porcentaje:",ResumenCotizacion!$F:$H,3,0)),2)</f>
        <v>49529.64</v>
      </c>
      <c r="Y118" s="3">
        <f t="shared" si="5"/>
        <v>0</v>
      </c>
    </row>
    <row r="119" spans="1:25" ht="14.25" x14ac:dyDescent="0.2">
      <c r="A119" s="18" t="str">
        <f t="shared" si="3"/>
        <v>Catalogo principalOVS_ES ACADEMICO6XC-00319</v>
      </c>
      <c r="B119" s="18" t="str">
        <f t="shared" si="4"/>
        <v>6XC-00319OVS_ES ACADEMICO</v>
      </c>
      <c r="C119" s="18"/>
      <c r="D119" s="18" t="s">
        <v>122</v>
      </c>
      <c r="E119" s="46" t="s">
        <v>360</v>
      </c>
      <c r="F119" s="86" t="s">
        <v>124</v>
      </c>
      <c r="G119" s="18" t="s">
        <v>122</v>
      </c>
      <c r="H119" s="45" t="s">
        <v>125</v>
      </c>
      <c r="I119" s="18" t="s">
        <v>75</v>
      </c>
      <c r="J119" s="49" t="s">
        <v>361</v>
      </c>
      <c r="K119" s="48" t="s">
        <v>28</v>
      </c>
      <c r="L119" s="47" t="s">
        <v>90</v>
      </c>
      <c r="M119" s="44" t="s">
        <v>74</v>
      </c>
      <c r="N119" s="78" t="s">
        <v>75</v>
      </c>
      <c r="O119" s="78" t="s">
        <v>75</v>
      </c>
      <c r="P119" s="78" t="s">
        <v>75</v>
      </c>
      <c r="Q119" s="43" t="s">
        <v>360</v>
      </c>
      <c r="R119" s="53" t="s">
        <v>127</v>
      </c>
      <c r="S119" s="76">
        <v>1531</v>
      </c>
      <c r="T119" s="37">
        <v>1</v>
      </c>
      <c r="U119" s="83">
        <v>1</v>
      </c>
      <c r="V119" s="45">
        <f>SUMIF(ResumenCotizacion!$C:$C,E119,ResumenCotizacion!$P:$P)</f>
        <v>0</v>
      </c>
      <c r="W119" s="75">
        <f>IF(H119="USD",S119*SolCotizacion!$J$18,S119)</f>
        <v>6319156.5700000003</v>
      </c>
      <c r="X119" s="3">
        <f>ROUND(W119/(1-VLOOKUP("Total porcentaje:",ResumenCotizacion!$F:$H,3,0)),2)</f>
        <v>6319156.5700000003</v>
      </c>
      <c r="Y119" s="3">
        <f t="shared" si="5"/>
        <v>0</v>
      </c>
    </row>
    <row r="120" spans="1:25" ht="14.25" x14ac:dyDescent="0.2">
      <c r="A120" s="18" t="str">
        <f t="shared" si="3"/>
        <v>Catalogo principalOVS_ES ACADEMICO6XC-00320</v>
      </c>
      <c r="B120" s="18" t="str">
        <f t="shared" si="4"/>
        <v>6XC-00320OVS_ES ACADEMICO</v>
      </c>
      <c r="C120" s="18"/>
      <c r="D120" s="18" t="s">
        <v>122</v>
      </c>
      <c r="E120" s="46" t="s">
        <v>362</v>
      </c>
      <c r="F120" s="86" t="s">
        <v>124</v>
      </c>
      <c r="G120" s="18" t="s">
        <v>122</v>
      </c>
      <c r="H120" s="45" t="s">
        <v>125</v>
      </c>
      <c r="I120" s="18" t="s">
        <v>75</v>
      </c>
      <c r="J120" s="49" t="s">
        <v>363</v>
      </c>
      <c r="K120" s="48" t="s">
        <v>28</v>
      </c>
      <c r="L120" s="47" t="s">
        <v>90</v>
      </c>
      <c r="M120" s="44" t="s">
        <v>74</v>
      </c>
      <c r="N120" s="78" t="s">
        <v>75</v>
      </c>
      <c r="O120" s="78" t="s">
        <v>75</v>
      </c>
      <c r="P120" s="78" t="s">
        <v>75</v>
      </c>
      <c r="Q120" s="43" t="s">
        <v>362</v>
      </c>
      <c r="R120" s="53" t="s">
        <v>127</v>
      </c>
      <c r="S120" s="76">
        <v>1531</v>
      </c>
      <c r="T120" s="37">
        <v>1</v>
      </c>
      <c r="U120" s="83">
        <v>1</v>
      </c>
      <c r="V120" s="45">
        <f>SUMIF(ResumenCotizacion!$C:$C,E120,ResumenCotizacion!$P:$P)</f>
        <v>0</v>
      </c>
      <c r="W120" s="75">
        <f>IF(H120="USD",S120*SolCotizacion!$J$18,S120)</f>
        <v>6319156.5700000003</v>
      </c>
      <c r="X120" s="3">
        <f>ROUND(W120/(1-VLOOKUP("Total porcentaje:",ResumenCotizacion!$F:$H,3,0)),2)</f>
        <v>6319156.5700000003</v>
      </c>
      <c r="Y120" s="3">
        <f t="shared" si="5"/>
        <v>0</v>
      </c>
    </row>
    <row r="121" spans="1:25" ht="14.25" x14ac:dyDescent="0.2">
      <c r="A121" s="18" t="str">
        <f t="shared" si="3"/>
        <v>Catalogo principalOVS_ES ACADEMICO6YH-00603</v>
      </c>
      <c r="B121" s="18" t="str">
        <f t="shared" si="4"/>
        <v>6YH-00603OVS_ES ACADEMICO</v>
      </c>
      <c r="C121" s="18"/>
      <c r="D121" s="18" t="s">
        <v>122</v>
      </c>
      <c r="E121" s="46" t="s">
        <v>364</v>
      </c>
      <c r="F121" s="86" t="s">
        <v>124</v>
      </c>
      <c r="G121" s="18" t="s">
        <v>122</v>
      </c>
      <c r="H121" s="45" t="s">
        <v>125</v>
      </c>
      <c r="I121" s="18" t="s">
        <v>75</v>
      </c>
      <c r="J121" s="49" t="s">
        <v>365</v>
      </c>
      <c r="K121" s="48" t="s">
        <v>28</v>
      </c>
      <c r="L121" s="47" t="s">
        <v>90</v>
      </c>
      <c r="M121" s="44" t="s">
        <v>74</v>
      </c>
      <c r="N121" s="78" t="s">
        <v>75</v>
      </c>
      <c r="O121" s="78" t="s">
        <v>75</v>
      </c>
      <c r="P121" s="78" t="s">
        <v>75</v>
      </c>
      <c r="Q121" s="43" t="s">
        <v>364</v>
      </c>
      <c r="R121" s="53" t="s">
        <v>127</v>
      </c>
      <c r="S121" s="76">
        <v>2.81</v>
      </c>
      <c r="T121" s="37">
        <v>1</v>
      </c>
      <c r="U121" s="83">
        <v>1</v>
      </c>
      <c r="V121" s="45">
        <f>SUMIF(ResumenCotizacion!$C:$C,E121,ResumenCotizacion!$P:$P)</f>
        <v>0</v>
      </c>
      <c r="W121" s="75">
        <f>IF(H121="USD",S121*SolCotizacion!$J$18,S121)</f>
        <v>11598.190700000001</v>
      </c>
      <c r="X121" s="3">
        <f>ROUND(W121/(1-VLOOKUP("Total porcentaje:",ResumenCotizacion!$F:$H,3,0)),2)</f>
        <v>11598.19</v>
      </c>
      <c r="Y121" s="3">
        <f t="shared" si="5"/>
        <v>0</v>
      </c>
    </row>
    <row r="122" spans="1:25" ht="14.25" x14ac:dyDescent="0.2">
      <c r="A122" s="18" t="str">
        <f t="shared" si="3"/>
        <v>Catalogo principalOVS_ES ACADEMICO6YH-00604</v>
      </c>
      <c r="B122" s="18" t="str">
        <f t="shared" si="4"/>
        <v>6YH-00604OVS_ES ACADEMICO</v>
      </c>
      <c r="C122" s="18"/>
      <c r="D122" s="18" t="s">
        <v>122</v>
      </c>
      <c r="E122" s="46" t="s">
        <v>366</v>
      </c>
      <c r="F122" s="86" t="s">
        <v>124</v>
      </c>
      <c r="G122" s="18" t="s">
        <v>122</v>
      </c>
      <c r="H122" s="45" t="s">
        <v>125</v>
      </c>
      <c r="I122" s="18" t="s">
        <v>75</v>
      </c>
      <c r="J122" s="49" t="s">
        <v>367</v>
      </c>
      <c r="K122" s="48" t="s">
        <v>28</v>
      </c>
      <c r="L122" s="47" t="s">
        <v>90</v>
      </c>
      <c r="M122" s="44" t="s">
        <v>74</v>
      </c>
      <c r="N122" s="78" t="s">
        <v>75</v>
      </c>
      <c r="O122" s="78" t="s">
        <v>75</v>
      </c>
      <c r="P122" s="78" t="s">
        <v>75</v>
      </c>
      <c r="Q122" s="43" t="s">
        <v>366</v>
      </c>
      <c r="R122" s="53" t="s">
        <v>127</v>
      </c>
      <c r="S122" s="76">
        <v>2.81</v>
      </c>
      <c r="T122" s="37">
        <v>1</v>
      </c>
      <c r="U122" s="83">
        <v>1</v>
      </c>
      <c r="V122" s="45">
        <f>SUMIF(ResumenCotizacion!$C:$C,E122,ResumenCotizacion!$P:$P)</f>
        <v>0</v>
      </c>
      <c r="W122" s="75">
        <f>IF(H122="USD",S122*SolCotizacion!$J$18,S122)</f>
        <v>11598.190700000001</v>
      </c>
      <c r="X122" s="3">
        <f>ROUND(W122/(1-VLOOKUP("Total porcentaje:",ResumenCotizacion!$F:$H,3,0)),2)</f>
        <v>11598.19</v>
      </c>
      <c r="Y122" s="3">
        <f t="shared" si="5"/>
        <v>0</v>
      </c>
    </row>
    <row r="123" spans="1:25" ht="14.25" x14ac:dyDescent="0.2">
      <c r="A123" s="18" t="str">
        <f t="shared" si="3"/>
        <v>Catalogo principalOVS_ES ACADEMICO6YH-00605</v>
      </c>
      <c r="B123" s="18" t="str">
        <f t="shared" si="4"/>
        <v>6YH-00605OVS_ES ACADEMICO</v>
      </c>
      <c r="C123" s="18"/>
      <c r="D123" s="18" t="s">
        <v>122</v>
      </c>
      <c r="E123" s="46" t="s">
        <v>368</v>
      </c>
      <c r="F123" s="86" t="s">
        <v>124</v>
      </c>
      <c r="G123" s="18" t="s">
        <v>122</v>
      </c>
      <c r="H123" s="45" t="s">
        <v>125</v>
      </c>
      <c r="I123" s="18" t="s">
        <v>75</v>
      </c>
      <c r="J123" s="49" t="s">
        <v>369</v>
      </c>
      <c r="K123" s="48" t="s">
        <v>28</v>
      </c>
      <c r="L123" s="47" t="s">
        <v>90</v>
      </c>
      <c r="M123" s="44" t="s">
        <v>74</v>
      </c>
      <c r="N123" s="78" t="s">
        <v>75</v>
      </c>
      <c r="O123" s="78" t="s">
        <v>75</v>
      </c>
      <c r="P123" s="78" t="s">
        <v>75</v>
      </c>
      <c r="Q123" s="43" t="s">
        <v>368</v>
      </c>
      <c r="R123" s="53" t="s">
        <v>127</v>
      </c>
      <c r="S123" s="76">
        <v>1.72</v>
      </c>
      <c r="T123" s="37">
        <v>1</v>
      </c>
      <c r="U123" s="83">
        <v>1</v>
      </c>
      <c r="V123" s="45">
        <f>SUMIF(ResumenCotizacion!$C:$C,E123,ResumenCotizacion!$P:$P)</f>
        <v>0</v>
      </c>
      <c r="W123" s="75">
        <f>IF(H123="USD",S123*SolCotizacion!$J$18,S123)</f>
        <v>7099.2484000000004</v>
      </c>
      <c r="X123" s="3">
        <f>ROUND(W123/(1-VLOOKUP("Total porcentaje:",ResumenCotizacion!$F:$H,3,0)),2)</f>
        <v>7099.25</v>
      </c>
      <c r="Y123" s="3">
        <f t="shared" si="5"/>
        <v>0</v>
      </c>
    </row>
    <row r="124" spans="1:25" ht="14.25" x14ac:dyDescent="0.2">
      <c r="A124" s="18" t="str">
        <f t="shared" si="3"/>
        <v>Catalogo principalOVS_ES ACADEMICO6ZH-00447</v>
      </c>
      <c r="B124" s="18" t="str">
        <f t="shared" si="4"/>
        <v>6ZH-00447OVS_ES ACADEMICO</v>
      </c>
      <c r="C124" s="18"/>
      <c r="D124" s="18" t="s">
        <v>122</v>
      </c>
      <c r="E124" s="46" t="s">
        <v>370</v>
      </c>
      <c r="F124" s="86" t="s">
        <v>124</v>
      </c>
      <c r="G124" s="18" t="s">
        <v>122</v>
      </c>
      <c r="H124" s="45" t="s">
        <v>125</v>
      </c>
      <c r="I124" s="18" t="s">
        <v>75</v>
      </c>
      <c r="J124" s="49" t="s">
        <v>371</v>
      </c>
      <c r="K124" s="48" t="s">
        <v>28</v>
      </c>
      <c r="L124" s="47" t="s">
        <v>90</v>
      </c>
      <c r="M124" s="44" t="s">
        <v>74</v>
      </c>
      <c r="N124" s="78" t="s">
        <v>75</v>
      </c>
      <c r="O124" s="78" t="s">
        <v>75</v>
      </c>
      <c r="P124" s="78" t="s">
        <v>75</v>
      </c>
      <c r="Q124" s="43" t="s">
        <v>370</v>
      </c>
      <c r="R124" s="53" t="s">
        <v>127</v>
      </c>
      <c r="S124" s="76">
        <v>3.74</v>
      </c>
      <c r="T124" s="37">
        <v>1</v>
      </c>
      <c r="U124" s="83">
        <v>1</v>
      </c>
      <c r="V124" s="45">
        <f>SUMIF(ResumenCotizacion!$C:$C,E124,ResumenCotizacion!$P:$P)</f>
        <v>0</v>
      </c>
      <c r="W124" s="75">
        <f>IF(H124="USD",S124*SolCotizacion!$J$18,S124)</f>
        <v>15436.737800000003</v>
      </c>
      <c r="X124" s="3">
        <f>ROUND(W124/(1-VLOOKUP("Total porcentaje:",ResumenCotizacion!$F:$H,3,0)),2)</f>
        <v>15436.74</v>
      </c>
      <c r="Y124" s="3">
        <f t="shared" si="5"/>
        <v>0</v>
      </c>
    </row>
    <row r="125" spans="1:25" ht="14.25" x14ac:dyDescent="0.2">
      <c r="A125" s="18" t="str">
        <f t="shared" si="3"/>
        <v>Catalogo principalOVS_ES ACADEMICO6ZH-00448</v>
      </c>
      <c r="B125" s="18" t="str">
        <f t="shared" si="4"/>
        <v>6ZH-00448OVS_ES ACADEMICO</v>
      </c>
      <c r="C125" s="18"/>
      <c r="D125" s="18" t="s">
        <v>122</v>
      </c>
      <c r="E125" s="46" t="s">
        <v>372</v>
      </c>
      <c r="F125" s="86" t="s">
        <v>124</v>
      </c>
      <c r="G125" s="18" t="s">
        <v>122</v>
      </c>
      <c r="H125" s="45" t="s">
        <v>125</v>
      </c>
      <c r="I125" s="18" t="s">
        <v>75</v>
      </c>
      <c r="J125" s="49" t="s">
        <v>373</v>
      </c>
      <c r="K125" s="48" t="s">
        <v>28</v>
      </c>
      <c r="L125" s="47" t="s">
        <v>90</v>
      </c>
      <c r="M125" s="44" t="s">
        <v>74</v>
      </c>
      <c r="N125" s="78" t="s">
        <v>75</v>
      </c>
      <c r="O125" s="78" t="s">
        <v>75</v>
      </c>
      <c r="P125" s="78" t="s">
        <v>75</v>
      </c>
      <c r="Q125" s="43" t="s">
        <v>372</v>
      </c>
      <c r="R125" s="53" t="s">
        <v>127</v>
      </c>
      <c r="S125" s="76">
        <v>3.74</v>
      </c>
      <c r="T125" s="37">
        <v>1</v>
      </c>
      <c r="U125" s="83">
        <v>1</v>
      </c>
      <c r="V125" s="45">
        <f>SUMIF(ResumenCotizacion!$C:$C,E125,ResumenCotizacion!$P:$P)</f>
        <v>0</v>
      </c>
      <c r="W125" s="75">
        <f>IF(H125="USD",S125*SolCotizacion!$J$18,S125)</f>
        <v>15436.737800000003</v>
      </c>
      <c r="X125" s="3">
        <f>ROUND(W125/(1-VLOOKUP("Total porcentaje:",ResumenCotizacion!$F:$H,3,0)),2)</f>
        <v>15436.74</v>
      </c>
      <c r="Y125" s="3">
        <f t="shared" si="5"/>
        <v>0</v>
      </c>
    </row>
    <row r="126" spans="1:25" ht="14.25" x14ac:dyDescent="0.2">
      <c r="A126" s="18" t="str">
        <f t="shared" si="3"/>
        <v>Catalogo principalOVS_ES ACADEMICO6ZH-00449</v>
      </c>
      <c r="B126" s="18" t="str">
        <f t="shared" si="4"/>
        <v>6ZH-00449OVS_ES ACADEMICO</v>
      </c>
      <c r="C126" s="18"/>
      <c r="D126" s="18" t="s">
        <v>122</v>
      </c>
      <c r="E126" s="46" t="s">
        <v>374</v>
      </c>
      <c r="F126" s="86" t="s">
        <v>124</v>
      </c>
      <c r="G126" s="18" t="s">
        <v>122</v>
      </c>
      <c r="H126" s="45" t="s">
        <v>125</v>
      </c>
      <c r="I126" s="18" t="s">
        <v>75</v>
      </c>
      <c r="J126" s="49" t="s">
        <v>375</v>
      </c>
      <c r="K126" s="48" t="s">
        <v>28</v>
      </c>
      <c r="L126" s="47" t="s">
        <v>90</v>
      </c>
      <c r="M126" s="44" t="s">
        <v>74</v>
      </c>
      <c r="N126" s="78" t="s">
        <v>75</v>
      </c>
      <c r="O126" s="78" t="s">
        <v>75</v>
      </c>
      <c r="P126" s="78" t="s">
        <v>75</v>
      </c>
      <c r="Q126" s="43" t="s">
        <v>374</v>
      </c>
      <c r="R126" s="53" t="s">
        <v>127</v>
      </c>
      <c r="S126" s="76">
        <v>3.74</v>
      </c>
      <c r="T126" s="37">
        <v>1</v>
      </c>
      <c r="U126" s="83">
        <v>1</v>
      </c>
      <c r="V126" s="45">
        <f>SUMIF(ResumenCotizacion!$C:$C,E126,ResumenCotizacion!$P:$P)</f>
        <v>0</v>
      </c>
      <c r="W126" s="75">
        <f>IF(H126="USD",S126*SolCotizacion!$J$18,S126)</f>
        <v>15436.737800000003</v>
      </c>
      <c r="X126" s="3">
        <f>ROUND(W126/(1-VLOOKUP("Total porcentaje:",ResumenCotizacion!$F:$H,3,0)),2)</f>
        <v>15436.74</v>
      </c>
      <c r="Y126" s="3">
        <f t="shared" si="5"/>
        <v>0</v>
      </c>
    </row>
    <row r="127" spans="1:25" ht="14.25" x14ac:dyDescent="0.2">
      <c r="A127" s="18" t="str">
        <f t="shared" si="3"/>
        <v>Catalogo principalOVS_ES ACADEMICO6ZH-00450</v>
      </c>
      <c r="B127" s="18" t="str">
        <f t="shared" si="4"/>
        <v>6ZH-00450OVS_ES ACADEMICO</v>
      </c>
      <c r="C127" s="18"/>
      <c r="D127" s="18" t="s">
        <v>122</v>
      </c>
      <c r="E127" s="46" t="s">
        <v>376</v>
      </c>
      <c r="F127" s="86" t="s">
        <v>124</v>
      </c>
      <c r="G127" s="18" t="s">
        <v>122</v>
      </c>
      <c r="H127" s="45" t="s">
        <v>125</v>
      </c>
      <c r="I127" s="18" t="s">
        <v>75</v>
      </c>
      <c r="J127" s="49" t="s">
        <v>377</v>
      </c>
      <c r="K127" s="48" t="s">
        <v>28</v>
      </c>
      <c r="L127" s="47" t="s">
        <v>90</v>
      </c>
      <c r="M127" s="44" t="s">
        <v>74</v>
      </c>
      <c r="N127" s="78" t="s">
        <v>75</v>
      </c>
      <c r="O127" s="78" t="s">
        <v>75</v>
      </c>
      <c r="P127" s="78" t="s">
        <v>75</v>
      </c>
      <c r="Q127" s="43" t="s">
        <v>376</v>
      </c>
      <c r="R127" s="53" t="s">
        <v>127</v>
      </c>
      <c r="S127" s="76">
        <v>3.74</v>
      </c>
      <c r="T127" s="37">
        <v>1</v>
      </c>
      <c r="U127" s="83">
        <v>1</v>
      </c>
      <c r="V127" s="45">
        <f>SUMIF(ResumenCotizacion!$C:$C,E127,ResumenCotizacion!$P:$P)</f>
        <v>0</v>
      </c>
      <c r="W127" s="75">
        <f>IF(H127="USD",S127*SolCotizacion!$J$18,S127)</f>
        <v>15436.737800000003</v>
      </c>
      <c r="X127" s="3">
        <f>ROUND(W127/(1-VLOOKUP("Total porcentaje:",ResumenCotizacion!$F:$H,3,0)),2)</f>
        <v>15436.74</v>
      </c>
      <c r="Y127" s="3">
        <f t="shared" si="5"/>
        <v>0</v>
      </c>
    </row>
    <row r="128" spans="1:25" ht="14.25" x14ac:dyDescent="0.2">
      <c r="A128" s="18" t="str">
        <f t="shared" si="3"/>
        <v>Catalogo principalOVS_ES ACADEMICO6ZH-00451</v>
      </c>
      <c r="B128" s="18" t="str">
        <f t="shared" si="4"/>
        <v>6ZH-00451OVS_ES ACADEMICO</v>
      </c>
      <c r="C128" s="18"/>
      <c r="D128" s="18" t="s">
        <v>122</v>
      </c>
      <c r="E128" s="46" t="s">
        <v>378</v>
      </c>
      <c r="F128" s="86" t="s">
        <v>124</v>
      </c>
      <c r="G128" s="18" t="s">
        <v>122</v>
      </c>
      <c r="H128" s="45" t="s">
        <v>125</v>
      </c>
      <c r="I128" s="18" t="s">
        <v>75</v>
      </c>
      <c r="J128" s="49" t="s">
        <v>379</v>
      </c>
      <c r="K128" s="48" t="s">
        <v>28</v>
      </c>
      <c r="L128" s="47" t="s">
        <v>90</v>
      </c>
      <c r="M128" s="44" t="s">
        <v>74</v>
      </c>
      <c r="N128" s="78" t="s">
        <v>75</v>
      </c>
      <c r="O128" s="78" t="s">
        <v>75</v>
      </c>
      <c r="P128" s="78" t="s">
        <v>75</v>
      </c>
      <c r="Q128" s="43" t="s">
        <v>378</v>
      </c>
      <c r="R128" s="53" t="s">
        <v>127</v>
      </c>
      <c r="S128" s="76">
        <v>2.34</v>
      </c>
      <c r="T128" s="37">
        <v>1</v>
      </c>
      <c r="U128" s="83">
        <v>1</v>
      </c>
      <c r="V128" s="45">
        <f>SUMIF(ResumenCotizacion!$C:$C,E128,ResumenCotizacion!$P:$P)</f>
        <v>0</v>
      </c>
      <c r="W128" s="75">
        <f>IF(H128="USD",S128*SolCotizacion!$J$18,S128)</f>
        <v>9658.2798000000003</v>
      </c>
      <c r="X128" s="3">
        <f>ROUND(W128/(1-VLOOKUP("Total porcentaje:",ResumenCotizacion!$F:$H,3,0)),2)</f>
        <v>9658.2800000000007</v>
      </c>
      <c r="Y128" s="3">
        <f t="shared" si="5"/>
        <v>0</v>
      </c>
    </row>
    <row r="129" spans="1:25" ht="14.25" x14ac:dyDescent="0.2">
      <c r="A129" s="18" t="str">
        <f t="shared" si="3"/>
        <v>Catalogo principalOVS_ES ACADEMICO6ZH-00452</v>
      </c>
      <c r="B129" s="18" t="str">
        <f t="shared" si="4"/>
        <v>6ZH-00452OVS_ES ACADEMICO</v>
      </c>
      <c r="C129" s="18"/>
      <c r="D129" s="18" t="s">
        <v>122</v>
      </c>
      <c r="E129" s="46" t="s">
        <v>380</v>
      </c>
      <c r="F129" s="86" t="s">
        <v>124</v>
      </c>
      <c r="G129" s="18" t="s">
        <v>122</v>
      </c>
      <c r="H129" s="45" t="s">
        <v>125</v>
      </c>
      <c r="I129" s="18" t="s">
        <v>75</v>
      </c>
      <c r="J129" s="49" t="s">
        <v>381</v>
      </c>
      <c r="K129" s="48" t="s">
        <v>28</v>
      </c>
      <c r="L129" s="47" t="s">
        <v>90</v>
      </c>
      <c r="M129" s="44" t="s">
        <v>74</v>
      </c>
      <c r="N129" s="78" t="s">
        <v>75</v>
      </c>
      <c r="O129" s="78" t="s">
        <v>75</v>
      </c>
      <c r="P129" s="78" t="s">
        <v>75</v>
      </c>
      <c r="Q129" s="43" t="s">
        <v>380</v>
      </c>
      <c r="R129" s="53" t="s">
        <v>127</v>
      </c>
      <c r="S129" s="76">
        <v>2.34</v>
      </c>
      <c r="T129" s="37">
        <v>1</v>
      </c>
      <c r="U129" s="83">
        <v>1</v>
      </c>
      <c r="V129" s="45">
        <f>SUMIF(ResumenCotizacion!$C:$C,E129,ResumenCotizacion!$P:$P)</f>
        <v>0</v>
      </c>
      <c r="W129" s="75">
        <f>IF(H129="USD",S129*SolCotizacion!$J$18,S129)</f>
        <v>9658.2798000000003</v>
      </c>
      <c r="X129" s="3">
        <f>ROUND(W129/(1-VLOOKUP("Total porcentaje:",ResumenCotizacion!$F:$H,3,0)),2)</f>
        <v>9658.2800000000007</v>
      </c>
      <c r="Y129" s="3">
        <f t="shared" si="5"/>
        <v>0</v>
      </c>
    </row>
    <row r="130" spans="1:25" ht="14.25" x14ac:dyDescent="0.2">
      <c r="A130" s="18" t="str">
        <f t="shared" ref="A130:A193" si="6">D130&amp;F130&amp;E130</f>
        <v>Catalogo principalOVS_ES ACADEMICO76A-00917</v>
      </c>
      <c r="B130" s="18" t="str">
        <f t="shared" ref="B130:B193" si="7">E130&amp;F130</f>
        <v>76A-00917OVS_ES ACADEMICO</v>
      </c>
      <c r="C130" s="18"/>
      <c r="D130" s="18" t="s">
        <v>122</v>
      </c>
      <c r="E130" s="46" t="s">
        <v>382</v>
      </c>
      <c r="F130" s="86" t="s">
        <v>124</v>
      </c>
      <c r="G130" s="18" t="s">
        <v>122</v>
      </c>
      <c r="H130" s="45" t="s">
        <v>125</v>
      </c>
      <c r="I130" s="18" t="s">
        <v>75</v>
      </c>
      <c r="J130" s="49" t="s">
        <v>383</v>
      </c>
      <c r="K130" s="48" t="s">
        <v>28</v>
      </c>
      <c r="L130" s="47" t="s">
        <v>90</v>
      </c>
      <c r="M130" s="44" t="s">
        <v>74</v>
      </c>
      <c r="N130" s="78" t="s">
        <v>75</v>
      </c>
      <c r="O130" s="78" t="s">
        <v>75</v>
      </c>
      <c r="P130" s="78" t="s">
        <v>75</v>
      </c>
      <c r="Q130" s="43" t="s">
        <v>382</v>
      </c>
      <c r="R130" s="53" t="s">
        <v>127</v>
      </c>
      <c r="S130" s="76">
        <v>30</v>
      </c>
      <c r="T130" s="37">
        <v>1</v>
      </c>
      <c r="U130" s="83">
        <v>1</v>
      </c>
      <c r="V130" s="45">
        <f>SUMIF(ResumenCotizacion!$C:$C,E130,ResumenCotizacion!$P:$P)</f>
        <v>0</v>
      </c>
      <c r="W130" s="75">
        <f>IF(H130="USD",S130*SolCotizacion!$J$18,S130)</f>
        <v>123824.1</v>
      </c>
      <c r="X130" s="3">
        <f>ROUND(W130/(1-VLOOKUP("Total porcentaje:",ResumenCotizacion!$F:$H,3,0)),2)</f>
        <v>123824.1</v>
      </c>
      <c r="Y130" s="3">
        <f t="shared" si="5"/>
        <v>0</v>
      </c>
    </row>
    <row r="131" spans="1:25" ht="14.25" x14ac:dyDescent="0.2">
      <c r="A131" s="18" t="str">
        <f t="shared" si="6"/>
        <v>Catalogo principalOVS_ES ACADEMICO76A-00918</v>
      </c>
      <c r="B131" s="18" t="str">
        <f t="shared" si="7"/>
        <v>76A-00918OVS_ES ACADEMICO</v>
      </c>
      <c r="C131" s="18"/>
      <c r="D131" s="18" t="s">
        <v>122</v>
      </c>
      <c r="E131" s="46" t="s">
        <v>384</v>
      </c>
      <c r="F131" s="86" t="s">
        <v>124</v>
      </c>
      <c r="G131" s="18" t="s">
        <v>122</v>
      </c>
      <c r="H131" s="45" t="s">
        <v>125</v>
      </c>
      <c r="I131" s="18" t="s">
        <v>75</v>
      </c>
      <c r="J131" s="49" t="s">
        <v>385</v>
      </c>
      <c r="K131" s="48" t="s">
        <v>28</v>
      </c>
      <c r="L131" s="47" t="s">
        <v>90</v>
      </c>
      <c r="M131" s="44" t="s">
        <v>74</v>
      </c>
      <c r="N131" s="78" t="s">
        <v>75</v>
      </c>
      <c r="O131" s="78" t="s">
        <v>75</v>
      </c>
      <c r="P131" s="78" t="s">
        <v>75</v>
      </c>
      <c r="Q131" s="43" t="s">
        <v>384</v>
      </c>
      <c r="R131" s="53" t="s">
        <v>127</v>
      </c>
      <c r="S131" s="76">
        <v>28</v>
      </c>
      <c r="T131" s="37">
        <v>1</v>
      </c>
      <c r="U131" s="83">
        <v>1</v>
      </c>
      <c r="V131" s="45">
        <f>SUMIF(ResumenCotizacion!$C:$C,E131,ResumenCotizacion!$P:$P)</f>
        <v>0</v>
      </c>
      <c r="W131" s="75">
        <f>IF(H131="USD",S131*SolCotizacion!$J$18,S131)</f>
        <v>115569.16</v>
      </c>
      <c r="X131" s="3">
        <f>ROUND(W131/(1-VLOOKUP("Total porcentaje:",ResumenCotizacion!$F:$H,3,0)),2)</f>
        <v>115569.16</v>
      </c>
      <c r="Y131" s="3">
        <f t="shared" ref="Y131:Y194" si="8">V131*X131</f>
        <v>0</v>
      </c>
    </row>
    <row r="132" spans="1:25" ht="14.25" x14ac:dyDescent="0.2">
      <c r="A132" s="18" t="str">
        <f t="shared" si="6"/>
        <v>Catalogo principalOVS_ES ACADEMICO76A-00919</v>
      </c>
      <c r="B132" s="18" t="str">
        <f t="shared" si="7"/>
        <v>76A-00919OVS_ES ACADEMICO</v>
      </c>
      <c r="C132" s="18"/>
      <c r="D132" s="18" t="s">
        <v>122</v>
      </c>
      <c r="E132" s="46" t="s">
        <v>386</v>
      </c>
      <c r="F132" s="86" t="s">
        <v>124</v>
      </c>
      <c r="G132" s="18" t="s">
        <v>122</v>
      </c>
      <c r="H132" s="45" t="s">
        <v>125</v>
      </c>
      <c r="I132" s="18" t="s">
        <v>75</v>
      </c>
      <c r="J132" s="49" t="s">
        <v>387</v>
      </c>
      <c r="K132" s="48" t="s">
        <v>28</v>
      </c>
      <c r="L132" s="47" t="s">
        <v>90</v>
      </c>
      <c r="M132" s="44" t="s">
        <v>74</v>
      </c>
      <c r="N132" s="78" t="s">
        <v>75</v>
      </c>
      <c r="O132" s="78" t="s">
        <v>75</v>
      </c>
      <c r="P132" s="78" t="s">
        <v>75</v>
      </c>
      <c r="Q132" s="43" t="s">
        <v>386</v>
      </c>
      <c r="R132" s="53" t="s">
        <v>127</v>
      </c>
      <c r="S132" s="76">
        <v>30</v>
      </c>
      <c r="T132" s="37">
        <v>1</v>
      </c>
      <c r="U132" s="83">
        <v>1</v>
      </c>
      <c r="V132" s="45">
        <f>SUMIF(ResumenCotizacion!$C:$C,E132,ResumenCotizacion!$P:$P)</f>
        <v>0</v>
      </c>
      <c r="W132" s="75">
        <f>IF(H132="USD",S132*SolCotizacion!$J$18,S132)</f>
        <v>123824.1</v>
      </c>
      <c r="X132" s="3">
        <f>ROUND(W132/(1-VLOOKUP("Total porcentaje:",ResumenCotizacion!$F:$H,3,0)),2)</f>
        <v>123824.1</v>
      </c>
      <c r="Y132" s="3">
        <f t="shared" si="8"/>
        <v>0</v>
      </c>
    </row>
    <row r="133" spans="1:25" ht="14.25" x14ac:dyDescent="0.2">
      <c r="A133" s="18" t="str">
        <f t="shared" si="6"/>
        <v>Catalogo principalOVS_ES ACADEMICO76A-00920</v>
      </c>
      <c r="B133" s="18" t="str">
        <f t="shared" si="7"/>
        <v>76A-00920OVS_ES ACADEMICO</v>
      </c>
      <c r="C133" s="18"/>
      <c r="D133" s="18" t="s">
        <v>122</v>
      </c>
      <c r="E133" s="46" t="s">
        <v>388</v>
      </c>
      <c r="F133" s="86" t="s">
        <v>124</v>
      </c>
      <c r="G133" s="18" t="s">
        <v>122</v>
      </c>
      <c r="H133" s="45" t="s">
        <v>125</v>
      </c>
      <c r="I133" s="18" t="s">
        <v>75</v>
      </c>
      <c r="J133" s="49" t="s">
        <v>389</v>
      </c>
      <c r="K133" s="48" t="s">
        <v>28</v>
      </c>
      <c r="L133" s="47" t="s">
        <v>90</v>
      </c>
      <c r="M133" s="44" t="s">
        <v>74</v>
      </c>
      <c r="N133" s="78" t="s">
        <v>75</v>
      </c>
      <c r="O133" s="78" t="s">
        <v>75</v>
      </c>
      <c r="P133" s="78" t="s">
        <v>75</v>
      </c>
      <c r="Q133" s="43" t="s">
        <v>388</v>
      </c>
      <c r="R133" s="53" t="s">
        <v>127</v>
      </c>
      <c r="S133" s="76">
        <v>28</v>
      </c>
      <c r="T133" s="37">
        <v>1</v>
      </c>
      <c r="U133" s="83">
        <v>1</v>
      </c>
      <c r="V133" s="45">
        <f>SUMIF(ResumenCotizacion!$C:$C,E133,ResumenCotizacion!$P:$P)</f>
        <v>0</v>
      </c>
      <c r="W133" s="75">
        <f>IF(H133="USD",S133*SolCotizacion!$J$18,S133)</f>
        <v>115569.16</v>
      </c>
      <c r="X133" s="3">
        <f>ROUND(W133/(1-VLOOKUP("Total porcentaje:",ResumenCotizacion!$F:$H,3,0)),2)</f>
        <v>115569.16</v>
      </c>
      <c r="Y133" s="3">
        <f t="shared" si="8"/>
        <v>0</v>
      </c>
    </row>
    <row r="134" spans="1:25" ht="14.25" x14ac:dyDescent="0.2">
      <c r="A134" s="18" t="str">
        <f t="shared" si="6"/>
        <v>Catalogo principalOVS_ES ACADEMICO76A-00921</v>
      </c>
      <c r="B134" s="18" t="str">
        <f t="shared" si="7"/>
        <v>76A-00921OVS_ES ACADEMICO</v>
      </c>
      <c r="C134" s="18"/>
      <c r="D134" s="18" t="s">
        <v>122</v>
      </c>
      <c r="E134" s="46" t="s">
        <v>390</v>
      </c>
      <c r="F134" s="86" t="s">
        <v>124</v>
      </c>
      <c r="G134" s="18" t="s">
        <v>122</v>
      </c>
      <c r="H134" s="45" t="s">
        <v>125</v>
      </c>
      <c r="I134" s="18" t="s">
        <v>75</v>
      </c>
      <c r="J134" s="49" t="s">
        <v>391</v>
      </c>
      <c r="K134" s="48" t="s">
        <v>28</v>
      </c>
      <c r="L134" s="47" t="s">
        <v>90</v>
      </c>
      <c r="M134" s="44" t="s">
        <v>74</v>
      </c>
      <c r="N134" s="78" t="s">
        <v>75</v>
      </c>
      <c r="O134" s="78" t="s">
        <v>75</v>
      </c>
      <c r="P134" s="78" t="s">
        <v>75</v>
      </c>
      <c r="Q134" s="43" t="s">
        <v>390</v>
      </c>
      <c r="R134" s="53" t="s">
        <v>127</v>
      </c>
      <c r="S134" s="76">
        <v>14</v>
      </c>
      <c r="T134" s="37">
        <v>1</v>
      </c>
      <c r="U134" s="83">
        <v>1</v>
      </c>
      <c r="V134" s="45">
        <f>SUMIF(ResumenCotizacion!$C:$C,E134,ResumenCotizacion!$P:$P)</f>
        <v>0</v>
      </c>
      <c r="W134" s="75">
        <f>IF(H134="USD",S134*SolCotizacion!$J$18,S134)</f>
        <v>57784.58</v>
      </c>
      <c r="X134" s="3">
        <f>ROUND(W134/(1-VLOOKUP("Total porcentaje:",ResumenCotizacion!$F:$H,3,0)),2)</f>
        <v>57784.58</v>
      </c>
      <c r="Y134" s="3">
        <f t="shared" si="8"/>
        <v>0</v>
      </c>
    </row>
    <row r="135" spans="1:25" ht="14.25" x14ac:dyDescent="0.2">
      <c r="A135" s="18" t="str">
        <f t="shared" si="6"/>
        <v>Catalogo principalOVS_ES ACADEMICO76A-00922</v>
      </c>
      <c r="B135" s="18" t="str">
        <f t="shared" si="7"/>
        <v>76A-00922OVS_ES ACADEMICO</v>
      </c>
      <c r="C135" s="18"/>
      <c r="D135" s="18" t="s">
        <v>122</v>
      </c>
      <c r="E135" s="46" t="s">
        <v>392</v>
      </c>
      <c r="F135" s="86" t="s">
        <v>124</v>
      </c>
      <c r="G135" s="18" t="s">
        <v>122</v>
      </c>
      <c r="H135" s="45" t="s">
        <v>125</v>
      </c>
      <c r="I135" s="18" t="s">
        <v>75</v>
      </c>
      <c r="J135" s="49" t="s">
        <v>393</v>
      </c>
      <c r="K135" s="48" t="s">
        <v>28</v>
      </c>
      <c r="L135" s="47" t="s">
        <v>90</v>
      </c>
      <c r="M135" s="44" t="s">
        <v>74</v>
      </c>
      <c r="N135" s="78" t="s">
        <v>75</v>
      </c>
      <c r="O135" s="78" t="s">
        <v>75</v>
      </c>
      <c r="P135" s="78" t="s">
        <v>75</v>
      </c>
      <c r="Q135" s="43" t="s">
        <v>392</v>
      </c>
      <c r="R135" s="53" t="s">
        <v>127</v>
      </c>
      <c r="S135" s="76">
        <v>14</v>
      </c>
      <c r="T135" s="37">
        <v>1</v>
      </c>
      <c r="U135" s="83">
        <v>1</v>
      </c>
      <c r="V135" s="45">
        <f>SUMIF(ResumenCotizacion!$C:$C,E135,ResumenCotizacion!$P:$P)</f>
        <v>0</v>
      </c>
      <c r="W135" s="75">
        <f>IF(H135="USD",S135*SolCotizacion!$J$18,S135)</f>
        <v>57784.58</v>
      </c>
      <c r="X135" s="3">
        <f>ROUND(W135/(1-VLOOKUP("Total porcentaje:",ResumenCotizacion!$F:$H,3,0)),2)</f>
        <v>57784.58</v>
      </c>
      <c r="Y135" s="3">
        <f t="shared" si="8"/>
        <v>0</v>
      </c>
    </row>
    <row r="136" spans="1:25" ht="14.25" x14ac:dyDescent="0.2">
      <c r="A136" s="18" t="str">
        <f t="shared" si="6"/>
        <v>Catalogo principalOVS_ES ACADEMICO76A-00923</v>
      </c>
      <c r="B136" s="18" t="str">
        <f t="shared" si="7"/>
        <v>76A-00923OVS_ES ACADEMICO</v>
      </c>
      <c r="C136" s="18"/>
      <c r="D136" s="18" t="s">
        <v>122</v>
      </c>
      <c r="E136" s="46" t="s">
        <v>394</v>
      </c>
      <c r="F136" s="86" t="s">
        <v>124</v>
      </c>
      <c r="G136" s="18" t="s">
        <v>122</v>
      </c>
      <c r="H136" s="45" t="s">
        <v>125</v>
      </c>
      <c r="I136" s="18" t="s">
        <v>75</v>
      </c>
      <c r="J136" s="49" t="s">
        <v>395</v>
      </c>
      <c r="K136" s="48" t="s">
        <v>28</v>
      </c>
      <c r="L136" s="47" t="s">
        <v>90</v>
      </c>
      <c r="M136" s="44" t="s">
        <v>74</v>
      </c>
      <c r="N136" s="78" t="s">
        <v>75</v>
      </c>
      <c r="O136" s="78" t="s">
        <v>75</v>
      </c>
      <c r="P136" s="78" t="s">
        <v>75</v>
      </c>
      <c r="Q136" s="43" t="s">
        <v>394</v>
      </c>
      <c r="R136" s="53" t="s">
        <v>127</v>
      </c>
      <c r="S136" s="76">
        <v>14</v>
      </c>
      <c r="T136" s="37">
        <v>1</v>
      </c>
      <c r="U136" s="83">
        <v>1</v>
      </c>
      <c r="V136" s="45">
        <f>SUMIF(ResumenCotizacion!$C:$C,E136,ResumenCotizacion!$P:$P)</f>
        <v>0</v>
      </c>
      <c r="W136" s="75">
        <f>IF(H136="USD",S136*SolCotizacion!$J$18,S136)</f>
        <v>57784.58</v>
      </c>
      <c r="X136" s="3">
        <f>ROUND(W136/(1-VLOOKUP("Total porcentaje:",ResumenCotizacion!$F:$H,3,0)),2)</f>
        <v>57784.58</v>
      </c>
      <c r="Y136" s="3">
        <f t="shared" si="8"/>
        <v>0</v>
      </c>
    </row>
    <row r="137" spans="1:25" ht="14.25" x14ac:dyDescent="0.2">
      <c r="A137" s="18" t="str">
        <f t="shared" si="6"/>
        <v>Catalogo principalOVS_ES ACADEMICO76A-00924</v>
      </c>
      <c r="B137" s="18" t="str">
        <f t="shared" si="7"/>
        <v>76A-00924OVS_ES ACADEMICO</v>
      </c>
      <c r="C137" s="18"/>
      <c r="D137" s="18" t="s">
        <v>122</v>
      </c>
      <c r="E137" s="46" t="s">
        <v>396</v>
      </c>
      <c r="F137" s="86" t="s">
        <v>124</v>
      </c>
      <c r="G137" s="18" t="s">
        <v>122</v>
      </c>
      <c r="H137" s="45" t="s">
        <v>125</v>
      </c>
      <c r="I137" s="18" t="s">
        <v>75</v>
      </c>
      <c r="J137" s="49" t="s">
        <v>397</v>
      </c>
      <c r="K137" s="48" t="s">
        <v>28</v>
      </c>
      <c r="L137" s="47" t="s">
        <v>90</v>
      </c>
      <c r="M137" s="44" t="s">
        <v>74</v>
      </c>
      <c r="N137" s="78" t="s">
        <v>75</v>
      </c>
      <c r="O137" s="78" t="s">
        <v>75</v>
      </c>
      <c r="P137" s="78" t="s">
        <v>75</v>
      </c>
      <c r="Q137" s="43" t="s">
        <v>396</v>
      </c>
      <c r="R137" s="53" t="s">
        <v>127</v>
      </c>
      <c r="S137" s="76">
        <v>14</v>
      </c>
      <c r="T137" s="37">
        <v>1</v>
      </c>
      <c r="U137" s="83">
        <v>1</v>
      </c>
      <c r="V137" s="45">
        <f>SUMIF(ResumenCotizacion!$C:$C,E137,ResumenCotizacion!$P:$P)</f>
        <v>0</v>
      </c>
      <c r="W137" s="75">
        <f>IF(H137="USD",S137*SolCotizacion!$J$18,S137)</f>
        <v>57784.58</v>
      </c>
      <c r="X137" s="3">
        <f>ROUND(W137/(1-VLOOKUP("Total porcentaje:",ResumenCotizacion!$F:$H,3,0)),2)</f>
        <v>57784.58</v>
      </c>
      <c r="Y137" s="3">
        <f t="shared" si="8"/>
        <v>0</v>
      </c>
    </row>
    <row r="138" spans="1:25" ht="14.25" x14ac:dyDescent="0.2">
      <c r="A138" s="18" t="str">
        <f t="shared" si="6"/>
        <v>Catalogo principalOVS_ES ACADEMICO76A-00925</v>
      </c>
      <c r="B138" s="18" t="str">
        <f t="shared" si="7"/>
        <v>76A-00925OVS_ES ACADEMICO</v>
      </c>
      <c r="C138" s="18"/>
      <c r="D138" s="18" t="s">
        <v>122</v>
      </c>
      <c r="E138" s="46" t="s">
        <v>398</v>
      </c>
      <c r="F138" s="86" t="s">
        <v>124</v>
      </c>
      <c r="G138" s="18" t="s">
        <v>122</v>
      </c>
      <c r="H138" s="45" t="s">
        <v>125</v>
      </c>
      <c r="I138" s="18" t="s">
        <v>75</v>
      </c>
      <c r="J138" s="49" t="s">
        <v>399</v>
      </c>
      <c r="K138" s="48" t="s">
        <v>28</v>
      </c>
      <c r="L138" s="47" t="s">
        <v>90</v>
      </c>
      <c r="M138" s="44" t="s">
        <v>74</v>
      </c>
      <c r="N138" s="78" t="s">
        <v>75</v>
      </c>
      <c r="O138" s="78" t="s">
        <v>75</v>
      </c>
      <c r="P138" s="78" t="s">
        <v>75</v>
      </c>
      <c r="Q138" s="43" t="s">
        <v>398</v>
      </c>
      <c r="R138" s="53" t="s">
        <v>127</v>
      </c>
      <c r="S138" s="76">
        <v>17</v>
      </c>
      <c r="T138" s="37">
        <v>1</v>
      </c>
      <c r="U138" s="83">
        <v>1</v>
      </c>
      <c r="V138" s="45">
        <f>SUMIF(ResumenCotizacion!$C:$C,E138,ResumenCotizacion!$P:$P)</f>
        <v>0</v>
      </c>
      <c r="W138" s="75">
        <f>IF(H138="USD",S138*SolCotizacion!$J$18,S138)</f>
        <v>70166.990000000005</v>
      </c>
      <c r="X138" s="3">
        <f>ROUND(W138/(1-VLOOKUP("Total porcentaje:",ResumenCotizacion!$F:$H,3,0)),2)</f>
        <v>70166.990000000005</v>
      </c>
      <c r="Y138" s="3">
        <f t="shared" si="8"/>
        <v>0</v>
      </c>
    </row>
    <row r="139" spans="1:25" ht="14.25" x14ac:dyDescent="0.2">
      <c r="A139" s="18" t="str">
        <f t="shared" si="6"/>
        <v>Catalogo principalOVS_ES ACADEMICO76A-00926</v>
      </c>
      <c r="B139" s="18" t="str">
        <f t="shared" si="7"/>
        <v>76A-00926OVS_ES ACADEMICO</v>
      </c>
      <c r="C139" s="18"/>
      <c r="D139" s="18" t="s">
        <v>122</v>
      </c>
      <c r="E139" s="46" t="s">
        <v>400</v>
      </c>
      <c r="F139" s="86" t="s">
        <v>124</v>
      </c>
      <c r="G139" s="18" t="s">
        <v>122</v>
      </c>
      <c r="H139" s="45" t="s">
        <v>125</v>
      </c>
      <c r="I139" s="18" t="s">
        <v>75</v>
      </c>
      <c r="J139" s="49" t="s">
        <v>401</v>
      </c>
      <c r="K139" s="48" t="s">
        <v>28</v>
      </c>
      <c r="L139" s="47" t="s">
        <v>90</v>
      </c>
      <c r="M139" s="44" t="s">
        <v>74</v>
      </c>
      <c r="N139" s="78" t="s">
        <v>75</v>
      </c>
      <c r="O139" s="78" t="s">
        <v>75</v>
      </c>
      <c r="P139" s="78" t="s">
        <v>75</v>
      </c>
      <c r="Q139" s="43" t="s">
        <v>400</v>
      </c>
      <c r="R139" s="53" t="s">
        <v>127</v>
      </c>
      <c r="S139" s="76">
        <v>17</v>
      </c>
      <c r="T139" s="37">
        <v>1</v>
      </c>
      <c r="U139" s="83">
        <v>1</v>
      </c>
      <c r="V139" s="45">
        <f>SUMIF(ResumenCotizacion!$C:$C,E139,ResumenCotizacion!$P:$P)</f>
        <v>0</v>
      </c>
      <c r="W139" s="75">
        <f>IF(H139="USD",S139*SolCotizacion!$J$18,S139)</f>
        <v>70166.990000000005</v>
      </c>
      <c r="X139" s="3">
        <f>ROUND(W139/(1-VLOOKUP("Total porcentaje:",ResumenCotizacion!$F:$H,3,0)),2)</f>
        <v>70166.990000000005</v>
      </c>
      <c r="Y139" s="3">
        <f t="shared" si="8"/>
        <v>0</v>
      </c>
    </row>
    <row r="140" spans="1:25" ht="14.25" x14ac:dyDescent="0.2">
      <c r="A140" s="18" t="str">
        <f t="shared" si="6"/>
        <v>Catalogo principalOVS_ES ACADEMICO76A-00927</v>
      </c>
      <c r="B140" s="18" t="str">
        <f t="shared" si="7"/>
        <v>76A-00927OVS_ES ACADEMICO</v>
      </c>
      <c r="C140" s="18"/>
      <c r="D140" s="18" t="s">
        <v>122</v>
      </c>
      <c r="E140" s="46" t="s">
        <v>402</v>
      </c>
      <c r="F140" s="86" t="s">
        <v>124</v>
      </c>
      <c r="G140" s="18" t="s">
        <v>122</v>
      </c>
      <c r="H140" s="45" t="s">
        <v>125</v>
      </c>
      <c r="I140" s="18" t="s">
        <v>75</v>
      </c>
      <c r="J140" s="49" t="s">
        <v>403</v>
      </c>
      <c r="K140" s="48" t="s">
        <v>28</v>
      </c>
      <c r="L140" s="47" t="s">
        <v>90</v>
      </c>
      <c r="M140" s="44" t="s">
        <v>74</v>
      </c>
      <c r="N140" s="78" t="s">
        <v>75</v>
      </c>
      <c r="O140" s="78" t="s">
        <v>75</v>
      </c>
      <c r="P140" s="78" t="s">
        <v>75</v>
      </c>
      <c r="Q140" s="43" t="s">
        <v>402</v>
      </c>
      <c r="R140" s="53" t="s">
        <v>127</v>
      </c>
      <c r="S140" s="76">
        <v>15</v>
      </c>
      <c r="T140" s="37">
        <v>1</v>
      </c>
      <c r="U140" s="83">
        <v>1</v>
      </c>
      <c r="V140" s="45">
        <f>SUMIF(ResumenCotizacion!$C:$C,E140,ResumenCotizacion!$P:$P)</f>
        <v>0</v>
      </c>
      <c r="W140" s="75">
        <f>IF(H140="USD",S140*SolCotizacion!$J$18,S140)</f>
        <v>61912.05</v>
      </c>
      <c r="X140" s="3">
        <f>ROUND(W140/(1-VLOOKUP("Total porcentaje:",ResumenCotizacion!$F:$H,3,0)),2)</f>
        <v>61912.05</v>
      </c>
      <c r="Y140" s="3">
        <f t="shared" si="8"/>
        <v>0</v>
      </c>
    </row>
    <row r="141" spans="1:25" ht="14.25" x14ac:dyDescent="0.2">
      <c r="A141" s="18" t="str">
        <f t="shared" si="6"/>
        <v>Catalogo principalOVS_ES ACADEMICO76A-00928</v>
      </c>
      <c r="B141" s="18" t="str">
        <f t="shared" si="7"/>
        <v>76A-00928OVS_ES ACADEMICO</v>
      </c>
      <c r="C141" s="18"/>
      <c r="D141" s="18" t="s">
        <v>122</v>
      </c>
      <c r="E141" s="46" t="s">
        <v>404</v>
      </c>
      <c r="F141" s="86" t="s">
        <v>124</v>
      </c>
      <c r="G141" s="18" t="s">
        <v>122</v>
      </c>
      <c r="H141" s="45" t="s">
        <v>125</v>
      </c>
      <c r="I141" s="18" t="s">
        <v>75</v>
      </c>
      <c r="J141" s="49" t="s">
        <v>405</v>
      </c>
      <c r="K141" s="48" t="s">
        <v>28</v>
      </c>
      <c r="L141" s="47" t="s">
        <v>90</v>
      </c>
      <c r="M141" s="44" t="s">
        <v>74</v>
      </c>
      <c r="N141" s="78" t="s">
        <v>75</v>
      </c>
      <c r="O141" s="78" t="s">
        <v>75</v>
      </c>
      <c r="P141" s="78" t="s">
        <v>75</v>
      </c>
      <c r="Q141" s="43" t="s">
        <v>404</v>
      </c>
      <c r="R141" s="53" t="s">
        <v>127</v>
      </c>
      <c r="S141" s="76">
        <v>15</v>
      </c>
      <c r="T141" s="37">
        <v>1</v>
      </c>
      <c r="U141" s="83">
        <v>1</v>
      </c>
      <c r="V141" s="45">
        <f>SUMIF(ResumenCotizacion!$C:$C,E141,ResumenCotizacion!$P:$P)</f>
        <v>0</v>
      </c>
      <c r="W141" s="75">
        <f>IF(H141="USD",S141*SolCotizacion!$J$18,S141)</f>
        <v>61912.05</v>
      </c>
      <c r="X141" s="3">
        <f>ROUND(W141/(1-VLOOKUP("Total porcentaje:",ResumenCotizacion!$F:$H,3,0)),2)</f>
        <v>61912.05</v>
      </c>
      <c r="Y141" s="3">
        <f t="shared" si="8"/>
        <v>0</v>
      </c>
    </row>
    <row r="142" spans="1:25" ht="14.25" x14ac:dyDescent="0.2">
      <c r="A142" s="18" t="str">
        <f t="shared" si="6"/>
        <v>Catalogo principalOVS_ES ACADEMICO76A-00937</v>
      </c>
      <c r="B142" s="18" t="str">
        <f t="shared" si="7"/>
        <v>76A-00937OVS_ES ACADEMICO</v>
      </c>
      <c r="C142" s="18"/>
      <c r="D142" s="18" t="s">
        <v>122</v>
      </c>
      <c r="E142" s="46" t="s">
        <v>406</v>
      </c>
      <c r="F142" s="86" t="s">
        <v>124</v>
      </c>
      <c r="G142" s="18" t="s">
        <v>122</v>
      </c>
      <c r="H142" s="45" t="s">
        <v>125</v>
      </c>
      <c r="I142" s="18" t="s">
        <v>75</v>
      </c>
      <c r="J142" s="49" t="s">
        <v>407</v>
      </c>
      <c r="K142" s="48" t="s">
        <v>28</v>
      </c>
      <c r="L142" s="47" t="s">
        <v>90</v>
      </c>
      <c r="M142" s="44" t="s">
        <v>74</v>
      </c>
      <c r="N142" s="78" t="s">
        <v>75</v>
      </c>
      <c r="O142" s="78" t="s">
        <v>75</v>
      </c>
      <c r="P142" s="78" t="s">
        <v>75</v>
      </c>
      <c r="Q142" s="43" t="s">
        <v>406</v>
      </c>
      <c r="R142" s="53" t="s">
        <v>127</v>
      </c>
      <c r="S142" s="76">
        <v>11</v>
      </c>
      <c r="T142" s="37">
        <v>1</v>
      </c>
      <c r="U142" s="83">
        <v>1</v>
      </c>
      <c r="V142" s="45">
        <f>SUMIF(ResumenCotizacion!$C:$C,E142,ResumenCotizacion!$P:$P)</f>
        <v>0</v>
      </c>
      <c r="W142" s="75">
        <f>IF(H142="USD",S142*SolCotizacion!$J$18,S142)</f>
        <v>45402.170000000006</v>
      </c>
      <c r="X142" s="3">
        <f>ROUND(W142/(1-VLOOKUP("Total porcentaje:",ResumenCotizacion!$F:$H,3,0)),2)</f>
        <v>45402.17</v>
      </c>
      <c r="Y142" s="3">
        <f t="shared" si="8"/>
        <v>0</v>
      </c>
    </row>
    <row r="143" spans="1:25" ht="14.25" x14ac:dyDescent="0.2">
      <c r="A143" s="18" t="str">
        <f t="shared" si="6"/>
        <v>Catalogo principalOVS_ES ACADEMICO76A-00938</v>
      </c>
      <c r="B143" s="18" t="str">
        <f t="shared" si="7"/>
        <v>76A-00938OVS_ES ACADEMICO</v>
      </c>
      <c r="C143" s="18"/>
      <c r="D143" s="18" t="s">
        <v>122</v>
      </c>
      <c r="E143" s="46" t="s">
        <v>408</v>
      </c>
      <c r="F143" s="86" t="s">
        <v>124</v>
      </c>
      <c r="G143" s="18" t="s">
        <v>122</v>
      </c>
      <c r="H143" s="45" t="s">
        <v>125</v>
      </c>
      <c r="I143" s="18" t="s">
        <v>75</v>
      </c>
      <c r="J143" s="49" t="s">
        <v>409</v>
      </c>
      <c r="K143" s="48" t="s">
        <v>28</v>
      </c>
      <c r="L143" s="47" t="s">
        <v>90</v>
      </c>
      <c r="M143" s="44" t="s">
        <v>74</v>
      </c>
      <c r="N143" s="78" t="s">
        <v>75</v>
      </c>
      <c r="O143" s="78" t="s">
        <v>75</v>
      </c>
      <c r="P143" s="78" t="s">
        <v>75</v>
      </c>
      <c r="Q143" s="43" t="s">
        <v>408</v>
      </c>
      <c r="R143" s="53" t="s">
        <v>127</v>
      </c>
      <c r="S143" s="76">
        <v>12</v>
      </c>
      <c r="T143" s="37">
        <v>1</v>
      </c>
      <c r="U143" s="83">
        <v>1</v>
      </c>
      <c r="V143" s="45">
        <f>SUMIF(ResumenCotizacion!$C:$C,E143,ResumenCotizacion!$P:$P)</f>
        <v>0</v>
      </c>
      <c r="W143" s="75">
        <f>IF(H143="USD",S143*SolCotizacion!$J$18,S143)</f>
        <v>49529.64</v>
      </c>
      <c r="X143" s="3">
        <f>ROUND(W143/(1-VLOOKUP("Total porcentaje:",ResumenCotizacion!$F:$H,3,0)),2)</f>
        <v>49529.64</v>
      </c>
      <c r="Y143" s="3">
        <f t="shared" si="8"/>
        <v>0</v>
      </c>
    </row>
    <row r="144" spans="1:25" ht="14.25" x14ac:dyDescent="0.2">
      <c r="A144" s="18" t="str">
        <f t="shared" si="6"/>
        <v>Catalogo principalOVS_ES ACADEMICO76A-00939</v>
      </c>
      <c r="B144" s="18" t="str">
        <f t="shared" si="7"/>
        <v>76A-00939OVS_ES ACADEMICO</v>
      </c>
      <c r="C144" s="18"/>
      <c r="D144" s="18" t="s">
        <v>122</v>
      </c>
      <c r="E144" s="46" t="s">
        <v>410</v>
      </c>
      <c r="F144" s="86" t="s">
        <v>124</v>
      </c>
      <c r="G144" s="18" t="s">
        <v>122</v>
      </c>
      <c r="H144" s="45" t="s">
        <v>125</v>
      </c>
      <c r="I144" s="18" t="s">
        <v>75</v>
      </c>
      <c r="J144" s="49" t="s">
        <v>411</v>
      </c>
      <c r="K144" s="48" t="s">
        <v>28</v>
      </c>
      <c r="L144" s="47" t="s">
        <v>90</v>
      </c>
      <c r="M144" s="44" t="s">
        <v>74</v>
      </c>
      <c r="N144" s="78" t="s">
        <v>75</v>
      </c>
      <c r="O144" s="78" t="s">
        <v>75</v>
      </c>
      <c r="P144" s="78" t="s">
        <v>75</v>
      </c>
      <c r="Q144" s="43" t="s">
        <v>410</v>
      </c>
      <c r="R144" s="53" t="s">
        <v>127</v>
      </c>
      <c r="S144" s="76">
        <v>11</v>
      </c>
      <c r="T144" s="37">
        <v>1</v>
      </c>
      <c r="U144" s="83">
        <v>1</v>
      </c>
      <c r="V144" s="45">
        <f>SUMIF(ResumenCotizacion!$C:$C,E144,ResumenCotizacion!$P:$P)</f>
        <v>0</v>
      </c>
      <c r="W144" s="75">
        <f>IF(H144="USD",S144*SolCotizacion!$J$18,S144)</f>
        <v>45402.170000000006</v>
      </c>
      <c r="X144" s="3">
        <f>ROUND(W144/(1-VLOOKUP("Total porcentaje:",ResumenCotizacion!$F:$H,3,0)),2)</f>
        <v>45402.17</v>
      </c>
      <c r="Y144" s="3">
        <f t="shared" si="8"/>
        <v>0</v>
      </c>
    </row>
    <row r="145" spans="1:25" ht="14.25" x14ac:dyDescent="0.2">
      <c r="A145" s="18" t="str">
        <f t="shared" si="6"/>
        <v>Catalogo principalOVS_ES ACADEMICO76A-00946</v>
      </c>
      <c r="B145" s="18" t="str">
        <f t="shared" si="7"/>
        <v>76A-00946OVS_ES ACADEMICO</v>
      </c>
      <c r="C145" s="18"/>
      <c r="D145" s="18" t="s">
        <v>122</v>
      </c>
      <c r="E145" s="46" t="s">
        <v>412</v>
      </c>
      <c r="F145" s="86" t="s">
        <v>124</v>
      </c>
      <c r="G145" s="18" t="s">
        <v>122</v>
      </c>
      <c r="H145" s="45" t="s">
        <v>125</v>
      </c>
      <c r="I145" s="18" t="s">
        <v>75</v>
      </c>
      <c r="J145" s="49" t="s">
        <v>413</v>
      </c>
      <c r="K145" s="48" t="s">
        <v>28</v>
      </c>
      <c r="L145" s="47" t="s">
        <v>90</v>
      </c>
      <c r="M145" s="44" t="s">
        <v>74</v>
      </c>
      <c r="N145" s="78" t="s">
        <v>75</v>
      </c>
      <c r="O145" s="78" t="s">
        <v>75</v>
      </c>
      <c r="P145" s="78" t="s">
        <v>75</v>
      </c>
      <c r="Q145" s="43" t="s">
        <v>412</v>
      </c>
      <c r="R145" s="53" t="s">
        <v>127</v>
      </c>
      <c r="S145" s="76">
        <v>16</v>
      </c>
      <c r="T145" s="37">
        <v>1</v>
      </c>
      <c r="U145" s="83">
        <v>1</v>
      </c>
      <c r="V145" s="45">
        <f>SUMIF(ResumenCotizacion!$C:$C,E145,ResumenCotizacion!$P:$P)</f>
        <v>0</v>
      </c>
      <c r="W145" s="75">
        <f>IF(H145="USD",S145*SolCotizacion!$J$18,S145)</f>
        <v>66039.520000000004</v>
      </c>
      <c r="X145" s="3">
        <f>ROUND(W145/(1-VLOOKUP("Total porcentaje:",ResumenCotizacion!$F:$H,3,0)),2)</f>
        <v>66039.520000000004</v>
      </c>
      <c r="Y145" s="3">
        <f t="shared" si="8"/>
        <v>0</v>
      </c>
    </row>
    <row r="146" spans="1:25" ht="14.25" x14ac:dyDescent="0.2">
      <c r="A146" s="18" t="str">
        <f t="shared" si="6"/>
        <v>Catalogo principalOVS_ES ACADEMICO76A-00947</v>
      </c>
      <c r="B146" s="18" t="str">
        <f t="shared" si="7"/>
        <v>76A-00947OVS_ES ACADEMICO</v>
      </c>
      <c r="C146" s="18"/>
      <c r="D146" s="18" t="s">
        <v>122</v>
      </c>
      <c r="E146" s="46" t="s">
        <v>414</v>
      </c>
      <c r="F146" s="86" t="s">
        <v>124</v>
      </c>
      <c r="G146" s="18" t="s">
        <v>122</v>
      </c>
      <c r="H146" s="45" t="s">
        <v>125</v>
      </c>
      <c r="I146" s="18" t="s">
        <v>75</v>
      </c>
      <c r="J146" s="49" t="s">
        <v>415</v>
      </c>
      <c r="K146" s="48" t="s">
        <v>28</v>
      </c>
      <c r="L146" s="47" t="s">
        <v>90</v>
      </c>
      <c r="M146" s="44" t="s">
        <v>74</v>
      </c>
      <c r="N146" s="78" t="s">
        <v>75</v>
      </c>
      <c r="O146" s="78" t="s">
        <v>75</v>
      </c>
      <c r="P146" s="78" t="s">
        <v>75</v>
      </c>
      <c r="Q146" s="43" t="s">
        <v>414</v>
      </c>
      <c r="R146" s="53" t="s">
        <v>127</v>
      </c>
      <c r="S146" s="76">
        <v>16</v>
      </c>
      <c r="T146" s="37">
        <v>1</v>
      </c>
      <c r="U146" s="83">
        <v>1</v>
      </c>
      <c r="V146" s="45">
        <f>SUMIF(ResumenCotizacion!$C:$C,E146,ResumenCotizacion!$P:$P)</f>
        <v>0</v>
      </c>
      <c r="W146" s="75">
        <f>IF(H146="USD",S146*SolCotizacion!$J$18,S146)</f>
        <v>66039.520000000004</v>
      </c>
      <c r="X146" s="3">
        <f>ROUND(W146/(1-VLOOKUP("Total porcentaje:",ResumenCotizacion!$F:$H,3,0)),2)</f>
        <v>66039.520000000004</v>
      </c>
      <c r="Y146" s="3">
        <f t="shared" si="8"/>
        <v>0</v>
      </c>
    </row>
    <row r="147" spans="1:25" ht="14.25" x14ac:dyDescent="0.2">
      <c r="A147" s="18" t="str">
        <f t="shared" si="6"/>
        <v>Catalogo principalOVS_ES ACADEMICO76A-00948</v>
      </c>
      <c r="B147" s="18" t="str">
        <f t="shared" si="7"/>
        <v>76A-00948OVS_ES ACADEMICO</v>
      </c>
      <c r="C147" s="18"/>
      <c r="D147" s="18" t="s">
        <v>122</v>
      </c>
      <c r="E147" s="46" t="s">
        <v>416</v>
      </c>
      <c r="F147" s="86" t="s">
        <v>124</v>
      </c>
      <c r="G147" s="18" t="s">
        <v>122</v>
      </c>
      <c r="H147" s="45" t="s">
        <v>125</v>
      </c>
      <c r="I147" s="18" t="s">
        <v>75</v>
      </c>
      <c r="J147" s="49" t="s">
        <v>417</v>
      </c>
      <c r="K147" s="48" t="s">
        <v>28</v>
      </c>
      <c r="L147" s="47" t="s">
        <v>90</v>
      </c>
      <c r="M147" s="44" t="s">
        <v>74</v>
      </c>
      <c r="N147" s="78" t="s">
        <v>75</v>
      </c>
      <c r="O147" s="78" t="s">
        <v>75</v>
      </c>
      <c r="P147" s="78" t="s">
        <v>75</v>
      </c>
      <c r="Q147" s="43" t="s">
        <v>416</v>
      </c>
      <c r="R147" s="53" t="s">
        <v>127</v>
      </c>
      <c r="S147" s="76">
        <v>13</v>
      </c>
      <c r="T147" s="37">
        <v>1</v>
      </c>
      <c r="U147" s="83">
        <v>1</v>
      </c>
      <c r="V147" s="45">
        <f>SUMIF(ResumenCotizacion!$C:$C,E147,ResumenCotizacion!$P:$P)</f>
        <v>0</v>
      </c>
      <c r="W147" s="75">
        <f>IF(H147="USD",S147*SolCotizacion!$J$18,S147)</f>
        <v>53657.11</v>
      </c>
      <c r="X147" s="3">
        <f>ROUND(W147/(1-VLOOKUP("Total porcentaje:",ResumenCotizacion!$F:$H,3,0)),2)</f>
        <v>53657.11</v>
      </c>
      <c r="Y147" s="3">
        <f t="shared" si="8"/>
        <v>0</v>
      </c>
    </row>
    <row r="148" spans="1:25" ht="14.25" x14ac:dyDescent="0.2">
      <c r="A148" s="18" t="str">
        <f t="shared" si="6"/>
        <v>Catalogo principalOVS_ES ACADEMICO76A-00949</v>
      </c>
      <c r="B148" s="18" t="str">
        <f t="shared" si="7"/>
        <v>76A-00949OVS_ES ACADEMICO</v>
      </c>
      <c r="C148" s="18"/>
      <c r="D148" s="18" t="s">
        <v>122</v>
      </c>
      <c r="E148" s="46" t="s">
        <v>418</v>
      </c>
      <c r="F148" s="86" t="s">
        <v>124</v>
      </c>
      <c r="G148" s="18" t="s">
        <v>122</v>
      </c>
      <c r="H148" s="45" t="s">
        <v>125</v>
      </c>
      <c r="I148" s="18" t="s">
        <v>75</v>
      </c>
      <c r="J148" s="49" t="s">
        <v>419</v>
      </c>
      <c r="K148" s="48" t="s">
        <v>28</v>
      </c>
      <c r="L148" s="47" t="s">
        <v>90</v>
      </c>
      <c r="M148" s="44" t="s">
        <v>74</v>
      </c>
      <c r="N148" s="78" t="s">
        <v>75</v>
      </c>
      <c r="O148" s="78" t="s">
        <v>75</v>
      </c>
      <c r="P148" s="78" t="s">
        <v>75</v>
      </c>
      <c r="Q148" s="43" t="s">
        <v>418</v>
      </c>
      <c r="R148" s="53" t="s">
        <v>127</v>
      </c>
      <c r="S148" s="76">
        <v>13</v>
      </c>
      <c r="T148" s="37">
        <v>1</v>
      </c>
      <c r="U148" s="83">
        <v>1</v>
      </c>
      <c r="V148" s="45">
        <f>SUMIF(ResumenCotizacion!$C:$C,E148,ResumenCotizacion!$P:$P)</f>
        <v>0</v>
      </c>
      <c r="W148" s="75">
        <f>IF(H148="USD",S148*SolCotizacion!$J$18,S148)</f>
        <v>53657.11</v>
      </c>
      <c r="X148" s="3">
        <f>ROUND(W148/(1-VLOOKUP("Total porcentaje:",ResumenCotizacion!$F:$H,3,0)),2)</f>
        <v>53657.11</v>
      </c>
      <c r="Y148" s="3">
        <f t="shared" si="8"/>
        <v>0</v>
      </c>
    </row>
    <row r="149" spans="1:25" ht="14.25" x14ac:dyDescent="0.2">
      <c r="A149" s="18" t="str">
        <f t="shared" si="6"/>
        <v>Catalogo principalOVS_ES ACADEMICO76A-01004</v>
      </c>
      <c r="B149" s="18" t="str">
        <f t="shared" si="7"/>
        <v>76A-01004OVS_ES ACADEMICO</v>
      </c>
      <c r="C149" s="18"/>
      <c r="D149" s="18" t="s">
        <v>122</v>
      </c>
      <c r="E149" s="46" t="s">
        <v>420</v>
      </c>
      <c r="F149" s="86" t="s">
        <v>124</v>
      </c>
      <c r="G149" s="18" t="s">
        <v>122</v>
      </c>
      <c r="H149" s="45" t="s">
        <v>125</v>
      </c>
      <c r="I149" s="18" t="s">
        <v>75</v>
      </c>
      <c r="J149" s="49" t="s">
        <v>421</v>
      </c>
      <c r="K149" s="48" t="s">
        <v>28</v>
      </c>
      <c r="L149" s="47" t="s">
        <v>90</v>
      </c>
      <c r="M149" s="44" t="s">
        <v>74</v>
      </c>
      <c r="N149" s="78" t="s">
        <v>75</v>
      </c>
      <c r="O149" s="78" t="s">
        <v>75</v>
      </c>
      <c r="P149" s="78" t="s">
        <v>75</v>
      </c>
      <c r="Q149" s="43" t="s">
        <v>420</v>
      </c>
      <c r="R149" s="53" t="s">
        <v>127</v>
      </c>
      <c r="S149" s="76">
        <v>27</v>
      </c>
      <c r="T149" s="37">
        <v>1</v>
      </c>
      <c r="U149" s="83">
        <v>1</v>
      </c>
      <c r="V149" s="45">
        <f>SUMIF(ResumenCotizacion!$C:$C,E149,ResumenCotizacion!$P:$P)</f>
        <v>0</v>
      </c>
      <c r="W149" s="75">
        <f>IF(H149="USD",S149*SolCotizacion!$J$18,S149)</f>
        <v>111441.69</v>
      </c>
      <c r="X149" s="3">
        <f>ROUND(W149/(1-VLOOKUP("Total porcentaje:",ResumenCotizacion!$F:$H,3,0)),2)</f>
        <v>111441.69</v>
      </c>
      <c r="Y149" s="3">
        <f t="shared" si="8"/>
        <v>0</v>
      </c>
    </row>
    <row r="150" spans="1:25" ht="14.25" x14ac:dyDescent="0.2">
      <c r="A150" s="18" t="str">
        <f t="shared" si="6"/>
        <v>Catalogo principalOVS_ES ACADEMICO76A-01005</v>
      </c>
      <c r="B150" s="18" t="str">
        <f t="shared" si="7"/>
        <v>76A-01005OVS_ES ACADEMICO</v>
      </c>
      <c r="C150" s="18"/>
      <c r="D150" s="18" t="s">
        <v>122</v>
      </c>
      <c r="E150" s="46" t="s">
        <v>422</v>
      </c>
      <c r="F150" s="86" t="s">
        <v>124</v>
      </c>
      <c r="G150" s="18" t="s">
        <v>122</v>
      </c>
      <c r="H150" s="45" t="s">
        <v>125</v>
      </c>
      <c r="I150" s="18" t="s">
        <v>75</v>
      </c>
      <c r="J150" s="49" t="s">
        <v>423</v>
      </c>
      <c r="K150" s="48" t="s">
        <v>28</v>
      </c>
      <c r="L150" s="47" t="s">
        <v>90</v>
      </c>
      <c r="M150" s="44" t="s">
        <v>74</v>
      </c>
      <c r="N150" s="78" t="s">
        <v>75</v>
      </c>
      <c r="O150" s="78" t="s">
        <v>75</v>
      </c>
      <c r="P150" s="78" t="s">
        <v>75</v>
      </c>
      <c r="Q150" s="43" t="s">
        <v>422</v>
      </c>
      <c r="R150" s="53" t="s">
        <v>127</v>
      </c>
      <c r="S150" s="76">
        <v>26</v>
      </c>
      <c r="T150" s="37">
        <v>1</v>
      </c>
      <c r="U150" s="83">
        <v>1</v>
      </c>
      <c r="V150" s="45">
        <f>SUMIF(ResumenCotizacion!$C:$C,E150,ResumenCotizacion!$P:$P)</f>
        <v>0</v>
      </c>
      <c r="W150" s="75">
        <f>IF(H150="USD",S150*SolCotizacion!$J$18,S150)</f>
        <v>107314.22</v>
      </c>
      <c r="X150" s="3">
        <f>ROUND(W150/(1-VLOOKUP("Total porcentaje:",ResumenCotizacion!$F:$H,3,0)),2)</f>
        <v>107314.22</v>
      </c>
      <c r="Y150" s="3">
        <f t="shared" si="8"/>
        <v>0</v>
      </c>
    </row>
    <row r="151" spans="1:25" ht="14.25" x14ac:dyDescent="0.2">
      <c r="A151" s="18" t="str">
        <f t="shared" si="6"/>
        <v>Catalogo principalOVS_ES ACADEMICO76A-01006</v>
      </c>
      <c r="B151" s="18" t="str">
        <f t="shared" si="7"/>
        <v>76A-01006OVS_ES ACADEMICO</v>
      </c>
      <c r="C151" s="18"/>
      <c r="D151" s="18" t="s">
        <v>122</v>
      </c>
      <c r="E151" s="46" t="s">
        <v>424</v>
      </c>
      <c r="F151" s="86" t="s">
        <v>124</v>
      </c>
      <c r="G151" s="18" t="s">
        <v>122</v>
      </c>
      <c r="H151" s="45" t="s">
        <v>125</v>
      </c>
      <c r="I151" s="18" t="s">
        <v>75</v>
      </c>
      <c r="J151" s="49" t="s">
        <v>425</v>
      </c>
      <c r="K151" s="48" t="s">
        <v>28</v>
      </c>
      <c r="L151" s="47" t="s">
        <v>90</v>
      </c>
      <c r="M151" s="44" t="s">
        <v>74</v>
      </c>
      <c r="N151" s="78" t="s">
        <v>75</v>
      </c>
      <c r="O151" s="78" t="s">
        <v>75</v>
      </c>
      <c r="P151" s="78" t="s">
        <v>75</v>
      </c>
      <c r="Q151" s="43" t="s">
        <v>424</v>
      </c>
      <c r="R151" s="53" t="s">
        <v>127</v>
      </c>
      <c r="S151" s="76">
        <v>27</v>
      </c>
      <c r="T151" s="37">
        <v>1</v>
      </c>
      <c r="U151" s="83">
        <v>1</v>
      </c>
      <c r="V151" s="45">
        <f>SUMIF(ResumenCotizacion!$C:$C,E151,ResumenCotizacion!$P:$P)</f>
        <v>0</v>
      </c>
      <c r="W151" s="75">
        <f>IF(H151="USD",S151*SolCotizacion!$J$18,S151)</f>
        <v>111441.69</v>
      </c>
      <c r="X151" s="3">
        <f>ROUND(W151/(1-VLOOKUP("Total porcentaje:",ResumenCotizacion!$F:$H,3,0)),2)</f>
        <v>111441.69</v>
      </c>
      <c r="Y151" s="3">
        <f t="shared" si="8"/>
        <v>0</v>
      </c>
    </row>
    <row r="152" spans="1:25" ht="14.25" x14ac:dyDescent="0.2">
      <c r="A152" s="18" t="str">
        <f t="shared" si="6"/>
        <v>Catalogo principalOVS_ES ACADEMICO76A-01007</v>
      </c>
      <c r="B152" s="18" t="str">
        <f t="shared" si="7"/>
        <v>76A-01007OVS_ES ACADEMICO</v>
      </c>
      <c r="C152" s="18"/>
      <c r="D152" s="18" t="s">
        <v>122</v>
      </c>
      <c r="E152" s="46" t="s">
        <v>426</v>
      </c>
      <c r="F152" s="86" t="s">
        <v>124</v>
      </c>
      <c r="G152" s="18" t="s">
        <v>122</v>
      </c>
      <c r="H152" s="45" t="s">
        <v>125</v>
      </c>
      <c r="I152" s="18" t="s">
        <v>75</v>
      </c>
      <c r="J152" s="49" t="s">
        <v>427</v>
      </c>
      <c r="K152" s="48" t="s">
        <v>28</v>
      </c>
      <c r="L152" s="47" t="s">
        <v>90</v>
      </c>
      <c r="M152" s="44" t="s">
        <v>74</v>
      </c>
      <c r="N152" s="78" t="s">
        <v>75</v>
      </c>
      <c r="O152" s="78" t="s">
        <v>75</v>
      </c>
      <c r="P152" s="78" t="s">
        <v>75</v>
      </c>
      <c r="Q152" s="43" t="s">
        <v>426</v>
      </c>
      <c r="R152" s="53" t="s">
        <v>127</v>
      </c>
      <c r="S152" s="76">
        <v>26</v>
      </c>
      <c r="T152" s="37">
        <v>1</v>
      </c>
      <c r="U152" s="83">
        <v>1</v>
      </c>
      <c r="V152" s="45">
        <f>SUMIF(ResumenCotizacion!$C:$C,E152,ResumenCotizacion!$P:$P)</f>
        <v>0</v>
      </c>
      <c r="W152" s="75">
        <f>IF(H152="USD",S152*SolCotizacion!$J$18,S152)</f>
        <v>107314.22</v>
      </c>
      <c r="X152" s="3">
        <f>ROUND(W152/(1-VLOOKUP("Total porcentaje:",ResumenCotizacion!$F:$H,3,0)),2)</f>
        <v>107314.22</v>
      </c>
      <c r="Y152" s="3">
        <f t="shared" si="8"/>
        <v>0</v>
      </c>
    </row>
    <row r="153" spans="1:25" ht="14.25" x14ac:dyDescent="0.2">
      <c r="A153" s="18" t="str">
        <f t="shared" si="6"/>
        <v>Catalogo principalOVS_ES ACADEMICO76A-01008</v>
      </c>
      <c r="B153" s="18" t="str">
        <f t="shared" si="7"/>
        <v>76A-01008OVS_ES ACADEMICO</v>
      </c>
      <c r="C153" s="18"/>
      <c r="D153" s="18" t="s">
        <v>122</v>
      </c>
      <c r="E153" s="46" t="s">
        <v>428</v>
      </c>
      <c r="F153" s="86" t="s">
        <v>124</v>
      </c>
      <c r="G153" s="18" t="s">
        <v>122</v>
      </c>
      <c r="H153" s="45" t="s">
        <v>125</v>
      </c>
      <c r="I153" s="18" t="s">
        <v>75</v>
      </c>
      <c r="J153" s="49" t="s">
        <v>429</v>
      </c>
      <c r="K153" s="48" t="s">
        <v>28</v>
      </c>
      <c r="L153" s="47" t="s">
        <v>90</v>
      </c>
      <c r="M153" s="44" t="s">
        <v>74</v>
      </c>
      <c r="N153" s="78" t="s">
        <v>75</v>
      </c>
      <c r="O153" s="78" t="s">
        <v>75</v>
      </c>
      <c r="P153" s="78" t="s">
        <v>75</v>
      </c>
      <c r="Q153" s="43" t="s">
        <v>428</v>
      </c>
      <c r="R153" s="53" t="s">
        <v>127</v>
      </c>
      <c r="S153" s="76">
        <v>12</v>
      </c>
      <c r="T153" s="37">
        <v>1</v>
      </c>
      <c r="U153" s="83">
        <v>1</v>
      </c>
      <c r="V153" s="45">
        <f>SUMIF(ResumenCotizacion!$C:$C,E153,ResumenCotizacion!$P:$P)</f>
        <v>0</v>
      </c>
      <c r="W153" s="75">
        <f>IF(H153="USD",S153*SolCotizacion!$J$18,S153)</f>
        <v>49529.64</v>
      </c>
      <c r="X153" s="3">
        <f>ROUND(W153/(1-VLOOKUP("Total porcentaje:",ResumenCotizacion!$F:$H,3,0)),2)</f>
        <v>49529.64</v>
      </c>
      <c r="Y153" s="3">
        <f t="shared" si="8"/>
        <v>0</v>
      </c>
    </row>
    <row r="154" spans="1:25" ht="14.25" x14ac:dyDescent="0.2">
      <c r="A154" s="18" t="str">
        <f t="shared" si="6"/>
        <v>Catalogo principalOVS_ES ACADEMICO76M-01415</v>
      </c>
      <c r="B154" s="18" t="str">
        <f t="shared" si="7"/>
        <v>76M-01415OVS_ES ACADEMICO</v>
      </c>
      <c r="C154" s="18"/>
      <c r="D154" s="18" t="s">
        <v>122</v>
      </c>
      <c r="E154" s="46" t="s">
        <v>430</v>
      </c>
      <c r="F154" s="86" t="s">
        <v>124</v>
      </c>
      <c r="G154" s="18" t="s">
        <v>122</v>
      </c>
      <c r="H154" s="45" t="s">
        <v>125</v>
      </c>
      <c r="I154" s="18" t="s">
        <v>75</v>
      </c>
      <c r="J154" s="49" t="s">
        <v>431</v>
      </c>
      <c r="K154" s="48" t="s">
        <v>28</v>
      </c>
      <c r="L154" s="47" t="s">
        <v>90</v>
      </c>
      <c r="M154" s="44" t="s">
        <v>74</v>
      </c>
      <c r="N154" s="78" t="s">
        <v>75</v>
      </c>
      <c r="O154" s="78" t="s">
        <v>75</v>
      </c>
      <c r="P154" s="78" t="s">
        <v>75</v>
      </c>
      <c r="Q154" s="43" t="s">
        <v>430</v>
      </c>
      <c r="R154" s="53" t="s">
        <v>127</v>
      </c>
      <c r="S154" s="76">
        <v>8</v>
      </c>
      <c r="T154" s="37">
        <v>1</v>
      </c>
      <c r="U154" s="83">
        <v>1</v>
      </c>
      <c r="V154" s="45">
        <f>SUMIF(ResumenCotizacion!$C:$C,E154,ResumenCotizacion!$P:$P)</f>
        <v>0</v>
      </c>
      <c r="W154" s="75">
        <f>IF(H154="USD",S154*SolCotizacion!$J$18,S154)</f>
        <v>33019.760000000002</v>
      </c>
      <c r="X154" s="3">
        <f>ROUND(W154/(1-VLOOKUP("Total porcentaje:",ResumenCotizacion!$F:$H,3,0)),2)</f>
        <v>33019.760000000002</v>
      </c>
      <c r="Y154" s="3">
        <f t="shared" si="8"/>
        <v>0</v>
      </c>
    </row>
    <row r="155" spans="1:25" ht="14.25" x14ac:dyDescent="0.2">
      <c r="A155" s="18" t="str">
        <f t="shared" si="6"/>
        <v>Catalogo principalOVS_ES ACADEMICO76M-01416</v>
      </c>
      <c r="B155" s="18" t="str">
        <f t="shared" si="7"/>
        <v>76M-01416OVS_ES ACADEMICO</v>
      </c>
      <c r="C155" s="18"/>
      <c r="D155" s="18" t="s">
        <v>122</v>
      </c>
      <c r="E155" s="46" t="s">
        <v>432</v>
      </c>
      <c r="F155" s="86" t="s">
        <v>124</v>
      </c>
      <c r="G155" s="18" t="s">
        <v>122</v>
      </c>
      <c r="H155" s="45" t="s">
        <v>125</v>
      </c>
      <c r="I155" s="18" t="s">
        <v>75</v>
      </c>
      <c r="J155" s="49" t="s">
        <v>433</v>
      </c>
      <c r="K155" s="48" t="s">
        <v>28</v>
      </c>
      <c r="L155" s="47" t="s">
        <v>90</v>
      </c>
      <c r="M155" s="44" t="s">
        <v>74</v>
      </c>
      <c r="N155" s="78" t="s">
        <v>75</v>
      </c>
      <c r="O155" s="78" t="s">
        <v>75</v>
      </c>
      <c r="P155" s="78" t="s">
        <v>75</v>
      </c>
      <c r="Q155" s="43" t="s">
        <v>432</v>
      </c>
      <c r="R155" s="53" t="s">
        <v>127</v>
      </c>
      <c r="S155" s="76">
        <v>8</v>
      </c>
      <c r="T155" s="37">
        <v>1</v>
      </c>
      <c r="U155" s="83">
        <v>1</v>
      </c>
      <c r="V155" s="45">
        <f>SUMIF(ResumenCotizacion!$C:$C,E155,ResumenCotizacion!$P:$P)</f>
        <v>0</v>
      </c>
      <c r="W155" s="75">
        <f>IF(H155="USD",S155*SolCotizacion!$J$18,S155)</f>
        <v>33019.760000000002</v>
      </c>
      <c r="X155" s="3">
        <f>ROUND(W155/(1-VLOOKUP("Total porcentaje:",ResumenCotizacion!$F:$H,3,0)),2)</f>
        <v>33019.760000000002</v>
      </c>
      <c r="Y155" s="3">
        <f t="shared" si="8"/>
        <v>0</v>
      </c>
    </row>
    <row r="156" spans="1:25" ht="14.25" x14ac:dyDescent="0.2">
      <c r="A156" s="18" t="str">
        <f t="shared" si="6"/>
        <v>Catalogo principalOVS_ES ACADEMICO76M-01417</v>
      </c>
      <c r="B156" s="18" t="str">
        <f t="shared" si="7"/>
        <v>76M-01417OVS_ES ACADEMICO</v>
      </c>
      <c r="C156" s="18"/>
      <c r="D156" s="18" t="s">
        <v>122</v>
      </c>
      <c r="E156" s="46" t="s">
        <v>434</v>
      </c>
      <c r="F156" s="86" t="s">
        <v>124</v>
      </c>
      <c r="G156" s="18" t="s">
        <v>122</v>
      </c>
      <c r="H156" s="45" t="s">
        <v>125</v>
      </c>
      <c r="I156" s="18" t="s">
        <v>75</v>
      </c>
      <c r="J156" s="49" t="s">
        <v>435</v>
      </c>
      <c r="K156" s="48" t="s">
        <v>28</v>
      </c>
      <c r="L156" s="47" t="s">
        <v>90</v>
      </c>
      <c r="M156" s="44" t="s">
        <v>74</v>
      </c>
      <c r="N156" s="78" t="s">
        <v>75</v>
      </c>
      <c r="O156" s="78" t="s">
        <v>75</v>
      </c>
      <c r="P156" s="78" t="s">
        <v>75</v>
      </c>
      <c r="Q156" s="43" t="s">
        <v>434</v>
      </c>
      <c r="R156" s="53" t="s">
        <v>127</v>
      </c>
      <c r="S156" s="76">
        <v>8</v>
      </c>
      <c r="T156" s="37">
        <v>1</v>
      </c>
      <c r="U156" s="83">
        <v>1</v>
      </c>
      <c r="V156" s="45">
        <f>SUMIF(ResumenCotizacion!$C:$C,E156,ResumenCotizacion!$P:$P)</f>
        <v>0</v>
      </c>
      <c r="W156" s="75">
        <f>IF(H156="USD",S156*SolCotizacion!$J$18,S156)</f>
        <v>33019.760000000002</v>
      </c>
      <c r="X156" s="3">
        <f>ROUND(W156/(1-VLOOKUP("Total porcentaje:",ResumenCotizacion!$F:$H,3,0)),2)</f>
        <v>33019.760000000002</v>
      </c>
      <c r="Y156" s="3">
        <f t="shared" si="8"/>
        <v>0</v>
      </c>
    </row>
    <row r="157" spans="1:25" ht="14.25" x14ac:dyDescent="0.2">
      <c r="A157" s="18" t="str">
        <f t="shared" si="6"/>
        <v>Catalogo principalOVS_ES ACADEMICO76M-01418</v>
      </c>
      <c r="B157" s="18" t="str">
        <f t="shared" si="7"/>
        <v>76M-01418OVS_ES ACADEMICO</v>
      </c>
      <c r="C157" s="18"/>
      <c r="D157" s="18" t="s">
        <v>122</v>
      </c>
      <c r="E157" s="46" t="s">
        <v>436</v>
      </c>
      <c r="F157" s="86" t="s">
        <v>124</v>
      </c>
      <c r="G157" s="18" t="s">
        <v>122</v>
      </c>
      <c r="H157" s="45" t="s">
        <v>125</v>
      </c>
      <c r="I157" s="18" t="s">
        <v>75</v>
      </c>
      <c r="J157" s="49" t="s">
        <v>437</v>
      </c>
      <c r="K157" s="48" t="s">
        <v>28</v>
      </c>
      <c r="L157" s="47" t="s">
        <v>90</v>
      </c>
      <c r="M157" s="44" t="s">
        <v>74</v>
      </c>
      <c r="N157" s="78" t="s">
        <v>75</v>
      </c>
      <c r="O157" s="78" t="s">
        <v>75</v>
      </c>
      <c r="P157" s="78" t="s">
        <v>75</v>
      </c>
      <c r="Q157" s="43" t="s">
        <v>436</v>
      </c>
      <c r="R157" s="53" t="s">
        <v>127</v>
      </c>
      <c r="S157" s="76">
        <v>8</v>
      </c>
      <c r="T157" s="37">
        <v>1</v>
      </c>
      <c r="U157" s="83">
        <v>1</v>
      </c>
      <c r="V157" s="45">
        <f>SUMIF(ResumenCotizacion!$C:$C,E157,ResumenCotizacion!$P:$P)</f>
        <v>0</v>
      </c>
      <c r="W157" s="75">
        <f>IF(H157="USD",S157*SolCotizacion!$J$18,S157)</f>
        <v>33019.760000000002</v>
      </c>
      <c r="X157" s="3">
        <f>ROUND(W157/(1-VLOOKUP("Total porcentaje:",ResumenCotizacion!$F:$H,3,0)),2)</f>
        <v>33019.760000000002</v>
      </c>
      <c r="Y157" s="3">
        <f t="shared" si="8"/>
        <v>0</v>
      </c>
    </row>
    <row r="158" spans="1:25" ht="14.25" x14ac:dyDescent="0.2">
      <c r="A158" s="18" t="str">
        <f t="shared" si="6"/>
        <v>Catalogo principalOVS_ES ACADEMICO76M-01419</v>
      </c>
      <c r="B158" s="18" t="str">
        <f t="shared" si="7"/>
        <v>76M-01419OVS_ES ACADEMICO</v>
      </c>
      <c r="C158" s="18"/>
      <c r="D158" s="18" t="s">
        <v>122</v>
      </c>
      <c r="E158" s="46" t="s">
        <v>438</v>
      </c>
      <c r="F158" s="86" t="s">
        <v>124</v>
      </c>
      <c r="G158" s="18" t="s">
        <v>122</v>
      </c>
      <c r="H158" s="45" t="s">
        <v>125</v>
      </c>
      <c r="I158" s="18" t="s">
        <v>75</v>
      </c>
      <c r="J158" s="49" t="s">
        <v>439</v>
      </c>
      <c r="K158" s="48" t="s">
        <v>28</v>
      </c>
      <c r="L158" s="47" t="s">
        <v>90</v>
      </c>
      <c r="M158" s="44" t="s">
        <v>74</v>
      </c>
      <c r="N158" s="78" t="s">
        <v>75</v>
      </c>
      <c r="O158" s="78" t="s">
        <v>75</v>
      </c>
      <c r="P158" s="78" t="s">
        <v>75</v>
      </c>
      <c r="Q158" s="43" t="s">
        <v>438</v>
      </c>
      <c r="R158" s="53" t="s">
        <v>127</v>
      </c>
      <c r="S158" s="76">
        <v>0.94</v>
      </c>
      <c r="T158" s="37">
        <v>1</v>
      </c>
      <c r="U158" s="83">
        <v>1</v>
      </c>
      <c r="V158" s="45">
        <f>SUMIF(ResumenCotizacion!$C:$C,E158,ResumenCotizacion!$P:$P)</f>
        <v>0</v>
      </c>
      <c r="W158" s="75">
        <f>IF(H158="USD",S158*SolCotizacion!$J$18,S158)</f>
        <v>3879.8218000000002</v>
      </c>
      <c r="X158" s="3">
        <f>ROUND(W158/(1-VLOOKUP("Total porcentaje:",ResumenCotizacion!$F:$H,3,0)),2)</f>
        <v>3879.82</v>
      </c>
      <c r="Y158" s="3">
        <f t="shared" si="8"/>
        <v>0</v>
      </c>
    </row>
    <row r="159" spans="1:25" ht="14.25" x14ac:dyDescent="0.2">
      <c r="A159" s="18" t="str">
        <f t="shared" si="6"/>
        <v>Catalogo principalOVS_ES ACADEMICO76M-01420</v>
      </c>
      <c r="B159" s="18" t="str">
        <f t="shared" si="7"/>
        <v>76M-01420OVS_ES ACADEMICO</v>
      </c>
      <c r="C159" s="18"/>
      <c r="D159" s="18" t="s">
        <v>122</v>
      </c>
      <c r="E159" s="46" t="s">
        <v>440</v>
      </c>
      <c r="F159" s="86" t="s">
        <v>124</v>
      </c>
      <c r="G159" s="18" t="s">
        <v>122</v>
      </c>
      <c r="H159" s="45" t="s">
        <v>125</v>
      </c>
      <c r="I159" s="18" t="s">
        <v>75</v>
      </c>
      <c r="J159" s="49" t="s">
        <v>441</v>
      </c>
      <c r="K159" s="48" t="s">
        <v>28</v>
      </c>
      <c r="L159" s="47" t="s">
        <v>90</v>
      </c>
      <c r="M159" s="44" t="s">
        <v>74</v>
      </c>
      <c r="N159" s="78" t="s">
        <v>75</v>
      </c>
      <c r="O159" s="78" t="s">
        <v>75</v>
      </c>
      <c r="P159" s="78" t="s">
        <v>75</v>
      </c>
      <c r="Q159" s="43" t="s">
        <v>440</v>
      </c>
      <c r="R159" s="53" t="s">
        <v>127</v>
      </c>
      <c r="S159" s="76">
        <v>0.94</v>
      </c>
      <c r="T159" s="37">
        <v>1</v>
      </c>
      <c r="U159" s="83">
        <v>1</v>
      </c>
      <c r="V159" s="45">
        <f>SUMIF(ResumenCotizacion!$C:$C,E159,ResumenCotizacion!$P:$P)</f>
        <v>0</v>
      </c>
      <c r="W159" s="75">
        <f>IF(H159="USD",S159*SolCotizacion!$J$18,S159)</f>
        <v>3879.8218000000002</v>
      </c>
      <c r="X159" s="3">
        <f>ROUND(W159/(1-VLOOKUP("Total porcentaje:",ResumenCotizacion!$F:$H,3,0)),2)</f>
        <v>3879.82</v>
      </c>
      <c r="Y159" s="3">
        <f t="shared" si="8"/>
        <v>0</v>
      </c>
    </row>
    <row r="160" spans="1:25" ht="14.25" x14ac:dyDescent="0.2">
      <c r="A160" s="18" t="str">
        <f t="shared" si="6"/>
        <v>Catalogo principalOVS_ES ACADEMICO76N-03594</v>
      </c>
      <c r="B160" s="18" t="str">
        <f t="shared" si="7"/>
        <v>76N-03594OVS_ES ACADEMICO</v>
      </c>
      <c r="C160" s="18"/>
      <c r="D160" s="18" t="s">
        <v>122</v>
      </c>
      <c r="E160" s="46" t="s">
        <v>442</v>
      </c>
      <c r="F160" s="86" t="s">
        <v>124</v>
      </c>
      <c r="G160" s="18" t="s">
        <v>122</v>
      </c>
      <c r="H160" s="45" t="s">
        <v>125</v>
      </c>
      <c r="I160" s="18" t="s">
        <v>75</v>
      </c>
      <c r="J160" s="49" t="s">
        <v>443</v>
      </c>
      <c r="K160" s="48" t="s">
        <v>28</v>
      </c>
      <c r="L160" s="47" t="s">
        <v>90</v>
      </c>
      <c r="M160" s="44" t="s">
        <v>74</v>
      </c>
      <c r="N160" s="78" t="s">
        <v>75</v>
      </c>
      <c r="O160" s="78" t="s">
        <v>75</v>
      </c>
      <c r="P160" s="78" t="s">
        <v>75</v>
      </c>
      <c r="Q160" s="43" t="s">
        <v>442</v>
      </c>
      <c r="R160" s="53" t="s">
        <v>127</v>
      </c>
      <c r="S160" s="76">
        <v>10</v>
      </c>
      <c r="T160" s="37">
        <v>1</v>
      </c>
      <c r="U160" s="83">
        <v>1</v>
      </c>
      <c r="V160" s="45">
        <f>SUMIF(ResumenCotizacion!$C:$C,E160,ResumenCotizacion!$P:$P)</f>
        <v>0</v>
      </c>
      <c r="W160" s="75">
        <f>IF(H160="USD",S160*SolCotizacion!$J$18,S160)</f>
        <v>41274.700000000004</v>
      </c>
      <c r="X160" s="3">
        <f>ROUND(W160/(1-VLOOKUP("Total porcentaje:",ResumenCotizacion!$F:$H,3,0)),2)</f>
        <v>41274.699999999997</v>
      </c>
      <c r="Y160" s="3">
        <f t="shared" si="8"/>
        <v>0</v>
      </c>
    </row>
    <row r="161" spans="1:25" ht="14.25" x14ac:dyDescent="0.2">
      <c r="A161" s="18" t="str">
        <f t="shared" si="6"/>
        <v>Catalogo principalOVS_ES ACADEMICO76N-03595</v>
      </c>
      <c r="B161" s="18" t="str">
        <f t="shared" si="7"/>
        <v>76N-03595OVS_ES ACADEMICO</v>
      </c>
      <c r="C161" s="18"/>
      <c r="D161" s="18" t="s">
        <v>122</v>
      </c>
      <c r="E161" s="46" t="s">
        <v>444</v>
      </c>
      <c r="F161" s="86" t="s">
        <v>124</v>
      </c>
      <c r="G161" s="18" t="s">
        <v>122</v>
      </c>
      <c r="H161" s="45" t="s">
        <v>125</v>
      </c>
      <c r="I161" s="18" t="s">
        <v>75</v>
      </c>
      <c r="J161" s="49" t="s">
        <v>445</v>
      </c>
      <c r="K161" s="48" t="s">
        <v>28</v>
      </c>
      <c r="L161" s="47" t="s">
        <v>90</v>
      </c>
      <c r="M161" s="44" t="s">
        <v>74</v>
      </c>
      <c r="N161" s="78" t="s">
        <v>75</v>
      </c>
      <c r="O161" s="78" t="s">
        <v>75</v>
      </c>
      <c r="P161" s="78" t="s">
        <v>75</v>
      </c>
      <c r="Q161" s="43" t="s">
        <v>444</v>
      </c>
      <c r="R161" s="53" t="s">
        <v>127</v>
      </c>
      <c r="S161" s="76">
        <v>10</v>
      </c>
      <c r="T161" s="37">
        <v>1</v>
      </c>
      <c r="U161" s="83">
        <v>1</v>
      </c>
      <c r="V161" s="45">
        <f>SUMIF(ResumenCotizacion!$C:$C,E161,ResumenCotizacion!$P:$P)</f>
        <v>0</v>
      </c>
      <c r="W161" s="75">
        <f>IF(H161="USD",S161*SolCotizacion!$J$18,S161)</f>
        <v>41274.700000000004</v>
      </c>
      <c r="X161" s="3">
        <f>ROUND(W161/(1-VLOOKUP("Total porcentaje:",ResumenCotizacion!$F:$H,3,0)),2)</f>
        <v>41274.699999999997</v>
      </c>
      <c r="Y161" s="3">
        <f t="shared" si="8"/>
        <v>0</v>
      </c>
    </row>
    <row r="162" spans="1:25" ht="14.25" x14ac:dyDescent="0.2">
      <c r="A162" s="18" t="str">
        <f t="shared" si="6"/>
        <v>Catalogo principalOVS_ES ACADEMICO76N-03596</v>
      </c>
      <c r="B162" s="18" t="str">
        <f t="shared" si="7"/>
        <v>76N-03596OVS_ES ACADEMICO</v>
      </c>
      <c r="C162" s="18"/>
      <c r="D162" s="18" t="s">
        <v>122</v>
      </c>
      <c r="E162" s="46" t="s">
        <v>446</v>
      </c>
      <c r="F162" s="86" t="s">
        <v>124</v>
      </c>
      <c r="G162" s="18" t="s">
        <v>122</v>
      </c>
      <c r="H162" s="45" t="s">
        <v>125</v>
      </c>
      <c r="I162" s="18" t="s">
        <v>75</v>
      </c>
      <c r="J162" s="49" t="s">
        <v>447</v>
      </c>
      <c r="K162" s="48" t="s">
        <v>28</v>
      </c>
      <c r="L162" s="47" t="s">
        <v>90</v>
      </c>
      <c r="M162" s="44" t="s">
        <v>74</v>
      </c>
      <c r="N162" s="78" t="s">
        <v>75</v>
      </c>
      <c r="O162" s="78" t="s">
        <v>75</v>
      </c>
      <c r="P162" s="78" t="s">
        <v>75</v>
      </c>
      <c r="Q162" s="43" t="s">
        <v>446</v>
      </c>
      <c r="R162" s="53" t="s">
        <v>127</v>
      </c>
      <c r="S162" s="76">
        <v>10</v>
      </c>
      <c r="T162" s="37">
        <v>1</v>
      </c>
      <c r="U162" s="83">
        <v>1</v>
      </c>
      <c r="V162" s="45">
        <f>SUMIF(ResumenCotizacion!$C:$C,E162,ResumenCotizacion!$P:$P)</f>
        <v>0</v>
      </c>
      <c r="W162" s="75">
        <f>IF(H162="USD",S162*SolCotizacion!$J$18,S162)</f>
        <v>41274.700000000004</v>
      </c>
      <c r="X162" s="3">
        <f>ROUND(W162/(1-VLOOKUP("Total porcentaje:",ResumenCotizacion!$F:$H,3,0)),2)</f>
        <v>41274.699999999997</v>
      </c>
      <c r="Y162" s="3">
        <f t="shared" si="8"/>
        <v>0</v>
      </c>
    </row>
    <row r="163" spans="1:25" ht="14.25" x14ac:dyDescent="0.2">
      <c r="A163" s="18" t="str">
        <f t="shared" si="6"/>
        <v>Catalogo principalOVS_ES ACADEMICO76N-03597</v>
      </c>
      <c r="B163" s="18" t="str">
        <f t="shared" si="7"/>
        <v>76N-03597OVS_ES ACADEMICO</v>
      </c>
      <c r="C163" s="18"/>
      <c r="D163" s="18" t="s">
        <v>122</v>
      </c>
      <c r="E163" s="46" t="s">
        <v>448</v>
      </c>
      <c r="F163" s="86" t="s">
        <v>124</v>
      </c>
      <c r="G163" s="18" t="s">
        <v>122</v>
      </c>
      <c r="H163" s="45" t="s">
        <v>125</v>
      </c>
      <c r="I163" s="18" t="s">
        <v>75</v>
      </c>
      <c r="J163" s="49" t="s">
        <v>449</v>
      </c>
      <c r="K163" s="48" t="s">
        <v>28</v>
      </c>
      <c r="L163" s="47" t="s">
        <v>90</v>
      </c>
      <c r="M163" s="44" t="s">
        <v>74</v>
      </c>
      <c r="N163" s="78" t="s">
        <v>75</v>
      </c>
      <c r="O163" s="78" t="s">
        <v>75</v>
      </c>
      <c r="P163" s="78" t="s">
        <v>75</v>
      </c>
      <c r="Q163" s="43" t="s">
        <v>448</v>
      </c>
      <c r="R163" s="53" t="s">
        <v>127</v>
      </c>
      <c r="S163" s="76">
        <v>10</v>
      </c>
      <c r="T163" s="37">
        <v>1</v>
      </c>
      <c r="U163" s="83">
        <v>1</v>
      </c>
      <c r="V163" s="45">
        <f>SUMIF(ResumenCotizacion!$C:$C,E163,ResumenCotizacion!$P:$P)</f>
        <v>0</v>
      </c>
      <c r="W163" s="75">
        <f>IF(H163="USD",S163*SolCotizacion!$J$18,S163)</f>
        <v>41274.700000000004</v>
      </c>
      <c r="X163" s="3">
        <f>ROUND(W163/(1-VLOOKUP("Total porcentaje:",ResumenCotizacion!$F:$H,3,0)),2)</f>
        <v>41274.699999999997</v>
      </c>
      <c r="Y163" s="3">
        <f t="shared" si="8"/>
        <v>0</v>
      </c>
    </row>
    <row r="164" spans="1:25" ht="14.25" x14ac:dyDescent="0.2">
      <c r="A164" s="18" t="str">
        <f t="shared" si="6"/>
        <v>Catalogo principalOVS_ES ACADEMICO76N-03598</v>
      </c>
      <c r="B164" s="18" t="str">
        <f t="shared" si="7"/>
        <v>76N-03598OVS_ES ACADEMICO</v>
      </c>
      <c r="C164" s="18"/>
      <c r="D164" s="18" t="s">
        <v>122</v>
      </c>
      <c r="E164" s="46" t="s">
        <v>450</v>
      </c>
      <c r="F164" s="86" t="s">
        <v>124</v>
      </c>
      <c r="G164" s="18" t="s">
        <v>122</v>
      </c>
      <c r="H164" s="45" t="s">
        <v>125</v>
      </c>
      <c r="I164" s="18" t="s">
        <v>75</v>
      </c>
      <c r="J164" s="49" t="s">
        <v>451</v>
      </c>
      <c r="K164" s="48" t="s">
        <v>28</v>
      </c>
      <c r="L164" s="47" t="s">
        <v>90</v>
      </c>
      <c r="M164" s="44" t="s">
        <v>74</v>
      </c>
      <c r="N164" s="78" t="s">
        <v>75</v>
      </c>
      <c r="O164" s="78" t="s">
        <v>75</v>
      </c>
      <c r="P164" s="78" t="s">
        <v>75</v>
      </c>
      <c r="Q164" s="43" t="s">
        <v>450</v>
      </c>
      <c r="R164" s="53" t="s">
        <v>127</v>
      </c>
      <c r="S164" s="76">
        <v>7</v>
      </c>
      <c r="T164" s="37">
        <v>1</v>
      </c>
      <c r="U164" s="83">
        <v>1</v>
      </c>
      <c r="V164" s="45">
        <f>SUMIF(ResumenCotizacion!$C:$C,E164,ResumenCotizacion!$P:$P)</f>
        <v>0</v>
      </c>
      <c r="W164" s="75">
        <f>IF(H164="USD",S164*SolCotizacion!$J$18,S164)</f>
        <v>28892.29</v>
      </c>
      <c r="X164" s="3">
        <f>ROUND(W164/(1-VLOOKUP("Total porcentaje:",ResumenCotizacion!$F:$H,3,0)),2)</f>
        <v>28892.29</v>
      </c>
      <c r="Y164" s="3">
        <f t="shared" si="8"/>
        <v>0</v>
      </c>
    </row>
    <row r="165" spans="1:25" ht="14.25" x14ac:dyDescent="0.2">
      <c r="A165" s="18" t="str">
        <f t="shared" si="6"/>
        <v>Catalogo principalOVS_ES ACADEMICO76N-03599</v>
      </c>
      <c r="B165" s="18" t="str">
        <f t="shared" si="7"/>
        <v>76N-03599OVS_ES ACADEMICO</v>
      </c>
      <c r="C165" s="18"/>
      <c r="D165" s="18" t="s">
        <v>122</v>
      </c>
      <c r="E165" s="46" t="s">
        <v>452</v>
      </c>
      <c r="F165" s="86" t="s">
        <v>124</v>
      </c>
      <c r="G165" s="18" t="s">
        <v>122</v>
      </c>
      <c r="H165" s="45" t="s">
        <v>125</v>
      </c>
      <c r="I165" s="18" t="s">
        <v>75</v>
      </c>
      <c r="J165" s="49" t="s">
        <v>453</v>
      </c>
      <c r="K165" s="48" t="s">
        <v>28</v>
      </c>
      <c r="L165" s="47" t="s">
        <v>90</v>
      </c>
      <c r="M165" s="44" t="s">
        <v>74</v>
      </c>
      <c r="N165" s="78" t="s">
        <v>75</v>
      </c>
      <c r="O165" s="78" t="s">
        <v>75</v>
      </c>
      <c r="P165" s="78" t="s">
        <v>75</v>
      </c>
      <c r="Q165" s="43" t="s">
        <v>452</v>
      </c>
      <c r="R165" s="53" t="s">
        <v>127</v>
      </c>
      <c r="S165" s="76">
        <v>7</v>
      </c>
      <c r="T165" s="37">
        <v>1</v>
      </c>
      <c r="U165" s="83">
        <v>1</v>
      </c>
      <c r="V165" s="45">
        <f>SUMIF(ResumenCotizacion!$C:$C,E165,ResumenCotizacion!$P:$P)</f>
        <v>0</v>
      </c>
      <c r="W165" s="75">
        <f>IF(H165="USD",S165*SolCotizacion!$J$18,S165)</f>
        <v>28892.29</v>
      </c>
      <c r="X165" s="3">
        <f>ROUND(W165/(1-VLOOKUP("Total porcentaje:",ResumenCotizacion!$F:$H,3,0)),2)</f>
        <v>28892.29</v>
      </c>
      <c r="Y165" s="3">
        <f t="shared" si="8"/>
        <v>0</v>
      </c>
    </row>
    <row r="166" spans="1:25" ht="14.25" x14ac:dyDescent="0.2">
      <c r="A166" s="18" t="str">
        <f t="shared" si="6"/>
        <v>Catalogo principalOVS_ES ACADEMICO76P-01359</v>
      </c>
      <c r="B166" s="18" t="str">
        <f t="shared" si="7"/>
        <v>76P-01359OVS_ES ACADEMICO</v>
      </c>
      <c r="C166" s="18"/>
      <c r="D166" s="18" t="s">
        <v>122</v>
      </c>
      <c r="E166" s="46" t="s">
        <v>454</v>
      </c>
      <c r="F166" s="86" t="s">
        <v>124</v>
      </c>
      <c r="G166" s="18" t="s">
        <v>122</v>
      </c>
      <c r="H166" s="45" t="s">
        <v>125</v>
      </c>
      <c r="I166" s="18" t="s">
        <v>75</v>
      </c>
      <c r="J166" s="49" t="s">
        <v>455</v>
      </c>
      <c r="K166" s="48" t="s">
        <v>28</v>
      </c>
      <c r="L166" s="47" t="s">
        <v>90</v>
      </c>
      <c r="M166" s="44" t="s">
        <v>74</v>
      </c>
      <c r="N166" s="78" t="s">
        <v>75</v>
      </c>
      <c r="O166" s="78" t="s">
        <v>75</v>
      </c>
      <c r="P166" s="78" t="s">
        <v>75</v>
      </c>
      <c r="Q166" s="43" t="s">
        <v>454</v>
      </c>
      <c r="R166" s="53" t="s">
        <v>127</v>
      </c>
      <c r="S166" s="76">
        <v>629</v>
      </c>
      <c r="T166" s="37">
        <v>1</v>
      </c>
      <c r="U166" s="83">
        <v>1</v>
      </c>
      <c r="V166" s="45">
        <f>SUMIF(ResumenCotizacion!$C:$C,E166,ResumenCotizacion!$P:$P)</f>
        <v>0</v>
      </c>
      <c r="W166" s="75">
        <f>IF(H166="USD",S166*SolCotizacion!$J$18,S166)</f>
        <v>2596178.6300000004</v>
      </c>
      <c r="X166" s="3">
        <f>ROUND(W166/(1-VLOOKUP("Total porcentaje:",ResumenCotizacion!$F:$H,3,0)),2)</f>
        <v>2596178.63</v>
      </c>
      <c r="Y166" s="3">
        <f t="shared" si="8"/>
        <v>0</v>
      </c>
    </row>
    <row r="167" spans="1:25" ht="14.25" x14ac:dyDescent="0.2">
      <c r="A167" s="18" t="str">
        <f t="shared" si="6"/>
        <v>Catalogo principalOVS_ES ACADEMICO76P-01360</v>
      </c>
      <c r="B167" s="18" t="str">
        <f t="shared" si="7"/>
        <v>76P-01360OVS_ES ACADEMICO</v>
      </c>
      <c r="C167" s="18"/>
      <c r="D167" s="18" t="s">
        <v>122</v>
      </c>
      <c r="E167" s="46" t="s">
        <v>456</v>
      </c>
      <c r="F167" s="86" t="s">
        <v>124</v>
      </c>
      <c r="G167" s="18" t="s">
        <v>122</v>
      </c>
      <c r="H167" s="45" t="s">
        <v>125</v>
      </c>
      <c r="I167" s="18" t="s">
        <v>75</v>
      </c>
      <c r="J167" s="49" t="s">
        <v>457</v>
      </c>
      <c r="K167" s="48" t="s">
        <v>28</v>
      </c>
      <c r="L167" s="47" t="s">
        <v>90</v>
      </c>
      <c r="M167" s="44" t="s">
        <v>74</v>
      </c>
      <c r="N167" s="78" t="s">
        <v>75</v>
      </c>
      <c r="O167" s="78" t="s">
        <v>75</v>
      </c>
      <c r="P167" s="78" t="s">
        <v>75</v>
      </c>
      <c r="Q167" s="43" t="s">
        <v>456</v>
      </c>
      <c r="R167" s="53" t="s">
        <v>127</v>
      </c>
      <c r="S167" s="76">
        <v>629</v>
      </c>
      <c r="T167" s="37">
        <v>1</v>
      </c>
      <c r="U167" s="83">
        <v>1</v>
      </c>
      <c r="V167" s="45">
        <f>SUMIF(ResumenCotizacion!$C:$C,E167,ResumenCotizacion!$P:$P)</f>
        <v>0</v>
      </c>
      <c r="W167" s="75">
        <f>IF(H167="USD",S167*SolCotizacion!$J$18,S167)</f>
        <v>2596178.6300000004</v>
      </c>
      <c r="X167" s="3">
        <f>ROUND(W167/(1-VLOOKUP("Total porcentaje:",ResumenCotizacion!$F:$H,3,0)),2)</f>
        <v>2596178.63</v>
      </c>
      <c r="Y167" s="3">
        <f t="shared" si="8"/>
        <v>0</v>
      </c>
    </row>
    <row r="168" spans="1:25" ht="14.25" x14ac:dyDescent="0.2">
      <c r="A168" s="18" t="str">
        <f t="shared" si="6"/>
        <v>Catalogo principalOVS_ES ACADEMICO77D-00161</v>
      </c>
      <c r="B168" s="18" t="str">
        <f t="shared" si="7"/>
        <v>77D-00161OVS_ES ACADEMICO</v>
      </c>
      <c r="C168" s="18"/>
      <c r="D168" s="18" t="s">
        <v>122</v>
      </c>
      <c r="E168" s="46" t="s">
        <v>458</v>
      </c>
      <c r="F168" s="86" t="s">
        <v>124</v>
      </c>
      <c r="G168" s="18" t="s">
        <v>122</v>
      </c>
      <c r="H168" s="45" t="s">
        <v>125</v>
      </c>
      <c r="I168" s="18" t="s">
        <v>75</v>
      </c>
      <c r="J168" s="49" t="s">
        <v>459</v>
      </c>
      <c r="K168" s="48" t="s">
        <v>28</v>
      </c>
      <c r="L168" s="47" t="s">
        <v>90</v>
      </c>
      <c r="M168" s="44" t="s">
        <v>74</v>
      </c>
      <c r="N168" s="78" t="s">
        <v>75</v>
      </c>
      <c r="O168" s="78" t="s">
        <v>75</v>
      </c>
      <c r="P168" s="78" t="s">
        <v>75</v>
      </c>
      <c r="Q168" s="43" t="s">
        <v>458</v>
      </c>
      <c r="R168" s="53" t="s">
        <v>127</v>
      </c>
      <c r="S168" s="76">
        <v>69</v>
      </c>
      <c r="T168" s="37">
        <v>1</v>
      </c>
      <c r="U168" s="83">
        <v>1</v>
      </c>
      <c r="V168" s="45">
        <f>SUMIF(ResumenCotizacion!$C:$C,E168,ResumenCotizacion!$P:$P)</f>
        <v>0</v>
      </c>
      <c r="W168" s="75">
        <f>IF(H168="USD",S168*SolCotizacion!$J$18,S168)</f>
        <v>284795.43</v>
      </c>
      <c r="X168" s="3">
        <f>ROUND(W168/(1-VLOOKUP("Total porcentaje:",ResumenCotizacion!$F:$H,3,0)),2)</f>
        <v>284795.43</v>
      </c>
      <c r="Y168" s="3">
        <f t="shared" si="8"/>
        <v>0</v>
      </c>
    </row>
    <row r="169" spans="1:25" ht="14.25" x14ac:dyDescent="0.2">
      <c r="A169" s="18" t="str">
        <f t="shared" si="6"/>
        <v>Catalogo principalOVS_ES ACADEMICO77D-00162</v>
      </c>
      <c r="B169" s="18" t="str">
        <f t="shared" si="7"/>
        <v>77D-00162OVS_ES ACADEMICO</v>
      </c>
      <c r="C169" s="18"/>
      <c r="D169" s="18" t="s">
        <v>122</v>
      </c>
      <c r="E169" s="46" t="s">
        <v>460</v>
      </c>
      <c r="F169" s="86" t="s">
        <v>124</v>
      </c>
      <c r="G169" s="18" t="s">
        <v>122</v>
      </c>
      <c r="H169" s="45" t="s">
        <v>125</v>
      </c>
      <c r="I169" s="18" t="s">
        <v>75</v>
      </c>
      <c r="J169" s="49" t="s">
        <v>461</v>
      </c>
      <c r="K169" s="48" t="s">
        <v>28</v>
      </c>
      <c r="L169" s="47" t="s">
        <v>90</v>
      </c>
      <c r="M169" s="44" t="s">
        <v>74</v>
      </c>
      <c r="N169" s="78" t="s">
        <v>75</v>
      </c>
      <c r="O169" s="78" t="s">
        <v>75</v>
      </c>
      <c r="P169" s="78" t="s">
        <v>75</v>
      </c>
      <c r="Q169" s="43" t="s">
        <v>460</v>
      </c>
      <c r="R169" s="53" t="s">
        <v>127</v>
      </c>
      <c r="S169" s="76">
        <v>69</v>
      </c>
      <c r="T169" s="37">
        <v>1</v>
      </c>
      <c r="U169" s="83">
        <v>1</v>
      </c>
      <c r="V169" s="45">
        <f>SUMIF(ResumenCotizacion!$C:$C,E169,ResumenCotizacion!$P:$P)</f>
        <v>0</v>
      </c>
      <c r="W169" s="75">
        <f>IF(H169="USD",S169*SolCotizacion!$J$18,S169)</f>
        <v>284795.43</v>
      </c>
      <c r="X169" s="3">
        <f>ROUND(W169/(1-VLOOKUP("Total porcentaje:",ResumenCotizacion!$F:$H,3,0)),2)</f>
        <v>284795.43</v>
      </c>
      <c r="Y169" s="3">
        <f t="shared" si="8"/>
        <v>0</v>
      </c>
    </row>
    <row r="170" spans="1:25" ht="14.25" x14ac:dyDescent="0.2">
      <c r="A170" s="18" t="str">
        <f t="shared" si="6"/>
        <v>Catalogo principalOVS_ES ACADEMICO7AH-00437</v>
      </c>
      <c r="B170" s="18" t="str">
        <f t="shared" si="7"/>
        <v>7AH-00437OVS_ES ACADEMICO</v>
      </c>
      <c r="C170" s="18"/>
      <c r="D170" s="18" t="s">
        <v>122</v>
      </c>
      <c r="E170" s="46" t="s">
        <v>462</v>
      </c>
      <c r="F170" s="86" t="s">
        <v>124</v>
      </c>
      <c r="G170" s="18" t="s">
        <v>122</v>
      </c>
      <c r="H170" s="45" t="s">
        <v>125</v>
      </c>
      <c r="I170" s="18" t="s">
        <v>75</v>
      </c>
      <c r="J170" s="49" t="s">
        <v>463</v>
      </c>
      <c r="K170" s="48" t="s">
        <v>28</v>
      </c>
      <c r="L170" s="47" t="s">
        <v>90</v>
      </c>
      <c r="M170" s="44" t="s">
        <v>74</v>
      </c>
      <c r="N170" s="78" t="s">
        <v>75</v>
      </c>
      <c r="O170" s="78" t="s">
        <v>75</v>
      </c>
      <c r="P170" s="78" t="s">
        <v>75</v>
      </c>
      <c r="Q170" s="43" t="s">
        <v>462</v>
      </c>
      <c r="R170" s="53" t="s">
        <v>127</v>
      </c>
      <c r="S170" s="76">
        <v>13</v>
      </c>
      <c r="T170" s="37">
        <v>1</v>
      </c>
      <c r="U170" s="83">
        <v>1</v>
      </c>
      <c r="V170" s="45">
        <f>SUMIF(ResumenCotizacion!$C:$C,E170,ResumenCotizacion!$P:$P)</f>
        <v>0</v>
      </c>
      <c r="W170" s="75">
        <f>IF(H170="USD",S170*SolCotizacion!$J$18,S170)</f>
        <v>53657.11</v>
      </c>
      <c r="X170" s="3">
        <f>ROUND(W170/(1-VLOOKUP("Total porcentaje:",ResumenCotizacion!$F:$H,3,0)),2)</f>
        <v>53657.11</v>
      </c>
      <c r="Y170" s="3">
        <f t="shared" si="8"/>
        <v>0</v>
      </c>
    </row>
    <row r="171" spans="1:25" ht="14.25" x14ac:dyDescent="0.2">
      <c r="A171" s="18" t="str">
        <f t="shared" si="6"/>
        <v>Catalogo principalOVS_ES ACADEMICO7AH-00438</v>
      </c>
      <c r="B171" s="18" t="str">
        <f t="shared" si="7"/>
        <v>7AH-00438OVS_ES ACADEMICO</v>
      </c>
      <c r="C171" s="18"/>
      <c r="D171" s="18" t="s">
        <v>122</v>
      </c>
      <c r="E171" s="46" t="s">
        <v>464</v>
      </c>
      <c r="F171" s="86" t="s">
        <v>124</v>
      </c>
      <c r="G171" s="18" t="s">
        <v>122</v>
      </c>
      <c r="H171" s="45" t="s">
        <v>125</v>
      </c>
      <c r="I171" s="18" t="s">
        <v>75</v>
      </c>
      <c r="J171" s="49" t="s">
        <v>465</v>
      </c>
      <c r="K171" s="48" t="s">
        <v>28</v>
      </c>
      <c r="L171" s="47" t="s">
        <v>90</v>
      </c>
      <c r="M171" s="44" t="s">
        <v>74</v>
      </c>
      <c r="N171" s="78" t="s">
        <v>75</v>
      </c>
      <c r="O171" s="78" t="s">
        <v>75</v>
      </c>
      <c r="P171" s="78" t="s">
        <v>75</v>
      </c>
      <c r="Q171" s="43" t="s">
        <v>464</v>
      </c>
      <c r="R171" s="53" t="s">
        <v>127</v>
      </c>
      <c r="S171" s="76">
        <v>13</v>
      </c>
      <c r="T171" s="37">
        <v>1</v>
      </c>
      <c r="U171" s="83">
        <v>1</v>
      </c>
      <c r="V171" s="45">
        <f>SUMIF(ResumenCotizacion!$C:$C,E171,ResumenCotizacion!$P:$P)</f>
        <v>0</v>
      </c>
      <c r="W171" s="75">
        <f>IF(H171="USD",S171*SolCotizacion!$J$18,S171)</f>
        <v>53657.11</v>
      </c>
      <c r="X171" s="3">
        <f>ROUND(W171/(1-VLOOKUP("Total porcentaje:",ResumenCotizacion!$F:$H,3,0)),2)</f>
        <v>53657.11</v>
      </c>
      <c r="Y171" s="3">
        <f t="shared" si="8"/>
        <v>0</v>
      </c>
    </row>
    <row r="172" spans="1:25" ht="14.25" x14ac:dyDescent="0.2">
      <c r="A172" s="18" t="str">
        <f t="shared" si="6"/>
        <v>Catalogo principalOVS_ES ACADEMICO7AH-00439</v>
      </c>
      <c r="B172" s="18" t="str">
        <f t="shared" si="7"/>
        <v>7AH-00439OVS_ES ACADEMICO</v>
      </c>
      <c r="C172" s="18"/>
      <c r="D172" s="18" t="s">
        <v>122</v>
      </c>
      <c r="E172" s="46" t="s">
        <v>466</v>
      </c>
      <c r="F172" s="86" t="s">
        <v>124</v>
      </c>
      <c r="G172" s="18" t="s">
        <v>122</v>
      </c>
      <c r="H172" s="45" t="s">
        <v>125</v>
      </c>
      <c r="I172" s="18" t="s">
        <v>75</v>
      </c>
      <c r="J172" s="49" t="s">
        <v>467</v>
      </c>
      <c r="K172" s="48" t="s">
        <v>28</v>
      </c>
      <c r="L172" s="47" t="s">
        <v>90</v>
      </c>
      <c r="M172" s="44" t="s">
        <v>74</v>
      </c>
      <c r="N172" s="78" t="s">
        <v>75</v>
      </c>
      <c r="O172" s="78" t="s">
        <v>75</v>
      </c>
      <c r="P172" s="78" t="s">
        <v>75</v>
      </c>
      <c r="Q172" s="43" t="s">
        <v>466</v>
      </c>
      <c r="R172" s="53" t="s">
        <v>127</v>
      </c>
      <c r="S172" s="76">
        <v>13</v>
      </c>
      <c r="T172" s="37">
        <v>1</v>
      </c>
      <c r="U172" s="83">
        <v>1</v>
      </c>
      <c r="V172" s="45">
        <f>SUMIF(ResumenCotizacion!$C:$C,E172,ResumenCotizacion!$P:$P)</f>
        <v>0</v>
      </c>
      <c r="W172" s="75">
        <f>IF(H172="USD",S172*SolCotizacion!$J$18,S172)</f>
        <v>53657.11</v>
      </c>
      <c r="X172" s="3">
        <f>ROUND(W172/(1-VLOOKUP("Total porcentaje:",ResumenCotizacion!$F:$H,3,0)),2)</f>
        <v>53657.11</v>
      </c>
      <c r="Y172" s="3">
        <f t="shared" si="8"/>
        <v>0</v>
      </c>
    </row>
    <row r="173" spans="1:25" ht="14.25" x14ac:dyDescent="0.2">
      <c r="A173" s="18" t="str">
        <f t="shared" si="6"/>
        <v>Catalogo principalOVS_ES ACADEMICO7AH-00440</v>
      </c>
      <c r="B173" s="18" t="str">
        <f t="shared" si="7"/>
        <v>7AH-00440OVS_ES ACADEMICO</v>
      </c>
      <c r="C173" s="18"/>
      <c r="D173" s="18" t="s">
        <v>122</v>
      </c>
      <c r="E173" s="46" t="s">
        <v>468</v>
      </c>
      <c r="F173" s="86" t="s">
        <v>124</v>
      </c>
      <c r="G173" s="18" t="s">
        <v>122</v>
      </c>
      <c r="H173" s="45" t="s">
        <v>125</v>
      </c>
      <c r="I173" s="18" t="s">
        <v>75</v>
      </c>
      <c r="J173" s="49" t="s">
        <v>469</v>
      </c>
      <c r="K173" s="48" t="s">
        <v>28</v>
      </c>
      <c r="L173" s="47" t="s">
        <v>90</v>
      </c>
      <c r="M173" s="44" t="s">
        <v>74</v>
      </c>
      <c r="N173" s="78" t="s">
        <v>75</v>
      </c>
      <c r="O173" s="78" t="s">
        <v>75</v>
      </c>
      <c r="P173" s="78" t="s">
        <v>75</v>
      </c>
      <c r="Q173" s="43" t="s">
        <v>468</v>
      </c>
      <c r="R173" s="53" t="s">
        <v>127</v>
      </c>
      <c r="S173" s="76">
        <v>13</v>
      </c>
      <c r="T173" s="37">
        <v>1</v>
      </c>
      <c r="U173" s="83">
        <v>1</v>
      </c>
      <c r="V173" s="45">
        <f>SUMIF(ResumenCotizacion!$C:$C,E173,ResumenCotizacion!$P:$P)</f>
        <v>0</v>
      </c>
      <c r="W173" s="75">
        <f>IF(H173="USD",S173*SolCotizacion!$J$18,S173)</f>
        <v>53657.11</v>
      </c>
      <c r="X173" s="3">
        <f>ROUND(W173/(1-VLOOKUP("Total porcentaje:",ResumenCotizacion!$F:$H,3,0)),2)</f>
        <v>53657.11</v>
      </c>
      <c r="Y173" s="3">
        <f t="shared" si="8"/>
        <v>0</v>
      </c>
    </row>
    <row r="174" spans="1:25" ht="14.25" x14ac:dyDescent="0.2">
      <c r="A174" s="18" t="str">
        <f t="shared" si="6"/>
        <v>Catalogo principalOVS_ES ACADEMICO7AH-00441</v>
      </c>
      <c r="B174" s="18" t="str">
        <f t="shared" si="7"/>
        <v>7AH-00441OVS_ES ACADEMICO</v>
      </c>
      <c r="C174" s="18"/>
      <c r="D174" s="18" t="s">
        <v>122</v>
      </c>
      <c r="E174" s="46" t="s">
        <v>470</v>
      </c>
      <c r="F174" s="86" t="s">
        <v>124</v>
      </c>
      <c r="G174" s="18" t="s">
        <v>122</v>
      </c>
      <c r="H174" s="45" t="s">
        <v>125</v>
      </c>
      <c r="I174" s="18" t="s">
        <v>75</v>
      </c>
      <c r="J174" s="49" t="s">
        <v>471</v>
      </c>
      <c r="K174" s="48" t="s">
        <v>28</v>
      </c>
      <c r="L174" s="47" t="s">
        <v>90</v>
      </c>
      <c r="M174" s="44" t="s">
        <v>74</v>
      </c>
      <c r="N174" s="78" t="s">
        <v>75</v>
      </c>
      <c r="O174" s="78" t="s">
        <v>75</v>
      </c>
      <c r="P174" s="78" t="s">
        <v>75</v>
      </c>
      <c r="Q174" s="43" t="s">
        <v>470</v>
      </c>
      <c r="R174" s="53" t="s">
        <v>127</v>
      </c>
      <c r="S174" s="76">
        <v>9</v>
      </c>
      <c r="T174" s="37">
        <v>1</v>
      </c>
      <c r="U174" s="83">
        <v>1</v>
      </c>
      <c r="V174" s="45">
        <f>SUMIF(ResumenCotizacion!$C:$C,E174,ResumenCotizacion!$P:$P)</f>
        <v>0</v>
      </c>
      <c r="W174" s="75">
        <f>IF(H174="USD",S174*SolCotizacion!$J$18,S174)</f>
        <v>37147.230000000003</v>
      </c>
      <c r="X174" s="3">
        <f>ROUND(W174/(1-VLOOKUP("Total porcentaje:",ResumenCotizacion!$F:$H,3,0)),2)</f>
        <v>37147.230000000003</v>
      </c>
      <c r="Y174" s="3">
        <f t="shared" si="8"/>
        <v>0</v>
      </c>
    </row>
    <row r="175" spans="1:25" ht="14.25" x14ac:dyDescent="0.2">
      <c r="A175" s="18" t="str">
        <f t="shared" si="6"/>
        <v>Catalogo principalOVS_ES ACADEMICO7AH-00442</v>
      </c>
      <c r="B175" s="18" t="str">
        <f t="shared" si="7"/>
        <v>7AH-00442OVS_ES ACADEMICO</v>
      </c>
      <c r="C175" s="18"/>
      <c r="D175" s="18" t="s">
        <v>122</v>
      </c>
      <c r="E175" s="46" t="s">
        <v>472</v>
      </c>
      <c r="F175" s="86" t="s">
        <v>124</v>
      </c>
      <c r="G175" s="18" t="s">
        <v>122</v>
      </c>
      <c r="H175" s="45" t="s">
        <v>125</v>
      </c>
      <c r="I175" s="18" t="s">
        <v>75</v>
      </c>
      <c r="J175" s="49" t="s">
        <v>473</v>
      </c>
      <c r="K175" s="48" t="s">
        <v>28</v>
      </c>
      <c r="L175" s="47" t="s">
        <v>90</v>
      </c>
      <c r="M175" s="44" t="s">
        <v>74</v>
      </c>
      <c r="N175" s="78" t="s">
        <v>75</v>
      </c>
      <c r="O175" s="78" t="s">
        <v>75</v>
      </c>
      <c r="P175" s="78" t="s">
        <v>75</v>
      </c>
      <c r="Q175" s="43" t="s">
        <v>472</v>
      </c>
      <c r="R175" s="53" t="s">
        <v>127</v>
      </c>
      <c r="S175" s="76">
        <v>9</v>
      </c>
      <c r="T175" s="37">
        <v>1</v>
      </c>
      <c r="U175" s="83">
        <v>1</v>
      </c>
      <c r="V175" s="45">
        <f>SUMIF(ResumenCotizacion!$C:$C,E175,ResumenCotizacion!$P:$P)</f>
        <v>0</v>
      </c>
      <c r="W175" s="75">
        <f>IF(H175="USD",S175*SolCotizacion!$J$18,S175)</f>
        <v>37147.230000000003</v>
      </c>
      <c r="X175" s="3">
        <f>ROUND(W175/(1-VLOOKUP("Total porcentaje:",ResumenCotizacion!$F:$H,3,0)),2)</f>
        <v>37147.230000000003</v>
      </c>
      <c r="Y175" s="3">
        <f t="shared" si="8"/>
        <v>0</v>
      </c>
    </row>
    <row r="176" spans="1:25" ht="14.25" x14ac:dyDescent="0.2">
      <c r="A176" s="18" t="str">
        <f t="shared" si="6"/>
        <v>Catalogo principalOVS_ES ACADEMICO7JD-00001</v>
      </c>
      <c r="B176" s="18" t="str">
        <f t="shared" si="7"/>
        <v>7JD-00001OVS_ES ACADEMICO</v>
      </c>
      <c r="C176" s="18"/>
      <c r="D176" s="18" t="s">
        <v>122</v>
      </c>
      <c r="E176" s="46" t="s">
        <v>474</v>
      </c>
      <c r="F176" s="86" t="s">
        <v>124</v>
      </c>
      <c r="G176" s="18" t="s">
        <v>122</v>
      </c>
      <c r="H176" s="45" t="s">
        <v>125</v>
      </c>
      <c r="I176" s="18" t="s">
        <v>75</v>
      </c>
      <c r="J176" s="49" t="s">
        <v>475</v>
      </c>
      <c r="K176" s="48" t="s">
        <v>28</v>
      </c>
      <c r="L176" s="47" t="s">
        <v>90</v>
      </c>
      <c r="M176" s="44" t="s">
        <v>74</v>
      </c>
      <c r="N176" s="78" t="s">
        <v>75</v>
      </c>
      <c r="O176" s="78" t="s">
        <v>75</v>
      </c>
      <c r="P176" s="78" t="s">
        <v>75</v>
      </c>
      <c r="Q176" s="43" t="s">
        <v>474</v>
      </c>
      <c r="R176" s="53" t="s">
        <v>76</v>
      </c>
      <c r="S176" s="76">
        <v>0</v>
      </c>
      <c r="T176" s="37">
        <v>1</v>
      </c>
      <c r="U176" s="83">
        <v>1</v>
      </c>
      <c r="V176" s="45">
        <f>SUMIF(ResumenCotizacion!$C:$C,E176,ResumenCotizacion!$P:$P)</f>
        <v>0</v>
      </c>
      <c r="W176" s="75">
        <f>IF(H176="USD",S176*SolCotizacion!$J$18,S176)</f>
        <v>0</v>
      </c>
      <c r="X176" s="3">
        <f>ROUND(W176/(1-VLOOKUP("Total porcentaje:",ResumenCotizacion!$F:$H,3,0)),2)</f>
        <v>0</v>
      </c>
      <c r="Y176" s="3">
        <f t="shared" si="8"/>
        <v>0</v>
      </c>
    </row>
    <row r="177" spans="1:25" ht="14.25" x14ac:dyDescent="0.2">
      <c r="A177" s="18" t="str">
        <f t="shared" si="6"/>
        <v>Catalogo principalOVS_ES ACADEMICO7JD-00002</v>
      </c>
      <c r="B177" s="18" t="str">
        <f t="shared" si="7"/>
        <v>7JD-00002OVS_ES ACADEMICO</v>
      </c>
      <c r="C177" s="18"/>
      <c r="D177" s="18" t="s">
        <v>122</v>
      </c>
      <c r="E177" s="46" t="s">
        <v>476</v>
      </c>
      <c r="F177" s="86" t="s">
        <v>124</v>
      </c>
      <c r="G177" s="18" t="s">
        <v>122</v>
      </c>
      <c r="H177" s="45" t="s">
        <v>125</v>
      </c>
      <c r="I177" s="18" t="s">
        <v>75</v>
      </c>
      <c r="J177" s="49" t="s">
        <v>477</v>
      </c>
      <c r="K177" s="48" t="s">
        <v>28</v>
      </c>
      <c r="L177" s="47" t="s">
        <v>90</v>
      </c>
      <c r="M177" s="44" t="s">
        <v>74</v>
      </c>
      <c r="N177" s="78" t="s">
        <v>75</v>
      </c>
      <c r="O177" s="78" t="s">
        <v>75</v>
      </c>
      <c r="P177" s="78" t="s">
        <v>75</v>
      </c>
      <c r="Q177" s="43" t="s">
        <v>476</v>
      </c>
      <c r="R177" s="53" t="s">
        <v>76</v>
      </c>
      <c r="S177" s="76">
        <v>0</v>
      </c>
      <c r="T177" s="37">
        <v>1</v>
      </c>
      <c r="U177" s="83">
        <v>1</v>
      </c>
      <c r="V177" s="45">
        <f>SUMIF(ResumenCotizacion!$C:$C,E177,ResumenCotizacion!$P:$P)</f>
        <v>0</v>
      </c>
      <c r="W177" s="75">
        <f>IF(H177="USD",S177*SolCotizacion!$J$18,S177)</f>
        <v>0</v>
      </c>
      <c r="X177" s="3">
        <f>ROUND(W177/(1-VLOOKUP("Total porcentaje:",ResumenCotizacion!$F:$H,3,0)),2)</f>
        <v>0</v>
      </c>
      <c r="Y177" s="3">
        <f t="shared" si="8"/>
        <v>0</v>
      </c>
    </row>
    <row r="178" spans="1:25" ht="14.25" x14ac:dyDescent="0.2">
      <c r="A178" s="18" t="str">
        <f t="shared" si="6"/>
        <v>Catalogo principalOVS_ES ACADEMICO7JQ-00038</v>
      </c>
      <c r="B178" s="18" t="str">
        <f t="shared" si="7"/>
        <v>7JQ-00038OVS_ES ACADEMICO</v>
      </c>
      <c r="C178" s="18"/>
      <c r="D178" s="18" t="s">
        <v>122</v>
      </c>
      <c r="E178" s="46" t="s">
        <v>478</v>
      </c>
      <c r="F178" s="86" t="s">
        <v>124</v>
      </c>
      <c r="G178" s="18" t="s">
        <v>122</v>
      </c>
      <c r="H178" s="45" t="s">
        <v>125</v>
      </c>
      <c r="I178" s="18" t="s">
        <v>75</v>
      </c>
      <c r="J178" s="49" t="s">
        <v>479</v>
      </c>
      <c r="K178" s="48" t="s">
        <v>28</v>
      </c>
      <c r="L178" s="47" t="s">
        <v>90</v>
      </c>
      <c r="M178" s="44" t="s">
        <v>74</v>
      </c>
      <c r="N178" s="78" t="s">
        <v>75</v>
      </c>
      <c r="O178" s="78" t="s">
        <v>75</v>
      </c>
      <c r="P178" s="78" t="s">
        <v>75</v>
      </c>
      <c r="Q178" s="43" t="s">
        <v>478</v>
      </c>
      <c r="R178" s="53" t="s">
        <v>127</v>
      </c>
      <c r="S178" s="76">
        <v>1446</v>
      </c>
      <c r="T178" s="37">
        <v>1</v>
      </c>
      <c r="U178" s="83">
        <v>1</v>
      </c>
      <c r="V178" s="45">
        <f>SUMIF(ResumenCotizacion!$C:$C,E178,ResumenCotizacion!$P:$P)</f>
        <v>0</v>
      </c>
      <c r="W178" s="75">
        <f>IF(H178="USD",S178*SolCotizacion!$J$18,S178)</f>
        <v>5968321.6200000001</v>
      </c>
      <c r="X178" s="3">
        <f>ROUND(W178/(1-VLOOKUP("Total porcentaje:",ResumenCotizacion!$F:$H,3,0)),2)</f>
        <v>5968321.6200000001</v>
      </c>
      <c r="Y178" s="3">
        <f t="shared" si="8"/>
        <v>0</v>
      </c>
    </row>
    <row r="179" spans="1:25" ht="14.25" x14ac:dyDescent="0.2">
      <c r="A179" s="18" t="str">
        <f t="shared" si="6"/>
        <v>Catalogo principalOVS_ES ACADEMICO7JQ-00039</v>
      </c>
      <c r="B179" s="18" t="str">
        <f t="shared" si="7"/>
        <v>7JQ-00039OVS_ES ACADEMICO</v>
      </c>
      <c r="C179" s="18"/>
      <c r="D179" s="18" t="s">
        <v>122</v>
      </c>
      <c r="E179" s="46" t="s">
        <v>480</v>
      </c>
      <c r="F179" s="86" t="s">
        <v>124</v>
      </c>
      <c r="G179" s="18" t="s">
        <v>122</v>
      </c>
      <c r="H179" s="45" t="s">
        <v>125</v>
      </c>
      <c r="I179" s="18" t="s">
        <v>75</v>
      </c>
      <c r="J179" s="49" t="s">
        <v>481</v>
      </c>
      <c r="K179" s="48" t="s">
        <v>28</v>
      </c>
      <c r="L179" s="47" t="s">
        <v>90</v>
      </c>
      <c r="M179" s="44" t="s">
        <v>74</v>
      </c>
      <c r="N179" s="78" t="s">
        <v>75</v>
      </c>
      <c r="O179" s="78" t="s">
        <v>75</v>
      </c>
      <c r="P179" s="78" t="s">
        <v>75</v>
      </c>
      <c r="Q179" s="43" t="s">
        <v>480</v>
      </c>
      <c r="R179" s="53" t="s">
        <v>127</v>
      </c>
      <c r="S179" s="76">
        <v>1446</v>
      </c>
      <c r="T179" s="37">
        <v>1</v>
      </c>
      <c r="U179" s="83">
        <v>1</v>
      </c>
      <c r="V179" s="45">
        <f>SUMIF(ResumenCotizacion!$C:$C,E179,ResumenCotizacion!$P:$P)</f>
        <v>0</v>
      </c>
      <c r="W179" s="75">
        <f>IF(H179="USD",S179*SolCotizacion!$J$18,S179)</f>
        <v>5968321.6200000001</v>
      </c>
      <c r="X179" s="3">
        <f>ROUND(W179/(1-VLOOKUP("Total porcentaje:",ResumenCotizacion!$F:$H,3,0)),2)</f>
        <v>5968321.6200000001</v>
      </c>
      <c r="Y179" s="3">
        <f t="shared" si="8"/>
        <v>0</v>
      </c>
    </row>
    <row r="180" spans="1:25" ht="14.25" x14ac:dyDescent="0.2">
      <c r="A180" s="18" t="str">
        <f t="shared" si="6"/>
        <v>Catalogo principalOVS_ES ACADEMICO7JQ-00383</v>
      </c>
      <c r="B180" s="18" t="str">
        <f t="shared" si="7"/>
        <v>7JQ-00383OVS_ES ACADEMICO</v>
      </c>
      <c r="C180" s="18"/>
      <c r="D180" s="18" t="s">
        <v>122</v>
      </c>
      <c r="E180" s="46" t="s">
        <v>482</v>
      </c>
      <c r="F180" s="86" t="s">
        <v>124</v>
      </c>
      <c r="G180" s="18" t="s">
        <v>122</v>
      </c>
      <c r="H180" s="45" t="s">
        <v>125</v>
      </c>
      <c r="I180" s="18" t="s">
        <v>75</v>
      </c>
      <c r="J180" s="49" t="s">
        <v>483</v>
      </c>
      <c r="K180" s="48" t="s">
        <v>28</v>
      </c>
      <c r="L180" s="47" t="s">
        <v>90</v>
      </c>
      <c r="M180" s="44" t="s">
        <v>74</v>
      </c>
      <c r="N180" s="78" t="s">
        <v>75</v>
      </c>
      <c r="O180" s="78" t="s">
        <v>75</v>
      </c>
      <c r="P180" s="78" t="s">
        <v>75</v>
      </c>
      <c r="Q180" s="43" t="s">
        <v>482</v>
      </c>
      <c r="R180" s="53" t="s">
        <v>127</v>
      </c>
      <c r="S180" s="76">
        <v>1069</v>
      </c>
      <c r="T180" s="37">
        <v>1</v>
      </c>
      <c r="U180" s="83">
        <v>1</v>
      </c>
      <c r="V180" s="45">
        <f>SUMIF(ResumenCotizacion!$C:$C,E180,ResumenCotizacion!$P:$P)</f>
        <v>0</v>
      </c>
      <c r="W180" s="75">
        <f>IF(H180="USD",S180*SolCotizacion!$J$18,S180)</f>
        <v>4412265.4300000006</v>
      </c>
      <c r="X180" s="3">
        <f>ROUND(W180/(1-VLOOKUP("Total porcentaje:",ResumenCotizacion!$F:$H,3,0)),2)</f>
        <v>4412265.43</v>
      </c>
      <c r="Y180" s="3">
        <f t="shared" si="8"/>
        <v>0</v>
      </c>
    </row>
    <row r="181" spans="1:25" ht="14.25" x14ac:dyDescent="0.2">
      <c r="A181" s="18" t="str">
        <f t="shared" si="6"/>
        <v>Catalogo principalOVS_ES ACADEMICO7JQ-00384</v>
      </c>
      <c r="B181" s="18" t="str">
        <f t="shared" si="7"/>
        <v>7JQ-00384OVS_ES ACADEMICO</v>
      </c>
      <c r="C181" s="18"/>
      <c r="D181" s="18" t="s">
        <v>122</v>
      </c>
      <c r="E181" s="46" t="s">
        <v>484</v>
      </c>
      <c r="F181" s="86" t="s">
        <v>124</v>
      </c>
      <c r="G181" s="18" t="s">
        <v>122</v>
      </c>
      <c r="H181" s="45" t="s">
        <v>125</v>
      </c>
      <c r="I181" s="18" t="s">
        <v>75</v>
      </c>
      <c r="J181" s="49" t="s">
        <v>485</v>
      </c>
      <c r="K181" s="48" t="s">
        <v>28</v>
      </c>
      <c r="L181" s="47" t="s">
        <v>90</v>
      </c>
      <c r="M181" s="44" t="s">
        <v>74</v>
      </c>
      <c r="N181" s="78" t="s">
        <v>75</v>
      </c>
      <c r="O181" s="78" t="s">
        <v>75</v>
      </c>
      <c r="P181" s="78" t="s">
        <v>75</v>
      </c>
      <c r="Q181" s="43" t="s">
        <v>484</v>
      </c>
      <c r="R181" s="53" t="s">
        <v>127</v>
      </c>
      <c r="S181" s="76">
        <v>1069</v>
      </c>
      <c r="T181" s="37">
        <v>1</v>
      </c>
      <c r="U181" s="83">
        <v>1</v>
      </c>
      <c r="V181" s="45">
        <f>SUMIF(ResumenCotizacion!$C:$C,E181,ResumenCotizacion!$P:$P)</f>
        <v>0</v>
      </c>
      <c r="W181" s="75">
        <f>IF(H181="USD",S181*SolCotizacion!$J$18,S181)</f>
        <v>4412265.4300000006</v>
      </c>
      <c r="X181" s="3">
        <f>ROUND(W181/(1-VLOOKUP("Total porcentaje:",ResumenCotizacion!$F:$H,3,0)),2)</f>
        <v>4412265.43</v>
      </c>
      <c r="Y181" s="3">
        <f t="shared" si="8"/>
        <v>0</v>
      </c>
    </row>
    <row r="182" spans="1:25" ht="14.25" x14ac:dyDescent="0.2">
      <c r="A182" s="18" t="str">
        <f t="shared" si="6"/>
        <v>Catalogo principalOVS_ES ACADEMICO7JS-00001</v>
      </c>
      <c r="B182" s="18" t="str">
        <f t="shared" si="7"/>
        <v>7JS-00001OVS_ES ACADEMICO</v>
      </c>
      <c r="C182" s="18"/>
      <c r="D182" s="18" t="s">
        <v>122</v>
      </c>
      <c r="E182" s="46" t="s">
        <v>486</v>
      </c>
      <c r="F182" s="86" t="s">
        <v>124</v>
      </c>
      <c r="G182" s="18" t="s">
        <v>122</v>
      </c>
      <c r="H182" s="45" t="s">
        <v>125</v>
      </c>
      <c r="I182" s="18" t="s">
        <v>75</v>
      </c>
      <c r="J182" s="49" t="s">
        <v>487</v>
      </c>
      <c r="K182" s="48" t="s">
        <v>28</v>
      </c>
      <c r="L182" s="47" t="s">
        <v>90</v>
      </c>
      <c r="M182" s="44" t="s">
        <v>74</v>
      </c>
      <c r="N182" s="78" t="s">
        <v>75</v>
      </c>
      <c r="O182" s="78" t="s">
        <v>75</v>
      </c>
      <c r="P182" s="78" t="s">
        <v>75</v>
      </c>
      <c r="Q182" s="43" t="s">
        <v>486</v>
      </c>
      <c r="R182" s="53" t="s">
        <v>76</v>
      </c>
      <c r="S182" s="76">
        <v>0</v>
      </c>
      <c r="T182" s="37">
        <v>1</v>
      </c>
      <c r="U182" s="83">
        <v>1</v>
      </c>
      <c r="V182" s="45">
        <f>SUMIF(ResumenCotizacion!$C:$C,E182,ResumenCotizacion!$P:$P)</f>
        <v>0</v>
      </c>
      <c r="W182" s="75">
        <f>IF(H182="USD",S182*SolCotizacion!$J$18,S182)</f>
        <v>0</v>
      </c>
      <c r="X182" s="3">
        <f>ROUND(W182/(1-VLOOKUP("Total porcentaje:",ResumenCotizacion!$F:$H,3,0)),2)</f>
        <v>0</v>
      </c>
      <c r="Y182" s="3">
        <f t="shared" si="8"/>
        <v>0</v>
      </c>
    </row>
    <row r="183" spans="1:25" ht="14.25" x14ac:dyDescent="0.2">
      <c r="A183" s="18" t="str">
        <f t="shared" si="6"/>
        <v>Catalogo principalOVS_ES ACADEMICO7LA-00001</v>
      </c>
      <c r="B183" s="18" t="str">
        <f t="shared" si="7"/>
        <v>7LA-00001OVS_ES ACADEMICO</v>
      </c>
      <c r="C183" s="18"/>
      <c r="D183" s="18" t="s">
        <v>122</v>
      </c>
      <c r="E183" s="46" t="s">
        <v>488</v>
      </c>
      <c r="F183" s="86" t="s">
        <v>124</v>
      </c>
      <c r="G183" s="18" t="s">
        <v>122</v>
      </c>
      <c r="H183" s="45" t="s">
        <v>125</v>
      </c>
      <c r="I183" s="18" t="s">
        <v>75</v>
      </c>
      <c r="J183" s="49" t="s">
        <v>489</v>
      </c>
      <c r="K183" s="48" t="s">
        <v>28</v>
      </c>
      <c r="L183" s="47" t="s">
        <v>90</v>
      </c>
      <c r="M183" s="44" t="s">
        <v>74</v>
      </c>
      <c r="N183" s="78" t="s">
        <v>75</v>
      </c>
      <c r="O183" s="78" t="s">
        <v>75</v>
      </c>
      <c r="P183" s="78" t="s">
        <v>75</v>
      </c>
      <c r="Q183" s="43" t="s">
        <v>488</v>
      </c>
      <c r="R183" s="53" t="s">
        <v>76</v>
      </c>
      <c r="S183" s="76">
        <v>5.7</v>
      </c>
      <c r="T183" s="37">
        <v>1</v>
      </c>
      <c r="U183" s="83">
        <v>1</v>
      </c>
      <c r="V183" s="45">
        <f>SUMIF(ResumenCotizacion!$C:$C,E183,ResumenCotizacion!$P:$P)</f>
        <v>0</v>
      </c>
      <c r="W183" s="75">
        <f>IF(H183="USD",S183*SolCotizacion!$J$18,S183)</f>
        <v>23526.579000000002</v>
      </c>
      <c r="X183" s="3">
        <f>ROUND(W183/(1-VLOOKUP("Total porcentaje:",ResumenCotizacion!$F:$H,3,0)),2)</f>
        <v>23526.58</v>
      </c>
      <c r="Y183" s="3">
        <f t="shared" si="8"/>
        <v>0</v>
      </c>
    </row>
    <row r="184" spans="1:25" ht="14.25" x14ac:dyDescent="0.2">
      <c r="A184" s="18" t="str">
        <f t="shared" si="6"/>
        <v>Catalogo principalOVS_ES ACADEMICO7LA-00002</v>
      </c>
      <c r="B184" s="18" t="str">
        <f t="shared" si="7"/>
        <v>7LA-00002OVS_ES ACADEMICO</v>
      </c>
      <c r="C184" s="18"/>
      <c r="D184" s="18" t="s">
        <v>122</v>
      </c>
      <c r="E184" s="46" t="s">
        <v>490</v>
      </c>
      <c r="F184" s="86" t="s">
        <v>124</v>
      </c>
      <c r="G184" s="18" t="s">
        <v>122</v>
      </c>
      <c r="H184" s="45" t="s">
        <v>125</v>
      </c>
      <c r="I184" s="18" t="s">
        <v>75</v>
      </c>
      <c r="J184" s="49" t="s">
        <v>491</v>
      </c>
      <c r="K184" s="48" t="s">
        <v>28</v>
      </c>
      <c r="L184" s="47" t="s">
        <v>90</v>
      </c>
      <c r="M184" s="44" t="s">
        <v>74</v>
      </c>
      <c r="N184" s="78" t="s">
        <v>75</v>
      </c>
      <c r="O184" s="78" t="s">
        <v>75</v>
      </c>
      <c r="P184" s="78" t="s">
        <v>75</v>
      </c>
      <c r="Q184" s="43" t="s">
        <v>490</v>
      </c>
      <c r="R184" s="53" t="s">
        <v>76</v>
      </c>
      <c r="S184" s="76">
        <v>5.7</v>
      </c>
      <c r="T184" s="37">
        <v>1</v>
      </c>
      <c r="U184" s="83">
        <v>1</v>
      </c>
      <c r="V184" s="45">
        <f>SUMIF(ResumenCotizacion!$C:$C,E184,ResumenCotizacion!$P:$P)</f>
        <v>0</v>
      </c>
      <c r="W184" s="75">
        <f>IF(H184="USD",S184*SolCotizacion!$J$18,S184)</f>
        <v>23526.579000000002</v>
      </c>
      <c r="X184" s="3">
        <f>ROUND(W184/(1-VLOOKUP("Total porcentaje:",ResumenCotizacion!$F:$H,3,0)),2)</f>
        <v>23526.58</v>
      </c>
      <c r="Y184" s="3">
        <f t="shared" si="8"/>
        <v>0</v>
      </c>
    </row>
    <row r="185" spans="1:25" ht="14.25" x14ac:dyDescent="0.2">
      <c r="A185" s="18" t="str">
        <f t="shared" si="6"/>
        <v>Catalogo principalOVS_ES ACADEMICO7LG-00001</v>
      </c>
      <c r="B185" s="18" t="str">
        <f t="shared" si="7"/>
        <v>7LG-00001OVS_ES ACADEMICO</v>
      </c>
      <c r="C185" s="18"/>
      <c r="D185" s="18" t="s">
        <v>122</v>
      </c>
      <c r="E185" s="46" t="s">
        <v>492</v>
      </c>
      <c r="F185" s="86" t="s">
        <v>124</v>
      </c>
      <c r="G185" s="18" t="s">
        <v>122</v>
      </c>
      <c r="H185" s="45" t="s">
        <v>125</v>
      </c>
      <c r="I185" s="18" t="s">
        <v>75</v>
      </c>
      <c r="J185" s="49" t="s">
        <v>493</v>
      </c>
      <c r="K185" s="48" t="s">
        <v>28</v>
      </c>
      <c r="L185" s="47" t="s">
        <v>90</v>
      </c>
      <c r="M185" s="44" t="s">
        <v>74</v>
      </c>
      <c r="N185" s="78" t="s">
        <v>75</v>
      </c>
      <c r="O185" s="78" t="s">
        <v>75</v>
      </c>
      <c r="P185" s="78" t="s">
        <v>75</v>
      </c>
      <c r="Q185" s="43" t="s">
        <v>492</v>
      </c>
      <c r="R185" s="53" t="s">
        <v>76</v>
      </c>
      <c r="S185" s="76">
        <v>4.3</v>
      </c>
      <c r="T185" s="37">
        <v>1</v>
      </c>
      <c r="U185" s="83">
        <v>1</v>
      </c>
      <c r="V185" s="45">
        <f>SUMIF(ResumenCotizacion!$C:$C,E185,ResumenCotizacion!$P:$P)</f>
        <v>0</v>
      </c>
      <c r="W185" s="75">
        <f>IF(H185="USD",S185*SolCotizacion!$J$18,S185)</f>
        <v>17748.120999999999</v>
      </c>
      <c r="X185" s="3">
        <f>ROUND(W185/(1-VLOOKUP("Total porcentaje:",ResumenCotizacion!$F:$H,3,0)),2)</f>
        <v>17748.12</v>
      </c>
      <c r="Y185" s="3">
        <f t="shared" si="8"/>
        <v>0</v>
      </c>
    </row>
    <row r="186" spans="1:25" ht="14.25" x14ac:dyDescent="0.2">
      <c r="A186" s="18" t="str">
        <f t="shared" si="6"/>
        <v>Catalogo principalOVS_ES ACADEMICO7NQ-00050</v>
      </c>
      <c r="B186" s="18" t="str">
        <f t="shared" si="7"/>
        <v>7NQ-00050OVS_ES ACADEMICO</v>
      </c>
      <c r="C186" s="18"/>
      <c r="D186" s="18" t="s">
        <v>122</v>
      </c>
      <c r="E186" s="46" t="s">
        <v>494</v>
      </c>
      <c r="F186" s="86" t="s">
        <v>124</v>
      </c>
      <c r="G186" s="18" t="s">
        <v>122</v>
      </c>
      <c r="H186" s="45" t="s">
        <v>125</v>
      </c>
      <c r="I186" s="18" t="s">
        <v>75</v>
      </c>
      <c r="J186" s="49" t="s">
        <v>495</v>
      </c>
      <c r="K186" s="48" t="s">
        <v>28</v>
      </c>
      <c r="L186" s="47" t="s">
        <v>90</v>
      </c>
      <c r="M186" s="44" t="s">
        <v>74</v>
      </c>
      <c r="N186" s="78" t="s">
        <v>75</v>
      </c>
      <c r="O186" s="78" t="s">
        <v>75</v>
      </c>
      <c r="P186" s="78" t="s">
        <v>75</v>
      </c>
      <c r="Q186" s="43" t="s">
        <v>494</v>
      </c>
      <c r="R186" s="53" t="s">
        <v>127</v>
      </c>
      <c r="S186" s="76">
        <v>377</v>
      </c>
      <c r="T186" s="37">
        <v>1</v>
      </c>
      <c r="U186" s="83">
        <v>1</v>
      </c>
      <c r="V186" s="45">
        <f>SUMIF(ResumenCotizacion!$C:$C,E186,ResumenCotizacion!$P:$P)</f>
        <v>0</v>
      </c>
      <c r="W186" s="75">
        <f>IF(H186="USD",S186*SolCotizacion!$J$18,S186)</f>
        <v>1556056.1900000002</v>
      </c>
      <c r="X186" s="3">
        <f>ROUND(W186/(1-VLOOKUP("Total porcentaje:",ResumenCotizacion!$F:$H,3,0)),2)</f>
        <v>1556056.19</v>
      </c>
      <c r="Y186" s="3">
        <f t="shared" si="8"/>
        <v>0</v>
      </c>
    </row>
    <row r="187" spans="1:25" ht="14.25" x14ac:dyDescent="0.2">
      <c r="A187" s="18" t="str">
        <f t="shared" si="6"/>
        <v>Catalogo principalOVS_ES ACADEMICO7NQ-00051</v>
      </c>
      <c r="B187" s="18" t="str">
        <f t="shared" si="7"/>
        <v>7NQ-00051OVS_ES ACADEMICO</v>
      </c>
      <c r="C187" s="18"/>
      <c r="D187" s="18" t="s">
        <v>122</v>
      </c>
      <c r="E187" s="46" t="s">
        <v>496</v>
      </c>
      <c r="F187" s="86" t="s">
        <v>124</v>
      </c>
      <c r="G187" s="18" t="s">
        <v>122</v>
      </c>
      <c r="H187" s="45" t="s">
        <v>125</v>
      </c>
      <c r="I187" s="18" t="s">
        <v>75</v>
      </c>
      <c r="J187" s="49" t="s">
        <v>497</v>
      </c>
      <c r="K187" s="48" t="s">
        <v>28</v>
      </c>
      <c r="L187" s="47" t="s">
        <v>90</v>
      </c>
      <c r="M187" s="44" t="s">
        <v>74</v>
      </c>
      <c r="N187" s="78" t="s">
        <v>75</v>
      </c>
      <c r="O187" s="78" t="s">
        <v>75</v>
      </c>
      <c r="P187" s="78" t="s">
        <v>75</v>
      </c>
      <c r="Q187" s="43" t="s">
        <v>496</v>
      </c>
      <c r="R187" s="53" t="s">
        <v>127</v>
      </c>
      <c r="S187" s="76">
        <v>377</v>
      </c>
      <c r="T187" s="37">
        <v>1</v>
      </c>
      <c r="U187" s="83">
        <v>1</v>
      </c>
      <c r="V187" s="45">
        <f>SUMIF(ResumenCotizacion!$C:$C,E187,ResumenCotizacion!$P:$P)</f>
        <v>0</v>
      </c>
      <c r="W187" s="75">
        <f>IF(H187="USD",S187*SolCotizacion!$J$18,S187)</f>
        <v>1556056.1900000002</v>
      </c>
      <c r="X187" s="3">
        <f>ROUND(W187/(1-VLOOKUP("Total porcentaje:",ResumenCotizacion!$F:$H,3,0)),2)</f>
        <v>1556056.19</v>
      </c>
      <c r="Y187" s="3">
        <f t="shared" si="8"/>
        <v>0</v>
      </c>
    </row>
    <row r="188" spans="1:25" ht="14.25" x14ac:dyDescent="0.2">
      <c r="A188" s="18" t="str">
        <f t="shared" si="6"/>
        <v>Catalogo principalOVS_ES ACADEMICO7RJ-00001</v>
      </c>
      <c r="B188" s="18" t="str">
        <f t="shared" si="7"/>
        <v>7RJ-00001OVS_ES ACADEMICO</v>
      </c>
      <c r="C188" s="18"/>
      <c r="D188" s="18" t="s">
        <v>122</v>
      </c>
      <c r="E188" s="46" t="s">
        <v>498</v>
      </c>
      <c r="F188" s="86" t="s">
        <v>124</v>
      </c>
      <c r="G188" s="18" t="s">
        <v>122</v>
      </c>
      <c r="H188" s="45" t="s">
        <v>125</v>
      </c>
      <c r="I188" s="18" t="s">
        <v>75</v>
      </c>
      <c r="J188" s="49" t="s">
        <v>499</v>
      </c>
      <c r="K188" s="48" t="s">
        <v>28</v>
      </c>
      <c r="L188" s="47" t="s">
        <v>90</v>
      </c>
      <c r="M188" s="44" t="s">
        <v>74</v>
      </c>
      <c r="N188" s="78" t="s">
        <v>75</v>
      </c>
      <c r="O188" s="78" t="s">
        <v>75</v>
      </c>
      <c r="P188" s="78" t="s">
        <v>75</v>
      </c>
      <c r="Q188" s="43" t="s">
        <v>498</v>
      </c>
      <c r="R188" s="53" t="s">
        <v>76</v>
      </c>
      <c r="S188" s="76">
        <v>10.3</v>
      </c>
      <c r="T188" s="37">
        <v>1</v>
      </c>
      <c r="U188" s="83">
        <v>1</v>
      </c>
      <c r="V188" s="45">
        <f>SUMIF(ResumenCotizacion!$C:$C,E188,ResumenCotizacion!$P:$P)</f>
        <v>0</v>
      </c>
      <c r="W188" s="75">
        <f>IF(H188="USD",S188*SolCotizacion!$J$18,S188)</f>
        <v>42512.941000000006</v>
      </c>
      <c r="X188" s="3">
        <f>ROUND(W188/(1-VLOOKUP("Total porcentaje:",ResumenCotizacion!$F:$H,3,0)),2)</f>
        <v>42512.94</v>
      </c>
      <c r="Y188" s="3">
        <f t="shared" si="8"/>
        <v>0</v>
      </c>
    </row>
    <row r="189" spans="1:25" ht="14.25" x14ac:dyDescent="0.2">
      <c r="A189" s="18" t="str">
        <f t="shared" si="6"/>
        <v>Catalogo principalOVS_ES ACADEMICO7RJ-00002</v>
      </c>
      <c r="B189" s="18" t="str">
        <f t="shared" si="7"/>
        <v>7RJ-00002OVS_ES ACADEMICO</v>
      </c>
      <c r="C189" s="18"/>
      <c r="D189" s="18" t="s">
        <v>122</v>
      </c>
      <c r="E189" s="46" t="s">
        <v>500</v>
      </c>
      <c r="F189" s="86" t="s">
        <v>124</v>
      </c>
      <c r="G189" s="18" t="s">
        <v>122</v>
      </c>
      <c r="H189" s="45" t="s">
        <v>125</v>
      </c>
      <c r="I189" s="18" t="s">
        <v>75</v>
      </c>
      <c r="J189" s="49" t="s">
        <v>501</v>
      </c>
      <c r="K189" s="48" t="s">
        <v>28</v>
      </c>
      <c r="L189" s="47" t="s">
        <v>90</v>
      </c>
      <c r="M189" s="44" t="s">
        <v>74</v>
      </c>
      <c r="N189" s="78" t="s">
        <v>75</v>
      </c>
      <c r="O189" s="78" t="s">
        <v>75</v>
      </c>
      <c r="P189" s="78" t="s">
        <v>75</v>
      </c>
      <c r="Q189" s="43" t="s">
        <v>500</v>
      </c>
      <c r="R189" s="53" t="s">
        <v>76</v>
      </c>
      <c r="S189" s="76">
        <v>10.3</v>
      </c>
      <c r="T189" s="37">
        <v>1</v>
      </c>
      <c r="U189" s="83">
        <v>1</v>
      </c>
      <c r="V189" s="45">
        <f>SUMIF(ResumenCotizacion!$C:$C,E189,ResumenCotizacion!$P:$P)</f>
        <v>0</v>
      </c>
      <c r="W189" s="75">
        <f>IF(H189="USD",S189*SolCotizacion!$J$18,S189)</f>
        <v>42512.941000000006</v>
      </c>
      <c r="X189" s="3">
        <f>ROUND(W189/(1-VLOOKUP("Total porcentaje:",ResumenCotizacion!$F:$H,3,0)),2)</f>
        <v>42512.94</v>
      </c>
      <c r="Y189" s="3">
        <f t="shared" si="8"/>
        <v>0</v>
      </c>
    </row>
    <row r="190" spans="1:25" ht="14.25" x14ac:dyDescent="0.2">
      <c r="A190" s="18" t="str">
        <f t="shared" si="6"/>
        <v>Catalogo principalOVS_ES ACADEMICO7RS-00001</v>
      </c>
      <c r="B190" s="18" t="str">
        <f t="shared" si="7"/>
        <v>7RS-00001OVS_ES ACADEMICO</v>
      </c>
      <c r="C190" s="18"/>
      <c r="D190" s="18" t="s">
        <v>122</v>
      </c>
      <c r="E190" s="46" t="s">
        <v>502</v>
      </c>
      <c r="F190" s="86" t="s">
        <v>124</v>
      </c>
      <c r="G190" s="18" t="s">
        <v>122</v>
      </c>
      <c r="H190" s="45" t="s">
        <v>125</v>
      </c>
      <c r="I190" s="18" t="s">
        <v>75</v>
      </c>
      <c r="J190" s="49" t="s">
        <v>503</v>
      </c>
      <c r="K190" s="48" t="s">
        <v>28</v>
      </c>
      <c r="L190" s="47" t="s">
        <v>90</v>
      </c>
      <c r="M190" s="44" t="s">
        <v>74</v>
      </c>
      <c r="N190" s="78" t="s">
        <v>75</v>
      </c>
      <c r="O190" s="78" t="s">
        <v>75</v>
      </c>
      <c r="P190" s="78" t="s">
        <v>75</v>
      </c>
      <c r="Q190" s="43" t="s">
        <v>502</v>
      </c>
      <c r="R190" s="53" t="s">
        <v>76</v>
      </c>
      <c r="S190" s="76">
        <v>8</v>
      </c>
      <c r="T190" s="37">
        <v>1</v>
      </c>
      <c r="U190" s="83">
        <v>1</v>
      </c>
      <c r="V190" s="45">
        <f>SUMIF(ResumenCotizacion!$C:$C,E190,ResumenCotizacion!$P:$P)</f>
        <v>0</v>
      </c>
      <c r="W190" s="75">
        <f>IF(H190="USD",S190*SolCotizacion!$J$18,S190)</f>
        <v>33019.760000000002</v>
      </c>
      <c r="X190" s="3">
        <f>ROUND(W190/(1-VLOOKUP("Total porcentaje:",ResumenCotizacion!$F:$H,3,0)),2)</f>
        <v>33019.760000000002</v>
      </c>
      <c r="Y190" s="3">
        <f t="shared" si="8"/>
        <v>0</v>
      </c>
    </row>
    <row r="191" spans="1:25" ht="14.25" x14ac:dyDescent="0.2">
      <c r="A191" s="18" t="str">
        <f t="shared" si="6"/>
        <v>Catalogo principalOVS_ES ACADEMICO7U6-00008</v>
      </c>
      <c r="B191" s="18" t="str">
        <f t="shared" si="7"/>
        <v>7U6-00008OVS_ES ACADEMICO</v>
      </c>
      <c r="C191" s="18"/>
      <c r="D191" s="18" t="s">
        <v>122</v>
      </c>
      <c r="E191" s="46" t="s">
        <v>504</v>
      </c>
      <c r="F191" s="86" t="s">
        <v>124</v>
      </c>
      <c r="G191" s="18" t="s">
        <v>122</v>
      </c>
      <c r="H191" s="45" t="s">
        <v>125</v>
      </c>
      <c r="I191" s="18" t="s">
        <v>75</v>
      </c>
      <c r="J191" s="49" t="s">
        <v>505</v>
      </c>
      <c r="K191" s="48" t="s">
        <v>28</v>
      </c>
      <c r="L191" s="47" t="s">
        <v>90</v>
      </c>
      <c r="M191" s="44" t="s">
        <v>74</v>
      </c>
      <c r="N191" s="78" t="s">
        <v>75</v>
      </c>
      <c r="O191" s="78" t="s">
        <v>75</v>
      </c>
      <c r="P191" s="78" t="s">
        <v>75</v>
      </c>
      <c r="Q191" s="43" t="s">
        <v>504</v>
      </c>
      <c r="R191" s="53" t="s">
        <v>76</v>
      </c>
      <c r="S191" s="76">
        <v>0.48</v>
      </c>
      <c r="T191" s="37">
        <v>1</v>
      </c>
      <c r="U191" s="83">
        <v>1</v>
      </c>
      <c r="V191" s="45">
        <f>SUMIF(ResumenCotizacion!$C:$C,E191,ResumenCotizacion!$P:$P)</f>
        <v>0</v>
      </c>
      <c r="W191" s="75">
        <f>IF(H191="USD",S191*SolCotizacion!$J$18,S191)</f>
        <v>1981.1856</v>
      </c>
      <c r="X191" s="3">
        <f>ROUND(W191/(1-VLOOKUP("Total porcentaje:",ResumenCotizacion!$F:$H,3,0)),2)</f>
        <v>1981.19</v>
      </c>
      <c r="Y191" s="3">
        <f t="shared" si="8"/>
        <v>0</v>
      </c>
    </row>
    <row r="192" spans="1:25" ht="14.25" x14ac:dyDescent="0.2">
      <c r="A192" s="18" t="str">
        <f t="shared" si="6"/>
        <v>Catalogo principalOVS_ES ACADEMICO7U6-00009</v>
      </c>
      <c r="B192" s="18" t="str">
        <f t="shared" si="7"/>
        <v>7U6-00009OVS_ES ACADEMICO</v>
      </c>
      <c r="C192" s="18"/>
      <c r="D192" s="18" t="s">
        <v>122</v>
      </c>
      <c r="E192" s="46" t="s">
        <v>506</v>
      </c>
      <c r="F192" s="86" t="s">
        <v>124</v>
      </c>
      <c r="G192" s="18" t="s">
        <v>122</v>
      </c>
      <c r="H192" s="45" t="s">
        <v>125</v>
      </c>
      <c r="I192" s="18" t="s">
        <v>75</v>
      </c>
      <c r="J192" s="49" t="s">
        <v>507</v>
      </c>
      <c r="K192" s="48" t="s">
        <v>28</v>
      </c>
      <c r="L192" s="47" t="s">
        <v>90</v>
      </c>
      <c r="M192" s="44" t="s">
        <v>74</v>
      </c>
      <c r="N192" s="78" t="s">
        <v>75</v>
      </c>
      <c r="O192" s="78" t="s">
        <v>75</v>
      </c>
      <c r="P192" s="78" t="s">
        <v>75</v>
      </c>
      <c r="Q192" s="43" t="s">
        <v>506</v>
      </c>
      <c r="R192" s="53" t="s">
        <v>76</v>
      </c>
      <c r="S192" s="76">
        <v>0.48</v>
      </c>
      <c r="T192" s="37">
        <v>1</v>
      </c>
      <c r="U192" s="83">
        <v>1</v>
      </c>
      <c r="V192" s="45">
        <f>SUMIF(ResumenCotizacion!$C:$C,E192,ResumenCotizacion!$P:$P)</f>
        <v>0</v>
      </c>
      <c r="W192" s="75">
        <f>IF(H192="USD",S192*SolCotizacion!$J$18,S192)</f>
        <v>1981.1856</v>
      </c>
      <c r="X192" s="3">
        <f>ROUND(W192/(1-VLOOKUP("Total porcentaje:",ResumenCotizacion!$F:$H,3,0)),2)</f>
        <v>1981.19</v>
      </c>
      <c r="Y192" s="3">
        <f t="shared" si="8"/>
        <v>0</v>
      </c>
    </row>
    <row r="193" spans="1:25" ht="14.25" x14ac:dyDescent="0.2">
      <c r="A193" s="18" t="str">
        <f t="shared" si="6"/>
        <v>Catalogo principalOVS_ES ACADEMICO7U6-00011</v>
      </c>
      <c r="B193" s="18" t="str">
        <f t="shared" si="7"/>
        <v>7U6-00011OVS_ES ACADEMICO</v>
      </c>
      <c r="C193" s="18"/>
      <c r="D193" s="18" t="s">
        <v>122</v>
      </c>
      <c r="E193" s="46" t="s">
        <v>508</v>
      </c>
      <c r="F193" s="86" t="s">
        <v>124</v>
      </c>
      <c r="G193" s="18" t="s">
        <v>122</v>
      </c>
      <c r="H193" s="45" t="s">
        <v>125</v>
      </c>
      <c r="I193" s="18" t="s">
        <v>75</v>
      </c>
      <c r="J193" s="49" t="s">
        <v>509</v>
      </c>
      <c r="K193" s="48" t="s">
        <v>28</v>
      </c>
      <c r="L193" s="47" t="s">
        <v>90</v>
      </c>
      <c r="M193" s="44" t="s">
        <v>74</v>
      </c>
      <c r="N193" s="78" t="s">
        <v>75</v>
      </c>
      <c r="O193" s="78" t="s">
        <v>75</v>
      </c>
      <c r="P193" s="78" t="s">
        <v>75</v>
      </c>
      <c r="Q193" s="43" t="s">
        <v>508</v>
      </c>
      <c r="R193" s="53" t="s">
        <v>76</v>
      </c>
      <c r="S193" s="76">
        <v>0.48</v>
      </c>
      <c r="T193" s="37">
        <v>1</v>
      </c>
      <c r="U193" s="83">
        <v>1</v>
      </c>
      <c r="V193" s="45">
        <f>SUMIF(ResumenCotizacion!$C:$C,E193,ResumenCotizacion!$P:$P)</f>
        <v>0</v>
      </c>
      <c r="W193" s="75">
        <f>IF(H193="USD",S193*SolCotizacion!$J$18,S193)</f>
        <v>1981.1856</v>
      </c>
      <c r="X193" s="3">
        <f>ROUND(W193/(1-VLOOKUP("Total porcentaje:",ResumenCotizacion!$F:$H,3,0)),2)</f>
        <v>1981.19</v>
      </c>
      <c r="Y193" s="3">
        <f t="shared" si="8"/>
        <v>0</v>
      </c>
    </row>
    <row r="194" spans="1:25" ht="14.25" x14ac:dyDescent="0.2">
      <c r="A194" s="18" t="str">
        <f t="shared" ref="A194:A257" si="9">D194&amp;F194&amp;E194</f>
        <v>Catalogo principalOVS_ES ACADEMICO7VC-00171</v>
      </c>
      <c r="B194" s="18" t="str">
        <f t="shared" ref="B194:B257" si="10">E194&amp;F194</f>
        <v>7VC-00171OVS_ES ACADEMICO</v>
      </c>
      <c r="C194" s="18"/>
      <c r="D194" s="18" t="s">
        <v>122</v>
      </c>
      <c r="E194" s="46" t="s">
        <v>510</v>
      </c>
      <c r="F194" s="86" t="s">
        <v>124</v>
      </c>
      <c r="G194" s="18" t="s">
        <v>122</v>
      </c>
      <c r="H194" s="45" t="s">
        <v>125</v>
      </c>
      <c r="I194" s="18" t="s">
        <v>75</v>
      </c>
      <c r="J194" s="49" t="s">
        <v>511</v>
      </c>
      <c r="K194" s="48" t="s">
        <v>28</v>
      </c>
      <c r="L194" s="47" t="s">
        <v>90</v>
      </c>
      <c r="M194" s="44" t="s">
        <v>74</v>
      </c>
      <c r="N194" s="78" t="s">
        <v>75</v>
      </c>
      <c r="O194" s="78" t="s">
        <v>75</v>
      </c>
      <c r="P194" s="78" t="s">
        <v>75</v>
      </c>
      <c r="Q194" s="43" t="s">
        <v>510</v>
      </c>
      <c r="R194" s="53" t="s">
        <v>127</v>
      </c>
      <c r="S194" s="76">
        <v>212</v>
      </c>
      <c r="T194" s="37">
        <v>1</v>
      </c>
      <c r="U194" s="83">
        <v>1</v>
      </c>
      <c r="V194" s="45">
        <f>SUMIF(ResumenCotizacion!$C:$C,E194,ResumenCotizacion!$P:$P)</f>
        <v>0</v>
      </c>
      <c r="W194" s="75">
        <f>IF(H194="USD",S194*SolCotizacion!$J$18,S194)</f>
        <v>875023.64</v>
      </c>
      <c r="X194" s="3">
        <f>ROUND(W194/(1-VLOOKUP("Total porcentaje:",ResumenCotizacion!$F:$H,3,0)),2)</f>
        <v>875023.64</v>
      </c>
      <c r="Y194" s="3">
        <f t="shared" si="8"/>
        <v>0</v>
      </c>
    </row>
    <row r="195" spans="1:25" ht="14.25" x14ac:dyDescent="0.2">
      <c r="A195" s="18" t="str">
        <f t="shared" si="9"/>
        <v>Catalogo principalOVS_ES ACADEMICO7VC-00172</v>
      </c>
      <c r="B195" s="18" t="str">
        <f t="shared" si="10"/>
        <v>7VC-00172OVS_ES ACADEMICO</v>
      </c>
      <c r="C195" s="18"/>
      <c r="D195" s="18" t="s">
        <v>122</v>
      </c>
      <c r="E195" s="46" t="s">
        <v>512</v>
      </c>
      <c r="F195" s="86" t="s">
        <v>124</v>
      </c>
      <c r="G195" s="18" t="s">
        <v>122</v>
      </c>
      <c r="H195" s="45" t="s">
        <v>125</v>
      </c>
      <c r="I195" s="18" t="s">
        <v>75</v>
      </c>
      <c r="J195" s="49" t="s">
        <v>513</v>
      </c>
      <c r="K195" s="48" t="s">
        <v>28</v>
      </c>
      <c r="L195" s="47" t="s">
        <v>90</v>
      </c>
      <c r="M195" s="44" t="s">
        <v>74</v>
      </c>
      <c r="N195" s="78" t="s">
        <v>75</v>
      </c>
      <c r="O195" s="78" t="s">
        <v>75</v>
      </c>
      <c r="P195" s="78" t="s">
        <v>75</v>
      </c>
      <c r="Q195" s="43" t="s">
        <v>512</v>
      </c>
      <c r="R195" s="53" t="s">
        <v>127</v>
      </c>
      <c r="S195" s="76">
        <v>212</v>
      </c>
      <c r="T195" s="37">
        <v>1</v>
      </c>
      <c r="U195" s="83">
        <v>1</v>
      </c>
      <c r="V195" s="45">
        <f>SUMIF(ResumenCotizacion!$C:$C,E195,ResumenCotizacion!$P:$P)</f>
        <v>0</v>
      </c>
      <c r="W195" s="75">
        <f>IF(H195="USD",S195*SolCotizacion!$J$18,S195)</f>
        <v>875023.64</v>
      </c>
      <c r="X195" s="3">
        <f>ROUND(W195/(1-VLOOKUP("Total porcentaje:",ResumenCotizacion!$F:$H,3,0)),2)</f>
        <v>875023.64</v>
      </c>
      <c r="Y195" s="3">
        <f t="shared" ref="Y195:Y258" si="11">V195*X195</f>
        <v>0</v>
      </c>
    </row>
    <row r="196" spans="1:25" ht="14.25" x14ac:dyDescent="0.2">
      <c r="A196" s="18" t="str">
        <f t="shared" si="9"/>
        <v>Catalogo principalOVS_ES ACADEMICO9EA-00310</v>
      </c>
      <c r="B196" s="18" t="str">
        <f t="shared" si="10"/>
        <v>9EA-00310OVS_ES ACADEMICO</v>
      </c>
      <c r="C196" s="18"/>
      <c r="D196" s="18" t="s">
        <v>122</v>
      </c>
      <c r="E196" s="46" t="s">
        <v>514</v>
      </c>
      <c r="F196" s="86" t="s">
        <v>124</v>
      </c>
      <c r="G196" s="18" t="s">
        <v>122</v>
      </c>
      <c r="H196" s="45" t="s">
        <v>125</v>
      </c>
      <c r="I196" s="18" t="s">
        <v>75</v>
      </c>
      <c r="J196" s="49" t="s">
        <v>515</v>
      </c>
      <c r="K196" s="48" t="s">
        <v>28</v>
      </c>
      <c r="L196" s="47" t="s">
        <v>90</v>
      </c>
      <c r="M196" s="44" t="s">
        <v>74</v>
      </c>
      <c r="N196" s="78" t="s">
        <v>75</v>
      </c>
      <c r="O196" s="78" t="s">
        <v>75</v>
      </c>
      <c r="P196" s="78" t="s">
        <v>75</v>
      </c>
      <c r="Q196" s="43" t="s">
        <v>514</v>
      </c>
      <c r="R196" s="53" t="s">
        <v>127</v>
      </c>
      <c r="S196" s="76">
        <v>389</v>
      </c>
      <c r="T196" s="37">
        <v>1</v>
      </c>
      <c r="U196" s="83">
        <v>1</v>
      </c>
      <c r="V196" s="45">
        <f>SUMIF(ResumenCotizacion!$C:$C,E196,ResumenCotizacion!$P:$P)</f>
        <v>0</v>
      </c>
      <c r="W196" s="75">
        <f>IF(H196="USD",S196*SolCotizacion!$J$18,S196)</f>
        <v>1605585.83</v>
      </c>
      <c r="X196" s="3">
        <f>ROUND(W196/(1-VLOOKUP("Total porcentaje:",ResumenCotizacion!$F:$H,3,0)),2)</f>
        <v>1605585.83</v>
      </c>
      <c r="Y196" s="3">
        <f t="shared" si="11"/>
        <v>0</v>
      </c>
    </row>
    <row r="197" spans="1:25" ht="14.25" x14ac:dyDescent="0.2">
      <c r="A197" s="18" t="str">
        <f t="shared" si="9"/>
        <v>Catalogo principalOVS_ES ACADEMICO9EA-00311</v>
      </c>
      <c r="B197" s="18" t="str">
        <f t="shared" si="10"/>
        <v>9EA-00311OVS_ES ACADEMICO</v>
      </c>
      <c r="C197" s="18"/>
      <c r="D197" s="18" t="s">
        <v>122</v>
      </c>
      <c r="E197" s="46" t="s">
        <v>516</v>
      </c>
      <c r="F197" s="86" t="s">
        <v>124</v>
      </c>
      <c r="G197" s="18" t="s">
        <v>122</v>
      </c>
      <c r="H197" s="45" t="s">
        <v>125</v>
      </c>
      <c r="I197" s="18" t="s">
        <v>75</v>
      </c>
      <c r="J197" s="49" t="s">
        <v>517</v>
      </c>
      <c r="K197" s="48" t="s">
        <v>28</v>
      </c>
      <c r="L197" s="47" t="s">
        <v>90</v>
      </c>
      <c r="M197" s="44" t="s">
        <v>74</v>
      </c>
      <c r="N197" s="78" t="s">
        <v>75</v>
      </c>
      <c r="O197" s="78" t="s">
        <v>75</v>
      </c>
      <c r="P197" s="78" t="s">
        <v>75</v>
      </c>
      <c r="Q197" s="43" t="s">
        <v>516</v>
      </c>
      <c r="R197" s="53" t="s">
        <v>127</v>
      </c>
      <c r="S197" s="76">
        <v>389</v>
      </c>
      <c r="T197" s="37">
        <v>1</v>
      </c>
      <c r="U197" s="83">
        <v>1</v>
      </c>
      <c r="V197" s="45">
        <f>SUMIF(ResumenCotizacion!$C:$C,E197,ResumenCotizacion!$P:$P)</f>
        <v>0</v>
      </c>
      <c r="W197" s="75">
        <f>IF(H197="USD",S197*SolCotizacion!$J$18,S197)</f>
        <v>1605585.83</v>
      </c>
      <c r="X197" s="3">
        <f>ROUND(W197/(1-VLOOKUP("Total porcentaje:",ResumenCotizacion!$F:$H,3,0)),2)</f>
        <v>1605585.83</v>
      </c>
      <c r="Y197" s="3">
        <f t="shared" si="11"/>
        <v>0</v>
      </c>
    </row>
    <row r="198" spans="1:25" ht="14.25" x14ac:dyDescent="0.2">
      <c r="A198" s="18" t="str">
        <f t="shared" si="9"/>
        <v>Catalogo principalOVS_ES ACADEMICO9EA-00312</v>
      </c>
      <c r="B198" s="18" t="str">
        <f t="shared" si="10"/>
        <v>9EA-00312OVS_ES ACADEMICO</v>
      </c>
      <c r="C198" s="18"/>
      <c r="D198" s="18" t="s">
        <v>122</v>
      </c>
      <c r="E198" s="46" t="s">
        <v>518</v>
      </c>
      <c r="F198" s="86" t="s">
        <v>124</v>
      </c>
      <c r="G198" s="18" t="s">
        <v>122</v>
      </c>
      <c r="H198" s="45" t="s">
        <v>125</v>
      </c>
      <c r="I198" s="18" t="s">
        <v>75</v>
      </c>
      <c r="J198" s="49" t="s">
        <v>519</v>
      </c>
      <c r="K198" s="48" t="s">
        <v>28</v>
      </c>
      <c r="L198" s="47" t="s">
        <v>90</v>
      </c>
      <c r="M198" s="44" t="s">
        <v>74</v>
      </c>
      <c r="N198" s="78" t="s">
        <v>75</v>
      </c>
      <c r="O198" s="78" t="s">
        <v>75</v>
      </c>
      <c r="P198" s="78" t="s">
        <v>75</v>
      </c>
      <c r="Q198" s="43" t="s">
        <v>518</v>
      </c>
      <c r="R198" s="53" t="s">
        <v>127</v>
      </c>
      <c r="S198" s="76">
        <v>321</v>
      </c>
      <c r="T198" s="37">
        <v>1</v>
      </c>
      <c r="U198" s="83">
        <v>1</v>
      </c>
      <c r="V198" s="45">
        <f>SUMIF(ResumenCotizacion!$C:$C,E198,ResumenCotizacion!$P:$P)</f>
        <v>0</v>
      </c>
      <c r="W198" s="75">
        <f>IF(H198="USD",S198*SolCotizacion!$J$18,S198)</f>
        <v>1324917.8700000001</v>
      </c>
      <c r="X198" s="3">
        <f>ROUND(W198/(1-VLOOKUP("Total porcentaje:",ResumenCotizacion!$F:$H,3,0)),2)</f>
        <v>1324917.8700000001</v>
      </c>
      <c r="Y198" s="3">
        <f t="shared" si="11"/>
        <v>0</v>
      </c>
    </row>
    <row r="199" spans="1:25" ht="14.25" x14ac:dyDescent="0.2">
      <c r="A199" s="18" t="str">
        <f t="shared" si="9"/>
        <v>Catalogo principalOVS_ES ACADEMICO9EA-00313</v>
      </c>
      <c r="B199" s="18" t="str">
        <f t="shared" si="10"/>
        <v>9EA-00313OVS_ES ACADEMICO</v>
      </c>
      <c r="C199" s="18"/>
      <c r="D199" s="18" t="s">
        <v>122</v>
      </c>
      <c r="E199" s="46" t="s">
        <v>520</v>
      </c>
      <c r="F199" s="86" t="s">
        <v>124</v>
      </c>
      <c r="G199" s="18" t="s">
        <v>122</v>
      </c>
      <c r="H199" s="45" t="s">
        <v>125</v>
      </c>
      <c r="I199" s="18" t="s">
        <v>75</v>
      </c>
      <c r="J199" s="49" t="s">
        <v>521</v>
      </c>
      <c r="K199" s="48" t="s">
        <v>28</v>
      </c>
      <c r="L199" s="47" t="s">
        <v>90</v>
      </c>
      <c r="M199" s="44" t="s">
        <v>74</v>
      </c>
      <c r="N199" s="78" t="s">
        <v>75</v>
      </c>
      <c r="O199" s="78" t="s">
        <v>75</v>
      </c>
      <c r="P199" s="78" t="s">
        <v>75</v>
      </c>
      <c r="Q199" s="43" t="s">
        <v>520</v>
      </c>
      <c r="R199" s="53" t="s">
        <v>127</v>
      </c>
      <c r="S199" s="76">
        <v>321</v>
      </c>
      <c r="T199" s="37">
        <v>1</v>
      </c>
      <c r="U199" s="83">
        <v>1</v>
      </c>
      <c r="V199" s="45">
        <f>SUMIF(ResumenCotizacion!$C:$C,E199,ResumenCotizacion!$P:$P)</f>
        <v>0</v>
      </c>
      <c r="W199" s="75">
        <f>IF(H199="USD",S199*SolCotizacion!$J$18,S199)</f>
        <v>1324917.8700000001</v>
      </c>
      <c r="X199" s="3">
        <f>ROUND(W199/(1-VLOOKUP("Total porcentaje:",ResumenCotizacion!$F:$H,3,0)),2)</f>
        <v>1324917.8700000001</v>
      </c>
      <c r="Y199" s="3">
        <f t="shared" si="11"/>
        <v>0</v>
      </c>
    </row>
    <row r="200" spans="1:25" ht="14.25" x14ac:dyDescent="0.2">
      <c r="A200" s="18" t="str">
        <f t="shared" si="9"/>
        <v>Catalogo principalOVS_ES ACADEMICO9EA-00314</v>
      </c>
      <c r="B200" s="18" t="str">
        <f t="shared" si="10"/>
        <v>9EA-00314OVS_ES ACADEMICO</v>
      </c>
      <c r="C200" s="18"/>
      <c r="D200" s="18" t="s">
        <v>122</v>
      </c>
      <c r="E200" s="46" t="s">
        <v>522</v>
      </c>
      <c r="F200" s="86" t="s">
        <v>124</v>
      </c>
      <c r="G200" s="18" t="s">
        <v>122</v>
      </c>
      <c r="H200" s="45" t="s">
        <v>125</v>
      </c>
      <c r="I200" s="18" t="s">
        <v>75</v>
      </c>
      <c r="J200" s="49" t="s">
        <v>523</v>
      </c>
      <c r="K200" s="48" t="s">
        <v>28</v>
      </c>
      <c r="L200" s="47" t="s">
        <v>90</v>
      </c>
      <c r="M200" s="44" t="s">
        <v>74</v>
      </c>
      <c r="N200" s="78" t="s">
        <v>75</v>
      </c>
      <c r="O200" s="78" t="s">
        <v>75</v>
      </c>
      <c r="P200" s="78" t="s">
        <v>75</v>
      </c>
      <c r="Q200" s="43" t="s">
        <v>522</v>
      </c>
      <c r="R200" s="53" t="s">
        <v>127</v>
      </c>
      <c r="S200" s="76">
        <v>49</v>
      </c>
      <c r="T200" s="37">
        <v>1</v>
      </c>
      <c r="U200" s="83">
        <v>1</v>
      </c>
      <c r="V200" s="45">
        <f>SUMIF(ResumenCotizacion!$C:$C,E200,ResumenCotizacion!$P:$P)</f>
        <v>0</v>
      </c>
      <c r="W200" s="75">
        <f>IF(H200="USD",S200*SolCotizacion!$J$18,S200)</f>
        <v>202246.03</v>
      </c>
      <c r="X200" s="3">
        <f>ROUND(W200/(1-VLOOKUP("Total porcentaje:",ResumenCotizacion!$F:$H,3,0)),2)</f>
        <v>202246.03</v>
      </c>
      <c r="Y200" s="3">
        <f t="shared" si="11"/>
        <v>0</v>
      </c>
    </row>
    <row r="201" spans="1:25" ht="14.25" x14ac:dyDescent="0.2">
      <c r="A201" s="18" t="str">
        <f t="shared" si="9"/>
        <v>Catalogo principalOVS_ES ACADEMICO9EA-00315</v>
      </c>
      <c r="B201" s="18" t="str">
        <f t="shared" si="10"/>
        <v>9EA-00315OVS_ES ACADEMICO</v>
      </c>
      <c r="C201" s="18"/>
      <c r="D201" s="18" t="s">
        <v>122</v>
      </c>
      <c r="E201" s="46" t="s">
        <v>524</v>
      </c>
      <c r="F201" s="86" t="s">
        <v>124</v>
      </c>
      <c r="G201" s="18" t="s">
        <v>122</v>
      </c>
      <c r="H201" s="45" t="s">
        <v>125</v>
      </c>
      <c r="I201" s="18" t="s">
        <v>75</v>
      </c>
      <c r="J201" s="49" t="s">
        <v>525</v>
      </c>
      <c r="K201" s="48" t="s">
        <v>28</v>
      </c>
      <c r="L201" s="47" t="s">
        <v>90</v>
      </c>
      <c r="M201" s="44" t="s">
        <v>74</v>
      </c>
      <c r="N201" s="78" t="s">
        <v>75</v>
      </c>
      <c r="O201" s="78" t="s">
        <v>75</v>
      </c>
      <c r="P201" s="78" t="s">
        <v>75</v>
      </c>
      <c r="Q201" s="43" t="s">
        <v>524</v>
      </c>
      <c r="R201" s="53" t="s">
        <v>127</v>
      </c>
      <c r="S201" s="76">
        <v>49</v>
      </c>
      <c r="T201" s="37">
        <v>1</v>
      </c>
      <c r="U201" s="83">
        <v>1</v>
      </c>
      <c r="V201" s="45">
        <f>SUMIF(ResumenCotizacion!$C:$C,E201,ResumenCotizacion!$P:$P)</f>
        <v>0</v>
      </c>
      <c r="W201" s="75">
        <f>IF(H201="USD",S201*SolCotizacion!$J$18,S201)</f>
        <v>202246.03</v>
      </c>
      <c r="X201" s="3">
        <f>ROUND(W201/(1-VLOOKUP("Total porcentaje:",ResumenCotizacion!$F:$H,3,0)),2)</f>
        <v>202246.03</v>
      </c>
      <c r="Y201" s="3">
        <f t="shared" si="11"/>
        <v>0</v>
      </c>
    </row>
    <row r="202" spans="1:25" ht="14.25" x14ac:dyDescent="0.2">
      <c r="A202" s="18" t="str">
        <f t="shared" si="9"/>
        <v>Catalogo principalOVS_ES ACADEMICO9EA-00316</v>
      </c>
      <c r="B202" s="18" t="str">
        <f t="shared" si="10"/>
        <v>9EA-00316OVS_ES ACADEMICO</v>
      </c>
      <c r="C202" s="18"/>
      <c r="D202" s="18" t="s">
        <v>122</v>
      </c>
      <c r="E202" s="46" t="s">
        <v>526</v>
      </c>
      <c r="F202" s="86" t="s">
        <v>124</v>
      </c>
      <c r="G202" s="18" t="s">
        <v>122</v>
      </c>
      <c r="H202" s="45" t="s">
        <v>125</v>
      </c>
      <c r="I202" s="18" t="s">
        <v>75</v>
      </c>
      <c r="J202" s="49" t="s">
        <v>527</v>
      </c>
      <c r="K202" s="48" t="s">
        <v>28</v>
      </c>
      <c r="L202" s="47" t="s">
        <v>90</v>
      </c>
      <c r="M202" s="44" t="s">
        <v>74</v>
      </c>
      <c r="N202" s="78" t="s">
        <v>75</v>
      </c>
      <c r="O202" s="78" t="s">
        <v>75</v>
      </c>
      <c r="P202" s="78" t="s">
        <v>75</v>
      </c>
      <c r="Q202" s="43" t="s">
        <v>526</v>
      </c>
      <c r="R202" s="53" t="s">
        <v>127</v>
      </c>
      <c r="S202" s="76">
        <v>40</v>
      </c>
      <c r="T202" s="37">
        <v>1</v>
      </c>
      <c r="U202" s="83">
        <v>1</v>
      </c>
      <c r="V202" s="45">
        <f>SUMIF(ResumenCotizacion!$C:$C,E202,ResumenCotizacion!$P:$P)</f>
        <v>0</v>
      </c>
      <c r="W202" s="75">
        <f>IF(H202="USD",S202*SolCotizacion!$J$18,S202)</f>
        <v>165098.80000000002</v>
      </c>
      <c r="X202" s="3">
        <f>ROUND(W202/(1-VLOOKUP("Total porcentaje:",ResumenCotizacion!$F:$H,3,0)),2)</f>
        <v>165098.79999999999</v>
      </c>
      <c r="Y202" s="3">
        <f t="shared" si="11"/>
        <v>0</v>
      </c>
    </row>
    <row r="203" spans="1:25" ht="14.25" x14ac:dyDescent="0.2">
      <c r="A203" s="18" t="str">
        <f t="shared" si="9"/>
        <v>Catalogo principalOVS_ES ACADEMICO9EA-00317</v>
      </c>
      <c r="B203" s="18" t="str">
        <f t="shared" si="10"/>
        <v>9EA-00317OVS_ES ACADEMICO</v>
      </c>
      <c r="C203" s="18"/>
      <c r="D203" s="18" t="s">
        <v>122</v>
      </c>
      <c r="E203" s="46" t="s">
        <v>528</v>
      </c>
      <c r="F203" s="86" t="s">
        <v>124</v>
      </c>
      <c r="G203" s="18" t="s">
        <v>122</v>
      </c>
      <c r="H203" s="45" t="s">
        <v>125</v>
      </c>
      <c r="I203" s="18" t="s">
        <v>75</v>
      </c>
      <c r="J203" s="49" t="s">
        <v>529</v>
      </c>
      <c r="K203" s="48" t="s">
        <v>28</v>
      </c>
      <c r="L203" s="47" t="s">
        <v>90</v>
      </c>
      <c r="M203" s="44" t="s">
        <v>74</v>
      </c>
      <c r="N203" s="78" t="s">
        <v>75</v>
      </c>
      <c r="O203" s="78" t="s">
        <v>75</v>
      </c>
      <c r="P203" s="78" t="s">
        <v>75</v>
      </c>
      <c r="Q203" s="43" t="s">
        <v>528</v>
      </c>
      <c r="R203" s="53" t="s">
        <v>127</v>
      </c>
      <c r="S203" s="76">
        <v>40</v>
      </c>
      <c r="T203" s="37">
        <v>1</v>
      </c>
      <c r="U203" s="83">
        <v>1</v>
      </c>
      <c r="V203" s="45">
        <f>SUMIF(ResumenCotizacion!$C:$C,E203,ResumenCotizacion!$P:$P)</f>
        <v>0</v>
      </c>
      <c r="W203" s="75">
        <f>IF(H203="USD",S203*SolCotizacion!$J$18,S203)</f>
        <v>165098.80000000002</v>
      </c>
      <c r="X203" s="3">
        <f>ROUND(W203/(1-VLOOKUP("Total porcentaje:",ResumenCotizacion!$F:$H,3,0)),2)</f>
        <v>165098.79999999999</v>
      </c>
      <c r="Y203" s="3">
        <f t="shared" si="11"/>
        <v>0</v>
      </c>
    </row>
    <row r="204" spans="1:25" ht="14.25" x14ac:dyDescent="0.2">
      <c r="A204" s="18" t="str">
        <f t="shared" si="9"/>
        <v>Catalogo principalOVS_ES ACADEMICO9EM-00292</v>
      </c>
      <c r="B204" s="18" t="str">
        <f t="shared" si="10"/>
        <v>9EM-00292OVS_ES ACADEMICO</v>
      </c>
      <c r="C204" s="18"/>
      <c r="D204" s="18" t="s">
        <v>122</v>
      </c>
      <c r="E204" s="46" t="s">
        <v>530</v>
      </c>
      <c r="F204" s="86" t="s">
        <v>124</v>
      </c>
      <c r="G204" s="18" t="s">
        <v>122</v>
      </c>
      <c r="H204" s="45" t="s">
        <v>125</v>
      </c>
      <c r="I204" s="18" t="s">
        <v>75</v>
      </c>
      <c r="J204" s="49" t="s">
        <v>531</v>
      </c>
      <c r="K204" s="48" t="s">
        <v>28</v>
      </c>
      <c r="L204" s="47" t="s">
        <v>90</v>
      </c>
      <c r="M204" s="44" t="s">
        <v>74</v>
      </c>
      <c r="N204" s="78" t="s">
        <v>75</v>
      </c>
      <c r="O204" s="78" t="s">
        <v>75</v>
      </c>
      <c r="P204" s="78" t="s">
        <v>75</v>
      </c>
      <c r="Q204" s="43" t="s">
        <v>530</v>
      </c>
      <c r="R204" s="53" t="s">
        <v>127</v>
      </c>
      <c r="S204" s="76">
        <v>68</v>
      </c>
      <c r="T204" s="37">
        <v>1</v>
      </c>
      <c r="U204" s="83">
        <v>1</v>
      </c>
      <c r="V204" s="45">
        <f>SUMIF(ResumenCotizacion!$C:$C,E204,ResumenCotizacion!$P:$P)</f>
        <v>0</v>
      </c>
      <c r="W204" s="75">
        <f>IF(H204="USD",S204*SolCotizacion!$J$18,S204)</f>
        <v>280667.96000000002</v>
      </c>
      <c r="X204" s="3">
        <f>ROUND(W204/(1-VLOOKUP("Total porcentaje:",ResumenCotizacion!$F:$H,3,0)),2)</f>
        <v>280667.96000000002</v>
      </c>
      <c r="Y204" s="3">
        <f t="shared" si="11"/>
        <v>0</v>
      </c>
    </row>
    <row r="205" spans="1:25" ht="14.25" x14ac:dyDescent="0.2">
      <c r="A205" s="18" t="str">
        <f t="shared" si="9"/>
        <v>Catalogo principalOVS_ES ACADEMICO9EM-00293</v>
      </c>
      <c r="B205" s="18" t="str">
        <f t="shared" si="10"/>
        <v>9EM-00293OVS_ES ACADEMICO</v>
      </c>
      <c r="C205" s="18"/>
      <c r="D205" s="18" t="s">
        <v>122</v>
      </c>
      <c r="E205" s="46" t="s">
        <v>532</v>
      </c>
      <c r="F205" s="86" t="s">
        <v>124</v>
      </c>
      <c r="G205" s="18" t="s">
        <v>122</v>
      </c>
      <c r="H205" s="45" t="s">
        <v>125</v>
      </c>
      <c r="I205" s="18" t="s">
        <v>75</v>
      </c>
      <c r="J205" s="49" t="s">
        <v>533</v>
      </c>
      <c r="K205" s="48" t="s">
        <v>28</v>
      </c>
      <c r="L205" s="47" t="s">
        <v>90</v>
      </c>
      <c r="M205" s="44" t="s">
        <v>74</v>
      </c>
      <c r="N205" s="78" t="s">
        <v>75</v>
      </c>
      <c r="O205" s="78" t="s">
        <v>75</v>
      </c>
      <c r="P205" s="78" t="s">
        <v>75</v>
      </c>
      <c r="Q205" s="43" t="s">
        <v>532</v>
      </c>
      <c r="R205" s="53" t="s">
        <v>127</v>
      </c>
      <c r="S205" s="76">
        <v>68</v>
      </c>
      <c r="T205" s="37">
        <v>1</v>
      </c>
      <c r="U205" s="83">
        <v>1</v>
      </c>
      <c r="V205" s="45">
        <f>SUMIF(ResumenCotizacion!$C:$C,E205,ResumenCotizacion!$P:$P)</f>
        <v>0</v>
      </c>
      <c r="W205" s="75">
        <f>IF(H205="USD",S205*SolCotizacion!$J$18,S205)</f>
        <v>280667.96000000002</v>
      </c>
      <c r="X205" s="3">
        <f>ROUND(W205/(1-VLOOKUP("Total porcentaje:",ResumenCotizacion!$F:$H,3,0)),2)</f>
        <v>280667.96000000002</v>
      </c>
      <c r="Y205" s="3">
        <f t="shared" si="11"/>
        <v>0</v>
      </c>
    </row>
    <row r="206" spans="1:25" ht="14.25" x14ac:dyDescent="0.2">
      <c r="A206" s="18" t="str">
        <f t="shared" si="9"/>
        <v>Catalogo principalOVS_ES ACADEMICO9EM-00294</v>
      </c>
      <c r="B206" s="18" t="str">
        <f t="shared" si="10"/>
        <v>9EM-00294OVS_ES ACADEMICO</v>
      </c>
      <c r="C206" s="18"/>
      <c r="D206" s="18" t="s">
        <v>122</v>
      </c>
      <c r="E206" s="46" t="s">
        <v>534</v>
      </c>
      <c r="F206" s="86" t="s">
        <v>124</v>
      </c>
      <c r="G206" s="18" t="s">
        <v>122</v>
      </c>
      <c r="H206" s="45" t="s">
        <v>125</v>
      </c>
      <c r="I206" s="18" t="s">
        <v>75</v>
      </c>
      <c r="J206" s="49" t="s">
        <v>535</v>
      </c>
      <c r="K206" s="48" t="s">
        <v>28</v>
      </c>
      <c r="L206" s="47" t="s">
        <v>90</v>
      </c>
      <c r="M206" s="44" t="s">
        <v>74</v>
      </c>
      <c r="N206" s="78" t="s">
        <v>75</v>
      </c>
      <c r="O206" s="78" t="s">
        <v>75</v>
      </c>
      <c r="P206" s="78" t="s">
        <v>75</v>
      </c>
      <c r="Q206" s="43" t="s">
        <v>534</v>
      </c>
      <c r="R206" s="53" t="s">
        <v>127</v>
      </c>
      <c r="S206" s="76">
        <v>9</v>
      </c>
      <c r="T206" s="37">
        <v>1</v>
      </c>
      <c r="U206" s="83">
        <v>1</v>
      </c>
      <c r="V206" s="45">
        <f>SUMIF(ResumenCotizacion!$C:$C,E206,ResumenCotizacion!$P:$P)</f>
        <v>0</v>
      </c>
      <c r="W206" s="75">
        <f>IF(H206="USD",S206*SolCotizacion!$J$18,S206)</f>
        <v>37147.230000000003</v>
      </c>
      <c r="X206" s="3">
        <f>ROUND(W206/(1-VLOOKUP("Total porcentaje:",ResumenCotizacion!$F:$H,3,0)),2)</f>
        <v>37147.230000000003</v>
      </c>
      <c r="Y206" s="3">
        <f t="shared" si="11"/>
        <v>0</v>
      </c>
    </row>
    <row r="207" spans="1:25" ht="14.25" x14ac:dyDescent="0.2">
      <c r="A207" s="18" t="str">
        <f t="shared" si="9"/>
        <v>Catalogo principalOVS_ES ACADEMICO9EM-00295</v>
      </c>
      <c r="B207" s="18" t="str">
        <f t="shared" si="10"/>
        <v>9EM-00295OVS_ES ACADEMICO</v>
      </c>
      <c r="C207" s="18"/>
      <c r="D207" s="18" t="s">
        <v>122</v>
      </c>
      <c r="E207" s="46" t="s">
        <v>536</v>
      </c>
      <c r="F207" s="86" t="s">
        <v>124</v>
      </c>
      <c r="G207" s="18" t="s">
        <v>122</v>
      </c>
      <c r="H207" s="45" t="s">
        <v>125</v>
      </c>
      <c r="I207" s="18" t="s">
        <v>75</v>
      </c>
      <c r="J207" s="49" t="s">
        <v>537</v>
      </c>
      <c r="K207" s="48" t="s">
        <v>28</v>
      </c>
      <c r="L207" s="47" t="s">
        <v>90</v>
      </c>
      <c r="M207" s="44" t="s">
        <v>74</v>
      </c>
      <c r="N207" s="78" t="s">
        <v>75</v>
      </c>
      <c r="O207" s="78" t="s">
        <v>75</v>
      </c>
      <c r="P207" s="78" t="s">
        <v>75</v>
      </c>
      <c r="Q207" s="43" t="s">
        <v>536</v>
      </c>
      <c r="R207" s="53" t="s">
        <v>127</v>
      </c>
      <c r="S207" s="76">
        <v>9</v>
      </c>
      <c r="T207" s="37">
        <v>1</v>
      </c>
      <c r="U207" s="83">
        <v>1</v>
      </c>
      <c r="V207" s="45">
        <f>SUMIF(ResumenCotizacion!$C:$C,E207,ResumenCotizacion!$P:$P)</f>
        <v>0</v>
      </c>
      <c r="W207" s="75">
        <f>IF(H207="USD",S207*SolCotizacion!$J$18,S207)</f>
        <v>37147.230000000003</v>
      </c>
      <c r="X207" s="3">
        <f>ROUND(W207/(1-VLOOKUP("Total porcentaje:",ResumenCotizacion!$F:$H,3,0)),2)</f>
        <v>37147.230000000003</v>
      </c>
      <c r="Y207" s="3">
        <f t="shared" si="11"/>
        <v>0</v>
      </c>
    </row>
    <row r="208" spans="1:25" ht="14.25" x14ac:dyDescent="0.2">
      <c r="A208" s="18" t="str">
        <f t="shared" si="9"/>
        <v>Catalogo principalOVS_ES ACADEMICO9EN-00220</v>
      </c>
      <c r="B208" s="18" t="str">
        <f t="shared" si="10"/>
        <v>9EN-00220OVS_ES ACADEMICO</v>
      </c>
      <c r="C208" s="18"/>
      <c r="D208" s="18" t="s">
        <v>122</v>
      </c>
      <c r="E208" s="46" t="s">
        <v>538</v>
      </c>
      <c r="F208" s="86" t="s">
        <v>124</v>
      </c>
      <c r="G208" s="18" t="s">
        <v>122</v>
      </c>
      <c r="H208" s="45" t="s">
        <v>125</v>
      </c>
      <c r="I208" s="18" t="s">
        <v>75</v>
      </c>
      <c r="J208" s="49" t="s">
        <v>539</v>
      </c>
      <c r="K208" s="48" t="s">
        <v>28</v>
      </c>
      <c r="L208" s="47" t="s">
        <v>90</v>
      </c>
      <c r="M208" s="44" t="s">
        <v>74</v>
      </c>
      <c r="N208" s="78" t="s">
        <v>75</v>
      </c>
      <c r="O208" s="78" t="s">
        <v>75</v>
      </c>
      <c r="P208" s="78" t="s">
        <v>75</v>
      </c>
      <c r="Q208" s="43" t="s">
        <v>538</v>
      </c>
      <c r="R208" s="53" t="s">
        <v>127</v>
      </c>
      <c r="S208" s="76">
        <v>93</v>
      </c>
      <c r="T208" s="37">
        <v>1</v>
      </c>
      <c r="U208" s="83">
        <v>1</v>
      </c>
      <c r="V208" s="45">
        <f>SUMIF(ResumenCotizacion!$C:$C,E208,ResumenCotizacion!$P:$P)</f>
        <v>0</v>
      </c>
      <c r="W208" s="75">
        <f>IF(H208="USD",S208*SolCotizacion!$J$18,S208)</f>
        <v>383854.71</v>
      </c>
      <c r="X208" s="3">
        <f>ROUND(W208/(1-VLOOKUP("Total porcentaje:",ResumenCotizacion!$F:$H,3,0)),2)</f>
        <v>383854.71</v>
      </c>
      <c r="Y208" s="3">
        <f t="shared" si="11"/>
        <v>0</v>
      </c>
    </row>
    <row r="209" spans="1:25" ht="14.25" x14ac:dyDescent="0.2">
      <c r="A209" s="18" t="str">
        <f t="shared" si="9"/>
        <v>Catalogo principalOVS_ES ACADEMICO9EN-00221</v>
      </c>
      <c r="B209" s="18" t="str">
        <f t="shared" si="10"/>
        <v>9EN-00221OVS_ES ACADEMICO</v>
      </c>
      <c r="C209" s="18"/>
      <c r="D209" s="18" t="s">
        <v>122</v>
      </c>
      <c r="E209" s="46" t="s">
        <v>540</v>
      </c>
      <c r="F209" s="86" t="s">
        <v>124</v>
      </c>
      <c r="G209" s="18" t="s">
        <v>122</v>
      </c>
      <c r="H209" s="45" t="s">
        <v>125</v>
      </c>
      <c r="I209" s="18" t="s">
        <v>75</v>
      </c>
      <c r="J209" s="49" t="s">
        <v>541</v>
      </c>
      <c r="K209" s="48" t="s">
        <v>28</v>
      </c>
      <c r="L209" s="47" t="s">
        <v>90</v>
      </c>
      <c r="M209" s="44" t="s">
        <v>74</v>
      </c>
      <c r="N209" s="78" t="s">
        <v>75</v>
      </c>
      <c r="O209" s="78" t="s">
        <v>75</v>
      </c>
      <c r="P209" s="78" t="s">
        <v>75</v>
      </c>
      <c r="Q209" s="43" t="s">
        <v>540</v>
      </c>
      <c r="R209" s="53" t="s">
        <v>127</v>
      </c>
      <c r="S209" s="76">
        <v>93</v>
      </c>
      <c r="T209" s="37">
        <v>1</v>
      </c>
      <c r="U209" s="83">
        <v>1</v>
      </c>
      <c r="V209" s="45">
        <f>SUMIF(ResumenCotizacion!$C:$C,E209,ResumenCotizacion!$P:$P)</f>
        <v>0</v>
      </c>
      <c r="W209" s="75">
        <f>IF(H209="USD",S209*SolCotizacion!$J$18,S209)</f>
        <v>383854.71</v>
      </c>
      <c r="X209" s="3">
        <f>ROUND(W209/(1-VLOOKUP("Total porcentaje:",ResumenCotizacion!$F:$H,3,0)),2)</f>
        <v>383854.71</v>
      </c>
      <c r="Y209" s="3">
        <f t="shared" si="11"/>
        <v>0</v>
      </c>
    </row>
    <row r="210" spans="1:25" ht="14.25" x14ac:dyDescent="0.2">
      <c r="A210" s="18" t="str">
        <f t="shared" si="9"/>
        <v>Catalogo principalOVS_ES ACADEMICO9EN-00222</v>
      </c>
      <c r="B210" s="18" t="str">
        <f t="shared" si="10"/>
        <v>9EN-00222OVS_ES ACADEMICO</v>
      </c>
      <c r="C210" s="18"/>
      <c r="D210" s="18" t="s">
        <v>122</v>
      </c>
      <c r="E210" s="46" t="s">
        <v>542</v>
      </c>
      <c r="F210" s="86" t="s">
        <v>124</v>
      </c>
      <c r="G210" s="18" t="s">
        <v>122</v>
      </c>
      <c r="H210" s="45" t="s">
        <v>125</v>
      </c>
      <c r="I210" s="18" t="s">
        <v>75</v>
      </c>
      <c r="J210" s="49" t="s">
        <v>543</v>
      </c>
      <c r="K210" s="48" t="s">
        <v>28</v>
      </c>
      <c r="L210" s="47" t="s">
        <v>90</v>
      </c>
      <c r="M210" s="44" t="s">
        <v>74</v>
      </c>
      <c r="N210" s="78" t="s">
        <v>75</v>
      </c>
      <c r="O210" s="78" t="s">
        <v>75</v>
      </c>
      <c r="P210" s="78" t="s">
        <v>75</v>
      </c>
      <c r="Q210" s="43" t="s">
        <v>542</v>
      </c>
      <c r="R210" s="53" t="s">
        <v>127</v>
      </c>
      <c r="S210" s="76">
        <v>12</v>
      </c>
      <c r="T210" s="37">
        <v>1</v>
      </c>
      <c r="U210" s="83">
        <v>1</v>
      </c>
      <c r="V210" s="45">
        <f>SUMIF(ResumenCotizacion!$C:$C,E210,ResumenCotizacion!$P:$P)</f>
        <v>0</v>
      </c>
      <c r="W210" s="75">
        <f>IF(H210="USD",S210*SolCotizacion!$J$18,S210)</f>
        <v>49529.64</v>
      </c>
      <c r="X210" s="3">
        <f>ROUND(W210/(1-VLOOKUP("Total porcentaje:",ResumenCotizacion!$F:$H,3,0)),2)</f>
        <v>49529.64</v>
      </c>
      <c r="Y210" s="3">
        <f t="shared" si="11"/>
        <v>0</v>
      </c>
    </row>
    <row r="211" spans="1:25" ht="14.25" x14ac:dyDescent="0.2">
      <c r="A211" s="18" t="str">
        <f t="shared" si="9"/>
        <v>Catalogo principalOVS_ES ACADEMICO9EN-00223</v>
      </c>
      <c r="B211" s="18" t="str">
        <f t="shared" si="10"/>
        <v>9EN-00223OVS_ES ACADEMICO</v>
      </c>
      <c r="C211" s="18"/>
      <c r="D211" s="18" t="s">
        <v>122</v>
      </c>
      <c r="E211" s="46" t="s">
        <v>544</v>
      </c>
      <c r="F211" s="86" t="s">
        <v>124</v>
      </c>
      <c r="G211" s="18" t="s">
        <v>122</v>
      </c>
      <c r="H211" s="45" t="s">
        <v>125</v>
      </c>
      <c r="I211" s="18" t="s">
        <v>75</v>
      </c>
      <c r="J211" s="49" t="s">
        <v>545</v>
      </c>
      <c r="K211" s="48" t="s">
        <v>28</v>
      </c>
      <c r="L211" s="47" t="s">
        <v>90</v>
      </c>
      <c r="M211" s="44" t="s">
        <v>74</v>
      </c>
      <c r="N211" s="78" t="s">
        <v>75</v>
      </c>
      <c r="O211" s="78" t="s">
        <v>75</v>
      </c>
      <c r="P211" s="78" t="s">
        <v>75</v>
      </c>
      <c r="Q211" s="43" t="s">
        <v>544</v>
      </c>
      <c r="R211" s="53" t="s">
        <v>127</v>
      </c>
      <c r="S211" s="76">
        <v>12</v>
      </c>
      <c r="T211" s="37">
        <v>1</v>
      </c>
      <c r="U211" s="83">
        <v>1</v>
      </c>
      <c r="V211" s="45">
        <f>SUMIF(ResumenCotizacion!$C:$C,E211,ResumenCotizacion!$P:$P)</f>
        <v>0</v>
      </c>
      <c r="W211" s="75">
        <f>IF(H211="USD",S211*SolCotizacion!$J$18,S211)</f>
        <v>49529.64</v>
      </c>
      <c r="X211" s="3">
        <f>ROUND(W211/(1-VLOOKUP("Total porcentaje:",ResumenCotizacion!$F:$H,3,0)),2)</f>
        <v>49529.64</v>
      </c>
      <c r="Y211" s="3">
        <f t="shared" si="11"/>
        <v>0</v>
      </c>
    </row>
    <row r="212" spans="1:25" ht="14.25" x14ac:dyDescent="0.2">
      <c r="A212" s="18" t="str">
        <f t="shared" si="9"/>
        <v>Catalogo principalOVS_ES ACADEMICO9EP-00240</v>
      </c>
      <c r="B212" s="18" t="str">
        <f t="shared" si="10"/>
        <v>9EP-00240OVS_ES ACADEMICO</v>
      </c>
      <c r="C212" s="18"/>
      <c r="D212" s="18" t="s">
        <v>122</v>
      </c>
      <c r="E212" s="46" t="s">
        <v>546</v>
      </c>
      <c r="F212" s="86" t="s">
        <v>124</v>
      </c>
      <c r="G212" s="18" t="s">
        <v>122</v>
      </c>
      <c r="H212" s="45" t="s">
        <v>125</v>
      </c>
      <c r="I212" s="18" t="s">
        <v>75</v>
      </c>
      <c r="J212" s="49" t="s">
        <v>547</v>
      </c>
      <c r="K212" s="48" t="s">
        <v>28</v>
      </c>
      <c r="L212" s="47" t="s">
        <v>90</v>
      </c>
      <c r="M212" s="44" t="s">
        <v>74</v>
      </c>
      <c r="N212" s="78" t="s">
        <v>75</v>
      </c>
      <c r="O212" s="78" t="s">
        <v>75</v>
      </c>
      <c r="P212" s="78" t="s">
        <v>75</v>
      </c>
      <c r="Q212" s="43" t="s">
        <v>546</v>
      </c>
      <c r="R212" s="53" t="s">
        <v>127</v>
      </c>
      <c r="S212" s="76">
        <v>253</v>
      </c>
      <c r="T212" s="37">
        <v>1</v>
      </c>
      <c r="U212" s="83">
        <v>1</v>
      </c>
      <c r="V212" s="45">
        <f>SUMIF(ResumenCotizacion!$C:$C,E212,ResumenCotizacion!$P:$P)</f>
        <v>0</v>
      </c>
      <c r="W212" s="75">
        <f>IF(H212="USD",S212*SolCotizacion!$J$18,S212)</f>
        <v>1044249.91</v>
      </c>
      <c r="X212" s="3">
        <f>ROUND(W212/(1-VLOOKUP("Total porcentaje:",ResumenCotizacion!$F:$H,3,0)),2)</f>
        <v>1044249.91</v>
      </c>
      <c r="Y212" s="3">
        <f t="shared" si="11"/>
        <v>0</v>
      </c>
    </row>
    <row r="213" spans="1:25" ht="14.25" x14ac:dyDescent="0.2">
      <c r="A213" s="18" t="str">
        <f t="shared" si="9"/>
        <v>Catalogo principalOVS_ES ACADEMICO9EP-00241</v>
      </c>
      <c r="B213" s="18" t="str">
        <f t="shared" si="10"/>
        <v>9EP-00241OVS_ES ACADEMICO</v>
      </c>
      <c r="C213" s="18"/>
      <c r="D213" s="18" t="s">
        <v>122</v>
      </c>
      <c r="E213" s="46" t="s">
        <v>548</v>
      </c>
      <c r="F213" s="86" t="s">
        <v>124</v>
      </c>
      <c r="G213" s="18" t="s">
        <v>122</v>
      </c>
      <c r="H213" s="45" t="s">
        <v>125</v>
      </c>
      <c r="I213" s="18" t="s">
        <v>75</v>
      </c>
      <c r="J213" s="49" t="s">
        <v>549</v>
      </c>
      <c r="K213" s="48" t="s">
        <v>28</v>
      </c>
      <c r="L213" s="47" t="s">
        <v>90</v>
      </c>
      <c r="M213" s="44" t="s">
        <v>74</v>
      </c>
      <c r="N213" s="78" t="s">
        <v>75</v>
      </c>
      <c r="O213" s="78" t="s">
        <v>75</v>
      </c>
      <c r="P213" s="78" t="s">
        <v>75</v>
      </c>
      <c r="Q213" s="43" t="s">
        <v>548</v>
      </c>
      <c r="R213" s="53" t="s">
        <v>127</v>
      </c>
      <c r="S213" s="76">
        <v>253</v>
      </c>
      <c r="T213" s="37">
        <v>1</v>
      </c>
      <c r="U213" s="83">
        <v>1</v>
      </c>
      <c r="V213" s="45">
        <f>SUMIF(ResumenCotizacion!$C:$C,E213,ResumenCotizacion!$P:$P)</f>
        <v>0</v>
      </c>
      <c r="W213" s="75">
        <f>IF(H213="USD",S213*SolCotizacion!$J$18,S213)</f>
        <v>1044249.91</v>
      </c>
      <c r="X213" s="3">
        <f>ROUND(W213/(1-VLOOKUP("Total porcentaje:",ResumenCotizacion!$F:$H,3,0)),2)</f>
        <v>1044249.91</v>
      </c>
      <c r="Y213" s="3">
        <f t="shared" si="11"/>
        <v>0</v>
      </c>
    </row>
    <row r="214" spans="1:25" ht="14.25" x14ac:dyDescent="0.2">
      <c r="A214" s="18" t="str">
        <f t="shared" si="9"/>
        <v>Catalogo principalOVS_ES ACADEMICO9EP-00242</v>
      </c>
      <c r="B214" s="18" t="str">
        <f t="shared" si="10"/>
        <v>9EP-00242OVS_ES ACADEMICO</v>
      </c>
      <c r="C214" s="18"/>
      <c r="D214" s="18" t="s">
        <v>122</v>
      </c>
      <c r="E214" s="46" t="s">
        <v>550</v>
      </c>
      <c r="F214" s="86" t="s">
        <v>124</v>
      </c>
      <c r="G214" s="18" t="s">
        <v>122</v>
      </c>
      <c r="H214" s="45" t="s">
        <v>125</v>
      </c>
      <c r="I214" s="18" t="s">
        <v>75</v>
      </c>
      <c r="J214" s="49" t="s">
        <v>551</v>
      </c>
      <c r="K214" s="48" t="s">
        <v>28</v>
      </c>
      <c r="L214" s="47" t="s">
        <v>90</v>
      </c>
      <c r="M214" s="44" t="s">
        <v>74</v>
      </c>
      <c r="N214" s="78" t="s">
        <v>75</v>
      </c>
      <c r="O214" s="78" t="s">
        <v>75</v>
      </c>
      <c r="P214" s="78" t="s">
        <v>75</v>
      </c>
      <c r="Q214" s="43" t="s">
        <v>550</v>
      </c>
      <c r="R214" s="53" t="s">
        <v>127</v>
      </c>
      <c r="S214" s="76">
        <v>161</v>
      </c>
      <c r="T214" s="37">
        <v>1</v>
      </c>
      <c r="U214" s="83">
        <v>1</v>
      </c>
      <c r="V214" s="45">
        <f>SUMIF(ResumenCotizacion!$C:$C,E214,ResumenCotizacion!$P:$P)</f>
        <v>0</v>
      </c>
      <c r="W214" s="75">
        <f>IF(H214="USD",S214*SolCotizacion!$J$18,S214)</f>
        <v>664522.67000000004</v>
      </c>
      <c r="X214" s="3">
        <f>ROUND(W214/(1-VLOOKUP("Total porcentaje:",ResumenCotizacion!$F:$H,3,0)),2)</f>
        <v>664522.67000000004</v>
      </c>
      <c r="Y214" s="3">
        <f t="shared" si="11"/>
        <v>0</v>
      </c>
    </row>
    <row r="215" spans="1:25" ht="14.25" x14ac:dyDescent="0.2">
      <c r="A215" s="18" t="str">
        <f t="shared" si="9"/>
        <v>Catalogo principalOVS_ES ACADEMICO9EP-00243</v>
      </c>
      <c r="B215" s="18" t="str">
        <f t="shared" si="10"/>
        <v>9EP-00243OVS_ES ACADEMICO</v>
      </c>
      <c r="C215" s="18"/>
      <c r="D215" s="18" t="s">
        <v>122</v>
      </c>
      <c r="E215" s="46" t="s">
        <v>552</v>
      </c>
      <c r="F215" s="86" t="s">
        <v>124</v>
      </c>
      <c r="G215" s="18" t="s">
        <v>122</v>
      </c>
      <c r="H215" s="45" t="s">
        <v>125</v>
      </c>
      <c r="I215" s="18" t="s">
        <v>75</v>
      </c>
      <c r="J215" s="49" t="s">
        <v>553</v>
      </c>
      <c r="K215" s="48" t="s">
        <v>28</v>
      </c>
      <c r="L215" s="47" t="s">
        <v>90</v>
      </c>
      <c r="M215" s="44" t="s">
        <v>74</v>
      </c>
      <c r="N215" s="78" t="s">
        <v>75</v>
      </c>
      <c r="O215" s="78" t="s">
        <v>75</v>
      </c>
      <c r="P215" s="78" t="s">
        <v>75</v>
      </c>
      <c r="Q215" s="43" t="s">
        <v>552</v>
      </c>
      <c r="R215" s="53" t="s">
        <v>127</v>
      </c>
      <c r="S215" s="76">
        <v>161</v>
      </c>
      <c r="T215" s="37">
        <v>1</v>
      </c>
      <c r="U215" s="83">
        <v>1</v>
      </c>
      <c r="V215" s="45">
        <f>SUMIF(ResumenCotizacion!$C:$C,E215,ResumenCotizacion!$P:$P)</f>
        <v>0</v>
      </c>
      <c r="W215" s="75">
        <f>IF(H215="USD",S215*SolCotizacion!$J$18,S215)</f>
        <v>664522.67000000004</v>
      </c>
      <c r="X215" s="3">
        <f>ROUND(W215/(1-VLOOKUP("Total porcentaje:",ResumenCotizacion!$F:$H,3,0)),2)</f>
        <v>664522.67000000004</v>
      </c>
      <c r="Y215" s="3">
        <f t="shared" si="11"/>
        <v>0</v>
      </c>
    </row>
    <row r="216" spans="1:25" ht="14.25" x14ac:dyDescent="0.2">
      <c r="A216" s="18" t="str">
        <f t="shared" si="9"/>
        <v>Catalogo principalOVS_ES ACADEMICO9EP-00244</v>
      </c>
      <c r="B216" s="18" t="str">
        <f t="shared" si="10"/>
        <v>9EP-00244OVS_ES ACADEMICO</v>
      </c>
      <c r="C216" s="18"/>
      <c r="D216" s="18" t="s">
        <v>122</v>
      </c>
      <c r="E216" s="46" t="s">
        <v>554</v>
      </c>
      <c r="F216" s="86" t="s">
        <v>124</v>
      </c>
      <c r="G216" s="18" t="s">
        <v>122</v>
      </c>
      <c r="H216" s="45" t="s">
        <v>125</v>
      </c>
      <c r="I216" s="18" t="s">
        <v>75</v>
      </c>
      <c r="J216" s="49" t="s">
        <v>555</v>
      </c>
      <c r="K216" s="48" t="s">
        <v>28</v>
      </c>
      <c r="L216" s="47" t="s">
        <v>90</v>
      </c>
      <c r="M216" s="44" t="s">
        <v>74</v>
      </c>
      <c r="N216" s="78" t="s">
        <v>75</v>
      </c>
      <c r="O216" s="78" t="s">
        <v>75</v>
      </c>
      <c r="P216" s="78" t="s">
        <v>75</v>
      </c>
      <c r="Q216" s="43" t="s">
        <v>554</v>
      </c>
      <c r="R216" s="53" t="s">
        <v>127</v>
      </c>
      <c r="S216" s="76">
        <v>32</v>
      </c>
      <c r="T216" s="37">
        <v>1</v>
      </c>
      <c r="U216" s="83">
        <v>1</v>
      </c>
      <c r="V216" s="45">
        <f>SUMIF(ResumenCotizacion!$C:$C,E216,ResumenCotizacion!$P:$P)</f>
        <v>0</v>
      </c>
      <c r="W216" s="75">
        <f>IF(H216="USD",S216*SolCotizacion!$J$18,S216)</f>
        <v>132079.04000000001</v>
      </c>
      <c r="X216" s="3">
        <f>ROUND(W216/(1-VLOOKUP("Total porcentaje:",ResumenCotizacion!$F:$H,3,0)),2)</f>
        <v>132079.04000000001</v>
      </c>
      <c r="Y216" s="3">
        <f t="shared" si="11"/>
        <v>0</v>
      </c>
    </row>
    <row r="217" spans="1:25" ht="14.25" x14ac:dyDescent="0.2">
      <c r="A217" s="18" t="str">
        <f t="shared" si="9"/>
        <v>Catalogo principalOVS_ES ACADEMICO9EP-00245</v>
      </c>
      <c r="B217" s="18" t="str">
        <f t="shared" si="10"/>
        <v>9EP-00245OVS_ES ACADEMICO</v>
      </c>
      <c r="C217" s="18"/>
      <c r="D217" s="18" t="s">
        <v>122</v>
      </c>
      <c r="E217" s="46" t="s">
        <v>556</v>
      </c>
      <c r="F217" s="86" t="s">
        <v>124</v>
      </c>
      <c r="G217" s="18" t="s">
        <v>122</v>
      </c>
      <c r="H217" s="45" t="s">
        <v>125</v>
      </c>
      <c r="I217" s="18" t="s">
        <v>75</v>
      </c>
      <c r="J217" s="49" t="s">
        <v>557</v>
      </c>
      <c r="K217" s="48" t="s">
        <v>28</v>
      </c>
      <c r="L217" s="47" t="s">
        <v>90</v>
      </c>
      <c r="M217" s="44" t="s">
        <v>74</v>
      </c>
      <c r="N217" s="78" t="s">
        <v>75</v>
      </c>
      <c r="O217" s="78" t="s">
        <v>75</v>
      </c>
      <c r="P217" s="78" t="s">
        <v>75</v>
      </c>
      <c r="Q217" s="43" t="s">
        <v>556</v>
      </c>
      <c r="R217" s="53" t="s">
        <v>127</v>
      </c>
      <c r="S217" s="76">
        <v>32</v>
      </c>
      <c r="T217" s="37">
        <v>1</v>
      </c>
      <c r="U217" s="83">
        <v>1</v>
      </c>
      <c r="V217" s="45">
        <f>SUMIF(ResumenCotizacion!$C:$C,E217,ResumenCotizacion!$P:$P)</f>
        <v>0</v>
      </c>
      <c r="W217" s="75">
        <f>IF(H217="USD",S217*SolCotizacion!$J$18,S217)</f>
        <v>132079.04000000001</v>
      </c>
      <c r="X217" s="3">
        <f>ROUND(W217/(1-VLOOKUP("Total porcentaje:",ResumenCotizacion!$F:$H,3,0)),2)</f>
        <v>132079.04000000001</v>
      </c>
      <c r="Y217" s="3">
        <f t="shared" si="11"/>
        <v>0</v>
      </c>
    </row>
    <row r="218" spans="1:25" ht="14.25" x14ac:dyDescent="0.2">
      <c r="A218" s="18" t="str">
        <f t="shared" si="9"/>
        <v>Catalogo principalOVS_ES ACADEMICO9EP-00246</v>
      </c>
      <c r="B218" s="18" t="str">
        <f t="shared" si="10"/>
        <v>9EP-00246OVS_ES ACADEMICO</v>
      </c>
      <c r="C218" s="18"/>
      <c r="D218" s="18" t="s">
        <v>122</v>
      </c>
      <c r="E218" s="46" t="s">
        <v>558</v>
      </c>
      <c r="F218" s="86" t="s">
        <v>124</v>
      </c>
      <c r="G218" s="18" t="s">
        <v>122</v>
      </c>
      <c r="H218" s="45" t="s">
        <v>125</v>
      </c>
      <c r="I218" s="18" t="s">
        <v>75</v>
      </c>
      <c r="J218" s="49" t="s">
        <v>559</v>
      </c>
      <c r="K218" s="48" t="s">
        <v>28</v>
      </c>
      <c r="L218" s="47" t="s">
        <v>90</v>
      </c>
      <c r="M218" s="44" t="s">
        <v>74</v>
      </c>
      <c r="N218" s="78" t="s">
        <v>75</v>
      </c>
      <c r="O218" s="78" t="s">
        <v>75</v>
      </c>
      <c r="P218" s="78" t="s">
        <v>75</v>
      </c>
      <c r="Q218" s="43" t="s">
        <v>558</v>
      </c>
      <c r="R218" s="53" t="s">
        <v>127</v>
      </c>
      <c r="S218" s="76">
        <v>21</v>
      </c>
      <c r="T218" s="37">
        <v>1</v>
      </c>
      <c r="U218" s="83">
        <v>1</v>
      </c>
      <c r="V218" s="45">
        <f>SUMIF(ResumenCotizacion!$C:$C,E218,ResumenCotizacion!$P:$P)</f>
        <v>0</v>
      </c>
      <c r="W218" s="75">
        <f>IF(H218="USD",S218*SolCotizacion!$J$18,S218)</f>
        <v>86676.87000000001</v>
      </c>
      <c r="X218" s="3">
        <f>ROUND(W218/(1-VLOOKUP("Total porcentaje:",ResumenCotizacion!$F:$H,3,0)),2)</f>
        <v>86676.87</v>
      </c>
      <c r="Y218" s="3">
        <f t="shared" si="11"/>
        <v>0</v>
      </c>
    </row>
    <row r="219" spans="1:25" ht="14.25" x14ac:dyDescent="0.2">
      <c r="A219" s="18" t="str">
        <f t="shared" si="9"/>
        <v>Catalogo principalOVS_ES ACADEMICO9EP-00247</v>
      </c>
      <c r="B219" s="18" t="str">
        <f t="shared" si="10"/>
        <v>9EP-00247OVS_ES ACADEMICO</v>
      </c>
      <c r="C219" s="18"/>
      <c r="D219" s="18" t="s">
        <v>122</v>
      </c>
      <c r="E219" s="46" t="s">
        <v>560</v>
      </c>
      <c r="F219" s="86" t="s">
        <v>124</v>
      </c>
      <c r="G219" s="18" t="s">
        <v>122</v>
      </c>
      <c r="H219" s="45" t="s">
        <v>125</v>
      </c>
      <c r="I219" s="18" t="s">
        <v>75</v>
      </c>
      <c r="J219" s="49" t="s">
        <v>561</v>
      </c>
      <c r="K219" s="48" t="s">
        <v>28</v>
      </c>
      <c r="L219" s="47" t="s">
        <v>90</v>
      </c>
      <c r="M219" s="44" t="s">
        <v>74</v>
      </c>
      <c r="N219" s="78" t="s">
        <v>75</v>
      </c>
      <c r="O219" s="78" t="s">
        <v>75</v>
      </c>
      <c r="P219" s="78" t="s">
        <v>75</v>
      </c>
      <c r="Q219" s="43" t="s">
        <v>560</v>
      </c>
      <c r="R219" s="53" t="s">
        <v>127</v>
      </c>
      <c r="S219" s="76">
        <v>21</v>
      </c>
      <c r="T219" s="37">
        <v>1</v>
      </c>
      <c r="U219" s="83">
        <v>1</v>
      </c>
      <c r="V219" s="45">
        <f>SUMIF(ResumenCotizacion!$C:$C,E219,ResumenCotizacion!$P:$P)</f>
        <v>0</v>
      </c>
      <c r="W219" s="75">
        <f>IF(H219="USD",S219*SolCotizacion!$J$18,S219)</f>
        <v>86676.87000000001</v>
      </c>
      <c r="X219" s="3">
        <f>ROUND(W219/(1-VLOOKUP("Total porcentaje:",ResumenCotizacion!$F:$H,3,0)),2)</f>
        <v>86676.87</v>
      </c>
      <c r="Y219" s="3">
        <f t="shared" si="11"/>
        <v>0</v>
      </c>
    </row>
    <row r="220" spans="1:25" ht="14.25" x14ac:dyDescent="0.2">
      <c r="A220" s="18" t="str">
        <f t="shared" si="9"/>
        <v>Catalogo principalOVS_ES ACADEMICO9GA-00327</v>
      </c>
      <c r="B220" s="18" t="str">
        <f t="shared" si="10"/>
        <v>9GA-00327OVS_ES ACADEMICO</v>
      </c>
      <c r="C220" s="18"/>
      <c r="D220" s="18" t="s">
        <v>122</v>
      </c>
      <c r="E220" s="46" t="s">
        <v>562</v>
      </c>
      <c r="F220" s="86" t="s">
        <v>124</v>
      </c>
      <c r="G220" s="18" t="s">
        <v>122</v>
      </c>
      <c r="H220" s="45" t="s">
        <v>125</v>
      </c>
      <c r="I220" s="18" t="s">
        <v>75</v>
      </c>
      <c r="J220" s="49" t="s">
        <v>563</v>
      </c>
      <c r="K220" s="48" t="s">
        <v>28</v>
      </c>
      <c r="L220" s="47" t="s">
        <v>90</v>
      </c>
      <c r="M220" s="44" t="s">
        <v>74</v>
      </c>
      <c r="N220" s="78" t="s">
        <v>75</v>
      </c>
      <c r="O220" s="78" t="s">
        <v>75</v>
      </c>
      <c r="P220" s="78" t="s">
        <v>75</v>
      </c>
      <c r="Q220" s="43" t="s">
        <v>562</v>
      </c>
      <c r="R220" s="53" t="s">
        <v>127</v>
      </c>
      <c r="S220" s="76">
        <v>153</v>
      </c>
      <c r="T220" s="37">
        <v>1</v>
      </c>
      <c r="U220" s="83">
        <v>1</v>
      </c>
      <c r="V220" s="45">
        <f>SUMIF(ResumenCotizacion!$C:$C,E220,ResumenCotizacion!$P:$P)</f>
        <v>0</v>
      </c>
      <c r="W220" s="75">
        <f>IF(H220="USD",S220*SolCotizacion!$J$18,S220)</f>
        <v>631502.91</v>
      </c>
      <c r="X220" s="3">
        <f>ROUND(W220/(1-VLOOKUP("Total porcentaje:",ResumenCotizacion!$F:$H,3,0)),2)</f>
        <v>631502.91</v>
      </c>
      <c r="Y220" s="3">
        <f t="shared" si="11"/>
        <v>0</v>
      </c>
    </row>
    <row r="221" spans="1:25" ht="14.25" x14ac:dyDescent="0.2">
      <c r="A221" s="18" t="str">
        <f t="shared" si="9"/>
        <v>Catalogo principalOVS_ES ACADEMICO9GA-00328</v>
      </c>
      <c r="B221" s="18" t="str">
        <f t="shared" si="10"/>
        <v>9GA-00328OVS_ES ACADEMICO</v>
      </c>
      <c r="C221" s="18"/>
      <c r="D221" s="18" t="s">
        <v>122</v>
      </c>
      <c r="E221" s="46" t="s">
        <v>564</v>
      </c>
      <c r="F221" s="86" t="s">
        <v>124</v>
      </c>
      <c r="G221" s="18" t="s">
        <v>122</v>
      </c>
      <c r="H221" s="45" t="s">
        <v>125</v>
      </c>
      <c r="I221" s="18" t="s">
        <v>75</v>
      </c>
      <c r="J221" s="49" t="s">
        <v>565</v>
      </c>
      <c r="K221" s="48" t="s">
        <v>28</v>
      </c>
      <c r="L221" s="47" t="s">
        <v>90</v>
      </c>
      <c r="M221" s="44" t="s">
        <v>74</v>
      </c>
      <c r="N221" s="78" t="s">
        <v>75</v>
      </c>
      <c r="O221" s="78" t="s">
        <v>75</v>
      </c>
      <c r="P221" s="78" t="s">
        <v>75</v>
      </c>
      <c r="Q221" s="43" t="s">
        <v>564</v>
      </c>
      <c r="R221" s="53" t="s">
        <v>127</v>
      </c>
      <c r="S221" s="76">
        <v>153</v>
      </c>
      <c r="T221" s="37">
        <v>1</v>
      </c>
      <c r="U221" s="83">
        <v>1</v>
      </c>
      <c r="V221" s="45">
        <f>SUMIF(ResumenCotizacion!$C:$C,E221,ResumenCotizacion!$P:$P)</f>
        <v>0</v>
      </c>
      <c r="W221" s="75">
        <f>IF(H221="USD",S221*SolCotizacion!$J$18,S221)</f>
        <v>631502.91</v>
      </c>
      <c r="X221" s="3">
        <f>ROUND(W221/(1-VLOOKUP("Total porcentaje:",ResumenCotizacion!$F:$H,3,0)),2)</f>
        <v>631502.91</v>
      </c>
      <c r="Y221" s="3">
        <f t="shared" si="11"/>
        <v>0</v>
      </c>
    </row>
    <row r="222" spans="1:25" ht="14.25" x14ac:dyDescent="0.2">
      <c r="A222" s="18" t="str">
        <f t="shared" si="9"/>
        <v>Catalogo principalOVS_ES ACADEMICO9GA-00329</v>
      </c>
      <c r="B222" s="18" t="str">
        <f t="shared" si="10"/>
        <v>9GA-00329OVS_ES ACADEMICO</v>
      </c>
      <c r="C222" s="18"/>
      <c r="D222" s="18" t="s">
        <v>122</v>
      </c>
      <c r="E222" s="46" t="s">
        <v>566</v>
      </c>
      <c r="F222" s="86" t="s">
        <v>124</v>
      </c>
      <c r="G222" s="18" t="s">
        <v>122</v>
      </c>
      <c r="H222" s="45" t="s">
        <v>125</v>
      </c>
      <c r="I222" s="18" t="s">
        <v>75</v>
      </c>
      <c r="J222" s="49" t="s">
        <v>567</v>
      </c>
      <c r="K222" s="48" t="s">
        <v>28</v>
      </c>
      <c r="L222" s="47" t="s">
        <v>90</v>
      </c>
      <c r="M222" s="44" t="s">
        <v>74</v>
      </c>
      <c r="N222" s="78" t="s">
        <v>75</v>
      </c>
      <c r="O222" s="78" t="s">
        <v>75</v>
      </c>
      <c r="P222" s="78" t="s">
        <v>75</v>
      </c>
      <c r="Q222" s="43" t="s">
        <v>566</v>
      </c>
      <c r="R222" s="53" t="s">
        <v>127</v>
      </c>
      <c r="S222" s="76">
        <v>20</v>
      </c>
      <c r="T222" s="37">
        <v>1</v>
      </c>
      <c r="U222" s="83">
        <v>1</v>
      </c>
      <c r="V222" s="45">
        <f>SUMIF(ResumenCotizacion!$C:$C,E222,ResumenCotizacion!$P:$P)</f>
        <v>0</v>
      </c>
      <c r="W222" s="75">
        <f>IF(H222="USD",S222*SolCotizacion!$J$18,S222)</f>
        <v>82549.400000000009</v>
      </c>
      <c r="X222" s="3">
        <f>ROUND(W222/(1-VLOOKUP("Total porcentaje:",ResumenCotizacion!$F:$H,3,0)),2)</f>
        <v>82549.399999999994</v>
      </c>
      <c r="Y222" s="3">
        <f t="shared" si="11"/>
        <v>0</v>
      </c>
    </row>
    <row r="223" spans="1:25" ht="14.25" x14ac:dyDescent="0.2">
      <c r="A223" s="18" t="str">
        <f t="shared" si="9"/>
        <v>Catalogo principalOVS_ES ACADEMICO9GA-00330</v>
      </c>
      <c r="B223" s="18" t="str">
        <f t="shared" si="10"/>
        <v>9GA-00330OVS_ES ACADEMICO</v>
      </c>
      <c r="C223" s="18"/>
      <c r="D223" s="18" t="s">
        <v>122</v>
      </c>
      <c r="E223" s="46" t="s">
        <v>568</v>
      </c>
      <c r="F223" s="86" t="s">
        <v>124</v>
      </c>
      <c r="G223" s="18" t="s">
        <v>122</v>
      </c>
      <c r="H223" s="45" t="s">
        <v>125</v>
      </c>
      <c r="I223" s="18" t="s">
        <v>75</v>
      </c>
      <c r="J223" s="49" t="s">
        <v>569</v>
      </c>
      <c r="K223" s="48" t="s">
        <v>28</v>
      </c>
      <c r="L223" s="47" t="s">
        <v>90</v>
      </c>
      <c r="M223" s="44" t="s">
        <v>74</v>
      </c>
      <c r="N223" s="78" t="s">
        <v>75</v>
      </c>
      <c r="O223" s="78" t="s">
        <v>75</v>
      </c>
      <c r="P223" s="78" t="s">
        <v>75</v>
      </c>
      <c r="Q223" s="43" t="s">
        <v>568</v>
      </c>
      <c r="R223" s="53" t="s">
        <v>127</v>
      </c>
      <c r="S223" s="76">
        <v>20</v>
      </c>
      <c r="T223" s="37">
        <v>1</v>
      </c>
      <c r="U223" s="83">
        <v>1</v>
      </c>
      <c r="V223" s="45">
        <f>SUMIF(ResumenCotizacion!$C:$C,E223,ResumenCotizacion!$P:$P)</f>
        <v>0</v>
      </c>
      <c r="W223" s="75">
        <f>IF(H223="USD",S223*SolCotizacion!$J$18,S223)</f>
        <v>82549.400000000009</v>
      </c>
      <c r="X223" s="3">
        <f>ROUND(W223/(1-VLOOKUP("Total porcentaje:",ResumenCotizacion!$F:$H,3,0)),2)</f>
        <v>82549.399999999994</v>
      </c>
      <c r="Y223" s="3">
        <f t="shared" si="11"/>
        <v>0</v>
      </c>
    </row>
    <row r="224" spans="1:25" ht="14.25" x14ac:dyDescent="0.2">
      <c r="A224" s="18" t="str">
        <f t="shared" si="9"/>
        <v>Catalogo principalOVS_ES ACADEMICO9GS-00155</v>
      </c>
      <c r="B224" s="18" t="str">
        <f t="shared" si="10"/>
        <v>9GS-00155OVS_ES ACADEMICO</v>
      </c>
      <c r="C224" s="18"/>
      <c r="D224" s="18" t="s">
        <v>122</v>
      </c>
      <c r="E224" s="46" t="s">
        <v>570</v>
      </c>
      <c r="F224" s="86" t="s">
        <v>124</v>
      </c>
      <c r="G224" s="18" t="s">
        <v>122</v>
      </c>
      <c r="H224" s="45" t="s">
        <v>125</v>
      </c>
      <c r="I224" s="18" t="s">
        <v>75</v>
      </c>
      <c r="J224" s="49" t="s">
        <v>571</v>
      </c>
      <c r="K224" s="48" t="s">
        <v>28</v>
      </c>
      <c r="L224" s="47" t="s">
        <v>90</v>
      </c>
      <c r="M224" s="44" t="s">
        <v>74</v>
      </c>
      <c r="N224" s="78" t="s">
        <v>75</v>
      </c>
      <c r="O224" s="78" t="s">
        <v>75</v>
      </c>
      <c r="P224" s="78" t="s">
        <v>75</v>
      </c>
      <c r="Q224" s="43" t="s">
        <v>570</v>
      </c>
      <c r="R224" s="53" t="s">
        <v>127</v>
      </c>
      <c r="S224" s="76">
        <v>610</v>
      </c>
      <c r="T224" s="37">
        <v>1</v>
      </c>
      <c r="U224" s="83">
        <v>1</v>
      </c>
      <c r="V224" s="45">
        <f>SUMIF(ResumenCotizacion!$C:$C,E224,ResumenCotizacion!$P:$P)</f>
        <v>0</v>
      </c>
      <c r="W224" s="75">
        <f>IF(H224="USD",S224*SolCotizacion!$J$18,S224)</f>
        <v>2517756.7000000002</v>
      </c>
      <c r="X224" s="3">
        <f>ROUND(W224/(1-VLOOKUP("Total porcentaje:",ResumenCotizacion!$F:$H,3,0)),2)</f>
        <v>2517756.7000000002</v>
      </c>
      <c r="Y224" s="3">
        <f t="shared" si="11"/>
        <v>0</v>
      </c>
    </row>
    <row r="225" spans="1:25" ht="14.25" x14ac:dyDescent="0.2">
      <c r="A225" s="18" t="str">
        <f t="shared" si="9"/>
        <v>Catalogo principalOVS_ES ACADEMICO9GS-00156</v>
      </c>
      <c r="B225" s="18" t="str">
        <f t="shared" si="10"/>
        <v>9GS-00156OVS_ES ACADEMICO</v>
      </c>
      <c r="C225" s="18"/>
      <c r="D225" s="18" t="s">
        <v>122</v>
      </c>
      <c r="E225" s="46" t="s">
        <v>572</v>
      </c>
      <c r="F225" s="86" t="s">
        <v>124</v>
      </c>
      <c r="G225" s="18" t="s">
        <v>122</v>
      </c>
      <c r="H225" s="45" t="s">
        <v>125</v>
      </c>
      <c r="I225" s="18" t="s">
        <v>75</v>
      </c>
      <c r="J225" s="49" t="s">
        <v>573</v>
      </c>
      <c r="K225" s="48" t="s">
        <v>28</v>
      </c>
      <c r="L225" s="47" t="s">
        <v>90</v>
      </c>
      <c r="M225" s="44" t="s">
        <v>74</v>
      </c>
      <c r="N225" s="78" t="s">
        <v>75</v>
      </c>
      <c r="O225" s="78" t="s">
        <v>75</v>
      </c>
      <c r="P225" s="78" t="s">
        <v>75</v>
      </c>
      <c r="Q225" s="43" t="s">
        <v>572</v>
      </c>
      <c r="R225" s="53" t="s">
        <v>127</v>
      </c>
      <c r="S225" s="76">
        <v>610</v>
      </c>
      <c r="T225" s="37">
        <v>1</v>
      </c>
      <c r="U225" s="83">
        <v>1</v>
      </c>
      <c r="V225" s="45">
        <f>SUMIF(ResumenCotizacion!$C:$C,E225,ResumenCotizacion!$P:$P)</f>
        <v>0</v>
      </c>
      <c r="W225" s="75">
        <f>IF(H225="USD",S225*SolCotizacion!$J$18,S225)</f>
        <v>2517756.7000000002</v>
      </c>
      <c r="X225" s="3">
        <f>ROUND(W225/(1-VLOOKUP("Total porcentaje:",ResumenCotizacion!$F:$H,3,0)),2)</f>
        <v>2517756.7000000002</v>
      </c>
      <c r="Y225" s="3">
        <f t="shared" si="11"/>
        <v>0</v>
      </c>
    </row>
    <row r="226" spans="1:25" ht="14.25" x14ac:dyDescent="0.2">
      <c r="A226" s="18" t="str">
        <f t="shared" si="9"/>
        <v>Catalogo principalOVS_ES ACADEMICO9GS-00157</v>
      </c>
      <c r="B226" s="18" t="str">
        <f t="shared" si="10"/>
        <v>9GS-00157OVS_ES ACADEMICO</v>
      </c>
      <c r="C226" s="18"/>
      <c r="D226" s="18" t="s">
        <v>122</v>
      </c>
      <c r="E226" s="46" t="s">
        <v>574</v>
      </c>
      <c r="F226" s="86" t="s">
        <v>124</v>
      </c>
      <c r="G226" s="18" t="s">
        <v>122</v>
      </c>
      <c r="H226" s="45" t="s">
        <v>125</v>
      </c>
      <c r="I226" s="18" t="s">
        <v>75</v>
      </c>
      <c r="J226" s="49" t="s">
        <v>575</v>
      </c>
      <c r="K226" s="48" t="s">
        <v>28</v>
      </c>
      <c r="L226" s="47" t="s">
        <v>90</v>
      </c>
      <c r="M226" s="44" t="s">
        <v>74</v>
      </c>
      <c r="N226" s="78" t="s">
        <v>75</v>
      </c>
      <c r="O226" s="78" t="s">
        <v>75</v>
      </c>
      <c r="P226" s="78" t="s">
        <v>75</v>
      </c>
      <c r="Q226" s="43" t="s">
        <v>574</v>
      </c>
      <c r="R226" s="53" t="s">
        <v>127</v>
      </c>
      <c r="S226" s="76">
        <v>457</v>
      </c>
      <c r="T226" s="37">
        <v>1</v>
      </c>
      <c r="U226" s="83">
        <v>1</v>
      </c>
      <c r="V226" s="45">
        <f>SUMIF(ResumenCotizacion!$C:$C,E226,ResumenCotizacion!$P:$P)</f>
        <v>0</v>
      </c>
      <c r="W226" s="75">
        <f>IF(H226="USD",S226*SolCotizacion!$J$18,S226)</f>
        <v>1886253.79</v>
      </c>
      <c r="X226" s="3">
        <f>ROUND(W226/(1-VLOOKUP("Total porcentaje:",ResumenCotizacion!$F:$H,3,0)),2)</f>
        <v>1886253.79</v>
      </c>
      <c r="Y226" s="3">
        <f t="shared" si="11"/>
        <v>0</v>
      </c>
    </row>
    <row r="227" spans="1:25" ht="14.25" x14ac:dyDescent="0.2">
      <c r="A227" s="18" t="str">
        <f t="shared" si="9"/>
        <v>Catalogo principalOVS_ES ACADEMICO9GS-00158</v>
      </c>
      <c r="B227" s="18" t="str">
        <f t="shared" si="10"/>
        <v>9GS-00158OVS_ES ACADEMICO</v>
      </c>
      <c r="C227" s="18"/>
      <c r="D227" s="18" t="s">
        <v>122</v>
      </c>
      <c r="E227" s="46" t="s">
        <v>576</v>
      </c>
      <c r="F227" s="86" t="s">
        <v>124</v>
      </c>
      <c r="G227" s="18" t="s">
        <v>122</v>
      </c>
      <c r="H227" s="45" t="s">
        <v>125</v>
      </c>
      <c r="I227" s="18" t="s">
        <v>75</v>
      </c>
      <c r="J227" s="49" t="s">
        <v>577</v>
      </c>
      <c r="K227" s="48" t="s">
        <v>28</v>
      </c>
      <c r="L227" s="47" t="s">
        <v>90</v>
      </c>
      <c r="M227" s="44" t="s">
        <v>74</v>
      </c>
      <c r="N227" s="78" t="s">
        <v>75</v>
      </c>
      <c r="O227" s="78" t="s">
        <v>75</v>
      </c>
      <c r="P227" s="78" t="s">
        <v>75</v>
      </c>
      <c r="Q227" s="43" t="s">
        <v>576</v>
      </c>
      <c r="R227" s="53" t="s">
        <v>127</v>
      </c>
      <c r="S227" s="76">
        <v>457</v>
      </c>
      <c r="T227" s="37">
        <v>1</v>
      </c>
      <c r="U227" s="83">
        <v>1</v>
      </c>
      <c r="V227" s="45">
        <f>SUMIF(ResumenCotizacion!$C:$C,E227,ResumenCotizacion!$P:$P)</f>
        <v>0</v>
      </c>
      <c r="W227" s="75">
        <f>IF(H227="USD",S227*SolCotizacion!$J$18,S227)</f>
        <v>1886253.79</v>
      </c>
      <c r="X227" s="3">
        <f>ROUND(W227/(1-VLOOKUP("Total porcentaje:",ResumenCotizacion!$F:$H,3,0)),2)</f>
        <v>1886253.79</v>
      </c>
      <c r="Y227" s="3">
        <f t="shared" si="11"/>
        <v>0</v>
      </c>
    </row>
    <row r="228" spans="1:25" ht="14.25" x14ac:dyDescent="0.2">
      <c r="A228" s="18" t="str">
        <f t="shared" si="9"/>
        <v>Catalogo principalOVS_ES ACADEMICO9GS-00159</v>
      </c>
      <c r="B228" s="18" t="str">
        <f t="shared" si="10"/>
        <v>9GS-00159OVS_ES ACADEMICO</v>
      </c>
      <c r="C228" s="18"/>
      <c r="D228" s="18" t="s">
        <v>122</v>
      </c>
      <c r="E228" s="46" t="s">
        <v>578</v>
      </c>
      <c r="F228" s="86" t="s">
        <v>124</v>
      </c>
      <c r="G228" s="18" t="s">
        <v>122</v>
      </c>
      <c r="H228" s="45" t="s">
        <v>125</v>
      </c>
      <c r="I228" s="18" t="s">
        <v>75</v>
      </c>
      <c r="J228" s="49" t="s">
        <v>579</v>
      </c>
      <c r="K228" s="48" t="s">
        <v>28</v>
      </c>
      <c r="L228" s="47" t="s">
        <v>90</v>
      </c>
      <c r="M228" s="44" t="s">
        <v>74</v>
      </c>
      <c r="N228" s="78" t="s">
        <v>75</v>
      </c>
      <c r="O228" s="78" t="s">
        <v>75</v>
      </c>
      <c r="P228" s="78" t="s">
        <v>75</v>
      </c>
      <c r="Q228" s="43" t="s">
        <v>578</v>
      </c>
      <c r="R228" s="53" t="s">
        <v>127</v>
      </c>
      <c r="S228" s="76">
        <v>77</v>
      </c>
      <c r="T228" s="37">
        <v>1</v>
      </c>
      <c r="U228" s="83">
        <v>1</v>
      </c>
      <c r="V228" s="45">
        <f>SUMIF(ResumenCotizacion!$C:$C,E228,ResumenCotizacion!$P:$P)</f>
        <v>0</v>
      </c>
      <c r="W228" s="75">
        <f>IF(H228="USD",S228*SolCotizacion!$J$18,S228)</f>
        <v>317815.19</v>
      </c>
      <c r="X228" s="3">
        <f>ROUND(W228/(1-VLOOKUP("Total porcentaje:",ResumenCotizacion!$F:$H,3,0)),2)</f>
        <v>317815.19</v>
      </c>
      <c r="Y228" s="3">
        <f t="shared" si="11"/>
        <v>0</v>
      </c>
    </row>
    <row r="229" spans="1:25" ht="14.25" x14ac:dyDescent="0.2">
      <c r="A229" s="18" t="str">
        <f t="shared" si="9"/>
        <v>Catalogo principalOVS_ES ACADEMICO9GS-00160</v>
      </c>
      <c r="B229" s="18" t="str">
        <f t="shared" si="10"/>
        <v>9GS-00160OVS_ES ACADEMICO</v>
      </c>
      <c r="C229" s="18"/>
      <c r="D229" s="18" t="s">
        <v>122</v>
      </c>
      <c r="E229" s="46" t="s">
        <v>580</v>
      </c>
      <c r="F229" s="86" t="s">
        <v>124</v>
      </c>
      <c r="G229" s="18" t="s">
        <v>122</v>
      </c>
      <c r="H229" s="45" t="s">
        <v>125</v>
      </c>
      <c r="I229" s="18" t="s">
        <v>75</v>
      </c>
      <c r="J229" s="49" t="s">
        <v>581</v>
      </c>
      <c r="K229" s="48" t="s">
        <v>28</v>
      </c>
      <c r="L229" s="47" t="s">
        <v>90</v>
      </c>
      <c r="M229" s="44" t="s">
        <v>74</v>
      </c>
      <c r="N229" s="78" t="s">
        <v>75</v>
      </c>
      <c r="O229" s="78" t="s">
        <v>75</v>
      </c>
      <c r="P229" s="78" t="s">
        <v>75</v>
      </c>
      <c r="Q229" s="43" t="s">
        <v>580</v>
      </c>
      <c r="R229" s="53" t="s">
        <v>127</v>
      </c>
      <c r="S229" s="76">
        <v>77</v>
      </c>
      <c r="T229" s="37">
        <v>1</v>
      </c>
      <c r="U229" s="83">
        <v>1</v>
      </c>
      <c r="V229" s="45">
        <f>SUMIF(ResumenCotizacion!$C:$C,E229,ResumenCotizacion!$P:$P)</f>
        <v>0</v>
      </c>
      <c r="W229" s="75">
        <f>IF(H229="USD",S229*SolCotizacion!$J$18,S229)</f>
        <v>317815.19</v>
      </c>
      <c r="X229" s="3">
        <f>ROUND(W229/(1-VLOOKUP("Total porcentaje:",ResumenCotizacion!$F:$H,3,0)),2)</f>
        <v>317815.19</v>
      </c>
      <c r="Y229" s="3">
        <f t="shared" si="11"/>
        <v>0</v>
      </c>
    </row>
    <row r="230" spans="1:25" ht="14.25" x14ac:dyDescent="0.2">
      <c r="A230" s="18" t="str">
        <f t="shared" si="9"/>
        <v>Catalogo principalOVS_ES ACADEMICO9GS-00161</v>
      </c>
      <c r="B230" s="18" t="str">
        <f t="shared" si="10"/>
        <v>9GS-00161OVS_ES ACADEMICO</v>
      </c>
      <c r="C230" s="18"/>
      <c r="D230" s="18" t="s">
        <v>122</v>
      </c>
      <c r="E230" s="46" t="s">
        <v>582</v>
      </c>
      <c r="F230" s="86" t="s">
        <v>124</v>
      </c>
      <c r="G230" s="18" t="s">
        <v>122</v>
      </c>
      <c r="H230" s="45" t="s">
        <v>125</v>
      </c>
      <c r="I230" s="18" t="s">
        <v>75</v>
      </c>
      <c r="J230" s="49" t="s">
        <v>583</v>
      </c>
      <c r="K230" s="48" t="s">
        <v>28</v>
      </c>
      <c r="L230" s="47" t="s">
        <v>90</v>
      </c>
      <c r="M230" s="44" t="s">
        <v>74</v>
      </c>
      <c r="N230" s="78" t="s">
        <v>75</v>
      </c>
      <c r="O230" s="78" t="s">
        <v>75</v>
      </c>
      <c r="P230" s="78" t="s">
        <v>75</v>
      </c>
      <c r="Q230" s="43" t="s">
        <v>582</v>
      </c>
      <c r="R230" s="53" t="s">
        <v>127</v>
      </c>
      <c r="S230" s="76">
        <v>57</v>
      </c>
      <c r="T230" s="37">
        <v>1</v>
      </c>
      <c r="U230" s="83">
        <v>1</v>
      </c>
      <c r="V230" s="45">
        <f>SUMIF(ResumenCotizacion!$C:$C,E230,ResumenCotizacion!$P:$P)</f>
        <v>0</v>
      </c>
      <c r="W230" s="75">
        <f>IF(H230="USD",S230*SolCotizacion!$J$18,S230)</f>
        <v>235265.79</v>
      </c>
      <c r="X230" s="3">
        <f>ROUND(W230/(1-VLOOKUP("Total porcentaje:",ResumenCotizacion!$F:$H,3,0)),2)</f>
        <v>235265.79</v>
      </c>
      <c r="Y230" s="3">
        <f t="shared" si="11"/>
        <v>0</v>
      </c>
    </row>
    <row r="231" spans="1:25" ht="14.25" x14ac:dyDescent="0.2">
      <c r="A231" s="18" t="str">
        <f t="shared" si="9"/>
        <v>Catalogo principalOVS_ES ACADEMICO9GS-00162</v>
      </c>
      <c r="B231" s="18" t="str">
        <f t="shared" si="10"/>
        <v>9GS-00162OVS_ES ACADEMICO</v>
      </c>
      <c r="C231" s="18"/>
      <c r="D231" s="18" t="s">
        <v>122</v>
      </c>
      <c r="E231" s="46" t="s">
        <v>584</v>
      </c>
      <c r="F231" s="86" t="s">
        <v>124</v>
      </c>
      <c r="G231" s="18" t="s">
        <v>122</v>
      </c>
      <c r="H231" s="45" t="s">
        <v>125</v>
      </c>
      <c r="I231" s="18" t="s">
        <v>75</v>
      </c>
      <c r="J231" s="49" t="s">
        <v>585</v>
      </c>
      <c r="K231" s="48" t="s">
        <v>28</v>
      </c>
      <c r="L231" s="47" t="s">
        <v>90</v>
      </c>
      <c r="M231" s="44" t="s">
        <v>74</v>
      </c>
      <c r="N231" s="78" t="s">
        <v>75</v>
      </c>
      <c r="O231" s="78" t="s">
        <v>75</v>
      </c>
      <c r="P231" s="78" t="s">
        <v>75</v>
      </c>
      <c r="Q231" s="43" t="s">
        <v>584</v>
      </c>
      <c r="R231" s="53" t="s">
        <v>127</v>
      </c>
      <c r="S231" s="76">
        <v>57</v>
      </c>
      <c r="T231" s="37">
        <v>1</v>
      </c>
      <c r="U231" s="83">
        <v>1</v>
      </c>
      <c r="V231" s="45">
        <f>SUMIF(ResumenCotizacion!$C:$C,E231,ResumenCotizacion!$P:$P)</f>
        <v>0</v>
      </c>
      <c r="W231" s="75">
        <f>IF(H231="USD",S231*SolCotizacion!$J$18,S231)</f>
        <v>235265.79</v>
      </c>
      <c r="X231" s="3">
        <f>ROUND(W231/(1-VLOOKUP("Total porcentaje:",ResumenCotizacion!$F:$H,3,0)),2)</f>
        <v>235265.79</v>
      </c>
      <c r="Y231" s="3">
        <f t="shared" si="11"/>
        <v>0</v>
      </c>
    </row>
    <row r="232" spans="1:25" ht="14.25" x14ac:dyDescent="0.2">
      <c r="A232" s="18" t="str">
        <f t="shared" si="9"/>
        <v>Catalogo principalOVS_ES ACADEMICO9ST-00077</v>
      </c>
      <c r="B232" s="18" t="str">
        <f t="shared" si="10"/>
        <v>9ST-00077OVS_ES ACADEMICO</v>
      </c>
      <c r="C232" s="18"/>
      <c r="D232" s="18" t="s">
        <v>122</v>
      </c>
      <c r="E232" s="46" t="s">
        <v>586</v>
      </c>
      <c r="F232" s="86" t="s">
        <v>124</v>
      </c>
      <c r="G232" s="18" t="s">
        <v>122</v>
      </c>
      <c r="H232" s="45" t="s">
        <v>125</v>
      </c>
      <c r="I232" s="18" t="s">
        <v>75</v>
      </c>
      <c r="J232" s="49" t="s">
        <v>587</v>
      </c>
      <c r="K232" s="48" t="s">
        <v>28</v>
      </c>
      <c r="L232" s="47" t="s">
        <v>90</v>
      </c>
      <c r="M232" s="44" t="s">
        <v>74</v>
      </c>
      <c r="N232" s="78" t="s">
        <v>75</v>
      </c>
      <c r="O232" s="78" t="s">
        <v>75</v>
      </c>
      <c r="P232" s="78" t="s">
        <v>75</v>
      </c>
      <c r="Q232" s="43" t="s">
        <v>586</v>
      </c>
      <c r="R232" s="53" t="s">
        <v>127</v>
      </c>
      <c r="S232" s="76">
        <v>285</v>
      </c>
      <c r="T232" s="37">
        <v>1</v>
      </c>
      <c r="U232" s="83">
        <v>1</v>
      </c>
      <c r="V232" s="45">
        <f>SUMIF(ResumenCotizacion!$C:$C,E232,ResumenCotizacion!$P:$P)</f>
        <v>0</v>
      </c>
      <c r="W232" s="75">
        <f>IF(H232="USD",S232*SolCotizacion!$J$18,S232)</f>
        <v>1176328.9500000002</v>
      </c>
      <c r="X232" s="3">
        <f>ROUND(W232/(1-VLOOKUP("Total porcentaje:",ResumenCotizacion!$F:$H,3,0)),2)</f>
        <v>1176328.95</v>
      </c>
      <c r="Y232" s="3">
        <f t="shared" si="11"/>
        <v>0</v>
      </c>
    </row>
    <row r="233" spans="1:25" ht="14.25" x14ac:dyDescent="0.2">
      <c r="A233" s="18" t="str">
        <f t="shared" si="9"/>
        <v>Catalogo principalOVS_ES ACADEMICO9ST-00078</v>
      </c>
      <c r="B233" s="18" t="str">
        <f t="shared" si="10"/>
        <v>9ST-00078OVS_ES ACADEMICO</v>
      </c>
      <c r="C233" s="18"/>
      <c r="D233" s="18" t="s">
        <v>122</v>
      </c>
      <c r="E233" s="46" t="s">
        <v>588</v>
      </c>
      <c r="F233" s="86" t="s">
        <v>124</v>
      </c>
      <c r="G233" s="18" t="s">
        <v>122</v>
      </c>
      <c r="H233" s="45" t="s">
        <v>125</v>
      </c>
      <c r="I233" s="18" t="s">
        <v>75</v>
      </c>
      <c r="J233" s="49" t="s">
        <v>589</v>
      </c>
      <c r="K233" s="48" t="s">
        <v>28</v>
      </c>
      <c r="L233" s="47" t="s">
        <v>90</v>
      </c>
      <c r="M233" s="44" t="s">
        <v>74</v>
      </c>
      <c r="N233" s="78" t="s">
        <v>75</v>
      </c>
      <c r="O233" s="78" t="s">
        <v>75</v>
      </c>
      <c r="P233" s="78" t="s">
        <v>75</v>
      </c>
      <c r="Q233" s="43" t="s">
        <v>588</v>
      </c>
      <c r="R233" s="53" t="s">
        <v>127</v>
      </c>
      <c r="S233" s="76">
        <v>285</v>
      </c>
      <c r="T233" s="37">
        <v>1</v>
      </c>
      <c r="U233" s="83">
        <v>1</v>
      </c>
      <c r="V233" s="45">
        <f>SUMIF(ResumenCotizacion!$C:$C,E233,ResumenCotizacion!$P:$P)</f>
        <v>0</v>
      </c>
      <c r="W233" s="75">
        <f>IF(H233="USD",S233*SolCotizacion!$J$18,S233)</f>
        <v>1176328.9500000002</v>
      </c>
      <c r="X233" s="3">
        <f>ROUND(W233/(1-VLOOKUP("Total porcentaje:",ResumenCotizacion!$F:$H,3,0)),2)</f>
        <v>1176328.95</v>
      </c>
      <c r="Y233" s="3">
        <f t="shared" si="11"/>
        <v>0</v>
      </c>
    </row>
    <row r="234" spans="1:25" ht="14.25" x14ac:dyDescent="0.2">
      <c r="A234" s="18" t="str">
        <f t="shared" si="9"/>
        <v>Catalogo principalOVS_ES ACADEMICO9SU-00001</v>
      </c>
      <c r="B234" s="18" t="str">
        <f t="shared" si="10"/>
        <v>9SU-00001OVS_ES ACADEMICO</v>
      </c>
      <c r="C234" s="18"/>
      <c r="D234" s="18" t="s">
        <v>122</v>
      </c>
      <c r="E234" s="46" t="s">
        <v>590</v>
      </c>
      <c r="F234" s="86" t="s">
        <v>124</v>
      </c>
      <c r="G234" s="18" t="s">
        <v>122</v>
      </c>
      <c r="H234" s="45" t="s">
        <v>125</v>
      </c>
      <c r="I234" s="18" t="s">
        <v>75</v>
      </c>
      <c r="J234" s="49" t="s">
        <v>591</v>
      </c>
      <c r="K234" s="48" t="s">
        <v>28</v>
      </c>
      <c r="L234" s="47" t="s">
        <v>90</v>
      </c>
      <c r="M234" s="44" t="s">
        <v>74</v>
      </c>
      <c r="N234" s="78" t="s">
        <v>75</v>
      </c>
      <c r="O234" s="78" t="s">
        <v>75</v>
      </c>
      <c r="P234" s="78" t="s">
        <v>75</v>
      </c>
      <c r="Q234" s="43" t="s">
        <v>590</v>
      </c>
      <c r="R234" s="53" t="s">
        <v>76</v>
      </c>
      <c r="S234" s="76">
        <v>1.5</v>
      </c>
      <c r="T234" s="37">
        <v>1</v>
      </c>
      <c r="U234" s="83">
        <v>1</v>
      </c>
      <c r="V234" s="45">
        <f>SUMIF(ResumenCotizacion!$C:$C,E234,ResumenCotizacion!$P:$P)</f>
        <v>0</v>
      </c>
      <c r="W234" s="75">
        <f>IF(H234="USD",S234*SolCotizacion!$J$18,S234)</f>
        <v>6191.2049999999999</v>
      </c>
      <c r="X234" s="3">
        <f>ROUND(W234/(1-VLOOKUP("Total porcentaje:",ResumenCotizacion!$F:$H,3,0)),2)</f>
        <v>6191.21</v>
      </c>
      <c r="Y234" s="3">
        <f t="shared" si="11"/>
        <v>0</v>
      </c>
    </row>
    <row r="235" spans="1:25" ht="14.25" x14ac:dyDescent="0.2">
      <c r="A235" s="18" t="str">
        <f t="shared" si="9"/>
        <v>Catalogo principalOVS_ES ACADEMICO9SU-00002</v>
      </c>
      <c r="B235" s="18" t="str">
        <f t="shared" si="10"/>
        <v>9SU-00002OVS_ES ACADEMICO</v>
      </c>
      <c r="C235" s="18"/>
      <c r="D235" s="18" t="s">
        <v>122</v>
      </c>
      <c r="E235" s="46" t="s">
        <v>592</v>
      </c>
      <c r="F235" s="86" t="s">
        <v>124</v>
      </c>
      <c r="G235" s="18" t="s">
        <v>122</v>
      </c>
      <c r="H235" s="45" t="s">
        <v>125</v>
      </c>
      <c r="I235" s="18" t="s">
        <v>75</v>
      </c>
      <c r="J235" s="49" t="s">
        <v>593</v>
      </c>
      <c r="K235" s="48" t="s">
        <v>28</v>
      </c>
      <c r="L235" s="47" t="s">
        <v>90</v>
      </c>
      <c r="M235" s="44" t="s">
        <v>74</v>
      </c>
      <c r="N235" s="78" t="s">
        <v>75</v>
      </c>
      <c r="O235" s="78" t="s">
        <v>75</v>
      </c>
      <c r="P235" s="78" t="s">
        <v>75</v>
      </c>
      <c r="Q235" s="43" t="s">
        <v>592</v>
      </c>
      <c r="R235" s="53" t="s">
        <v>76</v>
      </c>
      <c r="S235" s="76">
        <v>1.5</v>
      </c>
      <c r="T235" s="37">
        <v>1</v>
      </c>
      <c r="U235" s="83">
        <v>1</v>
      </c>
      <c r="V235" s="45">
        <f>SUMIF(ResumenCotizacion!$C:$C,E235,ResumenCotizacion!$P:$P)</f>
        <v>0</v>
      </c>
      <c r="W235" s="75">
        <f>IF(H235="USD",S235*SolCotizacion!$J$18,S235)</f>
        <v>6191.2049999999999</v>
      </c>
      <c r="X235" s="3">
        <f>ROUND(W235/(1-VLOOKUP("Total porcentaje:",ResumenCotizacion!$F:$H,3,0)),2)</f>
        <v>6191.21</v>
      </c>
      <c r="Y235" s="3">
        <f t="shared" si="11"/>
        <v>0</v>
      </c>
    </row>
    <row r="236" spans="1:25" ht="14.25" x14ac:dyDescent="0.2">
      <c r="A236" s="18" t="str">
        <f t="shared" si="9"/>
        <v>Catalogo principalOVS_ES ACADEMICO9TX-01348</v>
      </c>
      <c r="B236" s="18" t="str">
        <f t="shared" si="10"/>
        <v>9TX-01348OVS_ES ACADEMICO</v>
      </c>
      <c r="C236" s="18"/>
      <c r="D236" s="18" t="s">
        <v>122</v>
      </c>
      <c r="E236" s="46" t="s">
        <v>594</v>
      </c>
      <c r="F236" s="86" t="s">
        <v>124</v>
      </c>
      <c r="G236" s="18" t="s">
        <v>122</v>
      </c>
      <c r="H236" s="45" t="s">
        <v>125</v>
      </c>
      <c r="I236" s="18" t="s">
        <v>75</v>
      </c>
      <c r="J236" s="49" t="s">
        <v>595</v>
      </c>
      <c r="K236" s="48" t="s">
        <v>28</v>
      </c>
      <c r="L236" s="47" t="s">
        <v>90</v>
      </c>
      <c r="M236" s="44" t="s">
        <v>74</v>
      </c>
      <c r="N236" s="78" t="s">
        <v>75</v>
      </c>
      <c r="O236" s="78" t="s">
        <v>75</v>
      </c>
      <c r="P236" s="78" t="s">
        <v>75</v>
      </c>
      <c r="Q236" s="43" t="s">
        <v>594</v>
      </c>
      <c r="R236" s="53" t="s">
        <v>127</v>
      </c>
      <c r="S236" s="76">
        <v>1.25</v>
      </c>
      <c r="T236" s="37">
        <v>1</v>
      </c>
      <c r="U236" s="83">
        <v>1</v>
      </c>
      <c r="V236" s="45">
        <f>SUMIF(ResumenCotizacion!$C:$C,E236,ResumenCotizacion!$P:$P)</f>
        <v>0</v>
      </c>
      <c r="W236" s="75">
        <f>IF(H236="USD",S236*SolCotizacion!$J$18,S236)</f>
        <v>5159.3375000000005</v>
      </c>
      <c r="X236" s="3">
        <f>ROUND(W236/(1-VLOOKUP("Total porcentaje:",ResumenCotizacion!$F:$H,3,0)),2)</f>
        <v>5159.34</v>
      </c>
      <c r="Y236" s="3">
        <f t="shared" si="11"/>
        <v>0</v>
      </c>
    </row>
    <row r="237" spans="1:25" ht="14.25" x14ac:dyDescent="0.2">
      <c r="A237" s="18" t="str">
        <f t="shared" si="9"/>
        <v>Catalogo principalOVS_ES ACADEMICO9TX-01349</v>
      </c>
      <c r="B237" s="18" t="str">
        <f t="shared" si="10"/>
        <v>9TX-01349OVS_ES ACADEMICO</v>
      </c>
      <c r="C237" s="18"/>
      <c r="D237" s="18" t="s">
        <v>122</v>
      </c>
      <c r="E237" s="46" t="s">
        <v>596</v>
      </c>
      <c r="F237" s="86" t="s">
        <v>124</v>
      </c>
      <c r="G237" s="18" t="s">
        <v>122</v>
      </c>
      <c r="H237" s="45" t="s">
        <v>125</v>
      </c>
      <c r="I237" s="18" t="s">
        <v>75</v>
      </c>
      <c r="J237" s="49" t="s">
        <v>597</v>
      </c>
      <c r="K237" s="48" t="s">
        <v>28</v>
      </c>
      <c r="L237" s="47" t="s">
        <v>90</v>
      </c>
      <c r="M237" s="44" t="s">
        <v>74</v>
      </c>
      <c r="N237" s="78" t="s">
        <v>75</v>
      </c>
      <c r="O237" s="78" t="s">
        <v>75</v>
      </c>
      <c r="P237" s="78" t="s">
        <v>75</v>
      </c>
      <c r="Q237" s="43" t="s">
        <v>596</v>
      </c>
      <c r="R237" s="53" t="s">
        <v>127</v>
      </c>
      <c r="S237" s="76">
        <v>1.25</v>
      </c>
      <c r="T237" s="37">
        <v>1</v>
      </c>
      <c r="U237" s="83">
        <v>1</v>
      </c>
      <c r="V237" s="45">
        <f>SUMIF(ResumenCotizacion!$C:$C,E237,ResumenCotizacion!$P:$P)</f>
        <v>0</v>
      </c>
      <c r="W237" s="75">
        <f>IF(H237="USD",S237*SolCotizacion!$J$18,S237)</f>
        <v>5159.3375000000005</v>
      </c>
      <c r="X237" s="3">
        <f>ROUND(W237/(1-VLOOKUP("Total porcentaje:",ResumenCotizacion!$F:$H,3,0)),2)</f>
        <v>5159.34</v>
      </c>
      <c r="Y237" s="3">
        <f t="shared" si="11"/>
        <v>0</v>
      </c>
    </row>
    <row r="238" spans="1:25" ht="14.25" x14ac:dyDescent="0.2">
      <c r="A238" s="18" t="str">
        <f t="shared" si="9"/>
        <v>Catalogo principalOVS_ES ACADEMICO9TX-01350</v>
      </c>
      <c r="B238" s="18" t="str">
        <f t="shared" si="10"/>
        <v>9TX-01350OVS_ES ACADEMICO</v>
      </c>
      <c r="C238" s="18"/>
      <c r="D238" s="18" t="s">
        <v>122</v>
      </c>
      <c r="E238" s="46" t="s">
        <v>598</v>
      </c>
      <c r="F238" s="86" t="s">
        <v>124</v>
      </c>
      <c r="G238" s="18" t="s">
        <v>122</v>
      </c>
      <c r="H238" s="45" t="s">
        <v>125</v>
      </c>
      <c r="I238" s="18" t="s">
        <v>75</v>
      </c>
      <c r="J238" s="49" t="s">
        <v>599</v>
      </c>
      <c r="K238" s="48" t="s">
        <v>28</v>
      </c>
      <c r="L238" s="47" t="s">
        <v>90</v>
      </c>
      <c r="M238" s="44" t="s">
        <v>74</v>
      </c>
      <c r="N238" s="78" t="s">
        <v>75</v>
      </c>
      <c r="O238" s="78" t="s">
        <v>75</v>
      </c>
      <c r="P238" s="78" t="s">
        <v>75</v>
      </c>
      <c r="Q238" s="43" t="s">
        <v>598</v>
      </c>
      <c r="R238" s="53" t="s">
        <v>127</v>
      </c>
      <c r="S238" s="76">
        <v>1.25</v>
      </c>
      <c r="T238" s="37">
        <v>1</v>
      </c>
      <c r="U238" s="83">
        <v>1</v>
      </c>
      <c r="V238" s="45">
        <f>SUMIF(ResumenCotizacion!$C:$C,E238,ResumenCotizacion!$P:$P)</f>
        <v>0</v>
      </c>
      <c r="W238" s="75">
        <f>IF(H238="USD",S238*SolCotizacion!$J$18,S238)</f>
        <v>5159.3375000000005</v>
      </c>
      <c r="X238" s="3">
        <f>ROUND(W238/(1-VLOOKUP("Total porcentaje:",ResumenCotizacion!$F:$H,3,0)),2)</f>
        <v>5159.34</v>
      </c>
      <c r="Y238" s="3">
        <f t="shared" si="11"/>
        <v>0</v>
      </c>
    </row>
    <row r="239" spans="1:25" ht="14.25" x14ac:dyDescent="0.2">
      <c r="A239" s="18" t="str">
        <f t="shared" si="9"/>
        <v>Catalogo principalOVS_ES ACADEMICO9TX-01351</v>
      </c>
      <c r="B239" s="18" t="str">
        <f t="shared" si="10"/>
        <v>9TX-01351OVS_ES ACADEMICO</v>
      </c>
      <c r="C239" s="18"/>
      <c r="D239" s="18" t="s">
        <v>122</v>
      </c>
      <c r="E239" s="46" t="s">
        <v>600</v>
      </c>
      <c r="F239" s="86" t="s">
        <v>124</v>
      </c>
      <c r="G239" s="18" t="s">
        <v>122</v>
      </c>
      <c r="H239" s="45" t="s">
        <v>125</v>
      </c>
      <c r="I239" s="18" t="s">
        <v>75</v>
      </c>
      <c r="J239" s="49" t="s">
        <v>601</v>
      </c>
      <c r="K239" s="48" t="s">
        <v>28</v>
      </c>
      <c r="L239" s="47" t="s">
        <v>90</v>
      </c>
      <c r="M239" s="44" t="s">
        <v>74</v>
      </c>
      <c r="N239" s="78" t="s">
        <v>75</v>
      </c>
      <c r="O239" s="78" t="s">
        <v>75</v>
      </c>
      <c r="P239" s="78" t="s">
        <v>75</v>
      </c>
      <c r="Q239" s="43" t="s">
        <v>600</v>
      </c>
      <c r="R239" s="53" t="s">
        <v>127</v>
      </c>
      <c r="S239" s="76">
        <v>1.25</v>
      </c>
      <c r="T239" s="37">
        <v>1</v>
      </c>
      <c r="U239" s="83">
        <v>1</v>
      </c>
      <c r="V239" s="45">
        <f>SUMIF(ResumenCotizacion!$C:$C,E239,ResumenCotizacion!$P:$P)</f>
        <v>0</v>
      </c>
      <c r="W239" s="75">
        <f>IF(H239="USD",S239*SolCotizacion!$J$18,S239)</f>
        <v>5159.3375000000005</v>
      </c>
      <c r="X239" s="3">
        <f>ROUND(W239/(1-VLOOKUP("Total porcentaje:",ResumenCotizacion!$F:$H,3,0)),2)</f>
        <v>5159.34</v>
      </c>
      <c r="Y239" s="3">
        <f t="shared" si="11"/>
        <v>0</v>
      </c>
    </row>
    <row r="240" spans="1:25" ht="14.25" x14ac:dyDescent="0.2">
      <c r="A240" s="18" t="str">
        <f t="shared" si="9"/>
        <v>Catalogo principalOVS_ES ACADEMICO9TX-01352</v>
      </c>
      <c r="B240" s="18" t="str">
        <f t="shared" si="10"/>
        <v>9TX-01352OVS_ES ACADEMICO</v>
      </c>
      <c r="C240" s="18"/>
      <c r="D240" s="18" t="s">
        <v>122</v>
      </c>
      <c r="E240" s="46" t="s">
        <v>602</v>
      </c>
      <c r="F240" s="86" t="s">
        <v>124</v>
      </c>
      <c r="G240" s="18" t="s">
        <v>122</v>
      </c>
      <c r="H240" s="45" t="s">
        <v>125</v>
      </c>
      <c r="I240" s="18" t="s">
        <v>75</v>
      </c>
      <c r="J240" s="49" t="s">
        <v>603</v>
      </c>
      <c r="K240" s="48" t="s">
        <v>28</v>
      </c>
      <c r="L240" s="47" t="s">
        <v>90</v>
      </c>
      <c r="M240" s="44" t="s">
        <v>74</v>
      </c>
      <c r="N240" s="78" t="s">
        <v>75</v>
      </c>
      <c r="O240" s="78" t="s">
        <v>75</v>
      </c>
      <c r="P240" s="78" t="s">
        <v>75</v>
      </c>
      <c r="Q240" s="43" t="s">
        <v>602</v>
      </c>
      <c r="R240" s="53" t="s">
        <v>127</v>
      </c>
      <c r="S240" s="76">
        <v>0.94</v>
      </c>
      <c r="T240" s="37">
        <v>1</v>
      </c>
      <c r="U240" s="83">
        <v>1</v>
      </c>
      <c r="V240" s="45">
        <f>SUMIF(ResumenCotizacion!$C:$C,E240,ResumenCotizacion!$P:$P)</f>
        <v>0</v>
      </c>
      <c r="W240" s="75">
        <f>IF(H240="USD",S240*SolCotizacion!$J$18,S240)</f>
        <v>3879.8218000000002</v>
      </c>
      <c r="X240" s="3">
        <f>ROUND(W240/(1-VLOOKUP("Total porcentaje:",ResumenCotizacion!$F:$H,3,0)),2)</f>
        <v>3879.82</v>
      </c>
      <c r="Y240" s="3">
        <f t="shared" si="11"/>
        <v>0</v>
      </c>
    </row>
    <row r="241" spans="1:25" ht="14.25" x14ac:dyDescent="0.2">
      <c r="A241" s="18" t="str">
        <f t="shared" si="9"/>
        <v>Catalogo principalOVS_ES ACADEMICO9TX-01353</v>
      </c>
      <c r="B241" s="18" t="str">
        <f t="shared" si="10"/>
        <v>9TX-01353OVS_ES ACADEMICO</v>
      </c>
      <c r="C241" s="18"/>
      <c r="D241" s="18" t="s">
        <v>122</v>
      </c>
      <c r="E241" s="46" t="s">
        <v>604</v>
      </c>
      <c r="F241" s="86" t="s">
        <v>124</v>
      </c>
      <c r="G241" s="18" t="s">
        <v>122</v>
      </c>
      <c r="H241" s="45" t="s">
        <v>125</v>
      </c>
      <c r="I241" s="18" t="s">
        <v>75</v>
      </c>
      <c r="J241" s="49" t="s">
        <v>605</v>
      </c>
      <c r="K241" s="48" t="s">
        <v>28</v>
      </c>
      <c r="L241" s="47" t="s">
        <v>90</v>
      </c>
      <c r="M241" s="44" t="s">
        <v>74</v>
      </c>
      <c r="N241" s="78" t="s">
        <v>75</v>
      </c>
      <c r="O241" s="78" t="s">
        <v>75</v>
      </c>
      <c r="P241" s="78" t="s">
        <v>75</v>
      </c>
      <c r="Q241" s="43" t="s">
        <v>604</v>
      </c>
      <c r="R241" s="53" t="s">
        <v>127</v>
      </c>
      <c r="S241" s="76">
        <v>0.94</v>
      </c>
      <c r="T241" s="37">
        <v>1</v>
      </c>
      <c r="U241" s="83">
        <v>1</v>
      </c>
      <c r="V241" s="45">
        <f>SUMIF(ResumenCotizacion!$C:$C,E241,ResumenCotizacion!$P:$P)</f>
        <v>0</v>
      </c>
      <c r="W241" s="75">
        <f>IF(H241="USD",S241*SolCotizacion!$J$18,S241)</f>
        <v>3879.8218000000002</v>
      </c>
      <c r="X241" s="3">
        <f>ROUND(W241/(1-VLOOKUP("Total porcentaje:",ResumenCotizacion!$F:$H,3,0)),2)</f>
        <v>3879.82</v>
      </c>
      <c r="Y241" s="3">
        <f t="shared" si="11"/>
        <v>0</v>
      </c>
    </row>
    <row r="242" spans="1:25" ht="14.25" x14ac:dyDescent="0.2">
      <c r="A242" s="18" t="str">
        <f t="shared" si="9"/>
        <v>Catalogo principalOVS_ES ACADEMICO9US-00002</v>
      </c>
      <c r="B242" s="18" t="str">
        <f t="shared" si="10"/>
        <v>9US-00002OVS_ES ACADEMICO</v>
      </c>
      <c r="C242" s="18"/>
      <c r="D242" s="18" t="s">
        <v>122</v>
      </c>
      <c r="E242" s="46" t="s">
        <v>606</v>
      </c>
      <c r="F242" s="86" t="s">
        <v>124</v>
      </c>
      <c r="G242" s="18" t="s">
        <v>122</v>
      </c>
      <c r="H242" s="45" t="s">
        <v>125</v>
      </c>
      <c r="I242" s="18" t="s">
        <v>75</v>
      </c>
      <c r="J242" s="49" t="s">
        <v>607</v>
      </c>
      <c r="K242" s="48" t="s">
        <v>28</v>
      </c>
      <c r="L242" s="47" t="s">
        <v>90</v>
      </c>
      <c r="M242" s="44" t="s">
        <v>74</v>
      </c>
      <c r="N242" s="78" t="s">
        <v>75</v>
      </c>
      <c r="O242" s="78" t="s">
        <v>75</v>
      </c>
      <c r="P242" s="78" t="s">
        <v>75</v>
      </c>
      <c r="Q242" s="43" t="s">
        <v>606</v>
      </c>
      <c r="R242" s="53" t="s">
        <v>76</v>
      </c>
      <c r="S242" s="76">
        <v>1.2</v>
      </c>
      <c r="T242" s="37">
        <v>1</v>
      </c>
      <c r="U242" s="83">
        <v>1</v>
      </c>
      <c r="V242" s="45">
        <f>SUMIF(ResumenCotizacion!$C:$C,E242,ResumenCotizacion!$P:$P)</f>
        <v>0</v>
      </c>
      <c r="W242" s="75">
        <f>IF(H242="USD",S242*SolCotizacion!$J$18,S242)</f>
        <v>4952.9639999999999</v>
      </c>
      <c r="X242" s="3">
        <f>ROUND(W242/(1-VLOOKUP("Total porcentaje:",ResumenCotizacion!$F:$H,3,0)),2)</f>
        <v>4952.96</v>
      </c>
      <c r="Y242" s="3">
        <f t="shared" si="11"/>
        <v>0</v>
      </c>
    </row>
    <row r="243" spans="1:25" ht="14.25" x14ac:dyDescent="0.2">
      <c r="A243" s="18" t="str">
        <f t="shared" si="9"/>
        <v>Catalogo principalOVS_ES ACADEMICOCF3-00001</v>
      </c>
      <c r="B243" s="18" t="str">
        <f t="shared" si="10"/>
        <v>CF3-00001OVS_ES ACADEMICO</v>
      </c>
      <c r="C243" s="18"/>
      <c r="D243" s="18" t="s">
        <v>122</v>
      </c>
      <c r="E243" s="46" t="s">
        <v>608</v>
      </c>
      <c r="F243" s="86" t="s">
        <v>124</v>
      </c>
      <c r="G243" s="18" t="s">
        <v>122</v>
      </c>
      <c r="H243" s="45" t="s">
        <v>125</v>
      </c>
      <c r="I243" s="18" t="s">
        <v>75</v>
      </c>
      <c r="J243" s="49" t="s">
        <v>609</v>
      </c>
      <c r="K243" s="48" t="s">
        <v>28</v>
      </c>
      <c r="L243" s="47" t="s">
        <v>90</v>
      </c>
      <c r="M243" s="44" t="s">
        <v>74</v>
      </c>
      <c r="N243" s="78" t="s">
        <v>75</v>
      </c>
      <c r="O243" s="78" t="s">
        <v>75</v>
      </c>
      <c r="P243" s="78" t="s">
        <v>75</v>
      </c>
      <c r="Q243" s="43" t="s">
        <v>608</v>
      </c>
      <c r="R243" s="53" t="s">
        <v>76</v>
      </c>
      <c r="S243" s="76">
        <v>3.63</v>
      </c>
      <c r="T243" s="37">
        <v>1</v>
      </c>
      <c r="U243" s="83">
        <v>1</v>
      </c>
      <c r="V243" s="45">
        <f>SUMIF(ResumenCotizacion!$C:$C,E243,ResumenCotizacion!$P:$P)</f>
        <v>0</v>
      </c>
      <c r="W243" s="75">
        <f>IF(H243="USD",S243*SolCotizacion!$J$18,S243)</f>
        <v>14982.7161</v>
      </c>
      <c r="X243" s="3">
        <f>ROUND(W243/(1-VLOOKUP("Total porcentaje:",ResumenCotizacion!$F:$H,3,0)),2)</f>
        <v>14982.72</v>
      </c>
      <c r="Y243" s="3">
        <f t="shared" si="11"/>
        <v>0</v>
      </c>
    </row>
    <row r="244" spans="1:25" ht="14.25" x14ac:dyDescent="0.2">
      <c r="A244" s="18" t="str">
        <f t="shared" si="9"/>
        <v>Catalogo principalOVS_ES ACADEMICOCF3-00009</v>
      </c>
      <c r="B244" s="18" t="str">
        <f t="shared" si="10"/>
        <v>CF3-00009OVS_ES ACADEMICO</v>
      </c>
      <c r="C244" s="18"/>
      <c r="D244" s="18" t="s">
        <v>122</v>
      </c>
      <c r="E244" s="46" t="s">
        <v>610</v>
      </c>
      <c r="F244" s="86" t="s">
        <v>124</v>
      </c>
      <c r="G244" s="18" t="s">
        <v>122</v>
      </c>
      <c r="H244" s="45" t="s">
        <v>125</v>
      </c>
      <c r="I244" s="18" t="s">
        <v>75</v>
      </c>
      <c r="J244" s="49" t="s">
        <v>611</v>
      </c>
      <c r="K244" s="48" t="s">
        <v>28</v>
      </c>
      <c r="L244" s="47" t="s">
        <v>90</v>
      </c>
      <c r="M244" s="44" t="s">
        <v>74</v>
      </c>
      <c r="N244" s="78" t="s">
        <v>75</v>
      </c>
      <c r="O244" s="78" t="s">
        <v>75</v>
      </c>
      <c r="P244" s="78" t="s">
        <v>75</v>
      </c>
      <c r="Q244" s="43" t="s">
        <v>610</v>
      </c>
      <c r="R244" s="53" t="s">
        <v>76</v>
      </c>
      <c r="S244" s="76">
        <v>3.63</v>
      </c>
      <c r="T244" s="37">
        <v>1</v>
      </c>
      <c r="U244" s="83">
        <v>1</v>
      </c>
      <c r="V244" s="45">
        <f>SUMIF(ResumenCotizacion!$C:$C,E244,ResumenCotizacion!$P:$P)</f>
        <v>0</v>
      </c>
      <c r="W244" s="75">
        <f>IF(H244="USD",S244*SolCotizacion!$J$18,S244)</f>
        <v>14982.7161</v>
      </c>
      <c r="X244" s="3">
        <f>ROUND(W244/(1-VLOOKUP("Total porcentaje:",ResumenCotizacion!$F:$H,3,0)),2)</f>
        <v>14982.72</v>
      </c>
      <c r="Y244" s="3">
        <f t="shared" si="11"/>
        <v>0</v>
      </c>
    </row>
    <row r="245" spans="1:25" ht="14.25" x14ac:dyDescent="0.2">
      <c r="A245" s="18" t="str">
        <f t="shared" si="9"/>
        <v>Catalogo principalOVS_ES ACADEMICOCF3-00010</v>
      </c>
      <c r="B245" s="18" t="str">
        <f t="shared" si="10"/>
        <v>CF3-00010OVS_ES ACADEMICO</v>
      </c>
      <c r="C245" s="18"/>
      <c r="D245" s="18" t="s">
        <v>122</v>
      </c>
      <c r="E245" s="46" t="s">
        <v>612</v>
      </c>
      <c r="F245" s="86" t="s">
        <v>124</v>
      </c>
      <c r="G245" s="18" t="s">
        <v>122</v>
      </c>
      <c r="H245" s="45" t="s">
        <v>125</v>
      </c>
      <c r="I245" s="18" t="s">
        <v>75</v>
      </c>
      <c r="J245" s="49" t="s">
        <v>613</v>
      </c>
      <c r="K245" s="48" t="s">
        <v>28</v>
      </c>
      <c r="L245" s="47" t="s">
        <v>90</v>
      </c>
      <c r="M245" s="44" t="s">
        <v>74</v>
      </c>
      <c r="N245" s="78" t="s">
        <v>75</v>
      </c>
      <c r="O245" s="78" t="s">
        <v>75</v>
      </c>
      <c r="P245" s="78" t="s">
        <v>75</v>
      </c>
      <c r="Q245" s="43" t="s">
        <v>612</v>
      </c>
      <c r="R245" s="53" t="s">
        <v>76</v>
      </c>
      <c r="S245" s="76">
        <v>3.63</v>
      </c>
      <c r="T245" s="37">
        <v>1</v>
      </c>
      <c r="U245" s="83">
        <v>1</v>
      </c>
      <c r="V245" s="45">
        <f>SUMIF(ResumenCotizacion!$C:$C,E245,ResumenCotizacion!$P:$P)</f>
        <v>0</v>
      </c>
      <c r="W245" s="75">
        <f>IF(H245="USD",S245*SolCotizacion!$J$18,S245)</f>
        <v>14982.7161</v>
      </c>
      <c r="X245" s="3">
        <f>ROUND(W245/(1-VLOOKUP("Total porcentaje:",ResumenCotizacion!$F:$H,3,0)),2)</f>
        <v>14982.72</v>
      </c>
      <c r="Y245" s="3">
        <f t="shared" si="11"/>
        <v>0</v>
      </c>
    </row>
    <row r="246" spans="1:25" ht="14.25" x14ac:dyDescent="0.2">
      <c r="A246" s="18" t="str">
        <f t="shared" si="9"/>
        <v>Catalogo principalOVS_ES ACADEMICOCGS-00001</v>
      </c>
      <c r="B246" s="18" t="str">
        <f t="shared" si="10"/>
        <v>CGS-00001OVS_ES ACADEMICO</v>
      </c>
      <c r="C246" s="18"/>
      <c r="D246" s="18" t="s">
        <v>122</v>
      </c>
      <c r="E246" s="46" t="s">
        <v>614</v>
      </c>
      <c r="F246" s="86" t="s">
        <v>124</v>
      </c>
      <c r="G246" s="18" t="s">
        <v>122</v>
      </c>
      <c r="H246" s="45" t="s">
        <v>125</v>
      </c>
      <c r="I246" s="18" t="s">
        <v>75</v>
      </c>
      <c r="J246" s="49" t="s">
        <v>615</v>
      </c>
      <c r="K246" s="48" t="s">
        <v>28</v>
      </c>
      <c r="L246" s="47" t="s">
        <v>90</v>
      </c>
      <c r="M246" s="44" t="s">
        <v>74</v>
      </c>
      <c r="N246" s="78" t="s">
        <v>75</v>
      </c>
      <c r="O246" s="78" t="s">
        <v>75</v>
      </c>
      <c r="P246" s="78" t="s">
        <v>75</v>
      </c>
      <c r="Q246" s="43" t="s">
        <v>614</v>
      </c>
      <c r="R246" s="53" t="s">
        <v>76</v>
      </c>
      <c r="S246" s="76">
        <v>1.1000000000000001</v>
      </c>
      <c r="T246" s="37">
        <v>1</v>
      </c>
      <c r="U246" s="83">
        <v>1</v>
      </c>
      <c r="V246" s="45">
        <f>SUMIF(ResumenCotizacion!$C:$C,E246,ResumenCotizacion!$P:$P)</f>
        <v>0</v>
      </c>
      <c r="W246" s="75">
        <f>IF(H246="USD",S246*SolCotizacion!$J$18,S246)</f>
        <v>4540.2170000000006</v>
      </c>
      <c r="X246" s="3">
        <f>ROUND(W246/(1-VLOOKUP("Total porcentaje:",ResumenCotizacion!$F:$H,3,0)),2)</f>
        <v>4540.22</v>
      </c>
      <c r="Y246" s="3">
        <f t="shared" si="11"/>
        <v>0</v>
      </c>
    </row>
    <row r="247" spans="1:25" ht="14.25" x14ac:dyDescent="0.2">
      <c r="A247" s="18" t="str">
        <f t="shared" si="9"/>
        <v>Catalogo principalOVS_ES ACADEMICOCGS-00002</v>
      </c>
      <c r="B247" s="18" t="str">
        <f t="shared" si="10"/>
        <v>CGS-00002OVS_ES ACADEMICO</v>
      </c>
      <c r="C247" s="18"/>
      <c r="D247" s="18" t="s">
        <v>122</v>
      </c>
      <c r="E247" s="46" t="s">
        <v>616</v>
      </c>
      <c r="F247" s="86" t="s">
        <v>124</v>
      </c>
      <c r="G247" s="18" t="s">
        <v>122</v>
      </c>
      <c r="H247" s="45" t="s">
        <v>125</v>
      </c>
      <c r="I247" s="18" t="s">
        <v>75</v>
      </c>
      <c r="J247" s="49" t="s">
        <v>617</v>
      </c>
      <c r="K247" s="48" t="s">
        <v>28</v>
      </c>
      <c r="L247" s="47" t="s">
        <v>90</v>
      </c>
      <c r="M247" s="44" t="s">
        <v>74</v>
      </c>
      <c r="N247" s="78" t="s">
        <v>75</v>
      </c>
      <c r="O247" s="78" t="s">
        <v>75</v>
      </c>
      <c r="P247" s="78" t="s">
        <v>75</v>
      </c>
      <c r="Q247" s="43" t="s">
        <v>616</v>
      </c>
      <c r="R247" s="53" t="s">
        <v>76</v>
      </c>
      <c r="S247" s="76">
        <v>1.1000000000000001</v>
      </c>
      <c r="T247" s="37">
        <v>1</v>
      </c>
      <c r="U247" s="83">
        <v>1</v>
      </c>
      <c r="V247" s="45">
        <f>SUMIF(ResumenCotizacion!$C:$C,E247,ResumenCotizacion!$P:$P)</f>
        <v>0</v>
      </c>
      <c r="W247" s="75">
        <f>IF(H247="USD",S247*SolCotizacion!$J$18,S247)</f>
        <v>4540.2170000000006</v>
      </c>
      <c r="X247" s="3">
        <f>ROUND(W247/(1-VLOOKUP("Total porcentaje:",ResumenCotizacion!$F:$H,3,0)),2)</f>
        <v>4540.22</v>
      </c>
      <c r="Y247" s="3">
        <f t="shared" si="11"/>
        <v>0</v>
      </c>
    </row>
    <row r="248" spans="1:25" ht="14.25" x14ac:dyDescent="0.2">
      <c r="A248" s="18" t="str">
        <f t="shared" si="9"/>
        <v>Catalogo principalOVS_ES ACADEMICOCHL-00001</v>
      </c>
      <c r="B248" s="18" t="str">
        <f t="shared" si="10"/>
        <v>CHL-00001OVS_ES ACADEMICO</v>
      </c>
      <c r="C248" s="18"/>
      <c r="D248" s="18" t="s">
        <v>122</v>
      </c>
      <c r="E248" s="46" t="s">
        <v>618</v>
      </c>
      <c r="F248" s="86" t="s">
        <v>124</v>
      </c>
      <c r="G248" s="18" t="s">
        <v>122</v>
      </c>
      <c r="H248" s="45" t="s">
        <v>125</v>
      </c>
      <c r="I248" s="18" t="s">
        <v>75</v>
      </c>
      <c r="J248" s="49" t="s">
        <v>619</v>
      </c>
      <c r="K248" s="48" t="s">
        <v>28</v>
      </c>
      <c r="L248" s="47" t="s">
        <v>90</v>
      </c>
      <c r="M248" s="44" t="s">
        <v>74</v>
      </c>
      <c r="N248" s="78" t="s">
        <v>75</v>
      </c>
      <c r="O248" s="78" t="s">
        <v>75</v>
      </c>
      <c r="P248" s="78" t="s">
        <v>75</v>
      </c>
      <c r="Q248" s="43" t="s">
        <v>618</v>
      </c>
      <c r="R248" s="53" t="s">
        <v>76</v>
      </c>
      <c r="S248" s="76">
        <v>0.9</v>
      </c>
      <c r="T248" s="37">
        <v>1</v>
      </c>
      <c r="U248" s="83">
        <v>1</v>
      </c>
      <c r="V248" s="45">
        <f>SUMIF(ResumenCotizacion!$C:$C,E248,ResumenCotizacion!$P:$P)</f>
        <v>0</v>
      </c>
      <c r="W248" s="75">
        <f>IF(H248="USD",S248*SolCotizacion!$J$18,S248)</f>
        <v>3714.7230000000004</v>
      </c>
      <c r="X248" s="3">
        <f>ROUND(W248/(1-VLOOKUP("Total porcentaje:",ResumenCotizacion!$F:$H,3,0)),2)</f>
        <v>3714.72</v>
      </c>
      <c r="Y248" s="3">
        <f t="shared" si="11"/>
        <v>0</v>
      </c>
    </row>
    <row r="249" spans="1:25" ht="14.25" x14ac:dyDescent="0.2">
      <c r="A249" s="18" t="str">
        <f t="shared" si="9"/>
        <v>Catalogo principalOVS_ES ACADEMICOD75-01755</v>
      </c>
      <c r="B249" s="18" t="str">
        <f t="shared" si="10"/>
        <v>D75-01755OVS_ES ACADEMICO</v>
      </c>
      <c r="C249" s="18"/>
      <c r="D249" s="18" t="s">
        <v>122</v>
      </c>
      <c r="E249" s="46" t="s">
        <v>620</v>
      </c>
      <c r="F249" s="86" t="s">
        <v>124</v>
      </c>
      <c r="G249" s="18" t="s">
        <v>122</v>
      </c>
      <c r="H249" s="45" t="s">
        <v>125</v>
      </c>
      <c r="I249" s="18" t="s">
        <v>75</v>
      </c>
      <c r="J249" s="49" t="s">
        <v>621</v>
      </c>
      <c r="K249" s="48" t="s">
        <v>28</v>
      </c>
      <c r="L249" s="47" t="s">
        <v>90</v>
      </c>
      <c r="M249" s="44" t="s">
        <v>74</v>
      </c>
      <c r="N249" s="78" t="s">
        <v>75</v>
      </c>
      <c r="O249" s="78" t="s">
        <v>75</v>
      </c>
      <c r="P249" s="78" t="s">
        <v>75</v>
      </c>
      <c r="Q249" s="43" t="s">
        <v>620</v>
      </c>
      <c r="R249" s="53" t="s">
        <v>127</v>
      </c>
      <c r="S249" s="76">
        <v>497</v>
      </c>
      <c r="T249" s="37">
        <v>1</v>
      </c>
      <c r="U249" s="83">
        <v>1</v>
      </c>
      <c r="V249" s="45">
        <f>SUMIF(ResumenCotizacion!$C:$C,E249,ResumenCotizacion!$P:$P)</f>
        <v>0</v>
      </c>
      <c r="W249" s="75">
        <f>IF(H249="USD",S249*SolCotizacion!$J$18,S249)</f>
        <v>2051352.59</v>
      </c>
      <c r="X249" s="3">
        <f>ROUND(W249/(1-VLOOKUP("Total porcentaje:",ResumenCotizacion!$F:$H,3,0)),2)</f>
        <v>2051352.59</v>
      </c>
      <c r="Y249" s="3">
        <f t="shared" si="11"/>
        <v>0</v>
      </c>
    </row>
    <row r="250" spans="1:25" ht="14.25" x14ac:dyDescent="0.2">
      <c r="A250" s="18" t="str">
        <f t="shared" si="9"/>
        <v>Catalogo principalOVS_ES ACADEMICOD75-01756</v>
      </c>
      <c r="B250" s="18" t="str">
        <f t="shared" si="10"/>
        <v>D75-01756OVS_ES ACADEMICO</v>
      </c>
      <c r="C250" s="18"/>
      <c r="D250" s="18" t="s">
        <v>122</v>
      </c>
      <c r="E250" s="46" t="s">
        <v>622</v>
      </c>
      <c r="F250" s="86" t="s">
        <v>124</v>
      </c>
      <c r="G250" s="18" t="s">
        <v>122</v>
      </c>
      <c r="H250" s="45" t="s">
        <v>125</v>
      </c>
      <c r="I250" s="18" t="s">
        <v>75</v>
      </c>
      <c r="J250" s="49" t="s">
        <v>623</v>
      </c>
      <c r="K250" s="48" t="s">
        <v>28</v>
      </c>
      <c r="L250" s="47" t="s">
        <v>90</v>
      </c>
      <c r="M250" s="44" t="s">
        <v>74</v>
      </c>
      <c r="N250" s="78" t="s">
        <v>75</v>
      </c>
      <c r="O250" s="78" t="s">
        <v>75</v>
      </c>
      <c r="P250" s="78" t="s">
        <v>75</v>
      </c>
      <c r="Q250" s="43" t="s">
        <v>622</v>
      </c>
      <c r="R250" s="53" t="s">
        <v>127</v>
      </c>
      <c r="S250" s="76">
        <v>497</v>
      </c>
      <c r="T250" s="37">
        <v>1</v>
      </c>
      <c r="U250" s="83">
        <v>1</v>
      </c>
      <c r="V250" s="45">
        <f>SUMIF(ResumenCotizacion!$C:$C,E250,ResumenCotizacion!$P:$P)</f>
        <v>0</v>
      </c>
      <c r="W250" s="75">
        <f>IF(H250="USD",S250*SolCotizacion!$J$18,S250)</f>
        <v>2051352.59</v>
      </c>
      <c r="X250" s="3">
        <f>ROUND(W250/(1-VLOOKUP("Total porcentaje:",ResumenCotizacion!$F:$H,3,0)),2)</f>
        <v>2051352.59</v>
      </c>
      <c r="Y250" s="3">
        <f t="shared" si="11"/>
        <v>0</v>
      </c>
    </row>
    <row r="251" spans="1:25" ht="14.25" x14ac:dyDescent="0.2">
      <c r="A251" s="18" t="str">
        <f t="shared" si="9"/>
        <v>Catalogo principalOVS_ES ACADEMICOD75-01757</v>
      </c>
      <c r="B251" s="18" t="str">
        <f t="shared" si="10"/>
        <v>D75-01757OVS_ES ACADEMICO</v>
      </c>
      <c r="C251" s="18"/>
      <c r="D251" s="18" t="s">
        <v>122</v>
      </c>
      <c r="E251" s="46" t="s">
        <v>624</v>
      </c>
      <c r="F251" s="86" t="s">
        <v>124</v>
      </c>
      <c r="G251" s="18" t="s">
        <v>122</v>
      </c>
      <c r="H251" s="45" t="s">
        <v>125</v>
      </c>
      <c r="I251" s="18" t="s">
        <v>75</v>
      </c>
      <c r="J251" s="49" t="s">
        <v>625</v>
      </c>
      <c r="K251" s="48" t="s">
        <v>28</v>
      </c>
      <c r="L251" s="47" t="s">
        <v>90</v>
      </c>
      <c r="M251" s="44" t="s">
        <v>74</v>
      </c>
      <c r="N251" s="78" t="s">
        <v>75</v>
      </c>
      <c r="O251" s="78" t="s">
        <v>75</v>
      </c>
      <c r="P251" s="78" t="s">
        <v>75</v>
      </c>
      <c r="Q251" s="43" t="s">
        <v>624</v>
      </c>
      <c r="R251" s="53" t="s">
        <v>127</v>
      </c>
      <c r="S251" s="76">
        <v>392</v>
      </c>
      <c r="T251" s="37">
        <v>1</v>
      </c>
      <c r="U251" s="83">
        <v>1</v>
      </c>
      <c r="V251" s="45">
        <f>SUMIF(ResumenCotizacion!$C:$C,E251,ResumenCotizacion!$P:$P)</f>
        <v>0</v>
      </c>
      <c r="W251" s="75">
        <f>IF(H251="USD",S251*SolCotizacion!$J$18,S251)</f>
        <v>1617968.24</v>
      </c>
      <c r="X251" s="3">
        <f>ROUND(W251/(1-VLOOKUP("Total porcentaje:",ResumenCotizacion!$F:$H,3,0)),2)</f>
        <v>1617968.24</v>
      </c>
      <c r="Y251" s="3">
        <f t="shared" si="11"/>
        <v>0</v>
      </c>
    </row>
    <row r="252" spans="1:25" ht="14.25" x14ac:dyDescent="0.2">
      <c r="A252" s="18" t="str">
        <f t="shared" si="9"/>
        <v>Catalogo principalOVS_ES ACADEMICOD75-01758</v>
      </c>
      <c r="B252" s="18" t="str">
        <f t="shared" si="10"/>
        <v>D75-01758OVS_ES ACADEMICO</v>
      </c>
      <c r="C252" s="18"/>
      <c r="D252" s="18" t="s">
        <v>122</v>
      </c>
      <c r="E252" s="46" t="s">
        <v>626</v>
      </c>
      <c r="F252" s="86" t="s">
        <v>124</v>
      </c>
      <c r="G252" s="18" t="s">
        <v>122</v>
      </c>
      <c r="H252" s="45" t="s">
        <v>125</v>
      </c>
      <c r="I252" s="18" t="s">
        <v>75</v>
      </c>
      <c r="J252" s="49" t="s">
        <v>627</v>
      </c>
      <c r="K252" s="48" t="s">
        <v>28</v>
      </c>
      <c r="L252" s="47" t="s">
        <v>90</v>
      </c>
      <c r="M252" s="44" t="s">
        <v>74</v>
      </c>
      <c r="N252" s="78" t="s">
        <v>75</v>
      </c>
      <c r="O252" s="78" t="s">
        <v>75</v>
      </c>
      <c r="P252" s="78" t="s">
        <v>75</v>
      </c>
      <c r="Q252" s="43" t="s">
        <v>626</v>
      </c>
      <c r="R252" s="53" t="s">
        <v>127</v>
      </c>
      <c r="S252" s="76">
        <v>392</v>
      </c>
      <c r="T252" s="37">
        <v>1</v>
      </c>
      <c r="U252" s="83">
        <v>1</v>
      </c>
      <c r="V252" s="45">
        <f>SUMIF(ResumenCotizacion!$C:$C,E252,ResumenCotizacion!$P:$P)</f>
        <v>0</v>
      </c>
      <c r="W252" s="75">
        <f>IF(H252="USD",S252*SolCotizacion!$J$18,S252)</f>
        <v>1617968.24</v>
      </c>
      <c r="X252" s="3">
        <f>ROUND(W252/(1-VLOOKUP("Total porcentaje:",ResumenCotizacion!$F:$H,3,0)),2)</f>
        <v>1617968.24</v>
      </c>
      <c r="Y252" s="3">
        <f t="shared" si="11"/>
        <v>0</v>
      </c>
    </row>
    <row r="253" spans="1:25" ht="14.25" x14ac:dyDescent="0.2">
      <c r="A253" s="18" t="str">
        <f t="shared" si="9"/>
        <v>Catalogo principalOVS_ES ACADEMICOD87-06005</v>
      </c>
      <c r="B253" s="18" t="str">
        <f t="shared" si="10"/>
        <v>D87-06005OVS_ES ACADEMICO</v>
      </c>
      <c r="C253" s="18"/>
      <c r="D253" s="18" t="s">
        <v>122</v>
      </c>
      <c r="E253" s="46" t="s">
        <v>628</v>
      </c>
      <c r="F253" s="86" t="s">
        <v>124</v>
      </c>
      <c r="G253" s="18" t="s">
        <v>122</v>
      </c>
      <c r="H253" s="45" t="s">
        <v>125</v>
      </c>
      <c r="I253" s="18" t="s">
        <v>75</v>
      </c>
      <c r="J253" s="49" t="s">
        <v>629</v>
      </c>
      <c r="K253" s="48" t="s">
        <v>28</v>
      </c>
      <c r="L253" s="47" t="s">
        <v>90</v>
      </c>
      <c r="M253" s="44" t="s">
        <v>74</v>
      </c>
      <c r="N253" s="78" t="s">
        <v>75</v>
      </c>
      <c r="O253" s="78" t="s">
        <v>75</v>
      </c>
      <c r="P253" s="78" t="s">
        <v>75</v>
      </c>
      <c r="Q253" s="43" t="s">
        <v>628</v>
      </c>
      <c r="R253" s="53" t="s">
        <v>127</v>
      </c>
      <c r="S253" s="76">
        <v>72</v>
      </c>
      <c r="T253" s="37">
        <v>1</v>
      </c>
      <c r="U253" s="83">
        <v>1</v>
      </c>
      <c r="V253" s="45">
        <f>SUMIF(ResumenCotizacion!$C:$C,E253,ResumenCotizacion!$P:$P)</f>
        <v>0</v>
      </c>
      <c r="W253" s="75">
        <f>IF(H253="USD",S253*SolCotizacion!$J$18,S253)</f>
        <v>297177.84000000003</v>
      </c>
      <c r="X253" s="3">
        <f>ROUND(W253/(1-VLOOKUP("Total porcentaje:",ResumenCotizacion!$F:$H,3,0)),2)</f>
        <v>297177.84000000003</v>
      </c>
      <c r="Y253" s="3">
        <f t="shared" si="11"/>
        <v>0</v>
      </c>
    </row>
    <row r="254" spans="1:25" ht="14.25" x14ac:dyDescent="0.2">
      <c r="A254" s="18" t="str">
        <f t="shared" si="9"/>
        <v>Catalogo principalOVS_ES ACADEMICOD87-06006</v>
      </c>
      <c r="B254" s="18" t="str">
        <f t="shared" si="10"/>
        <v>D87-06006OVS_ES ACADEMICO</v>
      </c>
      <c r="C254" s="18"/>
      <c r="D254" s="18" t="s">
        <v>122</v>
      </c>
      <c r="E254" s="46" t="s">
        <v>630</v>
      </c>
      <c r="F254" s="86" t="s">
        <v>124</v>
      </c>
      <c r="G254" s="18" t="s">
        <v>122</v>
      </c>
      <c r="H254" s="45" t="s">
        <v>125</v>
      </c>
      <c r="I254" s="18" t="s">
        <v>75</v>
      </c>
      <c r="J254" s="49" t="s">
        <v>631</v>
      </c>
      <c r="K254" s="48" t="s">
        <v>28</v>
      </c>
      <c r="L254" s="47" t="s">
        <v>90</v>
      </c>
      <c r="M254" s="44" t="s">
        <v>74</v>
      </c>
      <c r="N254" s="78" t="s">
        <v>75</v>
      </c>
      <c r="O254" s="78" t="s">
        <v>75</v>
      </c>
      <c r="P254" s="78" t="s">
        <v>75</v>
      </c>
      <c r="Q254" s="43" t="s">
        <v>630</v>
      </c>
      <c r="R254" s="53" t="s">
        <v>127</v>
      </c>
      <c r="S254" s="76">
        <v>72</v>
      </c>
      <c r="T254" s="37">
        <v>1</v>
      </c>
      <c r="U254" s="83">
        <v>1</v>
      </c>
      <c r="V254" s="45">
        <f>SUMIF(ResumenCotizacion!$C:$C,E254,ResumenCotizacion!$P:$P)</f>
        <v>0</v>
      </c>
      <c r="W254" s="75">
        <f>IF(H254="USD",S254*SolCotizacion!$J$18,S254)</f>
        <v>297177.84000000003</v>
      </c>
      <c r="X254" s="3">
        <f>ROUND(W254/(1-VLOOKUP("Total porcentaje:",ResumenCotizacion!$F:$H,3,0)),2)</f>
        <v>297177.84000000003</v>
      </c>
      <c r="Y254" s="3">
        <f t="shared" si="11"/>
        <v>0</v>
      </c>
    </row>
    <row r="255" spans="1:25" ht="14.25" x14ac:dyDescent="0.2">
      <c r="A255" s="18" t="str">
        <f t="shared" si="9"/>
        <v>Catalogo principalOVS_ES ACADEMICOD87-06007</v>
      </c>
      <c r="B255" s="18" t="str">
        <f t="shared" si="10"/>
        <v>D87-06007OVS_ES ACADEMICO</v>
      </c>
      <c r="C255" s="18"/>
      <c r="D255" s="18" t="s">
        <v>122</v>
      </c>
      <c r="E255" s="46" t="s">
        <v>632</v>
      </c>
      <c r="F255" s="86" t="s">
        <v>124</v>
      </c>
      <c r="G255" s="18" t="s">
        <v>122</v>
      </c>
      <c r="H255" s="45" t="s">
        <v>125</v>
      </c>
      <c r="I255" s="18" t="s">
        <v>75</v>
      </c>
      <c r="J255" s="49" t="s">
        <v>633</v>
      </c>
      <c r="K255" s="48" t="s">
        <v>28</v>
      </c>
      <c r="L255" s="47" t="s">
        <v>90</v>
      </c>
      <c r="M255" s="44" t="s">
        <v>74</v>
      </c>
      <c r="N255" s="78" t="s">
        <v>75</v>
      </c>
      <c r="O255" s="78" t="s">
        <v>75</v>
      </c>
      <c r="P255" s="78" t="s">
        <v>75</v>
      </c>
      <c r="Q255" s="43" t="s">
        <v>632</v>
      </c>
      <c r="R255" s="53" t="s">
        <v>127</v>
      </c>
      <c r="S255" s="76">
        <v>8</v>
      </c>
      <c r="T255" s="37">
        <v>1</v>
      </c>
      <c r="U255" s="83">
        <v>1</v>
      </c>
      <c r="V255" s="45">
        <f>SUMIF(ResumenCotizacion!$C:$C,E255,ResumenCotizacion!$P:$P)</f>
        <v>0</v>
      </c>
      <c r="W255" s="75">
        <f>IF(H255="USD",S255*SolCotizacion!$J$18,S255)</f>
        <v>33019.760000000002</v>
      </c>
      <c r="X255" s="3">
        <f>ROUND(W255/(1-VLOOKUP("Total porcentaje:",ResumenCotizacion!$F:$H,3,0)),2)</f>
        <v>33019.760000000002</v>
      </c>
      <c r="Y255" s="3">
        <f t="shared" si="11"/>
        <v>0</v>
      </c>
    </row>
    <row r="256" spans="1:25" ht="14.25" x14ac:dyDescent="0.2">
      <c r="A256" s="18" t="str">
        <f t="shared" si="9"/>
        <v>Catalogo principalOVS_ES ACADEMICOD87-06008</v>
      </c>
      <c r="B256" s="18" t="str">
        <f t="shared" si="10"/>
        <v>D87-06008OVS_ES ACADEMICO</v>
      </c>
      <c r="C256" s="18"/>
      <c r="D256" s="18" t="s">
        <v>122</v>
      </c>
      <c r="E256" s="46" t="s">
        <v>634</v>
      </c>
      <c r="F256" s="86" t="s">
        <v>124</v>
      </c>
      <c r="G256" s="18" t="s">
        <v>122</v>
      </c>
      <c r="H256" s="45" t="s">
        <v>125</v>
      </c>
      <c r="I256" s="18" t="s">
        <v>75</v>
      </c>
      <c r="J256" s="49" t="s">
        <v>635</v>
      </c>
      <c r="K256" s="48" t="s">
        <v>28</v>
      </c>
      <c r="L256" s="47" t="s">
        <v>90</v>
      </c>
      <c r="M256" s="44" t="s">
        <v>74</v>
      </c>
      <c r="N256" s="78" t="s">
        <v>75</v>
      </c>
      <c r="O256" s="78" t="s">
        <v>75</v>
      </c>
      <c r="P256" s="78" t="s">
        <v>75</v>
      </c>
      <c r="Q256" s="43" t="s">
        <v>634</v>
      </c>
      <c r="R256" s="53" t="s">
        <v>127</v>
      </c>
      <c r="S256" s="76">
        <v>8</v>
      </c>
      <c r="T256" s="37">
        <v>1</v>
      </c>
      <c r="U256" s="83">
        <v>1</v>
      </c>
      <c r="V256" s="45">
        <f>SUMIF(ResumenCotizacion!$C:$C,E256,ResumenCotizacion!$P:$P)</f>
        <v>0</v>
      </c>
      <c r="W256" s="75">
        <f>IF(H256="USD",S256*SolCotizacion!$J$18,S256)</f>
        <v>33019.760000000002</v>
      </c>
      <c r="X256" s="3">
        <f>ROUND(W256/(1-VLOOKUP("Total porcentaje:",ResumenCotizacion!$F:$H,3,0)),2)</f>
        <v>33019.760000000002</v>
      </c>
      <c r="Y256" s="3">
        <f t="shared" si="11"/>
        <v>0</v>
      </c>
    </row>
    <row r="257" spans="1:25" ht="14.25" x14ac:dyDescent="0.2">
      <c r="A257" s="18" t="str">
        <f t="shared" si="9"/>
        <v>Catalogo principalOVS_ES ACADEMICOD87-06010</v>
      </c>
      <c r="B257" s="18" t="str">
        <f t="shared" si="10"/>
        <v>D87-06010OVS_ES ACADEMICO</v>
      </c>
      <c r="C257" s="18"/>
      <c r="D257" s="18" t="s">
        <v>122</v>
      </c>
      <c r="E257" s="46" t="s">
        <v>636</v>
      </c>
      <c r="F257" s="86" t="s">
        <v>124</v>
      </c>
      <c r="G257" s="18" t="s">
        <v>122</v>
      </c>
      <c r="H257" s="45" t="s">
        <v>125</v>
      </c>
      <c r="I257" s="18" t="s">
        <v>75</v>
      </c>
      <c r="J257" s="49" t="s">
        <v>637</v>
      </c>
      <c r="K257" s="48" t="s">
        <v>28</v>
      </c>
      <c r="L257" s="47" t="s">
        <v>90</v>
      </c>
      <c r="M257" s="44" t="s">
        <v>74</v>
      </c>
      <c r="N257" s="78" t="s">
        <v>75</v>
      </c>
      <c r="O257" s="78" t="s">
        <v>75</v>
      </c>
      <c r="P257" s="78" t="s">
        <v>75</v>
      </c>
      <c r="Q257" s="43" t="s">
        <v>636</v>
      </c>
      <c r="R257" s="53" t="s">
        <v>127</v>
      </c>
      <c r="S257" s="76">
        <v>4.5199999999999996</v>
      </c>
      <c r="T257" s="37">
        <v>1</v>
      </c>
      <c r="U257" s="83">
        <v>1</v>
      </c>
      <c r="V257" s="45">
        <f>SUMIF(ResumenCotizacion!$C:$C,E257,ResumenCotizacion!$P:$P)</f>
        <v>0</v>
      </c>
      <c r="W257" s="75">
        <f>IF(H257="USD",S257*SolCotizacion!$J$18,S257)</f>
        <v>18656.164399999998</v>
      </c>
      <c r="X257" s="3">
        <f>ROUND(W257/(1-VLOOKUP("Total porcentaje:",ResumenCotizacion!$F:$H,3,0)),2)</f>
        <v>18656.16</v>
      </c>
      <c r="Y257" s="3">
        <f t="shared" si="11"/>
        <v>0</v>
      </c>
    </row>
    <row r="258" spans="1:25" ht="14.25" x14ac:dyDescent="0.2">
      <c r="A258" s="18" t="str">
        <f t="shared" ref="A258:A321" si="12">D258&amp;F258&amp;E258</f>
        <v>Catalogo principalOVS_ES ACADEMICODR2-00001</v>
      </c>
      <c r="B258" s="18" t="str">
        <f t="shared" ref="B258:B321" si="13">E258&amp;F258</f>
        <v>DR2-00001OVS_ES ACADEMICO</v>
      </c>
      <c r="C258" s="18"/>
      <c r="D258" s="18" t="s">
        <v>122</v>
      </c>
      <c r="E258" s="46" t="s">
        <v>638</v>
      </c>
      <c r="F258" s="86" t="s">
        <v>124</v>
      </c>
      <c r="G258" s="18" t="s">
        <v>122</v>
      </c>
      <c r="H258" s="45" t="s">
        <v>125</v>
      </c>
      <c r="I258" s="18" t="s">
        <v>75</v>
      </c>
      <c r="J258" s="49" t="s">
        <v>639</v>
      </c>
      <c r="K258" s="48" t="s">
        <v>28</v>
      </c>
      <c r="L258" s="47" t="s">
        <v>90</v>
      </c>
      <c r="M258" s="44" t="s">
        <v>74</v>
      </c>
      <c r="N258" s="78" t="s">
        <v>75</v>
      </c>
      <c r="O258" s="78" t="s">
        <v>75</v>
      </c>
      <c r="P258" s="78" t="s">
        <v>75</v>
      </c>
      <c r="Q258" s="43" t="s">
        <v>638</v>
      </c>
      <c r="R258" s="53" t="s">
        <v>76</v>
      </c>
      <c r="S258" s="76">
        <v>0</v>
      </c>
      <c r="T258" s="37">
        <v>1</v>
      </c>
      <c r="U258" s="83">
        <v>1</v>
      </c>
      <c r="V258" s="45">
        <f>SUMIF(ResumenCotizacion!$C:$C,E258,ResumenCotizacion!$P:$P)</f>
        <v>0</v>
      </c>
      <c r="W258" s="75">
        <f>IF(H258="USD",S258*SolCotizacion!$J$18,S258)</f>
        <v>0</v>
      </c>
      <c r="X258" s="3">
        <f>ROUND(W258/(1-VLOOKUP("Total porcentaje:",ResumenCotizacion!$F:$H,3,0)),2)</f>
        <v>0</v>
      </c>
      <c r="Y258" s="3">
        <f t="shared" si="11"/>
        <v>0</v>
      </c>
    </row>
    <row r="259" spans="1:25" ht="14.25" x14ac:dyDescent="0.2">
      <c r="A259" s="18" t="str">
        <f t="shared" si="12"/>
        <v>Catalogo principalOVS_ES ACADEMICODS2-00001</v>
      </c>
      <c r="B259" s="18" t="str">
        <f t="shared" si="13"/>
        <v>DS2-00001OVS_ES ACADEMICO</v>
      </c>
      <c r="C259" s="18"/>
      <c r="D259" s="18" t="s">
        <v>122</v>
      </c>
      <c r="E259" s="46" t="s">
        <v>640</v>
      </c>
      <c r="F259" s="86" t="s">
        <v>124</v>
      </c>
      <c r="G259" s="18" t="s">
        <v>122</v>
      </c>
      <c r="H259" s="45" t="s">
        <v>125</v>
      </c>
      <c r="I259" s="18" t="s">
        <v>75</v>
      </c>
      <c r="J259" s="49" t="s">
        <v>641</v>
      </c>
      <c r="K259" s="48" t="s">
        <v>28</v>
      </c>
      <c r="L259" s="47" t="s">
        <v>90</v>
      </c>
      <c r="M259" s="44" t="s">
        <v>74</v>
      </c>
      <c r="N259" s="78" t="s">
        <v>75</v>
      </c>
      <c r="O259" s="78" t="s">
        <v>75</v>
      </c>
      <c r="P259" s="78" t="s">
        <v>75</v>
      </c>
      <c r="Q259" s="43" t="s">
        <v>640</v>
      </c>
      <c r="R259" s="53" t="s">
        <v>76</v>
      </c>
      <c r="S259" s="76">
        <v>0</v>
      </c>
      <c r="T259" s="37">
        <v>1</v>
      </c>
      <c r="U259" s="83">
        <v>1</v>
      </c>
      <c r="V259" s="45">
        <f>SUMIF(ResumenCotizacion!$C:$C,E259,ResumenCotizacion!$P:$P)</f>
        <v>0</v>
      </c>
      <c r="W259" s="75">
        <f>IF(H259="USD",S259*SolCotizacion!$J$18,S259)</f>
        <v>0</v>
      </c>
      <c r="X259" s="3">
        <f>ROUND(W259/(1-VLOOKUP("Total porcentaje:",ResumenCotizacion!$F:$H,3,0)),2)</f>
        <v>0</v>
      </c>
      <c r="Y259" s="3">
        <f t="shared" ref="Y259:Y322" si="14">V259*X259</f>
        <v>0</v>
      </c>
    </row>
    <row r="260" spans="1:25" ht="14.25" x14ac:dyDescent="0.2">
      <c r="A260" s="18" t="str">
        <f t="shared" si="12"/>
        <v>Catalogo principalOVS_ES ACADEMICODS2-00002</v>
      </c>
      <c r="B260" s="18" t="str">
        <f t="shared" si="13"/>
        <v>DS2-00002OVS_ES ACADEMICO</v>
      </c>
      <c r="C260" s="18"/>
      <c r="D260" s="18" t="s">
        <v>122</v>
      </c>
      <c r="E260" s="46" t="s">
        <v>642</v>
      </c>
      <c r="F260" s="86" t="s">
        <v>124</v>
      </c>
      <c r="G260" s="18" t="s">
        <v>122</v>
      </c>
      <c r="H260" s="45" t="s">
        <v>125</v>
      </c>
      <c r="I260" s="18" t="s">
        <v>75</v>
      </c>
      <c r="J260" s="49" t="s">
        <v>643</v>
      </c>
      <c r="K260" s="48" t="s">
        <v>28</v>
      </c>
      <c r="L260" s="47" t="s">
        <v>90</v>
      </c>
      <c r="M260" s="44" t="s">
        <v>74</v>
      </c>
      <c r="N260" s="78" t="s">
        <v>75</v>
      </c>
      <c r="O260" s="78" t="s">
        <v>75</v>
      </c>
      <c r="P260" s="78" t="s">
        <v>75</v>
      </c>
      <c r="Q260" s="43" t="s">
        <v>642</v>
      </c>
      <c r="R260" s="53" t="s">
        <v>76</v>
      </c>
      <c r="S260" s="76">
        <v>0</v>
      </c>
      <c r="T260" s="37">
        <v>1</v>
      </c>
      <c r="U260" s="83">
        <v>1</v>
      </c>
      <c r="V260" s="45">
        <f>SUMIF(ResumenCotizacion!$C:$C,E260,ResumenCotizacion!$P:$P)</f>
        <v>0</v>
      </c>
      <c r="W260" s="75">
        <f>IF(H260="USD",S260*SolCotizacion!$J$18,S260)</f>
        <v>0</v>
      </c>
      <c r="X260" s="3">
        <f>ROUND(W260/(1-VLOOKUP("Total porcentaje:",ResumenCotizacion!$F:$H,3,0)),2)</f>
        <v>0</v>
      </c>
      <c r="Y260" s="3">
        <f t="shared" si="14"/>
        <v>0</v>
      </c>
    </row>
    <row r="261" spans="1:25" ht="14.25" x14ac:dyDescent="0.2">
      <c r="A261" s="18" t="str">
        <f t="shared" si="12"/>
        <v>Catalogo principalOVS_ES ACADEMICODV2-00001</v>
      </c>
      <c r="B261" s="18" t="str">
        <f t="shared" si="13"/>
        <v>DV2-00001OVS_ES ACADEMICO</v>
      </c>
      <c r="C261" s="18"/>
      <c r="D261" s="18" t="s">
        <v>122</v>
      </c>
      <c r="E261" s="46" t="s">
        <v>644</v>
      </c>
      <c r="F261" s="86" t="s">
        <v>124</v>
      </c>
      <c r="G261" s="18" t="s">
        <v>122</v>
      </c>
      <c r="H261" s="45" t="s">
        <v>125</v>
      </c>
      <c r="I261" s="18" t="s">
        <v>75</v>
      </c>
      <c r="J261" s="49" t="s">
        <v>645</v>
      </c>
      <c r="K261" s="48" t="s">
        <v>28</v>
      </c>
      <c r="L261" s="47" t="s">
        <v>90</v>
      </c>
      <c r="M261" s="44" t="s">
        <v>74</v>
      </c>
      <c r="N261" s="78" t="s">
        <v>75</v>
      </c>
      <c r="O261" s="78" t="s">
        <v>75</v>
      </c>
      <c r="P261" s="78" t="s">
        <v>75</v>
      </c>
      <c r="Q261" s="43" t="s">
        <v>644</v>
      </c>
      <c r="R261" s="53" t="s">
        <v>76</v>
      </c>
      <c r="S261" s="76">
        <v>2.2000000000000002</v>
      </c>
      <c r="T261" s="37">
        <v>1</v>
      </c>
      <c r="U261" s="83">
        <v>1</v>
      </c>
      <c r="V261" s="45">
        <f>SUMIF(ResumenCotizacion!$C:$C,E261,ResumenCotizacion!$P:$P)</f>
        <v>0</v>
      </c>
      <c r="W261" s="75">
        <f>IF(H261="USD",S261*SolCotizacion!$J$18,S261)</f>
        <v>9080.4340000000011</v>
      </c>
      <c r="X261" s="3">
        <f>ROUND(W261/(1-VLOOKUP("Total porcentaje:",ResumenCotizacion!$F:$H,3,0)),2)</f>
        <v>9080.43</v>
      </c>
      <c r="Y261" s="3">
        <f t="shared" si="14"/>
        <v>0</v>
      </c>
    </row>
    <row r="262" spans="1:25" ht="14.25" x14ac:dyDescent="0.2">
      <c r="A262" s="18" t="str">
        <f t="shared" si="12"/>
        <v>Catalogo principalOVS_ES ACADEMICODV2-00002</v>
      </c>
      <c r="B262" s="18" t="str">
        <f t="shared" si="13"/>
        <v>DV2-00002OVS_ES ACADEMICO</v>
      </c>
      <c r="C262" s="18"/>
      <c r="D262" s="18" t="s">
        <v>122</v>
      </c>
      <c r="E262" s="46" t="s">
        <v>646</v>
      </c>
      <c r="F262" s="86" t="s">
        <v>124</v>
      </c>
      <c r="G262" s="18" t="s">
        <v>122</v>
      </c>
      <c r="H262" s="45" t="s">
        <v>125</v>
      </c>
      <c r="I262" s="18" t="s">
        <v>75</v>
      </c>
      <c r="J262" s="49" t="s">
        <v>647</v>
      </c>
      <c r="K262" s="48" t="s">
        <v>28</v>
      </c>
      <c r="L262" s="47" t="s">
        <v>90</v>
      </c>
      <c r="M262" s="44" t="s">
        <v>74</v>
      </c>
      <c r="N262" s="78" t="s">
        <v>75</v>
      </c>
      <c r="O262" s="78" t="s">
        <v>75</v>
      </c>
      <c r="P262" s="78" t="s">
        <v>75</v>
      </c>
      <c r="Q262" s="43" t="s">
        <v>646</v>
      </c>
      <c r="R262" s="53" t="s">
        <v>76</v>
      </c>
      <c r="S262" s="76">
        <v>2.2000000000000002</v>
      </c>
      <c r="T262" s="37">
        <v>1</v>
      </c>
      <c r="U262" s="83">
        <v>1</v>
      </c>
      <c r="V262" s="45">
        <f>SUMIF(ResumenCotizacion!$C:$C,E262,ResumenCotizacion!$P:$P)</f>
        <v>0</v>
      </c>
      <c r="W262" s="75">
        <f>IF(H262="USD",S262*SolCotizacion!$J$18,S262)</f>
        <v>9080.4340000000011</v>
      </c>
      <c r="X262" s="3">
        <f>ROUND(W262/(1-VLOOKUP("Total porcentaje:",ResumenCotizacion!$F:$H,3,0)),2)</f>
        <v>9080.43</v>
      </c>
      <c r="Y262" s="3">
        <f t="shared" si="14"/>
        <v>0</v>
      </c>
    </row>
    <row r="263" spans="1:25" ht="14.25" x14ac:dyDescent="0.2">
      <c r="A263" s="18" t="str">
        <f t="shared" si="12"/>
        <v>Catalogo principalOVS_ES ACADEMICODW7-00001</v>
      </c>
      <c r="B263" s="18" t="str">
        <f t="shared" si="13"/>
        <v>DW7-00001OVS_ES ACADEMICO</v>
      </c>
      <c r="C263" s="18"/>
      <c r="D263" s="18" t="s">
        <v>122</v>
      </c>
      <c r="E263" s="46" t="s">
        <v>648</v>
      </c>
      <c r="F263" s="86" t="s">
        <v>124</v>
      </c>
      <c r="G263" s="18" t="s">
        <v>122</v>
      </c>
      <c r="H263" s="45" t="s">
        <v>125</v>
      </c>
      <c r="I263" s="18" t="s">
        <v>75</v>
      </c>
      <c r="J263" s="49" t="s">
        <v>649</v>
      </c>
      <c r="K263" s="48" t="s">
        <v>28</v>
      </c>
      <c r="L263" s="47" t="s">
        <v>90</v>
      </c>
      <c r="M263" s="44" t="s">
        <v>74</v>
      </c>
      <c r="N263" s="78" t="s">
        <v>75</v>
      </c>
      <c r="O263" s="78" t="s">
        <v>75</v>
      </c>
      <c r="P263" s="78" t="s">
        <v>75</v>
      </c>
      <c r="Q263" s="43" t="s">
        <v>648</v>
      </c>
      <c r="R263" s="53" t="s">
        <v>76</v>
      </c>
      <c r="S263" s="76">
        <v>2.1</v>
      </c>
      <c r="T263" s="37">
        <v>1</v>
      </c>
      <c r="U263" s="83">
        <v>1</v>
      </c>
      <c r="V263" s="45">
        <f>SUMIF(ResumenCotizacion!$C:$C,E263,ResumenCotizacion!$P:$P)</f>
        <v>0</v>
      </c>
      <c r="W263" s="75">
        <f>IF(H263="USD",S263*SolCotizacion!$J$18,S263)</f>
        <v>8667.6870000000017</v>
      </c>
      <c r="X263" s="3">
        <f>ROUND(W263/(1-VLOOKUP("Total porcentaje:",ResumenCotizacion!$F:$H,3,0)),2)</f>
        <v>8667.69</v>
      </c>
      <c r="Y263" s="3">
        <f t="shared" si="14"/>
        <v>0</v>
      </c>
    </row>
    <row r="264" spans="1:25" ht="14.25" x14ac:dyDescent="0.2">
      <c r="A264" s="18" t="str">
        <f t="shared" si="12"/>
        <v>Catalogo principalOVS_ES ACADEMICODW7-00002</v>
      </c>
      <c r="B264" s="18" t="str">
        <f t="shared" si="13"/>
        <v>DW7-00002OVS_ES ACADEMICO</v>
      </c>
      <c r="C264" s="18"/>
      <c r="D264" s="18" t="s">
        <v>122</v>
      </c>
      <c r="E264" s="46" t="s">
        <v>650</v>
      </c>
      <c r="F264" s="86" t="s">
        <v>124</v>
      </c>
      <c r="G264" s="18" t="s">
        <v>122</v>
      </c>
      <c r="H264" s="45" t="s">
        <v>125</v>
      </c>
      <c r="I264" s="18" t="s">
        <v>75</v>
      </c>
      <c r="J264" s="49" t="s">
        <v>651</v>
      </c>
      <c r="K264" s="48" t="s">
        <v>28</v>
      </c>
      <c r="L264" s="47" t="s">
        <v>90</v>
      </c>
      <c r="M264" s="44" t="s">
        <v>74</v>
      </c>
      <c r="N264" s="78" t="s">
        <v>75</v>
      </c>
      <c r="O264" s="78" t="s">
        <v>75</v>
      </c>
      <c r="P264" s="78" t="s">
        <v>75</v>
      </c>
      <c r="Q264" s="43" t="s">
        <v>650</v>
      </c>
      <c r="R264" s="53" t="s">
        <v>76</v>
      </c>
      <c r="S264" s="76">
        <v>2.1</v>
      </c>
      <c r="T264" s="37">
        <v>1</v>
      </c>
      <c r="U264" s="83">
        <v>1</v>
      </c>
      <c r="V264" s="45">
        <f>SUMIF(ResumenCotizacion!$C:$C,E264,ResumenCotizacion!$P:$P)</f>
        <v>0</v>
      </c>
      <c r="W264" s="75">
        <f>IF(H264="USD",S264*SolCotizacion!$J$18,S264)</f>
        <v>8667.6870000000017</v>
      </c>
      <c r="X264" s="3">
        <f>ROUND(W264/(1-VLOOKUP("Total porcentaje:",ResumenCotizacion!$F:$H,3,0)),2)</f>
        <v>8667.69</v>
      </c>
      <c r="Y264" s="3">
        <f t="shared" si="14"/>
        <v>0</v>
      </c>
    </row>
    <row r="265" spans="1:25" ht="14.25" x14ac:dyDescent="0.2">
      <c r="A265" s="18" t="str">
        <f t="shared" si="12"/>
        <v>Catalogo principalOVS_ES ACADEMICODW9-00001</v>
      </c>
      <c r="B265" s="18" t="str">
        <f t="shared" si="13"/>
        <v>DW9-00001OVS_ES ACADEMICO</v>
      </c>
      <c r="C265" s="18"/>
      <c r="D265" s="18" t="s">
        <v>122</v>
      </c>
      <c r="E265" s="46" t="s">
        <v>652</v>
      </c>
      <c r="F265" s="86" t="s">
        <v>124</v>
      </c>
      <c r="G265" s="18" t="s">
        <v>122</v>
      </c>
      <c r="H265" s="45" t="s">
        <v>125</v>
      </c>
      <c r="I265" s="18" t="s">
        <v>75</v>
      </c>
      <c r="J265" s="49" t="s">
        <v>653</v>
      </c>
      <c r="K265" s="48" t="s">
        <v>28</v>
      </c>
      <c r="L265" s="47" t="s">
        <v>90</v>
      </c>
      <c r="M265" s="44" t="s">
        <v>74</v>
      </c>
      <c r="N265" s="78" t="s">
        <v>75</v>
      </c>
      <c r="O265" s="78" t="s">
        <v>75</v>
      </c>
      <c r="P265" s="78" t="s">
        <v>75</v>
      </c>
      <c r="Q265" s="43" t="s">
        <v>652</v>
      </c>
      <c r="R265" s="53" t="s">
        <v>76</v>
      </c>
      <c r="S265" s="76">
        <v>1.2</v>
      </c>
      <c r="T265" s="37">
        <v>1</v>
      </c>
      <c r="U265" s="83">
        <v>1</v>
      </c>
      <c r="V265" s="45">
        <f>SUMIF(ResumenCotizacion!$C:$C,E265,ResumenCotizacion!$P:$P)</f>
        <v>0</v>
      </c>
      <c r="W265" s="75">
        <f>IF(H265="USD",S265*SolCotizacion!$J$18,S265)</f>
        <v>4952.9639999999999</v>
      </c>
      <c r="X265" s="3">
        <f>ROUND(W265/(1-VLOOKUP("Total porcentaje:",ResumenCotizacion!$F:$H,3,0)),2)</f>
        <v>4952.96</v>
      </c>
      <c r="Y265" s="3">
        <f t="shared" si="14"/>
        <v>0</v>
      </c>
    </row>
    <row r="266" spans="1:25" ht="14.25" x14ac:dyDescent="0.2">
      <c r="A266" s="18" t="str">
        <f t="shared" si="12"/>
        <v>Catalogo principalOVS_ES ACADEMICOE9R-00001</v>
      </c>
      <c r="B266" s="18" t="str">
        <f t="shared" si="13"/>
        <v>E9R-00001OVS_ES ACADEMICO</v>
      </c>
      <c r="C266" s="18"/>
      <c r="D266" s="18" t="s">
        <v>122</v>
      </c>
      <c r="E266" s="46" t="s">
        <v>654</v>
      </c>
      <c r="F266" s="86" t="s">
        <v>124</v>
      </c>
      <c r="G266" s="18" t="s">
        <v>122</v>
      </c>
      <c r="H266" s="45" t="s">
        <v>125</v>
      </c>
      <c r="I266" s="18" t="s">
        <v>75</v>
      </c>
      <c r="J266" s="49" t="s">
        <v>655</v>
      </c>
      <c r="K266" s="48" t="s">
        <v>28</v>
      </c>
      <c r="L266" s="47" t="s">
        <v>90</v>
      </c>
      <c r="M266" s="44" t="s">
        <v>74</v>
      </c>
      <c r="N266" s="78" t="s">
        <v>75</v>
      </c>
      <c r="O266" s="78" t="s">
        <v>75</v>
      </c>
      <c r="P266" s="78" t="s">
        <v>75</v>
      </c>
      <c r="Q266" s="43" t="s">
        <v>654</v>
      </c>
      <c r="R266" s="53" t="s">
        <v>76</v>
      </c>
      <c r="S266" s="76">
        <v>0.44</v>
      </c>
      <c r="T266" s="37">
        <v>1</v>
      </c>
      <c r="U266" s="83">
        <v>1</v>
      </c>
      <c r="V266" s="45">
        <f>SUMIF(ResumenCotizacion!$C:$C,E266,ResumenCotizacion!$P:$P)</f>
        <v>0</v>
      </c>
      <c r="W266" s="75">
        <f>IF(H266="USD",S266*SolCotizacion!$J$18,S266)</f>
        <v>1816.0868</v>
      </c>
      <c r="X266" s="3">
        <f>ROUND(W266/(1-VLOOKUP("Total porcentaje:",ResumenCotizacion!$F:$H,3,0)),2)</f>
        <v>1816.09</v>
      </c>
      <c r="Y266" s="3">
        <f t="shared" si="14"/>
        <v>0</v>
      </c>
    </row>
    <row r="267" spans="1:25" ht="14.25" x14ac:dyDescent="0.2">
      <c r="A267" s="18" t="str">
        <f t="shared" si="12"/>
        <v>Catalogo principalOVS_ES ACADEMICOE9R-00002</v>
      </c>
      <c r="B267" s="18" t="str">
        <f t="shared" si="13"/>
        <v>E9R-00002OVS_ES ACADEMICO</v>
      </c>
      <c r="C267" s="18"/>
      <c r="D267" s="18" t="s">
        <v>122</v>
      </c>
      <c r="E267" s="46" t="s">
        <v>656</v>
      </c>
      <c r="F267" s="86" t="s">
        <v>124</v>
      </c>
      <c r="G267" s="18" t="s">
        <v>122</v>
      </c>
      <c r="H267" s="45" t="s">
        <v>125</v>
      </c>
      <c r="I267" s="18" t="s">
        <v>75</v>
      </c>
      <c r="J267" s="49" t="s">
        <v>657</v>
      </c>
      <c r="K267" s="48" t="s">
        <v>28</v>
      </c>
      <c r="L267" s="47" t="s">
        <v>90</v>
      </c>
      <c r="M267" s="44" t="s">
        <v>74</v>
      </c>
      <c r="N267" s="78" t="s">
        <v>75</v>
      </c>
      <c r="O267" s="78" t="s">
        <v>75</v>
      </c>
      <c r="P267" s="78" t="s">
        <v>75</v>
      </c>
      <c r="Q267" s="43" t="s">
        <v>656</v>
      </c>
      <c r="R267" s="53" t="s">
        <v>76</v>
      </c>
      <c r="S267" s="76">
        <v>0.44</v>
      </c>
      <c r="T267" s="37">
        <v>1</v>
      </c>
      <c r="U267" s="83">
        <v>1</v>
      </c>
      <c r="V267" s="45">
        <f>SUMIF(ResumenCotizacion!$C:$C,E267,ResumenCotizacion!$P:$P)</f>
        <v>0</v>
      </c>
      <c r="W267" s="75">
        <f>IF(H267="USD",S267*SolCotizacion!$J$18,S267)</f>
        <v>1816.0868</v>
      </c>
      <c r="X267" s="3">
        <f>ROUND(W267/(1-VLOOKUP("Total porcentaje:",ResumenCotizacion!$F:$H,3,0)),2)</f>
        <v>1816.09</v>
      </c>
      <c r="Y267" s="3">
        <f t="shared" si="14"/>
        <v>0</v>
      </c>
    </row>
    <row r="268" spans="1:25" ht="14.25" x14ac:dyDescent="0.2">
      <c r="A268" s="18" t="str">
        <f t="shared" si="12"/>
        <v>Catalogo principalOVS_ES ACADEMICOE9R-00009</v>
      </c>
      <c r="B268" s="18" t="str">
        <f t="shared" si="13"/>
        <v>E9R-00009OVS_ES ACADEMICO</v>
      </c>
      <c r="C268" s="18"/>
      <c r="D268" s="18" t="s">
        <v>122</v>
      </c>
      <c r="E268" s="46" t="s">
        <v>658</v>
      </c>
      <c r="F268" s="86" t="s">
        <v>124</v>
      </c>
      <c r="G268" s="18" t="s">
        <v>122</v>
      </c>
      <c r="H268" s="45" t="s">
        <v>125</v>
      </c>
      <c r="I268" s="18" t="s">
        <v>75</v>
      </c>
      <c r="J268" s="49" t="s">
        <v>659</v>
      </c>
      <c r="K268" s="48" t="s">
        <v>28</v>
      </c>
      <c r="L268" s="47" t="s">
        <v>90</v>
      </c>
      <c r="M268" s="44" t="s">
        <v>74</v>
      </c>
      <c r="N268" s="78" t="s">
        <v>75</v>
      </c>
      <c r="O268" s="78" t="s">
        <v>75</v>
      </c>
      <c r="P268" s="78" t="s">
        <v>75</v>
      </c>
      <c r="Q268" s="43" t="s">
        <v>658</v>
      </c>
      <c r="R268" s="53" t="s">
        <v>76</v>
      </c>
      <c r="S268" s="76">
        <v>0.28999999999999998</v>
      </c>
      <c r="T268" s="37">
        <v>1</v>
      </c>
      <c r="U268" s="83">
        <v>1</v>
      </c>
      <c r="V268" s="45">
        <f>SUMIF(ResumenCotizacion!$C:$C,E268,ResumenCotizacion!$P:$P)</f>
        <v>0</v>
      </c>
      <c r="W268" s="75">
        <f>IF(H268="USD",S268*SolCotizacion!$J$18,S268)</f>
        <v>1196.9663</v>
      </c>
      <c r="X268" s="3">
        <f>ROUND(W268/(1-VLOOKUP("Total porcentaje:",ResumenCotizacion!$F:$H,3,0)),2)</f>
        <v>1196.97</v>
      </c>
      <c r="Y268" s="3">
        <f t="shared" si="14"/>
        <v>0</v>
      </c>
    </row>
    <row r="269" spans="1:25" ht="14.25" x14ac:dyDescent="0.2">
      <c r="A269" s="18" t="str">
        <f t="shared" si="12"/>
        <v>Catalogo principalOVS_ES ACADEMICOEMJ-00159</v>
      </c>
      <c r="B269" s="18" t="str">
        <f t="shared" si="13"/>
        <v>EMJ-00159OVS_ES ACADEMICO</v>
      </c>
      <c r="C269" s="18"/>
      <c r="D269" s="18" t="s">
        <v>122</v>
      </c>
      <c r="E269" s="46" t="s">
        <v>660</v>
      </c>
      <c r="F269" s="86" t="s">
        <v>124</v>
      </c>
      <c r="G269" s="18" t="s">
        <v>122</v>
      </c>
      <c r="H269" s="45" t="s">
        <v>125</v>
      </c>
      <c r="I269" s="18" t="s">
        <v>75</v>
      </c>
      <c r="J269" s="49" t="s">
        <v>661</v>
      </c>
      <c r="K269" s="48" t="s">
        <v>28</v>
      </c>
      <c r="L269" s="47" t="s">
        <v>90</v>
      </c>
      <c r="M269" s="44" t="s">
        <v>74</v>
      </c>
      <c r="N269" s="78" t="s">
        <v>75</v>
      </c>
      <c r="O269" s="78" t="s">
        <v>75</v>
      </c>
      <c r="P269" s="78" t="s">
        <v>75</v>
      </c>
      <c r="Q269" s="43" t="s">
        <v>660</v>
      </c>
      <c r="R269" s="53" t="s">
        <v>127</v>
      </c>
      <c r="S269" s="76">
        <v>21</v>
      </c>
      <c r="T269" s="37">
        <v>1</v>
      </c>
      <c r="U269" s="83">
        <v>1</v>
      </c>
      <c r="V269" s="45">
        <f>SUMIF(ResumenCotizacion!$C:$C,E269,ResumenCotizacion!$P:$P)</f>
        <v>0</v>
      </c>
      <c r="W269" s="75">
        <f>IF(H269="USD",S269*SolCotizacion!$J$18,S269)</f>
        <v>86676.87000000001</v>
      </c>
      <c r="X269" s="3">
        <f>ROUND(W269/(1-VLOOKUP("Total porcentaje:",ResumenCotizacion!$F:$H,3,0)),2)</f>
        <v>86676.87</v>
      </c>
      <c r="Y269" s="3">
        <f t="shared" si="14"/>
        <v>0</v>
      </c>
    </row>
    <row r="270" spans="1:25" ht="14.25" x14ac:dyDescent="0.2">
      <c r="A270" s="18" t="str">
        <f t="shared" si="12"/>
        <v>Catalogo principalOVS_ES ACADEMICOEMJ-00160</v>
      </c>
      <c r="B270" s="18" t="str">
        <f t="shared" si="13"/>
        <v>EMJ-00160OVS_ES ACADEMICO</v>
      </c>
      <c r="C270" s="18"/>
      <c r="D270" s="18" t="s">
        <v>122</v>
      </c>
      <c r="E270" s="46" t="s">
        <v>662</v>
      </c>
      <c r="F270" s="86" t="s">
        <v>124</v>
      </c>
      <c r="G270" s="18" t="s">
        <v>122</v>
      </c>
      <c r="H270" s="45" t="s">
        <v>125</v>
      </c>
      <c r="I270" s="18" t="s">
        <v>75</v>
      </c>
      <c r="J270" s="49" t="s">
        <v>663</v>
      </c>
      <c r="K270" s="48" t="s">
        <v>28</v>
      </c>
      <c r="L270" s="47" t="s">
        <v>90</v>
      </c>
      <c r="M270" s="44" t="s">
        <v>74</v>
      </c>
      <c r="N270" s="78" t="s">
        <v>75</v>
      </c>
      <c r="O270" s="78" t="s">
        <v>75</v>
      </c>
      <c r="P270" s="78" t="s">
        <v>75</v>
      </c>
      <c r="Q270" s="43" t="s">
        <v>662</v>
      </c>
      <c r="R270" s="53" t="s">
        <v>127</v>
      </c>
      <c r="S270" s="76">
        <v>21</v>
      </c>
      <c r="T270" s="37">
        <v>1</v>
      </c>
      <c r="U270" s="83">
        <v>1</v>
      </c>
      <c r="V270" s="45">
        <f>SUMIF(ResumenCotizacion!$C:$C,E270,ResumenCotizacion!$P:$P)</f>
        <v>0</v>
      </c>
      <c r="W270" s="75">
        <f>IF(H270="USD",S270*SolCotizacion!$J$18,S270)</f>
        <v>86676.87000000001</v>
      </c>
      <c r="X270" s="3">
        <f>ROUND(W270/(1-VLOOKUP("Total porcentaje:",ResumenCotizacion!$F:$H,3,0)),2)</f>
        <v>86676.87</v>
      </c>
      <c r="Y270" s="3">
        <f t="shared" si="14"/>
        <v>0</v>
      </c>
    </row>
    <row r="271" spans="1:25" ht="14.25" x14ac:dyDescent="0.2">
      <c r="A271" s="18" t="str">
        <f t="shared" si="12"/>
        <v>Catalogo principalOVS_ES ACADEMICOEMJ-00161</v>
      </c>
      <c r="B271" s="18" t="str">
        <f t="shared" si="13"/>
        <v>EMJ-00161OVS_ES ACADEMICO</v>
      </c>
      <c r="C271" s="18"/>
      <c r="D271" s="18" t="s">
        <v>122</v>
      </c>
      <c r="E271" s="46" t="s">
        <v>664</v>
      </c>
      <c r="F271" s="86" t="s">
        <v>124</v>
      </c>
      <c r="G271" s="18" t="s">
        <v>122</v>
      </c>
      <c r="H271" s="45" t="s">
        <v>125</v>
      </c>
      <c r="I271" s="18" t="s">
        <v>75</v>
      </c>
      <c r="J271" s="49" t="s">
        <v>665</v>
      </c>
      <c r="K271" s="48" t="s">
        <v>28</v>
      </c>
      <c r="L271" s="47" t="s">
        <v>90</v>
      </c>
      <c r="M271" s="44" t="s">
        <v>74</v>
      </c>
      <c r="N271" s="78" t="s">
        <v>75</v>
      </c>
      <c r="O271" s="78" t="s">
        <v>75</v>
      </c>
      <c r="P271" s="78" t="s">
        <v>75</v>
      </c>
      <c r="Q271" s="43" t="s">
        <v>664</v>
      </c>
      <c r="R271" s="53" t="s">
        <v>127</v>
      </c>
      <c r="S271" s="76">
        <v>21</v>
      </c>
      <c r="T271" s="37">
        <v>1</v>
      </c>
      <c r="U271" s="83">
        <v>1</v>
      </c>
      <c r="V271" s="45">
        <f>SUMIF(ResumenCotizacion!$C:$C,E271,ResumenCotizacion!$P:$P)</f>
        <v>0</v>
      </c>
      <c r="W271" s="75">
        <f>IF(H271="USD",S271*SolCotizacion!$J$18,S271)</f>
        <v>86676.87000000001</v>
      </c>
      <c r="X271" s="3">
        <f>ROUND(W271/(1-VLOOKUP("Total porcentaje:",ResumenCotizacion!$F:$H,3,0)),2)</f>
        <v>86676.87</v>
      </c>
      <c r="Y271" s="3">
        <f t="shared" si="14"/>
        <v>0</v>
      </c>
    </row>
    <row r="272" spans="1:25" ht="14.25" x14ac:dyDescent="0.2">
      <c r="A272" s="18" t="str">
        <f t="shared" si="12"/>
        <v>Catalogo principalOVS_ES ACADEMICOEMJ-00162</v>
      </c>
      <c r="B272" s="18" t="str">
        <f t="shared" si="13"/>
        <v>EMJ-00162OVS_ES ACADEMICO</v>
      </c>
      <c r="C272" s="18"/>
      <c r="D272" s="18" t="s">
        <v>122</v>
      </c>
      <c r="E272" s="46" t="s">
        <v>666</v>
      </c>
      <c r="F272" s="86" t="s">
        <v>124</v>
      </c>
      <c r="G272" s="18" t="s">
        <v>122</v>
      </c>
      <c r="H272" s="45" t="s">
        <v>125</v>
      </c>
      <c r="I272" s="18" t="s">
        <v>75</v>
      </c>
      <c r="J272" s="49" t="s">
        <v>667</v>
      </c>
      <c r="K272" s="48" t="s">
        <v>28</v>
      </c>
      <c r="L272" s="47" t="s">
        <v>90</v>
      </c>
      <c r="M272" s="44" t="s">
        <v>74</v>
      </c>
      <c r="N272" s="78" t="s">
        <v>75</v>
      </c>
      <c r="O272" s="78" t="s">
        <v>75</v>
      </c>
      <c r="P272" s="78" t="s">
        <v>75</v>
      </c>
      <c r="Q272" s="43" t="s">
        <v>666</v>
      </c>
      <c r="R272" s="53" t="s">
        <v>127</v>
      </c>
      <c r="S272" s="76">
        <v>21</v>
      </c>
      <c r="T272" s="37">
        <v>1</v>
      </c>
      <c r="U272" s="83">
        <v>1</v>
      </c>
      <c r="V272" s="45">
        <f>SUMIF(ResumenCotizacion!$C:$C,E272,ResumenCotizacion!$P:$P)</f>
        <v>0</v>
      </c>
      <c r="W272" s="75">
        <f>IF(H272="USD",S272*SolCotizacion!$J$18,S272)</f>
        <v>86676.87000000001</v>
      </c>
      <c r="X272" s="3">
        <f>ROUND(W272/(1-VLOOKUP("Total porcentaje:",ResumenCotizacion!$F:$H,3,0)),2)</f>
        <v>86676.87</v>
      </c>
      <c r="Y272" s="3">
        <f t="shared" si="14"/>
        <v>0</v>
      </c>
    </row>
    <row r="273" spans="1:25" ht="14.25" x14ac:dyDescent="0.2">
      <c r="A273" s="18" t="str">
        <f t="shared" si="12"/>
        <v>Catalogo principalOVS_ES ACADEMICOEMJ-00330</v>
      </c>
      <c r="B273" s="18" t="str">
        <f t="shared" si="13"/>
        <v>EMJ-00330OVS_ES ACADEMICO</v>
      </c>
      <c r="C273" s="18"/>
      <c r="D273" s="18" t="s">
        <v>122</v>
      </c>
      <c r="E273" s="46" t="s">
        <v>668</v>
      </c>
      <c r="F273" s="86" t="s">
        <v>124</v>
      </c>
      <c r="G273" s="18" t="s">
        <v>122</v>
      </c>
      <c r="H273" s="45" t="s">
        <v>125</v>
      </c>
      <c r="I273" s="18" t="s">
        <v>75</v>
      </c>
      <c r="J273" s="49" t="s">
        <v>669</v>
      </c>
      <c r="K273" s="48" t="s">
        <v>28</v>
      </c>
      <c r="L273" s="47" t="s">
        <v>90</v>
      </c>
      <c r="M273" s="44" t="s">
        <v>74</v>
      </c>
      <c r="N273" s="78" t="s">
        <v>75</v>
      </c>
      <c r="O273" s="78" t="s">
        <v>75</v>
      </c>
      <c r="P273" s="78" t="s">
        <v>75</v>
      </c>
      <c r="Q273" s="43" t="s">
        <v>668</v>
      </c>
      <c r="R273" s="53" t="s">
        <v>127</v>
      </c>
      <c r="S273" s="76">
        <v>14</v>
      </c>
      <c r="T273" s="37">
        <v>1</v>
      </c>
      <c r="U273" s="83">
        <v>1</v>
      </c>
      <c r="V273" s="45">
        <f>SUMIF(ResumenCotizacion!$C:$C,E273,ResumenCotizacion!$P:$P)</f>
        <v>0</v>
      </c>
      <c r="W273" s="75">
        <f>IF(H273="USD",S273*SolCotizacion!$J$18,S273)</f>
        <v>57784.58</v>
      </c>
      <c r="X273" s="3">
        <f>ROUND(W273/(1-VLOOKUP("Total porcentaje:",ResumenCotizacion!$F:$H,3,0)),2)</f>
        <v>57784.58</v>
      </c>
      <c r="Y273" s="3">
        <f t="shared" si="14"/>
        <v>0</v>
      </c>
    </row>
    <row r="274" spans="1:25" ht="14.25" x14ac:dyDescent="0.2">
      <c r="A274" s="18" t="str">
        <f t="shared" si="12"/>
        <v>Catalogo principalOVS_ES ACADEMICOEMJ-00331</v>
      </c>
      <c r="B274" s="18" t="str">
        <f t="shared" si="13"/>
        <v>EMJ-00331OVS_ES ACADEMICO</v>
      </c>
      <c r="C274" s="18"/>
      <c r="D274" s="18" t="s">
        <v>122</v>
      </c>
      <c r="E274" s="46" t="s">
        <v>670</v>
      </c>
      <c r="F274" s="86" t="s">
        <v>124</v>
      </c>
      <c r="G274" s="18" t="s">
        <v>122</v>
      </c>
      <c r="H274" s="45" t="s">
        <v>125</v>
      </c>
      <c r="I274" s="18" t="s">
        <v>75</v>
      </c>
      <c r="J274" s="49" t="s">
        <v>671</v>
      </c>
      <c r="K274" s="48" t="s">
        <v>28</v>
      </c>
      <c r="L274" s="47" t="s">
        <v>90</v>
      </c>
      <c r="M274" s="44" t="s">
        <v>74</v>
      </c>
      <c r="N274" s="78" t="s">
        <v>75</v>
      </c>
      <c r="O274" s="78" t="s">
        <v>75</v>
      </c>
      <c r="P274" s="78" t="s">
        <v>75</v>
      </c>
      <c r="Q274" s="43" t="s">
        <v>670</v>
      </c>
      <c r="R274" s="53" t="s">
        <v>127</v>
      </c>
      <c r="S274" s="76">
        <v>14</v>
      </c>
      <c r="T274" s="37">
        <v>1</v>
      </c>
      <c r="U274" s="83">
        <v>1</v>
      </c>
      <c r="V274" s="45">
        <f>SUMIF(ResumenCotizacion!$C:$C,E274,ResumenCotizacion!$P:$P)</f>
        <v>0</v>
      </c>
      <c r="W274" s="75">
        <f>IF(H274="USD",S274*SolCotizacion!$J$18,S274)</f>
        <v>57784.58</v>
      </c>
      <c r="X274" s="3">
        <f>ROUND(W274/(1-VLOOKUP("Total porcentaje:",ResumenCotizacion!$F:$H,3,0)),2)</f>
        <v>57784.58</v>
      </c>
      <c r="Y274" s="3">
        <f t="shared" si="14"/>
        <v>0</v>
      </c>
    </row>
    <row r="275" spans="1:25" ht="14.25" x14ac:dyDescent="0.2">
      <c r="A275" s="18" t="str">
        <f t="shared" si="12"/>
        <v>Catalogo principalOVS_ES ACADEMICOEMT-00159</v>
      </c>
      <c r="B275" s="18" t="str">
        <f t="shared" si="13"/>
        <v>EMT-00159OVS_ES ACADEMICO</v>
      </c>
      <c r="C275" s="18"/>
      <c r="D275" s="18" t="s">
        <v>122</v>
      </c>
      <c r="E275" s="46" t="s">
        <v>672</v>
      </c>
      <c r="F275" s="86" t="s">
        <v>124</v>
      </c>
      <c r="G275" s="18" t="s">
        <v>122</v>
      </c>
      <c r="H275" s="45" t="s">
        <v>125</v>
      </c>
      <c r="I275" s="18" t="s">
        <v>75</v>
      </c>
      <c r="J275" s="49" t="s">
        <v>673</v>
      </c>
      <c r="K275" s="48" t="s">
        <v>28</v>
      </c>
      <c r="L275" s="47" t="s">
        <v>90</v>
      </c>
      <c r="M275" s="44" t="s">
        <v>74</v>
      </c>
      <c r="N275" s="78" t="s">
        <v>75</v>
      </c>
      <c r="O275" s="78" t="s">
        <v>75</v>
      </c>
      <c r="P275" s="78" t="s">
        <v>75</v>
      </c>
      <c r="Q275" s="43" t="s">
        <v>672</v>
      </c>
      <c r="R275" s="53" t="s">
        <v>127</v>
      </c>
      <c r="S275" s="76">
        <v>258</v>
      </c>
      <c r="T275" s="37">
        <v>1</v>
      </c>
      <c r="U275" s="83">
        <v>1</v>
      </c>
      <c r="V275" s="45">
        <f>SUMIF(ResumenCotizacion!$C:$C,E275,ResumenCotizacion!$P:$P)</f>
        <v>0</v>
      </c>
      <c r="W275" s="75">
        <f>IF(H275="USD",S275*SolCotizacion!$J$18,S275)</f>
        <v>1064887.26</v>
      </c>
      <c r="X275" s="3">
        <f>ROUND(W275/(1-VLOOKUP("Total porcentaje:",ResumenCotizacion!$F:$H,3,0)),2)</f>
        <v>1064887.26</v>
      </c>
      <c r="Y275" s="3">
        <f t="shared" si="14"/>
        <v>0</v>
      </c>
    </row>
    <row r="276" spans="1:25" ht="14.25" x14ac:dyDescent="0.2">
      <c r="A276" s="18" t="str">
        <f t="shared" si="12"/>
        <v>Catalogo principalOVS_ES ACADEMICOEMT-00160</v>
      </c>
      <c r="B276" s="18" t="str">
        <f t="shared" si="13"/>
        <v>EMT-00160OVS_ES ACADEMICO</v>
      </c>
      <c r="C276" s="18"/>
      <c r="D276" s="18" t="s">
        <v>122</v>
      </c>
      <c r="E276" s="46" t="s">
        <v>674</v>
      </c>
      <c r="F276" s="86" t="s">
        <v>124</v>
      </c>
      <c r="G276" s="18" t="s">
        <v>122</v>
      </c>
      <c r="H276" s="45" t="s">
        <v>125</v>
      </c>
      <c r="I276" s="18" t="s">
        <v>75</v>
      </c>
      <c r="J276" s="49" t="s">
        <v>675</v>
      </c>
      <c r="K276" s="48" t="s">
        <v>28</v>
      </c>
      <c r="L276" s="47" t="s">
        <v>90</v>
      </c>
      <c r="M276" s="44" t="s">
        <v>74</v>
      </c>
      <c r="N276" s="78" t="s">
        <v>75</v>
      </c>
      <c r="O276" s="78" t="s">
        <v>75</v>
      </c>
      <c r="P276" s="78" t="s">
        <v>75</v>
      </c>
      <c r="Q276" s="43" t="s">
        <v>674</v>
      </c>
      <c r="R276" s="53" t="s">
        <v>127</v>
      </c>
      <c r="S276" s="76">
        <v>258</v>
      </c>
      <c r="T276" s="37">
        <v>1</v>
      </c>
      <c r="U276" s="83">
        <v>1</v>
      </c>
      <c r="V276" s="45">
        <f>SUMIF(ResumenCotizacion!$C:$C,E276,ResumenCotizacion!$P:$P)</f>
        <v>0</v>
      </c>
      <c r="W276" s="75">
        <f>IF(H276="USD",S276*SolCotizacion!$J$18,S276)</f>
        <v>1064887.26</v>
      </c>
      <c r="X276" s="3">
        <f>ROUND(W276/(1-VLOOKUP("Total porcentaje:",ResumenCotizacion!$F:$H,3,0)),2)</f>
        <v>1064887.26</v>
      </c>
      <c r="Y276" s="3">
        <f t="shared" si="14"/>
        <v>0</v>
      </c>
    </row>
    <row r="277" spans="1:25" ht="14.25" x14ac:dyDescent="0.2">
      <c r="A277" s="18" t="str">
        <f t="shared" si="12"/>
        <v>Catalogo principalOVS_ES ACADEMICOEMT-00161</v>
      </c>
      <c r="B277" s="18" t="str">
        <f t="shared" si="13"/>
        <v>EMT-00161OVS_ES ACADEMICO</v>
      </c>
      <c r="C277" s="18"/>
      <c r="D277" s="18" t="s">
        <v>122</v>
      </c>
      <c r="E277" s="46" t="s">
        <v>676</v>
      </c>
      <c r="F277" s="86" t="s">
        <v>124</v>
      </c>
      <c r="G277" s="18" t="s">
        <v>122</v>
      </c>
      <c r="H277" s="45" t="s">
        <v>125</v>
      </c>
      <c r="I277" s="18" t="s">
        <v>75</v>
      </c>
      <c r="J277" s="49" t="s">
        <v>677</v>
      </c>
      <c r="K277" s="48" t="s">
        <v>28</v>
      </c>
      <c r="L277" s="47" t="s">
        <v>90</v>
      </c>
      <c r="M277" s="44" t="s">
        <v>74</v>
      </c>
      <c r="N277" s="78" t="s">
        <v>75</v>
      </c>
      <c r="O277" s="78" t="s">
        <v>75</v>
      </c>
      <c r="P277" s="78" t="s">
        <v>75</v>
      </c>
      <c r="Q277" s="43" t="s">
        <v>676</v>
      </c>
      <c r="R277" s="53" t="s">
        <v>127</v>
      </c>
      <c r="S277" s="76">
        <v>258</v>
      </c>
      <c r="T277" s="37">
        <v>1</v>
      </c>
      <c r="U277" s="83">
        <v>1</v>
      </c>
      <c r="V277" s="45">
        <f>SUMIF(ResumenCotizacion!$C:$C,E277,ResumenCotizacion!$P:$P)</f>
        <v>0</v>
      </c>
      <c r="W277" s="75">
        <f>IF(H277="USD",S277*SolCotizacion!$J$18,S277)</f>
        <v>1064887.26</v>
      </c>
      <c r="X277" s="3">
        <f>ROUND(W277/(1-VLOOKUP("Total porcentaje:",ResumenCotizacion!$F:$H,3,0)),2)</f>
        <v>1064887.26</v>
      </c>
      <c r="Y277" s="3">
        <f t="shared" si="14"/>
        <v>0</v>
      </c>
    </row>
    <row r="278" spans="1:25" ht="14.25" x14ac:dyDescent="0.2">
      <c r="A278" s="18" t="str">
        <f t="shared" si="12"/>
        <v>Catalogo principalOVS_ES ACADEMICOEMT-00162</v>
      </c>
      <c r="B278" s="18" t="str">
        <f t="shared" si="13"/>
        <v>EMT-00162OVS_ES ACADEMICO</v>
      </c>
      <c r="C278" s="18"/>
      <c r="D278" s="18" t="s">
        <v>122</v>
      </c>
      <c r="E278" s="46" t="s">
        <v>678</v>
      </c>
      <c r="F278" s="86" t="s">
        <v>124</v>
      </c>
      <c r="G278" s="18" t="s">
        <v>122</v>
      </c>
      <c r="H278" s="45" t="s">
        <v>125</v>
      </c>
      <c r="I278" s="18" t="s">
        <v>75</v>
      </c>
      <c r="J278" s="49" t="s">
        <v>679</v>
      </c>
      <c r="K278" s="48" t="s">
        <v>28</v>
      </c>
      <c r="L278" s="47" t="s">
        <v>90</v>
      </c>
      <c r="M278" s="44" t="s">
        <v>74</v>
      </c>
      <c r="N278" s="78" t="s">
        <v>75</v>
      </c>
      <c r="O278" s="78" t="s">
        <v>75</v>
      </c>
      <c r="P278" s="78" t="s">
        <v>75</v>
      </c>
      <c r="Q278" s="43" t="s">
        <v>678</v>
      </c>
      <c r="R278" s="53" t="s">
        <v>127</v>
      </c>
      <c r="S278" s="76">
        <v>258</v>
      </c>
      <c r="T278" s="37">
        <v>1</v>
      </c>
      <c r="U278" s="83">
        <v>1</v>
      </c>
      <c r="V278" s="45">
        <f>SUMIF(ResumenCotizacion!$C:$C,E278,ResumenCotizacion!$P:$P)</f>
        <v>0</v>
      </c>
      <c r="W278" s="75">
        <f>IF(H278="USD",S278*SolCotizacion!$J$18,S278)</f>
        <v>1064887.26</v>
      </c>
      <c r="X278" s="3">
        <f>ROUND(W278/(1-VLOOKUP("Total porcentaje:",ResumenCotizacion!$F:$H,3,0)),2)</f>
        <v>1064887.26</v>
      </c>
      <c r="Y278" s="3">
        <f t="shared" si="14"/>
        <v>0</v>
      </c>
    </row>
    <row r="279" spans="1:25" ht="14.25" x14ac:dyDescent="0.2">
      <c r="A279" s="18" t="str">
        <f t="shared" si="12"/>
        <v>Catalogo principalOVS_ES ACADEMICOEMT-00330</v>
      </c>
      <c r="B279" s="18" t="str">
        <f t="shared" si="13"/>
        <v>EMT-00330OVS_ES ACADEMICO</v>
      </c>
      <c r="C279" s="18"/>
      <c r="D279" s="18" t="s">
        <v>122</v>
      </c>
      <c r="E279" s="46" t="s">
        <v>680</v>
      </c>
      <c r="F279" s="86" t="s">
        <v>124</v>
      </c>
      <c r="G279" s="18" t="s">
        <v>122</v>
      </c>
      <c r="H279" s="45" t="s">
        <v>125</v>
      </c>
      <c r="I279" s="18" t="s">
        <v>75</v>
      </c>
      <c r="J279" s="49" t="s">
        <v>681</v>
      </c>
      <c r="K279" s="48" t="s">
        <v>28</v>
      </c>
      <c r="L279" s="47" t="s">
        <v>90</v>
      </c>
      <c r="M279" s="44" t="s">
        <v>74</v>
      </c>
      <c r="N279" s="78" t="s">
        <v>75</v>
      </c>
      <c r="O279" s="78" t="s">
        <v>75</v>
      </c>
      <c r="P279" s="78" t="s">
        <v>75</v>
      </c>
      <c r="Q279" s="43" t="s">
        <v>680</v>
      </c>
      <c r="R279" s="53" t="s">
        <v>127</v>
      </c>
      <c r="S279" s="76">
        <v>168</v>
      </c>
      <c r="T279" s="37">
        <v>1</v>
      </c>
      <c r="U279" s="83">
        <v>1</v>
      </c>
      <c r="V279" s="45">
        <f>SUMIF(ResumenCotizacion!$C:$C,E279,ResumenCotizacion!$P:$P)</f>
        <v>0</v>
      </c>
      <c r="W279" s="75">
        <f>IF(H279="USD",S279*SolCotizacion!$J$18,S279)</f>
        <v>693414.96000000008</v>
      </c>
      <c r="X279" s="3">
        <f>ROUND(W279/(1-VLOOKUP("Total porcentaje:",ResumenCotizacion!$F:$H,3,0)),2)</f>
        <v>693414.96</v>
      </c>
      <c r="Y279" s="3">
        <f t="shared" si="14"/>
        <v>0</v>
      </c>
    </row>
    <row r="280" spans="1:25" ht="14.25" x14ac:dyDescent="0.2">
      <c r="A280" s="18" t="str">
        <f t="shared" si="12"/>
        <v>Catalogo principalOVS_ES ACADEMICOEMT-00331</v>
      </c>
      <c r="B280" s="18" t="str">
        <f t="shared" si="13"/>
        <v>EMT-00331OVS_ES ACADEMICO</v>
      </c>
      <c r="C280" s="18"/>
      <c r="D280" s="18" t="s">
        <v>122</v>
      </c>
      <c r="E280" s="46" t="s">
        <v>682</v>
      </c>
      <c r="F280" s="86" t="s">
        <v>124</v>
      </c>
      <c r="G280" s="18" t="s">
        <v>122</v>
      </c>
      <c r="H280" s="45" t="s">
        <v>125</v>
      </c>
      <c r="I280" s="18" t="s">
        <v>75</v>
      </c>
      <c r="J280" s="49" t="s">
        <v>683</v>
      </c>
      <c r="K280" s="48" t="s">
        <v>28</v>
      </c>
      <c r="L280" s="47" t="s">
        <v>90</v>
      </c>
      <c r="M280" s="44" t="s">
        <v>74</v>
      </c>
      <c r="N280" s="78" t="s">
        <v>75</v>
      </c>
      <c r="O280" s="78" t="s">
        <v>75</v>
      </c>
      <c r="P280" s="78" t="s">
        <v>75</v>
      </c>
      <c r="Q280" s="43" t="s">
        <v>682</v>
      </c>
      <c r="R280" s="53" t="s">
        <v>127</v>
      </c>
      <c r="S280" s="76">
        <v>168</v>
      </c>
      <c r="T280" s="37">
        <v>1</v>
      </c>
      <c r="U280" s="83">
        <v>1</v>
      </c>
      <c r="V280" s="45">
        <f>SUMIF(ResumenCotizacion!$C:$C,E280,ResumenCotizacion!$P:$P)</f>
        <v>0</v>
      </c>
      <c r="W280" s="75">
        <f>IF(H280="USD",S280*SolCotizacion!$J$18,S280)</f>
        <v>693414.96000000008</v>
      </c>
      <c r="X280" s="3">
        <f>ROUND(W280/(1-VLOOKUP("Total porcentaje:",ResumenCotizacion!$F:$H,3,0)),2)</f>
        <v>693414.96</v>
      </c>
      <c r="Y280" s="3">
        <f t="shared" si="14"/>
        <v>0</v>
      </c>
    </row>
    <row r="281" spans="1:25" ht="14.25" x14ac:dyDescent="0.2">
      <c r="A281" s="18" t="str">
        <f t="shared" si="12"/>
        <v>Catalogo principalOVS_ES ACADEMICOEMT-00433</v>
      </c>
      <c r="B281" s="18" t="str">
        <f t="shared" si="13"/>
        <v>EMT-00433OVS_ES ACADEMICO</v>
      </c>
      <c r="C281" s="18"/>
      <c r="D281" s="18" t="s">
        <v>122</v>
      </c>
      <c r="E281" s="46" t="s">
        <v>684</v>
      </c>
      <c r="F281" s="86" t="s">
        <v>124</v>
      </c>
      <c r="G281" s="18" t="s">
        <v>122</v>
      </c>
      <c r="H281" s="45" t="s">
        <v>125</v>
      </c>
      <c r="I281" s="18" t="s">
        <v>75</v>
      </c>
      <c r="J281" s="49" t="s">
        <v>685</v>
      </c>
      <c r="K281" s="48" t="s">
        <v>28</v>
      </c>
      <c r="L281" s="47" t="s">
        <v>90</v>
      </c>
      <c r="M281" s="44" t="s">
        <v>74</v>
      </c>
      <c r="N281" s="78" t="s">
        <v>75</v>
      </c>
      <c r="O281" s="78" t="s">
        <v>75</v>
      </c>
      <c r="P281" s="78" t="s">
        <v>75</v>
      </c>
      <c r="Q281" s="43" t="s">
        <v>684</v>
      </c>
      <c r="R281" s="53" t="s">
        <v>127</v>
      </c>
      <c r="S281" s="76">
        <v>238</v>
      </c>
      <c r="T281" s="37">
        <v>1</v>
      </c>
      <c r="U281" s="83">
        <v>1</v>
      </c>
      <c r="V281" s="45">
        <f>SUMIF(ResumenCotizacion!$C:$C,E281,ResumenCotizacion!$P:$P)</f>
        <v>0</v>
      </c>
      <c r="W281" s="75">
        <f>IF(H281="USD",S281*SolCotizacion!$J$18,S281)</f>
        <v>982337.8600000001</v>
      </c>
      <c r="X281" s="3">
        <f>ROUND(W281/(1-VLOOKUP("Total porcentaje:",ResumenCotizacion!$F:$H,3,0)),2)</f>
        <v>982337.86</v>
      </c>
      <c r="Y281" s="3">
        <f t="shared" si="14"/>
        <v>0</v>
      </c>
    </row>
    <row r="282" spans="1:25" ht="14.25" x14ac:dyDescent="0.2">
      <c r="A282" s="18" t="str">
        <f t="shared" si="12"/>
        <v>Catalogo principalOVS_ES ACADEMICOEMT-00434</v>
      </c>
      <c r="B282" s="18" t="str">
        <f t="shared" si="13"/>
        <v>EMT-00434OVS_ES ACADEMICO</v>
      </c>
      <c r="C282" s="18"/>
      <c r="D282" s="18" t="s">
        <v>122</v>
      </c>
      <c r="E282" s="46" t="s">
        <v>686</v>
      </c>
      <c r="F282" s="86" t="s">
        <v>124</v>
      </c>
      <c r="G282" s="18" t="s">
        <v>122</v>
      </c>
      <c r="H282" s="45" t="s">
        <v>125</v>
      </c>
      <c r="I282" s="18" t="s">
        <v>75</v>
      </c>
      <c r="J282" s="49" t="s">
        <v>687</v>
      </c>
      <c r="K282" s="48" t="s">
        <v>28</v>
      </c>
      <c r="L282" s="47" t="s">
        <v>90</v>
      </c>
      <c r="M282" s="44" t="s">
        <v>74</v>
      </c>
      <c r="N282" s="78" t="s">
        <v>75</v>
      </c>
      <c r="O282" s="78" t="s">
        <v>75</v>
      </c>
      <c r="P282" s="78" t="s">
        <v>75</v>
      </c>
      <c r="Q282" s="43" t="s">
        <v>686</v>
      </c>
      <c r="R282" s="53" t="s">
        <v>127</v>
      </c>
      <c r="S282" s="76">
        <v>238</v>
      </c>
      <c r="T282" s="37">
        <v>1</v>
      </c>
      <c r="U282" s="83">
        <v>1</v>
      </c>
      <c r="V282" s="45">
        <f>SUMIF(ResumenCotizacion!$C:$C,E282,ResumenCotizacion!$P:$P)</f>
        <v>0</v>
      </c>
      <c r="W282" s="75">
        <f>IF(H282="USD",S282*SolCotizacion!$J$18,S282)</f>
        <v>982337.8600000001</v>
      </c>
      <c r="X282" s="3">
        <f>ROUND(W282/(1-VLOOKUP("Total porcentaje:",ResumenCotizacion!$F:$H,3,0)),2)</f>
        <v>982337.86</v>
      </c>
      <c r="Y282" s="3">
        <f t="shared" si="14"/>
        <v>0</v>
      </c>
    </row>
    <row r="283" spans="1:25" ht="14.25" x14ac:dyDescent="0.2">
      <c r="A283" s="18" t="str">
        <f t="shared" si="12"/>
        <v>Catalogo principalOVS_ES ACADEMICOEMT-00435</v>
      </c>
      <c r="B283" s="18" t="str">
        <f t="shared" si="13"/>
        <v>EMT-00435OVS_ES ACADEMICO</v>
      </c>
      <c r="C283" s="18"/>
      <c r="D283" s="18" t="s">
        <v>122</v>
      </c>
      <c r="E283" s="46" t="s">
        <v>688</v>
      </c>
      <c r="F283" s="86" t="s">
        <v>124</v>
      </c>
      <c r="G283" s="18" t="s">
        <v>122</v>
      </c>
      <c r="H283" s="45" t="s">
        <v>125</v>
      </c>
      <c r="I283" s="18" t="s">
        <v>75</v>
      </c>
      <c r="J283" s="49" t="s">
        <v>689</v>
      </c>
      <c r="K283" s="48" t="s">
        <v>28</v>
      </c>
      <c r="L283" s="47" t="s">
        <v>90</v>
      </c>
      <c r="M283" s="44" t="s">
        <v>74</v>
      </c>
      <c r="N283" s="78" t="s">
        <v>75</v>
      </c>
      <c r="O283" s="78" t="s">
        <v>75</v>
      </c>
      <c r="P283" s="78" t="s">
        <v>75</v>
      </c>
      <c r="Q283" s="43" t="s">
        <v>688</v>
      </c>
      <c r="R283" s="53" t="s">
        <v>127</v>
      </c>
      <c r="S283" s="76">
        <v>238</v>
      </c>
      <c r="T283" s="37">
        <v>1</v>
      </c>
      <c r="U283" s="83">
        <v>1</v>
      </c>
      <c r="V283" s="45">
        <f>SUMIF(ResumenCotizacion!$C:$C,E283,ResumenCotizacion!$P:$P)</f>
        <v>0</v>
      </c>
      <c r="W283" s="75">
        <f>IF(H283="USD",S283*SolCotizacion!$J$18,S283)</f>
        <v>982337.8600000001</v>
      </c>
      <c r="X283" s="3">
        <f>ROUND(W283/(1-VLOOKUP("Total porcentaje:",ResumenCotizacion!$F:$H,3,0)),2)</f>
        <v>982337.86</v>
      </c>
      <c r="Y283" s="3">
        <f t="shared" si="14"/>
        <v>0</v>
      </c>
    </row>
    <row r="284" spans="1:25" ht="14.25" x14ac:dyDescent="0.2">
      <c r="A284" s="18" t="str">
        <f t="shared" si="12"/>
        <v>Catalogo principalOVS_ES ACADEMICOEMT-00436</v>
      </c>
      <c r="B284" s="18" t="str">
        <f t="shared" si="13"/>
        <v>EMT-00436OVS_ES ACADEMICO</v>
      </c>
      <c r="C284" s="18"/>
      <c r="D284" s="18" t="s">
        <v>122</v>
      </c>
      <c r="E284" s="46" t="s">
        <v>690</v>
      </c>
      <c r="F284" s="86" t="s">
        <v>124</v>
      </c>
      <c r="G284" s="18" t="s">
        <v>122</v>
      </c>
      <c r="H284" s="45" t="s">
        <v>125</v>
      </c>
      <c r="I284" s="18" t="s">
        <v>75</v>
      </c>
      <c r="J284" s="49" t="s">
        <v>691</v>
      </c>
      <c r="K284" s="48" t="s">
        <v>28</v>
      </c>
      <c r="L284" s="47" t="s">
        <v>90</v>
      </c>
      <c r="M284" s="44" t="s">
        <v>74</v>
      </c>
      <c r="N284" s="78" t="s">
        <v>75</v>
      </c>
      <c r="O284" s="78" t="s">
        <v>75</v>
      </c>
      <c r="P284" s="78" t="s">
        <v>75</v>
      </c>
      <c r="Q284" s="43" t="s">
        <v>690</v>
      </c>
      <c r="R284" s="53" t="s">
        <v>127</v>
      </c>
      <c r="S284" s="76">
        <v>238</v>
      </c>
      <c r="T284" s="37">
        <v>1</v>
      </c>
      <c r="U284" s="83">
        <v>1</v>
      </c>
      <c r="V284" s="45">
        <f>SUMIF(ResumenCotizacion!$C:$C,E284,ResumenCotizacion!$P:$P)</f>
        <v>0</v>
      </c>
      <c r="W284" s="75">
        <f>IF(H284="USD",S284*SolCotizacion!$J$18,S284)</f>
        <v>982337.8600000001</v>
      </c>
      <c r="X284" s="3">
        <f>ROUND(W284/(1-VLOOKUP("Total porcentaje:",ResumenCotizacion!$F:$H,3,0)),2)</f>
        <v>982337.86</v>
      </c>
      <c r="Y284" s="3">
        <f t="shared" si="14"/>
        <v>0</v>
      </c>
    </row>
    <row r="285" spans="1:25" ht="14.25" x14ac:dyDescent="0.2">
      <c r="A285" s="18" t="str">
        <f t="shared" si="12"/>
        <v>Catalogo principalOVS_ES ACADEMICOEMT-00515</v>
      </c>
      <c r="B285" s="18" t="str">
        <f t="shared" si="13"/>
        <v>EMT-00515OVS_ES ACADEMICO</v>
      </c>
      <c r="C285" s="18"/>
      <c r="D285" s="18" t="s">
        <v>122</v>
      </c>
      <c r="E285" s="46" t="s">
        <v>692</v>
      </c>
      <c r="F285" s="86" t="s">
        <v>124</v>
      </c>
      <c r="G285" s="18" t="s">
        <v>122</v>
      </c>
      <c r="H285" s="45" t="s">
        <v>125</v>
      </c>
      <c r="I285" s="18" t="s">
        <v>75</v>
      </c>
      <c r="J285" s="49" t="s">
        <v>693</v>
      </c>
      <c r="K285" s="48" t="s">
        <v>28</v>
      </c>
      <c r="L285" s="47" t="s">
        <v>90</v>
      </c>
      <c r="M285" s="44" t="s">
        <v>74</v>
      </c>
      <c r="N285" s="78" t="s">
        <v>75</v>
      </c>
      <c r="O285" s="78" t="s">
        <v>75</v>
      </c>
      <c r="P285" s="78" t="s">
        <v>75</v>
      </c>
      <c r="Q285" s="43" t="s">
        <v>692</v>
      </c>
      <c r="R285" s="53" t="s">
        <v>127</v>
      </c>
      <c r="S285" s="76">
        <v>155</v>
      </c>
      <c r="T285" s="37">
        <v>1</v>
      </c>
      <c r="U285" s="83">
        <v>1</v>
      </c>
      <c r="V285" s="45">
        <f>SUMIF(ResumenCotizacion!$C:$C,E285,ResumenCotizacion!$P:$P)</f>
        <v>0</v>
      </c>
      <c r="W285" s="75">
        <f>IF(H285="USD",S285*SolCotizacion!$J$18,S285)</f>
        <v>639757.85000000009</v>
      </c>
      <c r="X285" s="3">
        <f>ROUND(W285/(1-VLOOKUP("Total porcentaje:",ResumenCotizacion!$F:$H,3,0)),2)</f>
        <v>639757.85</v>
      </c>
      <c r="Y285" s="3">
        <f t="shared" si="14"/>
        <v>0</v>
      </c>
    </row>
    <row r="286" spans="1:25" ht="14.25" x14ac:dyDescent="0.2">
      <c r="A286" s="18" t="str">
        <f t="shared" si="12"/>
        <v>Catalogo principalOVS_ES ACADEMICOEMT-00516</v>
      </c>
      <c r="B286" s="18" t="str">
        <f t="shared" si="13"/>
        <v>EMT-00516OVS_ES ACADEMICO</v>
      </c>
      <c r="C286" s="18"/>
      <c r="D286" s="18" t="s">
        <v>122</v>
      </c>
      <c r="E286" s="46" t="s">
        <v>694</v>
      </c>
      <c r="F286" s="86" t="s">
        <v>124</v>
      </c>
      <c r="G286" s="18" t="s">
        <v>122</v>
      </c>
      <c r="H286" s="45" t="s">
        <v>125</v>
      </c>
      <c r="I286" s="18" t="s">
        <v>75</v>
      </c>
      <c r="J286" s="49" t="s">
        <v>695</v>
      </c>
      <c r="K286" s="48" t="s">
        <v>28</v>
      </c>
      <c r="L286" s="47" t="s">
        <v>90</v>
      </c>
      <c r="M286" s="44" t="s">
        <v>74</v>
      </c>
      <c r="N286" s="78" t="s">
        <v>75</v>
      </c>
      <c r="O286" s="78" t="s">
        <v>75</v>
      </c>
      <c r="P286" s="78" t="s">
        <v>75</v>
      </c>
      <c r="Q286" s="43" t="s">
        <v>694</v>
      </c>
      <c r="R286" s="53" t="s">
        <v>127</v>
      </c>
      <c r="S286" s="76">
        <v>155</v>
      </c>
      <c r="T286" s="37">
        <v>1</v>
      </c>
      <c r="U286" s="83">
        <v>1</v>
      </c>
      <c r="V286" s="45">
        <f>SUMIF(ResumenCotizacion!$C:$C,E286,ResumenCotizacion!$P:$P)</f>
        <v>0</v>
      </c>
      <c r="W286" s="75">
        <f>IF(H286="USD",S286*SolCotizacion!$J$18,S286)</f>
        <v>639757.85000000009</v>
      </c>
      <c r="X286" s="3">
        <f>ROUND(W286/(1-VLOOKUP("Total porcentaje:",ResumenCotizacion!$F:$H,3,0)),2)</f>
        <v>639757.85</v>
      </c>
      <c r="Y286" s="3">
        <f t="shared" si="14"/>
        <v>0</v>
      </c>
    </row>
    <row r="287" spans="1:25" ht="14.25" x14ac:dyDescent="0.2">
      <c r="A287" s="18" t="str">
        <f t="shared" si="12"/>
        <v>Catalogo principalOVS_ES ACADEMICOENJ-00159</v>
      </c>
      <c r="B287" s="18" t="str">
        <f t="shared" si="13"/>
        <v>ENJ-00159OVS_ES ACADEMICO</v>
      </c>
      <c r="C287" s="18"/>
      <c r="D287" s="18" t="s">
        <v>122</v>
      </c>
      <c r="E287" s="46" t="s">
        <v>696</v>
      </c>
      <c r="F287" s="86" t="s">
        <v>124</v>
      </c>
      <c r="G287" s="18" t="s">
        <v>122</v>
      </c>
      <c r="H287" s="45" t="s">
        <v>125</v>
      </c>
      <c r="I287" s="18" t="s">
        <v>75</v>
      </c>
      <c r="J287" s="49" t="s">
        <v>697</v>
      </c>
      <c r="K287" s="48" t="s">
        <v>28</v>
      </c>
      <c r="L287" s="47" t="s">
        <v>90</v>
      </c>
      <c r="M287" s="44" t="s">
        <v>74</v>
      </c>
      <c r="N287" s="78" t="s">
        <v>75</v>
      </c>
      <c r="O287" s="78" t="s">
        <v>75</v>
      </c>
      <c r="P287" s="78" t="s">
        <v>75</v>
      </c>
      <c r="Q287" s="43" t="s">
        <v>696</v>
      </c>
      <c r="R287" s="53" t="s">
        <v>127</v>
      </c>
      <c r="S287" s="76">
        <v>258</v>
      </c>
      <c r="T287" s="37">
        <v>1</v>
      </c>
      <c r="U287" s="83">
        <v>1</v>
      </c>
      <c r="V287" s="45">
        <f>SUMIF(ResumenCotizacion!$C:$C,E287,ResumenCotizacion!$P:$P)</f>
        <v>0</v>
      </c>
      <c r="W287" s="75">
        <f>IF(H287="USD",S287*SolCotizacion!$J$18,S287)</f>
        <v>1064887.26</v>
      </c>
      <c r="X287" s="3">
        <f>ROUND(W287/(1-VLOOKUP("Total porcentaje:",ResumenCotizacion!$F:$H,3,0)),2)</f>
        <v>1064887.26</v>
      </c>
      <c r="Y287" s="3">
        <f t="shared" si="14"/>
        <v>0</v>
      </c>
    </row>
    <row r="288" spans="1:25" ht="14.25" x14ac:dyDescent="0.2">
      <c r="A288" s="18" t="str">
        <f t="shared" si="12"/>
        <v>Catalogo principalOVS_ES ACADEMICOENJ-00160</v>
      </c>
      <c r="B288" s="18" t="str">
        <f t="shared" si="13"/>
        <v>ENJ-00160OVS_ES ACADEMICO</v>
      </c>
      <c r="C288" s="18"/>
      <c r="D288" s="18" t="s">
        <v>122</v>
      </c>
      <c r="E288" s="46" t="s">
        <v>698</v>
      </c>
      <c r="F288" s="86" t="s">
        <v>124</v>
      </c>
      <c r="G288" s="18" t="s">
        <v>122</v>
      </c>
      <c r="H288" s="45" t="s">
        <v>125</v>
      </c>
      <c r="I288" s="18" t="s">
        <v>75</v>
      </c>
      <c r="J288" s="49" t="s">
        <v>699</v>
      </c>
      <c r="K288" s="48" t="s">
        <v>28</v>
      </c>
      <c r="L288" s="47" t="s">
        <v>90</v>
      </c>
      <c r="M288" s="44" t="s">
        <v>74</v>
      </c>
      <c r="N288" s="78" t="s">
        <v>75</v>
      </c>
      <c r="O288" s="78" t="s">
        <v>75</v>
      </c>
      <c r="P288" s="78" t="s">
        <v>75</v>
      </c>
      <c r="Q288" s="43" t="s">
        <v>698</v>
      </c>
      <c r="R288" s="53" t="s">
        <v>127</v>
      </c>
      <c r="S288" s="76">
        <v>258</v>
      </c>
      <c r="T288" s="37">
        <v>1</v>
      </c>
      <c r="U288" s="83">
        <v>1</v>
      </c>
      <c r="V288" s="45">
        <f>SUMIF(ResumenCotizacion!$C:$C,E288,ResumenCotizacion!$P:$P)</f>
        <v>0</v>
      </c>
      <c r="W288" s="75">
        <f>IF(H288="USD",S288*SolCotizacion!$J$18,S288)</f>
        <v>1064887.26</v>
      </c>
      <c r="X288" s="3">
        <f>ROUND(W288/(1-VLOOKUP("Total porcentaje:",ResumenCotizacion!$F:$H,3,0)),2)</f>
        <v>1064887.26</v>
      </c>
      <c r="Y288" s="3">
        <f t="shared" si="14"/>
        <v>0</v>
      </c>
    </row>
    <row r="289" spans="1:25" ht="14.25" x14ac:dyDescent="0.2">
      <c r="A289" s="18" t="str">
        <f t="shared" si="12"/>
        <v>Catalogo principalOVS_ES ACADEMICOENJ-00161</v>
      </c>
      <c r="B289" s="18" t="str">
        <f t="shared" si="13"/>
        <v>ENJ-00161OVS_ES ACADEMICO</v>
      </c>
      <c r="C289" s="18"/>
      <c r="D289" s="18" t="s">
        <v>122</v>
      </c>
      <c r="E289" s="46" t="s">
        <v>700</v>
      </c>
      <c r="F289" s="86" t="s">
        <v>124</v>
      </c>
      <c r="G289" s="18" t="s">
        <v>122</v>
      </c>
      <c r="H289" s="45" t="s">
        <v>125</v>
      </c>
      <c r="I289" s="18" t="s">
        <v>75</v>
      </c>
      <c r="J289" s="49" t="s">
        <v>701</v>
      </c>
      <c r="K289" s="48" t="s">
        <v>28</v>
      </c>
      <c r="L289" s="47" t="s">
        <v>90</v>
      </c>
      <c r="M289" s="44" t="s">
        <v>74</v>
      </c>
      <c r="N289" s="78" t="s">
        <v>75</v>
      </c>
      <c r="O289" s="78" t="s">
        <v>75</v>
      </c>
      <c r="P289" s="78" t="s">
        <v>75</v>
      </c>
      <c r="Q289" s="43" t="s">
        <v>700</v>
      </c>
      <c r="R289" s="53" t="s">
        <v>127</v>
      </c>
      <c r="S289" s="76">
        <v>258</v>
      </c>
      <c r="T289" s="37">
        <v>1</v>
      </c>
      <c r="U289" s="83">
        <v>1</v>
      </c>
      <c r="V289" s="45">
        <f>SUMIF(ResumenCotizacion!$C:$C,E289,ResumenCotizacion!$P:$P)</f>
        <v>0</v>
      </c>
      <c r="W289" s="75">
        <f>IF(H289="USD",S289*SolCotizacion!$J$18,S289)</f>
        <v>1064887.26</v>
      </c>
      <c r="X289" s="3">
        <f>ROUND(W289/(1-VLOOKUP("Total porcentaje:",ResumenCotizacion!$F:$H,3,0)),2)</f>
        <v>1064887.26</v>
      </c>
      <c r="Y289" s="3">
        <f t="shared" si="14"/>
        <v>0</v>
      </c>
    </row>
    <row r="290" spans="1:25" ht="14.25" x14ac:dyDescent="0.2">
      <c r="A290" s="18" t="str">
        <f t="shared" si="12"/>
        <v>Catalogo principalOVS_ES ACADEMICOENJ-00162</v>
      </c>
      <c r="B290" s="18" t="str">
        <f t="shared" si="13"/>
        <v>ENJ-00162OVS_ES ACADEMICO</v>
      </c>
      <c r="C290" s="18"/>
      <c r="D290" s="18" t="s">
        <v>122</v>
      </c>
      <c r="E290" s="46" t="s">
        <v>702</v>
      </c>
      <c r="F290" s="86" t="s">
        <v>124</v>
      </c>
      <c r="G290" s="18" t="s">
        <v>122</v>
      </c>
      <c r="H290" s="45" t="s">
        <v>125</v>
      </c>
      <c r="I290" s="18" t="s">
        <v>75</v>
      </c>
      <c r="J290" s="49" t="s">
        <v>703</v>
      </c>
      <c r="K290" s="48" t="s">
        <v>28</v>
      </c>
      <c r="L290" s="47" t="s">
        <v>90</v>
      </c>
      <c r="M290" s="44" t="s">
        <v>74</v>
      </c>
      <c r="N290" s="78" t="s">
        <v>75</v>
      </c>
      <c r="O290" s="78" t="s">
        <v>75</v>
      </c>
      <c r="P290" s="78" t="s">
        <v>75</v>
      </c>
      <c r="Q290" s="43" t="s">
        <v>702</v>
      </c>
      <c r="R290" s="53" t="s">
        <v>127</v>
      </c>
      <c r="S290" s="76">
        <v>258</v>
      </c>
      <c r="T290" s="37">
        <v>1</v>
      </c>
      <c r="U290" s="83">
        <v>1</v>
      </c>
      <c r="V290" s="45">
        <f>SUMIF(ResumenCotizacion!$C:$C,E290,ResumenCotizacion!$P:$P)</f>
        <v>0</v>
      </c>
      <c r="W290" s="75">
        <f>IF(H290="USD",S290*SolCotizacion!$J$18,S290)</f>
        <v>1064887.26</v>
      </c>
      <c r="X290" s="3">
        <f>ROUND(W290/(1-VLOOKUP("Total porcentaje:",ResumenCotizacion!$F:$H,3,0)),2)</f>
        <v>1064887.26</v>
      </c>
      <c r="Y290" s="3">
        <f t="shared" si="14"/>
        <v>0</v>
      </c>
    </row>
    <row r="291" spans="1:25" ht="14.25" x14ac:dyDescent="0.2">
      <c r="A291" s="18" t="str">
        <f t="shared" si="12"/>
        <v>Catalogo principalOVS_ES ACADEMICOENJ-00330</v>
      </c>
      <c r="B291" s="18" t="str">
        <f t="shared" si="13"/>
        <v>ENJ-00330OVS_ES ACADEMICO</v>
      </c>
      <c r="C291" s="18"/>
      <c r="D291" s="18" t="s">
        <v>122</v>
      </c>
      <c r="E291" s="46" t="s">
        <v>704</v>
      </c>
      <c r="F291" s="86" t="s">
        <v>124</v>
      </c>
      <c r="G291" s="18" t="s">
        <v>122</v>
      </c>
      <c r="H291" s="45" t="s">
        <v>125</v>
      </c>
      <c r="I291" s="18" t="s">
        <v>75</v>
      </c>
      <c r="J291" s="49" t="s">
        <v>705</v>
      </c>
      <c r="K291" s="48" t="s">
        <v>28</v>
      </c>
      <c r="L291" s="47" t="s">
        <v>90</v>
      </c>
      <c r="M291" s="44" t="s">
        <v>74</v>
      </c>
      <c r="N291" s="78" t="s">
        <v>75</v>
      </c>
      <c r="O291" s="78" t="s">
        <v>75</v>
      </c>
      <c r="P291" s="78" t="s">
        <v>75</v>
      </c>
      <c r="Q291" s="43" t="s">
        <v>704</v>
      </c>
      <c r="R291" s="53" t="s">
        <v>127</v>
      </c>
      <c r="S291" s="76">
        <v>168</v>
      </c>
      <c r="T291" s="37">
        <v>1</v>
      </c>
      <c r="U291" s="83">
        <v>1</v>
      </c>
      <c r="V291" s="45">
        <f>SUMIF(ResumenCotizacion!$C:$C,E291,ResumenCotizacion!$P:$P)</f>
        <v>0</v>
      </c>
      <c r="W291" s="75">
        <f>IF(H291="USD",S291*SolCotizacion!$J$18,S291)</f>
        <v>693414.96000000008</v>
      </c>
      <c r="X291" s="3">
        <f>ROUND(W291/(1-VLOOKUP("Total porcentaje:",ResumenCotizacion!$F:$H,3,0)),2)</f>
        <v>693414.96</v>
      </c>
      <c r="Y291" s="3">
        <f t="shared" si="14"/>
        <v>0</v>
      </c>
    </row>
    <row r="292" spans="1:25" ht="14.25" x14ac:dyDescent="0.2">
      <c r="A292" s="18" t="str">
        <f t="shared" si="12"/>
        <v>Catalogo principalOVS_ES ACADEMICOENJ-00331</v>
      </c>
      <c r="B292" s="18" t="str">
        <f t="shared" si="13"/>
        <v>ENJ-00331OVS_ES ACADEMICO</v>
      </c>
      <c r="C292" s="18"/>
      <c r="D292" s="18" t="s">
        <v>122</v>
      </c>
      <c r="E292" s="46" t="s">
        <v>706</v>
      </c>
      <c r="F292" s="86" t="s">
        <v>124</v>
      </c>
      <c r="G292" s="18" t="s">
        <v>122</v>
      </c>
      <c r="H292" s="45" t="s">
        <v>125</v>
      </c>
      <c r="I292" s="18" t="s">
        <v>75</v>
      </c>
      <c r="J292" s="49" t="s">
        <v>707</v>
      </c>
      <c r="K292" s="48" t="s">
        <v>28</v>
      </c>
      <c r="L292" s="47" t="s">
        <v>90</v>
      </c>
      <c r="M292" s="44" t="s">
        <v>74</v>
      </c>
      <c r="N292" s="78" t="s">
        <v>75</v>
      </c>
      <c r="O292" s="78" t="s">
        <v>75</v>
      </c>
      <c r="P292" s="78" t="s">
        <v>75</v>
      </c>
      <c r="Q292" s="43" t="s">
        <v>706</v>
      </c>
      <c r="R292" s="53" t="s">
        <v>127</v>
      </c>
      <c r="S292" s="76">
        <v>168</v>
      </c>
      <c r="T292" s="37">
        <v>1</v>
      </c>
      <c r="U292" s="83">
        <v>1</v>
      </c>
      <c r="V292" s="45">
        <f>SUMIF(ResumenCotizacion!$C:$C,E292,ResumenCotizacion!$P:$P)</f>
        <v>0</v>
      </c>
      <c r="W292" s="75">
        <f>IF(H292="USD",S292*SolCotizacion!$J$18,S292)</f>
        <v>693414.96000000008</v>
      </c>
      <c r="X292" s="3">
        <f>ROUND(W292/(1-VLOOKUP("Total porcentaje:",ResumenCotizacion!$F:$H,3,0)),2)</f>
        <v>693414.96</v>
      </c>
      <c r="Y292" s="3">
        <f t="shared" si="14"/>
        <v>0</v>
      </c>
    </row>
    <row r="293" spans="1:25" ht="14.25" x14ac:dyDescent="0.2">
      <c r="A293" s="18" t="str">
        <f t="shared" si="12"/>
        <v>Catalogo principalOVS_ES ACADEMICOENJ-00569</v>
      </c>
      <c r="B293" s="18" t="str">
        <f t="shared" si="13"/>
        <v>ENJ-00569OVS_ES ACADEMICO</v>
      </c>
      <c r="C293" s="18"/>
      <c r="D293" s="18" t="s">
        <v>122</v>
      </c>
      <c r="E293" s="46" t="s">
        <v>708</v>
      </c>
      <c r="F293" s="86" t="s">
        <v>124</v>
      </c>
      <c r="G293" s="18" t="s">
        <v>122</v>
      </c>
      <c r="H293" s="45" t="s">
        <v>125</v>
      </c>
      <c r="I293" s="18" t="s">
        <v>75</v>
      </c>
      <c r="J293" s="49" t="s">
        <v>709</v>
      </c>
      <c r="K293" s="48" t="s">
        <v>28</v>
      </c>
      <c r="L293" s="47" t="s">
        <v>90</v>
      </c>
      <c r="M293" s="44" t="s">
        <v>74</v>
      </c>
      <c r="N293" s="78" t="s">
        <v>75</v>
      </c>
      <c r="O293" s="78" t="s">
        <v>75</v>
      </c>
      <c r="P293" s="78" t="s">
        <v>75</v>
      </c>
      <c r="Q293" s="43" t="s">
        <v>708</v>
      </c>
      <c r="R293" s="53" t="s">
        <v>127</v>
      </c>
      <c r="S293" s="76">
        <v>238</v>
      </c>
      <c r="T293" s="37">
        <v>1</v>
      </c>
      <c r="U293" s="83">
        <v>1</v>
      </c>
      <c r="V293" s="45">
        <f>SUMIF(ResumenCotizacion!$C:$C,E293,ResumenCotizacion!$P:$P)</f>
        <v>0</v>
      </c>
      <c r="W293" s="75">
        <f>IF(H293="USD",S293*SolCotizacion!$J$18,S293)</f>
        <v>982337.8600000001</v>
      </c>
      <c r="X293" s="3">
        <f>ROUND(W293/(1-VLOOKUP("Total porcentaje:",ResumenCotizacion!$F:$H,3,0)),2)</f>
        <v>982337.86</v>
      </c>
      <c r="Y293" s="3">
        <f t="shared" si="14"/>
        <v>0</v>
      </c>
    </row>
    <row r="294" spans="1:25" ht="14.25" x14ac:dyDescent="0.2">
      <c r="A294" s="18" t="str">
        <f t="shared" si="12"/>
        <v>Catalogo principalOVS_ES ACADEMICOENJ-00570</v>
      </c>
      <c r="B294" s="18" t="str">
        <f t="shared" si="13"/>
        <v>ENJ-00570OVS_ES ACADEMICO</v>
      </c>
      <c r="C294" s="18"/>
      <c r="D294" s="18" t="s">
        <v>122</v>
      </c>
      <c r="E294" s="46" t="s">
        <v>710</v>
      </c>
      <c r="F294" s="86" t="s">
        <v>124</v>
      </c>
      <c r="G294" s="18" t="s">
        <v>122</v>
      </c>
      <c r="H294" s="45" t="s">
        <v>125</v>
      </c>
      <c r="I294" s="18" t="s">
        <v>75</v>
      </c>
      <c r="J294" s="49" t="s">
        <v>711</v>
      </c>
      <c r="K294" s="48" t="s">
        <v>28</v>
      </c>
      <c r="L294" s="47" t="s">
        <v>90</v>
      </c>
      <c r="M294" s="44" t="s">
        <v>74</v>
      </c>
      <c r="N294" s="78" t="s">
        <v>75</v>
      </c>
      <c r="O294" s="78" t="s">
        <v>75</v>
      </c>
      <c r="P294" s="78" t="s">
        <v>75</v>
      </c>
      <c r="Q294" s="43" t="s">
        <v>710</v>
      </c>
      <c r="R294" s="53" t="s">
        <v>127</v>
      </c>
      <c r="S294" s="76">
        <v>238</v>
      </c>
      <c r="T294" s="37">
        <v>1</v>
      </c>
      <c r="U294" s="83">
        <v>1</v>
      </c>
      <c r="V294" s="45">
        <f>SUMIF(ResumenCotizacion!$C:$C,E294,ResumenCotizacion!$P:$P)</f>
        <v>0</v>
      </c>
      <c r="W294" s="75">
        <f>IF(H294="USD",S294*SolCotizacion!$J$18,S294)</f>
        <v>982337.8600000001</v>
      </c>
      <c r="X294" s="3">
        <f>ROUND(W294/(1-VLOOKUP("Total porcentaje:",ResumenCotizacion!$F:$H,3,0)),2)</f>
        <v>982337.86</v>
      </c>
      <c r="Y294" s="3">
        <f t="shared" si="14"/>
        <v>0</v>
      </c>
    </row>
    <row r="295" spans="1:25" ht="14.25" x14ac:dyDescent="0.2">
      <c r="A295" s="18" t="str">
        <f t="shared" si="12"/>
        <v>Catalogo principalOVS_ES ACADEMICOENJ-00571</v>
      </c>
      <c r="B295" s="18" t="str">
        <f t="shared" si="13"/>
        <v>ENJ-00571OVS_ES ACADEMICO</v>
      </c>
      <c r="C295" s="18"/>
      <c r="D295" s="18" t="s">
        <v>122</v>
      </c>
      <c r="E295" s="46" t="s">
        <v>712</v>
      </c>
      <c r="F295" s="86" t="s">
        <v>124</v>
      </c>
      <c r="G295" s="18" t="s">
        <v>122</v>
      </c>
      <c r="H295" s="45" t="s">
        <v>125</v>
      </c>
      <c r="I295" s="18" t="s">
        <v>75</v>
      </c>
      <c r="J295" s="49" t="s">
        <v>713</v>
      </c>
      <c r="K295" s="48" t="s">
        <v>28</v>
      </c>
      <c r="L295" s="47" t="s">
        <v>90</v>
      </c>
      <c r="M295" s="44" t="s">
        <v>74</v>
      </c>
      <c r="N295" s="78" t="s">
        <v>75</v>
      </c>
      <c r="O295" s="78" t="s">
        <v>75</v>
      </c>
      <c r="P295" s="78" t="s">
        <v>75</v>
      </c>
      <c r="Q295" s="43" t="s">
        <v>712</v>
      </c>
      <c r="R295" s="53" t="s">
        <v>127</v>
      </c>
      <c r="S295" s="76">
        <v>238</v>
      </c>
      <c r="T295" s="37">
        <v>1</v>
      </c>
      <c r="U295" s="83">
        <v>1</v>
      </c>
      <c r="V295" s="45">
        <f>SUMIF(ResumenCotizacion!$C:$C,E295,ResumenCotizacion!$P:$P)</f>
        <v>0</v>
      </c>
      <c r="W295" s="75">
        <f>IF(H295="USD",S295*SolCotizacion!$J$18,S295)</f>
        <v>982337.8600000001</v>
      </c>
      <c r="X295" s="3">
        <f>ROUND(W295/(1-VLOOKUP("Total porcentaje:",ResumenCotizacion!$F:$H,3,0)),2)</f>
        <v>982337.86</v>
      </c>
      <c r="Y295" s="3">
        <f t="shared" si="14"/>
        <v>0</v>
      </c>
    </row>
    <row r="296" spans="1:25" ht="14.25" x14ac:dyDescent="0.2">
      <c r="A296" s="18" t="str">
        <f t="shared" si="12"/>
        <v>Catalogo principalOVS_ES ACADEMICOENJ-00572</v>
      </c>
      <c r="B296" s="18" t="str">
        <f t="shared" si="13"/>
        <v>ENJ-00572OVS_ES ACADEMICO</v>
      </c>
      <c r="C296" s="18"/>
      <c r="D296" s="18" t="s">
        <v>122</v>
      </c>
      <c r="E296" s="46" t="s">
        <v>714</v>
      </c>
      <c r="F296" s="86" t="s">
        <v>124</v>
      </c>
      <c r="G296" s="18" t="s">
        <v>122</v>
      </c>
      <c r="H296" s="45" t="s">
        <v>125</v>
      </c>
      <c r="I296" s="18" t="s">
        <v>75</v>
      </c>
      <c r="J296" s="49" t="s">
        <v>715</v>
      </c>
      <c r="K296" s="48" t="s">
        <v>28</v>
      </c>
      <c r="L296" s="47" t="s">
        <v>90</v>
      </c>
      <c r="M296" s="44" t="s">
        <v>74</v>
      </c>
      <c r="N296" s="78" t="s">
        <v>75</v>
      </c>
      <c r="O296" s="78" t="s">
        <v>75</v>
      </c>
      <c r="P296" s="78" t="s">
        <v>75</v>
      </c>
      <c r="Q296" s="43" t="s">
        <v>714</v>
      </c>
      <c r="R296" s="53" t="s">
        <v>127</v>
      </c>
      <c r="S296" s="76">
        <v>238</v>
      </c>
      <c r="T296" s="37">
        <v>1</v>
      </c>
      <c r="U296" s="83">
        <v>1</v>
      </c>
      <c r="V296" s="45">
        <f>SUMIF(ResumenCotizacion!$C:$C,E296,ResumenCotizacion!$P:$P)</f>
        <v>0</v>
      </c>
      <c r="W296" s="75">
        <f>IF(H296="USD",S296*SolCotizacion!$J$18,S296)</f>
        <v>982337.8600000001</v>
      </c>
      <c r="X296" s="3">
        <f>ROUND(W296/(1-VLOOKUP("Total porcentaje:",ResumenCotizacion!$F:$H,3,0)),2)</f>
        <v>982337.86</v>
      </c>
      <c r="Y296" s="3">
        <f t="shared" si="14"/>
        <v>0</v>
      </c>
    </row>
    <row r="297" spans="1:25" ht="14.25" x14ac:dyDescent="0.2">
      <c r="A297" s="18" t="str">
        <f t="shared" si="12"/>
        <v>Catalogo principalOVS_ES ACADEMICOENJ-00651</v>
      </c>
      <c r="B297" s="18" t="str">
        <f t="shared" si="13"/>
        <v>ENJ-00651OVS_ES ACADEMICO</v>
      </c>
      <c r="C297" s="18"/>
      <c r="D297" s="18" t="s">
        <v>122</v>
      </c>
      <c r="E297" s="46" t="s">
        <v>716</v>
      </c>
      <c r="F297" s="86" t="s">
        <v>124</v>
      </c>
      <c r="G297" s="18" t="s">
        <v>122</v>
      </c>
      <c r="H297" s="45" t="s">
        <v>125</v>
      </c>
      <c r="I297" s="18" t="s">
        <v>75</v>
      </c>
      <c r="J297" s="49" t="s">
        <v>717</v>
      </c>
      <c r="K297" s="48" t="s">
        <v>28</v>
      </c>
      <c r="L297" s="47" t="s">
        <v>90</v>
      </c>
      <c r="M297" s="44" t="s">
        <v>74</v>
      </c>
      <c r="N297" s="78" t="s">
        <v>75</v>
      </c>
      <c r="O297" s="78" t="s">
        <v>75</v>
      </c>
      <c r="P297" s="78" t="s">
        <v>75</v>
      </c>
      <c r="Q297" s="43" t="s">
        <v>716</v>
      </c>
      <c r="R297" s="53" t="s">
        <v>127</v>
      </c>
      <c r="S297" s="76">
        <v>155</v>
      </c>
      <c r="T297" s="37">
        <v>1</v>
      </c>
      <c r="U297" s="83">
        <v>1</v>
      </c>
      <c r="V297" s="45">
        <f>SUMIF(ResumenCotizacion!$C:$C,E297,ResumenCotizacion!$P:$P)</f>
        <v>0</v>
      </c>
      <c r="W297" s="75">
        <f>IF(H297="USD",S297*SolCotizacion!$J$18,S297)</f>
        <v>639757.85000000009</v>
      </c>
      <c r="X297" s="3">
        <f>ROUND(W297/(1-VLOOKUP("Total porcentaje:",ResumenCotizacion!$F:$H,3,0)),2)</f>
        <v>639757.85</v>
      </c>
      <c r="Y297" s="3">
        <f t="shared" si="14"/>
        <v>0</v>
      </c>
    </row>
    <row r="298" spans="1:25" ht="14.25" x14ac:dyDescent="0.2">
      <c r="A298" s="18" t="str">
        <f t="shared" si="12"/>
        <v>Catalogo principalOVS_ES ACADEMICOENJ-00652</v>
      </c>
      <c r="B298" s="18" t="str">
        <f t="shared" si="13"/>
        <v>ENJ-00652OVS_ES ACADEMICO</v>
      </c>
      <c r="C298" s="18"/>
      <c r="D298" s="18" t="s">
        <v>122</v>
      </c>
      <c r="E298" s="46" t="s">
        <v>718</v>
      </c>
      <c r="F298" s="86" t="s">
        <v>124</v>
      </c>
      <c r="G298" s="18" t="s">
        <v>122</v>
      </c>
      <c r="H298" s="45" t="s">
        <v>125</v>
      </c>
      <c r="I298" s="18" t="s">
        <v>75</v>
      </c>
      <c r="J298" s="49" t="s">
        <v>719</v>
      </c>
      <c r="K298" s="48" t="s">
        <v>28</v>
      </c>
      <c r="L298" s="47" t="s">
        <v>90</v>
      </c>
      <c r="M298" s="44" t="s">
        <v>74</v>
      </c>
      <c r="N298" s="78" t="s">
        <v>75</v>
      </c>
      <c r="O298" s="78" t="s">
        <v>75</v>
      </c>
      <c r="P298" s="78" t="s">
        <v>75</v>
      </c>
      <c r="Q298" s="43" t="s">
        <v>718</v>
      </c>
      <c r="R298" s="53" t="s">
        <v>127</v>
      </c>
      <c r="S298" s="76">
        <v>155</v>
      </c>
      <c r="T298" s="37">
        <v>1</v>
      </c>
      <c r="U298" s="83">
        <v>1</v>
      </c>
      <c r="V298" s="45">
        <f>SUMIF(ResumenCotizacion!$C:$C,E298,ResumenCotizacion!$P:$P)</f>
        <v>0</v>
      </c>
      <c r="W298" s="75">
        <f>IF(H298="USD",S298*SolCotizacion!$J$18,S298)</f>
        <v>639757.85000000009</v>
      </c>
      <c r="X298" s="3">
        <f>ROUND(W298/(1-VLOOKUP("Total porcentaje:",ResumenCotizacion!$F:$H,3,0)),2)</f>
        <v>639757.85</v>
      </c>
      <c r="Y298" s="3">
        <f t="shared" si="14"/>
        <v>0</v>
      </c>
    </row>
    <row r="299" spans="1:25" ht="14.25" x14ac:dyDescent="0.2">
      <c r="A299" s="18" t="str">
        <f t="shared" si="12"/>
        <v>Catalogo principalOVS_ES ACADEMICOEWA-00001</v>
      </c>
      <c r="B299" s="18" t="str">
        <f t="shared" si="13"/>
        <v>EWA-00001OVS_ES ACADEMICO</v>
      </c>
      <c r="C299" s="18"/>
      <c r="D299" s="18" t="s">
        <v>122</v>
      </c>
      <c r="E299" s="46" t="s">
        <v>720</v>
      </c>
      <c r="F299" s="86" t="s">
        <v>124</v>
      </c>
      <c r="G299" s="18" t="s">
        <v>122</v>
      </c>
      <c r="H299" s="45" t="s">
        <v>125</v>
      </c>
      <c r="I299" s="18" t="s">
        <v>75</v>
      </c>
      <c r="J299" s="49" t="s">
        <v>721</v>
      </c>
      <c r="K299" s="48" t="s">
        <v>28</v>
      </c>
      <c r="L299" s="47" t="s">
        <v>90</v>
      </c>
      <c r="M299" s="44" t="s">
        <v>74</v>
      </c>
      <c r="N299" s="78" t="s">
        <v>75</v>
      </c>
      <c r="O299" s="78" t="s">
        <v>75</v>
      </c>
      <c r="P299" s="78" t="s">
        <v>75</v>
      </c>
      <c r="Q299" s="43" t="s">
        <v>720</v>
      </c>
      <c r="R299" s="53" t="s">
        <v>76</v>
      </c>
      <c r="S299" s="76">
        <v>21.1</v>
      </c>
      <c r="T299" s="37">
        <v>1</v>
      </c>
      <c r="U299" s="83">
        <v>1</v>
      </c>
      <c r="V299" s="45">
        <f>SUMIF(ResumenCotizacion!$C:$C,E299,ResumenCotizacion!$P:$P)</f>
        <v>0</v>
      </c>
      <c r="W299" s="75">
        <f>IF(H299="USD",S299*SolCotizacion!$J$18,S299)</f>
        <v>87089.617000000013</v>
      </c>
      <c r="X299" s="3">
        <f>ROUND(W299/(1-VLOOKUP("Total porcentaje:",ResumenCotizacion!$F:$H,3,0)),2)</f>
        <v>87089.62</v>
      </c>
      <c r="Y299" s="3">
        <f t="shared" si="14"/>
        <v>0</v>
      </c>
    </row>
    <row r="300" spans="1:25" ht="14.25" x14ac:dyDescent="0.2">
      <c r="A300" s="18" t="str">
        <f t="shared" si="12"/>
        <v>Catalogo principalOVS_ES ACADEMICOEWA-00002</v>
      </c>
      <c r="B300" s="18" t="str">
        <f t="shared" si="13"/>
        <v>EWA-00002OVS_ES ACADEMICO</v>
      </c>
      <c r="C300" s="18"/>
      <c r="D300" s="18" t="s">
        <v>122</v>
      </c>
      <c r="E300" s="46" t="s">
        <v>722</v>
      </c>
      <c r="F300" s="86" t="s">
        <v>124</v>
      </c>
      <c r="G300" s="18" t="s">
        <v>122</v>
      </c>
      <c r="H300" s="45" t="s">
        <v>125</v>
      </c>
      <c r="I300" s="18" t="s">
        <v>75</v>
      </c>
      <c r="J300" s="49" t="s">
        <v>723</v>
      </c>
      <c r="K300" s="48" t="s">
        <v>28</v>
      </c>
      <c r="L300" s="47" t="s">
        <v>90</v>
      </c>
      <c r="M300" s="44" t="s">
        <v>74</v>
      </c>
      <c r="N300" s="78" t="s">
        <v>75</v>
      </c>
      <c r="O300" s="78" t="s">
        <v>75</v>
      </c>
      <c r="P300" s="78" t="s">
        <v>75</v>
      </c>
      <c r="Q300" s="43" t="s">
        <v>722</v>
      </c>
      <c r="R300" s="53" t="s">
        <v>76</v>
      </c>
      <c r="S300" s="76">
        <v>21.1</v>
      </c>
      <c r="T300" s="37">
        <v>1</v>
      </c>
      <c r="U300" s="83">
        <v>1</v>
      </c>
      <c r="V300" s="45">
        <f>SUMIF(ResumenCotizacion!$C:$C,E300,ResumenCotizacion!$P:$P)</f>
        <v>0</v>
      </c>
      <c r="W300" s="75">
        <f>IF(H300="USD",S300*SolCotizacion!$J$18,S300)</f>
        <v>87089.617000000013</v>
      </c>
      <c r="X300" s="3">
        <f>ROUND(W300/(1-VLOOKUP("Total porcentaje:",ResumenCotizacion!$F:$H,3,0)),2)</f>
        <v>87089.62</v>
      </c>
      <c r="Y300" s="3">
        <f t="shared" si="14"/>
        <v>0</v>
      </c>
    </row>
    <row r="301" spans="1:25" ht="14.25" x14ac:dyDescent="0.2">
      <c r="A301" s="18" t="str">
        <f t="shared" si="12"/>
        <v>Catalogo principalOVS_ES ACADEMICOEWJ-00002</v>
      </c>
      <c r="B301" s="18" t="str">
        <f t="shared" si="13"/>
        <v>EWJ-00002OVS_ES ACADEMICO</v>
      </c>
      <c r="C301" s="18"/>
      <c r="D301" s="18" t="s">
        <v>122</v>
      </c>
      <c r="E301" s="46" t="s">
        <v>724</v>
      </c>
      <c r="F301" s="86" t="s">
        <v>124</v>
      </c>
      <c r="G301" s="18" t="s">
        <v>122</v>
      </c>
      <c r="H301" s="45" t="s">
        <v>125</v>
      </c>
      <c r="I301" s="18" t="s">
        <v>75</v>
      </c>
      <c r="J301" s="49" t="s">
        <v>725</v>
      </c>
      <c r="K301" s="48" t="s">
        <v>28</v>
      </c>
      <c r="L301" s="47" t="s">
        <v>90</v>
      </c>
      <c r="M301" s="44" t="s">
        <v>74</v>
      </c>
      <c r="N301" s="78" t="s">
        <v>75</v>
      </c>
      <c r="O301" s="78" t="s">
        <v>75</v>
      </c>
      <c r="P301" s="78" t="s">
        <v>75</v>
      </c>
      <c r="Q301" s="43" t="s">
        <v>724</v>
      </c>
      <c r="R301" s="53" t="s">
        <v>76</v>
      </c>
      <c r="S301" s="76">
        <v>11.7</v>
      </c>
      <c r="T301" s="37">
        <v>1</v>
      </c>
      <c r="U301" s="83">
        <v>1</v>
      </c>
      <c r="V301" s="45">
        <f>SUMIF(ResumenCotizacion!$C:$C,E301,ResumenCotizacion!$P:$P)</f>
        <v>0</v>
      </c>
      <c r="W301" s="75">
        <f>IF(H301="USD",S301*SolCotizacion!$J$18,S301)</f>
        <v>48291.398999999998</v>
      </c>
      <c r="X301" s="3">
        <f>ROUND(W301/(1-VLOOKUP("Total porcentaje:",ResumenCotizacion!$F:$H,3,0)),2)</f>
        <v>48291.4</v>
      </c>
      <c r="Y301" s="3">
        <f t="shared" si="14"/>
        <v>0</v>
      </c>
    </row>
    <row r="302" spans="1:25" ht="14.25" x14ac:dyDescent="0.2">
      <c r="A302" s="18" t="str">
        <f t="shared" si="12"/>
        <v>Catalogo principalOVS_ES ACADEMICOEWK-00001</v>
      </c>
      <c r="B302" s="18" t="str">
        <f t="shared" si="13"/>
        <v>EWK-00001OVS_ES ACADEMICO</v>
      </c>
      <c r="C302" s="18"/>
      <c r="D302" s="18" t="s">
        <v>122</v>
      </c>
      <c r="E302" s="46" t="s">
        <v>726</v>
      </c>
      <c r="F302" s="86" t="s">
        <v>124</v>
      </c>
      <c r="G302" s="18" t="s">
        <v>122</v>
      </c>
      <c r="H302" s="45" t="s">
        <v>125</v>
      </c>
      <c r="I302" s="18" t="s">
        <v>75</v>
      </c>
      <c r="J302" s="49" t="s">
        <v>727</v>
      </c>
      <c r="K302" s="48" t="s">
        <v>28</v>
      </c>
      <c r="L302" s="47" t="s">
        <v>90</v>
      </c>
      <c r="M302" s="44" t="s">
        <v>74</v>
      </c>
      <c r="N302" s="78" t="s">
        <v>75</v>
      </c>
      <c r="O302" s="78" t="s">
        <v>75</v>
      </c>
      <c r="P302" s="78" t="s">
        <v>75</v>
      </c>
      <c r="Q302" s="43" t="s">
        <v>726</v>
      </c>
      <c r="R302" s="53" t="s">
        <v>76</v>
      </c>
      <c r="S302" s="76">
        <v>1.1000000000000001</v>
      </c>
      <c r="T302" s="37">
        <v>1</v>
      </c>
      <c r="U302" s="83">
        <v>1</v>
      </c>
      <c r="V302" s="45">
        <f>SUMIF(ResumenCotizacion!$C:$C,E302,ResumenCotizacion!$P:$P)</f>
        <v>0</v>
      </c>
      <c r="W302" s="75">
        <f>IF(H302="USD",S302*SolCotizacion!$J$18,S302)</f>
        <v>4540.2170000000006</v>
      </c>
      <c r="X302" s="3">
        <f>ROUND(W302/(1-VLOOKUP("Total porcentaje:",ResumenCotizacion!$F:$H,3,0)),2)</f>
        <v>4540.22</v>
      </c>
      <c r="Y302" s="3">
        <f t="shared" si="14"/>
        <v>0</v>
      </c>
    </row>
    <row r="303" spans="1:25" ht="14.25" x14ac:dyDescent="0.2">
      <c r="A303" s="18" t="str">
        <f t="shared" si="12"/>
        <v>Catalogo principalOVS_ES ACADEMICOEWK-00002</v>
      </c>
      <c r="B303" s="18" t="str">
        <f t="shared" si="13"/>
        <v>EWK-00002OVS_ES ACADEMICO</v>
      </c>
      <c r="C303" s="18"/>
      <c r="D303" s="18" t="s">
        <v>122</v>
      </c>
      <c r="E303" s="46" t="s">
        <v>728</v>
      </c>
      <c r="F303" s="86" t="s">
        <v>124</v>
      </c>
      <c r="G303" s="18" t="s">
        <v>122</v>
      </c>
      <c r="H303" s="45" t="s">
        <v>125</v>
      </c>
      <c r="I303" s="18" t="s">
        <v>75</v>
      </c>
      <c r="J303" s="49" t="s">
        <v>729</v>
      </c>
      <c r="K303" s="48" t="s">
        <v>28</v>
      </c>
      <c r="L303" s="47" t="s">
        <v>90</v>
      </c>
      <c r="M303" s="44" t="s">
        <v>74</v>
      </c>
      <c r="N303" s="78" t="s">
        <v>75</v>
      </c>
      <c r="O303" s="78" t="s">
        <v>75</v>
      </c>
      <c r="P303" s="78" t="s">
        <v>75</v>
      </c>
      <c r="Q303" s="43" t="s">
        <v>728</v>
      </c>
      <c r="R303" s="53" t="s">
        <v>76</v>
      </c>
      <c r="S303" s="76">
        <v>1.1000000000000001</v>
      </c>
      <c r="T303" s="37">
        <v>1</v>
      </c>
      <c r="U303" s="83">
        <v>1</v>
      </c>
      <c r="V303" s="45">
        <f>SUMIF(ResumenCotizacion!$C:$C,E303,ResumenCotizacion!$P:$P)</f>
        <v>0</v>
      </c>
      <c r="W303" s="75">
        <f>IF(H303="USD",S303*SolCotizacion!$J$18,S303)</f>
        <v>4540.2170000000006</v>
      </c>
      <c r="X303" s="3">
        <f>ROUND(W303/(1-VLOOKUP("Total porcentaje:",ResumenCotizacion!$F:$H,3,0)),2)</f>
        <v>4540.22</v>
      </c>
      <c r="Y303" s="3">
        <f t="shared" si="14"/>
        <v>0</v>
      </c>
    </row>
    <row r="304" spans="1:25" ht="14.25" x14ac:dyDescent="0.2">
      <c r="A304" s="18" t="str">
        <f t="shared" si="12"/>
        <v>Catalogo principalOVS_ES ACADEMICOEWL-00001</v>
      </c>
      <c r="B304" s="18" t="str">
        <f t="shared" si="13"/>
        <v>EWL-00001OVS_ES ACADEMICO</v>
      </c>
      <c r="C304" s="18"/>
      <c r="D304" s="18" t="s">
        <v>122</v>
      </c>
      <c r="E304" s="46" t="s">
        <v>730</v>
      </c>
      <c r="F304" s="86" t="s">
        <v>124</v>
      </c>
      <c r="G304" s="18" t="s">
        <v>122</v>
      </c>
      <c r="H304" s="45" t="s">
        <v>125</v>
      </c>
      <c r="I304" s="18" t="s">
        <v>75</v>
      </c>
      <c r="J304" s="49" t="s">
        <v>731</v>
      </c>
      <c r="K304" s="48" t="s">
        <v>28</v>
      </c>
      <c r="L304" s="47" t="s">
        <v>90</v>
      </c>
      <c r="M304" s="44" t="s">
        <v>74</v>
      </c>
      <c r="N304" s="78" t="s">
        <v>75</v>
      </c>
      <c r="O304" s="78" t="s">
        <v>75</v>
      </c>
      <c r="P304" s="78" t="s">
        <v>75</v>
      </c>
      <c r="Q304" s="43" t="s">
        <v>730</v>
      </c>
      <c r="R304" s="53" t="s">
        <v>76</v>
      </c>
      <c r="S304" s="76">
        <v>0.6</v>
      </c>
      <c r="T304" s="37">
        <v>1</v>
      </c>
      <c r="U304" s="83">
        <v>1</v>
      </c>
      <c r="V304" s="45">
        <f>SUMIF(ResumenCotizacion!$C:$C,E304,ResumenCotizacion!$P:$P)</f>
        <v>0</v>
      </c>
      <c r="W304" s="75">
        <f>IF(H304="USD",S304*SolCotizacion!$J$18,S304)</f>
        <v>2476.482</v>
      </c>
      <c r="X304" s="3">
        <f>ROUND(W304/(1-VLOOKUP("Total porcentaje:",ResumenCotizacion!$F:$H,3,0)),2)</f>
        <v>2476.48</v>
      </c>
      <c r="Y304" s="3">
        <f t="shared" si="14"/>
        <v>0</v>
      </c>
    </row>
    <row r="305" spans="1:25" ht="14.25" x14ac:dyDescent="0.2">
      <c r="A305" s="18" t="str">
        <f t="shared" si="12"/>
        <v>Catalogo principalOVS_ES ACADEMICOF2R-00001</v>
      </c>
      <c r="B305" s="18" t="str">
        <f t="shared" si="13"/>
        <v>F2R-00001OVS_ES ACADEMICO</v>
      </c>
      <c r="C305" s="18"/>
      <c r="D305" s="18" t="s">
        <v>122</v>
      </c>
      <c r="E305" s="46" t="s">
        <v>732</v>
      </c>
      <c r="F305" s="86" t="s">
        <v>124</v>
      </c>
      <c r="G305" s="18" t="s">
        <v>122</v>
      </c>
      <c r="H305" s="45" t="s">
        <v>125</v>
      </c>
      <c r="I305" s="18" t="s">
        <v>75</v>
      </c>
      <c r="J305" s="49" t="s">
        <v>733</v>
      </c>
      <c r="K305" s="48" t="s">
        <v>28</v>
      </c>
      <c r="L305" s="47" t="s">
        <v>90</v>
      </c>
      <c r="M305" s="44" t="s">
        <v>74</v>
      </c>
      <c r="N305" s="78" t="s">
        <v>75</v>
      </c>
      <c r="O305" s="78" t="s">
        <v>75</v>
      </c>
      <c r="P305" s="78" t="s">
        <v>75</v>
      </c>
      <c r="Q305" s="43" t="s">
        <v>732</v>
      </c>
      <c r="R305" s="53" t="s">
        <v>76</v>
      </c>
      <c r="S305" s="76">
        <v>0.25</v>
      </c>
      <c r="T305" s="37">
        <v>1</v>
      </c>
      <c r="U305" s="83">
        <v>1</v>
      </c>
      <c r="V305" s="45">
        <f>SUMIF(ResumenCotizacion!$C:$C,E305,ResumenCotizacion!$P:$P)</f>
        <v>0</v>
      </c>
      <c r="W305" s="75">
        <f>IF(H305="USD",S305*SolCotizacion!$J$18,S305)</f>
        <v>1031.8675000000001</v>
      </c>
      <c r="X305" s="3">
        <f>ROUND(W305/(1-VLOOKUP("Total porcentaje:",ResumenCotizacion!$F:$H,3,0)),2)</f>
        <v>1031.8699999999999</v>
      </c>
      <c r="Y305" s="3">
        <f t="shared" si="14"/>
        <v>0</v>
      </c>
    </row>
    <row r="306" spans="1:25" ht="14.25" x14ac:dyDescent="0.2">
      <c r="A306" s="18" t="str">
        <f t="shared" si="12"/>
        <v>Catalogo principalOVS_ES ACADEMICOF2R-00002</v>
      </c>
      <c r="B306" s="18" t="str">
        <f t="shared" si="13"/>
        <v>F2R-00002OVS_ES ACADEMICO</v>
      </c>
      <c r="C306" s="18"/>
      <c r="D306" s="18" t="s">
        <v>122</v>
      </c>
      <c r="E306" s="46" t="s">
        <v>734</v>
      </c>
      <c r="F306" s="86" t="s">
        <v>124</v>
      </c>
      <c r="G306" s="18" t="s">
        <v>122</v>
      </c>
      <c r="H306" s="45" t="s">
        <v>125</v>
      </c>
      <c r="I306" s="18" t="s">
        <v>75</v>
      </c>
      <c r="J306" s="49" t="s">
        <v>735</v>
      </c>
      <c r="K306" s="48" t="s">
        <v>28</v>
      </c>
      <c r="L306" s="47" t="s">
        <v>90</v>
      </c>
      <c r="M306" s="44" t="s">
        <v>74</v>
      </c>
      <c r="N306" s="78" t="s">
        <v>75</v>
      </c>
      <c r="O306" s="78" t="s">
        <v>75</v>
      </c>
      <c r="P306" s="78" t="s">
        <v>75</v>
      </c>
      <c r="Q306" s="43" t="s">
        <v>734</v>
      </c>
      <c r="R306" s="53" t="s">
        <v>76</v>
      </c>
      <c r="S306" s="76">
        <v>0.25</v>
      </c>
      <c r="T306" s="37">
        <v>1</v>
      </c>
      <c r="U306" s="83">
        <v>1</v>
      </c>
      <c r="V306" s="45">
        <f>SUMIF(ResumenCotizacion!$C:$C,E306,ResumenCotizacion!$P:$P)</f>
        <v>0</v>
      </c>
      <c r="W306" s="75">
        <f>IF(H306="USD",S306*SolCotizacion!$J$18,S306)</f>
        <v>1031.8675000000001</v>
      </c>
      <c r="X306" s="3">
        <f>ROUND(W306/(1-VLOOKUP("Total porcentaje:",ResumenCotizacion!$F:$H,3,0)),2)</f>
        <v>1031.8699999999999</v>
      </c>
      <c r="Y306" s="3">
        <f t="shared" si="14"/>
        <v>0</v>
      </c>
    </row>
    <row r="307" spans="1:25" ht="14.25" x14ac:dyDescent="0.2">
      <c r="A307" s="18" t="str">
        <f t="shared" si="12"/>
        <v>Catalogo principalOVS_ES ACADEMICOF2R-00009</v>
      </c>
      <c r="B307" s="18" t="str">
        <f t="shared" si="13"/>
        <v>F2R-00009OVS_ES ACADEMICO</v>
      </c>
      <c r="C307" s="18"/>
      <c r="D307" s="18" t="s">
        <v>122</v>
      </c>
      <c r="E307" s="46" t="s">
        <v>736</v>
      </c>
      <c r="F307" s="86" t="s">
        <v>124</v>
      </c>
      <c r="G307" s="18" t="s">
        <v>122</v>
      </c>
      <c r="H307" s="45" t="s">
        <v>125</v>
      </c>
      <c r="I307" s="18" t="s">
        <v>75</v>
      </c>
      <c r="J307" s="49" t="s">
        <v>737</v>
      </c>
      <c r="K307" s="48" t="s">
        <v>28</v>
      </c>
      <c r="L307" s="47" t="s">
        <v>90</v>
      </c>
      <c r="M307" s="44" t="s">
        <v>74</v>
      </c>
      <c r="N307" s="78" t="s">
        <v>75</v>
      </c>
      <c r="O307" s="78" t="s">
        <v>75</v>
      </c>
      <c r="P307" s="78" t="s">
        <v>75</v>
      </c>
      <c r="Q307" s="43" t="s">
        <v>736</v>
      </c>
      <c r="R307" s="53" t="s">
        <v>76</v>
      </c>
      <c r="S307" s="76">
        <v>0.17</v>
      </c>
      <c r="T307" s="37">
        <v>1</v>
      </c>
      <c r="U307" s="83">
        <v>1</v>
      </c>
      <c r="V307" s="45">
        <f>SUMIF(ResumenCotizacion!$C:$C,E307,ResumenCotizacion!$P:$P)</f>
        <v>0</v>
      </c>
      <c r="W307" s="75">
        <f>IF(H307="USD",S307*SolCotizacion!$J$18,S307)</f>
        <v>701.6699000000001</v>
      </c>
      <c r="X307" s="3">
        <f>ROUND(W307/(1-VLOOKUP("Total porcentaje:",ResumenCotizacion!$F:$H,3,0)),2)</f>
        <v>701.67</v>
      </c>
      <c r="Y307" s="3">
        <f t="shared" si="14"/>
        <v>0</v>
      </c>
    </row>
    <row r="308" spans="1:25" ht="14.25" x14ac:dyDescent="0.2">
      <c r="A308" s="18" t="str">
        <f t="shared" si="12"/>
        <v>Catalogo principalOVS_ES ACADEMICOF3X-00001</v>
      </c>
      <c r="B308" s="18" t="str">
        <f t="shared" si="13"/>
        <v>F3X-00001OVS_ES ACADEMICO</v>
      </c>
      <c r="C308" s="18"/>
      <c r="D308" s="18" t="s">
        <v>122</v>
      </c>
      <c r="E308" s="46" t="s">
        <v>738</v>
      </c>
      <c r="F308" s="86" t="s">
        <v>124</v>
      </c>
      <c r="G308" s="18" t="s">
        <v>122</v>
      </c>
      <c r="H308" s="45" t="s">
        <v>125</v>
      </c>
      <c r="I308" s="18" t="s">
        <v>75</v>
      </c>
      <c r="J308" s="49" t="s">
        <v>739</v>
      </c>
      <c r="K308" s="48" t="s">
        <v>28</v>
      </c>
      <c r="L308" s="47" t="s">
        <v>90</v>
      </c>
      <c r="M308" s="44" t="s">
        <v>74</v>
      </c>
      <c r="N308" s="78" t="s">
        <v>75</v>
      </c>
      <c r="O308" s="78" t="s">
        <v>75</v>
      </c>
      <c r="P308" s="78" t="s">
        <v>75</v>
      </c>
      <c r="Q308" s="43" t="s">
        <v>738</v>
      </c>
      <c r="R308" s="53" t="s">
        <v>76</v>
      </c>
      <c r="S308" s="76">
        <v>2</v>
      </c>
      <c r="T308" s="37">
        <v>1</v>
      </c>
      <c r="U308" s="83">
        <v>1</v>
      </c>
      <c r="V308" s="45">
        <f>SUMIF(ResumenCotizacion!$C:$C,E308,ResumenCotizacion!$P:$P)</f>
        <v>0</v>
      </c>
      <c r="W308" s="75">
        <f>IF(H308="USD",S308*SolCotizacion!$J$18,S308)</f>
        <v>8254.94</v>
      </c>
      <c r="X308" s="3">
        <f>ROUND(W308/(1-VLOOKUP("Total porcentaje:",ResumenCotizacion!$F:$H,3,0)),2)</f>
        <v>8254.94</v>
      </c>
      <c r="Y308" s="3">
        <f t="shared" si="14"/>
        <v>0</v>
      </c>
    </row>
    <row r="309" spans="1:25" ht="14.25" x14ac:dyDescent="0.2">
      <c r="A309" s="18" t="str">
        <f t="shared" si="12"/>
        <v>Catalogo principalOVS_ES ACADEMICOF3X-00002</v>
      </c>
      <c r="B309" s="18" t="str">
        <f t="shared" si="13"/>
        <v>F3X-00002OVS_ES ACADEMICO</v>
      </c>
      <c r="C309" s="18"/>
      <c r="D309" s="18" t="s">
        <v>122</v>
      </c>
      <c r="E309" s="46" t="s">
        <v>740</v>
      </c>
      <c r="F309" s="86" t="s">
        <v>124</v>
      </c>
      <c r="G309" s="18" t="s">
        <v>122</v>
      </c>
      <c r="H309" s="45" t="s">
        <v>125</v>
      </c>
      <c r="I309" s="18" t="s">
        <v>75</v>
      </c>
      <c r="J309" s="49" t="s">
        <v>741</v>
      </c>
      <c r="K309" s="48" t="s">
        <v>28</v>
      </c>
      <c r="L309" s="47" t="s">
        <v>90</v>
      </c>
      <c r="M309" s="44" t="s">
        <v>74</v>
      </c>
      <c r="N309" s="78" t="s">
        <v>75</v>
      </c>
      <c r="O309" s="78" t="s">
        <v>75</v>
      </c>
      <c r="P309" s="78" t="s">
        <v>75</v>
      </c>
      <c r="Q309" s="43" t="s">
        <v>740</v>
      </c>
      <c r="R309" s="53" t="s">
        <v>76</v>
      </c>
      <c r="S309" s="76">
        <v>0</v>
      </c>
      <c r="T309" s="37">
        <v>1</v>
      </c>
      <c r="U309" s="83">
        <v>1</v>
      </c>
      <c r="V309" s="45">
        <f>SUMIF(ResumenCotizacion!$C:$C,E309,ResumenCotizacion!$P:$P)</f>
        <v>0</v>
      </c>
      <c r="W309" s="75">
        <f>IF(H309="USD",S309*SolCotizacion!$J$18,S309)</f>
        <v>0</v>
      </c>
      <c r="X309" s="3">
        <f>ROUND(W309/(1-VLOOKUP("Total porcentaje:",ResumenCotizacion!$F:$H,3,0)),2)</f>
        <v>0</v>
      </c>
      <c r="Y309" s="3">
        <f t="shared" si="14"/>
        <v>0</v>
      </c>
    </row>
    <row r="310" spans="1:25" ht="14.25" x14ac:dyDescent="0.2">
      <c r="A310" s="18" t="str">
        <f t="shared" si="12"/>
        <v>Catalogo principalOVS_ES ACADEMICOF3X-00003</v>
      </c>
      <c r="B310" s="18" t="str">
        <f t="shared" si="13"/>
        <v>F3X-00003OVS_ES ACADEMICO</v>
      </c>
      <c r="C310" s="18"/>
      <c r="D310" s="18" t="s">
        <v>122</v>
      </c>
      <c r="E310" s="46" t="s">
        <v>742</v>
      </c>
      <c r="F310" s="86" t="s">
        <v>124</v>
      </c>
      <c r="G310" s="18" t="s">
        <v>122</v>
      </c>
      <c r="H310" s="45" t="s">
        <v>125</v>
      </c>
      <c r="I310" s="18" t="s">
        <v>75</v>
      </c>
      <c r="J310" s="49" t="s">
        <v>743</v>
      </c>
      <c r="K310" s="48" t="s">
        <v>28</v>
      </c>
      <c r="L310" s="47" t="s">
        <v>90</v>
      </c>
      <c r="M310" s="44" t="s">
        <v>74</v>
      </c>
      <c r="N310" s="78" t="s">
        <v>75</v>
      </c>
      <c r="O310" s="78" t="s">
        <v>75</v>
      </c>
      <c r="P310" s="78" t="s">
        <v>75</v>
      </c>
      <c r="Q310" s="43" t="s">
        <v>742</v>
      </c>
      <c r="R310" s="53" t="s">
        <v>76</v>
      </c>
      <c r="S310" s="76">
        <v>0</v>
      </c>
      <c r="T310" s="37">
        <v>1</v>
      </c>
      <c r="U310" s="83">
        <v>1</v>
      </c>
      <c r="V310" s="45">
        <f>SUMIF(ResumenCotizacion!$C:$C,E310,ResumenCotizacion!$P:$P)</f>
        <v>0</v>
      </c>
      <c r="W310" s="75">
        <f>IF(H310="USD",S310*SolCotizacion!$J$18,S310)</f>
        <v>0</v>
      </c>
      <c r="X310" s="3">
        <f>ROUND(W310/(1-VLOOKUP("Total porcentaje:",ResumenCotizacion!$F:$H,3,0)),2)</f>
        <v>0</v>
      </c>
      <c r="Y310" s="3">
        <f t="shared" si="14"/>
        <v>0</v>
      </c>
    </row>
    <row r="311" spans="1:25" ht="14.25" x14ac:dyDescent="0.2">
      <c r="A311" s="18" t="str">
        <f t="shared" si="12"/>
        <v>Catalogo principalOVS_ES ACADEMICOF3X-00004</v>
      </c>
      <c r="B311" s="18" t="str">
        <f t="shared" si="13"/>
        <v>F3X-00004OVS_ES ACADEMICO</v>
      </c>
      <c r="C311" s="18"/>
      <c r="D311" s="18" t="s">
        <v>122</v>
      </c>
      <c r="E311" s="46" t="s">
        <v>744</v>
      </c>
      <c r="F311" s="86" t="s">
        <v>124</v>
      </c>
      <c r="G311" s="18" t="s">
        <v>122</v>
      </c>
      <c r="H311" s="45" t="s">
        <v>125</v>
      </c>
      <c r="I311" s="18" t="s">
        <v>75</v>
      </c>
      <c r="J311" s="49" t="s">
        <v>745</v>
      </c>
      <c r="K311" s="48" t="s">
        <v>28</v>
      </c>
      <c r="L311" s="47" t="s">
        <v>90</v>
      </c>
      <c r="M311" s="44" t="s">
        <v>74</v>
      </c>
      <c r="N311" s="78" t="s">
        <v>75</v>
      </c>
      <c r="O311" s="78" t="s">
        <v>75</v>
      </c>
      <c r="P311" s="78" t="s">
        <v>75</v>
      </c>
      <c r="Q311" s="43" t="s">
        <v>744</v>
      </c>
      <c r="R311" s="53" t="s">
        <v>76</v>
      </c>
      <c r="S311" s="76">
        <v>1.5</v>
      </c>
      <c r="T311" s="37">
        <v>1</v>
      </c>
      <c r="U311" s="83">
        <v>1</v>
      </c>
      <c r="V311" s="45">
        <f>SUMIF(ResumenCotizacion!$C:$C,E311,ResumenCotizacion!$P:$P)</f>
        <v>0</v>
      </c>
      <c r="W311" s="75">
        <f>IF(H311="USD",S311*SolCotizacion!$J$18,S311)</f>
        <v>6191.2049999999999</v>
      </c>
      <c r="X311" s="3">
        <f>ROUND(W311/(1-VLOOKUP("Total porcentaje:",ResumenCotizacion!$F:$H,3,0)),2)</f>
        <v>6191.21</v>
      </c>
      <c r="Y311" s="3">
        <f t="shared" si="14"/>
        <v>0</v>
      </c>
    </row>
    <row r="312" spans="1:25" ht="14.25" x14ac:dyDescent="0.2">
      <c r="A312" s="18" t="str">
        <f t="shared" si="12"/>
        <v>Catalogo principalOVS_ES ACADEMICOF52-01945</v>
      </c>
      <c r="B312" s="18" t="str">
        <f t="shared" si="13"/>
        <v>F52-01945OVS_ES ACADEMICO</v>
      </c>
      <c r="C312" s="18"/>
      <c r="D312" s="18" t="s">
        <v>122</v>
      </c>
      <c r="E312" s="46" t="s">
        <v>746</v>
      </c>
      <c r="F312" s="86" t="s">
        <v>124</v>
      </c>
      <c r="G312" s="18" t="s">
        <v>122</v>
      </c>
      <c r="H312" s="45" t="s">
        <v>125</v>
      </c>
      <c r="I312" s="18" t="s">
        <v>75</v>
      </c>
      <c r="J312" s="49" t="s">
        <v>747</v>
      </c>
      <c r="K312" s="48" t="s">
        <v>28</v>
      </c>
      <c r="L312" s="47" t="s">
        <v>90</v>
      </c>
      <c r="M312" s="44" t="s">
        <v>74</v>
      </c>
      <c r="N312" s="78" t="s">
        <v>75</v>
      </c>
      <c r="O312" s="78" t="s">
        <v>75</v>
      </c>
      <c r="P312" s="78" t="s">
        <v>75</v>
      </c>
      <c r="Q312" s="43" t="s">
        <v>746</v>
      </c>
      <c r="R312" s="53" t="s">
        <v>127</v>
      </c>
      <c r="S312" s="76">
        <v>2047</v>
      </c>
      <c r="T312" s="37">
        <v>1</v>
      </c>
      <c r="U312" s="83">
        <v>1</v>
      </c>
      <c r="V312" s="45">
        <f>SUMIF(ResumenCotizacion!$C:$C,E312,ResumenCotizacion!$P:$P)</f>
        <v>0</v>
      </c>
      <c r="W312" s="75">
        <f>IF(H312="USD",S312*SolCotizacion!$J$18,S312)</f>
        <v>8448931.0899999999</v>
      </c>
      <c r="X312" s="3">
        <f>ROUND(W312/(1-VLOOKUP("Total porcentaje:",ResumenCotizacion!$F:$H,3,0)),2)</f>
        <v>8448931.0899999999</v>
      </c>
      <c r="Y312" s="3">
        <f t="shared" si="14"/>
        <v>0</v>
      </c>
    </row>
    <row r="313" spans="1:25" ht="14.25" x14ac:dyDescent="0.2">
      <c r="A313" s="18" t="str">
        <f t="shared" si="12"/>
        <v>Catalogo principalOVS_ES ACADEMICOF52-01946</v>
      </c>
      <c r="B313" s="18" t="str">
        <f t="shared" si="13"/>
        <v>F52-01946OVS_ES ACADEMICO</v>
      </c>
      <c r="C313" s="18"/>
      <c r="D313" s="18" t="s">
        <v>122</v>
      </c>
      <c r="E313" s="46" t="s">
        <v>748</v>
      </c>
      <c r="F313" s="86" t="s">
        <v>124</v>
      </c>
      <c r="G313" s="18" t="s">
        <v>122</v>
      </c>
      <c r="H313" s="45" t="s">
        <v>125</v>
      </c>
      <c r="I313" s="18" t="s">
        <v>75</v>
      </c>
      <c r="J313" s="49" t="s">
        <v>749</v>
      </c>
      <c r="K313" s="48" t="s">
        <v>28</v>
      </c>
      <c r="L313" s="47" t="s">
        <v>90</v>
      </c>
      <c r="M313" s="44" t="s">
        <v>74</v>
      </c>
      <c r="N313" s="78" t="s">
        <v>75</v>
      </c>
      <c r="O313" s="78" t="s">
        <v>75</v>
      </c>
      <c r="P313" s="78" t="s">
        <v>75</v>
      </c>
      <c r="Q313" s="43" t="s">
        <v>748</v>
      </c>
      <c r="R313" s="53" t="s">
        <v>127</v>
      </c>
      <c r="S313" s="76">
        <v>2047</v>
      </c>
      <c r="T313" s="37">
        <v>1</v>
      </c>
      <c r="U313" s="83">
        <v>1</v>
      </c>
      <c r="V313" s="45">
        <f>SUMIF(ResumenCotizacion!$C:$C,E313,ResumenCotizacion!$P:$P)</f>
        <v>0</v>
      </c>
      <c r="W313" s="75">
        <f>IF(H313="USD",S313*SolCotizacion!$J$18,S313)</f>
        <v>8448931.0899999999</v>
      </c>
      <c r="X313" s="3">
        <f>ROUND(W313/(1-VLOOKUP("Total porcentaje:",ResumenCotizacion!$F:$H,3,0)),2)</f>
        <v>8448931.0899999999</v>
      </c>
      <c r="Y313" s="3">
        <f t="shared" si="14"/>
        <v>0</v>
      </c>
    </row>
    <row r="314" spans="1:25" ht="14.25" x14ac:dyDescent="0.2">
      <c r="A314" s="18" t="str">
        <f t="shared" si="12"/>
        <v>Catalogo principalOVS_ES ACADEMICOF52-02171</v>
      </c>
      <c r="B314" s="18" t="str">
        <f t="shared" si="13"/>
        <v>F52-02171OVS_ES ACADEMICO</v>
      </c>
      <c r="C314" s="18"/>
      <c r="D314" s="18" t="s">
        <v>122</v>
      </c>
      <c r="E314" s="46" t="s">
        <v>750</v>
      </c>
      <c r="F314" s="86" t="s">
        <v>124</v>
      </c>
      <c r="G314" s="18" t="s">
        <v>122</v>
      </c>
      <c r="H314" s="45" t="s">
        <v>125</v>
      </c>
      <c r="I314" s="18" t="s">
        <v>75</v>
      </c>
      <c r="J314" s="49" t="s">
        <v>751</v>
      </c>
      <c r="K314" s="48" t="s">
        <v>28</v>
      </c>
      <c r="L314" s="47" t="s">
        <v>90</v>
      </c>
      <c r="M314" s="44" t="s">
        <v>74</v>
      </c>
      <c r="N314" s="78" t="s">
        <v>75</v>
      </c>
      <c r="O314" s="78" t="s">
        <v>75</v>
      </c>
      <c r="P314" s="78" t="s">
        <v>75</v>
      </c>
      <c r="Q314" s="43" t="s">
        <v>750</v>
      </c>
      <c r="R314" s="53" t="s">
        <v>127</v>
      </c>
      <c r="S314" s="76">
        <v>1941</v>
      </c>
      <c r="T314" s="37">
        <v>1</v>
      </c>
      <c r="U314" s="83">
        <v>1</v>
      </c>
      <c r="V314" s="45">
        <f>SUMIF(ResumenCotizacion!$C:$C,E314,ResumenCotizacion!$P:$P)</f>
        <v>0</v>
      </c>
      <c r="W314" s="75">
        <f>IF(H314="USD",S314*SolCotizacion!$J$18,S314)</f>
        <v>8011419.2700000005</v>
      </c>
      <c r="X314" s="3">
        <f>ROUND(W314/(1-VLOOKUP("Total porcentaje:",ResumenCotizacion!$F:$H,3,0)),2)</f>
        <v>8011419.2699999996</v>
      </c>
      <c r="Y314" s="3">
        <f t="shared" si="14"/>
        <v>0</v>
      </c>
    </row>
    <row r="315" spans="1:25" ht="14.25" x14ac:dyDescent="0.2">
      <c r="A315" s="18" t="str">
        <f t="shared" si="12"/>
        <v>Catalogo principalOVS_ES ACADEMICOF52-02172</v>
      </c>
      <c r="B315" s="18" t="str">
        <f t="shared" si="13"/>
        <v>F52-02172OVS_ES ACADEMICO</v>
      </c>
      <c r="C315" s="18"/>
      <c r="D315" s="18" t="s">
        <v>122</v>
      </c>
      <c r="E315" s="46" t="s">
        <v>752</v>
      </c>
      <c r="F315" s="86" t="s">
        <v>124</v>
      </c>
      <c r="G315" s="18" t="s">
        <v>122</v>
      </c>
      <c r="H315" s="45" t="s">
        <v>125</v>
      </c>
      <c r="I315" s="18" t="s">
        <v>75</v>
      </c>
      <c r="J315" s="49" t="s">
        <v>753</v>
      </c>
      <c r="K315" s="48" t="s">
        <v>28</v>
      </c>
      <c r="L315" s="47" t="s">
        <v>90</v>
      </c>
      <c r="M315" s="44" t="s">
        <v>74</v>
      </c>
      <c r="N315" s="78" t="s">
        <v>75</v>
      </c>
      <c r="O315" s="78" t="s">
        <v>75</v>
      </c>
      <c r="P315" s="78" t="s">
        <v>75</v>
      </c>
      <c r="Q315" s="43" t="s">
        <v>752</v>
      </c>
      <c r="R315" s="53" t="s">
        <v>127</v>
      </c>
      <c r="S315" s="76">
        <v>1941</v>
      </c>
      <c r="T315" s="37">
        <v>1</v>
      </c>
      <c r="U315" s="83">
        <v>1</v>
      </c>
      <c r="V315" s="45">
        <f>SUMIF(ResumenCotizacion!$C:$C,E315,ResumenCotizacion!$P:$P)</f>
        <v>0</v>
      </c>
      <c r="W315" s="75">
        <f>IF(H315="USD",S315*SolCotizacion!$J$18,S315)</f>
        <v>8011419.2700000005</v>
      </c>
      <c r="X315" s="3">
        <f>ROUND(W315/(1-VLOOKUP("Total porcentaje:",ResumenCotizacion!$F:$H,3,0)),2)</f>
        <v>8011419.2699999996</v>
      </c>
      <c r="Y315" s="3">
        <f t="shared" si="14"/>
        <v>0</v>
      </c>
    </row>
    <row r="316" spans="1:25" ht="14.25" x14ac:dyDescent="0.2">
      <c r="A316" s="18" t="str">
        <f t="shared" si="12"/>
        <v>Catalogo principalOVS_ES ACADEMICOF52-02173</v>
      </c>
      <c r="B316" s="18" t="str">
        <f t="shared" si="13"/>
        <v>F52-02173OVS_ES ACADEMICO</v>
      </c>
      <c r="C316" s="18"/>
      <c r="D316" s="18" t="s">
        <v>122</v>
      </c>
      <c r="E316" s="46" t="s">
        <v>754</v>
      </c>
      <c r="F316" s="86" t="s">
        <v>124</v>
      </c>
      <c r="G316" s="18" t="s">
        <v>122</v>
      </c>
      <c r="H316" s="45" t="s">
        <v>125</v>
      </c>
      <c r="I316" s="18" t="s">
        <v>75</v>
      </c>
      <c r="J316" s="49" t="s">
        <v>755</v>
      </c>
      <c r="K316" s="48" t="s">
        <v>28</v>
      </c>
      <c r="L316" s="47" t="s">
        <v>90</v>
      </c>
      <c r="M316" s="44" t="s">
        <v>74</v>
      </c>
      <c r="N316" s="78" t="s">
        <v>75</v>
      </c>
      <c r="O316" s="78" t="s">
        <v>75</v>
      </c>
      <c r="P316" s="78" t="s">
        <v>75</v>
      </c>
      <c r="Q316" s="43" t="s">
        <v>754</v>
      </c>
      <c r="R316" s="53" t="s">
        <v>127</v>
      </c>
      <c r="S316" s="76">
        <v>1550</v>
      </c>
      <c r="T316" s="37">
        <v>1</v>
      </c>
      <c r="U316" s="83">
        <v>1</v>
      </c>
      <c r="V316" s="45">
        <f>SUMIF(ResumenCotizacion!$C:$C,E316,ResumenCotizacion!$P:$P)</f>
        <v>0</v>
      </c>
      <c r="W316" s="75">
        <f>IF(H316="USD",S316*SolCotizacion!$J$18,S316)</f>
        <v>6397578.5</v>
      </c>
      <c r="X316" s="3">
        <f>ROUND(W316/(1-VLOOKUP("Total porcentaje:",ResumenCotizacion!$F:$H,3,0)),2)</f>
        <v>6397578.5</v>
      </c>
      <c r="Y316" s="3">
        <f t="shared" si="14"/>
        <v>0</v>
      </c>
    </row>
    <row r="317" spans="1:25" ht="14.25" x14ac:dyDescent="0.2">
      <c r="A317" s="18" t="str">
        <f t="shared" si="12"/>
        <v>Catalogo principalOVS_ES ACADEMICOF52-02174</v>
      </c>
      <c r="B317" s="18" t="str">
        <f t="shared" si="13"/>
        <v>F52-02174OVS_ES ACADEMICO</v>
      </c>
      <c r="C317" s="18"/>
      <c r="D317" s="18" t="s">
        <v>122</v>
      </c>
      <c r="E317" s="46" t="s">
        <v>756</v>
      </c>
      <c r="F317" s="86" t="s">
        <v>124</v>
      </c>
      <c r="G317" s="18" t="s">
        <v>122</v>
      </c>
      <c r="H317" s="45" t="s">
        <v>125</v>
      </c>
      <c r="I317" s="18" t="s">
        <v>75</v>
      </c>
      <c r="J317" s="49" t="s">
        <v>757</v>
      </c>
      <c r="K317" s="48" t="s">
        <v>28</v>
      </c>
      <c r="L317" s="47" t="s">
        <v>90</v>
      </c>
      <c r="M317" s="44" t="s">
        <v>74</v>
      </c>
      <c r="N317" s="78" t="s">
        <v>75</v>
      </c>
      <c r="O317" s="78" t="s">
        <v>75</v>
      </c>
      <c r="P317" s="78" t="s">
        <v>75</v>
      </c>
      <c r="Q317" s="43" t="s">
        <v>756</v>
      </c>
      <c r="R317" s="53" t="s">
        <v>127</v>
      </c>
      <c r="S317" s="76">
        <v>1550</v>
      </c>
      <c r="T317" s="37">
        <v>1</v>
      </c>
      <c r="U317" s="83">
        <v>1</v>
      </c>
      <c r="V317" s="45">
        <f>SUMIF(ResumenCotizacion!$C:$C,E317,ResumenCotizacion!$P:$P)</f>
        <v>0</v>
      </c>
      <c r="W317" s="75">
        <f>IF(H317="USD",S317*SolCotizacion!$J$18,S317)</f>
        <v>6397578.5</v>
      </c>
      <c r="X317" s="3">
        <f>ROUND(W317/(1-VLOOKUP("Total porcentaje:",ResumenCotizacion!$F:$H,3,0)),2)</f>
        <v>6397578.5</v>
      </c>
      <c r="Y317" s="3">
        <f t="shared" si="14"/>
        <v>0</v>
      </c>
    </row>
    <row r="318" spans="1:25" ht="14.25" x14ac:dyDescent="0.2">
      <c r="A318" s="18" t="str">
        <f t="shared" si="12"/>
        <v>Catalogo principalOVS_ES ACADEMICOFTJ-00001</v>
      </c>
      <c r="B318" s="18" t="str">
        <f t="shared" si="13"/>
        <v>FTJ-00001OVS_ES ACADEMICO</v>
      </c>
      <c r="C318" s="18"/>
      <c r="D318" s="18" t="s">
        <v>122</v>
      </c>
      <c r="E318" s="46" t="s">
        <v>758</v>
      </c>
      <c r="F318" s="86" t="s">
        <v>124</v>
      </c>
      <c r="G318" s="18" t="s">
        <v>122</v>
      </c>
      <c r="H318" s="45" t="s">
        <v>125</v>
      </c>
      <c r="I318" s="18" t="s">
        <v>75</v>
      </c>
      <c r="J318" s="49" t="s">
        <v>759</v>
      </c>
      <c r="K318" s="48" t="s">
        <v>28</v>
      </c>
      <c r="L318" s="47" t="s">
        <v>90</v>
      </c>
      <c r="M318" s="44" t="s">
        <v>74</v>
      </c>
      <c r="N318" s="78" t="s">
        <v>75</v>
      </c>
      <c r="O318" s="78" t="s">
        <v>75</v>
      </c>
      <c r="P318" s="78" t="s">
        <v>75</v>
      </c>
      <c r="Q318" s="43" t="s">
        <v>758</v>
      </c>
      <c r="R318" s="53" t="s">
        <v>76</v>
      </c>
      <c r="S318" s="76">
        <v>1.5</v>
      </c>
      <c r="T318" s="37">
        <v>1</v>
      </c>
      <c r="U318" s="83">
        <v>1</v>
      </c>
      <c r="V318" s="45">
        <f>SUMIF(ResumenCotizacion!$C:$C,E318,ResumenCotizacion!$P:$P)</f>
        <v>0</v>
      </c>
      <c r="W318" s="75">
        <f>IF(H318="USD",S318*SolCotizacion!$J$18,S318)</f>
        <v>6191.2049999999999</v>
      </c>
      <c r="X318" s="3">
        <f>ROUND(W318/(1-VLOOKUP("Total porcentaje:",ResumenCotizacion!$F:$H,3,0)),2)</f>
        <v>6191.21</v>
      </c>
      <c r="Y318" s="3">
        <f t="shared" si="14"/>
        <v>0</v>
      </c>
    </row>
    <row r="319" spans="1:25" ht="14.25" x14ac:dyDescent="0.2">
      <c r="A319" s="18" t="str">
        <f t="shared" si="12"/>
        <v>Catalogo principalOVS_ES ACADEMICOFTK-00001</v>
      </c>
      <c r="B319" s="18" t="str">
        <f t="shared" si="13"/>
        <v>FTK-00001OVS_ES ACADEMICO</v>
      </c>
      <c r="C319" s="18"/>
      <c r="D319" s="18" t="s">
        <v>122</v>
      </c>
      <c r="E319" s="46" t="s">
        <v>760</v>
      </c>
      <c r="F319" s="86" t="s">
        <v>124</v>
      </c>
      <c r="G319" s="18" t="s">
        <v>122</v>
      </c>
      <c r="H319" s="45" t="s">
        <v>125</v>
      </c>
      <c r="I319" s="18" t="s">
        <v>75</v>
      </c>
      <c r="J319" s="49" t="s">
        <v>761</v>
      </c>
      <c r="K319" s="48" t="s">
        <v>28</v>
      </c>
      <c r="L319" s="47" t="s">
        <v>90</v>
      </c>
      <c r="M319" s="44" t="s">
        <v>74</v>
      </c>
      <c r="N319" s="78" t="s">
        <v>75</v>
      </c>
      <c r="O319" s="78" t="s">
        <v>75</v>
      </c>
      <c r="P319" s="78" t="s">
        <v>75</v>
      </c>
      <c r="Q319" s="43" t="s">
        <v>760</v>
      </c>
      <c r="R319" s="53" t="s">
        <v>76</v>
      </c>
      <c r="S319" s="76">
        <v>2.2000000000000002</v>
      </c>
      <c r="T319" s="37">
        <v>1</v>
      </c>
      <c r="U319" s="83">
        <v>1</v>
      </c>
      <c r="V319" s="45">
        <f>SUMIF(ResumenCotizacion!$C:$C,E319,ResumenCotizacion!$P:$P)</f>
        <v>0</v>
      </c>
      <c r="W319" s="75">
        <f>IF(H319="USD",S319*SolCotizacion!$J$18,S319)</f>
        <v>9080.4340000000011</v>
      </c>
      <c r="X319" s="3">
        <f>ROUND(W319/(1-VLOOKUP("Total porcentaje:",ResumenCotizacion!$F:$H,3,0)),2)</f>
        <v>9080.43</v>
      </c>
      <c r="Y319" s="3">
        <f t="shared" si="14"/>
        <v>0</v>
      </c>
    </row>
    <row r="320" spans="1:25" ht="14.25" x14ac:dyDescent="0.2">
      <c r="A320" s="18" t="str">
        <f t="shared" si="12"/>
        <v>Catalogo principalOVS_ES ACADEMICOFTK-00002</v>
      </c>
      <c r="B320" s="18" t="str">
        <f t="shared" si="13"/>
        <v>FTK-00002OVS_ES ACADEMICO</v>
      </c>
      <c r="C320" s="18"/>
      <c r="D320" s="18" t="s">
        <v>122</v>
      </c>
      <c r="E320" s="46" t="s">
        <v>762</v>
      </c>
      <c r="F320" s="86" t="s">
        <v>124</v>
      </c>
      <c r="G320" s="18" t="s">
        <v>122</v>
      </c>
      <c r="H320" s="45" t="s">
        <v>125</v>
      </c>
      <c r="I320" s="18" t="s">
        <v>75</v>
      </c>
      <c r="J320" s="49" t="s">
        <v>763</v>
      </c>
      <c r="K320" s="48" t="s">
        <v>28</v>
      </c>
      <c r="L320" s="47" t="s">
        <v>90</v>
      </c>
      <c r="M320" s="44" t="s">
        <v>74</v>
      </c>
      <c r="N320" s="78" t="s">
        <v>75</v>
      </c>
      <c r="O320" s="78" t="s">
        <v>75</v>
      </c>
      <c r="P320" s="78" t="s">
        <v>75</v>
      </c>
      <c r="Q320" s="43" t="s">
        <v>762</v>
      </c>
      <c r="R320" s="53" t="s">
        <v>76</v>
      </c>
      <c r="S320" s="76">
        <v>2.2000000000000002</v>
      </c>
      <c r="T320" s="37">
        <v>1</v>
      </c>
      <c r="U320" s="83">
        <v>1</v>
      </c>
      <c r="V320" s="45">
        <f>SUMIF(ResumenCotizacion!$C:$C,E320,ResumenCotizacion!$P:$P)</f>
        <v>0</v>
      </c>
      <c r="W320" s="75">
        <f>IF(H320="USD",S320*SolCotizacion!$J$18,S320)</f>
        <v>9080.4340000000011</v>
      </c>
      <c r="X320" s="3">
        <f>ROUND(W320/(1-VLOOKUP("Total porcentaje:",ResumenCotizacion!$F:$H,3,0)),2)</f>
        <v>9080.43</v>
      </c>
      <c r="Y320" s="3">
        <f t="shared" si="14"/>
        <v>0</v>
      </c>
    </row>
    <row r="321" spans="1:25" ht="14.25" x14ac:dyDescent="0.2">
      <c r="A321" s="18" t="str">
        <f t="shared" si="12"/>
        <v>Catalogo principalOVS_ES ACADEMICOFYS-00001</v>
      </c>
      <c r="B321" s="18" t="str">
        <f t="shared" si="13"/>
        <v>FYS-00001OVS_ES ACADEMICO</v>
      </c>
      <c r="C321" s="18"/>
      <c r="D321" s="18" t="s">
        <v>122</v>
      </c>
      <c r="E321" s="46" t="s">
        <v>764</v>
      </c>
      <c r="F321" s="86" t="s">
        <v>124</v>
      </c>
      <c r="G321" s="18" t="s">
        <v>122</v>
      </c>
      <c r="H321" s="45" t="s">
        <v>125</v>
      </c>
      <c r="I321" s="18" t="s">
        <v>75</v>
      </c>
      <c r="J321" s="49" t="s">
        <v>765</v>
      </c>
      <c r="K321" s="48" t="s">
        <v>28</v>
      </c>
      <c r="L321" s="47" t="s">
        <v>90</v>
      </c>
      <c r="M321" s="44" t="s">
        <v>74</v>
      </c>
      <c r="N321" s="78" t="s">
        <v>75</v>
      </c>
      <c r="O321" s="78" t="s">
        <v>75</v>
      </c>
      <c r="P321" s="78" t="s">
        <v>75</v>
      </c>
      <c r="Q321" s="43" t="s">
        <v>764</v>
      </c>
      <c r="R321" s="53" t="s">
        <v>76</v>
      </c>
      <c r="S321" s="76">
        <v>0.76</v>
      </c>
      <c r="T321" s="37">
        <v>1</v>
      </c>
      <c r="U321" s="83">
        <v>1</v>
      </c>
      <c r="V321" s="45">
        <f>SUMIF(ResumenCotizacion!$C:$C,E321,ResumenCotizacion!$P:$P)</f>
        <v>0</v>
      </c>
      <c r="W321" s="75">
        <f>IF(H321="USD",S321*SolCotizacion!$J$18,S321)</f>
        <v>3136.8772000000004</v>
      </c>
      <c r="X321" s="3">
        <f>ROUND(W321/(1-VLOOKUP("Total porcentaje:",ResumenCotizacion!$F:$H,3,0)),2)</f>
        <v>3136.88</v>
      </c>
      <c r="Y321" s="3">
        <f t="shared" si="14"/>
        <v>0</v>
      </c>
    </row>
    <row r="322" spans="1:25" ht="14.25" x14ac:dyDescent="0.2">
      <c r="A322" s="18" t="str">
        <f t="shared" ref="A322:A385" si="15">D322&amp;F322&amp;E322</f>
        <v>Catalogo principalOVS_ES ACADEMICOFYS-00002</v>
      </c>
      <c r="B322" s="18" t="str">
        <f t="shared" ref="B322:B385" si="16">E322&amp;F322</f>
        <v>FYS-00002OVS_ES ACADEMICO</v>
      </c>
      <c r="C322" s="18"/>
      <c r="D322" s="18" t="s">
        <v>122</v>
      </c>
      <c r="E322" s="46" t="s">
        <v>766</v>
      </c>
      <c r="F322" s="86" t="s">
        <v>124</v>
      </c>
      <c r="G322" s="18" t="s">
        <v>122</v>
      </c>
      <c r="H322" s="45" t="s">
        <v>125</v>
      </c>
      <c r="I322" s="18" t="s">
        <v>75</v>
      </c>
      <c r="J322" s="49" t="s">
        <v>767</v>
      </c>
      <c r="K322" s="48" t="s">
        <v>28</v>
      </c>
      <c r="L322" s="47" t="s">
        <v>90</v>
      </c>
      <c r="M322" s="44" t="s">
        <v>74</v>
      </c>
      <c r="N322" s="78" t="s">
        <v>75</v>
      </c>
      <c r="O322" s="78" t="s">
        <v>75</v>
      </c>
      <c r="P322" s="78" t="s">
        <v>75</v>
      </c>
      <c r="Q322" s="43" t="s">
        <v>766</v>
      </c>
      <c r="R322" s="53" t="s">
        <v>76</v>
      </c>
      <c r="S322" s="76">
        <v>0.76</v>
      </c>
      <c r="T322" s="37">
        <v>1</v>
      </c>
      <c r="U322" s="83">
        <v>1</v>
      </c>
      <c r="V322" s="45">
        <f>SUMIF(ResumenCotizacion!$C:$C,E322,ResumenCotizacion!$P:$P)</f>
        <v>0</v>
      </c>
      <c r="W322" s="75">
        <f>IF(H322="USD",S322*SolCotizacion!$J$18,S322)</f>
        <v>3136.8772000000004</v>
      </c>
      <c r="X322" s="3">
        <f>ROUND(W322/(1-VLOOKUP("Total porcentaje:",ResumenCotizacion!$F:$H,3,0)),2)</f>
        <v>3136.88</v>
      </c>
      <c r="Y322" s="3">
        <f t="shared" si="14"/>
        <v>0</v>
      </c>
    </row>
    <row r="323" spans="1:25" ht="14.25" x14ac:dyDescent="0.2">
      <c r="A323" s="18" t="str">
        <f t="shared" si="15"/>
        <v>Catalogo principalOVS_ES ACADEMICOFYS-00003</v>
      </c>
      <c r="B323" s="18" t="str">
        <f t="shared" si="16"/>
        <v>FYS-00003OVS_ES ACADEMICO</v>
      </c>
      <c r="C323" s="18"/>
      <c r="D323" s="18" t="s">
        <v>122</v>
      </c>
      <c r="E323" s="46" t="s">
        <v>768</v>
      </c>
      <c r="F323" s="86" t="s">
        <v>124</v>
      </c>
      <c r="G323" s="18" t="s">
        <v>122</v>
      </c>
      <c r="H323" s="45" t="s">
        <v>125</v>
      </c>
      <c r="I323" s="18" t="s">
        <v>75</v>
      </c>
      <c r="J323" s="49" t="s">
        <v>769</v>
      </c>
      <c r="K323" s="48" t="s">
        <v>28</v>
      </c>
      <c r="L323" s="47" t="s">
        <v>90</v>
      </c>
      <c r="M323" s="44" t="s">
        <v>74</v>
      </c>
      <c r="N323" s="78" t="s">
        <v>75</v>
      </c>
      <c r="O323" s="78" t="s">
        <v>75</v>
      </c>
      <c r="P323" s="78" t="s">
        <v>75</v>
      </c>
      <c r="Q323" s="43" t="s">
        <v>768</v>
      </c>
      <c r="R323" s="53" t="s">
        <v>76</v>
      </c>
      <c r="S323" s="76">
        <v>0</v>
      </c>
      <c r="T323" s="37">
        <v>1</v>
      </c>
      <c r="U323" s="83">
        <v>1</v>
      </c>
      <c r="V323" s="45">
        <f>SUMIF(ResumenCotizacion!$C:$C,E323,ResumenCotizacion!$P:$P)</f>
        <v>0</v>
      </c>
      <c r="W323" s="75">
        <f>IF(H323="USD",S323*SolCotizacion!$J$18,S323)</f>
        <v>0</v>
      </c>
      <c r="X323" s="3">
        <f>ROUND(W323/(1-VLOOKUP("Total porcentaje:",ResumenCotizacion!$F:$H,3,0)),2)</f>
        <v>0</v>
      </c>
      <c r="Y323" s="3">
        <f t="shared" ref="Y323:Y386" si="17">V323*X323</f>
        <v>0</v>
      </c>
    </row>
    <row r="324" spans="1:25" ht="14.25" x14ac:dyDescent="0.2">
      <c r="A324" s="18" t="str">
        <f t="shared" si="15"/>
        <v>Catalogo principalOVS_ES ACADEMICOFYS-00004</v>
      </c>
      <c r="B324" s="18" t="str">
        <f t="shared" si="16"/>
        <v>FYS-00004OVS_ES ACADEMICO</v>
      </c>
      <c r="C324" s="18"/>
      <c r="D324" s="18" t="s">
        <v>122</v>
      </c>
      <c r="E324" s="46" t="s">
        <v>770</v>
      </c>
      <c r="F324" s="86" t="s">
        <v>124</v>
      </c>
      <c r="G324" s="18" t="s">
        <v>122</v>
      </c>
      <c r="H324" s="45" t="s">
        <v>125</v>
      </c>
      <c r="I324" s="18" t="s">
        <v>75</v>
      </c>
      <c r="J324" s="49" t="s">
        <v>771</v>
      </c>
      <c r="K324" s="48" t="s">
        <v>28</v>
      </c>
      <c r="L324" s="47" t="s">
        <v>90</v>
      </c>
      <c r="M324" s="44" t="s">
        <v>74</v>
      </c>
      <c r="N324" s="78" t="s">
        <v>75</v>
      </c>
      <c r="O324" s="78" t="s">
        <v>75</v>
      </c>
      <c r="P324" s="78" t="s">
        <v>75</v>
      </c>
      <c r="Q324" s="43" t="s">
        <v>770</v>
      </c>
      <c r="R324" s="53" t="s">
        <v>76</v>
      </c>
      <c r="S324" s="76">
        <v>0</v>
      </c>
      <c r="T324" s="37">
        <v>1</v>
      </c>
      <c r="U324" s="83">
        <v>1</v>
      </c>
      <c r="V324" s="45">
        <f>SUMIF(ResumenCotizacion!$C:$C,E324,ResumenCotizacion!$P:$P)</f>
        <v>0</v>
      </c>
      <c r="W324" s="75">
        <f>IF(H324="USD",S324*SolCotizacion!$J$18,S324)</f>
        <v>0</v>
      </c>
      <c r="X324" s="3">
        <f>ROUND(W324/(1-VLOOKUP("Total porcentaje:",ResumenCotizacion!$F:$H,3,0)),2)</f>
        <v>0</v>
      </c>
      <c r="Y324" s="3">
        <f t="shared" si="17"/>
        <v>0</v>
      </c>
    </row>
    <row r="325" spans="1:25" ht="14.25" x14ac:dyDescent="0.2">
      <c r="A325" s="18" t="str">
        <f t="shared" si="15"/>
        <v>Catalogo principalOVS_ES ACADEMICOFYT-00001</v>
      </c>
      <c r="B325" s="18" t="str">
        <f t="shared" si="16"/>
        <v>FYT-00001OVS_ES ACADEMICO</v>
      </c>
      <c r="C325" s="18"/>
      <c r="D325" s="18" t="s">
        <v>122</v>
      </c>
      <c r="E325" s="46" t="s">
        <v>772</v>
      </c>
      <c r="F325" s="86" t="s">
        <v>124</v>
      </c>
      <c r="G325" s="18" t="s">
        <v>122</v>
      </c>
      <c r="H325" s="45" t="s">
        <v>125</v>
      </c>
      <c r="I325" s="18" t="s">
        <v>75</v>
      </c>
      <c r="J325" s="49" t="s">
        <v>773</v>
      </c>
      <c r="K325" s="48" t="s">
        <v>28</v>
      </c>
      <c r="L325" s="47" t="s">
        <v>90</v>
      </c>
      <c r="M325" s="44" t="s">
        <v>74</v>
      </c>
      <c r="N325" s="78" t="s">
        <v>75</v>
      </c>
      <c r="O325" s="78" t="s">
        <v>75</v>
      </c>
      <c r="P325" s="78" t="s">
        <v>75</v>
      </c>
      <c r="Q325" s="43" t="s">
        <v>772</v>
      </c>
      <c r="R325" s="53" t="s">
        <v>76</v>
      </c>
      <c r="S325" s="76">
        <v>0.76</v>
      </c>
      <c r="T325" s="37">
        <v>1</v>
      </c>
      <c r="U325" s="83">
        <v>1</v>
      </c>
      <c r="V325" s="45">
        <f>SUMIF(ResumenCotizacion!$C:$C,E325,ResumenCotizacion!$P:$P)</f>
        <v>0</v>
      </c>
      <c r="W325" s="75">
        <f>IF(H325="USD",S325*SolCotizacion!$J$18,S325)</f>
        <v>3136.8772000000004</v>
      </c>
      <c r="X325" s="3">
        <f>ROUND(W325/(1-VLOOKUP("Total porcentaje:",ResumenCotizacion!$F:$H,3,0)),2)</f>
        <v>3136.88</v>
      </c>
      <c r="Y325" s="3">
        <f t="shared" si="17"/>
        <v>0</v>
      </c>
    </row>
    <row r="326" spans="1:25" ht="14.25" x14ac:dyDescent="0.2">
      <c r="A326" s="18" t="str">
        <f t="shared" si="15"/>
        <v>Catalogo principalOVS_ES ACADEMICOFYT-00002</v>
      </c>
      <c r="B326" s="18" t="str">
        <f t="shared" si="16"/>
        <v>FYT-00002OVS_ES ACADEMICO</v>
      </c>
      <c r="C326" s="18"/>
      <c r="D326" s="18" t="s">
        <v>122</v>
      </c>
      <c r="E326" s="46" t="s">
        <v>774</v>
      </c>
      <c r="F326" s="86" t="s">
        <v>124</v>
      </c>
      <c r="G326" s="18" t="s">
        <v>122</v>
      </c>
      <c r="H326" s="45" t="s">
        <v>125</v>
      </c>
      <c r="I326" s="18" t="s">
        <v>75</v>
      </c>
      <c r="J326" s="49" t="s">
        <v>775</v>
      </c>
      <c r="K326" s="48" t="s">
        <v>28</v>
      </c>
      <c r="L326" s="47" t="s">
        <v>90</v>
      </c>
      <c r="M326" s="44" t="s">
        <v>74</v>
      </c>
      <c r="N326" s="78" t="s">
        <v>75</v>
      </c>
      <c r="O326" s="78" t="s">
        <v>75</v>
      </c>
      <c r="P326" s="78" t="s">
        <v>75</v>
      </c>
      <c r="Q326" s="43" t="s">
        <v>774</v>
      </c>
      <c r="R326" s="53" t="s">
        <v>76</v>
      </c>
      <c r="S326" s="76">
        <v>0</v>
      </c>
      <c r="T326" s="37">
        <v>1</v>
      </c>
      <c r="U326" s="83">
        <v>1</v>
      </c>
      <c r="V326" s="45">
        <f>SUMIF(ResumenCotizacion!$C:$C,E326,ResumenCotizacion!$P:$P)</f>
        <v>0</v>
      </c>
      <c r="W326" s="75">
        <f>IF(H326="USD",S326*SolCotizacion!$J$18,S326)</f>
        <v>0</v>
      </c>
      <c r="X326" s="3">
        <f>ROUND(W326/(1-VLOOKUP("Total porcentaje:",ResumenCotizacion!$F:$H,3,0)),2)</f>
        <v>0</v>
      </c>
      <c r="Y326" s="3">
        <f t="shared" si="17"/>
        <v>0</v>
      </c>
    </row>
    <row r="327" spans="1:25" ht="14.25" x14ac:dyDescent="0.2">
      <c r="A327" s="18" t="str">
        <f t="shared" si="15"/>
        <v>Catalogo principalOVS_ES ACADEMICOFYT-00003</v>
      </c>
      <c r="B327" s="18" t="str">
        <f t="shared" si="16"/>
        <v>FYT-00003OVS_ES ACADEMICO</v>
      </c>
      <c r="C327" s="18"/>
      <c r="D327" s="18" t="s">
        <v>122</v>
      </c>
      <c r="E327" s="46" t="s">
        <v>776</v>
      </c>
      <c r="F327" s="86" t="s">
        <v>124</v>
      </c>
      <c r="G327" s="18" t="s">
        <v>122</v>
      </c>
      <c r="H327" s="45" t="s">
        <v>125</v>
      </c>
      <c r="I327" s="18" t="s">
        <v>75</v>
      </c>
      <c r="J327" s="49" t="s">
        <v>777</v>
      </c>
      <c r="K327" s="48" t="s">
        <v>28</v>
      </c>
      <c r="L327" s="47" t="s">
        <v>90</v>
      </c>
      <c r="M327" s="44" t="s">
        <v>74</v>
      </c>
      <c r="N327" s="78" t="s">
        <v>75</v>
      </c>
      <c r="O327" s="78" t="s">
        <v>75</v>
      </c>
      <c r="P327" s="78" t="s">
        <v>75</v>
      </c>
      <c r="Q327" s="43" t="s">
        <v>776</v>
      </c>
      <c r="R327" s="53" t="s">
        <v>76</v>
      </c>
      <c r="S327" s="76">
        <v>0</v>
      </c>
      <c r="T327" s="37">
        <v>1</v>
      </c>
      <c r="U327" s="83">
        <v>1</v>
      </c>
      <c r="V327" s="45">
        <f>SUMIF(ResumenCotizacion!$C:$C,E327,ResumenCotizacion!$P:$P)</f>
        <v>0</v>
      </c>
      <c r="W327" s="75">
        <f>IF(H327="USD",S327*SolCotizacion!$J$18,S327)</f>
        <v>0</v>
      </c>
      <c r="X327" s="3">
        <f>ROUND(W327/(1-VLOOKUP("Total porcentaje:",ResumenCotizacion!$F:$H,3,0)),2)</f>
        <v>0</v>
      </c>
      <c r="Y327" s="3">
        <f t="shared" si="17"/>
        <v>0</v>
      </c>
    </row>
    <row r="328" spans="1:25" ht="14.25" x14ac:dyDescent="0.2">
      <c r="A328" s="18" t="str">
        <f t="shared" si="15"/>
        <v>Catalogo principalOVS_ES ACADEMICOFYV-00001</v>
      </c>
      <c r="B328" s="18" t="str">
        <f t="shared" si="16"/>
        <v>FYV-00001OVS_ES ACADEMICO</v>
      </c>
      <c r="C328" s="18"/>
      <c r="D328" s="18" t="s">
        <v>122</v>
      </c>
      <c r="E328" s="46" t="s">
        <v>778</v>
      </c>
      <c r="F328" s="86" t="s">
        <v>124</v>
      </c>
      <c r="G328" s="18" t="s">
        <v>122</v>
      </c>
      <c r="H328" s="45" t="s">
        <v>125</v>
      </c>
      <c r="I328" s="18" t="s">
        <v>75</v>
      </c>
      <c r="J328" s="49" t="s">
        <v>779</v>
      </c>
      <c r="K328" s="48" t="s">
        <v>28</v>
      </c>
      <c r="L328" s="47" t="s">
        <v>90</v>
      </c>
      <c r="M328" s="44" t="s">
        <v>74</v>
      </c>
      <c r="N328" s="78" t="s">
        <v>75</v>
      </c>
      <c r="O328" s="78" t="s">
        <v>75</v>
      </c>
      <c r="P328" s="78" t="s">
        <v>75</v>
      </c>
      <c r="Q328" s="43" t="s">
        <v>778</v>
      </c>
      <c r="R328" s="53" t="s">
        <v>76</v>
      </c>
      <c r="S328" s="76">
        <v>0.64</v>
      </c>
      <c r="T328" s="37">
        <v>1</v>
      </c>
      <c r="U328" s="83">
        <v>1</v>
      </c>
      <c r="V328" s="45">
        <f>SUMIF(ResumenCotizacion!$C:$C,E328,ResumenCotizacion!$P:$P)</f>
        <v>0</v>
      </c>
      <c r="W328" s="75">
        <f>IF(H328="USD",S328*SolCotizacion!$J$18,S328)</f>
        <v>2641.5808000000002</v>
      </c>
      <c r="X328" s="3">
        <f>ROUND(W328/(1-VLOOKUP("Total porcentaje:",ResumenCotizacion!$F:$H,3,0)),2)</f>
        <v>2641.58</v>
      </c>
      <c r="Y328" s="3">
        <f t="shared" si="17"/>
        <v>0</v>
      </c>
    </row>
    <row r="329" spans="1:25" ht="14.25" x14ac:dyDescent="0.2">
      <c r="A329" s="18" t="str">
        <f t="shared" si="15"/>
        <v>Catalogo principalOVS_ES ACADEMICOFYV-00002</v>
      </c>
      <c r="B329" s="18" t="str">
        <f t="shared" si="16"/>
        <v>FYV-00002OVS_ES ACADEMICO</v>
      </c>
      <c r="C329" s="18"/>
      <c r="D329" s="18" t="s">
        <v>122</v>
      </c>
      <c r="E329" s="46" t="s">
        <v>780</v>
      </c>
      <c r="F329" s="86" t="s">
        <v>124</v>
      </c>
      <c r="G329" s="18" t="s">
        <v>122</v>
      </c>
      <c r="H329" s="45" t="s">
        <v>125</v>
      </c>
      <c r="I329" s="18" t="s">
        <v>75</v>
      </c>
      <c r="J329" s="49" t="s">
        <v>781</v>
      </c>
      <c r="K329" s="48" t="s">
        <v>28</v>
      </c>
      <c r="L329" s="47" t="s">
        <v>90</v>
      </c>
      <c r="M329" s="44" t="s">
        <v>74</v>
      </c>
      <c r="N329" s="78" t="s">
        <v>75</v>
      </c>
      <c r="O329" s="78" t="s">
        <v>75</v>
      </c>
      <c r="P329" s="78" t="s">
        <v>75</v>
      </c>
      <c r="Q329" s="43" t="s">
        <v>780</v>
      </c>
      <c r="R329" s="53" t="s">
        <v>76</v>
      </c>
      <c r="S329" s="76">
        <v>0.64</v>
      </c>
      <c r="T329" s="37">
        <v>1</v>
      </c>
      <c r="U329" s="83">
        <v>1</v>
      </c>
      <c r="V329" s="45">
        <f>SUMIF(ResumenCotizacion!$C:$C,E329,ResumenCotizacion!$P:$P)</f>
        <v>0</v>
      </c>
      <c r="W329" s="75">
        <f>IF(H329="USD",S329*SolCotizacion!$J$18,S329)</f>
        <v>2641.5808000000002</v>
      </c>
      <c r="X329" s="3">
        <f>ROUND(W329/(1-VLOOKUP("Total porcentaje:",ResumenCotizacion!$F:$H,3,0)),2)</f>
        <v>2641.58</v>
      </c>
      <c r="Y329" s="3">
        <f t="shared" si="17"/>
        <v>0</v>
      </c>
    </row>
    <row r="330" spans="1:25" ht="14.25" x14ac:dyDescent="0.2">
      <c r="A330" s="18" t="str">
        <f t="shared" si="15"/>
        <v>Catalogo principalOVS_ES ACADEMICOG3S-00202</v>
      </c>
      <c r="B330" s="18" t="str">
        <f t="shared" si="16"/>
        <v>G3S-00202OVS_ES ACADEMICO</v>
      </c>
      <c r="C330" s="18"/>
      <c r="D330" s="18" t="s">
        <v>122</v>
      </c>
      <c r="E330" s="46" t="s">
        <v>782</v>
      </c>
      <c r="F330" s="86" t="s">
        <v>124</v>
      </c>
      <c r="G330" s="18" t="s">
        <v>122</v>
      </c>
      <c r="H330" s="45" t="s">
        <v>125</v>
      </c>
      <c r="I330" s="18" t="s">
        <v>75</v>
      </c>
      <c r="J330" s="49" t="s">
        <v>783</v>
      </c>
      <c r="K330" s="48" t="s">
        <v>28</v>
      </c>
      <c r="L330" s="47" t="s">
        <v>90</v>
      </c>
      <c r="M330" s="44" t="s">
        <v>74</v>
      </c>
      <c r="N330" s="78" t="s">
        <v>75</v>
      </c>
      <c r="O330" s="78" t="s">
        <v>75</v>
      </c>
      <c r="P330" s="78" t="s">
        <v>75</v>
      </c>
      <c r="Q330" s="43" t="s">
        <v>782</v>
      </c>
      <c r="R330" s="53" t="s">
        <v>127</v>
      </c>
      <c r="S330" s="76">
        <v>53</v>
      </c>
      <c r="T330" s="37">
        <v>1</v>
      </c>
      <c r="U330" s="83">
        <v>1</v>
      </c>
      <c r="V330" s="45">
        <f>SUMIF(ResumenCotizacion!$C:$C,E330,ResumenCotizacion!$P:$P)</f>
        <v>0</v>
      </c>
      <c r="W330" s="75">
        <f>IF(H330="USD",S330*SolCotizacion!$J$18,S330)</f>
        <v>218755.91</v>
      </c>
      <c r="X330" s="3">
        <f>ROUND(W330/(1-VLOOKUP("Total porcentaje:",ResumenCotizacion!$F:$H,3,0)),2)</f>
        <v>218755.91</v>
      </c>
      <c r="Y330" s="3">
        <f t="shared" si="17"/>
        <v>0</v>
      </c>
    </row>
    <row r="331" spans="1:25" ht="14.25" x14ac:dyDescent="0.2">
      <c r="A331" s="18" t="str">
        <f t="shared" si="15"/>
        <v>Catalogo principalOVS_ES ACADEMICOG3S-00203</v>
      </c>
      <c r="B331" s="18" t="str">
        <f t="shared" si="16"/>
        <v>G3S-00203OVS_ES ACADEMICO</v>
      </c>
      <c r="C331" s="18"/>
      <c r="D331" s="18" t="s">
        <v>122</v>
      </c>
      <c r="E331" s="46" t="s">
        <v>784</v>
      </c>
      <c r="F331" s="86" t="s">
        <v>124</v>
      </c>
      <c r="G331" s="18" t="s">
        <v>122</v>
      </c>
      <c r="H331" s="45" t="s">
        <v>125</v>
      </c>
      <c r="I331" s="18" t="s">
        <v>75</v>
      </c>
      <c r="J331" s="49" t="s">
        <v>785</v>
      </c>
      <c r="K331" s="48" t="s">
        <v>28</v>
      </c>
      <c r="L331" s="47" t="s">
        <v>90</v>
      </c>
      <c r="M331" s="44" t="s">
        <v>74</v>
      </c>
      <c r="N331" s="78" t="s">
        <v>75</v>
      </c>
      <c r="O331" s="78" t="s">
        <v>75</v>
      </c>
      <c r="P331" s="78" t="s">
        <v>75</v>
      </c>
      <c r="Q331" s="43" t="s">
        <v>784</v>
      </c>
      <c r="R331" s="53" t="s">
        <v>127</v>
      </c>
      <c r="S331" s="76">
        <v>53</v>
      </c>
      <c r="T331" s="37">
        <v>1</v>
      </c>
      <c r="U331" s="83">
        <v>1</v>
      </c>
      <c r="V331" s="45">
        <f>SUMIF(ResumenCotizacion!$C:$C,E331,ResumenCotizacion!$P:$P)</f>
        <v>0</v>
      </c>
      <c r="W331" s="75">
        <f>IF(H331="USD",S331*SolCotizacion!$J$18,S331)</f>
        <v>218755.91</v>
      </c>
      <c r="X331" s="3">
        <f>ROUND(W331/(1-VLOOKUP("Total porcentaje:",ResumenCotizacion!$F:$H,3,0)),2)</f>
        <v>218755.91</v>
      </c>
      <c r="Y331" s="3">
        <f t="shared" si="17"/>
        <v>0</v>
      </c>
    </row>
    <row r="332" spans="1:25" ht="14.25" x14ac:dyDescent="0.2">
      <c r="A332" s="18" t="str">
        <f t="shared" si="15"/>
        <v>Catalogo principalOVS_ES ACADEMICOGGQ-00001</v>
      </c>
      <c r="B332" s="18" t="str">
        <f t="shared" si="16"/>
        <v>GGQ-00001OVS_ES ACADEMICO</v>
      </c>
      <c r="C332" s="18"/>
      <c r="D332" s="18" t="s">
        <v>122</v>
      </c>
      <c r="E332" s="46" t="s">
        <v>786</v>
      </c>
      <c r="F332" s="86" t="s">
        <v>124</v>
      </c>
      <c r="G332" s="18" t="s">
        <v>122</v>
      </c>
      <c r="H332" s="45" t="s">
        <v>125</v>
      </c>
      <c r="I332" s="18" t="s">
        <v>75</v>
      </c>
      <c r="J332" s="49" t="s">
        <v>787</v>
      </c>
      <c r="K332" s="48" t="s">
        <v>28</v>
      </c>
      <c r="L332" s="47" t="s">
        <v>90</v>
      </c>
      <c r="M332" s="44" t="s">
        <v>74</v>
      </c>
      <c r="N332" s="78" t="s">
        <v>75</v>
      </c>
      <c r="O332" s="78" t="s">
        <v>75</v>
      </c>
      <c r="P332" s="78" t="s">
        <v>75</v>
      </c>
      <c r="Q332" s="43" t="s">
        <v>786</v>
      </c>
      <c r="R332" s="53" t="s">
        <v>76</v>
      </c>
      <c r="S332" s="76">
        <v>1.6</v>
      </c>
      <c r="T332" s="37">
        <v>1</v>
      </c>
      <c r="U332" s="83">
        <v>1</v>
      </c>
      <c r="V332" s="45">
        <f>SUMIF(ResumenCotizacion!$C:$C,E332,ResumenCotizacion!$P:$P)</f>
        <v>0</v>
      </c>
      <c r="W332" s="75">
        <f>IF(H332="USD",S332*SolCotizacion!$J$18,S332)</f>
        <v>6603.9520000000011</v>
      </c>
      <c r="X332" s="3">
        <f>ROUND(W332/(1-VLOOKUP("Total porcentaje:",ResumenCotizacion!$F:$H,3,0)),2)</f>
        <v>6603.95</v>
      </c>
      <c r="Y332" s="3">
        <f t="shared" si="17"/>
        <v>0</v>
      </c>
    </row>
    <row r="333" spans="1:25" ht="14.25" x14ac:dyDescent="0.2">
      <c r="A333" s="18" t="str">
        <f t="shared" si="15"/>
        <v>Catalogo principalOVS_ES ACADEMICOGGQ-00002</v>
      </c>
      <c r="B333" s="18" t="str">
        <f t="shared" si="16"/>
        <v>GGQ-00002OVS_ES ACADEMICO</v>
      </c>
      <c r="C333" s="18"/>
      <c r="D333" s="18" t="s">
        <v>122</v>
      </c>
      <c r="E333" s="46" t="s">
        <v>788</v>
      </c>
      <c r="F333" s="86" t="s">
        <v>124</v>
      </c>
      <c r="G333" s="18" t="s">
        <v>122</v>
      </c>
      <c r="H333" s="45" t="s">
        <v>125</v>
      </c>
      <c r="I333" s="18" t="s">
        <v>75</v>
      </c>
      <c r="J333" s="49" t="s">
        <v>789</v>
      </c>
      <c r="K333" s="48" t="s">
        <v>28</v>
      </c>
      <c r="L333" s="47" t="s">
        <v>90</v>
      </c>
      <c r="M333" s="44" t="s">
        <v>74</v>
      </c>
      <c r="N333" s="78" t="s">
        <v>75</v>
      </c>
      <c r="O333" s="78" t="s">
        <v>75</v>
      </c>
      <c r="P333" s="78" t="s">
        <v>75</v>
      </c>
      <c r="Q333" s="43" t="s">
        <v>788</v>
      </c>
      <c r="R333" s="53" t="s">
        <v>76</v>
      </c>
      <c r="S333" s="76">
        <v>1.6</v>
      </c>
      <c r="T333" s="37">
        <v>1</v>
      </c>
      <c r="U333" s="83">
        <v>1</v>
      </c>
      <c r="V333" s="45">
        <f>SUMIF(ResumenCotizacion!$C:$C,E333,ResumenCotizacion!$P:$P)</f>
        <v>0</v>
      </c>
      <c r="W333" s="75">
        <f>IF(H333="USD",S333*SolCotizacion!$J$18,S333)</f>
        <v>6603.9520000000011</v>
      </c>
      <c r="X333" s="3">
        <f>ROUND(W333/(1-VLOOKUP("Total porcentaje:",ResumenCotizacion!$F:$H,3,0)),2)</f>
        <v>6603.95</v>
      </c>
      <c r="Y333" s="3">
        <f t="shared" si="17"/>
        <v>0</v>
      </c>
    </row>
    <row r="334" spans="1:25" ht="14.25" x14ac:dyDescent="0.2">
      <c r="A334" s="18" t="str">
        <f t="shared" si="15"/>
        <v>Catalogo principalOVS_ES ACADEMICOGGR-00001</v>
      </c>
      <c r="B334" s="18" t="str">
        <f t="shared" si="16"/>
        <v>GGR-00001OVS_ES ACADEMICO</v>
      </c>
      <c r="C334" s="18"/>
      <c r="D334" s="18" t="s">
        <v>122</v>
      </c>
      <c r="E334" s="46" t="s">
        <v>790</v>
      </c>
      <c r="F334" s="86" t="s">
        <v>124</v>
      </c>
      <c r="G334" s="18" t="s">
        <v>122</v>
      </c>
      <c r="H334" s="45" t="s">
        <v>125</v>
      </c>
      <c r="I334" s="18" t="s">
        <v>75</v>
      </c>
      <c r="J334" s="49" t="s">
        <v>791</v>
      </c>
      <c r="K334" s="48" t="s">
        <v>28</v>
      </c>
      <c r="L334" s="47" t="s">
        <v>90</v>
      </c>
      <c r="M334" s="44" t="s">
        <v>74</v>
      </c>
      <c r="N334" s="78" t="s">
        <v>75</v>
      </c>
      <c r="O334" s="78" t="s">
        <v>75</v>
      </c>
      <c r="P334" s="78" t="s">
        <v>75</v>
      </c>
      <c r="Q334" s="43" t="s">
        <v>790</v>
      </c>
      <c r="R334" s="53" t="s">
        <v>76</v>
      </c>
      <c r="S334" s="76">
        <v>0.5</v>
      </c>
      <c r="T334" s="37">
        <v>1</v>
      </c>
      <c r="U334" s="83">
        <v>1</v>
      </c>
      <c r="V334" s="45">
        <f>SUMIF(ResumenCotizacion!$C:$C,E334,ResumenCotizacion!$P:$P)</f>
        <v>0</v>
      </c>
      <c r="W334" s="75">
        <f>IF(H334="USD",S334*SolCotizacion!$J$18,S334)</f>
        <v>2063.7350000000001</v>
      </c>
      <c r="X334" s="3">
        <f>ROUND(W334/(1-VLOOKUP("Total porcentaje:",ResumenCotizacion!$F:$H,3,0)),2)</f>
        <v>2063.7399999999998</v>
      </c>
      <c r="Y334" s="3">
        <f t="shared" si="17"/>
        <v>0</v>
      </c>
    </row>
    <row r="335" spans="1:25" ht="14.25" x14ac:dyDescent="0.2">
      <c r="A335" s="18" t="str">
        <f t="shared" si="15"/>
        <v>Catalogo principalOVS_ES ACADEMICOGLY-00001</v>
      </c>
      <c r="B335" s="18" t="str">
        <f t="shared" si="16"/>
        <v>GLY-00001OVS_ES ACADEMICO</v>
      </c>
      <c r="C335" s="18"/>
      <c r="D335" s="18" t="s">
        <v>122</v>
      </c>
      <c r="E335" s="46" t="s">
        <v>792</v>
      </c>
      <c r="F335" s="86" t="s">
        <v>124</v>
      </c>
      <c r="G335" s="18" t="s">
        <v>122</v>
      </c>
      <c r="H335" s="45" t="s">
        <v>125</v>
      </c>
      <c r="I335" s="18" t="s">
        <v>75</v>
      </c>
      <c r="J335" s="49" t="s">
        <v>793</v>
      </c>
      <c r="K335" s="48" t="s">
        <v>28</v>
      </c>
      <c r="L335" s="47" t="s">
        <v>90</v>
      </c>
      <c r="M335" s="44" t="s">
        <v>74</v>
      </c>
      <c r="N335" s="78" t="s">
        <v>75</v>
      </c>
      <c r="O335" s="78" t="s">
        <v>75</v>
      </c>
      <c r="P335" s="78" t="s">
        <v>75</v>
      </c>
      <c r="Q335" s="43" t="s">
        <v>792</v>
      </c>
      <c r="R335" s="53" t="s">
        <v>76</v>
      </c>
      <c r="S335" s="76">
        <v>2.5</v>
      </c>
      <c r="T335" s="37">
        <v>1</v>
      </c>
      <c r="U335" s="83">
        <v>1</v>
      </c>
      <c r="V335" s="45">
        <f>SUMIF(ResumenCotizacion!$C:$C,E335,ResumenCotizacion!$P:$P)</f>
        <v>0</v>
      </c>
      <c r="W335" s="75">
        <f>IF(H335="USD",S335*SolCotizacion!$J$18,S335)</f>
        <v>10318.675000000001</v>
      </c>
      <c r="X335" s="3">
        <f>ROUND(W335/(1-VLOOKUP("Total porcentaje:",ResumenCotizacion!$F:$H,3,0)),2)</f>
        <v>10318.68</v>
      </c>
      <c r="Y335" s="3">
        <f t="shared" si="17"/>
        <v>0</v>
      </c>
    </row>
    <row r="336" spans="1:25" ht="14.25" x14ac:dyDescent="0.2">
      <c r="A336" s="18" t="str">
        <f t="shared" si="15"/>
        <v>Catalogo principalOVS_ES ACADEMICOGLZ-00001</v>
      </c>
      <c r="B336" s="18" t="str">
        <f t="shared" si="16"/>
        <v>GLZ-00001OVS_ES ACADEMICO</v>
      </c>
      <c r="C336" s="18"/>
      <c r="D336" s="18" t="s">
        <v>122</v>
      </c>
      <c r="E336" s="46" t="s">
        <v>794</v>
      </c>
      <c r="F336" s="86" t="s">
        <v>124</v>
      </c>
      <c r="G336" s="18" t="s">
        <v>122</v>
      </c>
      <c r="H336" s="45" t="s">
        <v>125</v>
      </c>
      <c r="I336" s="18" t="s">
        <v>75</v>
      </c>
      <c r="J336" s="49" t="s">
        <v>795</v>
      </c>
      <c r="K336" s="48" t="s">
        <v>28</v>
      </c>
      <c r="L336" s="47" t="s">
        <v>90</v>
      </c>
      <c r="M336" s="44" t="s">
        <v>74</v>
      </c>
      <c r="N336" s="78" t="s">
        <v>75</v>
      </c>
      <c r="O336" s="78" t="s">
        <v>75</v>
      </c>
      <c r="P336" s="78" t="s">
        <v>75</v>
      </c>
      <c r="Q336" s="43" t="s">
        <v>794</v>
      </c>
      <c r="R336" s="53" t="s">
        <v>76</v>
      </c>
      <c r="S336" s="76">
        <v>4</v>
      </c>
      <c r="T336" s="37">
        <v>1</v>
      </c>
      <c r="U336" s="83">
        <v>1</v>
      </c>
      <c r="V336" s="45">
        <f>SUMIF(ResumenCotizacion!$C:$C,E336,ResumenCotizacion!$P:$P)</f>
        <v>0</v>
      </c>
      <c r="W336" s="75">
        <f>IF(H336="USD",S336*SolCotizacion!$J$18,S336)</f>
        <v>16509.88</v>
      </c>
      <c r="X336" s="3">
        <f>ROUND(W336/(1-VLOOKUP("Total porcentaje:",ResumenCotizacion!$F:$H,3,0)),2)</f>
        <v>16509.88</v>
      </c>
      <c r="Y336" s="3">
        <f t="shared" si="17"/>
        <v>0</v>
      </c>
    </row>
    <row r="337" spans="1:25" ht="14.25" x14ac:dyDescent="0.2">
      <c r="A337" s="18" t="str">
        <f t="shared" si="15"/>
        <v>Catalogo principalOVS_ES ACADEMICOGLZ-00002</v>
      </c>
      <c r="B337" s="18" t="str">
        <f t="shared" si="16"/>
        <v>GLZ-00002OVS_ES ACADEMICO</v>
      </c>
      <c r="C337" s="18"/>
      <c r="D337" s="18" t="s">
        <v>122</v>
      </c>
      <c r="E337" s="46" t="s">
        <v>796</v>
      </c>
      <c r="F337" s="86" t="s">
        <v>124</v>
      </c>
      <c r="G337" s="18" t="s">
        <v>122</v>
      </c>
      <c r="H337" s="45" t="s">
        <v>125</v>
      </c>
      <c r="I337" s="18" t="s">
        <v>75</v>
      </c>
      <c r="J337" s="49" t="s">
        <v>797</v>
      </c>
      <c r="K337" s="48" t="s">
        <v>28</v>
      </c>
      <c r="L337" s="47" t="s">
        <v>90</v>
      </c>
      <c r="M337" s="44" t="s">
        <v>74</v>
      </c>
      <c r="N337" s="78" t="s">
        <v>75</v>
      </c>
      <c r="O337" s="78" t="s">
        <v>75</v>
      </c>
      <c r="P337" s="78" t="s">
        <v>75</v>
      </c>
      <c r="Q337" s="43" t="s">
        <v>796</v>
      </c>
      <c r="R337" s="53" t="s">
        <v>76</v>
      </c>
      <c r="S337" s="76">
        <v>4</v>
      </c>
      <c r="T337" s="37">
        <v>1</v>
      </c>
      <c r="U337" s="83">
        <v>1</v>
      </c>
      <c r="V337" s="45">
        <f>SUMIF(ResumenCotizacion!$C:$C,E337,ResumenCotizacion!$P:$P)</f>
        <v>0</v>
      </c>
      <c r="W337" s="75">
        <f>IF(H337="USD",S337*SolCotizacion!$J$18,S337)</f>
        <v>16509.88</v>
      </c>
      <c r="X337" s="3">
        <f>ROUND(W337/(1-VLOOKUP("Total porcentaje:",ResumenCotizacion!$F:$H,3,0)),2)</f>
        <v>16509.88</v>
      </c>
      <c r="Y337" s="3">
        <f t="shared" si="17"/>
        <v>0</v>
      </c>
    </row>
    <row r="338" spans="1:25" ht="14.25" x14ac:dyDescent="0.2">
      <c r="A338" s="18" t="str">
        <f t="shared" si="15"/>
        <v>Catalogo principalOVS_ES ACADEMICOGMT-00001</v>
      </c>
      <c r="B338" s="18" t="str">
        <f t="shared" si="16"/>
        <v>GMT-00001OVS_ES ACADEMICO</v>
      </c>
      <c r="C338" s="18"/>
      <c r="D338" s="18" t="s">
        <v>122</v>
      </c>
      <c r="E338" s="46" t="s">
        <v>798</v>
      </c>
      <c r="F338" s="86" t="s">
        <v>124</v>
      </c>
      <c r="G338" s="18" t="s">
        <v>122</v>
      </c>
      <c r="H338" s="45" t="s">
        <v>125</v>
      </c>
      <c r="I338" s="18" t="s">
        <v>75</v>
      </c>
      <c r="J338" s="49" t="s">
        <v>799</v>
      </c>
      <c r="K338" s="48" t="s">
        <v>28</v>
      </c>
      <c r="L338" s="47" t="s">
        <v>90</v>
      </c>
      <c r="M338" s="44" t="s">
        <v>74</v>
      </c>
      <c r="N338" s="78" t="s">
        <v>75</v>
      </c>
      <c r="O338" s="78" t="s">
        <v>75</v>
      </c>
      <c r="P338" s="78" t="s">
        <v>75</v>
      </c>
      <c r="Q338" s="43" t="s">
        <v>798</v>
      </c>
      <c r="R338" s="53" t="s">
        <v>76</v>
      </c>
      <c r="S338" s="76">
        <v>39.9</v>
      </c>
      <c r="T338" s="37">
        <v>1</v>
      </c>
      <c r="U338" s="83">
        <v>1</v>
      </c>
      <c r="V338" s="45">
        <f>SUMIF(ResumenCotizacion!$C:$C,E338,ResumenCotizacion!$P:$P)</f>
        <v>0</v>
      </c>
      <c r="W338" s="75">
        <f>IF(H338="USD",S338*SolCotizacion!$J$18,S338)</f>
        <v>164686.05300000001</v>
      </c>
      <c r="X338" s="3">
        <f>ROUND(W338/(1-VLOOKUP("Total porcentaje:",ResumenCotizacion!$F:$H,3,0)),2)</f>
        <v>164686.04999999999</v>
      </c>
      <c r="Y338" s="3">
        <f t="shared" si="17"/>
        <v>0</v>
      </c>
    </row>
    <row r="339" spans="1:25" ht="14.25" x14ac:dyDescent="0.2">
      <c r="A339" s="18" t="str">
        <f t="shared" si="15"/>
        <v>Catalogo principalOVS_ES ACADEMICOGMT-00002</v>
      </c>
      <c r="B339" s="18" t="str">
        <f t="shared" si="16"/>
        <v>GMT-00002OVS_ES ACADEMICO</v>
      </c>
      <c r="C339" s="18"/>
      <c r="D339" s="18" t="s">
        <v>122</v>
      </c>
      <c r="E339" s="46" t="s">
        <v>800</v>
      </c>
      <c r="F339" s="86" t="s">
        <v>124</v>
      </c>
      <c r="G339" s="18" t="s">
        <v>122</v>
      </c>
      <c r="H339" s="45" t="s">
        <v>125</v>
      </c>
      <c r="I339" s="18" t="s">
        <v>75</v>
      </c>
      <c r="J339" s="49" t="s">
        <v>801</v>
      </c>
      <c r="K339" s="48" t="s">
        <v>28</v>
      </c>
      <c r="L339" s="47" t="s">
        <v>90</v>
      </c>
      <c r="M339" s="44" t="s">
        <v>74</v>
      </c>
      <c r="N339" s="78" t="s">
        <v>75</v>
      </c>
      <c r="O339" s="78" t="s">
        <v>75</v>
      </c>
      <c r="P339" s="78" t="s">
        <v>75</v>
      </c>
      <c r="Q339" s="43" t="s">
        <v>800</v>
      </c>
      <c r="R339" s="53" t="s">
        <v>76</v>
      </c>
      <c r="S339" s="76">
        <v>26.2</v>
      </c>
      <c r="T339" s="37">
        <v>1</v>
      </c>
      <c r="U339" s="83">
        <v>1</v>
      </c>
      <c r="V339" s="45">
        <f>SUMIF(ResumenCotizacion!$C:$C,E339,ResumenCotizacion!$P:$P)</f>
        <v>0</v>
      </c>
      <c r="W339" s="75">
        <f>IF(H339="USD",S339*SolCotizacion!$J$18,S339)</f>
        <v>108139.71400000001</v>
      </c>
      <c r="X339" s="3">
        <f>ROUND(W339/(1-VLOOKUP("Total porcentaje:",ResumenCotizacion!$F:$H,3,0)),2)</f>
        <v>108139.71</v>
      </c>
      <c r="Y339" s="3">
        <f t="shared" si="17"/>
        <v>0</v>
      </c>
    </row>
    <row r="340" spans="1:25" ht="14.25" x14ac:dyDescent="0.2">
      <c r="A340" s="18" t="str">
        <f t="shared" si="15"/>
        <v>Catalogo principalOVS_ES ACADEMICOGMT-00004</v>
      </c>
      <c r="B340" s="18" t="str">
        <f t="shared" si="16"/>
        <v>GMT-00004OVS_ES ACADEMICO</v>
      </c>
      <c r="C340" s="18"/>
      <c r="D340" s="18" t="s">
        <v>122</v>
      </c>
      <c r="E340" s="46" t="s">
        <v>802</v>
      </c>
      <c r="F340" s="86" t="s">
        <v>124</v>
      </c>
      <c r="G340" s="18" t="s">
        <v>122</v>
      </c>
      <c r="H340" s="45" t="s">
        <v>125</v>
      </c>
      <c r="I340" s="18" t="s">
        <v>75</v>
      </c>
      <c r="J340" s="49" t="s">
        <v>803</v>
      </c>
      <c r="K340" s="48" t="s">
        <v>28</v>
      </c>
      <c r="L340" s="47" t="s">
        <v>90</v>
      </c>
      <c r="M340" s="44" t="s">
        <v>74</v>
      </c>
      <c r="N340" s="78" t="s">
        <v>75</v>
      </c>
      <c r="O340" s="78" t="s">
        <v>75</v>
      </c>
      <c r="P340" s="78" t="s">
        <v>75</v>
      </c>
      <c r="Q340" s="43" t="s">
        <v>802</v>
      </c>
      <c r="R340" s="53" t="s">
        <v>76</v>
      </c>
      <c r="S340" s="76">
        <v>22</v>
      </c>
      <c r="T340" s="37">
        <v>1</v>
      </c>
      <c r="U340" s="83">
        <v>1</v>
      </c>
      <c r="V340" s="45">
        <f>SUMIF(ResumenCotizacion!$C:$C,E340,ResumenCotizacion!$P:$P)</f>
        <v>0</v>
      </c>
      <c r="W340" s="75">
        <f>IF(H340="USD",S340*SolCotizacion!$J$18,S340)</f>
        <v>90804.340000000011</v>
      </c>
      <c r="X340" s="3">
        <f>ROUND(W340/(1-VLOOKUP("Total porcentaje:",ResumenCotizacion!$F:$H,3,0)),2)</f>
        <v>90804.34</v>
      </c>
      <c r="Y340" s="3">
        <f t="shared" si="17"/>
        <v>0</v>
      </c>
    </row>
    <row r="341" spans="1:25" ht="14.25" x14ac:dyDescent="0.2">
      <c r="A341" s="18" t="str">
        <f t="shared" si="15"/>
        <v>Catalogo principalOVS_ES ACADEMICOGMT-00005</v>
      </c>
      <c r="B341" s="18" t="str">
        <f t="shared" si="16"/>
        <v>GMT-00005OVS_ES ACADEMICO</v>
      </c>
      <c r="C341" s="18"/>
      <c r="D341" s="18" t="s">
        <v>122</v>
      </c>
      <c r="E341" s="46" t="s">
        <v>804</v>
      </c>
      <c r="F341" s="86" t="s">
        <v>124</v>
      </c>
      <c r="G341" s="18" t="s">
        <v>122</v>
      </c>
      <c r="H341" s="45" t="s">
        <v>125</v>
      </c>
      <c r="I341" s="18" t="s">
        <v>75</v>
      </c>
      <c r="J341" s="49" t="s">
        <v>805</v>
      </c>
      <c r="K341" s="48" t="s">
        <v>28</v>
      </c>
      <c r="L341" s="47" t="s">
        <v>90</v>
      </c>
      <c r="M341" s="44" t="s">
        <v>74</v>
      </c>
      <c r="N341" s="78" t="s">
        <v>75</v>
      </c>
      <c r="O341" s="78" t="s">
        <v>75</v>
      </c>
      <c r="P341" s="78" t="s">
        <v>75</v>
      </c>
      <c r="Q341" s="43" t="s">
        <v>804</v>
      </c>
      <c r="R341" s="53" t="s">
        <v>76</v>
      </c>
      <c r="S341" s="76">
        <v>14.3</v>
      </c>
      <c r="T341" s="37">
        <v>1</v>
      </c>
      <c r="U341" s="83">
        <v>1</v>
      </c>
      <c r="V341" s="45">
        <f>SUMIF(ResumenCotizacion!$C:$C,E341,ResumenCotizacion!$P:$P)</f>
        <v>0</v>
      </c>
      <c r="W341" s="75">
        <f>IF(H341="USD",S341*SolCotizacion!$J$18,S341)</f>
        <v>59022.821000000004</v>
      </c>
      <c r="X341" s="3">
        <f>ROUND(W341/(1-VLOOKUP("Total porcentaje:",ResumenCotizacion!$F:$H,3,0)),2)</f>
        <v>59022.82</v>
      </c>
      <c r="Y341" s="3">
        <f t="shared" si="17"/>
        <v>0</v>
      </c>
    </row>
    <row r="342" spans="1:25" ht="14.25" x14ac:dyDescent="0.2">
      <c r="A342" s="18" t="str">
        <f t="shared" si="15"/>
        <v>Catalogo principalOVS_ES ACADEMICOGMU-00001</v>
      </c>
      <c r="B342" s="18" t="str">
        <f t="shared" si="16"/>
        <v>GMU-00001OVS_ES ACADEMICO</v>
      </c>
      <c r="C342" s="18"/>
      <c r="D342" s="18" t="s">
        <v>122</v>
      </c>
      <c r="E342" s="46" t="s">
        <v>806</v>
      </c>
      <c r="F342" s="86" t="s">
        <v>124</v>
      </c>
      <c r="G342" s="18" t="s">
        <v>122</v>
      </c>
      <c r="H342" s="45" t="s">
        <v>125</v>
      </c>
      <c r="I342" s="18" t="s">
        <v>75</v>
      </c>
      <c r="J342" s="49" t="s">
        <v>807</v>
      </c>
      <c r="K342" s="48" t="s">
        <v>28</v>
      </c>
      <c r="L342" s="47" t="s">
        <v>90</v>
      </c>
      <c r="M342" s="44" t="s">
        <v>74</v>
      </c>
      <c r="N342" s="78" t="s">
        <v>75</v>
      </c>
      <c r="O342" s="78" t="s">
        <v>75</v>
      </c>
      <c r="P342" s="78" t="s">
        <v>75</v>
      </c>
      <c r="Q342" s="43" t="s">
        <v>806</v>
      </c>
      <c r="R342" s="53" t="s">
        <v>76</v>
      </c>
      <c r="S342" s="76">
        <v>63.8</v>
      </c>
      <c r="T342" s="37">
        <v>1</v>
      </c>
      <c r="U342" s="83">
        <v>1</v>
      </c>
      <c r="V342" s="45">
        <f>SUMIF(ResumenCotizacion!$C:$C,E342,ResumenCotizacion!$P:$P)</f>
        <v>0</v>
      </c>
      <c r="W342" s="75">
        <f>IF(H342="USD",S342*SolCotizacion!$J$18,S342)</f>
        <v>263332.58600000001</v>
      </c>
      <c r="X342" s="3">
        <f>ROUND(W342/(1-VLOOKUP("Total porcentaje:",ResumenCotizacion!$F:$H,3,0)),2)</f>
        <v>263332.59000000003</v>
      </c>
      <c r="Y342" s="3">
        <f t="shared" si="17"/>
        <v>0</v>
      </c>
    </row>
    <row r="343" spans="1:25" ht="14.25" x14ac:dyDescent="0.2">
      <c r="A343" s="18" t="str">
        <f t="shared" si="15"/>
        <v>Catalogo principalOVS_ES ACADEMICOGMU-00002</v>
      </c>
      <c r="B343" s="18" t="str">
        <f t="shared" si="16"/>
        <v>GMU-00002OVS_ES ACADEMICO</v>
      </c>
      <c r="C343" s="18"/>
      <c r="D343" s="18" t="s">
        <v>122</v>
      </c>
      <c r="E343" s="46" t="s">
        <v>808</v>
      </c>
      <c r="F343" s="86" t="s">
        <v>124</v>
      </c>
      <c r="G343" s="18" t="s">
        <v>122</v>
      </c>
      <c r="H343" s="45" t="s">
        <v>125</v>
      </c>
      <c r="I343" s="18" t="s">
        <v>75</v>
      </c>
      <c r="J343" s="49" t="s">
        <v>809</v>
      </c>
      <c r="K343" s="48" t="s">
        <v>28</v>
      </c>
      <c r="L343" s="47" t="s">
        <v>90</v>
      </c>
      <c r="M343" s="44" t="s">
        <v>74</v>
      </c>
      <c r="N343" s="78" t="s">
        <v>75</v>
      </c>
      <c r="O343" s="78" t="s">
        <v>75</v>
      </c>
      <c r="P343" s="78" t="s">
        <v>75</v>
      </c>
      <c r="Q343" s="43" t="s">
        <v>808</v>
      </c>
      <c r="R343" s="53" t="s">
        <v>76</v>
      </c>
      <c r="S343" s="76">
        <v>63.8</v>
      </c>
      <c r="T343" s="37">
        <v>1</v>
      </c>
      <c r="U343" s="83">
        <v>1</v>
      </c>
      <c r="V343" s="45">
        <f>SUMIF(ResumenCotizacion!$C:$C,E343,ResumenCotizacion!$P:$P)</f>
        <v>0</v>
      </c>
      <c r="W343" s="75">
        <f>IF(H343="USD",S343*SolCotizacion!$J$18,S343)</f>
        <v>263332.58600000001</v>
      </c>
      <c r="X343" s="3">
        <f>ROUND(W343/(1-VLOOKUP("Total porcentaje:",ResumenCotizacion!$F:$H,3,0)),2)</f>
        <v>263332.59000000003</v>
      </c>
      <c r="Y343" s="3">
        <f t="shared" si="17"/>
        <v>0</v>
      </c>
    </row>
    <row r="344" spans="1:25" ht="14.25" x14ac:dyDescent="0.2">
      <c r="A344" s="18" t="str">
        <f t="shared" si="15"/>
        <v>Catalogo principalOVS_ES ACADEMICOGMU-00003</v>
      </c>
      <c r="B344" s="18" t="str">
        <f t="shared" si="16"/>
        <v>GMU-00003OVS_ES ACADEMICO</v>
      </c>
      <c r="C344" s="18"/>
      <c r="D344" s="18" t="s">
        <v>122</v>
      </c>
      <c r="E344" s="46" t="s">
        <v>810</v>
      </c>
      <c r="F344" s="86" t="s">
        <v>124</v>
      </c>
      <c r="G344" s="18" t="s">
        <v>122</v>
      </c>
      <c r="H344" s="45" t="s">
        <v>125</v>
      </c>
      <c r="I344" s="18" t="s">
        <v>75</v>
      </c>
      <c r="J344" s="49" t="s">
        <v>811</v>
      </c>
      <c r="K344" s="48" t="s">
        <v>28</v>
      </c>
      <c r="L344" s="47" t="s">
        <v>90</v>
      </c>
      <c r="M344" s="44" t="s">
        <v>74</v>
      </c>
      <c r="N344" s="78" t="s">
        <v>75</v>
      </c>
      <c r="O344" s="78" t="s">
        <v>75</v>
      </c>
      <c r="P344" s="78" t="s">
        <v>75</v>
      </c>
      <c r="Q344" s="43" t="s">
        <v>810</v>
      </c>
      <c r="R344" s="53" t="s">
        <v>76</v>
      </c>
      <c r="S344" s="76">
        <v>41.8</v>
      </c>
      <c r="T344" s="37">
        <v>1</v>
      </c>
      <c r="U344" s="83">
        <v>1</v>
      </c>
      <c r="V344" s="45">
        <f>SUMIF(ResumenCotizacion!$C:$C,E344,ResumenCotizacion!$P:$P)</f>
        <v>0</v>
      </c>
      <c r="W344" s="75">
        <f>IF(H344="USD",S344*SolCotizacion!$J$18,S344)</f>
        <v>172528.24599999998</v>
      </c>
      <c r="X344" s="3">
        <f>ROUND(W344/(1-VLOOKUP("Total porcentaje:",ResumenCotizacion!$F:$H,3,0)),2)</f>
        <v>172528.25</v>
      </c>
      <c r="Y344" s="3">
        <f t="shared" si="17"/>
        <v>0</v>
      </c>
    </row>
    <row r="345" spans="1:25" ht="14.25" x14ac:dyDescent="0.2">
      <c r="A345" s="18" t="str">
        <f t="shared" si="15"/>
        <v>Catalogo principalOVS_ES ACADEMICOGMU-00004</v>
      </c>
      <c r="B345" s="18" t="str">
        <f t="shared" si="16"/>
        <v>GMU-00004OVS_ES ACADEMICO</v>
      </c>
      <c r="C345" s="18"/>
      <c r="D345" s="18" t="s">
        <v>122</v>
      </c>
      <c r="E345" s="46" t="s">
        <v>812</v>
      </c>
      <c r="F345" s="86" t="s">
        <v>124</v>
      </c>
      <c r="G345" s="18" t="s">
        <v>122</v>
      </c>
      <c r="H345" s="45" t="s">
        <v>125</v>
      </c>
      <c r="I345" s="18" t="s">
        <v>75</v>
      </c>
      <c r="J345" s="49" t="s">
        <v>813</v>
      </c>
      <c r="K345" s="48" t="s">
        <v>28</v>
      </c>
      <c r="L345" s="47" t="s">
        <v>90</v>
      </c>
      <c r="M345" s="44" t="s">
        <v>74</v>
      </c>
      <c r="N345" s="78" t="s">
        <v>75</v>
      </c>
      <c r="O345" s="78" t="s">
        <v>75</v>
      </c>
      <c r="P345" s="78" t="s">
        <v>75</v>
      </c>
      <c r="Q345" s="43" t="s">
        <v>812</v>
      </c>
      <c r="R345" s="53" t="s">
        <v>76</v>
      </c>
      <c r="S345" s="76">
        <v>41.8</v>
      </c>
      <c r="T345" s="37">
        <v>1</v>
      </c>
      <c r="U345" s="83">
        <v>1</v>
      </c>
      <c r="V345" s="45">
        <f>SUMIF(ResumenCotizacion!$C:$C,E345,ResumenCotizacion!$P:$P)</f>
        <v>0</v>
      </c>
      <c r="W345" s="75">
        <f>IF(H345="USD",S345*SolCotizacion!$J$18,S345)</f>
        <v>172528.24599999998</v>
      </c>
      <c r="X345" s="3">
        <f>ROUND(W345/(1-VLOOKUP("Total porcentaje:",ResumenCotizacion!$F:$H,3,0)),2)</f>
        <v>172528.25</v>
      </c>
      <c r="Y345" s="3">
        <f t="shared" si="17"/>
        <v>0</v>
      </c>
    </row>
    <row r="346" spans="1:25" ht="14.25" x14ac:dyDescent="0.2">
      <c r="A346" s="18" t="str">
        <f t="shared" si="15"/>
        <v>Catalogo principalOVS_ES ACADEMICOGMU-00013</v>
      </c>
      <c r="B346" s="18" t="str">
        <f t="shared" si="16"/>
        <v>GMU-00013OVS_ES ACADEMICO</v>
      </c>
      <c r="C346" s="18"/>
      <c r="D346" s="18" t="s">
        <v>122</v>
      </c>
      <c r="E346" s="46" t="s">
        <v>814</v>
      </c>
      <c r="F346" s="86" t="s">
        <v>124</v>
      </c>
      <c r="G346" s="18" t="s">
        <v>122</v>
      </c>
      <c r="H346" s="45" t="s">
        <v>125</v>
      </c>
      <c r="I346" s="18" t="s">
        <v>75</v>
      </c>
      <c r="J346" s="49" t="s">
        <v>815</v>
      </c>
      <c r="K346" s="48" t="s">
        <v>28</v>
      </c>
      <c r="L346" s="47" t="s">
        <v>90</v>
      </c>
      <c r="M346" s="44" t="s">
        <v>74</v>
      </c>
      <c r="N346" s="78" t="s">
        <v>75</v>
      </c>
      <c r="O346" s="78" t="s">
        <v>75</v>
      </c>
      <c r="P346" s="78" t="s">
        <v>75</v>
      </c>
      <c r="Q346" s="43" t="s">
        <v>814</v>
      </c>
      <c r="R346" s="53" t="s">
        <v>76</v>
      </c>
      <c r="S346" s="76">
        <v>35.200000000000003</v>
      </c>
      <c r="T346" s="37">
        <v>1</v>
      </c>
      <c r="U346" s="83">
        <v>1</v>
      </c>
      <c r="V346" s="45">
        <f>SUMIF(ResumenCotizacion!$C:$C,E346,ResumenCotizacion!$P:$P)</f>
        <v>0</v>
      </c>
      <c r="W346" s="75">
        <f>IF(H346="USD",S346*SolCotizacion!$J$18,S346)</f>
        <v>145286.94400000002</v>
      </c>
      <c r="X346" s="3">
        <f>ROUND(W346/(1-VLOOKUP("Total porcentaje:",ResumenCotizacion!$F:$H,3,0)),2)</f>
        <v>145286.94</v>
      </c>
      <c r="Y346" s="3">
        <f t="shared" si="17"/>
        <v>0</v>
      </c>
    </row>
    <row r="347" spans="1:25" ht="14.25" x14ac:dyDescent="0.2">
      <c r="A347" s="18" t="str">
        <f t="shared" si="15"/>
        <v>Catalogo principalOVS_ES ACADEMICOGMU-00014</v>
      </c>
      <c r="B347" s="18" t="str">
        <f t="shared" si="16"/>
        <v>GMU-00014OVS_ES ACADEMICO</v>
      </c>
      <c r="C347" s="18"/>
      <c r="D347" s="18" t="s">
        <v>122</v>
      </c>
      <c r="E347" s="46" t="s">
        <v>816</v>
      </c>
      <c r="F347" s="86" t="s">
        <v>124</v>
      </c>
      <c r="G347" s="18" t="s">
        <v>122</v>
      </c>
      <c r="H347" s="45" t="s">
        <v>125</v>
      </c>
      <c r="I347" s="18" t="s">
        <v>75</v>
      </c>
      <c r="J347" s="49" t="s">
        <v>817</v>
      </c>
      <c r="K347" s="48" t="s">
        <v>28</v>
      </c>
      <c r="L347" s="47" t="s">
        <v>90</v>
      </c>
      <c r="M347" s="44" t="s">
        <v>74</v>
      </c>
      <c r="N347" s="78" t="s">
        <v>75</v>
      </c>
      <c r="O347" s="78" t="s">
        <v>75</v>
      </c>
      <c r="P347" s="78" t="s">
        <v>75</v>
      </c>
      <c r="Q347" s="43" t="s">
        <v>816</v>
      </c>
      <c r="R347" s="53" t="s">
        <v>76</v>
      </c>
      <c r="S347" s="76">
        <v>35.200000000000003</v>
      </c>
      <c r="T347" s="37">
        <v>1</v>
      </c>
      <c r="U347" s="83">
        <v>1</v>
      </c>
      <c r="V347" s="45">
        <f>SUMIF(ResumenCotizacion!$C:$C,E347,ResumenCotizacion!$P:$P)</f>
        <v>0</v>
      </c>
      <c r="W347" s="75">
        <f>IF(H347="USD",S347*SolCotizacion!$J$18,S347)</f>
        <v>145286.94400000002</v>
      </c>
      <c r="X347" s="3">
        <f>ROUND(W347/(1-VLOOKUP("Total porcentaje:",ResumenCotizacion!$F:$H,3,0)),2)</f>
        <v>145286.94</v>
      </c>
      <c r="Y347" s="3">
        <f t="shared" si="17"/>
        <v>0</v>
      </c>
    </row>
    <row r="348" spans="1:25" ht="14.25" x14ac:dyDescent="0.2">
      <c r="A348" s="18" t="str">
        <f t="shared" si="15"/>
        <v>Catalogo principalOVS_ES ACADEMICOGMU-00015</v>
      </c>
      <c r="B348" s="18" t="str">
        <f t="shared" si="16"/>
        <v>GMU-00015OVS_ES ACADEMICO</v>
      </c>
      <c r="C348" s="18"/>
      <c r="D348" s="18" t="s">
        <v>122</v>
      </c>
      <c r="E348" s="46" t="s">
        <v>818</v>
      </c>
      <c r="F348" s="86" t="s">
        <v>124</v>
      </c>
      <c r="G348" s="18" t="s">
        <v>122</v>
      </c>
      <c r="H348" s="45" t="s">
        <v>125</v>
      </c>
      <c r="I348" s="18" t="s">
        <v>75</v>
      </c>
      <c r="J348" s="49" t="s">
        <v>819</v>
      </c>
      <c r="K348" s="48" t="s">
        <v>28</v>
      </c>
      <c r="L348" s="47" t="s">
        <v>90</v>
      </c>
      <c r="M348" s="44" t="s">
        <v>74</v>
      </c>
      <c r="N348" s="78" t="s">
        <v>75</v>
      </c>
      <c r="O348" s="78" t="s">
        <v>75</v>
      </c>
      <c r="P348" s="78" t="s">
        <v>75</v>
      </c>
      <c r="Q348" s="43" t="s">
        <v>818</v>
      </c>
      <c r="R348" s="53" t="s">
        <v>76</v>
      </c>
      <c r="S348" s="76">
        <v>22.8</v>
      </c>
      <c r="T348" s="37">
        <v>1</v>
      </c>
      <c r="U348" s="83">
        <v>1</v>
      </c>
      <c r="V348" s="45">
        <f>SUMIF(ResumenCotizacion!$C:$C,E348,ResumenCotizacion!$P:$P)</f>
        <v>0</v>
      </c>
      <c r="W348" s="75">
        <f>IF(H348="USD",S348*SolCotizacion!$J$18,S348)</f>
        <v>94106.316000000006</v>
      </c>
      <c r="X348" s="3">
        <f>ROUND(W348/(1-VLOOKUP("Total porcentaje:",ResumenCotizacion!$F:$H,3,0)),2)</f>
        <v>94106.32</v>
      </c>
      <c r="Y348" s="3">
        <f t="shared" si="17"/>
        <v>0</v>
      </c>
    </row>
    <row r="349" spans="1:25" ht="14.25" x14ac:dyDescent="0.2">
      <c r="A349" s="18" t="str">
        <f t="shared" si="15"/>
        <v>Catalogo principalOVS_ES ACADEMICOGMU-00016</v>
      </c>
      <c r="B349" s="18" t="str">
        <f t="shared" si="16"/>
        <v>GMU-00016OVS_ES ACADEMICO</v>
      </c>
      <c r="C349" s="18"/>
      <c r="D349" s="18" t="s">
        <v>122</v>
      </c>
      <c r="E349" s="46" t="s">
        <v>820</v>
      </c>
      <c r="F349" s="86" t="s">
        <v>124</v>
      </c>
      <c r="G349" s="18" t="s">
        <v>122</v>
      </c>
      <c r="H349" s="45" t="s">
        <v>125</v>
      </c>
      <c r="I349" s="18" t="s">
        <v>75</v>
      </c>
      <c r="J349" s="49" t="s">
        <v>821</v>
      </c>
      <c r="K349" s="48" t="s">
        <v>28</v>
      </c>
      <c r="L349" s="47" t="s">
        <v>90</v>
      </c>
      <c r="M349" s="44" t="s">
        <v>74</v>
      </c>
      <c r="N349" s="78" t="s">
        <v>75</v>
      </c>
      <c r="O349" s="78" t="s">
        <v>75</v>
      </c>
      <c r="P349" s="78" t="s">
        <v>75</v>
      </c>
      <c r="Q349" s="43" t="s">
        <v>820</v>
      </c>
      <c r="R349" s="53" t="s">
        <v>76</v>
      </c>
      <c r="S349" s="76">
        <v>22.8</v>
      </c>
      <c r="T349" s="37">
        <v>1</v>
      </c>
      <c r="U349" s="83">
        <v>1</v>
      </c>
      <c r="V349" s="45">
        <f>SUMIF(ResumenCotizacion!$C:$C,E349,ResumenCotizacion!$P:$P)</f>
        <v>0</v>
      </c>
      <c r="W349" s="75">
        <f>IF(H349="USD",S349*SolCotizacion!$J$18,S349)</f>
        <v>94106.316000000006</v>
      </c>
      <c r="X349" s="3">
        <f>ROUND(W349/(1-VLOOKUP("Total porcentaje:",ResumenCotizacion!$F:$H,3,0)),2)</f>
        <v>94106.32</v>
      </c>
      <c r="Y349" s="3">
        <f t="shared" si="17"/>
        <v>0</v>
      </c>
    </row>
    <row r="350" spans="1:25" ht="14.25" x14ac:dyDescent="0.2">
      <c r="A350" s="18" t="str">
        <f t="shared" si="15"/>
        <v>Catalogo principalOVS_ES ACADEMICOGMW-00002</v>
      </c>
      <c r="B350" s="18" t="str">
        <f t="shared" si="16"/>
        <v>GMW-00002OVS_ES ACADEMICO</v>
      </c>
      <c r="C350" s="18"/>
      <c r="D350" s="18" t="s">
        <v>122</v>
      </c>
      <c r="E350" s="46" t="s">
        <v>822</v>
      </c>
      <c r="F350" s="86" t="s">
        <v>124</v>
      </c>
      <c r="G350" s="18" t="s">
        <v>122</v>
      </c>
      <c r="H350" s="45" t="s">
        <v>125</v>
      </c>
      <c r="I350" s="18" t="s">
        <v>75</v>
      </c>
      <c r="J350" s="49" t="s">
        <v>823</v>
      </c>
      <c r="K350" s="48" t="s">
        <v>28</v>
      </c>
      <c r="L350" s="47" t="s">
        <v>90</v>
      </c>
      <c r="M350" s="44" t="s">
        <v>74</v>
      </c>
      <c r="N350" s="78" t="s">
        <v>75</v>
      </c>
      <c r="O350" s="78" t="s">
        <v>75</v>
      </c>
      <c r="P350" s="78" t="s">
        <v>75</v>
      </c>
      <c r="Q350" s="43" t="s">
        <v>822</v>
      </c>
      <c r="R350" s="53" t="s">
        <v>76</v>
      </c>
      <c r="S350" s="76">
        <v>33.9</v>
      </c>
      <c r="T350" s="37">
        <v>1</v>
      </c>
      <c r="U350" s="83">
        <v>1</v>
      </c>
      <c r="V350" s="45">
        <f>SUMIF(ResumenCotizacion!$C:$C,E350,ResumenCotizacion!$P:$P)</f>
        <v>0</v>
      </c>
      <c r="W350" s="75">
        <f>IF(H350="USD",S350*SolCotizacion!$J$18,S350)</f>
        <v>139921.23300000001</v>
      </c>
      <c r="X350" s="3">
        <f>ROUND(W350/(1-VLOOKUP("Total porcentaje:",ResumenCotizacion!$F:$H,3,0)),2)</f>
        <v>139921.23000000001</v>
      </c>
      <c r="Y350" s="3">
        <f t="shared" si="17"/>
        <v>0</v>
      </c>
    </row>
    <row r="351" spans="1:25" ht="14.25" x14ac:dyDescent="0.2">
      <c r="A351" s="18" t="str">
        <f t="shared" si="15"/>
        <v>Catalogo principalOVS_ES ACADEMICOGMW-00003</v>
      </c>
      <c r="B351" s="18" t="str">
        <f t="shared" si="16"/>
        <v>GMW-00003OVS_ES ACADEMICO</v>
      </c>
      <c r="C351" s="18"/>
      <c r="D351" s="18" t="s">
        <v>122</v>
      </c>
      <c r="E351" s="46" t="s">
        <v>824</v>
      </c>
      <c r="F351" s="86" t="s">
        <v>124</v>
      </c>
      <c r="G351" s="18" t="s">
        <v>122</v>
      </c>
      <c r="H351" s="45" t="s">
        <v>125</v>
      </c>
      <c r="I351" s="18" t="s">
        <v>75</v>
      </c>
      <c r="J351" s="49" t="s">
        <v>825</v>
      </c>
      <c r="K351" s="48" t="s">
        <v>28</v>
      </c>
      <c r="L351" s="47" t="s">
        <v>90</v>
      </c>
      <c r="M351" s="44" t="s">
        <v>74</v>
      </c>
      <c r="N351" s="78" t="s">
        <v>75</v>
      </c>
      <c r="O351" s="78" t="s">
        <v>75</v>
      </c>
      <c r="P351" s="78" t="s">
        <v>75</v>
      </c>
      <c r="Q351" s="43" t="s">
        <v>824</v>
      </c>
      <c r="R351" s="53" t="s">
        <v>76</v>
      </c>
      <c r="S351" s="76">
        <v>22.3</v>
      </c>
      <c r="T351" s="37">
        <v>1</v>
      </c>
      <c r="U351" s="83">
        <v>1</v>
      </c>
      <c r="V351" s="45">
        <f>SUMIF(ResumenCotizacion!$C:$C,E351,ResumenCotizacion!$P:$P)</f>
        <v>0</v>
      </c>
      <c r="W351" s="75">
        <f>IF(H351="USD",S351*SolCotizacion!$J$18,S351)</f>
        <v>92042.581000000006</v>
      </c>
      <c r="X351" s="3">
        <f>ROUND(W351/(1-VLOOKUP("Total porcentaje:",ResumenCotizacion!$F:$H,3,0)),2)</f>
        <v>92042.58</v>
      </c>
      <c r="Y351" s="3">
        <f t="shared" si="17"/>
        <v>0</v>
      </c>
    </row>
    <row r="352" spans="1:25" ht="14.25" x14ac:dyDescent="0.2">
      <c r="A352" s="18" t="str">
        <f t="shared" si="15"/>
        <v>Catalogo principalOVS_ES ACADEMICOGMX-00004</v>
      </c>
      <c r="B352" s="18" t="str">
        <f t="shared" si="16"/>
        <v>GMX-00004OVS_ES ACADEMICO</v>
      </c>
      <c r="C352" s="18"/>
      <c r="D352" s="18" t="s">
        <v>122</v>
      </c>
      <c r="E352" s="46" t="s">
        <v>826</v>
      </c>
      <c r="F352" s="86" t="s">
        <v>124</v>
      </c>
      <c r="G352" s="18" t="s">
        <v>122</v>
      </c>
      <c r="H352" s="45" t="s">
        <v>125</v>
      </c>
      <c r="I352" s="18" t="s">
        <v>75</v>
      </c>
      <c r="J352" s="49" t="s">
        <v>827</v>
      </c>
      <c r="K352" s="48" t="s">
        <v>28</v>
      </c>
      <c r="L352" s="47" t="s">
        <v>90</v>
      </c>
      <c r="M352" s="44" t="s">
        <v>74</v>
      </c>
      <c r="N352" s="78" t="s">
        <v>75</v>
      </c>
      <c r="O352" s="78" t="s">
        <v>75</v>
      </c>
      <c r="P352" s="78" t="s">
        <v>75</v>
      </c>
      <c r="Q352" s="43" t="s">
        <v>826</v>
      </c>
      <c r="R352" s="53" t="s">
        <v>76</v>
      </c>
      <c r="S352" s="76">
        <v>54.3</v>
      </c>
      <c r="T352" s="37">
        <v>1</v>
      </c>
      <c r="U352" s="83">
        <v>1</v>
      </c>
      <c r="V352" s="45">
        <f>SUMIF(ResumenCotizacion!$C:$C,E352,ResumenCotizacion!$P:$P)</f>
        <v>0</v>
      </c>
      <c r="W352" s="75">
        <f>IF(H352="USD",S352*SolCotizacion!$J$18,S352)</f>
        <v>224121.62100000001</v>
      </c>
      <c r="X352" s="3">
        <f>ROUND(W352/(1-VLOOKUP("Total porcentaje:",ResumenCotizacion!$F:$H,3,0)),2)</f>
        <v>224121.62</v>
      </c>
      <c r="Y352" s="3">
        <f t="shared" si="17"/>
        <v>0</v>
      </c>
    </row>
    <row r="353" spans="1:25" ht="14.25" x14ac:dyDescent="0.2">
      <c r="A353" s="18" t="str">
        <f t="shared" si="15"/>
        <v>Catalogo principalOVS_ES ACADEMICOGMX-00005</v>
      </c>
      <c r="B353" s="18" t="str">
        <f t="shared" si="16"/>
        <v>GMX-00005OVS_ES ACADEMICO</v>
      </c>
      <c r="C353" s="18"/>
      <c r="D353" s="18" t="s">
        <v>122</v>
      </c>
      <c r="E353" s="46" t="s">
        <v>828</v>
      </c>
      <c r="F353" s="86" t="s">
        <v>124</v>
      </c>
      <c r="G353" s="18" t="s">
        <v>122</v>
      </c>
      <c r="H353" s="45" t="s">
        <v>125</v>
      </c>
      <c r="I353" s="18" t="s">
        <v>75</v>
      </c>
      <c r="J353" s="49" t="s">
        <v>829</v>
      </c>
      <c r="K353" s="48" t="s">
        <v>28</v>
      </c>
      <c r="L353" s="47" t="s">
        <v>90</v>
      </c>
      <c r="M353" s="44" t="s">
        <v>74</v>
      </c>
      <c r="N353" s="78" t="s">
        <v>75</v>
      </c>
      <c r="O353" s="78" t="s">
        <v>75</v>
      </c>
      <c r="P353" s="78" t="s">
        <v>75</v>
      </c>
      <c r="Q353" s="43" t="s">
        <v>828</v>
      </c>
      <c r="R353" s="53" t="s">
        <v>76</v>
      </c>
      <c r="S353" s="76">
        <v>54.3</v>
      </c>
      <c r="T353" s="37">
        <v>1</v>
      </c>
      <c r="U353" s="83">
        <v>1</v>
      </c>
      <c r="V353" s="45">
        <f>SUMIF(ResumenCotizacion!$C:$C,E353,ResumenCotizacion!$P:$P)</f>
        <v>0</v>
      </c>
      <c r="W353" s="75">
        <f>IF(H353="USD",S353*SolCotizacion!$J$18,S353)</f>
        <v>224121.62100000001</v>
      </c>
      <c r="X353" s="3">
        <f>ROUND(W353/(1-VLOOKUP("Total porcentaje:",ResumenCotizacion!$F:$H,3,0)),2)</f>
        <v>224121.62</v>
      </c>
      <c r="Y353" s="3">
        <f t="shared" si="17"/>
        <v>0</v>
      </c>
    </row>
    <row r="354" spans="1:25" ht="14.25" x14ac:dyDescent="0.2">
      <c r="A354" s="18" t="str">
        <f t="shared" si="15"/>
        <v>Catalogo principalOVS_ES ACADEMICOGMX-00006</v>
      </c>
      <c r="B354" s="18" t="str">
        <f t="shared" si="16"/>
        <v>GMX-00006OVS_ES ACADEMICO</v>
      </c>
      <c r="C354" s="18"/>
      <c r="D354" s="18" t="s">
        <v>122</v>
      </c>
      <c r="E354" s="46" t="s">
        <v>830</v>
      </c>
      <c r="F354" s="86" t="s">
        <v>124</v>
      </c>
      <c r="G354" s="18" t="s">
        <v>122</v>
      </c>
      <c r="H354" s="45" t="s">
        <v>125</v>
      </c>
      <c r="I354" s="18" t="s">
        <v>75</v>
      </c>
      <c r="J354" s="49" t="s">
        <v>831</v>
      </c>
      <c r="K354" s="48" t="s">
        <v>28</v>
      </c>
      <c r="L354" s="47" t="s">
        <v>90</v>
      </c>
      <c r="M354" s="44" t="s">
        <v>74</v>
      </c>
      <c r="N354" s="78" t="s">
        <v>75</v>
      </c>
      <c r="O354" s="78" t="s">
        <v>75</v>
      </c>
      <c r="P354" s="78" t="s">
        <v>75</v>
      </c>
      <c r="Q354" s="43" t="s">
        <v>830</v>
      </c>
      <c r="R354" s="53" t="s">
        <v>76</v>
      </c>
      <c r="S354" s="76">
        <v>35.6</v>
      </c>
      <c r="T354" s="37">
        <v>1</v>
      </c>
      <c r="U354" s="83">
        <v>1</v>
      </c>
      <c r="V354" s="45">
        <f>SUMIF(ResumenCotizacion!$C:$C,E354,ResumenCotizacion!$P:$P)</f>
        <v>0</v>
      </c>
      <c r="W354" s="75">
        <f>IF(H354="USD",S354*SolCotizacion!$J$18,S354)</f>
        <v>146937.932</v>
      </c>
      <c r="X354" s="3">
        <f>ROUND(W354/(1-VLOOKUP("Total porcentaje:",ResumenCotizacion!$F:$H,3,0)),2)</f>
        <v>146937.93</v>
      </c>
      <c r="Y354" s="3">
        <f t="shared" si="17"/>
        <v>0</v>
      </c>
    </row>
    <row r="355" spans="1:25" ht="14.25" x14ac:dyDescent="0.2">
      <c r="A355" s="18" t="str">
        <f t="shared" si="15"/>
        <v>Catalogo principalOVS_ES ACADEMICOGMX-00007</v>
      </c>
      <c r="B355" s="18" t="str">
        <f t="shared" si="16"/>
        <v>GMX-00007OVS_ES ACADEMICO</v>
      </c>
      <c r="C355" s="18"/>
      <c r="D355" s="18" t="s">
        <v>122</v>
      </c>
      <c r="E355" s="46" t="s">
        <v>832</v>
      </c>
      <c r="F355" s="86" t="s">
        <v>124</v>
      </c>
      <c r="G355" s="18" t="s">
        <v>122</v>
      </c>
      <c r="H355" s="45" t="s">
        <v>125</v>
      </c>
      <c r="I355" s="18" t="s">
        <v>75</v>
      </c>
      <c r="J355" s="49" t="s">
        <v>833</v>
      </c>
      <c r="K355" s="48" t="s">
        <v>28</v>
      </c>
      <c r="L355" s="47" t="s">
        <v>90</v>
      </c>
      <c r="M355" s="44" t="s">
        <v>74</v>
      </c>
      <c r="N355" s="78" t="s">
        <v>75</v>
      </c>
      <c r="O355" s="78" t="s">
        <v>75</v>
      </c>
      <c r="P355" s="78" t="s">
        <v>75</v>
      </c>
      <c r="Q355" s="43" t="s">
        <v>832</v>
      </c>
      <c r="R355" s="53" t="s">
        <v>76</v>
      </c>
      <c r="S355" s="76">
        <v>35.6</v>
      </c>
      <c r="T355" s="37">
        <v>1</v>
      </c>
      <c r="U355" s="83">
        <v>1</v>
      </c>
      <c r="V355" s="45">
        <f>SUMIF(ResumenCotizacion!$C:$C,E355,ResumenCotizacion!$P:$P)</f>
        <v>0</v>
      </c>
      <c r="W355" s="75">
        <f>IF(H355="USD",S355*SolCotizacion!$J$18,S355)</f>
        <v>146937.932</v>
      </c>
      <c r="X355" s="3">
        <f>ROUND(W355/(1-VLOOKUP("Total porcentaje:",ResumenCotizacion!$F:$H,3,0)),2)</f>
        <v>146937.93</v>
      </c>
      <c r="Y355" s="3">
        <f t="shared" si="17"/>
        <v>0</v>
      </c>
    </row>
    <row r="356" spans="1:25" ht="14.25" x14ac:dyDescent="0.2">
      <c r="A356" s="18" t="str">
        <f t="shared" si="15"/>
        <v>Catalogo principalOVS_ES ACADEMICOGMZ-00001</v>
      </c>
      <c r="B356" s="18" t="str">
        <f t="shared" si="16"/>
        <v>GMZ-00001OVS_ES ACADEMICO</v>
      </c>
      <c r="C356" s="18"/>
      <c r="D356" s="18" t="s">
        <v>122</v>
      </c>
      <c r="E356" s="46" t="s">
        <v>834</v>
      </c>
      <c r="F356" s="86" t="s">
        <v>124</v>
      </c>
      <c r="G356" s="18" t="s">
        <v>122</v>
      </c>
      <c r="H356" s="45" t="s">
        <v>125</v>
      </c>
      <c r="I356" s="18" t="s">
        <v>75</v>
      </c>
      <c r="J356" s="49" t="s">
        <v>835</v>
      </c>
      <c r="K356" s="48" t="s">
        <v>28</v>
      </c>
      <c r="L356" s="47" t="s">
        <v>90</v>
      </c>
      <c r="M356" s="44" t="s">
        <v>74</v>
      </c>
      <c r="N356" s="78" t="s">
        <v>75</v>
      </c>
      <c r="O356" s="78" t="s">
        <v>75</v>
      </c>
      <c r="P356" s="78" t="s">
        <v>75</v>
      </c>
      <c r="Q356" s="43" t="s">
        <v>834</v>
      </c>
      <c r="R356" s="53" t="s">
        <v>76</v>
      </c>
      <c r="S356" s="76">
        <v>39.9</v>
      </c>
      <c r="T356" s="37">
        <v>1</v>
      </c>
      <c r="U356" s="83">
        <v>1</v>
      </c>
      <c r="V356" s="45">
        <f>SUMIF(ResumenCotizacion!$C:$C,E356,ResumenCotizacion!$P:$P)</f>
        <v>0</v>
      </c>
      <c r="W356" s="75">
        <f>IF(H356="USD",S356*SolCotizacion!$J$18,S356)</f>
        <v>164686.05300000001</v>
      </c>
      <c r="X356" s="3">
        <f>ROUND(W356/(1-VLOOKUP("Total porcentaje:",ResumenCotizacion!$F:$H,3,0)),2)</f>
        <v>164686.04999999999</v>
      </c>
      <c r="Y356" s="3">
        <f t="shared" si="17"/>
        <v>0</v>
      </c>
    </row>
    <row r="357" spans="1:25" ht="14.25" x14ac:dyDescent="0.2">
      <c r="A357" s="18" t="str">
        <f t="shared" si="15"/>
        <v>Catalogo principalOVS_ES ACADEMICOGMZ-00002</v>
      </c>
      <c r="B357" s="18" t="str">
        <f t="shared" si="16"/>
        <v>GMZ-00002OVS_ES ACADEMICO</v>
      </c>
      <c r="C357" s="18"/>
      <c r="D357" s="18" t="s">
        <v>122</v>
      </c>
      <c r="E357" s="46" t="s">
        <v>836</v>
      </c>
      <c r="F357" s="86" t="s">
        <v>124</v>
      </c>
      <c r="G357" s="18" t="s">
        <v>122</v>
      </c>
      <c r="H357" s="45" t="s">
        <v>125</v>
      </c>
      <c r="I357" s="18" t="s">
        <v>75</v>
      </c>
      <c r="J357" s="49" t="s">
        <v>837</v>
      </c>
      <c r="K357" s="48" t="s">
        <v>28</v>
      </c>
      <c r="L357" s="47" t="s">
        <v>90</v>
      </c>
      <c r="M357" s="44" t="s">
        <v>74</v>
      </c>
      <c r="N357" s="78" t="s">
        <v>75</v>
      </c>
      <c r="O357" s="78" t="s">
        <v>75</v>
      </c>
      <c r="P357" s="78" t="s">
        <v>75</v>
      </c>
      <c r="Q357" s="43" t="s">
        <v>836</v>
      </c>
      <c r="R357" s="53" t="s">
        <v>76</v>
      </c>
      <c r="S357" s="76">
        <v>26.2</v>
      </c>
      <c r="T357" s="37">
        <v>1</v>
      </c>
      <c r="U357" s="83">
        <v>1</v>
      </c>
      <c r="V357" s="45">
        <f>SUMIF(ResumenCotizacion!$C:$C,E357,ResumenCotizacion!$P:$P)</f>
        <v>0</v>
      </c>
      <c r="W357" s="75">
        <f>IF(H357="USD",S357*SolCotizacion!$J$18,S357)</f>
        <v>108139.71400000001</v>
      </c>
      <c r="X357" s="3">
        <f>ROUND(W357/(1-VLOOKUP("Total porcentaje:",ResumenCotizacion!$F:$H,3,0)),2)</f>
        <v>108139.71</v>
      </c>
      <c r="Y357" s="3">
        <f t="shared" si="17"/>
        <v>0</v>
      </c>
    </row>
    <row r="358" spans="1:25" ht="14.25" x14ac:dyDescent="0.2">
      <c r="A358" s="18" t="str">
        <f t="shared" si="15"/>
        <v>Catalogo principalOVS_ES ACADEMICOGMZ-00003</v>
      </c>
      <c r="B358" s="18" t="str">
        <f t="shared" si="16"/>
        <v>GMZ-00003OVS_ES ACADEMICO</v>
      </c>
      <c r="C358" s="18"/>
      <c r="D358" s="18" t="s">
        <v>122</v>
      </c>
      <c r="E358" s="46" t="s">
        <v>838</v>
      </c>
      <c r="F358" s="86" t="s">
        <v>124</v>
      </c>
      <c r="G358" s="18" t="s">
        <v>122</v>
      </c>
      <c r="H358" s="45" t="s">
        <v>125</v>
      </c>
      <c r="I358" s="18" t="s">
        <v>75</v>
      </c>
      <c r="J358" s="49" t="s">
        <v>839</v>
      </c>
      <c r="K358" s="48" t="s">
        <v>28</v>
      </c>
      <c r="L358" s="47" t="s">
        <v>90</v>
      </c>
      <c r="M358" s="44" t="s">
        <v>74</v>
      </c>
      <c r="N358" s="78" t="s">
        <v>75</v>
      </c>
      <c r="O358" s="78" t="s">
        <v>75</v>
      </c>
      <c r="P358" s="78" t="s">
        <v>75</v>
      </c>
      <c r="Q358" s="43" t="s">
        <v>838</v>
      </c>
      <c r="R358" s="53" t="s">
        <v>76</v>
      </c>
      <c r="S358" s="76">
        <v>13.8</v>
      </c>
      <c r="T358" s="37">
        <v>1</v>
      </c>
      <c r="U358" s="83">
        <v>1</v>
      </c>
      <c r="V358" s="45">
        <f>SUMIF(ResumenCotizacion!$C:$C,E358,ResumenCotizacion!$P:$P)</f>
        <v>0</v>
      </c>
      <c r="W358" s="75">
        <f>IF(H358="USD",S358*SolCotizacion!$J$18,S358)</f>
        <v>56959.086000000003</v>
      </c>
      <c r="X358" s="3">
        <f>ROUND(W358/(1-VLOOKUP("Total porcentaje:",ResumenCotizacion!$F:$H,3,0)),2)</f>
        <v>56959.09</v>
      </c>
      <c r="Y358" s="3">
        <f t="shared" si="17"/>
        <v>0</v>
      </c>
    </row>
    <row r="359" spans="1:25" ht="14.25" x14ac:dyDescent="0.2">
      <c r="A359" s="18" t="str">
        <f t="shared" si="15"/>
        <v>Catalogo principalOVS_ES ACADEMICOGMZ-00004</v>
      </c>
      <c r="B359" s="18" t="str">
        <f t="shared" si="16"/>
        <v>GMZ-00004OVS_ES ACADEMICO</v>
      </c>
      <c r="C359" s="18"/>
      <c r="D359" s="18" t="s">
        <v>122</v>
      </c>
      <c r="E359" s="46" t="s">
        <v>840</v>
      </c>
      <c r="F359" s="86" t="s">
        <v>124</v>
      </c>
      <c r="G359" s="18" t="s">
        <v>122</v>
      </c>
      <c r="H359" s="45" t="s">
        <v>125</v>
      </c>
      <c r="I359" s="18" t="s">
        <v>75</v>
      </c>
      <c r="J359" s="49" t="s">
        <v>841</v>
      </c>
      <c r="K359" s="48" t="s">
        <v>28</v>
      </c>
      <c r="L359" s="47" t="s">
        <v>90</v>
      </c>
      <c r="M359" s="44" t="s">
        <v>74</v>
      </c>
      <c r="N359" s="78" t="s">
        <v>75</v>
      </c>
      <c r="O359" s="78" t="s">
        <v>75</v>
      </c>
      <c r="P359" s="78" t="s">
        <v>75</v>
      </c>
      <c r="Q359" s="43" t="s">
        <v>840</v>
      </c>
      <c r="R359" s="53" t="s">
        <v>76</v>
      </c>
      <c r="S359" s="76">
        <v>20.9</v>
      </c>
      <c r="T359" s="37">
        <v>1</v>
      </c>
      <c r="U359" s="83">
        <v>1</v>
      </c>
      <c r="V359" s="45">
        <f>SUMIF(ResumenCotizacion!$C:$C,E359,ResumenCotizacion!$P:$P)</f>
        <v>0</v>
      </c>
      <c r="W359" s="75">
        <f>IF(H359="USD",S359*SolCotizacion!$J$18,S359)</f>
        <v>86264.122999999992</v>
      </c>
      <c r="X359" s="3">
        <f>ROUND(W359/(1-VLOOKUP("Total porcentaje:",ResumenCotizacion!$F:$H,3,0)),2)</f>
        <v>86264.12</v>
      </c>
      <c r="Y359" s="3">
        <f t="shared" si="17"/>
        <v>0</v>
      </c>
    </row>
    <row r="360" spans="1:25" ht="14.25" x14ac:dyDescent="0.2">
      <c r="A360" s="18" t="str">
        <f t="shared" si="15"/>
        <v>Catalogo principalOVS_ES ACADEMICOGMZ-00005</v>
      </c>
      <c r="B360" s="18" t="str">
        <f t="shared" si="16"/>
        <v>GMZ-00005OVS_ES ACADEMICO</v>
      </c>
      <c r="C360" s="18"/>
      <c r="D360" s="18" t="s">
        <v>122</v>
      </c>
      <c r="E360" s="46" t="s">
        <v>842</v>
      </c>
      <c r="F360" s="86" t="s">
        <v>124</v>
      </c>
      <c r="G360" s="18" t="s">
        <v>122</v>
      </c>
      <c r="H360" s="45" t="s">
        <v>125</v>
      </c>
      <c r="I360" s="18" t="s">
        <v>75</v>
      </c>
      <c r="J360" s="49" t="s">
        <v>843</v>
      </c>
      <c r="K360" s="48" t="s">
        <v>28</v>
      </c>
      <c r="L360" s="47" t="s">
        <v>90</v>
      </c>
      <c r="M360" s="44" t="s">
        <v>74</v>
      </c>
      <c r="N360" s="78" t="s">
        <v>75</v>
      </c>
      <c r="O360" s="78" t="s">
        <v>75</v>
      </c>
      <c r="P360" s="78" t="s">
        <v>75</v>
      </c>
      <c r="Q360" s="43" t="s">
        <v>842</v>
      </c>
      <c r="R360" s="53" t="s">
        <v>76</v>
      </c>
      <c r="S360" s="76">
        <v>16.100000000000001</v>
      </c>
      <c r="T360" s="37">
        <v>1</v>
      </c>
      <c r="U360" s="83">
        <v>1</v>
      </c>
      <c r="V360" s="45">
        <f>SUMIF(ResumenCotizacion!$C:$C,E360,ResumenCotizacion!$P:$P)</f>
        <v>0</v>
      </c>
      <c r="W360" s="75">
        <f>IF(H360="USD",S360*SolCotizacion!$J$18,S360)</f>
        <v>66452.267000000007</v>
      </c>
      <c r="X360" s="3">
        <f>ROUND(W360/(1-VLOOKUP("Total porcentaje:",ResumenCotizacion!$F:$H,3,0)),2)</f>
        <v>66452.27</v>
      </c>
      <c r="Y360" s="3">
        <f t="shared" si="17"/>
        <v>0</v>
      </c>
    </row>
    <row r="361" spans="1:25" ht="14.25" x14ac:dyDescent="0.2">
      <c r="A361" s="18" t="str">
        <f t="shared" si="15"/>
        <v>Catalogo principalOVS_ES ACADEMICOGN9-00008</v>
      </c>
      <c r="B361" s="18" t="str">
        <f t="shared" si="16"/>
        <v>GN9-00008OVS_ES ACADEMICO</v>
      </c>
      <c r="C361" s="18"/>
      <c r="D361" s="18" t="s">
        <v>122</v>
      </c>
      <c r="E361" s="46" t="s">
        <v>844</v>
      </c>
      <c r="F361" s="86" t="s">
        <v>124</v>
      </c>
      <c r="G361" s="18" t="s">
        <v>122</v>
      </c>
      <c r="H361" s="45" t="s">
        <v>125</v>
      </c>
      <c r="I361" s="18" t="s">
        <v>75</v>
      </c>
      <c r="J361" s="49" t="s">
        <v>845</v>
      </c>
      <c r="K361" s="48" t="s">
        <v>28</v>
      </c>
      <c r="L361" s="47" t="s">
        <v>90</v>
      </c>
      <c r="M361" s="44" t="s">
        <v>74</v>
      </c>
      <c r="N361" s="78" t="s">
        <v>75</v>
      </c>
      <c r="O361" s="78" t="s">
        <v>75</v>
      </c>
      <c r="P361" s="78" t="s">
        <v>75</v>
      </c>
      <c r="Q361" s="43" t="s">
        <v>844</v>
      </c>
      <c r="R361" s="53" t="s">
        <v>76</v>
      </c>
      <c r="S361" s="76">
        <v>0.3</v>
      </c>
      <c r="T361" s="37">
        <v>1</v>
      </c>
      <c r="U361" s="83">
        <v>1</v>
      </c>
      <c r="V361" s="45">
        <f>SUMIF(ResumenCotizacion!$C:$C,E361,ResumenCotizacion!$P:$P)</f>
        <v>0</v>
      </c>
      <c r="W361" s="75">
        <f>IF(H361="USD",S361*SolCotizacion!$J$18,S361)</f>
        <v>1238.241</v>
      </c>
      <c r="X361" s="3">
        <f>ROUND(W361/(1-VLOOKUP("Total porcentaje:",ResumenCotizacion!$F:$H,3,0)),2)</f>
        <v>1238.24</v>
      </c>
      <c r="Y361" s="3">
        <f t="shared" si="17"/>
        <v>0</v>
      </c>
    </row>
    <row r="362" spans="1:25" ht="14.25" x14ac:dyDescent="0.2">
      <c r="A362" s="18" t="str">
        <f t="shared" si="15"/>
        <v>Catalogo principalOVS_ES ACADEMICOGN9-00009</v>
      </c>
      <c r="B362" s="18" t="str">
        <f t="shared" si="16"/>
        <v>GN9-00009OVS_ES ACADEMICO</v>
      </c>
      <c r="C362" s="18"/>
      <c r="D362" s="18" t="s">
        <v>122</v>
      </c>
      <c r="E362" s="46" t="s">
        <v>846</v>
      </c>
      <c r="F362" s="86" t="s">
        <v>124</v>
      </c>
      <c r="G362" s="18" t="s">
        <v>122</v>
      </c>
      <c r="H362" s="45" t="s">
        <v>125</v>
      </c>
      <c r="I362" s="18" t="s">
        <v>75</v>
      </c>
      <c r="J362" s="49" t="s">
        <v>847</v>
      </c>
      <c r="K362" s="48" t="s">
        <v>28</v>
      </c>
      <c r="L362" s="47" t="s">
        <v>90</v>
      </c>
      <c r="M362" s="44" t="s">
        <v>74</v>
      </c>
      <c r="N362" s="78" t="s">
        <v>75</v>
      </c>
      <c r="O362" s="78" t="s">
        <v>75</v>
      </c>
      <c r="P362" s="78" t="s">
        <v>75</v>
      </c>
      <c r="Q362" s="43" t="s">
        <v>846</v>
      </c>
      <c r="R362" s="53" t="s">
        <v>76</v>
      </c>
      <c r="S362" s="76">
        <v>0.6</v>
      </c>
      <c r="T362" s="37">
        <v>1</v>
      </c>
      <c r="U362" s="83">
        <v>1</v>
      </c>
      <c r="V362" s="45">
        <f>SUMIF(ResumenCotizacion!$C:$C,E362,ResumenCotizacion!$P:$P)</f>
        <v>0</v>
      </c>
      <c r="W362" s="75">
        <f>IF(H362="USD",S362*SolCotizacion!$J$18,S362)</f>
        <v>2476.482</v>
      </c>
      <c r="X362" s="3">
        <f>ROUND(W362/(1-VLOOKUP("Total porcentaje:",ResumenCotizacion!$F:$H,3,0)),2)</f>
        <v>2476.48</v>
      </c>
      <c r="Y362" s="3">
        <f t="shared" si="17"/>
        <v>0</v>
      </c>
    </row>
    <row r="363" spans="1:25" ht="14.25" x14ac:dyDescent="0.2">
      <c r="A363" s="18" t="str">
        <f t="shared" si="15"/>
        <v>Catalogo principalOVS_ES ACADEMICOGN9-00010</v>
      </c>
      <c r="B363" s="18" t="str">
        <f t="shared" si="16"/>
        <v>GN9-00010OVS_ES ACADEMICO</v>
      </c>
      <c r="C363" s="18"/>
      <c r="D363" s="18" t="s">
        <v>122</v>
      </c>
      <c r="E363" s="46" t="s">
        <v>848</v>
      </c>
      <c r="F363" s="86" t="s">
        <v>124</v>
      </c>
      <c r="G363" s="18" t="s">
        <v>122</v>
      </c>
      <c r="H363" s="45" t="s">
        <v>125</v>
      </c>
      <c r="I363" s="18" t="s">
        <v>75</v>
      </c>
      <c r="J363" s="49" t="s">
        <v>849</v>
      </c>
      <c r="K363" s="48" t="s">
        <v>28</v>
      </c>
      <c r="L363" s="47" t="s">
        <v>90</v>
      </c>
      <c r="M363" s="44" t="s">
        <v>74</v>
      </c>
      <c r="N363" s="78" t="s">
        <v>75</v>
      </c>
      <c r="O363" s="78" t="s">
        <v>75</v>
      </c>
      <c r="P363" s="78" t="s">
        <v>75</v>
      </c>
      <c r="Q363" s="43" t="s">
        <v>848</v>
      </c>
      <c r="R363" s="53" t="s">
        <v>76</v>
      </c>
      <c r="S363" s="76">
        <v>0.6</v>
      </c>
      <c r="T363" s="37">
        <v>1</v>
      </c>
      <c r="U363" s="83">
        <v>1</v>
      </c>
      <c r="V363" s="45">
        <f>SUMIF(ResumenCotizacion!$C:$C,E363,ResumenCotizacion!$P:$P)</f>
        <v>0</v>
      </c>
      <c r="W363" s="75">
        <f>IF(H363="USD",S363*SolCotizacion!$J$18,S363)</f>
        <v>2476.482</v>
      </c>
      <c r="X363" s="3">
        <f>ROUND(W363/(1-VLOOKUP("Total porcentaje:",ResumenCotizacion!$F:$H,3,0)),2)</f>
        <v>2476.48</v>
      </c>
      <c r="Y363" s="3">
        <f t="shared" si="17"/>
        <v>0</v>
      </c>
    </row>
    <row r="364" spans="1:25" ht="14.25" x14ac:dyDescent="0.2">
      <c r="A364" s="18" t="str">
        <f t="shared" si="15"/>
        <v>Catalogo principalOVS_ES ACADEMICOGNH-00001</v>
      </c>
      <c r="B364" s="18" t="str">
        <f t="shared" si="16"/>
        <v>GNH-00001OVS_ES ACADEMICO</v>
      </c>
      <c r="C364" s="18"/>
      <c r="D364" s="18" t="s">
        <v>122</v>
      </c>
      <c r="E364" s="46" t="s">
        <v>850</v>
      </c>
      <c r="F364" s="86" t="s">
        <v>124</v>
      </c>
      <c r="G364" s="18" t="s">
        <v>122</v>
      </c>
      <c r="H364" s="45" t="s">
        <v>125</v>
      </c>
      <c r="I364" s="18" t="s">
        <v>75</v>
      </c>
      <c r="J364" s="49" t="s">
        <v>851</v>
      </c>
      <c r="K364" s="48" t="s">
        <v>28</v>
      </c>
      <c r="L364" s="47" t="s">
        <v>90</v>
      </c>
      <c r="M364" s="44" t="s">
        <v>74</v>
      </c>
      <c r="N364" s="78" t="s">
        <v>75</v>
      </c>
      <c r="O364" s="78" t="s">
        <v>75</v>
      </c>
      <c r="P364" s="78" t="s">
        <v>75</v>
      </c>
      <c r="Q364" s="43" t="s">
        <v>850</v>
      </c>
      <c r="R364" s="53" t="s">
        <v>76</v>
      </c>
      <c r="S364" s="76">
        <v>22</v>
      </c>
      <c r="T364" s="37">
        <v>1</v>
      </c>
      <c r="U364" s="83">
        <v>1</v>
      </c>
      <c r="V364" s="45">
        <f>SUMIF(ResumenCotizacion!$C:$C,E364,ResumenCotizacion!$P:$P)</f>
        <v>0</v>
      </c>
      <c r="W364" s="75">
        <f>IF(H364="USD",S364*SolCotizacion!$J$18,S364)</f>
        <v>90804.340000000011</v>
      </c>
      <c r="X364" s="3">
        <f>ROUND(W364/(1-VLOOKUP("Total porcentaje:",ResumenCotizacion!$F:$H,3,0)),2)</f>
        <v>90804.34</v>
      </c>
      <c r="Y364" s="3">
        <f t="shared" si="17"/>
        <v>0</v>
      </c>
    </row>
    <row r="365" spans="1:25" ht="14.25" x14ac:dyDescent="0.2">
      <c r="A365" s="18" t="str">
        <f t="shared" si="15"/>
        <v>Catalogo principalOVS_ES ACADEMICOGNH-00002</v>
      </c>
      <c r="B365" s="18" t="str">
        <f t="shared" si="16"/>
        <v>GNH-00002OVS_ES ACADEMICO</v>
      </c>
      <c r="C365" s="18"/>
      <c r="D365" s="18" t="s">
        <v>122</v>
      </c>
      <c r="E365" s="46" t="s">
        <v>852</v>
      </c>
      <c r="F365" s="86" t="s">
        <v>124</v>
      </c>
      <c r="G365" s="18" t="s">
        <v>122</v>
      </c>
      <c r="H365" s="45" t="s">
        <v>125</v>
      </c>
      <c r="I365" s="18" t="s">
        <v>75</v>
      </c>
      <c r="J365" s="49" t="s">
        <v>853</v>
      </c>
      <c r="K365" s="48" t="s">
        <v>28</v>
      </c>
      <c r="L365" s="47" t="s">
        <v>90</v>
      </c>
      <c r="M365" s="44" t="s">
        <v>74</v>
      </c>
      <c r="N365" s="78" t="s">
        <v>75</v>
      </c>
      <c r="O365" s="78" t="s">
        <v>75</v>
      </c>
      <c r="P365" s="78" t="s">
        <v>75</v>
      </c>
      <c r="Q365" s="43" t="s">
        <v>852</v>
      </c>
      <c r="R365" s="53" t="s">
        <v>76</v>
      </c>
      <c r="S365" s="76">
        <v>22</v>
      </c>
      <c r="T365" s="37">
        <v>1</v>
      </c>
      <c r="U365" s="83">
        <v>1</v>
      </c>
      <c r="V365" s="45">
        <f>SUMIF(ResumenCotizacion!$C:$C,E365,ResumenCotizacion!$P:$P)</f>
        <v>0</v>
      </c>
      <c r="W365" s="75">
        <f>IF(H365="USD",S365*SolCotizacion!$J$18,S365)</f>
        <v>90804.340000000011</v>
      </c>
      <c r="X365" s="3">
        <f>ROUND(W365/(1-VLOOKUP("Total porcentaje:",ResumenCotizacion!$F:$H,3,0)),2)</f>
        <v>90804.34</v>
      </c>
      <c r="Y365" s="3">
        <f t="shared" si="17"/>
        <v>0</v>
      </c>
    </row>
    <row r="366" spans="1:25" ht="14.25" x14ac:dyDescent="0.2">
      <c r="A366" s="18" t="str">
        <f t="shared" si="15"/>
        <v>Catalogo principalOVS_ES ACADEMICOGNH-00006</v>
      </c>
      <c r="B366" s="18" t="str">
        <f t="shared" si="16"/>
        <v>GNH-00006OVS_ES ACADEMICO</v>
      </c>
      <c r="C366" s="18"/>
      <c r="D366" s="18" t="s">
        <v>122</v>
      </c>
      <c r="E366" s="46" t="s">
        <v>854</v>
      </c>
      <c r="F366" s="86" t="s">
        <v>124</v>
      </c>
      <c r="G366" s="18" t="s">
        <v>122</v>
      </c>
      <c r="H366" s="45" t="s">
        <v>125</v>
      </c>
      <c r="I366" s="18" t="s">
        <v>75</v>
      </c>
      <c r="J366" s="49" t="s">
        <v>855</v>
      </c>
      <c r="K366" s="48" t="s">
        <v>28</v>
      </c>
      <c r="L366" s="47" t="s">
        <v>90</v>
      </c>
      <c r="M366" s="44" t="s">
        <v>74</v>
      </c>
      <c r="N366" s="78" t="s">
        <v>75</v>
      </c>
      <c r="O366" s="78" t="s">
        <v>75</v>
      </c>
      <c r="P366" s="78" t="s">
        <v>75</v>
      </c>
      <c r="Q366" s="43" t="s">
        <v>854</v>
      </c>
      <c r="R366" s="53" t="s">
        <v>76</v>
      </c>
      <c r="S366" s="76">
        <v>63.8</v>
      </c>
      <c r="T366" s="37">
        <v>1</v>
      </c>
      <c r="U366" s="83">
        <v>1</v>
      </c>
      <c r="V366" s="45">
        <f>SUMIF(ResumenCotizacion!$C:$C,E366,ResumenCotizacion!$P:$P)</f>
        <v>0</v>
      </c>
      <c r="W366" s="75">
        <f>IF(H366="USD",S366*SolCotizacion!$J$18,S366)</f>
        <v>263332.58600000001</v>
      </c>
      <c r="X366" s="3">
        <f>ROUND(W366/(1-VLOOKUP("Total porcentaje:",ResumenCotizacion!$F:$H,3,0)),2)</f>
        <v>263332.59000000003</v>
      </c>
      <c r="Y366" s="3">
        <f t="shared" si="17"/>
        <v>0</v>
      </c>
    </row>
    <row r="367" spans="1:25" ht="14.25" x14ac:dyDescent="0.2">
      <c r="A367" s="18" t="str">
        <f t="shared" si="15"/>
        <v>Catalogo principalOVS_ES ACADEMICOGNH-00007</v>
      </c>
      <c r="B367" s="18" t="str">
        <f t="shared" si="16"/>
        <v>GNH-00007OVS_ES ACADEMICO</v>
      </c>
      <c r="C367" s="18"/>
      <c r="D367" s="18" t="s">
        <v>122</v>
      </c>
      <c r="E367" s="46" t="s">
        <v>856</v>
      </c>
      <c r="F367" s="86" t="s">
        <v>124</v>
      </c>
      <c r="G367" s="18" t="s">
        <v>122</v>
      </c>
      <c r="H367" s="45" t="s">
        <v>125</v>
      </c>
      <c r="I367" s="18" t="s">
        <v>75</v>
      </c>
      <c r="J367" s="49" t="s">
        <v>857</v>
      </c>
      <c r="K367" s="48" t="s">
        <v>28</v>
      </c>
      <c r="L367" s="47" t="s">
        <v>90</v>
      </c>
      <c r="M367" s="44" t="s">
        <v>74</v>
      </c>
      <c r="N367" s="78" t="s">
        <v>75</v>
      </c>
      <c r="O367" s="78" t="s">
        <v>75</v>
      </c>
      <c r="P367" s="78" t="s">
        <v>75</v>
      </c>
      <c r="Q367" s="43" t="s">
        <v>856</v>
      </c>
      <c r="R367" s="53" t="s">
        <v>76</v>
      </c>
      <c r="S367" s="76">
        <v>63.8</v>
      </c>
      <c r="T367" s="37">
        <v>1</v>
      </c>
      <c r="U367" s="83">
        <v>1</v>
      </c>
      <c r="V367" s="45">
        <f>SUMIF(ResumenCotizacion!$C:$C,E367,ResumenCotizacion!$P:$P)</f>
        <v>0</v>
      </c>
      <c r="W367" s="75">
        <f>IF(H367="USD",S367*SolCotizacion!$J$18,S367)</f>
        <v>263332.58600000001</v>
      </c>
      <c r="X367" s="3">
        <f>ROUND(W367/(1-VLOOKUP("Total porcentaje:",ResumenCotizacion!$F:$H,3,0)),2)</f>
        <v>263332.59000000003</v>
      </c>
      <c r="Y367" s="3">
        <f t="shared" si="17"/>
        <v>0</v>
      </c>
    </row>
    <row r="368" spans="1:25" ht="14.25" x14ac:dyDescent="0.2">
      <c r="A368" s="18" t="str">
        <f t="shared" si="15"/>
        <v>Catalogo principalOVS_ES ACADEMICOGNH-00008</v>
      </c>
      <c r="B368" s="18" t="str">
        <f t="shared" si="16"/>
        <v>GNH-00008OVS_ES ACADEMICO</v>
      </c>
      <c r="C368" s="18"/>
      <c r="D368" s="18" t="s">
        <v>122</v>
      </c>
      <c r="E368" s="46" t="s">
        <v>858</v>
      </c>
      <c r="F368" s="86" t="s">
        <v>124</v>
      </c>
      <c r="G368" s="18" t="s">
        <v>122</v>
      </c>
      <c r="H368" s="45" t="s">
        <v>125</v>
      </c>
      <c r="I368" s="18" t="s">
        <v>75</v>
      </c>
      <c r="J368" s="49" t="s">
        <v>859</v>
      </c>
      <c r="K368" s="48" t="s">
        <v>28</v>
      </c>
      <c r="L368" s="47" t="s">
        <v>90</v>
      </c>
      <c r="M368" s="44" t="s">
        <v>74</v>
      </c>
      <c r="N368" s="78" t="s">
        <v>75</v>
      </c>
      <c r="O368" s="78" t="s">
        <v>75</v>
      </c>
      <c r="P368" s="78" t="s">
        <v>75</v>
      </c>
      <c r="Q368" s="43" t="s">
        <v>858</v>
      </c>
      <c r="R368" s="53" t="s">
        <v>76</v>
      </c>
      <c r="S368" s="76">
        <v>41.8</v>
      </c>
      <c r="T368" s="37">
        <v>1</v>
      </c>
      <c r="U368" s="83">
        <v>1</v>
      </c>
      <c r="V368" s="45">
        <f>SUMIF(ResumenCotizacion!$C:$C,E368,ResumenCotizacion!$P:$P)</f>
        <v>0</v>
      </c>
      <c r="W368" s="75">
        <f>IF(H368="USD",S368*SolCotizacion!$J$18,S368)</f>
        <v>172528.24599999998</v>
      </c>
      <c r="X368" s="3">
        <f>ROUND(W368/(1-VLOOKUP("Total porcentaje:",ResumenCotizacion!$F:$H,3,0)),2)</f>
        <v>172528.25</v>
      </c>
      <c r="Y368" s="3">
        <f t="shared" si="17"/>
        <v>0</v>
      </c>
    </row>
    <row r="369" spans="1:25" ht="14.25" x14ac:dyDescent="0.2">
      <c r="A369" s="18" t="str">
        <f t="shared" si="15"/>
        <v>Catalogo principalOVS_ES ACADEMICOGNH-00009</v>
      </c>
      <c r="B369" s="18" t="str">
        <f t="shared" si="16"/>
        <v>GNH-00009OVS_ES ACADEMICO</v>
      </c>
      <c r="C369" s="18"/>
      <c r="D369" s="18" t="s">
        <v>122</v>
      </c>
      <c r="E369" s="46" t="s">
        <v>860</v>
      </c>
      <c r="F369" s="86" t="s">
        <v>124</v>
      </c>
      <c r="G369" s="18" t="s">
        <v>122</v>
      </c>
      <c r="H369" s="45" t="s">
        <v>125</v>
      </c>
      <c r="I369" s="18" t="s">
        <v>75</v>
      </c>
      <c r="J369" s="49" t="s">
        <v>861</v>
      </c>
      <c r="K369" s="48" t="s">
        <v>28</v>
      </c>
      <c r="L369" s="47" t="s">
        <v>90</v>
      </c>
      <c r="M369" s="44" t="s">
        <v>74</v>
      </c>
      <c r="N369" s="78" t="s">
        <v>75</v>
      </c>
      <c r="O369" s="78" t="s">
        <v>75</v>
      </c>
      <c r="P369" s="78" t="s">
        <v>75</v>
      </c>
      <c r="Q369" s="43" t="s">
        <v>860</v>
      </c>
      <c r="R369" s="53" t="s">
        <v>76</v>
      </c>
      <c r="S369" s="76">
        <v>41.8</v>
      </c>
      <c r="T369" s="37">
        <v>1</v>
      </c>
      <c r="U369" s="83">
        <v>1</v>
      </c>
      <c r="V369" s="45">
        <f>SUMIF(ResumenCotizacion!$C:$C,E369,ResumenCotizacion!$P:$P)</f>
        <v>0</v>
      </c>
      <c r="W369" s="75">
        <f>IF(H369="USD",S369*SolCotizacion!$J$18,S369)</f>
        <v>172528.24599999998</v>
      </c>
      <c r="X369" s="3">
        <f>ROUND(W369/(1-VLOOKUP("Total porcentaje:",ResumenCotizacion!$F:$H,3,0)),2)</f>
        <v>172528.25</v>
      </c>
      <c r="Y369" s="3">
        <f t="shared" si="17"/>
        <v>0</v>
      </c>
    </row>
    <row r="370" spans="1:25" ht="14.25" x14ac:dyDescent="0.2">
      <c r="A370" s="18" t="str">
        <f t="shared" si="15"/>
        <v>Catalogo principalOVS_ES ACADEMICOGNH-00012</v>
      </c>
      <c r="B370" s="18" t="str">
        <f t="shared" si="16"/>
        <v>GNH-00012OVS_ES ACADEMICO</v>
      </c>
      <c r="C370" s="18"/>
      <c r="D370" s="18" t="s">
        <v>122</v>
      </c>
      <c r="E370" s="46" t="s">
        <v>862</v>
      </c>
      <c r="F370" s="86" t="s">
        <v>124</v>
      </c>
      <c r="G370" s="18" t="s">
        <v>122</v>
      </c>
      <c r="H370" s="45" t="s">
        <v>125</v>
      </c>
      <c r="I370" s="18" t="s">
        <v>75</v>
      </c>
      <c r="J370" s="49" t="s">
        <v>863</v>
      </c>
      <c r="K370" s="48" t="s">
        <v>28</v>
      </c>
      <c r="L370" s="47" t="s">
        <v>90</v>
      </c>
      <c r="M370" s="44" t="s">
        <v>74</v>
      </c>
      <c r="N370" s="78" t="s">
        <v>75</v>
      </c>
      <c r="O370" s="78" t="s">
        <v>75</v>
      </c>
      <c r="P370" s="78" t="s">
        <v>75</v>
      </c>
      <c r="Q370" s="43" t="s">
        <v>862</v>
      </c>
      <c r="R370" s="53" t="s">
        <v>76</v>
      </c>
      <c r="S370" s="76">
        <v>33.5</v>
      </c>
      <c r="T370" s="37">
        <v>1</v>
      </c>
      <c r="U370" s="83">
        <v>1</v>
      </c>
      <c r="V370" s="45">
        <f>SUMIF(ResumenCotizacion!$C:$C,E370,ResumenCotizacion!$P:$P)</f>
        <v>0</v>
      </c>
      <c r="W370" s="75">
        <f>IF(H370="USD",S370*SolCotizacion!$J$18,S370)</f>
        <v>138270.245</v>
      </c>
      <c r="X370" s="3">
        <f>ROUND(W370/(1-VLOOKUP("Total porcentaje:",ResumenCotizacion!$F:$H,3,0)),2)</f>
        <v>138270.25</v>
      </c>
      <c r="Y370" s="3">
        <f t="shared" si="17"/>
        <v>0</v>
      </c>
    </row>
    <row r="371" spans="1:25" ht="14.25" x14ac:dyDescent="0.2">
      <c r="A371" s="18" t="str">
        <f t="shared" si="15"/>
        <v>Catalogo principalOVS_ES ACADEMICOGNH-00013</v>
      </c>
      <c r="B371" s="18" t="str">
        <f t="shared" si="16"/>
        <v>GNH-00013OVS_ES ACADEMICO</v>
      </c>
      <c r="C371" s="18"/>
      <c r="D371" s="18" t="s">
        <v>122</v>
      </c>
      <c r="E371" s="46" t="s">
        <v>864</v>
      </c>
      <c r="F371" s="86" t="s">
        <v>124</v>
      </c>
      <c r="G371" s="18" t="s">
        <v>122</v>
      </c>
      <c r="H371" s="45" t="s">
        <v>125</v>
      </c>
      <c r="I371" s="18" t="s">
        <v>75</v>
      </c>
      <c r="J371" s="49" t="s">
        <v>865</v>
      </c>
      <c r="K371" s="48" t="s">
        <v>28</v>
      </c>
      <c r="L371" s="47" t="s">
        <v>90</v>
      </c>
      <c r="M371" s="44" t="s">
        <v>74</v>
      </c>
      <c r="N371" s="78" t="s">
        <v>75</v>
      </c>
      <c r="O371" s="78" t="s">
        <v>75</v>
      </c>
      <c r="P371" s="78" t="s">
        <v>75</v>
      </c>
      <c r="Q371" s="43" t="s">
        <v>864</v>
      </c>
      <c r="R371" s="53" t="s">
        <v>76</v>
      </c>
      <c r="S371" s="76">
        <v>33.5</v>
      </c>
      <c r="T371" s="37">
        <v>1</v>
      </c>
      <c r="U371" s="83">
        <v>1</v>
      </c>
      <c r="V371" s="45">
        <f>SUMIF(ResumenCotizacion!$C:$C,E371,ResumenCotizacion!$P:$P)</f>
        <v>0</v>
      </c>
      <c r="W371" s="75">
        <f>IF(H371="USD",S371*SolCotizacion!$J$18,S371)</f>
        <v>138270.245</v>
      </c>
      <c r="X371" s="3">
        <f>ROUND(W371/(1-VLOOKUP("Total porcentaje:",ResumenCotizacion!$F:$H,3,0)),2)</f>
        <v>138270.25</v>
      </c>
      <c r="Y371" s="3">
        <f t="shared" si="17"/>
        <v>0</v>
      </c>
    </row>
    <row r="372" spans="1:25" ht="14.25" x14ac:dyDescent="0.2">
      <c r="A372" s="18" t="str">
        <f t="shared" si="15"/>
        <v>Catalogo principalOVS_ES ACADEMICOGNH-00014</v>
      </c>
      <c r="B372" s="18" t="str">
        <f t="shared" si="16"/>
        <v>GNH-00014OVS_ES ACADEMICO</v>
      </c>
      <c r="C372" s="18"/>
      <c r="D372" s="18" t="s">
        <v>122</v>
      </c>
      <c r="E372" s="46" t="s">
        <v>866</v>
      </c>
      <c r="F372" s="86" t="s">
        <v>124</v>
      </c>
      <c r="G372" s="18" t="s">
        <v>122</v>
      </c>
      <c r="H372" s="45" t="s">
        <v>125</v>
      </c>
      <c r="I372" s="18" t="s">
        <v>75</v>
      </c>
      <c r="J372" s="49" t="s">
        <v>867</v>
      </c>
      <c r="K372" s="48" t="s">
        <v>28</v>
      </c>
      <c r="L372" s="47" t="s">
        <v>90</v>
      </c>
      <c r="M372" s="44" t="s">
        <v>74</v>
      </c>
      <c r="N372" s="78" t="s">
        <v>75</v>
      </c>
      <c r="O372" s="78" t="s">
        <v>75</v>
      </c>
      <c r="P372" s="78" t="s">
        <v>75</v>
      </c>
      <c r="Q372" s="43" t="s">
        <v>866</v>
      </c>
      <c r="R372" s="53" t="s">
        <v>76</v>
      </c>
      <c r="S372" s="76">
        <v>25.8</v>
      </c>
      <c r="T372" s="37">
        <v>1</v>
      </c>
      <c r="U372" s="83">
        <v>1</v>
      </c>
      <c r="V372" s="45">
        <f>SUMIF(ResumenCotizacion!$C:$C,E372,ResumenCotizacion!$P:$P)</f>
        <v>0</v>
      </c>
      <c r="W372" s="75">
        <f>IF(H372="USD",S372*SolCotizacion!$J$18,S372)</f>
        <v>106488.72600000001</v>
      </c>
      <c r="X372" s="3">
        <f>ROUND(W372/(1-VLOOKUP("Total porcentaje:",ResumenCotizacion!$F:$H,3,0)),2)</f>
        <v>106488.73</v>
      </c>
      <c r="Y372" s="3">
        <f t="shared" si="17"/>
        <v>0</v>
      </c>
    </row>
    <row r="373" spans="1:25" ht="14.25" x14ac:dyDescent="0.2">
      <c r="A373" s="18" t="str">
        <f t="shared" si="15"/>
        <v>Catalogo principalOVS_ES ACADEMICOGNH-00015</v>
      </c>
      <c r="B373" s="18" t="str">
        <f t="shared" si="16"/>
        <v>GNH-00015OVS_ES ACADEMICO</v>
      </c>
      <c r="C373" s="18"/>
      <c r="D373" s="18" t="s">
        <v>122</v>
      </c>
      <c r="E373" s="46" t="s">
        <v>868</v>
      </c>
      <c r="F373" s="86" t="s">
        <v>124</v>
      </c>
      <c r="G373" s="18" t="s">
        <v>122</v>
      </c>
      <c r="H373" s="45" t="s">
        <v>125</v>
      </c>
      <c r="I373" s="18" t="s">
        <v>75</v>
      </c>
      <c r="J373" s="49" t="s">
        <v>869</v>
      </c>
      <c r="K373" s="48" t="s">
        <v>28</v>
      </c>
      <c r="L373" s="47" t="s">
        <v>90</v>
      </c>
      <c r="M373" s="44" t="s">
        <v>74</v>
      </c>
      <c r="N373" s="78" t="s">
        <v>75</v>
      </c>
      <c r="O373" s="78" t="s">
        <v>75</v>
      </c>
      <c r="P373" s="78" t="s">
        <v>75</v>
      </c>
      <c r="Q373" s="43" t="s">
        <v>868</v>
      </c>
      <c r="R373" s="53" t="s">
        <v>76</v>
      </c>
      <c r="S373" s="76">
        <v>25.8</v>
      </c>
      <c r="T373" s="37">
        <v>1</v>
      </c>
      <c r="U373" s="83">
        <v>1</v>
      </c>
      <c r="V373" s="45">
        <f>SUMIF(ResumenCotizacion!$C:$C,E373,ResumenCotizacion!$P:$P)</f>
        <v>0</v>
      </c>
      <c r="W373" s="75">
        <f>IF(H373="USD",S373*SolCotizacion!$J$18,S373)</f>
        <v>106488.72600000001</v>
      </c>
      <c r="X373" s="3">
        <f>ROUND(W373/(1-VLOOKUP("Total porcentaje:",ResumenCotizacion!$F:$H,3,0)),2)</f>
        <v>106488.73</v>
      </c>
      <c r="Y373" s="3">
        <f t="shared" si="17"/>
        <v>0</v>
      </c>
    </row>
    <row r="374" spans="1:25" ht="14.25" x14ac:dyDescent="0.2">
      <c r="A374" s="18" t="str">
        <f t="shared" si="15"/>
        <v>Catalogo principalOVS_ES ACADEMICOGNK-00001</v>
      </c>
      <c r="B374" s="18" t="str">
        <f t="shared" si="16"/>
        <v>GNK-00001OVS_ES ACADEMICO</v>
      </c>
      <c r="C374" s="18"/>
      <c r="D374" s="18" t="s">
        <v>122</v>
      </c>
      <c r="E374" s="46" t="s">
        <v>870</v>
      </c>
      <c r="F374" s="86" t="s">
        <v>124</v>
      </c>
      <c r="G374" s="18" t="s">
        <v>122</v>
      </c>
      <c r="H374" s="45" t="s">
        <v>125</v>
      </c>
      <c r="I374" s="18" t="s">
        <v>75</v>
      </c>
      <c r="J374" s="49" t="s">
        <v>871</v>
      </c>
      <c r="K374" s="48" t="s">
        <v>28</v>
      </c>
      <c r="L374" s="47" t="s">
        <v>90</v>
      </c>
      <c r="M374" s="44" t="s">
        <v>74</v>
      </c>
      <c r="N374" s="78" t="s">
        <v>75</v>
      </c>
      <c r="O374" s="78" t="s">
        <v>75</v>
      </c>
      <c r="P374" s="78" t="s">
        <v>75</v>
      </c>
      <c r="Q374" s="43" t="s">
        <v>870</v>
      </c>
      <c r="R374" s="53" t="s">
        <v>76</v>
      </c>
      <c r="S374" s="76">
        <v>39.9</v>
      </c>
      <c r="T374" s="37">
        <v>1</v>
      </c>
      <c r="U374" s="83">
        <v>1</v>
      </c>
      <c r="V374" s="45">
        <f>SUMIF(ResumenCotizacion!$C:$C,E374,ResumenCotizacion!$P:$P)</f>
        <v>0</v>
      </c>
      <c r="W374" s="75">
        <f>IF(H374="USD",S374*SolCotizacion!$J$18,S374)</f>
        <v>164686.05300000001</v>
      </c>
      <c r="X374" s="3">
        <f>ROUND(W374/(1-VLOOKUP("Total porcentaje:",ResumenCotizacion!$F:$H,3,0)),2)</f>
        <v>164686.04999999999</v>
      </c>
      <c r="Y374" s="3">
        <f t="shared" si="17"/>
        <v>0</v>
      </c>
    </row>
    <row r="375" spans="1:25" ht="14.25" x14ac:dyDescent="0.2">
      <c r="A375" s="18" t="str">
        <f t="shared" si="15"/>
        <v>Catalogo principalOVS_ES ACADEMICOGNK-00002</v>
      </c>
      <c r="B375" s="18" t="str">
        <f t="shared" si="16"/>
        <v>GNK-00002OVS_ES ACADEMICO</v>
      </c>
      <c r="C375" s="18"/>
      <c r="D375" s="18" t="s">
        <v>122</v>
      </c>
      <c r="E375" s="46" t="s">
        <v>872</v>
      </c>
      <c r="F375" s="86" t="s">
        <v>124</v>
      </c>
      <c r="G375" s="18" t="s">
        <v>122</v>
      </c>
      <c r="H375" s="45" t="s">
        <v>125</v>
      </c>
      <c r="I375" s="18" t="s">
        <v>75</v>
      </c>
      <c r="J375" s="49" t="s">
        <v>873</v>
      </c>
      <c r="K375" s="48" t="s">
        <v>28</v>
      </c>
      <c r="L375" s="47" t="s">
        <v>90</v>
      </c>
      <c r="M375" s="44" t="s">
        <v>74</v>
      </c>
      <c r="N375" s="78" t="s">
        <v>75</v>
      </c>
      <c r="O375" s="78" t="s">
        <v>75</v>
      </c>
      <c r="P375" s="78" t="s">
        <v>75</v>
      </c>
      <c r="Q375" s="43" t="s">
        <v>872</v>
      </c>
      <c r="R375" s="53" t="s">
        <v>76</v>
      </c>
      <c r="S375" s="76">
        <v>26.2</v>
      </c>
      <c r="T375" s="37">
        <v>1</v>
      </c>
      <c r="U375" s="83">
        <v>1</v>
      </c>
      <c r="V375" s="45">
        <f>SUMIF(ResumenCotizacion!$C:$C,E375,ResumenCotizacion!$P:$P)</f>
        <v>0</v>
      </c>
      <c r="W375" s="75">
        <f>IF(H375="USD",S375*SolCotizacion!$J$18,S375)</f>
        <v>108139.71400000001</v>
      </c>
      <c r="X375" s="3">
        <f>ROUND(W375/(1-VLOOKUP("Total porcentaje:",ResumenCotizacion!$F:$H,3,0)),2)</f>
        <v>108139.71</v>
      </c>
      <c r="Y375" s="3">
        <f t="shared" si="17"/>
        <v>0</v>
      </c>
    </row>
    <row r="376" spans="1:25" ht="14.25" x14ac:dyDescent="0.2">
      <c r="A376" s="18" t="str">
        <f t="shared" si="15"/>
        <v>Catalogo principalOVS_ES ACADEMICOGNL-00001</v>
      </c>
      <c r="B376" s="18" t="str">
        <f t="shared" si="16"/>
        <v>GNL-00001OVS_ES ACADEMICO</v>
      </c>
      <c r="C376" s="18"/>
      <c r="D376" s="18" t="s">
        <v>122</v>
      </c>
      <c r="E376" s="46" t="s">
        <v>874</v>
      </c>
      <c r="F376" s="86" t="s">
        <v>124</v>
      </c>
      <c r="G376" s="18" t="s">
        <v>122</v>
      </c>
      <c r="H376" s="45" t="s">
        <v>125</v>
      </c>
      <c r="I376" s="18" t="s">
        <v>75</v>
      </c>
      <c r="J376" s="49" t="s">
        <v>875</v>
      </c>
      <c r="K376" s="48" t="s">
        <v>28</v>
      </c>
      <c r="L376" s="47" t="s">
        <v>90</v>
      </c>
      <c r="M376" s="44" t="s">
        <v>74</v>
      </c>
      <c r="N376" s="78" t="s">
        <v>75</v>
      </c>
      <c r="O376" s="78" t="s">
        <v>75</v>
      </c>
      <c r="P376" s="78" t="s">
        <v>75</v>
      </c>
      <c r="Q376" s="43" t="s">
        <v>874</v>
      </c>
      <c r="R376" s="53" t="s">
        <v>76</v>
      </c>
      <c r="S376" s="76">
        <v>63.8</v>
      </c>
      <c r="T376" s="37">
        <v>1</v>
      </c>
      <c r="U376" s="83">
        <v>1</v>
      </c>
      <c r="V376" s="45">
        <f>SUMIF(ResumenCotizacion!$C:$C,E376,ResumenCotizacion!$P:$P)</f>
        <v>0</v>
      </c>
      <c r="W376" s="75">
        <f>IF(H376="USD",S376*SolCotizacion!$J$18,S376)</f>
        <v>263332.58600000001</v>
      </c>
      <c r="X376" s="3">
        <f>ROUND(W376/(1-VLOOKUP("Total porcentaje:",ResumenCotizacion!$F:$H,3,0)),2)</f>
        <v>263332.59000000003</v>
      </c>
      <c r="Y376" s="3">
        <f t="shared" si="17"/>
        <v>0</v>
      </c>
    </row>
    <row r="377" spans="1:25" ht="14.25" x14ac:dyDescent="0.2">
      <c r="A377" s="18" t="str">
        <f t="shared" si="15"/>
        <v>Catalogo principalOVS_ES ACADEMICOGNL-00002</v>
      </c>
      <c r="B377" s="18" t="str">
        <f t="shared" si="16"/>
        <v>GNL-00002OVS_ES ACADEMICO</v>
      </c>
      <c r="C377" s="18"/>
      <c r="D377" s="18" t="s">
        <v>122</v>
      </c>
      <c r="E377" s="46" t="s">
        <v>876</v>
      </c>
      <c r="F377" s="86" t="s">
        <v>124</v>
      </c>
      <c r="G377" s="18" t="s">
        <v>122</v>
      </c>
      <c r="H377" s="45" t="s">
        <v>125</v>
      </c>
      <c r="I377" s="18" t="s">
        <v>75</v>
      </c>
      <c r="J377" s="49" t="s">
        <v>877</v>
      </c>
      <c r="K377" s="48" t="s">
        <v>28</v>
      </c>
      <c r="L377" s="47" t="s">
        <v>90</v>
      </c>
      <c r="M377" s="44" t="s">
        <v>74</v>
      </c>
      <c r="N377" s="78" t="s">
        <v>75</v>
      </c>
      <c r="O377" s="78" t="s">
        <v>75</v>
      </c>
      <c r="P377" s="78" t="s">
        <v>75</v>
      </c>
      <c r="Q377" s="43" t="s">
        <v>876</v>
      </c>
      <c r="R377" s="53" t="s">
        <v>76</v>
      </c>
      <c r="S377" s="76">
        <v>63.8</v>
      </c>
      <c r="T377" s="37">
        <v>1</v>
      </c>
      <c r="U377" s="83">
        <v>1</v>
      </c>
      <c r="V377" s="45">
        <f>SUMIF(ResumenCotizacion!$C:$C,E377,ResumenCotizacion!$P:$P)</f>
        <v>0</v>
      </c>
      <c r="W377" s="75">
        <f>IF(H377="USD",S377*SolCotizacion!$J$18,S377)</f>
        <v>263332.58600000001</v>
      </c>
      <c r="X377" s="3">
        <f>ROUND(W377/(1-VLOOKUP("Total porcentaje:",ResumenCotizacion!$F:$H,3,0)),2)</f>
        <v>263332.59000000003</v>
      </c>
      <c r="Y377" s="3">
        <f t="shared" si="17"/>
        <v>0</v>
      </c>
    </row>
    <row r="378" spans="1:25" ht="14.25" x14ac:dyDescent="0.2">
      <c r="A378" s="18" t="str">
        <f t="shared" si="15"/>
        <v>Catalogo principalOVS_ES ACADEMICOGNL-00003</v>
      </c>
      <c r="B378" s="18" t="str">
        <f t="shared" si="16"/>
        <v>GNL-00003OVS_ES ACADEMICO</v>
      </c>
      <c r="C378" s="18"/>
      <c r="D378" s="18" t="s">
        <v>122</v>
      </c>
      <c r="E378" s="46" t="s">
        <v>878</v>
      </c>
      <c r="F378" s="86" t="s">
        <v>124</v>
      </c>
      <c r="G378" s="18" t="s">
        <v>122</v>
      </c>
      <c r="H378" s="45" t="s">
        <v>125</v>
      </c>
      <c r="I378" s="18" t="s">
        <v>75</v>
      </c>
      <c r="J378" s="49" t="s">
        <v>879</v>
      </c>
      <c r="K378" s="48" t="s">
        <v>28</v>
      </c>
      <c r="L378" s="47" t="s">
        <v>90</v>
      </c>
      <c r="M378" s="44" t="s">
        <v>74</v>
      </c>
      <c r="N378" s="78" t="s">
        <v>75</v>
      </c>
      <c r="O378" s="78" t="s">
        <v>75</v>
      </c>
      <c r="P378" s="78" t="s">
        <v>75</v>
      </c>
      <c r="Q378" s="43" t="s">
        <v>878</v>
      </c>
      <c r="R378" s="53" t="s">
        <v>76</v>
      </c>
      <c r="S378" s="76">
        <v>41.8</v>
      </c>
      <c r="T378" s="37">
        <v>1</v>
      </c>
      <c r="U378" s="83">
        <v>1</v>
      </c>
      <c r="V378" s="45">
        <f>SUMIF(ResumenCotizacion!$C:$C,E378,ResumenCotizacion!$P:$P)</f>
        <v>0</v>
      </c>
      <c r="W378" s="75">
        <f>IF(H378="USD",S378*SolCotizacion!$J$18,S378)</f>
        <v>172528.24599999998</v>
      </c>
      <c r="X378" s="3">
        <f>ROUND(W378/(1-VLOOKUP("Total porcentaje:",ResumenCotizacion!$F:$H,3,0)),2)</f>
        <v>172528.25</v>
      </c>
      <c r="Y378" s="3">
        <f t="shared" si="17"/>
        <v>0</v>
      </c>
    </row>
    <row r="379" spans="1:25" ht="14.25" x14ac:dyDescent="0.2">
      <c r="A379" s="18" t="str">
        <f t="shared" si="15"/>
        <v>Catalogo principalOVS_ES ACADEMICOGNL-00004</v>
      </c>
      <c r="B379" s="18" t="str">
        <f t="shared" si="16"/>
        <v>GNL-00004OVS_ES ACADEMICO</v>
      </c>
      <c r="C379" s="18"/>
      <c r="D379" s="18" t="s">
        <v>122</v>
      </c>
      <c r="E379" s="46" t="s">
        <v>880</v>
      </c>
      <c r="F379" s="86" t="s">
        <v>124</v>
      </c>
      <c r="G379" s="18" t="s">
        <v>122</v>
      </c>
      <c r="H379" s="45" t="s">
        <v>125</v>
      </c>
      <c r="I379" s="18" t="s">
        <v>75</v>
      </c>
      <c r="J379" s="49" t="s">
        <v>881</v>
      </c>
      <c r="K379" s="48" t="s">
        <v>28</v>
      </c>
      <c r="L379" s="47" t="s">
        <v>90</v>
      </c>
      <c r="M379" s="44" t="s">
        <v>74</v>
      </c>
      <c r="N379" s="78" t="s">
        <v>75</v>
      </c>
      <c r="O379" s="78" t="s">
        <v>75</v>
      </c>
      <c r="P379" s="78" t="s">
        <v>75</v>
      </c>
      <c r="Q379" s="43" t="s">
        <v>880</v>
      </c>
      <c r="R379" s="53" t="s">
        <v>76</v>
      </c>
      <c r="S379" s="76">
        <v>41.8</v>
      </c>
      <c r="T379" s="37">
        <v>1</v>
      </c>
      <c r="U379" s="83">
        <v>1</v>
      </c>
      <c r="V379" s="45">
        <f>SUMIF(ResumenCotizacion!$C:$C,E379,ResumenCotizacion!$P:$P)</f>
        <v>0</v>
      </c>
      <c r="W379" s="75">
        <f>IF(H379="USD",S379*SolCotizacion!$J$18,S379)</f>
        <v>172528.24599999998</v>
      </c>
      <c r="X379" s="3">
        <f>ROUND(W379/(1-VLOOKUP("Total porcentaje:",ResumenCotizacion!$F:$H,3,0)),2)</f>
        <v>172528.25</v>
      </c>
      <c r="Y379" s="3">
        <f t="shared" si="17"/>
        <v>0</v>
      </c>
    </row>
    <row r="380" spans="1:25" ht="14.25" x14ac:dyDescent="0.2">
      <c r="A380" s="18" t="str">
        <f t="shared" si="15"/>
        <v>Catalogo principalOVS_ES ACADEMICOGNU-00001</v>
      </c>
      <c r="B380" s="18" t="str">
        <f t="shared" si="16"/>
        <v>GNU-00001OVS_ES ACADEMICO</v>
      </c>
      <c r="C380" s="18"/>
      <c r="D380" s="18" t="s">
        <v>122</v>
      </c>
      <c r="E380" s="46" t="s">
        <v>882</v>
      </c>
      <c r="F380" s="86" t="s">
        <v>124</v>
      </c>
      <c r="G380" s="18" t="s">
        <v>122</v>
      </c>
      <c r="H380" s="45" t="s">
        <v>125</v>
      </c>
      <c r="I380" s="18" t="s">
        <v>75</v>
      </c>
      <c r="J380" s="49" t="s">
        <v>883</v>
      </c>
      <c r="K380" s="48" t="s">
        <v>28</v>
      </c>
      <c r="L380" s="47" t="s">
        <v>90</v>
      </c>
      <c r="M380" s="44" t="s">
        <v>74</v>
      </c>
      <c r="N380" s="78" t="s">
        <v>75</v>
      </c>
      <c r="O380" s="78" t="s">
        <v>75</v>
      </c>
      <c r="P380" s="78" t="s">
        <v>75</v>
      </c>
      <c r="Q380" s="43" t="s">
        <v>882</v>
      </c>
      <c r="R380" s="53" t="s">
        <v>76</v>
      </c>
      <c r="S380" s="76">
        <v>39.9</v>
      </c>
      <c r="T380" s="37">
        <v>1</v>
      </c>
      <c r="U380" s="83">
        <v>1</v>
      </c>
      <c r="V380" s="45">
        <f>SUMIF(ResumenCotizacion!$C:$C,E380,ResumenCotizacion!$P:$P)</f>
        <v>0</v>
      </c>
      <c r="W380" s="75">
        <f>IF(H380="USD",S380*SolCotizacion!$J$18,S380)</f>
        <v>164686.05300000001</v>
      </c>
      <c r="X380" s="3">
        <f>ROUND(W380/(1-VLOOKUP("Total porcentaje:",ResumenCotizacion!$F:$H,3,0)),2)</f>
        <v>164686.04999999999</v>
      </c>
      <c r="Y380" s="3">
        <f t="shared" si="17"/>
        <v>0</v>
      </c>
    </row>
    <row r="381" spans="1:25" ht="14.25" x14ac:dyDescent="0.2">
      <c r="A381" s="18" t="str">
        <f t="shared" si="15"/>
        <v>Catalogo principalOVS_ES ACADEMICOGNU-00002</v>
      </c>
      <c r="B381" s="18" t="str">
        <f t="shared" si="16"/>
        <v>GNU-00002OVS_ES ACADEMICO</v>
      </c>
      <c r="C381" s="18"/>
      <c r="D381" s="18" t="s">
        <v>122</v>
      </c>
      <c r="E381" s="46" t="s">
        <v>884</v>
      </c>
      <c r="F381" s="86" t="s">
        <v>124</v>
      </c>
      <c r="G381" s="18" t="s">
        <v>122</v>
      </c>
      <c r="H381" s="45" t="s">
        <v>125</v>
      </c>
      <c r="I381" s="18" t="s">
        <v>75</v>
      </c>
      <c r="J381" s="49" t="s">
        <v>885</v>
      </c>
      <c r="K381" s="48" t="s">
        <v>28</v>
      </c>
      <c r="L381" s="47" t="s">
        <v>90</v>
      </c>
      <c r="M381" s="44" t="s">
        <v>74</v>
      </c>
      <c r="N381" s="78" t="s">
        <v>75</v>
      </c>
      <c r="O381" s="78" t="s">
        <v>75</v>
      </c>
      <c r="P381" s="78" t="s">
        <v>75</v>
      </c>
      <c r="Q381" s="43" t="s">
        <v>884</v>
      </c>
      <c r="R381" s="53" t="s">
        <v>76</v>
      </c>
      <c r="S381" s="76">
        <v>26.2</v>
      </c>
      <c r="T381" s="37">
        <v>1</v>
      </c>
      <c r="U381" s="83">
        <v>1</v>
      </c>
      <c r="V381" s="45">
        <f>SUMIF(ResumenCotizacion!$C:$C,E381,ResumenCotizacion!$P:$P)</f>
        <v>0</v>
      </c>
      <c r="W381" s="75">
        <f>IF(H381="USD",S381*SolCotizacion!$J$18,S381)</f>
        <v>108139.71400000001</v>
      </c>
      <c r="X381" s="3">
        <f>ROUND(W381/(1-VLOOKUP("Total porcentaje:",ResumenCotizacion!$F:$H,3,0)),2)</f>
        <v>108139.71</v>
      </c>
      <c r="Y381" s="3">
        <f t="shared" si="17"/>
        <v>0</v>
      </c>
    </row>
    <row r="382" spans="1:25" ht="14.25" x14ac:dyDescent="0.2">
      <c r="A382" s="18" t="str">
        <f t="shared" si="15"/>
        <v>Catalogo principalOVS_ES ACADEMICOGNU-00003</v>
      </c>
      <c r="B382" s="18" t="str">
        <f t="shared" si="16"/>
        <v>GNU-00003OVS_ES ACADEMICO</v>
      </c>
      <c r="C382" s="18"/>
      <c r="D382" s="18" t="s">
        <v>122</v>
      </c>
      <c r="E382" s="46" t="s">
        <v>886</v>
      </c>
      <c r="F382" s="86" t="s">
        <v>124</v>
      </c>
      <c r="G382" s="18" t="s">
        <v>122</v>
      </c>
      <c r="H382" s="45" t="s">
        <v>125</v>
      </c>
      <c r="I382" s="18" t="s">
        <v>75</v>
      </c>
      <c r="J382" s="49" t="s">
        <v>887</v>
      </c>
      <c r="K382" s="48" t="s">
        <v>28</v>
      </c>
      <c r="L382" s="47" t="s">
        <v>90</v>
      </c>
      <c r="M382" s="44" t="s">
        <v>74</v>
      </c>
      <c r="N382" s="78" t="s">
        <v>75</v>
      </c>
      <c r="O382" s="78" t="s">
        <v>75</v>
      </c>
      <c r="P382" s="78" t="s">
        <v>75</v>
      </c>
      <c r="Q382" s="43" t="s">
        <v>886</v>
      </c>
      <c r="R382" s="53" t="s">
        <v>76</v>
      </c>
      <c r="S382" s="76">
        <v>16.2</v>
      </c>
      <c r="T382" s="37">
        <v>1</v>
      </c>
      <c r="U382" s="83">
        <v>1</v>
      </c>
      <c r="V382" s="45">
        <f>SUMIF(ResumenCotizacion!$C:$C,E382,ResumenCotizacion!$P:$P)</f>
        <v>0</v>
      </c>
      <c r="W382" s="75">
        <f>IF(H382="USD",S382*SolCotizacion!$J$18,S382)</f>
        <v>66865.013999999996</v>
      </c>
      <c r="X382" s="3">
        <f>ROUND(W382/(1-VLOOKUP("Total porcentaje:",ResumenCotizacion!$F:$H,3,0)),2)</f>
        <v>66865.009999999995</v>
      </c>
      <c r="Y382" s="3">
        <f t="shared" si="17"/>
        <v>0</v>
      </c>
    </row>
    <row r="383" spans="1:25" ht="14.25" x14ac:dyDescent="0.2">
      <c r="A383" s="18" t="str">
        <f t="shared" si="15"/>
        <v>Catalogo principalOVS_ES ACADEMICOGNU-00004</v>
      </c>
      <c r="B383" s="18" t="str">
        <f t="shared" si="16"/>
        <v>GNU-00004OVS_ES ACADEMICO</v>
      </c>
      <c r="C383" s="18"/>
      <c r="D383" s="18" t="s">
        <v>122</v>
      </c>
      <c r="E383" s="46" t="s">
        <v>888</v>
      </c>
      <c r="F383" s="86" t="s">
        <v>124</v>
      </c>
      <c r="G383" s="18" t="s">
        <v>122</v>
      </c>
      <c r="H383" s="45" t="s">
        <v>125</v>
      </c>
      <c r="I383" s="18" t="s">
        <v>75</v>
      </c>
      <c r="J383" s="49" t="s">
        <v>889</v>
      </c>
      <c r="K383" s="48" t="s">
        <v>28</v>
      </c>
      <c r="L383" s="47" t="s">
        <v>90</v>
      </c>
      <c r="M383" s="44" t="s">
        <v>74</v>
      </c>
      <c r="N383" s="78" t="s">
        <v>75</v>
      </c>
      <c r="O383" s="78" t="s">
        <v>75</v>
      </c>
      <c r="P383" s="78" t="s">
        <v>75</v>
      </c>
      <c r="Q383" s="43" t="s">
        <v>888</v>
      </c>
      <c r="R383" s="53" t="s">
        <v>76</v>
      </c>
      <c r="S383" s="76">
        <v>13.8</v>
      </c>
      <c r="T383" s="37">
        <v>1</v>
      </c>
      <c r="U383" s="83">
        <v>1</v>
      </c>
      <c r="V383" s="45">
        <f>SUMIF(ResumenCotizacion!$C:$C,E383,ResumenCotizacion!$P:$P)</f>
        <v>0</v>
      </c>
      <c r="W383" s="75">
        <f>IF(H383="USD",S383*SolCotizacion!$J$18,S383)</f>
        <v>56959.086000000003</v>
      </c>
      <c r="X383" s="3">
        <f>ROUND(W383/(1-VLOOKUP("Total porcentaje:",ResumenCotizacion!$F:$H,3,0)),2)</f>
        <v>56959.09</v>
      </c>
      <c r="Y383" s="3">
        <f t="shared" si="17"/>
        <v>0</v>
      </c>
    </row>
    <row r="384" spans="1:25" ht="14.25" x14ac:dyDescent="0.2">
      <c r="A384" s="18" t="str">
        <f t="shared" si="15"/>
        <v>Catalogo principalOVS_ES ACADEMICOGNU-00005</v>
      </c>
      <c r="B384" s="18" t="str">
        <f t="shared" si="16"/>
        <v>GNU-00005OVS_ES ACADEMICO</v>
      </c>
      <c r="C384" s="18"/>
      <c r="D384" s="18" t="s">
        <v>122</v>
      </c>
      <c r="E384" s="46" t="s">
        <v>890</v>
      </c>
      <c r="F384" s="86" t="s">
        <v>124</v>
      </c>
      <c r="G384" s="18" t="s">
        <v>122</v>
      </c>
      <c r="H384" s="45" t="s">
        <v>125</v>
      </c>
      <c r="I384" s="18" t="s">
        <v>75</v>
      </c>
      <c r="J384" s="49" t="s">
        <v>891</v>
      </c>
      <c r="K384" s="48" t="s">
        <v>28</v>
      </c>
      <c r="L384" s="47" t="s">
        <v>90</v>
      </c>
      <c r="M384" s="44" t="s">
        <v>74</v>
      </c>
      <c r="N384" s="78" t="s">
        <v>75</v>
      </c>
      <c r="O384" s="78" t="s">
        <v>75</v>
      </c>
      <c r="P384" s="78" t="s">
        <v>75</v>
      </c>
      <c r="Q384" s="43" t="s">
        <v>890</v>
      </c>
      <c r="R384" s="53" t="s">
        <v>76</v>
      </c>
      <c r="S384" s="76">
        <v>20.9</v>
      </c>
      <c r="T384" s="37">
        <v>1</v>
      </c>
      <c r="U384" s="83">
        <v>1</v>
      </c>
      <c r="V384" s="45">
        <f>SUMIF(ResumenCotizacion!$C:$C,E384,ResumenCotizacion!$P:$P)</f>
        <v>0</v>
      </c>
      <c r="W384" s="75">
        <f>IF(H384="USD",S384*SolCotizacion!$J$18,S384)</f>
        <v>86264.122999999992</v>
      </c>
      <c r="X384" s="3">
        <f>ROUND(W384/(1-VLOOKUP("Total porcentaje:",ResumenCotizacion!$F:$H,3,0)),2)</f>
        <v>86264.12</v>
      </c>
      <c r="Y384" s="3">
        <f t="shared" si="17"/>
        <v>0</v>
      </c>
    </row>
    <row r="385" spans="1:25" ht="14.25" x14ac:dyDescent="0.2">
      <c r="A385" s="18" t="str">
        <f t="shared" si="15"/>
        <v>Catalogo principalOVS_ES ACADEMICOGNV-00005</v>
      </c>
      <c r="B385" s="18" t="str">
        <f t="shared" si="16"/>
        <v>GNV-00005OVS_ES ACADEMICO</v>
      </c>
      <c r="C385" s="18"/>
      <c r="D385" s="18" t="s">
        <v>122</v>
      </c>
      <c r="E385" s="46" t="s">
        <v>892</v>
      </c>
      <c r="F385" s="86" t="s">
        <v>124</v>
      </c>
      <c r="G385" s="18" t="s">
        <v>122</v>
      </c>
      <c r="H385" s="45" t="s">
        <v>125</v>
      </c>
      <c r="I385" s="18" t="s">
        <v>75</v>
      </c>
      <c r="J385" s="49" t="s">
        <v>893</v>
      </c>
      <c r="K385" s="48" t="s">
        <v>28</v>
      </c>
      <c r="L385" s="47" t="s">
        <v>90</v>
      </c>
      <c r="M385" s="44" t="s">
        <v>74</v>
      </c>
      <c r="N385" s="78" t="s">
        <v>75</v>
      </c>
      <c r="O385" s="78" t="s">
        <v>75</v>
      </c>
      <c r="P385" s="78" t="s">
        <v>75</v>
      </c>
      <c r="Q385" s="43" t="s">
        <v>892</v>
      </c>
      <c r="R385" s="53" t="s">
        <v>76</v>
      </c>
      <c r="S385" s="76">
        <v>25.9</v>
      </c>
      <c r="T385" s="37">
        <v>1</v>
      </c>
      <c r="U385" s="83">
        <v>1</v>
      </c>
      <c r="V385" s="45">
        <f>SUMIF(ResumenCotizacion!$C:$C,E385,ResumenCotizacion!$P:$P)</f>
        <v>0</v>
      </c>
      <c r="W385" s="75">
        <f>IF(H385="USD",S385*SolCotizacion!$J$18,S385)</f>
        <v>106901.473</v>
      </c>
      <c r="X385" s="3">
        <f>ROUND(W385/(1-VLOOKUP("Total porcentaje:",ResumenCotizacion!$F:$H,3,0)),2)</f>
        <v>106901.47</v>
      </c>
      <c r="Y385" s="3">
        <f t="shared" si="17"/>
        <v>0</v>
      </c>
    </row>
    <row r="386" spans="1:25" ht="14.25" x14ac:dyDescent="0.2">
      <c r="A386" s="18" t="str">
        <f t="shared" ref="A386:A449" si="18">D386&amp;F386&amp;E386</f>
        <v>Catalogo principalOVS_ES ACADEMICOGNV-00006</v>
      </c>
      <c r="B386" s="18" t="str">
        <f t="shared" ref="B386:B449" si="19">E386&amp;F386</f>
        <v>GNV-00006OVS_ES ACADEMICO</v>
      </c>
      <c r="C386" s="18"/>
      <c r="D386" s="18" t="s">
        <v>122</v>
      </c>
      <c r="E386" s="46" t="s">
        <v>894</v>
      </c>
      <c r="F386" s="86" t="s">
        <v>124</v>
      </c>
      <c r="G386" s="18" t="s">
        <v>122</v>
      </c>
      <c r="H386" s="45" t="s">
        <v>125</v>
      </c>
      <c r="I386" s="18" t="s">
        <v>75</v>
      </c>
      <c r="J386" s="49" t="s">
        <v>895</v>
      </c>
      <c r="K386" s="48" t="s">
        <v>28</v>
      </c>
      <c r="L386" s="47" t="s">
        <v>90</v>
      </c>
      <c r="M386" s="44" t="s">
        <v>74</v>
      </c>
      <c r="N386" s="78" t="s">
        <v>75</v>
      </c>
      <c r="O386" s="78" t="s">
        <v>75</v>
      </c>
      <c r="P386" s="78" t="s">
        <v>75</v>
      </c>
      <c r="Q386" s="43" t="s">
        <v>894</v>
      </c>
      <c r="R386" s="53" t="s">
        <v>76</v>
      </c>
      <c r="S386" s="76">
        <v>25.9</v>
      </c>
      <c r="T386" s="37">
        <v>1</v>
      </c>
      <c r="U386" s="83">
        <v>1</v>
      </c>
      <c r="V386" s="45">
        <f>SUMIF(ResumenCotizacion!$C:$C,E386,ResumenCotizacion!$P:$P)</f>
        <v>0</v>
      </c>
      <c r="W386" s="75">
        <f>IF(H386="USD",S386*SolCotizacion!$J$18,S386)</f>
        <v>106901.473</v>
      </c>
      <c r="X386" s="3">
        <f>ROUND(W386/(1-VLOOKUP("Total porcentaje:",ResumenCotizacion!$F:$H,3,0)),2)</f>
        <v>106901.47</v>
      </c>
      <c r="Y386" s="3">
        <f t="shared" si="17"/>
        <v>0</v>
      </c>
    </row>
    <row r="387" spans="1:25" ht="14.25" x14ac:dyDescent="0.2">
      <c r="A387" s="18" t="str">
        <f t="shared" si="18"/>
        <v>Catalogo principalOVS_ES ACADEMICOGNV-00007</v>
      </c>
      <c r="B387" s="18" t="str">
        <f t="shared" si="19"/>
        <v>GNV-00007OVS_ES ACADEMICO</v>
      </c>
      <c r="C387" s="18"/>
      <c r="D387" s="18" t="s">
        <v>122</v>
      </c>
      <c r="E387" s="46" t="s">
        <v>896</v>
      </c>
      <c r="F387" s="86" t="s">
        <v>124</v>
      </c>
      <c r="G387" s="18" t="s">
        <v>122</v>
      </c>
      <c r="H387" s="45" t="s">
        <v>125</v>
      </c>
      <c r="I387" s="18" t="s">
        <v>75</v>
      </c>
      <c r="J387" s="49" t="s">
        <v>897</v>
      </c>
      <c r="K387" s="48" t="s">
        <v>28</v>
      </c>
      <c r="L387" s="47" t="s">
        <v>90</v>
      </c>
      <c r="M387" s="44" t="s">
        <v>74</v>
      </c>
      <c r="N387" s="78" t="s">
        <v>75</v>
      </c>
      <c r="O387" s="78" t="s">
        <v>75</v>
      </c>
      <c r="P387" s="78" t="s">
        <v>75</v>
      </c>
      <c r="Q387" s="43" t="s">
        <v>896</v>
      </c>
      <c r="R387" s="53" t="s">
        <v>76</v>
      </c>
      <c r="S387" s="76">
        <v>22</v>
      </c>
      <c r="T387" s="37">
        <v>1</v>
      </c>
      <c r="U387" s="83">
        <v>1</v>
      </c>
      <c r="V387" s="45">
        <f>SUMIF(ResumenCotizacion!$C:$C,E387,ResumenCotizacion!$P:$P)</f>
        <v>0</v>
      </c>
      <c r="W387" s="75">
        <f>IF(H387="USD",S387*SolCotizacion!$J$18,S387)</f>
        <v>90804.340000000011</v>
      </c>
      <c r="X387" s="3">
        <f>ROUND(W387/(1-VLOOKUP("Total porcentaje:",ResumenCotizacion!$F:$H,3,0)),2)</f>
        <v>90804.34</v>
      </c>
      <c r="Y387" s="3">
        <f t="shared" ref="Y387:Y450" si="20">V387*X387</f>
        <v>0</v>
      </c>
    </row>
    <row r="388" spans="1:25" ht="14.25" x14ac:dyDescent="0.2">
      <c r="A388" s="18" t="str">
        <f t="shared" si="18"/>
        <v>Catalogo principalOVS_ES ACADEMICOGNV-00008</v>
      </c>
      <c r="B388" s="18" t="str">
        <f t="shared" si="19"/>
        <v>GNV-00008OVS_ES ACADEMICO</v>
      </c>
      <c r="C388" s="18"/>
      <c r="D388" s="18" t="s">
        <v>122</v>
      </c>
      <c r="E388" s="46" t="s">
        <v>898</v>
      </c>
      <c r="F388" s="86" t="s">
        <v>124</v>
      </c>
      <c r="G388" s="18" t="s">
        <v>122</v>
      </c>
      <c r="H388" s="45" t="s">
        <v>125</v>
      </c>
      <c r="I388" s="18" t="s">
        <v>75</v>
      </c>
      <c r="J388" s="49" t="s">
        <v>899</v>
      </c>
      <c r="K388" s="48" t="s">
        <v>28</v>
      </c>
      <c r="L388" s="47" t="s">
        <v>90</v>
      </c>
      <c r="M388" s="44" t="s">
        <v>74</v>
      </c>
      <c r="N388" s="78" t="s">
        <v>75</v>
      </c>
      <c r="O388" s="78" t="s">
        <v>75</v>
      </c>
      <c r="P388" s="78" t="s">
        <v>75</v>
      </c>
      <c r="Q388" s="43" t="s">
        <v>898</v>
      </c>
      <c r="R388" s="53" t="s">
        <v>76</v>
      </c>
      <c r="S388" s="76">
        <v>22</v>
      </c>
      <c r="T388" s="37">
        <v>1</v>
      </c>
      <c r="U388" s="83">
        <v>1</v>
      </c>
      <c r="V388" s="45">
        <f>SUMIF(ResumenCotizacion!$C:$C,E388,ResumenCotizacion!$P:$P)</f>
        <v>0</v>
      </c>
      <c r="W388" s="75">
        <f>IF(H388="USD",S388*SolCotizacion!$J$18,S388)</f>
        <v>90804.340000000011</v>
      </c>
      <c r="X388" s="3">
        <f>ROUND(W388/(1-VLOOKUP("Total porcentaje:",ResumenCotizacion!$F:$H,3,0)),2)</f>
        <v>90804.34</v>
      </c>
      <c r="Y388" s="3">
        <f t="shared" si="20"/>
        <v>0</v>
      </c>
    </row>
    <row r="389" spans="1:25" ht="14.25" x14ac:dyDescent="0.2">
      <c r="A389" s="18" t="str">
        <f t="shared" si="18"/>
        <v>Catalogo principalOVS_ES ACADEMICOGNV-00010</v>
      </c>
      <c r="B389" s="18" t="str">
        <f t="shared" si="19"/>
        <v>GNV-00010OVS_ES ACADEMICO</v>
      </c>
      <c r="C389" s="18"/>
      <c r="D389" s="18" t="s">
        <v>122</v>
      </c>
      <c r="E389" s="46" t="s">
        <v>900</v>
      </c>
      <c r="F389" s="86" t="s">
        <v>124</v>
      </c>
      <c r="G389" s="18" t="s">
        <v>122</v>
      </c>
      <c r="H389" s="45" t="s">
        <v>125</v>
      </c>
      <c r="I389" s="18" t="s">
        <v>75</v>
      </c>
      <c r="J389" s="49" t="s">
        <v>901</v>
      </c>
      <c r="K389" s="48" t="s">
        <v>28</v>
      </c>
      <c r="L389" s="47" t="s">
        <v>90</v>
      </c>
      <c r="M389" s="44" t="s">
        <v>74</v>
      </c>
      <c r="N389" s="78" t="s">
        <v>75</v>
      </c>
      <c r="O389" s="78" t="s">
        <v>75</v>
      </c>
      <c r="P389" s="78" t="s">
        <v>75</v>
      </c>
      <c r="Q389" s="43" t="s">
        <v>900</v>
      </c>
      <c r="R389" s="53" t="s">
        <v>76</v>
      </c>
      <c r="S389" s="76">
        <v>33.5</v>
      </c>
      <c r="T389" s="37">
        <v>1</v>
      </c>
      <c r="U389" s="83">
        <v>1</v>
      </c>
      <c r="V389" s="45">
        <f>SUMIF(ResumenCotizacion!$C:$C,E389,ResumenCotizacion!$P:$P)</f>
        <v>0</v>
      </c>
      <c r="W389" s="75">
        <f>IF(H389="USD",S389*SolCotizacion!$J$18,S389)</f>
        <v>138270.245</v>
      </c>
      <c r="X389" s="3">
        <f>ROUND(W389/(1-VLOOKUP("Total porcentaje:",ResumenCotizacion!$F:$H,3,0)),2)</f>
        <v>138270.25</v>
      </c>
      <c r="Y389" s="3">
        <f t="shared" si="20"/>
        <v>0</v>
      </c>
    </row>
    <row r="390" spans="1:25" ht="14.25" x14ac:dyDescent="0.2">
      <c r="A390" s="18" t="str">
        <f t="shared" si="18"/>
        <v>Catalogo principalOVS_ES ACADEMICOGNV-00011</v>
      </c>
      <c r="B390" s="18" t="str">
        <f t="shared" si="19"/>
        <v>GNV-00011OVS_ES ACADEMICO</v>
      </c>
      <c r="C390" s="18"/>
      <c r="D390" s="18" t="s">
        <v>122</v>
      </c>
      <c r="E390" s="46" t="s">
        <v>902</v>
      </c>
      <c r="F390" s="86" t="s">
        <v>124</v>
      </c>
      <c r="G390" s="18" t="s">
        <v>122</v>
      </c>
      <c r="H390" s="45" t="s">
        <v>125</v>
      </c>
      <c r="I390" s="18" t="s">
        <v>75</v>
      </c>
      <c r="J390" s="49" t="s">
        <v>903</v>
      </c>
      <c r="K390" s="48" t="s">
        <v>28</v>
      </c>
      <c r="L390" s="47" t="s">
        <v>90</v>
      </c>
      <c r="M390" s="44" t="s">
        <v>74</v>
      </c>
      <c r="N390" s="78" t="s">
        <v>75</v>
      </c>
      <c r="O390" s="78" t="s">
        <v>75</v>
      </c>
      <c r="P390" s="78" t="s">
        <v>75</v>
      </c>
      <c r="Q390" s="43" t="s">
        <v>902</v>
      </c>
      <c r="R390" s="53" t="s">
        <v>76</v>
      </c>
      <c r="S390" s="76">
        <v>33.5</v>
      </c>
      <c r="T390" s="37">
        <v>1</v>
      </c>
      <c r="U390" s="83">
        <v>1</v>
      </c>
      <c r="V390" s="45">
        <f>SUMIF(ResumenCotizacion!$C:$C,E390,ResumenCotizacion!$P:$P)</f>
        <v>0</v>
      </c>
      <c r="W390" s="75">
        <f>IF(H390="USD",S390*SolCotizacion!$J$18,S390)</f>
        <v>138270.245</v>
      </c>
      <c r="X390" s="3">
        <f>ROUND(W390/(1-VLOOKUP("Total porcentaje:",ResumenCotizacion!$F:$H,3,0)),2)</f>
        <v>138270.25</v>
      </c>
      <c r="Y390" s="3">
        <f t="shared" si="20"/>
        <v>0</v>
      </c>
    </row>
    <row r="391" spans="1:25" ht="14.25" x14ac:dyDescent="0.2">
      <c r="A391" s="18" t="str">
        <f t="shared" si="18"/>
        <v>Catalogo principalOVS_ES ACADEMICOGNV-00013</v>
      </c>
      <c r="B391" s="18" t="str">
        <f t="shared" si="19"/>
        <v>GNV-00013OVS_ES ACADEMICO</v>
      </c>
      <c r="C391" s="18"/>
      <c r="D391" s="18" t="s">
        <v>122</v>
      </c>
      <c r="E391" s="46" t="s">
        <v>904</v>
      </c>
      <c r="F391" s="86" t="s">
        <v>124</v>
      </c>
      <c r="G391" s="18" t="s">
        <v>122</v>
      </c>
      <c r="H391" s="45" t="s">
        <v>125</v>
      </c>
      <c r="I391" s="18" t="s">
        <v>75</v>
      </c>
      <c r="J391" s="49" t="s">
        <v>905</v>
      </c>
      <c r="K391" s="48" t="s">
        <v>28</v>
      </c>
      <c r="L391" s="47" t="s">
        <v>90</v>
      </c>
      <c r="M391" s="44" t="s">
        <v>74</v>
      </c>
      <c r="N391" s="78" t="s">
        <v>75</v>
      </c>
      <c r="O391" s="78" t="s">
        <v>75</v>
      </c>
      <c r="P391" s="78" t="s">
        <v>75</v>
      </c>
      <c r="Q391" s="43" t="s">
        <v>904</v>
      </c>
      <c r="R391" s="53" t="s">
        <v>76</v>
      </c>
      <c r="S391" s="76">
        <v>63.8</v>
      </c>
      <c r="T391" s="37">
        <v>1</v>
      </c>
      <c r="U391" s="83">
        <v>1</v>
      </c>
      <c r="V391" s="45">
        <f>SUMIF(ResumenCotizacion!$C:$C,E391,ResumenCotizacion!$P:$P)</f>
        <v>0</v>
      </c>
      <c r="W391" s="75">
        <f>IF(H391="USD",S391*SolCotizacion!$J$18,S391)</f>
        <v>263332.58600000001</v>
      </c>
      <c r="X391" s="3">
        <f>ROUND(W391/(1-VLOOKUP("Total porcentaje:",ResumenCotizacion!$F:$H,3,0)),2)</f>
        <v>263332.59000000003</v>
      </c>
      <c r="Y391" s="3">
        <f t="shared" si="20"/>
        <v>0</v>
      </c>
    </row>
    <row r="392" spans="1:25" ht="14.25" x14ac:dyDescent="0.2">
      <c r="A392" s="18" t="str">
        <f t="shared" si="18"/>
        <v>Catalogo principalOVS_ES ACADEMICOGNV-00014</v>
      </c>
      <c r="B392" s="18" t="str">
        <f t="shared" si="19"/>
        <v>GNV-00014OVS_ES ACADEMICO</v>
      </c>
      <c r="C392" s="18"/>
      <c r="D392" s="18" t="s">
        <v>122</v>
      </c>
      <c r="E392" s="46" t="s">
        <v>906</v>
      </c>
      <c r="F392" s="86" t="s">
        <v>124</v>
      </c>
      <c r="G392" s="18" t="s">
        <v>122</v>
      </c>
      <c r="H392" s="45" t="s">
        <v>125</v>
      </c>
      <c r="I392" s="18" t="s">
        <v>75</v>
      </c>
      <c r="J392" s="49" t="s">
        <v>907</v>
      </c>
      <c r="K392" s="48" t="s">
        <v>28</v>
      </c>
      <c r="L392" s="47" t="s">
        <v>90</v>
      </c>
      <c r="M392" s="44" t="s">
        <v>74</v>
      </c>
      <c r="N392" s="78" t="s">
        <v>75</v>
      </c>
      <c r="O392" s="78" t="s">
        <v>75</v>
      </c>
      <c r="P392" s="78" t="s">
        <v>75</v>
      </c>
      <c r="Q392" s="43" t="s">
        <v>906</v>
      </c>
      <c r="R392" s="53" t="s">
        <v>76</v>
      </c>
      <c r="S392" s="76">
        <v>63.8</v>
      </c>
      <c r="T392" s="37">
        <v>1</v>
      </c>
      <c r="U392" s="83">
        <v>1</v>
      </c>
      <c r="V392" s="45">
        <f>SUMIF(ResumenCotizacion!$C:$C,E392,ResumenCotizacion!$P:$P)</f>
        <v>0</v>
      </c>
      <c r="W392" s="75">
        <f>IF(H392="USD",S392*SolCotizacion!$J$18,S392)</f>
        <v>263332.58600000001</v>
      </c>
      <c r="X392" s="3">
        <f>ROUND(W392/(1-VLOOKUP("Total porcentaje:",ResumenCotizacion!$F:$H,3,0)),2)</f>
        <v>263332.59000000003</v>
      </c>
      <c r="Y392" s="3">
        <f t="shared" si="20"/>
        <v>0</v>
      </c>
    </row>
    <row r="393" spans="1:25" ht="14.25" x14ac:dyDescent="0.2">
      <c r="A393" s="18" t="str">
        <f t="shared" si="18"/>
        <v>Catalogo principalOVS_ES ACADEMICOGNV-00015</v>
      </c>
      <c r="B393" s="18" t="str">
        <f t="shared" si="19"/>
        <v>GNV-00015OVS_ES ACADEMICO</v>
      </c>
      <c r="C393" s="18"/>
      <c r="D393" s="18" t="s">
        <v>122</v>
      </c>
      <c r="E393" s="46" t="s">
        <v>908</v>
      </c>
      <c r="F393" s="86" t="s">
        <v>124</v>
      </c>
      <c r="G393" s="18" t="s">
        <v>122</v>
      </c>
      <c r="H393" s="45" t="s">
        <v>125</v>
      </c>
      <c r="I393" s="18" t="s">
        <v>75</v>
      </c>
      <c r="J393" s="49" t="s">
        <v>909</v>
      </c>
      <c r="K393" s="48" t="s">
        <v>28</v>
      </c>
      <c r="L393" s="47" t="s">
        <v>90</v>
      </c>
      <c r="M393" s="44" t="s">
        <v>74</v>
      </c>
      <c r="N393" s="78" t="s">
        <v>75</v>
      </c>
      <c r="O393" s="78" t="s">
        <v>75</v>
      </c>
      <c r="P393" s="78" t="s">
        <v>75</v>
      </c>
      <c r="Q393" s="43" t="s">
        <v>908</v>
      </c>
      <c r="R393" s="53" t="s">
        <v>76</v>
      </c>
      <c r="S393" s="76">
        <v>41.8</v>
      </c>
      <c r="T393" s="37">
        <v>1</v>
      </c>
      <c r="U393" s="83">
        <v>1</v>
      </c>
      <c r="V393" s="45">
        <f>SUMIF(ResumenCotizacion!$C:$C,E393,ResumenCotizacion!$P:$P)</f>
        <v>0</v>
      </c>
      <c r="W393" s="75">
        <f>IF(H393="USD",S393*SolCotizacion!$J$18,S393)</f>
        <v>172528.24599999998</v>
      </c>
      <c r="X393" s="3">
        <f>ROUND(W393/(1-VLOOKUP("Total porcentaje:",ResumenCotizacion!$F:$H,3,0)),2)</f>
        <v>172528.25</v>
      </c>
      <c r="Y393" s="3">
        <f t="shared" si="20"/>
        <v>0</v>
      </c>
    </row>
    <row r="394" spans="1:25" ht="14.25" x14ac:dyDescent="0.2">
      <c r="A394" s="18" t="str">
        <f t="shared" si="18"/>
        <v>Catalogo principalOVS_ES ACADEMICOGNV-00016</v>
      </c>
      <c r="B394" s="18" t="str">
        <f t="shared" si="19"/>
        <v>GNV-00016OVS_ES ACADEMICO</v>
      </c>
      <c r="C394" s="18"/>
      <c r="D394" s="18" t="s">
        <v>122</v>
      </c>
      <c r="E394" s="46" t="s">
        <v>910</v>
      </c>
      <c r="F394" s="86" t="s">
        <v>124</v>
      </c>
      <c r="G394" s="18" t="s">
        <v>122</v>
      </c>
      <c r="H394" s="45" t="s">
        <v>125</v>
      </c>
      <c r="I394" s="18" t="s">
        <v>75</v>
      </c>
      <c r="J394" s="49" t="s">
        <v>911</v>
      </c>
      <c r="K394" s="48" t="s">
        <v>28</v>
      </c>
      <c r="L394" s="47" t="s">
        <v>90</v>
      </c>
      <c r="M394" s="44" t="s">
        <v>74</v>
      </c>
      <c r="N394" s="78" t="s">
        <v>75</v>
      </c>
      <c r="O394" s="78" t="s">
        <v>75</v>
      </c>
      <c r="P394" s="78" t="s">
        <v>75</v>
      </c>
      <c r="Q394" s="43" t="s">
        <v>910</v>
      </c>
      <c r="R394" s="53" t="s">
        <v>76</v>
      </c>
      <c r="S394" s="76">
        <v>41.8</v>
      </c>
      <c r="T394" s="37">
        <v>1</v>
      </c>
      <c r="U394" s="83">
        <v>1</v>
      </c>
      <c r="V394" s="45">
        <f>SUMIF(ResumenCotizacion!$C:$C,E394,ResumenCotizacion!$P:$P)</f>
        <v>0</v>
      </c>
      <c r="W394" s="75">
        <f>IF(H394="USD",S394*SolCotizacion!$J$18,S394)</f>
        <v>172528.24599999998</v>
      </c>
      <c r="X394" s="3">
        <f>ROUND(W394/(1-VLOOKUP("Total porcentaje:",ResumenCotizacion!$F:$H,3,0)),2)</f>
        <v>172528.25</v>
      </c>
      <c r="Y394" s="3">
        <f t="shared" si="20"/>
        <v>0</v>
      </c>
    </row>
    <row r="395" spans="1:25" ht="14.25" x14ac:dyDescent="0.2">
      <c r="A395" s="18" t="str">
        <f t="shared" si="18"/>
        <v>Catalogo principalOVS_ES ACADEMICOGNX-00001</v>
      </c>
      <c r="B395" s="18" t="str">
        <f t="shared" si="19"/>
        <v>GNX-00001OVS_ES ACADEMICO</v>
      </c>
      <c r="C395" s="18"/>
      <c r="D395" s="18" t="s">
        <v>122</v>
      </c>
      <c r="E395" s="46" t="s">
        <v>912</v>
      </c>
      <c r="F395" s="86" t="s">
        <v>124</v>
      </c>
      <c r="G395" s="18" t="s">
        <v>122</v>
      </c>
      <c r="H395" s="45" t="s">
        <v>125</v>
      </c>
      <c r="I395" s="18" t="s">
        <v>75</v>
      </c>
      <c r="J395" s="49" t="s">
        <v>913</v>
      </c>
      <c r="K395" s="48" t="s">
        <v>28</v>
      </c>
      <c r="L395" s="47" t="s">
        <v>90</v>
      </c>
      <c r="M395" s="44" t="s">
        <v>74</v>
      </c>
      <c r="N395" s="78" t="s">
        <v>75</v>
      </c>
      <c r="O395" s="78" t="s">
        <v>75</v>
      </c>
      <c r="P395" s="78" t="s">
        <v>75</v>
      </c>
      <c r="Q395" s="43" t="s">
        <v>912</v>
      </c>
      <c r="R395" s="53" t="s">
        <v>76</v>
      </c>
      <c r="S395" s="76">
        <v>39.9</v>
      </c>
      <c r="T395" s="37">
        <v>1</v>
      </c>
      <c r="U395" s="83">
        <v>1</v>
      </c>
      <c r="V395" s="45">
        <f>SUMIF(ResumenCotizacion!$C:$C,E395,ResumenCotizacion!$P:$P)</f>
        <v>0</v>
      </c>
      <c r="W395" s="75">
        <f>IF(H395="USD",S395*SolCotizacion!$J$18,S395)</f>
        <v>164686.05300000001</v>
      </c>
      <c r="X395" s="3">
        <f>ROUND(W395/(1-VLOOKUP("Total porcentaje:",ResumenCotizacion!$F:$H,3,0)),2)</f>
        <v>164686.04999999999</v>
      </c>
      <c r="Y395" s="3">
        <f t="shared" si="20"/>
        <v>0</v>
      </c>
    </row>
    <row r="396" spans="1:25" ht="14.25" x14ac:dyDescent="0.2">
      <c r="A396" s="18" t="str">
        <f t="shared" si="18"/>
        <v>Catalogo principalOVS_ES ACADEMICOGNX-00002</v>
      </c>
      <c r="B396" s="18" t="str">
        <f t="shared" si="19"/>
        <v>GNX-00002OVS_ES ACADEMICO</v>
      </c>
      <c r="C396" s="18"/>
      <c r="D396" s="18" t="s">
        <v>122</v>
      </c>
      <c r="E396" s="46" t="s">
        <v>914</v>
      </c>
      <c r="F396" s="86" t="s">
        <v>124</v>
      </c>
      <c r="G396" s="18" t="s">
        <v>122</v>
      </c>
      <c r="H396" s="45" t="s">
        <v>125</v>
      </c>
      <c r="I396" s="18" t="s">
        <v>75</v>
      </c>
      <c r="J396" s="49" t="s">
        <v>915</v>
      </c>
      <c r="K396" s="48" t="s">
        <v>28</v>
      </c>
      <c r="L396" s="47" t="s">
        <v>90</v>
      </c>
      <c r="M396" s="44" t="s">
        <v>74</v>
      </c>
      <c r="N396" s="78" t="s">
        <v>75</v>
      </c>
      <c r="O396" s="78" t="s">
        <v>75</v>
      </c>
      <c r="P396" s="78" t="s">
        <v>75</v>
      </c>
      <c r="Q396" s="43" t="s">
        <v>914</v>
      </c>
      <c r="R396" s="53" t="s">
        <v>76</v>
      </c>
      <c r="S396" s="76">
        <v>26.2</v>
      </c>
      <c r="T396" s="37">
        <v>1</v>
      </c>
      <c r="U396" s="83">
        <v>1</v>
      </c>
      <c r="V396" s="45">
        <f>SUMIF(ResumenCotizacion!$C:$C,E396,ResumenCotizacion!$P:$P)</f>
        <v>0</v>
      </c>
      <c r="W396" s="75">
        <f>IF(H396="USD",S396*SolCotizacion!$J$18,S396)</f>
        <v>108139.71400000001</v>
      </c>
      <c r="X396" s="3">
        <f>ROUND(W396/(1-VLOOKUP("Total porcentaje:",ResumenCotizacion!$F:$H,3,0)),2)</f>
        <v>108139.71</v>
      </c>
      <c r="Y396" s="3">
        <f t="shared" si="20"/>
        <v>0</v>
      </c>
    </row>
    <row r="397" spans="1:25" ht="14.25" x14ac:dyDescent="0.2">
      <c r="A397" s="18" t="str">
        <f t="shared" si="18"/>
        <v>Catalogo principalOVS_ES ACADEMICOGNY-00001</v>
      </c>
      <c r="B397" s="18" t="str">
        <f t="shared" si="19"/>
        <v>GNY-00001OVS_ES ACADEMICO</v>
      </c>
      <c r="C397" s="18"/>
      <c r="D397" s="18" t="s">
        <v>122</v>
      </c>
      <c r="E397" s="46" t="s">
        <v>916</v>
      </c>
      <c r="F397" s="86" t="s">
        <v>124</v>
      </c>
      <c r="G397" s="18" t="s">
        <v>122</v>
      </c>
      <c r="H397" s="45" t="s">
        <v>125</v>
      </c>
      <c r="I397" s="18" t="s">
        <v>75</v>
      </c>
      <c r="J397" s="49" t="s">
        <v>917</v>
      </c>
      <c r="K397" s="48" t="s">
        <v>28</v>
      </c>
      <c r="L397" s="47" t="s">
        <v>90</v>
      </c>
      <c r="M397" s="44" t="s">
        <v>74</v>
      </c>
      <c r="N397" s="78" t="s">
        <v>75</v>
      </c>
      <c r="O397" s="78" t="s">
        <v>75</v>
      </c>
      <c r="P397" s="78" t="s">
        <v>75</v>
      </c>
      <c r="Q397" s="43" t="s">
        <v>916</v>
      </c>
      <c r="R397" s="53" t="s">
        <v>76</v>
      </c>
      <c r="S397" s="76">
        <v>63.8</v>
      </c>
      <c r="T397" s="37">
        <v>1</v>
      </c>
      <c r="U397" s="83">
        <v>1</v>
      </c>
      <c r="V397" s="45">
        <f>SUMIF(ResumenCotizacion!$C:$C,E397,ResumenCotizacion!$P:$P)</f>
        <v>0</v>
      </c>
      <c r="W397" s="75">
        <f>IF(H397="USD",S397*SolCotizacion!$J$18,S397)</f>
        <v>263332.58600000001</v>
      </c>
      <c r="X397" s="3">
        <f>ROUND(W397/(1-VLOOKUP("Total porcentaje:",ResumenCotizacion!$F:$H,3,0)),2)</f>
        <v>263332.59000000003</v>
      </c>
      <c r="Y397" s="3">
        <f t="shared" si="20"/>
        <v>0</v>
      </c>
    </row>
    <row r="398" spans="1:25" ht="14.25" x14ac:dyDescent="0.2">
      <c r="A398" s="18" t="str">
        <f t="shared" si="18"/>
        <v>Catalogo principalOVS_ES ACADEMICOGNY-00002</v>
      </c>
      <c r="B398" s="18" t="str">
        <f t="shared" si="19"/>
        <v>GNY-00002OVS_ES ACADEMICO</v>
      </c>
      <c r="C398" s="18"/>
      <c r="D398" s="18" t="s">
        <v>122</v>
      </c>
      <c r="E398" s="46" t="s">
        <v>918</v>
      </c>
      <c r="F398" s="86" t="s">
        <v>124</v>
      </c>
      <c r="G398" s="18" t="s">
        <v>122</v>
      </c>
      <c r="H398" s="45" t="s">
        <v>125</v>
      </c>
      <c r="I398" s="18" t="s">
        <v>75</v>
      </c>
      <c r="J398" s="49" t="s">
        <v>919</v>
      </c>
      <c r="K398" s="48" t="s">
        <v>28</v>
      </c>
      <c r="L398" s="47" t="s">
        <v>90</v>
      </c>
      <c r="M398" s="44" t="s">
        <v>74</v>
      </c>
      <c r="N398" s="78" t="s">
        <v>75</v>
      </c>
      <c r="O398" s="78" t="s">
        <v>75</v>
      </c>
      <c r="P398" s="78" t="s">
        <v>75</v>
      </c>
      <c r="Q398" s="43" t="s">
        <v>918</v>
      </c>
      <c r="R398" s="53" t="s">
        <v>76</v>
      </c>
      <c r="S398" s="76">
        <v>63.8</v>
      </c>
      <c r="T398" s="37">
        <v>1</v>
      </c>
      <c r="U398" s="83">
        <v>1</v>
      </c>
      <c r="V398" s="45">
        <f>SUMIF(ResumenCotizacion!$C:$C,E398,ResumenCotizacion!$P:$P)</f>
        <v>0</v>
      </c>
      <c r="W398" s="75">
        <f>IF(H398="USD",S398*SolCotizacion!$J$18,S398)</f>
        <v>263332.58600000001</v>
      </c>
      <c r="X398" s="3">
        <f>ROUND(W398/(1-VLOOKUP("Total porcentaje:",ResumenCotizacion!$F:$H,3,0)),2)</f>
        <v>263332.59000000003</v>
      </c>
      <c r="Y398" s="3">
        <f t="shared" si="20"/>
        <v>0</v>
      </c>
    </row>
    <row r="399" spans="1:25" ht="14.25" x14ac:dyDescent="0.2">
      <c r="A399" s="18" t="str">
        <f t="shared" si="18"/>
        <v>Catalogo principalOVS_ES ACADEMICOGNY-00003</v>
      </c>
      <c r="B399" s="18" t="str">
        <f t="shared" si="19"/>
        <v>GNY-00003OVS_ES ACADEMICO</v>
      </c>
      <c r="C399" s="18"/>
      <c r="D399" s="18" t="s">
        <v>122</v>
      </c>
      <c r="E399" s="46" t="s">
        <v>920</v>
      </c>
      <c r="F399" s="86" t="s">
        <v>124</v>
      </c>
      <c r="G399" s="18" t="s">
        <v>122</v>
      </c>
      <c r="H399" s="45" t="s">
        <v>125</v>
      </c>
      <c r="I399" s="18" t="s">
        <v>75</v>
      </c>
      <c r="J399" s="49" t="s">
        <v>921</v>
      </c>
      <c r="K399" s="48" t="s">
        <v>28</v>
      </c>
      <c r="L399" s="47" t="s">
        <v>90</v>
      </c>
      <c r="M399" s="44" t="s">
        <v>74</v>
      </c>
      <c r="N399" s="78" t="s">
        <v>75</v>
      </c>
      <c r="O399" s="78" t="s">
        <v>75</v>
      </c>
      <c r="P399" s="78" t="s">
        <v>75</v>
      </c>
      <c r="Q399" s="43" t="s">
        <v>920</v>
      </c>
      <c r="R399" s="53" t="s">
        <v>76</v>
      </c>
      <c r="S399" s="76">
        <v>41.8</v>
      </c>
      <c r="T399" s="37">
        <v>1</v>
      </c>
      <c r="U399" s="83">
        <v>1</v>
      </c>
      <c r="V399" s="45">
        <f>SUMIF(ResumenCotizacion!$C:$C,E399,ResumenCotizacion!$P:$P)</f>
        <v>0</v>
      </c>
      <c r="W399" s="75">
        <f>IF(H399="USD",S399*SolCotizacion!$J$18,S399)</f>
        <v>172528.24599999998</v>
      </c>
      <c r="X399" s="3">
        <f>ROUND(W399/(1-VLOOKUP("Total porcentaje:",ResumenCotizacion!$F:$H,3,0)),2)</f>
        <v>172528.25</v>
      </c>
      <c r="Y399" s="3">
        <f t="shared" si="20"/>
        <v>0</v>
      </c>
    </row>
    <row r="400" spans="1:25" ht="14.25" x14ac:dyDescent="0.2">
      <c r="A400" s="18" t="str">
        <f t="shared" si="18"/>
        <v>Catalogo principalOVS_ES ACADEMICOGNY-00004</v>
      </c>
      <c r="B400" s="18" t="str">
        <f t="shared" si="19"/>
        <v>GNY-00004OVS_ES ACADEMICO</v>
      </c>
      <c r="C400" s="18"/>
      <c r="D400" s="18" t="s">
        <v>122</v>
      </c>
      <c r="E400" s="46" t="s">
        <v>922</v>
      </c>
      <c r="F400" s="86" t="s">
        <v>124</v>
      </c>
      <c r="G400" s="18" t="s">
        <v>122</v>
      </c>
      <c r="H400" s="45" t="s">
        <v>125</v>
      </c>
      <c r="I400" s="18" t="s">
        <v>75</v>
      </c>
      <c r="J400" s="49" t="s">
        <v>923</v>
      </c>
      <c r="K400" s="48" t="s">
        <v>28</v>
      </c>
      <c r="L400" s="47" t="s">
        <v>90</v>
      </c>
      <c r="M400" s="44" t="s">
        <v>74</v>
      </c>
      <c r="N400" s="78" t="s">
        <v>75</v>
      </c>
      <c r="O400" s="78" t="s">
        <v>75</v>
      </c>
      <c r="P400" s="78" t="s">
        <v>75</v>
      </c>
      <c r="Q400" s="43" t="s">
        <v>922</v>
      </c>
      <c r="R400" s="53" t="s">
        <v>76</v>
      </c>
      <c r="S400" s="76">
        <v>41.8</v>
      </c>
      <c r="T400" s="37">
        <v>1</v>
      </c>
      <c r="U400" s="83">
        <v>1</v>
      </c>
      <c r="V400" s="45">
        <f>SUMIF(ResumenCotizacion!$C:$C,E400,ResumenCotizacion!$P:$P)</f>
        <v>0</v>
      </c>
      <c r="W400" s="75">
        <f>IF(H400="USD",S400*SolCotizacion!$J$18,S400)</f>
        <v>172528.24599999998</v>
      </c>
      <c r="X400" s="3">
        <f>ROUND(W400/(1-VLOOKUP("Total porcentaje:",ResumenCotizacion!$F:$H,3,0)),2)</f>
        <v>172528.25</v>
      </c>
      <c r="Y400" s="3">
        <f t="shared" si="20"/>
        <v>0</v>
      </c>
    </row>
    <row r="401" spans="1:25" ht="14.25" x14ac:dyDescent="0.2">
      <c r="A401" s="18" t="str">
        <f t="shared" si="18"/>
        <v>Catalogo principalOVS_ES ACADEMICOGP3-00008</v>
      </c>
      <c r="B401" s="18" t="str">
        <f t="shared" si="19"/>
        <v>GP3-00008OVS_ES ACADEMICO</v>
      </c>
      <c r="C401" s="18"/>
      <c r="D401" s="18" t="s">
        <v>122</v>
      </c>
      <c r="E401" s="46" t="s">
        <v>924</v>
      </c>
      <c r="F401" s="86" t="s">
        <v>124</v>
      </c>
      <c r="G401" s="18" t="s">
        <v>122</v>
      </c>
      <c r="H401" s="45" t="s">
        <v>125</v>
      </c>
      <c r="I401" s="18" t="s">
        <v>75</v>
      </c>
      <c r="J401" s="49" t="s">
        <v>925</v>
      </c>
      <c r="K401" s="48" t="s">
        <v>28</v>
      </c>
      <c r="L401" s="47" t="s">
        <v>90</v>
      </c>
      <c r="M401" s="44" t="s">
        <v>74</v>
      </c>
      <c r="N401" s="78" t="s">
        <v>75</v>
      </c>
      <c r="O401" s="78" t="s">
        <v>75</v>
      </c>
      <c r="P401" s="78" t="s">
        <v>75</v>
      </c>
      <c r="Q401" s="43" t="s">
        <v>924</v>
      </c>
      <c r="R401" s="53" t="s">
        <v>76</v>
      </c>
      <c r="S401" s="76">
        <v>0</v>
      </c>
      <c r="T401" s="37">
        <v>1</v>
      </c>
      <c r="U401" s="83">
        <v>1</v>
      </c>
      <c r="V401" s="45">
        <f>SUMIF(ResumenCotizacion!$C:$C,E401,ResumenCotizacion!$P:$P)</f>
        <v>0</v>
      </c>
      <c r="W401" s="75">
        <f>IF(H401="USD",S401*SolCotizacion!$J$18,S401)</f>
        <v>0</v>
      </c>
      <c r="X401" s="3">
        <f>ROUND(W401/(1-VLOOKUP("Total porcentaje:",ResumenCotizacion!$F:$H,3,0)),2)</f>
        <v>0</v>
      </c>
      <c r="Y401" s="3">
        <f t="shared" si="20"/>
        <v>0</v>
      </c>
    </row>
    <row r="402" spans="1:25" ht="14.25" x14ac:dyDescent="0.2">
      <c r="A402" s="18" t="str">
        <f t="shared" si="18"/>
        <v>Catalogo principalOVS_ES ACADEMICOGP3-00009</v>
      </c>
      <c r="B402" s="18" t="str">
        <f t="shared" si="19"/>
        <v>GP3-00009OVS_ES ACADEMICO</v>
      </c>
      <c r="C402" s="18"/>
      <c r="D402" s="18" t="s">
        <v>122</v>
      </c>
      <c r="E402" s="46" t="s">
        <v>926</v>
      </c>
      <c r="F402" s="86" t="s">
        <v>124</v>
      </c>
      <c r="G402" s="18" t="s">
        <v>122</v>
      </c>
      <c r="H402" s="45" t="s">
        <v>125</v>
      </c>
      <c r="I402" s="18" t="s">
        <v>75</v>
      </c>
      <c r="J402" s="49" t="s">
        <v>927</v>
      </c>
      <c r="K402" s="48" t="s">
        <v>28</v>
      </c>
      <c r="L402" s="47" t="s">
        <v>90</v>
      </c>
      <c r="M402" s="44" t="s">
        <v>74</v>
      </c>
      <c r="N402" s="78" t="s">
        <v>75</v>
      </c>
      <c r="O402" s="78" t="s">
        <v>75</v>
      </c>
      <c r="P402" s="78" t="s">
        <v>75</v>
      </c>
      <c r="Q402" s="43" t="s">
        <v>926</v>
      </c>
      <c r="R402" s="53" t="s">
        <v>76</v>
      </c>
      <c r="S402" s="76">
        <v>0</v>
      </c>
      <c r="T402" s="37">
        <v>1</v>
      </c>
      <c r="U402" s="83">
        <v>1</v>
      </c>
      <c r="V402" s="45">
        <f>SUMIF(ResumenCotizacion!$C:$C,E402,ResumenCotizacion!$P:$P)</f>
        <v>0</v>
      </c>
      <c r="W402" s="75">
        <f>IF(H402="USD",S402*SolCotizacion!$J$18,S402)</f>
        <v>0</v>
      </c>
      <c r="X402" s="3">
        <f>ROUND(W402/(1-VLOOKUP("Total porcentaje:",ResumenCotizacion!$F:$H,3,0)),2)</f>
        <v>0</v>
      </c>
      <c r="Y402" s="3">
        <f t="shared" si="20"/>
        <v>0</v>
      </c>
    </row>
    <row r="403" spans="1:25" ht="14.25" x14ac:dyDescent="0.2">
      <c r="A403" s="18" t="str">
        <f t="shared" si="18"/>
        <v>Catalogo principalOVS_ES ACADEMICOGP3-00010</v>
      </c>
      <c r="B403" s="18" t="str">
        <f t="shared" si="19"/>
        <v>GP3-00010OVS_ES ACADEMICO</v>
      </c>
      <c r="C403" s="18"/>
      <c r="D403" s="18" t="s">
        <v>122</v>
      </c>
      <c r="E403" s="46" t="s">
        <v>928</v>
      </c>
      <c r="F403" s="86" t="s">
        <v>124</v>
      </c>
      <c r="G403" s="18" t="s">
        <v>122</v>
      </c>
      <c r="H403" s="45" t="s">
        <v>125</v>
      </c>
      <c r="I403" s="18" t="s">
        <v>75</v>
      </c>
      <c r="J403" s="49" t="s">
        <v>929</v>
      </c>
      <c r="K403" s="48" t="s">
        <v>28</v>
      </c>
      <c r="L403" s="47" t="s">
        <v>90</v>
      </c>
      <c r="M403" s="44" t="s">
        <v>74</v>
      </c>
      <c r="N403" s="78" t="s">
        <v>75</v>
      </c>
      <c r="O403" s="78" t="s">
        <v>75</v>
      </c>
      <c r="P403" s="78" t="s">
        <v>75</v>
      </c>
      <c r="Q403" s="43" t="s">
        <v>928</v>
      </c>
      <c r="R403" s="53" t="s">
        <v>76</v>
      </c>
      <c r="S403" s="76">
        <v>0</v>
      </c>
      <c r="T403" s="37">
        <v>1</v>
      </c>
      <c r="U403" s="83">
        <v>1</v>
      </c>
      <c r="V403" s="45">
        <f>SUMIF(ResumenCotizacion!$C:$C,E403,ResumenCotizacion!$P:$P)</f>
        <v>0</v>
      </c>
      <c r="W403" s="75">
        <f>IF(H403="USD",S403*SolCotizacion!$J$18,S403)</f>
        <v>0</v>
      </c>
      <c r="X403" s="3">
        <f>ROUND(W403/(1-VLOOKUP("Total porcentaje:",ResumenCotizacion!$F:$H,3,0)),2)</f>
        <v>0</v>
      </c>
      <c r="Y403" s="3">
        <f t="shared" si="20"/>
        <v>0</v>
      </c>
    </row>
    <row r="404" spans="1:25" ht="14.25" x14ac:dyDescent="0.2">
      <c r="A404" s="18" t="str">
        <f t="shared" si="18"/>
        <v>Catalogo principalOVS_ES ACADEMICOGPG-00002</v>
      </c>
      <c r="B404" s="18" t="str">
        <f t="shared" si="19"/>
        <v>GPG-00002OVS_ES ACADEMICO</v>
      </c>
      <c r="C404" s="18"/>
      <c r="D404" s="18" t="s">
        <v>122</v>
      </c>
      <c r="E404" s="46" t="s">
        <v>930</v>
      </c>
      <c r="F404" s="86" t="s">
        <v>124</v>
      </c>
      <c r="G404" s="18" t="s">
        <v>122</v>
      </c>
      <c r="H404" s="45" t="s">
        <v>125</v>
      </c>
      <c r="I404" s="18" t="s">
        <v>75</v>
      </c>
      <c r="J404" s="49" t="s">
        <v>931</v>
      </c>
      <c r="K404" s="48" t="s">
        <v>28</v>
      </c>
      <c r="L404" s="47" t="s">
        <v>90</v>
      </c>
      <c r="M404" s="44" t="s">
        <v>74</v>
      </c>
      <c r="N404" s="78" t="s">
        <v>75</v>
      </c>
      <c r="O404" s="78" t="s">
        <v>75</v>
      </c>
      <c r="P404" s="78" t="s">
        <v>75</v>
      </c>
      <c r="Q404" s="43" t="s">
        <v>930</v>
      </c>
      <c r="R404" s="53" t="s">
        <v>76</v>
      </c>
      <c r="S404" s="76">
        <v>33.9</v>
      </c>
      <c r="T404" s="37">
        <v>1</v>
      </c>
      <c r="U404" s="83">
        <v>1</v>
      </c>
      <c r="V404" s="45">
        <f>SUMIF(ResumenCotizacion!$C:$C,E404,ResumenCotizacion!$P:$P)</f>
        <v>0</v>
      </c>
      <c r="W404" s="75">
        <f>IF(H404="USD",S404*SolCotizacion!$J$18,S404)</f>
        <v>139921.23300000001</v>
      </c>
      <c r="X404" s="3">
        <f>ROUND(W404/(1-VLOOKUP("Total porcentaje:",ResumenCotizacion!$F:$H,3,0)),2)</f>
        <v>139921.23000000001</v>
      </c>
      <c r="Y404" s="3">
        <f t="shared" si="20"/>
        <v>0</v>
      </c>
    </row>
    <row r="405" spans="1:25" ht="14.25" x14ac:dyDescent="0.2">
      <c r="A405" s="18" t="str">
        <f t="shared" si="18"/>
        <v>Catalogo principalOVS_ES ACADEMICOGPG-00003</v>
      </c>
      <c r="B405" s="18" t="str">
        <f t="shared" si="19"/>
        <v>GPG-00003OVS_ES ACADEMICO</v>
      </c>
      <c r="C405" s="18"/>
      <c r="D405" s="18" t="s">
        <v>122</v>
      </c>
      <c r="E405" s="46" t="s">
        <v>932</v>
      </c>
      <c r="F405" s="86" t="s">
        <v>124</v>
      </c>
      <c r="G405" s="18" t="s">
        <v>122</v>
      </c>
      <c r="H405" s="45" t="s">
        <v>125</v>
      </c>
      <c r="I405" s="18" t="s">
        <v>75</v>
      </c>
      <c r="J405" s="49" t="s">
        <v>933</v>
      </c>
      <c r="K405" s="48" t="s">
        <v>28</v>
      </c>
      <c r="L405" s="47" t="s">
        <v>90</v>
      </c>
      <c r="M405" s="44" t="s">
        <v>74</v>
      </c>
      <c r="N405" s="78" t="s">
        <v>75</v>
      </c>
      <c r="O405" s="78" t="s">
        <v>75</v>
      </c>
      <c r="P405" s="78" t="s">
        <v>75</v>
      </c>
      <c r="Q405" s="43" t="s">
        <v>932</v>
      </c>
      <c r="R405" s="53" t="s">
        <v>76</v>
      </c>
      <c r="S405" s="76">
        <v>22.3</v>
      </c>
      <c r="T405" s="37">
        <v>1</v>
      </c>
      <c r="U405" s="83">
        <v>1</v>
      </c>
      <c r="V405" s="45">
        <f>SUMIF(ResumenCotizacion!$C:$C,E405,ResumenCotizacion!$P:$P)</f>
        <v>0</v>
      </c>
      <c r="W405" s="75">
        <f>IF(H405="USD",S405*SolCotizacion!$J$18,S405)</f>
        <v>92042.581000000006</v>
      </c>
      <c r="X405" s="3">
        <f>ROUND(W405/(1-VLOOKUP("Total porcentaje:",ResumenCotizacion!$F:$H,3,0)),2)</f>
        <v>92042.58</v>
      </c>
      <c r="Y405" s="3">
        <f t="shared" si="20"/>
        <v>0</v>
      </c>
    </row>
    <row r="406" spans="1:25" ht="14.25" x14ac:dyDescent="0.2">
      <c r="A406" s="18" t="str">
        <f t="shared" si="18"/>
        <v>Catalogo principalOVS_ES ACADEMICOGPH-00004</v>
      </c>
      <c r="B406" s="18" t="str">
        <f t="shared" si="19"/>
        <v>GPH-00004OVS_ES ACADEMICO</v>
      </c>
      <c r="C406" s="18"/>
      <c r="D406" s="18" t="s">
        <v>122</v>
      </c>
      <c r="E406" s="46" t="s">
        <v>934</v>
      </c>
      <c r="F406" s="86" t="s">
        <v>124</v>
      </c>
      <c r="G406" s="18" t="s">
        <v>122</v>
      </c>
      <c r="H406" s="45" t="s">
        <v>125</v>
      </c>
      <c r="I406" s="18" t="s">
        <v>75</v>
      </c>
      <c r="J406" s="49" t="s">
        <v>935</v>
      </c>
      <c r="K406" s="48" t="s">
        <v>28</v>
      </c>
      <c r="L406" s="47" t="s">
        <v>90</v>
      </c>
      <c r="M406" s="44" t="s">
        <v>74</v>
      </c>
      <c r="N406" s="78" t="s">
        <v>75</v>
      </c>
      <c r="O406" s="78" t="s">
        <v>75</v>
      </c>
      <c r="P406" s="78" t="s">
        <v>75</v>
      </c>
      <c r="Q406" s="43" t="s">
        <v>934</v>
      </c>
      <c r="R406" s="53" t="s">
        <v>76</v>
      </c>
      <c r="S406" s="76">
        <v>54.3</v>
      </c>
      <c r="T406" s="37">
        <v>1</v>
      </c>
      <c r="U406" s="83">
        <v>1</v>
      </c>
      <c r="V406" s="45">
        <f>SUMIF(ResumenCotizacion!$C:$C,E406,ResumenCotizacion!$P:$P)</f>
        <v>0</v>
      </c>
      <c r="W406" s="75">
        <f>IF(H406="USD",S406*SolCotizacion!$J$18,S406)</f>
        <v>224121.62100000001</v>
      </c>
      <c r="X406" s="3">
        <f>ROUND(W406/(1-VLOOKUP("Total porcentaje:",ResumenCotizacion!$F:$H,3,0)),2)</f>
        <v>224121.62</v>
      </c>
      <c r="Y406" s="3">
        <f t="shared" si="20"/>
        <v>0</v>
      </c>
    </row>
    <row r="407" spans="1:25" ht="14.25" x14ac:dyDescent="0.2">
      <c r="A407" s="18" t="str">
        <f t="shared" si="18"/>
        <v>Catalogo principalOVS_ES ACADEMICOGPH-00005</v>
      </c>
      <c r="B407" s="18" t="str">
        <f t="shared" si="19"/>
        <v>GPH-00005OVS_ES ACADEMICO</v>
      </c>
      <c r="C407" s="18"/>
      <c r="D407" s="18" t="s">
        <v>122</v>
      </c>
      <c r="E407" s="46" t="s">
        <v>936</v>
      </c>
      <c r="F407" s="86" t="s">
        <v>124</v>
      </c>
      <c r="G407" s="18" t="s">
        <v>122</v>
      </c>
      <c r="H407" s="45" t="s">
        <v>125</v>
      </c>
      <c r="I407" s="18" t="s">
        <v>75</v>
      </c>
      <c r="J407" s="49" t="s">
        <v>937</v>
      </c>
      <c r="K407" s="48" t="s">
        <v>28</v>
      </c>
      <c r="L407" s="47" t="s">
        <v>90</v>
      </c>
      <c r="M407" s="44" t="s">
        <v>74</v>
      </c>
      <c r="N407" s="78" t="s">
        <v>75</v>
      </c>
      <c r="O407" s="78" t="s">
        <v>75</v>
      </c>
      <c r="P407" s="78" t="s">
        <v>75</v>
      </c>
      <c r="Q407" s="43" t="s">
        <v>936</v>
      </c>
      <c r="R407" s="53" t="s">
        <v>76</v>
      </c>
      <c r="S407" s="76">
        <v>54.3</v>
      </c>
      <c r="T407" s="37">
        <v>1</v>
      </c>
      <c r="U407" s="83">
        <v>1</v>
      </c>
      <c r="V407" s="45">
        <f>SUMIF(ResumenCotizacion!$C:$C,E407,ResumenCotizacion!$P:$P)</f>
        <v>0</v>
      </c>
      <c r="W407" s="75">
        <f>IF(H407="USD",S407*SolCotizacion!$J$18,S407)</f>
        <v>224121.62100000001</v>
      </c>
      <c r="X407" s="3">
        <f>ROUND(W407/(1-VLOOKUP("Total porcentaje:",ResumenCotizacion!$F:$H,3,0)),2)</f>
        <v>224121.62</v>
      </c>
      <c r="Y407" s="3">
        <f t="shared" si="20"/>
        <v>0</v>
      </c>
    </row>
    <row r="408" spans="1:25" ht="14.25" x14ac:dyDescent="0.2">
      <c r="A408" s="18" t="str">
        <f t="shared" si="18"/>
        <v>Catalogo principalOVS_ES ACADEMICOGPH-00006</v>
      </c>
      <c r="B408" s="18" t="str">
        <f t="shared" si="19"/>
        <v>GPH-00006OVS_ES ACADEMICO</v>
      </c>
      <c r="C408" s="18"/>
      <c r="D408" s="18" t="s">
        <v>122</v>
      </c>
      <c r="E408" s="46" t="s">
        <v>938</v>
      </c>
      <c r="F408" s="86" t="s">
        <v>124</v>
      </c>
      <c r="G408" s="18" t="s">
        <v>122</v>
      </c>
      <c r="H408" s="45" t="s">
        <v>125</v>
      </c>
      <c r="I408" s="18" t="s">
        <v>75</v>
      </c>
      <c r="J408" s="49" t="s">
        <v>939</v>
      </c>
      <c r="K408" s="48" t="s">
        <v>28</v>
      </c>
      <c r="L408" s="47" t="s">
        <v>90</v>
      </c>
      <c r="M408" s="44" t="s">
        <v>74</v>
      </c>
      <c r="N408" s="78" t="s">
        <v>75</v>
      </c>
      <c r="O408" s="78" t="s">
        <v>75</v>
      </c>
      <c r="P408" s="78" t="s">
        <v>75</v>
      </c>
      <c r="Q408" s="43" t="s">
        <v>938</v>
      </c>
      <c r="R408" s="53" t="s">
        <v>76</v>
      </c>
      <c r="S408" s="76">
        <v>35.6</v>
      </c>
      <c r="T408" s="37">
        <v>1</v>
      </c>
      <c r="U408" s="83">
        <v>1</v>
      </c>
      <c r="V408" s="45">
        <f>SUMIF(ResumenCotizacion!$C:$C,E408,ResumenCotizacion!$P:$P)</f>
        <v>0</v>
      </c>
      <c r="W408" s="75">
        <f>IF(H408="USD",S408*SolCotizacion!$J$18,S408)</f>
        <v>146937.932</v>
      </c>
      <c r="X408" s="3">
        <f>ROUND(W408/(1-VLOOKUP("Total porcentaje:",ResumenCotizacion!$F:$H,3,0)),2)</f>
        <v>146937.93</v>
      </c>
      <c r="Y408" s="3">
        <f t="shared" si="20"/>
        <v>0</v>
      </c>
    </row>
    <row r="409" spans="1:25" ht="14.25" x14ac:dyDescent="0.2">
      <c r="A409" s="18" t="str">
        <f t="shared" si="18"/>
        <v>Catalogo principalOVS_ES ACADEMICOGPH-00007</v>
      </c>
      <c r="B409" s="18" t="str">
        <f t="shared" si="19"/>
        <v>GPH-00007OVS_ES ACADEMICO</v>
      </c>
      <c r="C409" s="18"/>
      <c r="D409" s="18" t="s">
        <v>122</v>
      </c>
      <c r="E409" s="46" t="s">
        <v>940</v>
      </c>
      <c r="F409" s="86" t="s">
        <v>124</v>
      </c>
      <c r="G409" s="18" t="s">
        <v>122</v>
      </c>
      <c r="H409" s="45" t="s">
        <v>125</v>
      </c>
      <c r="I409" s="18" t="s">
        <v>75</v>
      </c>
      <c r="J409" s="49" t="s">
        <v>941</v>
      </c>
      <c r="K409" s="48" t="s">
        <v>28</v>
      </c>
      <c r="L409" s="47" t="s">
        <v>90</v>
      </c>
      <c r="M409" s="44" t="s">
        <v>74</v>
      </c>
      <c r="N409" s="78" t="s">
        <v>75</v>
      </c>
      <c r="O409" s="78" t="s">
        <v>75</v>
      </c>
      <c r="P409" s="78" t="s">
        <v>75</v>
      </c>
      <c r="Q409" s="43" t="s">
        <v>940</v>
      </c>
      <c r="R409" s="53" t="s">
        <v>76</v>
      </c>
      <c r="S409" s="76">
        <v>35.6</v>
      </c>
      <c r="T409" s="37">
        <v>1</v>
      </c>
      <c r="U409" s="83">
        <v>1</v>
      </c>
      <c r="V409" s="45">
        <f>SUMIF(ResumenCotizacion!$C:$C,E409,ResumenCotizacion!$P:$P)</f>
        <v>0</v>
      </c>
      <c r="W409" s="75">
        <f>IF(H409="USD",S409*SolCotizacion!$J$18,S409)</f>
        <v>146937.932</v>
      </c>
      <c r="X409" s="3">
        <f>ROUND(W409/(1-VLOOKUP("Total porcentaje:",ResumenCotizacion!$F:$H,3,0)),2)</f>
        <v>146937.93</v>
      </c>
      <c r="Y409" s="3">
        <f t="shared" si="20"/>
        <v>0</v>
      </c>
    </row>
    <row r="410" spans="1:25" ht="14.25" x14ac:dyDescent="0.2">
      <c r="A410" s="18" t="str">
        <f t="shared" si="18"/>
        <v>Catalogo principalOVS_ES ACADEMICOGPV-00001</v>
      </c>
      <c r="B410" s="18" t="str">
        <f t="shared" si="19"/>
        <v>GPV-00001OVS_ES ACADEMICO</v>
      </c>
      <c r="C410" s="18"/>
      <c r="D410" s="18" t="s">
        <v>122</v>
      </c>
      <c r="E410" s="46" t="s">
        <v>942</v>
      </c>
      <c r="F410" s="86" t="s">
        <v>124</v>
      </c>
      <c r="G410" s="18" t="s">
        <v>122</v>
      </c>
      <c r="H410" s="45" t="s">
        <v>125</v>
      </c>
      <c r="I410" s="18" t="s">
        <v>75</v>
      </c>
      <c r="J410" s="49" t="s">
        <v>943</v>
      </c>
      <c r="K410" s="48" t="s">
        <v>28</v>
      </c>
      <c r="L410" s="47" t="s">
        <v>90</v>
      </c>
      <c r="M410" s="44" t="s">
        <v>74</v>
      </c>
      <c r="N410" s="78" t="s">
        <v>75</v>
      </c>
      <c r="O410" s="78" t="s">
        <v>75</v>
      </c>
      <c r="P410" s="78" t="s">
        <v>75</v>
      </c>
      <c r="Q410" s="43" t="s">
        <v>942</v>
      </c>
      <c r="R410" s="53" t="s">
        <v>76</v>
      </c>
      <c r="S410" s="76">
        <v>66</v>
      </c>
      <c r="T410" s="37">
        <v>1</v>
      </c>
      <c r="U410" s="83">
        <v>1</v>
      </c>
      <c r="V410" s="45">
        <f>SUMIF(ResumenCotizacion!$C:$C,E410,ResumenCotizacion!$P:$P)</f>
        <v>0</v>
      </c>
      <c r="W410" s="75">
        <f>IF(H410="USD",S410*SolCotizacion!$J$18,S410)</f>
        <v>272413.02</v>
      </c>
      <c r="X410" s="3">
        <f>ROUND(W410/(1-VLOOKUP("Total porcentaje:",ResumenCotizacion!$F:$H,3,0)),2)</f>
        <v>272413.02</v>
      </c>
      <c r="Y410" s="3">
        <f t="shared" si="20"/>
        <v>0</v>
      </c>
    </row>
    <row r="411" spans="1:25" ht="14.25" x14ac:dyDescent="0.2">
      <c r="A411" s="18" t="str">
        <f t="shared" si="18"/>
        <v>Catalogo principalOVS_ES ACADEMICOGPV-00002</v>
      </c>
      <c r="B411" s="18" t="str">
        <f t="shared" si="19"/>
        <v>GPV-00002OVS_ES ACADEMICO</v>
      </c>
      <c r="C411" s="18"/>
      <c r="D411" s="18" t="s">
        <v>122</v>
      </c>
      <c r="E411" s="46" t="s">
        <v>944</v>
      </c>
      <c r="F411" s="86" t="s">
        <v>124</v>
      </c>
      <c r="G411" s="18" t="s">
        <v>122</v>
      </c>
      <c r="H411" s="45" t="s">
        <v>125</v>
      </c>
      <c r="I411" s="18" t="s">
        <v>75</v>
      </c>
      <c r="J411" s="49" t="s">
        <v>945</v>
      </c>
      <c r="K411" s="48" t="s">
        <v>28</v>
      </c>
      <c r="L411" s="47" t="s">
        <v>90</v>
      </c>
      <c r="M411" s="44" t="s">
        <v>74</v>
      </c>
      <c r="N411" s="78" t="s">
        <v>75</v>
      </c>
      <c r="O411" s="78" t="s">
        <v>75</v>
      </c>
      <c r="P411" s="78" t="s">
        <v>75</v>
      </c>
      <c r="Q411" s="43" t="s">
        <v>944</v>
      </c>
      <c r="R411" s="53" t="s">
        <v>76</v>
      </c>
      <c r="S411" s="76">
        <v>66</v>
      </c>
      <c r="T411" s="37">
        <v>1</v>
      </c>
      <c r="U411" s="83">
        <v>1</v>
      </c>
      <c r="V411" s="45">
        <f>SUMIF(ResumenCotizacion!$C:$C,E411,ResumenCotizacion!$P:$P)</f>
        <v>0</v>
      </c>
      <c r="W411" s="75">
        <f>IF(H411="USD",S411*SolCotizacion!$J$18,S411)</f>
        <v>272413.02</v>
      </c>
      <c r="X411" s="3">
        <f>ROUND(W411/(1-VLOOKUP("Total porcentaje:",ResumenCotizacion!$F:$H,3,0)),2)</f>
        <v>272413.02</v>
      </c>
      <c r="Y411" s="3">
        <f t="shared" si="20"/>
        <v>0</v>
      </c>
    </row>
    <row r="412" spans="1:25" ht="14.25" x14ac:dyDescent="0.2">
      <c r="A412" s="18" t="str">
        <f t="shared" si="18"/>
        <v>Catalogo principalOVS_ES ACADEMICOGPY-00004</v>
      </c>
      <c r="B412" s="18" t="str">
        <f t="shared" si="19"/>
        <v>GPY-00004OVS_ES ACADEMICO</v>
      </c>
      <c r="C412" s="18"/>
      <c r="D412" s="18" t="s">
        <v>122</v>
      </c>
      <c r="E412" s="46" t="s">
        <v>946</v>
      </c>
      <c r="F412" s="86" t="s">
        <v>124</v>
      </c>
      <c r="G412" s="18" t="s">
        <v>122</v>
      </c>
      <c r="H412" s="45" t="s">
        <v>125</v>
      </c>
      <c r="I412" s="18" t="s">
        <v>75</v>
      </c>
      <c r="J412" s="49" t="s">
        <v>947</v>
      </c>
      <c r="K412" s="48" t="s">
        <v>28</v>
      </c>
      <c r="L412" s="47" t="s">
        <v>90</v>
      </c>
      <c r="M412" s="44" t="s">
        <v>74</v>
      </c>
      <c r="N412" s="78" t="s">
        <v>75</v>
      </c>
      <c r="O412" s="78" t="s">
        <v>75</v>
      </c>
      <c r="P412" s="78" t="s">
        <v>75</v>
      </c>
      <c r="Q412" s="43" t="s">
        <v>946</v>
      </c>
      <c r="R412" s="53" t="s">
        <v>76</v>
      </c>
      <c r="S412" s="76">
        <v>308</v>
      </c>
      <c r="T412" s="37">
        <v>1</v>
      </c>
      <c r="U412" s="83">
        <v>1</v>
      </c>
      <c r="V412" s="45">
        <f>SUMIF(ResumenCotizacion!$C:$C,E412,ResumenCotizacion!$P:$P)</f>
        <v>0</v>
      </c>
      <c r="W412" s="75">
        <f>IF(H412="USD",S412*SolCotizacion!$J$18,S412)</f>
        <v>1271260.76</v>
      </c>
      <c r="X412" s="3">
        <f>ROUND(W412/(1-VLOOKUP("Total porcentaje:",ResumenCotizacion!$F:$H,3,0)),2)</f>
        <v>1271260.76</v>
      </c>
      <c r="Y412" s="3">
        <f t="shared" si="20"/>
        <v>0</v>
      </c>
    </row>
    <row r="413" spans="1:25" ht="14.25" x14ac:dyDescent="0.2">
      <c r="A413" s="18" t="str">
        <f t="shared" si="18"/>
        <v>Catalogo principalOVS_ES ACADEMICOGPY-00005</v>
      </c>
      <c r="B413" s="18" t="str">
        <f t="shared" si="19"/>
        <v>GPY-00005OVS_ES ACADEMICO</v>
      </c>
      <c r="C413" s="18"/>
      <c r="D413" s="18" t="s">
        <v>122</v>
      </c>
      <c r="E413" s="46" t="s">
        <v>948</v>
      </c>
      <c r="F413" s="86" t="s">
        <v>124</v>
      </c>
      <c r="G413" s="18" t="s">
        <v>122</v>
      </c>
      <c r="H413" s="45" t="s">
        <v>125</v>
      </c>
      <c r="I413" s="18" t="s">
        <v>75</v>
      </c>
      <c r="J413" s="49" t="s">
        <v>949</v>
      </c>
      <c r="K413" s="48" t="s">
        <v>28</v>
      </c>
      <c r="L413" s="47" t="s">
        <v>90</v>
      </c>
      <c r="M413" s="44" t="s">
        <v>74</v>
      </c>
      <c r="N413" s="78" t="s">
        <v>75</v>
      </c>
      <c r="O413" s="78" t="s">
        <v>75</v>
      </c>
      <c r="P413" s="78" t="s">
        <v>75</v>
      </c>
      <c r="Q413" s="43" t="s">
        <v>948</v>
      </c>
      <c r="R413" s="53" t="s">
        <v>76</v>
      </c>
      <c r="S413" s="76">
        <v>308</v>
      </c>
      <c r="T413" s="37">
        <v>1</v>
      </c>
      <c r="U413" s="83">
        <v>1</v>
      </c>
      <c r="V413" s="45">
        <f>SUMIF(ResumenCotizacion!$C:$C,E413,ResumenCotizacion!$P:$P)</f>
        <v>0</v>
      </c>
      <c r="W413" s="75">
        <f>IF(H413="USD",S413*SolCotizacion!$J$18,S413)</f>
        <v>1271260.76</v>
      </c>
      <c r="X413" s="3">
        <f>ROUND(W413/(1-VLOOKUP("Total porcentaje:",ResumenCotizacion!$F:$H,3,0)),2)</f>
        <v>1271260.76</v>
      </c>
      <c r="Y413" s="3">
        <f t="shared" si="20"/>
        <v>0</v>
      </c>
    </row>
    <row r="414" spans="1:25" ht="14.25" x14ac:dyDescent="0.2">
      <c r="A414" s="18" t="str">
        <f t="shared" si="18"/>
        <v>Catalogo principalOVS_ES ACADEMICOGPY-00006</v>
      </c>
      <c r="B414" s="18" t="str">
        <f t="shared" si="19"/>
        <v>GPY-00006OVS_ES ACADEMICO</v>
      </c>
      <c r="C414" s="18"/>
      <c r="D414" s="18" t="s">
        <v>122</v>
      </c>
      <c r="E414" s="46" t="s">
        <v>950</v>
      </c>
      <c r="F414" s="86" t="s">
        <v>124</v>
      </c>
      <c r="G414" s="18" t="s">
        <v>122</v>
      </c>
      <c r="H414" s="45" t="s">
        <v>125</v>
      </c>
      <c r="I414" s="18" t="s">
        <v>75</v>
      </c>
      <c r="J414" s="49" t="s">
        <v>951</v>
      </c>
      <c r="K414" s="48" t="s">
        <v>28</v>
      </c>
      <c r="L414" s="47" t="s">
        <v>90</v>
      </c>
      <c r="M414" s="44" t="s">
        <v>74</v>
      </c>
      <c r="N414" s="78" t="s">
        <v>75</v>
      </c>
      <c r="O414" s="78" t="s">
        <v>75</v>
      </c>
      <c r="P414" s="78" t="s">
        <v>75</v>
      </c>
      <c r="Q414" s="43" t="s">
        <v>950</v>
      </c>
      <c r="R414" s="53" t="s">
        <v>76</v>
      </c>
      <c r="S414" s="76">
        <v>44</v>
      </c>
      <c r="T414" s="37">
        <v>1</v>
      </c>
      <c r="U414" s="83">
        <v>1</v>
      </c>
      <c r="V414" s="45">
        <f>SUMIF(ResumenCotizacion!$C:$C,E414,ResumenCotizacion!$P:$P)</f>
        <v>0</v>
      </c>
      <c r="W414" s="75">
        <f>IF(H414="USD",S414*SolCotizacion!$J$18,S414)</f>
        <v>181608.68000000002</v>
      </c>
      <c r="X414" s="3">
        <f>ROUND(W414/(1-VLOOKUP("Total porcentaje:",ResumenCotizacion!$F:$H,3,0)),2)</f>
        <v>181608.68</v>
      </c>
      <c r="Y414" s="3">
        <f t="shared" si="20"/>
        <v>0</v>
      </c>
    </row>
    <row r="415" spans="1:25" ht="14.25" x14ac:dyDescent="0.2">
      <c r="A415" s="18" t="str">
        <f t="shared" si="18"/>
        <v>Catalogo principalOVS_ES ACADEMICOGPY-00007</v>
      </c>
      <c r="B415" s="18" t="str">
        <f t="shared" si="19"/>
        <v>GPY-00007OVS_ES ACADEMICO</v>
      </c>
      <c r="C415" s="18"/>
      <c r="D415" s="18" t="s">
        <v>122</v>
      </c>
      <c r="E415" s="46" t="s">
        <v>952</v>
      </c>
      <c r="F415" s="86" t="s">
        <v>124</v>
      </c>
      <c r="G415" s="18" t="s">
        <v>122</v>
      </c>
      <c r="H415" s="45" t="s">
        <v>125</v>
      </c>
      <c r="I415" s="18" t="s">
        <v>75</v>
      </c>
      <c r="J415" s="49" t="s">
        <v>953</v>
      </c>
      <c r="K415" s="48" t="s">
        <v>28</v>
      </c>
      <c r="L415" s="47" t="s">
        <v>90</v>
      </c>
      <c r="M415" s="44" t="s">
        <v>74</v>
      </c>
      <c r="N415" s="78" t="s">
        <v>75</v>
      </c>
      <c r="O415" s="78" t="s">
        <v>75</v>
      </c>
      <c r="P415" s="78" t="s">
        <v>75</v>
      </c>
      <c r="Q415" s="43" t="s">
        <v>952</v>
      </c>
      <c r="R415" s="53" t="s">
        <v>76</v>
      </c>
      <c r="S415" s="76">
        <v>44</v>
      </c>
      <c r="T415" s="37">
        <v>1</v>
      </c>
      <c r="U415" s="83">
        <v>1</v>
      </c>
      <c r="V415" s="45">
        <f>SUMIF(ResumenCotizacion!$C:$C,E415,ResumenCotizacion!$P:$P)</f>
        <v>0</v>
      </c>
      <c r="W415" s="75">
        <f>IF(H415="USD",S415*SolCotizacion!$J$18,S415)</f>
        <v>181608.68000000002</v>
      </c>
      <c r="X415" s="3">
        <f>ROUND(W415/(1-VLOOKUP("Total porcentaje:",ResumenCotizacion!$F:$H,3,0)),2)</f>
        <v>181608.68</v>
      </c>
      <c r="Y415" s="3">
        <f t="shared" si="20"/>
        <v>0</v>
      </c>
    </row>
    <row r="416" spans="1:25" ht="14.25" x14ac:dyDescent="0.2">
      <c r="A416" s="18" t="str">
        <f t="shared" si="18"/>
        <v>Catalogo principalOVS_ES ACADEMICOGPY-00008</v>
      </c>
      <c r="B416" s="18" t="str">
        <f t="shared" si="19"/>
        <v>GPY-00008OVS_ES ACADEMICO</v>
      </c>
      <c r="C416" s="18"/>
      <c r="D416" s="18" t="s">
        <v>122</v>
      </c>
      <c r="E416" s="46" t="s">
        <v>954</v>
      </c>
      <c r="F416" s="86" t="s">
        <v>124</v>
      </c>
      <c r="G416" s="18" t="s">
        <v>122</v>
      </c>
      <c r="H416" s="45" t="s">
        <v>125</v>
      </c>
      <c r="I416" s="18" t="s">
        <v>75</v>
      </c>
      <c r="J416" s="49" t="s">
        <v>955</v>
      </c>
      <c r="K416" s="48" t="s">
        <v>28</v>
      </c>
      <c r="L416" s="47" t="s">
        <v>90</v>
      </c>
      <c r="M416" s="44" t="s">
        <v>74</v>
      </c>
      <c r="N416" s="78" t="s">
        <v>75</v>
      </c>
      <c r="O416" s="78" t="s">
        <v>75</v>
      </c>
      <c r="P416" s="78" t="s">
        <v>75</v>
      </c>
      <c r="Q416" s="43" t="s">
        <v>954</v>
      </c>
      <c r="R416" s="53" t="s">
        <v>76</v>
      </c>
      <c r="S416" s="76">
        <v>1760</v>
      </c>
      <c r="T416" s="37">
        <v>1</v>
      </c>
      <c r="U416" s="83">
        <v>1</v>
      </c>
      <c r="V416" s="45">
        <f>SUMIF(ResumenCotizacion!$C:$C,E416,ResumenCotizacion!$P:$P)</f>
        <v>0</v>
      </c>
      <c r="W416" s="75">
        <f>IF(H416="USD",S416*SolCotizacion!$J$18,S416)</f>
        <v>7264347.2000000002</v>
      </c>
      <c r="X416" s="3">
        <f>ROUND(W416/(1-VLOOKUP("Total porcentaje:",ResumenCotizacion!$F:$H,3,0)),2)</f>
        <v>7264347.2000000002</v>
      </c>
      <c r="Y416" s="3">
        <f t="shared" si="20"/>
        <v>0</v>
      </c>
    </row>
    <row r="417" spans="1:25" ht="14.25" x14ac:dyDescent="0.2">
      <c r="A417" s="18" t="str">
        <f t="shared" si="18"/>
        <v>Catalogo principalOVS_ES ACADEMICOGPY-00009</v>
      </c>
      <c r="B417" s="18" t="str">
        <f t="shared" si="19"/>
        <v>GPY-00009OVS_ES ACADEMICO</v>
      </c>
      <c r="C417" s="18"/>
      <c r="D417" s="18" t="s">
        <v>122</v>
      </c>
      <c r="E417" s="46" t="s">
        <v>956</v>
      </c>
      <c r="F417" s="86" t="s">
        <v>124</v>
      </c>
      <c r="G417" s="18" t="s">
        <v>122</v>
      </c>
      <c r="H417" s="45" t="s">
        <v>125</v>
      </c>
      <c r="I417" s="18" t="s">
        <v>75</v>
      </c>
      <c r="J417" s="49" t="s">
        <v>957</v>
      </c>
      <c r="K417" s="48" t="s">
        <v>28</v>
      </c>
      <c r="L417" s="47" t="s">
        <v>90</v>
      </c>
      <c r="M417" s="44" t="s">
        <v>74</v>
      </c>
      <c r="N417" s="78" t="s">
        <v>75</v>
      </c>
      <c r="O417" s="78" t="s">
        <v>75</v>
      </c>
      <c r="P417" s="78" t="s">
        <v>75</v>
      </c>
      <c r="Q417" s="43" t="s">
        <v>956</v>
      </c>
      <c r="R417" s="53" t="s">
        <v>76</v>
      </c>
      <c r="S417" s="76">
        <v>1760</v>
      </c>
      <c r="T417" s="37">
        <v>1</v>
      </c>
      <c r="U417" s="83">
        <v>1</v>
      </c>
      <c r="V417" s="45">
        <f>SUMIF(ResumenCotizacion!$C:$C,E417,ResumenCotizacion!$P:$P)</f>
        <v>0</v>
      </c>
      <c r="W417" s="75">
        <f>IF(H417="USD",S417*SolCotizacion!$J$18,S417)</f>
        <v>7264347.2000000002</v>
      </c>
      <c r="X417" s="3">
        <f>ROUND(W417/(1-VLOOKUP("Total porcentaje:",ResumenCotizacion!$F:$H,3,0)),2)</f>
        <v>7264347.2000000002</v>
      </c>
      <c r="Y417" s="3">
        <f t="shared" si="20"/>
        <v>0</v>
      </c>
    </row>
    <row r="418" spans="1:25" ht="14.25" x14ac:dyDescent="0.2">
      <c r="A418" s="18" t="str">
        <f t="shared" si="18"/>
        <v>Catalogo principalOVS_ES ACADEMICOGQR-00001</v>
      </c>
      <c r="B418" s="18" t="str">
        <f t="shared" si="19"/>
        <v>GQR-00001OVS_ES ACADEMICO</v>
      </c>
      <c r="C418" s="18"/>
      <c r="D418" s="18" t="s">
        <v>122</v>
      </c>
      <c r="E418" s="46" t="s">
        <v>958</v>
      </c>
      <c r="F418" s="86" t="s">
        <v>124</v>
      </c>
      <c r="G418" s="18" t="s">
        <v>122</v>
      </c>
      <c r="H418" s="45" t="s">
        <v>125</v>
      </c>
      <c r="I418" s="18" t="s">
        <v>75</v>
      </c>
      <c r="J418" s="49" t="s">
        <v>959</v>
      </c>
      <c r="K418" s="48" t="s">
        <v>28</v>
      </c>
      <c r="L418" s="47" t="s">
        <v>90</v>
      </c>
      <c r="M418" s="44" t="s">
        <v>74</v>
      </c>
      <c r="N418" s="78" t="s">
        <v>75</v>
      </c>
      <c r="O418" s="78" t="s">
        <v>75</v>
      </c>
      <c r="P418" s="78" t="s">
        <v>75</v>
      </c>
      <c r="Q418" s="43" t="s">
        <v>958</v>
      </c>
      <c r="R418" s="53" t="s">
        <v>76</v>
      </c>
      <c r="S418" s="76">
        <v>242</v>
      </c>
      <c r="T418" s="37">
        <v>1</v>
      </c>
      <c r="U418" s="83">
        <v>1</v>
      </c>
      <c r="V418" s="45">
        <f>SUMIF(ResumenCotizacion!$C:$C,E418,ResumenCotizacion!$P:$P)</f>
        <v>0</v>
      </c>
      <c r="W418" s="75">
        <f>IF(H418="USD",S418*SolCotizacion!$J$18,S418)</f>
        <v>998847.74000000011</v>
      </c>
      <c r="X418" s="3">
        <f>ROUND(W418/(1-VLOOKUP("Total porcentaje:",ResumenCotizacion!$F:$H,3,0)),2)</f>
        <v>998847.74</v>
      </c>
      <c r="Y418" s="3">
        <f t="shared" si="20"/>
        <v>0</v>
      </c>
    </row>
    <row r="419" spans="1:25" ht="14.25" x14ac:dyDescent="0.2">
      <c r="A419" s="18" t="str">
        <f t="shared" si="18"/>
        <v>Catalogo principalOVS_ES ACADEMICOGQR-00002</v>
      </c>
      <c r="B419" s="18" t="str">
        <f t="shared" si="19"/>
        <v>GQR-00002OVS_ES ACADEMICO</v>
      </c>
      <c r="C419" s="18"/>
      <c r="D419" s="18" t="s">
        <v>122</v>
      </c>
      <c r="E419" s="46" t="s">
        <v>960</v>
      </c>
      <c r="F419" s="86" t="s">
        <v>124</v>
      </c>
      <c r="G419" s="18" t="s">
        <v>122</v>
      </c>
      <c r="H419" s="45" t="s">
        <v>125</v>
      </c>
      <c r="I419" s="18" t="s">
        <v>75</v>
      </c>
      <c r="J419" s="49" t="s">
        <v>961</v>
      </c>
      <c r="K419" s="48" t="s">
        <v>28</v>
      </c>
      <c r="L419" s="47" t="s">
        <v>90</v>
      </c>
      <c r="M419" s="44" t="s">
        <v>74</v>
      </c>
      <c r="N419" s="78" t="s">
        <v>75</v>
      </c>
      <c r="O419" s="78" t="s">
        <v>75</v>
      </c>
      <c r="P419" s="78" t="s">
        <v>75</v>
      </c>
      <c r="Q419" s="43" t="s">
        <v>960</v>
      </c>
      <c r="R419" s="53" t="s">
        <v>76</v>
      </c>
      <c r="S419" s="76">
        <v>242</v>
      </c>
      <c r="T419" s="37">
        <v>1</v>
      </c>
      <c r="U419" s="83">
        <v>1</v>
      </c>
      <c r="V419" s="45">
        <f>SUMIF(ResumenCotizacion!$C:$C,E419,ResumenCotizacion!$P:$P)</f>
        <v>0</v>
      </c>
      <c r="W419" s="75">
        <f>IF(H419="USD",S419*SolCotizacion!$J$18,S419)</f>
        <v>998847.74000000011</v>
      </c>
      <c r="X419" s="3">
        <f>ROUND(W419/(1-VLOOKUP("Total porcentaje:",ResumenCotizacion!$F:$H,3,0)),2)</f>
        <v>998847.74</v>
      </c>
      <c r="Y419" s="3">
        <f t="shared" si="20"/>
        <v>0</v>
      </c>
    </row>
    <row r="420" spans="1:25" ht="14.25" x14ac:dyDescent="0.2">
      <c r="A420" s="18" t="str">
        <f t="shared" si="18"/>
        <v>Catalogo principalOVS_ES ACADEMICOGR6-00001</v>
      </c>
      <c r="B420" s="18" t="str">
        <f t="shared" si="19"/>
        <v>GR6-00001OVS_ES ACADEMICO</v>
      </c>
      <c r="C420" s="18"/>
      <c r="D420" s="18" t="s">
        <v>122</v>
      </c>
      <c r="E420" s="46" t="s">
        <v>962</v>
      </c>
      <c r="F420" s="86" t="s">
        <v>124</v>
      </c>
      <c r="G420" s="18" t="s">
        <v>122</v>
      </c>
      <c r="H420" s="45" t="s">
        <v>125</v>
      </c>
      <c r="I420" s="18" t="s">
        <v>75</v>
      </c>
      <c r="J420" s="49" t="s">
        <v>963</v>
      </c>
      <c r="K420" s="48" t="s">
        <v>28</v>
      </c>
      <c r="L420" s="47" t="s">
        <v>90</v>
      </c>
      <c r="M420" s="44" t="s">
        <v>74</v>
      </c>
      <c r="N420" s="78" t="s">
        <v>75</v>
      </c>
      <c r="O420" s="78" t="s">
        <v>75</v>
      </c>
      <c r="P420" s="78" t="s">
        <v>75</v>
      </c>
      <c r="Q420" s="43" t="s">
        <v>962</v>
      </c>
      <c r="R420" s="53" t="s">
        <v>76</v>
      </c>
      <c r="S420" s="76">
        <v>1</v>
      </c>
      <c r="T420" s="37">
        <v>1</v>
      </c>
      <c r="U420" s="83">
        <v>1</v>
      </c>
      <c r="V420" s="45">
        <f>SUMIF(ResumenCotizacion!$C:$C,E420,ResumenCotizacion!$P:$P)</f>
        <v>0</v>
      </c>
      <c r="W420" s="75">
        <f>IF(H420="USD",S420*SolCotizacion!$J$18,S420)</f>
        <v>4127.47</v>
      </c>
      <c r="X420" s="3">
        <f>ROUND(W420/(1-VLOOKUP("Total porcentaje:",ResumenCotizacion!$F:$H,3,0)),2)</f>
        <v>4127.47</v>
      </c>
      <c r="Y420" s="3">
        <f t="shared" si="20"/>
        <v>0</v>
      </c>
    </row>
    <row r="421" spans="1:25" ht="14.25" x14ac:dyDescent="0.2">
      <c r="A421" s="18" t="str">
        <f t="shared" si="18"/>
        <v>Catalogo principalOVS_ES ACADEMICOGR6-00002</v>
      </c>
      <c r="B421" s="18" t="str">
        <f t="shared" si="19"/>
        <v>GR6-00002OVS_ES ACADEMICO</v>
      </c>
      <c r="C421" s="18"/>
      <c r="D421" s="18" t="s">
        <v>122</v>
      </c>
      <c r="E421" s="46" t="s">
        <v>964</v>
      </c>
      <c r="F421" s="86" t="s">
        <v>124</v>
      </c>
      <c r="G421" s="18" t="s">
        <v>122</v>
      </c>
      <c r="H421" s="45" t="s">
        <v>125</v>
      </c>
      <c r="I421" s="18" t="s">
        <v>75</v>
      </c>
      <c r="J421" s="49" t="s">
        <v>965</v>
      </c>
      <c r="K421" s="48" t="s">
        <v>28</v>
      </c>
      <c r="L421" s="47" t="s">
        <v>90</v>
      </c>
      <c r="M421" s="44" t="s">
        <v>74</v>
      </c>
      <c r="N421" s="78" t="s">
        <v>75</v>
      </c>
      <c r="O421" s="78" t="s">
        <v>75</v>
      </c>
      <c r="P421" s="78" t="s">
        <v>75</v>
      </c>
      <c r="Q421" s="43" t="s">
        <v>964</v>
      </c>
      <c r="R421" s="53" t="s">
        <v>76</v>
      </c>
      <c r="S421" s="76">
        <v>1</v>
      </c>
      <c r="T421" s="37">
        <v>1</v>
      </c>
      <c r="U421" s="83">
        <v>1</v>
      </c>
      <c r="V421" s="45">
        <f>SUMIF(ResumenCotizacion!$C:$C,E421,ResumenCotizacion!$P:$P)</f>
        <v>0</v>
      </c>
      <c r="W421" s="75">
        <f>IF(H421="USD",S421*SolCotizacion!$J$18,S421)</f>
        <v>4127.47</v>
      </c>
      <c r="X421" s="3">
        <f>ROUND(W421/(1-VLOOKUP("Total porcentaje:",ResumenCotizacion!$F:$H,3,0)),2)</f>
        <v>4127.47</v>
      </c>
      <c r="Y421" s="3">
        <f t="shared" si="20"/>
        <v>0</v>
      </c>
    </row>
    <row r="422" spans="1:25" ht="14.25" x14ac:dyDescent="0.2">
      <c r="A422" s="18" t="str">
        <f t="shared" si="18"/>
        <v>Catalogo principalOVS_ES ACADEMICOGR9-00001</v>
      </c>
      <c r="B422" s="18" t="str">
        <f t="shared" si="19"/>
        <v>GR9-00001OVS_ES ACADEMICO</v>
      </c>
      <c r="C422" s="18"/>
      <c r="D422" s="18" t="s">
        <v>122</v>
      </c>
      <c r="E422" s="46" t="s">
        <v>966</v>
      </c>
      <c r="F422" s="86" t="s">
        <v>124</v>
      </c>
      <c r="G422" s="18" t="s">
        <v>122</v>
      </c>
      <c r="H422" s="45" t="s">
        <v>125</v>
      </c>
      <c r="I422" s="18" t="s">
        <v>75</v>
      </c>
      <c r="J422" s="49" t="s">
        <v>967</v>
      </c>
      <c r="K422" s="48" t="s">
        <v>28</v>
      </c>
      <c r="L422" s="47" t="s">
        <v>90</v>
      </c>
      <c r="M422" s="44" t="s">
        <v>74</v>
      </c>
      <c r="N422" s="78" t="s">
        <v>75</v>
      </c>
      <c r="O422" s="78" t="s">
        <v>75</v>
      </c>
      <c r="P422" s="78" t="s">
        <v>75</v>
      </c>
      <c r="Q422" s="43" t="s">
        <v>966</v>
      </c>
      <c r="R422" s="53" t="s">
        <v>76</v>
      </c>
      <c r="S422" s="76">
        <v>1</v>
      </c>
      <c r="T422" s="37">
        <v>1</v>
      </c>
      <c r="U422" s="83">
        <v>1</v>
      </c>
      <c r="V422" s="45">
        <f>SUMIF(ResumenCotizacion!$C:$C,E422,ResumenCotizacion!$P:$P)</f>
        <v>0</v>
      </c>
      <c r="W422" s="75">
        <f>IF(H422="USD",S422*SolCotizacion!$J$18,S422)</f>
        <v>4127.47</v>
      </c>
      <c r="X422" s="3">
        <f>ROUND(W422/(1-VLOOKUP("Total porcentaje:",ResumenCotizacion!$F:$H,3,0)),2)</f>
        <v>4127.47</v>
      </c>
      <c r="Y422" s="3">
        <f t="shared" si="20"/>
        <v>0</v>
      </c>
    </row>
    <row r="423" spans="1:25" ht="14.25" x14ac:dyDescent="0.2">
      <c r="A423" s="18" t="str">
        <f t="shared" si="18"/>
        <v>Catalogo principalOVS_ES ACADEMICOGS7-00008</v>
      </c>
      <c r="B423" s="18" t="str">
        <f t="shared" si="19"/>
        <v>GS7-00008OVS_ES ACADEMICO</v>
      </c>
      <c r="C423" s="18"/>
      <c r="D423" s="18" t="s">
        <v>122</v>
      </c>
      <c r="E423" s="46" t="s">
        <v>968</v>
      </c>
      <c r="F423" s="86" t="s">
        <v>124</v>
      </c>
      <c r="G423" s="18" t="s">
        <v>122</v>
      </c>
      <c r="H423" s="45" t="s">
        <v>125</v>
      </c>
      <c r="I423" s="18" t="s">
        <v>75</v>
      </c>
      <c r="J423" s="49" t="s">
        <v>969</v>
      </c>
      <c r="K423" s="48" t="s">
        <v>28</v>
      </c>
      <c r="L423" s="47" t="s">
        <v>90</v>
      </c>
      <c r="M423" s="44" t="s">
        <v>74</v>
      </c>
      <c r="N423" s="78" t="s">
        <v>75</v>
      </c>
      <c r="O423" s="78" t="s">
        <v>75</v>
      </c>
      <c r="P423" s="78" t="s">
        <v>75</v>
      </c>
      <c r="Q423" s="43" t="s">
        <v>968</v>
      </c>
      <c r="R423" s="53" t="s">
        <v>76</v>
      </c>
      <c r="S423" s="76">
        <v>1.82</v>
      </c>
      <c r="T423" s="37">
        <v>1</v>
      </c>
      <c r="U423" s="83">
        <v>1</v>
      </c>
      <c r="V423" s="45">
        <f>SUMIF(ResumenCotizacion!$C:$C,E423,ResumenCotizacion!$P:$P)</f>
        <v>0</v>
      </c>
      <c r="W423" s="75">
        <f>IF(H423="USD",S423*SolCotizacion!$J$18,S423)</f>
        <v>7511.9954000000007</v>
      </c>
      <c r="X423" s="3">
        <f>ROUND(W423/(1-VLOOKUP("Total porcentaje:",ResumenCotizacion!$F:$H,3,0)),2)</f>
        <v>7512</v>
      </c>
      <c r="Y423" s="3">
        <f t="shared" si="20"/>
        <v>0</v>
      </c>
    </row>
    <row r="424" spans="1:25" ht="14.25" x14ac:dyDescent="0.2">
      <c r="A424" s="18" t="str">
        <f t="shared" si="18"/>
        <v>Catalogo principalOVS_ES ACADEMICOGS7-00009</v>
      </c>
      <c r="B424" s="18" t="str">
        <f t="shared" si="19"/>
        <v>GS7-00009OVS_ES ACADEMICO</v>
      </c>
      <c r="C424" s="18"/>
      <c r="D424" s="18" t="s">
        <v>122</v>
      </c>
      <c r="E424" s="46" t="s">
        <v>970</v>
      </c>
      <c r="F424" s="86" t="s">
        <v>124</v>
      </c>
      <c r="G424" s="18" t="s">
        <v>122</v>
      </c>
      <c r="H424" s="45" t="s">
        <v>125</v>
      </c>
      <c r="I424" s="18" t="s">
        <v>75</v>
      </c>
      <c r="J424" s="49" t="s">
        <v>971</v>
      </c>
      <c r="K424" s="48" t="s">
        <v>28</v>
      </c>
      <c r="L424" s="47" t="s">
        <v>90</v>
      </c>
      <c r="M424" s="44" t="s">
        <v>74</v>
      </c>
      <c r="N424" s="78" t="s">
        <v>75</v>
      </c>
      <c r="O424" s="78" t="s">
        <v>75</v>
      </c>
      <c r="P424" s="78" t="s">
        <v>75</v>
      </c>
      <c r="Q424" s="43" t="s">
        <v>970</v>
      </c>
      <c r="R424" s="53" t="s">
        <v>76</v>
      </c>
      <c r="S424" s="76">
        <v>1.82</v>
      </c>
      <c r="T424" s="37">
        <v>1</v>
      </c>
      <c r="U424" s="83">
        <v>1</v>
      </c>
      <c r="V424" s="45">
        <f>SUMIF(ResumenCotizacion!$C:$C,E424,ResumenCotizacion!$P:$P)</f>
        <v>0</v>
      </c>
      <c r="W424" s="75">
        <f>IF(H424="USD",S424*SolCotizacion!$J$18,S424)</f>
        <v>7511.9954000000007</v>
      </c>
      <c r="X424" s="3">
        <f>ROUND(W424/(1-VLOOKUP("Total porcentaje:",ResumenCotizacion!$F:$H,3,0)),2)</f>
        <v>7512</v>
      </c>
      <c r="Y424" s="3">
        <f t="shared" si="20"/>
        <v>0</v>
      </c>
    </row>
    <row r="425" spans="1:25" ht="14.25" x14ac:dyDescent="0.2">
      <c r="A425" s="18" t="str">
        <f t="shared" si="18"/>
        <v>Catalogo principalOVS_ES ACADEMICOGS7-00010</v>
      </c>
      <c r="B425" s="18" t="str">
        <f t="shared" si="19"/>
        <v>GS7-00010OVS_ES ACADEMICO</v>
      </c>
      <c r="C425" s="18"/>
      <c r="D425" s="18" t="s">
        <v>122</v>
      </c>
      <c r="E425" s="46" t="s">
        <v>972</v>
      </c>
      <c r="F425" s="86" t="s">
        <v>124</v>
      </c>
      <c r="G425" s="18" t="s">
        <v>122</v>
      </c>
      <c r="H425" s="45" t="s">
        <v>125</v>
      </c>
      <c r="I425" s="18" t="s">
        <v>75</v>
      </c>
      <c r="J425" s="49" t="s">
        <v>973</v>
      </c>
      <c r="K425" s="48" t="s">
        <v>28</v>
      </c>
      <c r="L425" s="47" t="s">
        <v>90</v>
      </c>
      <c r="M425" s="44" t="s">
        <v>74</v>
      </c>
      <c r="N425" s="78" t="s">
        <v>75</v>
      </c>
      <c r="O425" s="78" t="s">
        <v>75</v>
      </c>
      <c r="P425" s="78" t="s">
        <v>75</v>
      </c>
      <c r="Q425" s="43" t="s">
        <v>972</v>
      </c>
      <c r="R425" s="53" t="s">
        <v>76</v>
      </c>
      <c r="S425" s="76">
        <v>1.82</v>
      </c>
      <c r="T425" s="37">
        <v>1</v>
      </c>
      <c r="U425" s="83">
        <v>1</v>
      </c>
      <c r="V425" s="45">
        <f>SUMIF(ResumenCotizacion!$C:$C,E425,ResumenCotizacion!$P:$P)</f>
        <v>0</v>
      </c>
      <c r="W425" s="75">
        <f>IF(H425="USD",S425*SolCotizacion!$J$18,S425)</f>
        <v>7511.9954000000007</v>
      </c>
      <c r="X425" s="3">
        <f>ROUND(W425/(1-VLOOKUP("Total porcentaje:",ResumenCotizacion!$F:$H,3,0)),2)</f>
        <v>7512</v>
      </c>
      <c r="Y425" s="3">
        <f t="shared" si="20"/>
        <v>0</v>
      </c>
    </row>
    <row r="426" spans="1:25" ht="14.25" x14ac:dyDescent="0.2">
      <c r="A426" s="18" t="str">
        <f t="shared" si="18"/>
        <v>Catalogo principalOVS_ES ACADEMICOGU3-00001</v>
      </c>
      <c r="B426" s="18" t="str">
        <f t="shared" si="19"/>
        <v>GU3-00001OVS_ES ACADEMICO</v>
      </c>
      <c r="C426" s="18"/>
      <c r="D426" s="18" t="s">
        <v>122</v>
      </c>
      <c r="E426" s="46" t="s">
        <v>974</v>
      </c>
      <c r="F426" s="86" t="s">
        <v>124</v>
      </c>
      <c r="G426" s="18" t="s">
        <v>122</v>
      </c>
      <c r="H426" s="45" t="s">
        <v>125</v>
      </c>
      <c r="I426" s="18" t="s">
        <v>75</v>
      </c>
      <c r="J426" s="49" t="s">
        <v>975</v>
      </c>
      <c r="K426" s="48" t="s">
        <v>28</v>
      </c>
      <c r="L426" s="47" t="s">
        <v>90</v>
      </c>
      <c r="M426" s="44" t="s">
        <v>74</v>
      </c>
      <c r="N426" s="78" t="s">
        <v>75</v>
      </c>
      <c r="O426" s="78" t="s">
        <v>75</v>
      </c>
      <c r="P426" s="78" t="s">
        <v>75</v>
      </c>
      <c r="Q426" s="43" t="s">
        <v>974</v>
      </c>
      <c r="R426" s="53" t="s">
        <v>76</v>
      </c>
      <c r="S426" s="76">
        <v>0</v>
      </c>
      <c r="T426" s="37">
        <v>1</v>
      </c>
      <c r="U426" s="83">
        <v>1</v>
      </c>
      <c r="V426" s="45">
        <f>SUMIF(ResumenCotizacion!$C:$C,E426,ResumenCotizacion!$P:$P)</f>
        <v>0</v>
      </c>
      <c r="W426" s="75">
        <f>IF(H426="USD",S426*SolCotizacion!$J$18,S426)</f>
        <v>0</v>
      </c>
      <c r="X426" s="3">
        <f>ROUND(W426/(1-VLOOKUP("Total porcentaje:",ResumenCotizacion!$F:$H,3,0)),2)</f>
        <v>0</v>
      </c>
      <c r="Y426" s="3">
        <f t="shared" si="20"/>
        <v>0</v>
      </c>
    </row>
    <row r="427" spans="1:25" ht="14.25" x14ac:dyDescent="0.2">
      <c r="A427" s="18" t="str">
        <f t="shared" si="18"/>
        <v>Catalogo principalOVS_ES ACADEMICOGU4-00001</v>
      </c>
      <c r="B427" s="18" t="str">
        <f t="shared" si="19"/>
        <v>GU4-00001OVS_ES ACADEMICO</v>
      </c>
      <c r="C427" s="18"/>
      <c r="D427" s="18" t="s">
        <v>122</v>
      </c>
      <c r="E427" s="46" t="s">
        <v>976</v>
      </c>
      <c r="F427" s="86" t="s">
        <v>124</v>
      </c>
      <c r="G427" s="18" t="s">
        <v>122</v>
      </c>
      <c r="H427" s="45" t="s">
        <v>125</v>
      </c>
      <c r="I427" s="18" t="s">
        <v>75</v>
      </c>
      <c r="J427" s="49" t="s">
        <v>977</v>
      </c>
      <c r="K427" s="48" t="s">
        <v>28</v>
      </c>
      <c r="L427" s="47" t="s">
        <v>90</v>
      </c>
      <c r="M427" s="44" t="s">
        <v>74</v>
      </c>
      <c r="N427" s="78" t="s">
        <v>75</v>
      </c>
      <c r="O427" s="78" t="s">
        <v>75</v>
      </c>
      <c r="P427" s="78" t="s">
        <v>75</v>
      </c>
      <c r="Q427" s="43" t="s">
        <v>976</v>
      </c>
      <c r="R427" s="53" t="s">
        <v>76</v>
      </c>
      <c r="S427" s="76">
        <v>0</v>
      </c>
      <c r="T427" s="37">
        <v>1</v>
      </c>
      <c r="U427" s="83">
        <v>1</v>
      </c>
      <c r="V427" s="45">
        <f>SUMIF(ResumenCotizacion!$C:$C,E427,ResumenCotizacion!$P:$P)</f>
        <v>0</v>
      </c>
      <c r="W427" s="75">
        <f>IF(H427="USD",S427*SolCotizacion!$J$18,S427)</f>
        <v>0</v>
      </c>
      <c r="X427" s="3">
        <f>ROUND(W427/(1-VLOOKUP("Total porcentaje:",ResumenCotizacion!$F:$H,3,0)),2)</f>
        <v>0</v>
      </c>
      <c r="Y427" s="3">
        <f t="shared" si="20"/>
        <v>0</v>
      </c>
    </row>
    <row r="428" spans="1:25" ht="14.25" x14ac:dyDescent="0.2">
      <c r="A428" s="18" t="str">
        <f t="shared" si="18"/>
        <v>Catalogo principalOVS_ES ACADEMICOGU4-00002</v>
      </c>
      <c r="B428" s="18" t="str">
        <f t="shared" si="19"/>
        <v>GU4-00002OVS_ES ACADEMICO</v>
      </c>
      <c r="C428" s="18"/>
      <c r="D428" s="18" t="s">
        <v>122</v>
      </c>
      <c r="E428" s="46" t="s">
        <v>978</v>
      </c>
      <c r="F428" s="86" t="s">
        <v>124</v>
      </c>
      <c r="G428" s="18" t="s">
        <v>122</v>
      </c>
      <c r="H428" s="45" t="s">
        <v>125</v>
      </c>
      <c r="I428" s="18" t="s">
        <v>75</v>
      </c>
      <c r="J428" s="49" t="s">
        <v>979</v>
      </c>
      <c r="K428" s="48" t="s">
        <v>28</v>
      </c>
      <c r="L428" s="47" t="s">
        <v>90</v>
      </c>
      <c r="M428" s="44" t="s">
        <v>74</v>
      </c>
      <c r="N428" s="78" t="s">
        <v>75</v>
      </c>
      <c r="O428" s="78" t="s">
        <v>75</v>
      </c>
      <c r="P428" s="78" t="s">
        <v>75</v>
      </c>
      <c r="Q428" s="43" t="s">
        <v>978</v>
      </c>
      <c r="R428" s="53" t="s">
        <v>76</v>
      </c>
      <c r="S428" s="76">
        <v>0</v>
      </c>
      <c r="T428" s="37">
        <v>1</v>
      </c>
      <c r="U428" s="83">
        <v>1</v>
      </c>
      <c r="V428" s="45">
        <f>SUMIF(ResumenCotizacion!$C:$C,E428,ResumenCotizacion!$P:$P)</f>
        <v>0</v>
      </c>
      <c r="W428" s="75">
        <f>IF(H428="USD",S428*SolCotizacion!$J$18,S428)</f>
        <v>0</v>
      </c>
      <c r="X428" s="3">
        <f>ROUND(W428/(1-VLOOKUP("Total porcentaje:",ResumenCotizacion!$F:$H,3,0)),2)</f>
        <v>0</v>
      </c>
      <c r="Y428" s="3">
        <f t="shared" si="20"/>
        <v>0</v>
      </c>
    </row>
    <row r="429" spans="1:25" ht="14.25" x14ac:dyDescent="0.2">
      <c r="A429" s="18" t="str">
        <f t="shared" si="18"/>
        <v>Catalogo principalOVS_ES ACADEMICOH21-03098</v>
      </c>
      <c r="B429" s="18" t="str">
        <f t="shared" si="19"/>
        <v>H21-03098OVS_ES ACADEMICO</v>
      </c>
      <c r="C429" s="18"/>
      <c r="D429" s="18" t="s">
        <v>122</v>
      </c>
      <c r="E429" s="46" t="s">
        <v>980</v>
      </c>
      <c r="F429" s="86" t="s">
        <v>124</v>
      </c>
      <c r="G429" s="18" t="s">
        <v>122</v>
      </c>
      <c r="H429" s="45" t="s">
        <v>125</v>
      </c>
      <c r="I429" s="18" t="s">
        <v>75</v>
      </c>
      <c r="J429" s="49" t="s">
        <v>981</v>
      </c>
      <c r="K429" s="48" t="s">
        <v>28</v>
      </c>
      <c r="L429" s="47" t="s">
        <v>90</v>
      </c>
      <c r="M429" s="44" t="s">
        <v>74</v>
      </c>
      <c r="N429" s="78" t="s">
        <v>75</v>
      </c>
      <c r="O429" s="78" t="s">
        <v>75</v>
      </c>
      <c r="P429" s="78" t="s">
        <v>75</v>
      </c>
      <c r="Q429" s="43" t="s">
        <v>980</v>
      </c>
      <c r="R429" s="53" t="s">
        <v>127</v>
      </c>
      <c r="S429" s="76">
        <v>20</v>
      </c>
      <c r="T429" s="37">
        <v>1</v>
      </c>
      <c r="U429" s="83">
        <v>1</v>
      </c>
      <c r="V429" s="45">
        <f>SUMIF(ResumenCotizacion!$C:$C,E429,ResumenCotizacion!$P:$P)</f>
        <v>0</v>
      </c>
      <c r="W429" s="75">
        <f>IF(H429="USD",S429*SolCotizacion!$J$18,S429)</f>
        <v>82549.400000000009</v>
      </c>
      <c r="X429" s="3">
        <f>ROUND(W429/(1-VLOOKUP("Total porcentaje:",ResumenCotizacion!$F:$H,3,0)),2)</f>
        <v>82549.399999999994</v>
      </c>
      <c r="Y429" s="3">
        <f t="shared" si="20"/>
        <v>0</v>
      </c>
    </row>
    <row r="430" spans="1:25" ht="14.25" x14ac:dyDescent="0.2">
      <c r="A430" s="18" t="str">
        <f t="shared" si="18"/>
        <v>Catalogo principalOVS_ES ACADEMICOH21-03099</v>
      </c>
      <c r="B430" s="18" t="str">
        <f t="shared" si="19"/>
        <v>H21-03099OVS_ES ACADEMICO</v>
      </c>
      <c r="C430" s="18"/>
      <c r="D430" s="18" t="s">
        <v>122</v>
      </c>
      <c r="E430" s="46" t="s">
        <v>982</v>
      </c>
      <c r="F430" s="86" t="s">
        <v>124</v>
      </c>
      <c r="G430" s="18" t="s">
        <v>122</v>
      </c>
      <c r="H430" s="45" t="s">
        <v>125</v>
      </c>
      <c r="I430" s="18" t="s">
        <v>75</v>
      </c>
      <c r="J430" s="49" t="s">
        <v>983</v>
      </c>
      <c r="K430" s="48" t="s">
        <v>28</v>
      </c>
      <c r="L430" s="47" t="s">
        <v>90</v>
      </c>
      <c r="M430" s="44" t="s">
        <v>74</v>
      </c>
      <c r="N430" s="78" t="s">
        <v>75</v>
      </c>
      <c r="O430" s="78" t="s">
        <v>75</v>
      </c>
      <c r="P430" s="78" t="s">
        <v>75</v>
      </c>
      <c r="Q430" s="43" t="s">
        <v>982</v>
      </c>
      <c r="R430" s="53" t="s">
        <v>127</v>
      </c>
      <c r="S430" s="76">
        <v>20</v>
      </c>
      <c r="T430" s="37">
        <v>1</v>
      </c>
      <c r="U430" s="83">
        <v>1</v>
      </c>
      <c r="V430" s="45">
        <f>SUMIF(ResumenCotizacion!$C:$C,E430,ResumenCotizacion!$P:$P)</f>
        <v>0</v>
      </c>
      <c r="W430" s="75">
        <f>IF(H430="USD",S430*SolCotizacion!$J$18,S430)</f>
        <v>82549.400000000009</v>
      </c>
      <c r="X430" s="3">
        <f>ROUND(W430/(1-VLOOKUP("Total porcentaje:",ResumenCotizacion!$F:$H,3,0)),2)</f>
        <v>82549.399999999994</v>
      </c>
      <c r="Y430" s="3">
        <f t="shared" si="20"/>
        <v>0</v>
      </c>
    </row>
    <row r="431" spans="1:25" ht="14.25" x14ac:dyDescent="0.2">
      <c r="A431" s="18" t="str">
        <f t="shared" si="18"/>
        <v>Catalogo principalOVS_ES ACADEMICOH21-03100</v>
      </c>
      <c r="B431" s="18" t="str">
        <f t="shared" si="19"/>
        <v>H21-03100OVS_ES ACADEMICO</v>
      </c>
      <c r="C431" s="18"/>
      <c r="D431" s="18" t="s">
        <v>122</v>
      </c>
      <c r="E431" s="46" t="s">
        <v>984</v>
      </c>
      <c r="F431" s="86" t="s">
        <v>124</v>
      </c>
      <c r="G431" s="18" t="s">
        <v>122</v>
      </c>
      <c r="H431" s="45" t="s">
        <v>125</v>
      </c>
      <c r="I431" s="18" t="s">
        <v>75</v>
      </c>
      <c r="J431" s="49" t="s">
        <v>985</v>
      </c>
      <c r="K431" s="48" t="s">
        <v>28</v>
      </c>
      <c r="L431" s="47" t="s">
        <v>90</v>
      </c>
      <c r="M431" s="44" t="s">
        <v>74</v>
      </c>
      <c r="N431" s="78" t="s">
        <v>75</v>
      </c>
      <c r="O431" s="78" t="s">
        <v>75</v>
      </c>
      <c r="P431" s="78" t="s">
        <v>75</v>
      </c>
      <c r="Q431" s="43" t="s">
        <v>984</v>
      </c>
      <c r="R431" s="53" t="s">
        <v>127</v>
      </c>
      <c r="S431" s="76">
        <v>20</v>
      </c>
      <c r="T431" s="37">
        <v>1</v>
      </c>
      <c r="U431" s="83">
        <v>1</v>
      </c>
      <c r="V431" s="45">
        <f>SUMIF(ResumenCotizacion!$C:$C,E431,ResumenCotizacion!$P:$P)</f>
        <v>0</v>
      </c>
      <c r="W431" s="75">
        <f>IF(H431="USD",S431*SolCotizacion!$J$18,S431)</f>
        <v>82549.400000000009</v>
      </c>
      <c r="X431" s="3">
        <f>ROUND(W431/(1-VLOOKUP("Total porcentaje:",ResumenCotizacion!$F:$H,3,0)),2)</f>
        <v>82549.399999999994</v>
      </c>
      <c r="Y431" s="3">
        <f t="shared" si="20"/>
        <v>0</v>
      </c>
    </row>
    <row r="432" spans="1:25" ht="14.25" x14ac:dyDescent="0.2">
      <c r="A432" s="18" t="str">
        <f t="shared" si="18"/>
        <v>Catalogo principalOVS_ES ACADEMICOH21-03101</v>
      </c>
      <c r="B432" s="18" t="str">
        <f t="shared" si="19"/>
        <v>H21-03101OVS_ES ACADEMICO</v>
      </c>
      <c r="C432" s="18"/>
      <c r="D432" s="18" t="s">
        <v>122</v>
      </c>
      <c r="E432" s="46" t="s">
        <v>986</v>
      </c>
      <c r="F432" s="86" t="s">
        <v>124</v>
      </c>
      <c r="G432" s="18" t="s">
        <v>122</v>
      </c>
      <c r="H432" s="45" t="s">
        <v>125</v>
      </c>
      <c r="I432" s="18" t="s">
        <v>75</v>
      </c>
      <c r="J432" s="49" t="s">
        <v>987</v>
      </c>
      <c r="K432" s="48" t="s">
        <v>28</v>
      </c>
      <c r="L432" s="47" t="s">
        <v>90</v>
      </c>
      <c r="M432" s="44" t="s">
        <v>74</v>
      </c>
      <c r="N432" s="78" t="s">
        <v>75</v>
      </c>
      <c r="O432" s="78" t="s">
        <v>75</v>
      </c>
      <c r="P432" s="78" t="s">
        <v>75</v>
      </c>
      <c r="Q432" s="43" t="s">
        <v>986</v>
      </c>
      <c r="R432" s="53" t="s">
        <v>127</v>
      </c>
      <c r="S432" s="76">
        <v>20</v>
      </c>
      <c r="T432" s="37">
        <v>1</v>
      </c>
      <c r="U432" s="83">
        <v>1</v>
      </c>
      <c r="V432" s="45">
        <f>SUMIF(ResumenCotizacion!$C:$C,E432,ResumenCotizacion!$P:$P)</f>
        <v>0</v>
      </c>
      <c r="W432" s="75">
        <f>IF(H432="USD",S432*SolCotizacion!$J$18,S432)</f>
        <v>82549.400000000009</v>
      </c>
      <c r="X432" s="3">
        <f>ROUND(W432/(1-VLOOKUP("Total porcentaje:",ResumenCotizacion!$F:$H,3,0)),2)</f>
        <v>82549.399999999994</v>
      </c>
      <c r="Y432" s="3">
        <f t="shared" si="20"/>
        <v>0</v>
      </c>
    </row>
    <row r="433" spans="1:25" ht="14.25" x14ac:dyDescent="0.2">
      <c r="A433" s="18" t="str">
        <f t="shared" si="18"/>
        <v>Catalogo principalOVS_ES ACADEMICOH22-02365</v>
      </c>
      <c r="B433" s="18" t="str">
        <f t="shared" si="19"/>
        <v>H22-02365OVS_ES ACADEMICO</v>
      </c>
      <c r="C433" s="18"/>
      <c r="D433" s="18" t="s">
        <v>122</v>
      </c>
      <c r="E433" s="46" t="s">
        <v>988</v>
      </c>
      <c r="F433" s="86" t="s">
        <v>124</v>
      </c>
      <c r="G433" s="18" t="s">
        <v>122</v>
      </c>
      <c r="H433" s="45" t="s">
        <v>125</v>
      </c>
      <c r="I433" s="18" t="s">
        <v>75</v>
      </c>
      <c r="J433" s="49" t="s">
        <v>989</v>
      </c>
      <c r="K433" s="48" t="s">
        <v>28</v>
      </c>
      <c r="L433" s="47" t="s">
        <v>90</v>
      </c>
      <c r="M433" s="44" t="s">
        <v>74</v>
      </c>
      <c r="N433" s="78" t="s">
        <v>75</v>
      </c>
      <c r="O433" s="78" t="s">
        <v>75</v>
      </c>
      <c r="P433" s="78" t="s">
        <v>75</v>
      </c>
      <c r="Q433" s="43" t="s">
        <v>988</v>
      </c>
      <c r="R433" s="53" t="s">
        <v>127</v>
      </c>
      <c r="S433" s="76">
        <v>54</v>
      </c>
      <c r="T433" s="37">
        <v>1</v>
      </c>
      <c r="U433" s="83">
        <v>1</v>
      </c>
      <c r="V433" s="45">
        <f>SUMIF(ResumenCotizacion!$C:$C,E433,ResumenCotizacion!$P:$P)</f>
        <v>0</v>
      </c>
      <c r="W433" s="75">
        <f>IF(H433="USD",S433*SolCotizacion!$J$18,S433)</f>
        <v>222883.38</v>
      </c>
      <c r="X433" s="3">
        <f>ROUND(W433/(1-VLOOKUP("Total porcentaje:",ResumenCotizacion!$F:$H,3,0)),2)</f>
        <v>222883.38</v>
      </c>
      <c r="Y433" s="3">
        <f t="shared" si="20"/>
        <v>0</v>
      </c>
    </row>
    <row r="434" spans="1:25" ht="14.25" x14ac:dyDescent="0.2">
      <c r="A434" s="18" t="str">
        <f t="shared" si="18"/>
        <v>Catalogo principalOVS_ES ACADEMICOH22-02366</v>
      </c>
      <c r="B434" s="18" t="str">
        <f t="shared" si="19"/>
        <v>H22-02366OVS_ES ACADEMICO</v>
      </c>
      <c r="C434" s="18"/>
      <c r="D434" s="18" t="s">
        <v>122</v>
      </c>
      <c r="E434" s="46" t="s">
        <v>990</v>
      </c>
      <c r="F434" s="86" t="s">
        <v>124</v>
      </c>
      <c r="G434" s="18" t="s">
        <v>122</v>
      </c>
      <c r="H434" s="45" t="s">
        <v>125</v>
      </c>
      <c r="I434" s="18" t="s">
        <v>75</v>
      </c>
      <c r="J434" s="49" t="s">
        <v>991</v>
      </c>
      <c r="K434" s="48" t="s">
        <v>28</v>
      </c>
      <c r="L434" s="47" t="s">
        <v>90</v>
      </c>
      <c r="M434" s="44" t="s">
        <v>74</v>
      </c>
      <c r="N434" s="78" t="s">
        <v>75</v>
      </c>
      <c r="O434" s="78" t="s">
        <v>75</v>
      </c>
      <c r="P434" s="78" t="s">
        <v>75</v>
      </c>
      <c r="Q434" s="43" t="s">
        <v>990</v>
      </c>
      <c r="R434" s="53" t="s">
        <v>127</v>
      </c>
      <c r="S434" s="76">
        <v>54</v>
      </c>
      <c r="T434" s="37">
        <v>1</v>
      </c>
      <c r="U434" s="83">
        <v>1</v>
      </c>
      <c r="V434" s="45">
        <f>SUMIF(ResumenCotizacion!$C:$C,E434,ResumenCotizacion!$P:$P)</f>
        <v>0</v>
      </c>
      <c r="W434" s="75">
        <f>IF(H434="USD",S434*SolCotizacion!$J$18,S434)</f>
        <v>222883.38</v>
      </c>
      <c r="X434" s="3">
        <f>ROUND(W434/(1-VLOOKUP("Total porcentaje:",ResumenCotizacion!$F:$H,3,0)),2)</f>
        <v>222883.38</v>
      </c>
      <c r="Y434" s="3">
        <f t="shared" si="20"/>
        <v>0</v>
      </c>
    </row>
    <row r="435" spans="1:25" ht="14.25" x14ac:dyDescent="0.2">
      <c r="A435" s="18" t="str">
        <f t="shared" si="18"/>
        <v>Catalogo principalOVS_ES ACADEMICOH30-03427</v>
      </c>
      <c r="B435" s="18" t="str">
        <f t="shared" si="19"/>
        <v>H30-03427OVS_ES ACADEMICO</v>
      </c>
      <c r="C435" s="18"/>
      <c r="D435" s="18" t="s">
        <v>122</v>
      </c>
      <c r="E435" s="46" t="s">
        <v>992</v>
      </c>
      <c r="F435" s="86" t="s">
        <v>124</v>
      </c>
      <c r="G435" s="18" t="s">
        <v>122</v>
      </c>
      <c r="H435" s="45" t="s">
        <v>125</v>
      </c>
      <c r="I435" s="18" t="s">
        <v>75</v>
      </c>
      <c r="J435" s="49" t="s">
        <v>993</v>
      </c>
      <c r="K435" s="48" t="s">
        <v>28</v>
      </c>
      <c r="L435" s="47" t="s">
        <v>90</v>
      </c>
      <c r="M435" s="44" t="s">
        <v>74</v>
      </c>
      <c r="N435" s="78" t="s">
        <v>75</v>
      </c>
      <c r="O435" s="78" t="s">
        <v>75</v>
      </c>
      <c r="P435" s="78" t="s">
        <v>75</v>
      </c>
      <c r="Q435" s="43" t="s">
        <v>992</v>
      </c>
      <c r="R435" s="53" t="s">
        <v>127</v>
      </c>
      <c r="S435" s="76">
        <v>83</v>
      </c>
      <c r="T435" s="37">
        <v>1</v>
      </c>
      <c r="U435" s="83">
        <v>1</v>
      </c>
      <c r="V435" s="45">
        <f>SUMIF(ResumenCotizacion!$C:$C,E435,ResumenCotizacion!$P:$P)</f>
        <v>0</v>
      </c>
      <c r="W435" s="75">
        <f>IF(H435="USD",S435*SolCotizacion!$J$18,S435)</f>
        <v>342580.01</v>
      </c>
      <c r="X435" s="3">
        <f>ROUND(W435/(1-VLOOKUP("Total porcentaje:",ResumenCotizacion!$F:$H,3,0)),2)</f>
        <v>342580.01</v>
      </c>
      <c r="Y435" s="3">
        <f t="shared" si="20"/>
        <v>0</v>
      </c>
    </row>
    <row r="436" spans="1:25" ht="14.25" x14ac:dyDescent="0.2">
      <c r="A436" s="18" t="str">
        <f t="shared" si="18"/>
        <v>Catalogo principalOVS_ES ACADEMICOH30-03428</v>
      </c>
      <c r="B436" s="18" t="str">
        <f t="shared" si="19"/>
        <v>H30-03428OVS_ES ACADEMICO</v>
      </c>
      <c r="C436" s="18"/>
      <c r="D436" s="18" t="s">
        <v>122</v>
      </c>
      <c r="E436" s="46" t="s">
        <v>994</v>
      </c>
      <c r="F436" s="86" t="s">
        <v>124</v>
      </c>
      <c r="G436" s="18" t="s">
        <v>122</v>
      </c>
      <c r="H436" s="45" t="s">
        <v>125</v>
      </c>
      <c r="I436" s="18" t="s">
        <v>75</v>
      </c>
      <c r="J436" s="49" t="s">
        <v>995</v>
      </c>
      <c r="K436" s="48" t="s">
        <v>28</v>
      </c>
      <c r="L436" s="47" t="s">
        <v>90</v>
      </c>
      <c r="M436" s="44" t="s">
        <v>74</v>
      </c>
      <c r="N436" s="78" t="s">
        <v>75</v>
      </c>
      <c r="O436" s="78" t="s">
        <v>75</v>
      </c>
      <c r="P436" s="78" t="s">
        <v>75</v>
      </c>
      <c r="Q436" s="43" t="s">
        <v>994</v>
      </c>
      <c r="R436" s="53" t="s">
        <v>127</v>
      </c>
      <c r="S436" s="76">
        <v>83</v>
      </c>
      <c r="T436" s="37">
        <v>1</v>
      </c>
      <c r="U436" s="83">
        <v>1</v>
      </c>
      <c r="V436" s="45">
        <f>SUMIF(ResumenCotizacion!$C:$C,E436,ResumenCotizacion!$P:$P)</f>
        <v>0</v>
      </c>
      <c r="W436" s="75">
        <f>IF(H436="USD",S436*SolCotizacion!$J$18,S436)</f>
        <v>342580.01</v>
      </c>
      <c r="X436" s="3">
        <f>ROUND(W436/(1-VLOOKUP("Total porcentaje:",ResumenCotizacion!$F:$H,3,0)),2)</f>
        <v>342580.01</v>
      </c>
      <c r="Y436" s="3">
        <f t="shared" si="20"/>
        <v>0</v>
      </c>
    </row>
    <row r="437" spans="1:25" ht="14.25" x14ac:dyDescent="0.2">
      <c r="A437" s="18" t="str">
        <f t="shared" si="18"/>
        <v>Catalogo principalOVS_ES ACADEMICOH30-03429</v>
      </c>
      <c r="B437" s="18" t="str">
        <f t="shared" si="19"/>
        <v>H30-03429OVS_ES ACADEMICO</v>
      </c>
      <c r="C437" s="18"/>
      <c r="D437" s="18" t="s">
        <v>122</v>
      </c>
      <c r="E437" s="46" t="s">
        <v>996</v>
      </c>
      <c r="F437" s="86" t="s">
        <v>124</v>
      </c>
      <c r="G437" s="18" t="s">
        <v>122</v>
      </c>
      <c r="H437" s="45" t="s">
        <v>125</v>
      </c>
      <c r="I437" s="18" t="s">
        <v>75</v>
      </c>
      <c r="J437" s="49" t="s">
        <v>997</v>
      </c>
      <c r="K437" s="48" t="s">
        <v>28</v>
      </c>
      <c r="L437" s="47" t="s">
        <v>90</v>
      </c>
      <c r="M437" s="44" t="s">
        <v>74</v>
      </c>
      <c r="N437" s="78" t="s">
        <v>75</v>
      </c>
      <c r="O437" s="78" t="s">
        <v>75</v>
      </c>
      <c r="P437" s="78" t="s">
        <v>75</v>
      </c>
      <c r="Q437" s="43" t="s">
        <v>996</v>
      </c>
      <c r="R437" s="53" t="s">
        <v>127</v>
      </c>
      <c r="S437" s="76">
        <v>9</v>
      </c>
      <c r="T437" s="37">
        <v>1</v>
      </c>
      <c r="U437" s="83">
        <v>1</v>
      </c>
      <c r="V437" s="45">
        <f>SUMIF(ResumenCotizacion!$C:$C,E437,ResumenCotizacion!$P:$P)</f>
        <v>0</v>
      </c>
      <c r="W437" s="75">
        <f>IF(H437="USD",S437*SolCotizacion!$J$18,S437)</f>
        <v>37147.230000000003</v>
      </c>
      <c r="X437" s="3">
        <f>ROUND(W437/(1-VLOOKUP("Total porcentaje:",ResumenCotizacion!$F:$H,3,0)),2)</f>
        <v>37147.230000000003</v>
      </c>
      <c r="Y437" s="3">
        <f t="shared" si="20"/>
        <v>0</v>
      </c>
    </row>
    <row r="438" spans="1:25" ht="14.25" x14ac:dyDescent="0.2">
      <c r="A438" s="18" t="str">
        <f t="shared" si="18"/>
        <v>Catalogo principalOVS_ES ACADEMICOH30-03430</v>
      </c>
      <c r="B438" s="18" t="str">
        <f t="shared" si="19"/>
        <v>H30-03430OVS_ES ACADEMICO</v>
      </c>
      <c r="C438" s="18"/>
      <c r="D438" s="18" t="s">
        <v>122</v>
      </c>
      <c r="E438" s="46" t="s">
        <v>998</v>
      </c>
      <c r="F438" s="86" t="s">
        <v>124</v>
      </c>
      <c r="G438" s="18" t="s">
        <v>122</v>
      </c>
      <c r="H438" s="45" t="s">
        <v>125</v>
      </c>
      <c r="I438" s="18" t="s">
        <v>75</v>
      </c>
      <c r="J438" s="49" t="s">
        <v>999</v>
      </c>
      <c r="K438" s="48" t="s">
        <v>28</v>
      </c>
      <c r="L438" s="47" t="s">
        <v>90</v>
      </c>
      <c r="M438" s="44" t="s">
        <v>74</v>
      </c>
      <c r="N438" s="78" t="s">
        <v>75</v>
      </c>
      <c r="O438" s="78" t="s">
        <v>75</v>
      </c>
      <c r="P438" s="78" t="s">
        <v>75</v>
      </c>
      <c r="Q438" s="43" t="s">
        <v>998</v>
      </c>
      <c r="R438" s="53" t="s">
        <v>127</v>
      </c>
      <c r="S438" s="76">
        <v>9</v>
      </c>
      <c r="T438" s="37">
        <v>1</v>
      </c>
      <c r="U438" s="83">
        <v>1</v>
      </c>
      <c r="V438" s="45">
        <f>SUMIF(ResumenCotizacion!$C:$C,E438,ResumenCotizacion!$P:$P)</f>
        <v>0</v>
      </c>
      <c r="W438" s="75">
        <f>IF(H438="USD",S438*SolCotizacion!$J$18,S438)</f>
        <v>37147.230000000003</v>
      </c>
      <c r="X438" s="3">
        <f>ROUND(W438/(1-VLOOKUP("Total porcentaje:",ResumenCotizacion!$F:$H,3,0)),2)</f>
        <v>37147.230000000003</v>
      </c>
      <c r="Y438" s="3">
        <f t="shared" si="20"/>
        <v>0</v>
      </c>
    </row>
    <row r="439" spans="1:25" ht="14.25" x14ac:dyDescent="0.2">
      <c r="A439" s="18" t="str">
        <f t="shared" si="18"/>
        <v>Catalogo principalOVS_ES ACADEMICOH30-03431</v>
      </c>
      <c r="B439" s="18" t="str">
        <f t="shared" si="19"/>
        <v>H30-03431OVS_ES ACADEMICO</v>
      </c>
      <c r="C439" s="18"/>
      <c r="D439" s="18" t="s">
        <v>122</v>
      </c>
      <c r="E439" s="46" t="s">
        <v>1000</v>
      </c>
      <c r="F439" s="86" t="s">
        <v>124</v>
      </c>
      <c r="G439" s="18" t="s">
        <v>122</v>
      </c>
      <c r="H439" s="45" t="s">
        <v>125</v>
      </c>
      <c r="I439" s="18" t="s">
        <v>75</v>
      </c>
      <c r="J439" s="49" t="s">
        <v>1001</v>
      </c>
      <c r="K439" s="48" t="s">
        <v>28</v>
      </c>
      <c r="L439" s="47" t="s">
        <v>90</v>
      </c>
      <c r="M439" s="44" t="s">
        <v>74</v>
      </c>
      <c r="N439" s="78" t="s">
        <v>75</v>
      </c>
      <c r="O439" s="78" t="s">
        <v>75</v>
      </c>
      <c r="P439" s="78" t="s">
        <v>75</v>
      </c>
      <c r="Q439" s="43" t="s">
        <v>1000</v>
      </c>
      <c r="R439" s="53" t="s">
        <v>127</v>
      </c>
      <c r="S439" s="76">
        <v>6</v>
      </c>
      <c r="T439" s="37">
        <v>1</v>
      </c>
      <c r="U439" s="83">
        <v>1</v>
      </c>
      <c r="V439" s="45">
        <f>SUMIF(ResumenCotizacion!$C:$C,E439,ResumenCotizacion!$P:$P)</f>
        <v>0</v>
      </c>
      <c r="W439" s="75">
        <f>IF(H439="USD",S439*SolCotizacion!$J$18,S439)</f>
        <v>24764.82</v>
      </c>
      <c r="X439" s="3">
        <f>ROUND(W439/(1-VLOOKUP("Total porcentaje:",ResumenCotizacion!$F:$H,3,0)),2)</f>
        <v>24764.82</v>
      </c>
      <c r="Y439" s="3">
        <f t="shared" si="20"/>
        <v>0</v>
      </c>
    </row>
    <row r="440" spans="1:25" ht="14.25" x14ac:dyDescent="0.2">
      <c r="A440" s="18" t="str">
        <f t="shared" si="18"/>
        <v>Catalogo principalOVS_ES ACADEMICOHHQ-00001</v>
      </c>
      <c r="B440" s="18" t="str">
        <f t="shared" si="19"/>
        <v>HHQ-00001OVS_ES ACADEMICO</v>
      </c>
      <c r="C440" s="18"/>
      <c r="D440" s="18" t="s">
        <v>122</v>
      </c>
      <c r="E440" s="46" t="s">
        <v>1002</v>
      </c>
      <c r="F440" s="86" t="s">
        <v>124</v>
      </c>
      <c r="G440" s="18" t="s">
        <v>122</v>
      </c>
      <c r="H440" s="45" t="s">
        <v>125</v>
      </c>
      <c r="I440" s="18" t="s">
        <v>75</v>
      </c>
      <c r="J440" s="49" t="s">
        <v>1003</v>
      </c>
      <c r="K440" s="48" t="s">
        <v>28</v>
      </c>
      <c r="L440" s="47" t="s">
        <v>90</v>
      </c>
      <c r="M440" s="44" t="s">
        <v>74</v>
      </c>
      <c r="N440" s="78" t="s">
        <v>75</v>
      </c>
      <c r="O440" s="78" t="s">
        <v>75</v>
      </c>
      <c r="P440" s="78" t="s">
        <v>75</v>
      </c>
      <c r="Q440" s="43" t="s">
        <v>1002</v>
      </c>
      <c r="R440" s="53" t="s">
        <v>76</v>
      </c>
      <c r="S440" s="76">
        <v>1.4</v>
      </c>
      <c r="T440" s="37">
        <v>1</v>
      </c>
      <c r="U440" s="83">
        <v>1</v>
      </c>
      <c r="V440" s="45">
        <f>SUMIF(ResumenCotizacion!$C:$C,E440,ResumenCotizacion!$P:$P)</f>
        <v>0</v>
      </c>
      <c r="W440" s="75">
        <f>IF(H440="USD",S440*SolCotizacion!$J$18,S440)</f>
        <v>5778.4579999999996</v>
      </c>
      <c r="X440" s="3">
        <f>ROUND(W440/(1-VLOOKUP("Total porcentaje:",ResumenCotizacion!$F:$H,3,0)),2)</f>
        <v>5778.46</v>
      </c>
      <c r="Y440" s="3">
        <f t="shared" si="20"/>
        <v>0</v>
      </c>
    </row>
    <row r="441" spans="1:25" ht="14.25" x14ac:dyDescent="0.2">
      <c r="A441" s="18" t="str">
        <f t="shared" si="18"/>
        <v>Catalogo principalOVS_ES ACADEMICOHHR-00001</v>
      </c>
      <c r="B441" s="18" t="str">
        <f t="shared" si="19"/>
        <v>HHR-00001OVS_ES ACADEMICO</v>
      </c>
      <c r="C441" s="18"/>
      <c r="D441" s="18" t="s">
        <v>122</v>
      </c>
      <c r="E441" s="46" t="s">
        <v>1004</v>
      </c>
      <c r="F441" s="86" t="s">
        <v>124</v>
      </c>
      <c r="G441" s="18" t="s">
        <v>122</v>
      </c>
      <c r="H441" s="45" t="s">
        <v>125</v>
      </c>
      <c r="I441" s="18" t="s">
        <v>75</v>
      </c>
      <c r="J441" s="49" t="s">
        <v>1005</v>
      </c>
      <c r="K441" s="48" t="s">
        <v>28</v>
      </c>
      <c r="L441" s="47" t="s">
        <v>90</v>
      </c>
      <c r="M441" s="44" t="s">
        <v>74</v>
      </c>
      <c r="N441" s="78" t="s">
        <v>75</v>
      </c>
      <c r="O441" s="78" t="s">
        <v>75</v>
      </c>
      <c r="P441" s="78" t="s">
        <v>75</v>
      </c>
      <c r="Q441" s="43" t="s">
        <v>1004</v>
      </c>
      <c r="R441" s="53" t="s">
        <v>76</v>
      </c>
      <c r="S441" s="76">
        <v>1.4</v>
      </c>
      <c r="T441" s="37">
        <v>1</v>
      </c>
      <c r="U441" s="83">
        <v>1</v>
      </c>
      <c r="V441" s="45">
        <f>SUMIF(ResumenCotizacion!$C:$C,E441,ResumenCotizacion!$P:$P)</f>
        <v>0</v>
      </c>
      <c r="W441" s="75">
        <f>IF(H441="USD",S441*SolCotizacion!$J$18,S441)</f>
        <v>5778.4579999999996</v>
      </c>
      <c r="X441" s="3">
        <f>ROUND(W441/(1-VLOOKUP("Total porcentaje:",ResumenCotizacion!$F:$H,3,0)),2)</f>
        <v>5778.46</v>
      </c>
      <c r="Y441" s="3">
        <f t="shared" si="20"/>
        <v>0</v>
      </c>
    </row>
    <row r="442" spans="1:25" ht="14.25" x14ac:dyDescent="0.2">
      <c r="A442" s="18" t="str">
        <f t="shared" si="18"/>
        <v>Catalogo principalOVS_ES ACADEMICOHHR-00002</v>
      </c>
      <c r="B442" s="18" t="str">
        <f t="shared" si="19"/>
        <v>HHR-00002OVS_ES ACADEMICO</v>
      </c>
      <c r="C442" s="18"/>
      <c r="D442" s="18" t="s">
        <v>122</v>
      </c>
      <c r="E442" s="46" t="s">
        <v>1006</v>
      </c>
      <c r="F442" s="86" t="s">
        <v>124</v>
      </c>
      <c r="G442" s="18" t="s">
        <v>122</v>
      </c>
      <c r="H442" s="45" t="s">
        <v>125</v>
      </c>
      <c r="I442" s="18" t="s">
        <v>75</v>
      </c>
      <c r="J442" s="49" t="s">
        <v>1007</v>
      </c>
      <c r="K442" s="48" t="s">
        <v>28</v>
      </c>
      <c r="L442" s="47" t="s">
        <v>90</v>
      </c>
      <c r="M442" s="44" t="s">
        <v>74</v>
      </c>
      <c r="N442" s="78" t="s">
        <v>75</v>
      </c>
      <c r="O442" s="78" t="s">
        <v>75</v>
      </c>
      <c r="P442" s="78" t="s">
        <v>75</v>
      </c>
      <c r="Q442" s="43" t="s">
        <v>1006</v>
      </c>
      <c r="R442" s="53" t="s">
        <v>76</v>
      </c>
      <c r="S442" s="76">
        <v>1.4</v>
      </c>
      <c r="T442" s="37">
        <v>1</v>
      </c>
      <c r="U442" s="83">
        <v>1</v>
      </c>
      <c r="V442" s="45">
        <f>SUMIF(ResumenCotizacion!$C:$C,E442,ResumenCotizacion!$P:$P)</f>
        <v>0</v>
      </c>
      <c r="W442" s="75">
        <f>IF(H442="USD",S442*SolCotizacion!$J$18,S442)</f>
        <v>5778.4579999999996</v>
      </c>
      <c r="X442" s="3">
        <f>ROUND(W442/(1-VLOOKUP("Total porcentaje:",ResumenCotizacion!$F:$H,3,0)),2)</f>
        <v>5778.46</v>
      </c>
      <c r="Y442" s="3">
        <f t="shared" si="20"/>
        <v>0</v>
      </c>
    </row>
    <row r="443" spans="1:25" ht="14.25" x14ac:dyDescent="0.2">
      <c r="A443" s="18" t="str">
        <f t="shared" si="18"/>
        <v>Catalogo principalOVS_ES ACADEMICOHHT-00001</v>
      </c>
      <c r="B443" s="18" t="str">
        <f t="shared" si="19"/>
        <v>HHT-00001OVS_ES ACADEMICO</v>
      </c>
      <c r="C443" s="18"/>
      <c r="D443" s="18" t="s">
        <v>122</v>
      </c>
      <c r="E443" s="46" t="s">
        <v>1008</v>
      </c>
      <c r="F443" s="86" t="s">
        <v>124</v>
      </c>
      <c r="G443" s="18" t="s">
        <v>122</v>
      </c>
      <c r="H443" s="45" t="s">
        <v>125</v>
      </c>
      <c r="I443" s="18" t="s">
        <v>75</v>
      </c>
      <c r="J443" s="49" t="s">
        <v>1009</v>
      </c>
      <c r="K443" s="48" t="s">
        <v>28</v>
      </c>
      <c r="L443" s="47" t="s">
        <v>90</v>
      </c>
      <c r="M443" s="44" t="s">
        <v>74</v>
      </c>
      <c r="N443" s="78" t="s">
        <v>75</v>
      </c>
      <c r="O443" s="78" t="s">
        <v>75</v>
      </c>
      <c r="P443" s="78" t="s">
        <v>75</v>
      </c>
      <c r="Q443" s="43" t="s">
        <v>1008</v>
      </c>
      <c r="R443" s="53" t="s">
        <v>76</v>
      </c>
      <c r="S443" s="76">
        <v>0.6</v>
      </c>
      <c r="T443" s="37">
        <v>1</v>
      </c>
      <c r="U443" s="83">
        <v>1</v>
      </c>
      <c r="V443" s="45">
        <f>SUMIF(ResumenCotizacion!$C:$C,E443,ResumenCotizacion!$P:$P)</f>
        <v>0</v>
      </c>
      <c r="W443" s="75">
        <f>IF(H443="USD",S443*SolCotizacion!$J$18,S443)</f>
        <v>2476.482</v>
      </c>
      <c r="X443" s="3">
        <f>ROUND(W443/(1-VLOOKUP("Total porcentaje:",ResumenCotizacion!$F:$H,3,0)),2)</f>
        <v>2476.48</v>
      </c>
      <c r="Y443" s="3">
        <f t="shared" si="20"/>
        <v>0</v>
      </c>
    </row>
    <row r="444" spans="1:25" ht="14.25" x14ac:dyDescent="0.2">
      <c r="A444" s="18" t="str">
        <f t="shared" si="18"/>
        <v>Catalogo principalOVS_ES ACADEMICOHHU-00001</v>
      </c>
      <c r="B444" s="18" t="str">
        <f t="shared" si="19"/>
        <v>HHU-00001OVS_ES ACADEMICO</v>
      </c>
      <c r="C444" s="18"/>
      <c r="D444" s="18" t="s">
        <v>122</v>
      </c>
      <c r="E444" s="46" t="s">
        <v>1010</v>
      </c>
      <c r="F444" s="86" t="s">
        <v>124</v>
      </c>
      <c r="G444" s="18" t="s">
        <v>122</v>
      </c>
      <c r="H444" s="45" t="s">
        <v>125</v>
      </c>
      <c r="I444" s="18" t="s">
        <v>75</v>
      </c>
      <c r="J444" s="49" t="s">
        <v>1011</v>
      </c>
      <c r="K444" s="48" t="s">
        <v>28</v>
      </c>
      <c r="L444" s="47" t="s">
        <v>90</v>
      </c>
      <c r="M444" s="44" t="s">
        <v>74</v>
      </c>
      <c r="N444" s="78" t="s">
        <v>75</v>
      </c>
      <c r="O444" s="78" t="s">
        <v>75</v>
      </c>
      <c r="P444" s="78" t="s">
        <v>75</v>
      </c>
      <c r="Q444" s="43" t="s">
        <v>1010</v>
      </c>
      <c r="R444" s="53" t="s">
        <v>76</v>
      </c>
      <c r="S444" s="76">
        <v>0.6</v>
      </c>
      <c r="T444" s="37">
        <v>1</v>
      </c>
      <c r="U444" s="83">
        <v>1</v>
      </c>
      <c r="V444" s="45">
        <f>SUMIF(ResumenCotizacion!$C:$C,E444,ResumenCotizacion!$P:$P)</f>
        <v>0</v>
      </c>
      <c r="W444" s="75">
        <f>IF(H444="USD",S444*SolCotizacion!$J$18,S444)</f>
        <v>2476.482</v>
      </c>
      <c r="X444" s="3">
        <f>ROUND(W444/(1-VLOOKUP("Total porcentaje:",ResumenCotizacion!$F:$H,3,0)),2)</f>
        <v>2476.48</v>
      </c>
      <c r="Y444" s="3">
        <f t="shared" si="20"/>
        <v>0</v>
      </c>
    </row>
    <row r="445" spans="1:25" ht="14.25" x14ac:dyDescent="0.2">
      <c r="A445" s="18" t="str">
        <f t="shared" si="18"/>
        <v>Catalogo principalOVS_ES ACADEMICOHHU-00002</v>
      </c>
      <c r="B445" s="18" t="str">
        <f t="shared" si="19"/>
        <v>HHU-00002OVS_ES ACADEMICO</v>
      </c>
      <c r="C445" s="18"/>
      <c r="D445" s="18" t="s">
        <v>122</v>
      </c>
      <c r="E445" s="46" t="s">
        <v>1012</v>
      </c>
      <c r="F445" s="86" t="s">
        <v>124</v>
      </c>
      <c r="G445" s="18" t="s">
        <v>122</v>
      </c>
      <c r="H445" s="45" t="s">
        <v>125</v>
      </c>
      <c r="I445" s="18" t="s">
        <v>75</v>
      </c>
      <c r="J445" s="49" t="s">
        <v>1013</v>
      </c>
      <c r="K445" s="48" t="s">
        <v>28</v>
      </c>
      <c r="L445" s="47" t="s">
        <v>90</v>
      </c>
      <c r="M445" s="44" t="s">
        <v>74</v>
      </c>
      <c r="N445" s="78" t="s">
        <v>75</v>
      </c>
      <c r="O445" s="78" t="s">
        <v>75</v>
      </c>
      <c r="P445" s="78" t="s">
        <v>75</v>
      </c>
      <c r="Q445" s="43" t="s">
        <v>1012</v>
      </c>
      <c r="R445" s="53" t="s">
        <v>76</v>
      </c>
      <c r="S445" s="76">
        <v>0.6</v>
      </c>
      <c r="T445" s="37">
        <v>1</v>
      </c>
      <c r="U445" s="83">
        <v>1</v>
      </c>
      <c r="V445" s="45">
        <f>SUMIF(ResumenCotizacion!$C:$C,E445,ResumenCotizacion!$P:$P)</f>
        <v>0</v>
      </c>
      <c r="W445" s="75">
        <f>IF(H445="USD",S445*SolCotizacion!$J$18,S445)</f>
        <v>2476.482</v>
      </c>
      <c r="X445" s="3">
        <f>ROUND(W445/(1-VLOOKUP("Total porcentaje:",ResumenCotizacion!$F:$H,3,0)),2)</f>
        <v>2476.48</v>
      </c>
      <c r="Y445" s="3">
        <f t="shared" si="20"/>
        <v>0</v>
      </c>
    </row>
    <row r="446" spans="1:25" ht="14.25" x14ac:dyDescent="0.2">
      <c r="A446" s="18" t="str">
        <f t="shared" si="18"/>
        <v>Catalogo principalOVS_ES ACADEMICOHJA-00600</v>
      </c>
      <c r="B446" s="18" t="str">
        <f t="shared" si="19"/>
        <v>HJA-00600OVS_ES ACADEMICO</v>
      </c>
      <c r="C446" s="18"/>
      <c r="D446" s="18" t="s">
        <v>122</v>
      </c>
      <c r="E446" s="46" t="s">
        <v>1014</v>
      </c>
      <c r="F446" s="86" t="s">
        <v>124</v>
      </c>
      <c r="G446" s="18" t="s">
        <v>122</v>
      </c>
      <c r="H446" s="45" t="s">
        <v>125</v>
      </c>
      <c r="I446" s="18" t="s">
        <v>75</v>
      </c>
      <c r="J446" s="49" t="s">
        <v>1015</v>
      </c>
      <c r="K446" s="48" t="s">
        <v>28</v>
      </c>
      <c r="L446" s="47" t="s">
        <v>90</v>
      </c>
      <c r="M446" s="44" t="s">
        <v>74</v>
      </c>
      <c r="N446" s="78" t="s">
        <v>75</v>
      </c>
      <c r="O446" s="78" t="s">
        <v>75</v>
      </c>
      <c r="P446" s="78" t="s">
        <v>75</v>
      </c>
      <c r="Q446" s="43" t="s">
        <v>1014</v>
      </c>
      <c r="R446" s="53" t="s">
        <v>127</v>
      </c>
      <c r="S446" s="76">
        <v>106</v>
      </c>
      <c r="T446" s="37">
        <v>1</v>
      </c>
      <c r="U446" s="83">
        <v>1</v>
      </c>
      <c r="V446" s="45">
        <f>SUMIF(ResumenCotizacion!$C:$C,E446,ResumenCotizacion!$P:$P)</f>
        <v>0</v>
      </c>
      <c r="W446" s="75">
        <f>IF(H446="USD",S446*SolCotizacion!$J$18,S446)</f>
        <v>437511.82</v>
      </c>
      <c r="X446" s="3">
        <f>ROUND(W446/(1-VLOOKUP("Total porcentaje:",ResumenCotizacion!$F:$H,3,0)),2)</f>
        <v>437511.82</v>
      </c>
      <c r="Y446" s="3">
        <f t="shared" si="20"/>
        <v>0</v>
      </c>
    </row>
    <row r="447" spans="1:25" ht="14.25" x14ac:dyDescent="0.2">
      <c r="A447" s="18" t="str">
        <f t="shared" si="18"/>
        <v>Catalogo principalOVS_ES ACADEMICOHJA-00601</v>
      </c>
      <c r="B447" s="18" t="str">
        <f t="shared" si="19"/>
        <v>HJA-00601OVS_ES ACADEMICO</v>
      </c>
      <c r="C447" s="18"/>
      <c r="D447" s="18" t="s">
        <v>122</v>
      </c>
      <c r="E447" s="46" t="s">
        <v>1016</v>
      </c>
      <c r="F447" s="86" t="s">
        <v>124</v>
      </c>
      <c r="G447" s="18" t="s">
        <v>122</v>
      </c>
      <c r="H447" s="45" t="s">
        <v>125</v>
      </c>
      <c r="I447" s="18" t="s">
        <v>75</v>
      </c>
      <c r="J447" s="49" t="s">
        <v>1017</v>
      </c>
      <c r="K447" s="48" t="s">
        <v>28</v>
      </c>
      <c r="L447" s="47" t="s">
        <v>90</v>
      </c>
      <c r="M447" s="44" t="s">
        <v>74</v>
      </c>
      <c r="N447" s="78" t="s">
        <v>75</v>
      </c>
      <c r="O447" s="78" t="s">
        <v>75</v>
      </c>
      <c r="P447" s="78" t="s">
        <v>75</v>
      </c>
      <c r="Q447" s="43" t="s">
        <v>1016</v>
      </c>
      <c r="R447" s="53" t="s">
        <v>127</v>
      </c>
      <c r="S447" s="76">
        <v>106</v>
      </c>
      <c r="T447" s="37">
        <v>1</v>
      </c>
      <c r="U447" s="83">
        <v>1</v>
      </c>
      <c r="V447" s="45">
        <f>SUMIF(ResumenCotizacion!$C:$C,E447,ResumenCotizacion!$P:$P)</f>
        <v>0</v>
      </c>
      <c r="W447" s="75">
        <f>IF(H447="USD",S447*SolCotizacion!$J$18,S447)</f>
        <v>437511.82</v>
      </c>
      <c r="X447" s="3">
        <f>ROUND(W447/(1-VLOOKUP("Total porcentaje:",ResumenCotizacion!$F:$H,3,0)),2)</f>
        <v>437511.82</v>
      </c>
      <c r="Y447" s="3">
        <f t="shared" si="20"/>
        <v>0</v>
      </c>
    </row>
    <row r="448" spans="1:25" ht="14.25" x14ac:dyDescent="0.2">
      <c r="A448" s="18" t="str">
        <f t="shared" si="18"/>
        <v>Catalogo principalOVS_ES ACADEMICOHVG-00001</v>
      </c>
      <c r="B448" s="18" t="str">
        <f t="shared" si="19"/>
        <v>HVG-00001OVS_ES ACADEMICO</v>
      </c>
      <c r="C448" s="18"/>
      <c r="D448" s="18" t="s">
        <v>122</v>
      </c>
      <c r="E448" s="46" t="s">
        <v>1018</v>
      </c>
      <c r="F448" s="86" t="s">
        <v>124</v>
      </c>
      <c r="G448" s="18" t="s">
        <v>122</v>
      </c>
      <c r="H448" s="45" t="s">
        <v>125</v>
      </c>
      <c r="I448" s="18" t="s">
        <v>75</v>
      </c>
      <c r="J448" s="49" t="s">
        <v>1019</v>
      </c>
      <c r="K448" s="48" t="s">
        <v>28</v>
      </c>
      <c r="L448" s="47" t="s">
        <v>90</v>
      </c>
      <c r="M448" s="44" t="s">
        <v>74</v>
      </c>
      <c r="N448" s="78" t="s">
        <v>75</v>
      </c>
      <c r="O448" s="78" t="s">
        <v>75</v>
      </c>
      <c r="P448" s="78" t="s">
        <v>75</v>
      </c>
      <c r="Q448" s="43" t="s">
        <v>1018</v>
      </c>
      <c r="R448" s="53" t="s">
        <v>76</v>
      </c>
      <c r="S448" s="76">
        <v>1.5</v>
      </c>
      <c r="T448" s="37">
        <v>1</v>
      </c>
      <c r="U448" s="83">
        <v>1</v>
      </c>
      <c r="V448" s="45">
        <f>SUMIF(ResumenCotizacion!$C:$C,E448,ResumenCotizacion!$P:$P)</f>
        <v>0</v>
      </c>
      <c r="W448" s="75">
        <f>IF(H448="USD",S448*SolCotizacion!$J$18,S448)</f>
        <v>6191.2049999999999</v>
      </c>
      <c r="X448" s="3">
        <f>ROUND(W448/(1-VLOOKUP("Total porcentaje:",ResumenCotizacion!$F:$H,3,0)),2)</f>
        <v>6191.21</v>
      </c>
      <c r="Y448" s="3">
        <f t="shared" si="20"/>
        <v>0</v>
      </c>
    </row>
    <row r="449" spans="1:25" ht="14.25" x14ac:dyDescent="0.2">
      <c r="A449" s="18" t="str">
        <f t="shared" si="18"/>
        <v>Catalogo principalOVS_ES ACADEMICOHVG-00003</v>
      </c>
      <c r="B449" s="18" t="str">
        <f t="shared" si="19"/>
        <v>HVG-00003OVS_ES ACADEMICO</v>
      </c>
      <c r="C449" s="18"/>
      <c r="D449" s="18" t="s">
        <v>122</v>
      </c>
      <c r="E449" s="46" t="s">
        <v>1020</v>
      </c>
      <c r="F449" s="86" t="s">
        <v>124</v>
      </c>
      <c r="G449" s="18" t="s">
        <v>122</v>
      </c>
      <c r="H449" s="45" t="s">
        <v>125</v>
      </c>
      <c r="I449" s="18" t="s">
        <v>75</v>
      </c>
      <c r="J449" s="49" t="s">
        <v>1021</v>
      </c>
      <c r="K449" s="48" t="s">
        <v>28</v>
      </c>
      <c r="L449" s="47" t="s">
        <v>90</v>
      </c>
      <c r="M449" s="44" t="s">
        <v>74</v>
      </c>
      <c r="N449" s="78" t="s">
        <v>75</v>
      </c>
      <c r="O449" s="78" t="s">
        <v>75</v>
      </c>
      <c r="P449" s="78" t="s">
        <v>75</v>
      </c>
      <c r="Q449" s="43" t="s">
        <v>1020</v>
      </c>
      <c r="R449" s="53" t="s">
        <v>76</v>
      </c>
      <c r="S449" s="76">
        <v>2.4</v>
      </c>
      <c r="T449" s="37">
        <v>1</v>
      </c>
      <c r="U449" s="83">
        <v>1</v>
      </c>
      <c r="V449" s="45">
        <f>SUMIF(ResumenCotizacion!$C:$C,E449,ResumenCotizacion!$P:$P)</f>
        <v>0</v>
      </c>
      <c r="W449" s="75">
        <f>IF(H449="USD",S449*SolCotizacion!$J$18,S449)</f>
        <v>9905.9279999999999</v>
      </c>
      <c r="X449" s="3">
        <f>ROUND(W449/(1-VLOOKUP("Total porcentaje:",ResumenCotizacion!$F:$H,3,0)),2)</f>
        <v>9905.93</v>
      </c>
      <c r="Y449" s="3">
        <f t="shared" si="20"/>
        <v>0</v>
      </c>
    </row>
    <row r="450" spans="1:25" ht="14.25" x14ac:dyDescent="0.2">
      <c r="A450" s="18" t="str">
        <f t="shared" ref="A450:A513" si="21">D450&amp;F450&amp;E450</f>
        <v>Catalogo principalOVS_ES ACADEMICOHVG-00004</v>
      </c>
      <c r="B450" s="18" t="str">
        <f t="shared" ref="B450:B513" si="22">E450&amp;F450</f>
        <v>HVG-00004OVS_ES ACADEMICO</v>
      </c>
      <c r="C450" s="18"/>
      <c r="D450" s="18" t="s">
        <v>122</v>
      </c>
      <c r="E450" s="46" t="s">
        <v>1022</v>
      </c>
      <c r="F450" s="86" t="s">
        <v>124</v>
      </c>
      <c r="G450" s="18" t="s">
        <v>122</v>
      </c>
      <c r="H450" s="45" t="s">
        <v>125</v>
      </c>
      <c r="I450" s="18" t="s">
        <v>75</v>
      </c>
      <c r="J450" s="49" t="s">
        <v>1023</v>
      </c>
      <c r="K450" s="48" t="s">
        <v>28</v>
      </c>
      <c r="L450" s="47" t="s">
        <v>90</v>
      </c>
      <c r="M450" s="44" t="s">
        <v>74</v>
      </c>
      <c r="N450" s="78" t="s">
        <v>75</v>
      </c>
      <c r="O450" s="78" t="s">
        <v>75</v>
      </c>
      <c r="P450" s="78" t="s">
        <v>75</v>
      </c>
      <c r="Q450" s="43" t="s">
        <v>1022</v>
      </c>
      <c r="R450" s="53" t="s">
        <v>76</v>
      </c>
      <c r="S450" s="76">
        <v>1.3</v>
      </c>
      <c r="T450" s="37">
        <v>1</v>
      </c>
      <c r="U450" s="83">
        <v>1</v>
      </c>
      <c r="V450" s="45">
        <f>SUMIF(ResumenCotizacion!$C:$C,E450,ResumenCotizacion!$P:$P)</f>
        <v>0</v>
      </c>
      <c r="W450" s="75">
        <f>IF(H450="USD",S450*SolCotizacion!$J$18,S450)</f>
        <v>5365.7110000000002</v>
      </c>
      <c r="X450" s="3">
        <f>ROUND(W450/(1-VLOOKUP("Total porcentaje:",ResumenCotizacion!$F:$H,3,0)),2)</f>
        <v>5365.71</v>
      </c>
      <c r="Y450" s="3">
        <f t="shared" si="20"/>
        <v>0</v>
      </c>
    </row>
    <row r="451" spans="1:25" ht="14.25" x14ac:dyDescent="0.2">
      <c r="A451" s="18" t="str">
        <f t="shared" si="21"/>
        <v>Catalogo principalOVS_ES ACADEMICOHVG-00007</v>
      </c>
      <c r="B451" s="18" t="str">
        <f t="shared" si="22"/>
        <v>HVG-00007OVS_ES ACADEMICO</v>
      </c>
      <c r="C451" s="18"/>
      <c r="D451" s="18" t="s">
        <v>122</v>
      </c>
      <c r="E451" s="46" t="s">
        <v>1024</v>
      </c>
      <c r="F451" s="86" t="s">
        <v>124</v>
      </c>
      <c r="G451" s="18" t="s">
        <v>122</v>
      </c>
      <c r="H451" s="45" t="s">
        <v>125</v>
      </c>
      <c r="I451" s="18" t="s">
        <v>75</v>
      </c>
      <c r="J451" s="49" t="s">
        <v>1025</v>
      </c>
      <c r="K451" s="48" t="s">
        <v>28</v>
      </c>
      <c r="L451" s="47" t="s">
        <v>90</v>
      </c>
      <c r="M451" s="44" t="s">
        <v>74</v>
      </c>
      <c r="N451" s="78" t="s">
        <v>75</v>
      </c>
      <c r="O451" s="78" t="s">
        <v>75</v>
      </c>
      <c r="P451" s="78" t="s">
        <v>75</v>
      </c>
      <c r="Q451" s="43" t="s">
        <v>1024</v>
      </c>
      <c r="R451" s="53" t="s">
        <v>76</v>
      </c>
      <c r="S451" s="76">
        <v>2.5</v>
      </c>
      <c r="T451" s="37">
        <v>1</v>
      </c>
      <c r="U451" s="83">
        <v>1</v>
      </c>
      <c r="V451" s="45">
        <f>SUMIF(ResumenCotizacion!$C:$C,E451,ResumenCotizacion!$P:$P)</f>
        <v>0</v>
      </c>
      <c r="W451" s="75">
        <f>IF(H451="USD",S451*SolCotizacion!$J$18,S451)</f>
        <v>10318.675000000001</v>
      </c>
      <c r="X451" s="3">
        <f>ROUND(W451/(1-VLOOKUP("Total porcentaje:",ResumenCotizacion!$F:$H,3,0)),2)</f>
        <v>10318.68</v>
      </c>
      <c r="Y451" s="3">
        <f t="shared" ref="Y451:Y514" si="23">V451*X451</f>
        <v>0</v>
      </c>
    </row>
    <row r="452" spans="1:25" ht="14.25" x14ac:dyDescent="0.2">
      <c r="A452" s="18" t="str">
        <f t="shared" si="21"/>
        <v>Catalogo principalOVS_ES ACADEMICOHVG-00008</v>
      </c>
      <c r="B452" s="18" t="str">
        <f t="shared" si="22"/>
        <v>HVG-00008OVS_ES ACADEMICO</v>
      </c>
      <c r="C452" s="18"/>
      <c r="D452" s="18" t="s">
        <v>122</v>
      </c>
      <c r="E452" s="46" t="s">
        <v>1026</v>
      </c>
      <c r="F452" s="86" t="s">
        <v>124</v>
      </c>
      <c r="G452" s="18" t="s">
        <v>122</v>
      </c>
      <c r="H452" s="45" t="s">
        <v>125</v>
      </c>
      <c r="I452" s="18" t="s">
        <v>75</v>
      </c>
      <c r="J452" s="49" t="s">
        <v>1027</v>
      </c>
      <c r="K452" s="48" t="s">
        <v>28</v>
      </c>
      <c r="L452" s="47" t="s">
        <v>90</v>
      </c>
      <c r="M452" s="44" t="s">
        <v>74</v>
      </c>
      <c r="N452" s="78" t="s">
        <v>75</v>
      </c>
      <c r="O452" s="78" t="s">
        <v>75</v>
      </c>
      <c r="P452" s="78" t="s">
        <v>75</v>
      </c>
      <c r="Q452" s="43" t="s">
        <v>1026</v>
      </c>
      <c r="R452" s="53" t="s">
        <v>76</v>
      </c>
      <c r="S452" s="76">
        <v>2.5</v>
      </c>
      <c r="T452" s="37">
        <v>1</v>
      </c>
      <c r="U452" s="83">
        <v>1</v>
      </c>
      <c r="V452" s="45">
        <f>SUMIF(ResumenCotizacion!$C:$C,E452,ResumenCotizacion!$P:$P)</f>
        <v>0</v>
      </c>
      <c r="W452" s="75">
        <f>IF(H452="USD",S452*SolCotizacion!$J$18,S452)</f>
        <v>10318.675000000001</v>
      </c>
      <c r="X452" s="3">
        <f>ROUND(W452/(1-VLOOKUP("Total porcentaje:",ResumenCotizacion!$F:$H,3,0)),2)</f>
        <v>10318.68</v>
      </c>
      <c r="Y452" s="3">
        <f t="shared" si="23"/>
        <v>0</v>
      </c>
    </row>
    <row r="453" spans="1:25" ht="14.25" x14ac:dyDescent="0.2">
      <c r="A453" s="18" t="str">
        <f t="shared" si="21"/>
        <v>Catalogo principalOVS_ES ACADEMICOHVG-00009</v>
      </c>
      <c r="B453" s="18" t="str">
        <f t="shared" si="22"/>
        <v>HVG-00009OVS_ES ACADEMICO</v>
      </c>
      <c r="C453" s="18"/>
      <c r="D453" s="18" t="s">
        <v>122</v>
      </c>
      <c r="E453" s="46" t="s">
        <v>1028</v>
      </c>
      <c r="F453" s="86" t="s">
        <v>124</v>
      </c>
      <c r="G453" s="18" t="s">
        <v>122</v>
      </c>
      <c r="H453" s="45" t="s">
        <v>125</v>
      </c>
      <c r="I453" s="18" t="s">
        <v>75</v>
      </c>
      <c r="J453" s="49" t="s">
        <v>1029</v>
      </c>
      <c r="K453" s="48" t="s">
        <v>28</v>
      </c>
      <c r="L453" s="47" t="s">
        <v>90</v>
      </c>
      <c r="M453" s="44" t="s">
        <v>74</v>
      </c>
      <c r="N453" s="78" t="s">
        <v>75</v>
      </c>
      <c r="O453" s="78" t="s">
        <v>75</v>
      </c>
      <c r="P453" s="78" t="s">
        <v>75</v>
      </c>
      <c r="Q453" s="43" t="s">
        <v>1028</v>
      </c>
      <c r="R453" s="53" t="s">
        <v>76</v>
      </c>
      <c r="S453" s="76">
        <v>2.5</v>
      </c>
      <c r="T453" s="37">
        <v>1</v>
      </c>
      <c r="U453" s="83">
        <v>1</v>
      </c>
      <c r="V453" s="45">
        <f>SUMIF(ResumenCotizacion!$C:$C,E453,ResumenCotizacion!$P:$P)</f>
        <v>0</v>
      </c>
      <c r="W453" s="75">
        <f>IF(H453="USD",S453*SolCotizacion!$J$18,S453)</f>
        <v>10318.675000000001</v>
      </c>
      <c r="X453" s="3">
        <f>ROUND(W453/(1-VLOOKUP("Total porcentaje:",ResumenCotizacion!$F:$H,3,0)),2)</f>
        <v>10318.68</v>
      </c>
      <c r="Y453" s="3">
        <f t="shared" si="23"/>
        <v>0</v>
      </c>
    </row>
    <row r="454" spans="1:25" ht="14.25" x14ac:dyDescent="0.2">
      <c r="A454" s="18" t="str">
        <f t="shared" si="21"/>
        <v>Catalogo principalOVS_ES ACADEMICOHVH-00001</v>
      </c>
      <c r="B454" s="18" t="str">
        <f t="shared" si="22"/>
        <v>HVH-00001OVS_ES ACADEMICO</v>
      </c>
      <c r="C454" s="18"/>
      <c r="D454" s="18" t="s">
        <v>122</v>
      </c>
      <c r="E454" s="46" t="s">
        <v>1030</v>
      </c>
      <c r="F454" s="86" t="s">
        <v>124</v>
      </c>
      <c r="G454" s="18" t="s">
        <v>122</v>
      </c>
      <c r="H454" s="45" t="s">
        <v>125</v>
      </c>
      <c r="I454" s="18" t="s">
        <v>75</v>
      </c>
      <c r="J454" s="49" t="s">
        <v>1031</v>
      </c>
      <c r="K454" s="48" t="s">
        <v>28</v>
      </c>
      <c r="L454" s="47" t="s">
        <v>90</v>
      </c>
      <c r="M454" s="44" t="s">
        <v>74</v>
      </c>
      <c r="N454" s="78" t="s">
        <v>75</v>
      </c>
      <c r="O454" s="78" t="s">
        <v>75</v>
      </c>
      <c r="P454" s="78" t="s">
        <v>75</v>
      </c>
      <c r="Q454" s="43" t="s">
        <v>1030</v>
      </c>
      <c r="R454" s="53" t="s">
        <v>76</v>
      </c>
      <c r="S454" s="76">
        <v>1.8</v>
      </c>
      <c r="T454" s="37">
        <v>1</v>
      </c>
      <c r="U454" s="83">
        <v>1</v>
      </c>
      <c r="V454" s="45">
        <f>SUMIF(ResumenCotizacion!$C:$C,E454,ResumenCotizacion!$P:$P)</f>
        <v>0</v>
      </c>
      <c r="W454" s="75">
        <f>IF(H454="USD",S454*SolCotizacion!$J$18,S454)</f>
        <v>7429.4460000000008</v>
      </c>
      <c r="X454" s="3">
        <f>ROUND(W454/(1-VLOOKUP("Total porcentaje:",ResumenCotizacion!$F:$H,3,0)),2)</f>
        <v>7429.45</v>
      </c>
      <c r="Y454" s="3">
        <f t="shared" si="23"/>
        <v>0</v>
      </c>
    </row>
    <row r="455" spans="1:25" ht="14.25" x14ac:dyDescent="0.2">
      <c r="A455" s="18" t="str">
        <f t="shared" si="21"/>
        <v>Catalogo principalOVS_ES ACADEMICOHVH-00002</v>
      </c>
      <c r="B455" s="18" t="str">
        <f t="shared" si="22"/>
        <v>HVH-00002OVS_ES ACADEMICO</v>
      </c>
      <c r="C455" s="18"/>
      <c r="D455" s="18" t="s">
        <v>122</v>
      </c>
      <c r="E455" s="46" t="s">
        <v>1032</v>
      </c>
      <c r="F455" s="86" t="s">
        <v>124</v>
      </c>
      <c r="G455" s="18" t="s">
        <v>122</v>
      </c>
      <c r="H455" s="45" t="s">
        <v>125</v>
      </c>
      <c r="I455" s="18" t="s">
        <v>75</v>
      </c>
      <c r="J455" s="49" t="s">
        <v>1033</v>
      </c>
      <c r="K455" s="48" t="s">
        <v>28</v>
      </c>
      <c r="L455" s="47" t="s">
        <v>90</v>
      </c>
      <c r="M455" s="44" t="s">
        <v>74</v>
      </c>
      <c r="N455" s="78" t="s">
        <v>75</v>
      </c>
      <c r="O455" s="78" t="s">
        <v>75</v>
      </c>
      <c r="P455" s="78" t="s">
        <v>75</v>
      </c>
      <c r="Q455" s="43" t="s">
        <v>1032</v>
      </c>
      <c r="R455" s="53" t="s">
        <v>76</v>
      </c>
      <c r="S455" s="76">
        <v>1.8</v>
      </c>
      <c r="T455" s="37">
        <v>1</v>
      </c>
      <c r="U455" s="83">
        <v>1</v>
      </c>
      <c r="V455" s="45">
        <f>SUMIF(ResumenCotizacion!$C:$C,E455,ResumenCotizacion!$P:$P)</f>
        <v>0</v>
      </c>
      <c r="W455" s="75">
        <f>IF(H455="USD",S455*SolCotizacion!$J$18,S455)</f>
        <v>7429.4460000000008</v>
      </c>
      <c r="X455" s="3">
        <f>ROUND(W455/(1-VLOOKUP("Total porcentaje:",ResumenCotizacion!$F:$H,3,0)),2)</f>
        <v>7429.45</v>
      </c>
      <c r="Y455" s="3">
        <f t="shared" si="23"/>
        <v>0</v>
      </c>
    </row>
    <row r="456" spans="1:25" ht="14.25" x14ac:dyDescent="0.2">
      <c r="A456" s="18" t="str">
        <f t="shared" si="21"/>
        <v>Catalogo principalOVS_ES ACADEMICOHVH-00003</v>
      </c>
      <c r="B456" s="18" t="str">
        <f t="shared" si="22"/>
        <v>HVH-00003OVS_ES ACADEMICO</v>
      </c>
      <c r="C456" s="18"/>
      <c r="D456" s="18" t="s">
        <v>122</v>
      </c>
      <c r="E456" s="46" t="s">
        <v>1034</v>
      </c>
      <c r="F456" s="86" t="s">
        <v>124</v>
      </c>
      <c r="G456" s="18" t="s">
        <v>122</v>
      </c>
      <c r="H456" s="45" t="s">
        <v>125</v>
      </c>
      <c r="I456" s="18" t="s">
        <v>75</v>
      </c>
      <c r="J456" s="49" t="s">
        <v>1035</v>
      </c>
      <c r="K456" s="48" t="s">
        <v>28</v>
      </c>
      <c r="L456" s="47" t="s">
        <v>90</v>
      </c>
      <c r="M456" s="44" t="s">
        <v>74</v>
      </c>
      <c r="N456" s="78" t="s">
        <v>75</v>
      </c>
      <c r="O456" s="78" t="s">
        <v>75</v>
      </c>
      <c r="P456" s="78" t="s">
        <v>75</v>
      </c>
      <c r="Q456" s="43" t="s">
        <v>1034</v>
      </c>
      <c r="R456" s="53" t="s">
        <v>76</v>
      </c>
      <c r="S456" s="76">
        <v>2.8</v>
      </c>
      <c r="T456" s="37">
        <v>1</v>
      </c>
      <c r="U456" s="83">
        <v>1</v>
      </c>
      <c r="V456" s="45">
        <f>SUMIF(ResumenCotizacion!$C:$C,E456,ResumenCotizacion!$P:$P)</f>
        <v>0</v>
      </c>
      <c r="W456" s="75">
        <f>IF(H456="USD",S456*SolCotizacion!$J$18,S456)</f>
        <v>11556.915999999999</v>
      </c>
      <c r="X456" s="3">
        <f>ROUND(W456/(1-VLOOKUP("Total porcentaje:",ResumenCotizacion!$F:$H,3,0)),2)</f>
        <v>11556.92</v>
      </c>
      <c r="Y456" s="3">
        <f t="shared" si="23"/>
        <v>0</v>
      </c>
    </row>
    <row r="457" spans="1:25" ht="14.25" x14ac:dyDescent="0.2">
      <c r="A457" s="18" t="str">
        <f t="shared" si="21"/>
        <v>Catalogo principalOVS_ES ACADEMICOHVH-00004</v>
      </c>
      <c r="B457" s="18" t="str">
        <f t="shared" si="22"/>
        <v>HVH-00004OVS_ES ACADEMICO</v>
      </c>
      <c r="C457" s="18"/>
      <c r="D457" s="18" t="s">
        <v>122</v>
      </c>
      <c r="E457" s="46" t="s">
        <v>1036</v>
      </c>
      <c r="F457" s="86" t="s">
        <v>124</v>
      </c>
      <c r="G457" s="18" t="s">
        <v>122</v>
      </c>
      <c r="H457" s="45" t="s">
        <v>125</v>
      </c>
      <c r="I457" s="18" t="s">
        <v>75</v>
      </c>
      <c r="J457" s="49" t="s">
        <v>1037</v>
      </c>
      <c r="K457" s="48" t="s">
        <v>28</v>
      </c>
      <c r="L457" s="47" t="s">
        <v>90</v>
      </c>
      <c r="M457" s="44" t="s">
        <v>74</v>
      </c>
      <c r="N457" s="78" t="s">
        <v>75</v>
      </c>
      <c r="O457" s="78" t="s">
        <v>75</v>
      </c>
      <c r="P457" s="78" t="s">
        <v>75</v>
      </c>
      <c r="Q457" s="43" t="s">
        <v>1036</v>
      </c>
      <c r="R457" s="53" t="s">
        <v>76</v>
      </c>
      <c r="S457" s="76">
        <v>1</v>
      </c>
      <c r="T457" s="37">
        <v>1</v>
      </c>
      <c r="U457" s="83">
        <v>1</v>
      </c>
      <c r="V457" s="45">
        <f>SUMIF(ResumenCotizacion!$C:$C,E457,ResumenCotizacion!$P:$P)</f>
        <v>0</v>
      </c>
      <c r="W457" s="75">
        <f>IF(H457="USD",S457*SolCotizacion!$J$18,S457)</f>
        <v>4127.47</v>
      </c>
      <c r="X457" s="3">
        <f>ROUND(W457/(1-VLOOKUP("Total porcentaje:",ResumenCotizacion!$F:$H,3,0)),2)</f>
        <v>4127.47</v>
      </c>
      <c r="Y457" s="3">
        <f t="shared" si="23"/>
        <v>0</v>
      </c>
    </row>
    <row r="458" spans="1:25" ht="14.25" x14ac:dyDescent="0.2">
      <c r="A458" s="18" t="str">
        <f t="shared" si="21"/>
        <v>Catalogo principalOVS_ES ACADEMICOHVH-00005</v>
      </c>
      <c r="B458" s="18" t="str">
        <f t="shared" si="22"/>
        <v>HVH-00005OVS_ES ACADEMICO</v>
      </c>
      <c r="C458" s="18"/>
      <c r="D458" s="18" t="s">
        <v>122</v>
      </c>
      <c r="E458" s="46" t="s">
        <v>1038</v>
      </c>
      <c r="F458" s="86" t="s">
        <v>124</v>
      </c>
      <c r="G458" s="18" t="s">
        <v>122</v>
      </c>
      <c r="H458" s="45" t="s">
        <v>125</v>
      </c>
      <c r="I458" s="18" t="s">
        <v>75</v>
      </c>
      <c r="J458" s="49" t="s">
        <v>1039</v>
      </c>
      <c r="K458" s="48" t="s">
        <v>28</v>
      </c>
      <c r="L458" s="47" t="s">
        <v>90</v>
      </c>
      <c r="M458" s="44" t="s">
        <v>74</v>
      </c>
      <c r="N458" s="78" t="s">
        <v>75</v>
      </c>
      <c r="O458" s="78" t="s">
        <v>75</v>
      </c>
      <c r="P458" s="78" t="s">
        <v>75</v>
      </c>
      <c r="Q458" s="43" t="s">
        <v>1038</v>
      </c>
      <c r="R458" s="53" t="s">
        <v>76</v>
      </c>
      <c r="S458" s="76">
        <v>1</v>
      </c>
      <c r="T458" s="37">
        <v>1</v>
      </c>
      <c r="U458" s="83">
        <v>1</v>
      </c>
      <c r="V458" s="45">
        <f>SUMIF(ResumenCotizacion!$C:$C,E458,ResumenCotizacion!$P:$P)</f>
        <v>0</v>
      </c>
      <c r="W458" s="75">
        <f>IF(H458="USD",S458*SolCotizacion!$J$18,S458)</f>
        <v>4127.47</v>
      </c>
      <c r="X458" s="3">
        <f>ROUND(W458/(1-VLOOKUP("Total porcentaje:",ResumenCotizacion!$F:$H,3,0)),2)</f>
        <v>4127.47</v>
      </c>
      <c r="Y458" s="3">
        <f t="shared" si="23"/>
        <v>0</v>
      </c>
    </row>
    <row r="459" spans="1:25" ht="14.25" x14ac:dyDescent="0.2">
      <c r="A459" s="18" t="str">
        <f t="shared" si="21"/>
        <v>Catalogo principalOVS_ES ACADEMICOHVH-00006</v>
      </c>
      <c r="B459" s="18" t="str">
        <f t="shared" si="22"/>
        <v>HVH-00006OVS_ES ACADEMICO</v>
      </c>
      <c r="C459" s="18"/>
      <c r="D459" s="18" t="s">
        <v>122</v>
      </c>
      <c r="E459" s="46" t="s">
        <v>1040</v>
      </c>
      <c r="F459" s="86" t="s">
        <v>124</v>
      </c>
      <c r="G459" s="18" t="s">
        <v>122</v>
      </c>
      <c r="H459" s="45" t="s">
        <v>125</v>
      </c>
      <c r="I459" s="18" t="s">
        <v>75</v>
      </c>
      <c r="J459" s="49" t="s">
        <v>1041</v>
      </c>
      <c r="K459" s="48" t="s">
        <v>28</v>
      </c>
      <c r="L459" s="47" t="s">
        <v>90</v>
      </c>
      <c r="M459" s="44" t="s">
        <v>74</v>
      </c>
      <c r="N459" s="78" t="s">
        <v>75</v>
      </c>
      <c r="O459" s="78" t="s">
        <v>75</v>
      </c>
      <c r="P459" s="78" t="s">
        <v>75</v>
      </c>
      <c r="Q459" s="43" t="s">
        <v>1040</v>
      </c>
      <c r="R459" s="53" t="s">
        <v>76</v>
      </c>
      <c r="S459" s="76">
        <v>2.8</v>
      </c>
      <c r="T459" s="37">
        <v>1</v>
      </c>
      <c r="U459" s="83">
        <v>1</v>
      </c>
      <c r="V459" s="45">
        <f>SUMIF(ResumenCotizacion!$C:$C,E459,ResumenCotizacion!$P:$P)</f>
        <v>0</v>
      </c>
      <c r="W459" s="75">
        <f>IF(H459="USD",S459*SolCotizacion!$J$18,S459)</f>
        <v>11556.915999999999</v>
      </c>
      <c r="X459" s="3">
        <f>ROUND(W459/(1-VLOOKUP("Total porcentaje:",ResumenCotizacion!$F:$H,3,0)),2)</f>
        <v>11556.92</v>
      </c>
      <c r="Y459" s="3">
        <f t="shared" si="23"/>
        <v>0</v>
      </c>
    </row>
    <row r="460" spans="1:25" ht="14.25" x14ac:dyDescent="0.2">
      <c r="A460" s="18" t="str">
        <f t="shared" si="21"/>
        <v>Catalogo principalOVS_ES ACADEMICOHVH-00007</v>
      </c>
      <c r="B460" s="18" t="str">
        <f t="shared" si="22"/>
        <v>HVH-00007OVS_ES ACADEMICO</v>
      </c>
      <c r="C460" s="18"/>
      <c r="D460" s="18" t="s">
        <v>122</v>
      </c>
      <c r="E460" s="46" t="s">
        <v>1042</v>
      </c>
      <c r="F460" s="86" t="s">
        <v>124</v>
      </c>
      <c r="G460" s="18" t="s">
        <v>122</v>
      </c>
      <c r="H460" s="45" t="s">
        <v>125</v>
      </c>
      <c r="I460" s="18" t="s">
        <v>75</v>
      </c>
      <c r="J460" s="49" t="s">
        <v>1043</v>
      </c>
      <c r="K460" s="48" t="s">
        <v>28</v>
      </c>
      <c r="L460" s="47" t="s">
        <v>90</v>
      </c>
      <c r="M460" s="44" t="s">
        <v>74</v>
      </c>
      <c r="N460" s="78" t="s">
        <v>75</v>
      </c>
      <c r="O460" s="78" t="s">
        <v>75</v>
      </c>
      <c r="P460" s="78" t="s">
        <v>75</v>
      </c>
      <c r="Q460" s="43" t="s">
        <v>1042</v>
      </c>
      <c r="R460" s="53" t="s">
        <v>76</v>
      </c>
      <c r="S460" s="76">
        <v>3.3</v>
      </c>
      <c r="T460" s="37">
        <v>1</v>
      </c>
      <c r="U460" s="83">
        <v>1</v>
      </c>
      <c r="V460" s="45">
        <f>SUMIF(ResumenCotizacion!$C:$C,E460,ResumenCotizacion!$P:$P)</f>
        <v>0</v>
      </c>
      <c r="W460" s="75">
        <f>IF(H460="USD",S460*SolCotizacion!$J$18,S460)</f>
        <v>13620.651</v>
      </c>
      <c r="X460" s="3">
        <f>ROUND(W460/(1-VLOOKUP("Total porcentaje:",ResumenCotizacion!$F:$H,3,0)),2)</f>
        <v>13620.65</v>
      </c>
      <c r="Y460" s="3">
        <f t="shared" si="23"/>
        <v>0</v>
      </c>
    </row>
    <row r="461" spans="1:25" ht="14.25" x14ac:dyDescent="0.2">
      <c r="A461" s="18" t="str">
        <f t="shared" si="21"/>
        <v>Catalogo principalOVS_ES ACADEMICOHVH-00008</v>
      </c>
      <c r="B461" s="18" t="str">
        <f t="shared" si="22"/>
        <v>HVH-00008OVS_ES ACADEMICO</v>
      </c>
      <c r="C461" s="18"/>
      <c r="D461" s="18" t="s">
        <v>122</v>
      </c>
      <c r="E461" s="46" t="s">
        <v>1044</v>
      </c>
      <c r="F461" s="86" t="s">
        <v>124</v>
      </c>
      <c r="G461" s="18" t="s">
        <v>122</v>
      </c>
      <c r="H461" s="45" t="s">
        <v>125</v>
      </c>
      <c r="I461" s="18" t="s">
        <v>75</v>
      </c>
      <c r="J461" s="49" t="s">
        <v>1045</v>
      </c>
      <c r="K461" s="48" t="s">
        <v>28</v>
      </c>
      <c r="L461" s="47" t="s">
        <v>90</v>
      </c>
      <c r="M461" s="44" t="s">
        <v>74</v>
      </c>
      <c r="N461" s="78" t="s">
        <v>75</v>
      </c>
      <c r="O461" s="78" t="s">
        <v>75</v>
      </c>
      <c r="P461" s="78" t="s">
        <v>75</v>
      </c>
      <c r="Q461" s="43" t="s">
        <v>1044</v>
      </c>
      <c r="R461" s="53" t="s">
        <v>76</v>
      </c>
      <c r="S461" s="76">
        <v>3.3</v>
      </c>
      <c r="T461" s="37">
        <v>1</v>
      </c>
      <c r="U461" s="83">
        <v>1</v>
      </c>
      <c r="V461" s="45">
        <f>SUMIF(ResumenCotizacion!$C:$C,E461,ResumenCotizacion!$P:$P)</f>
        <v>0</v>
      </c>
      <c r="W461" s="75">
        <f>IF(H461="USD",S461*SolCotizacion!$J$18,S461)</f>
        <v>13620.651</v>
      </c>
      <c r="X461" s="3">
        <f>ROUND(W461/(1-VLOOKUP("Total porcentaje:",ResumenCotizacion!$F:$H,3,0)),2)</f>
        <v>13620.65</v>
      </c>
      <c r="Y461" s="3">
        <f t="shared" si="23"/>
        <v>0</v>
      </c>
    </row>
    <row r="462" spans="1:25" ht="14.25" x14ac:dyDescent="0.2">
      <c r="A462" s="18" t="str">
        <f t="shared" si="21"/>
        <v>Catalogo principalOVS_ES ACADEMICOHVH-00009</v>
      </c>
      <c r="B462" s="18" t="str">
        <f t="shared" si="22"/>
        <v>HVH-00009OVS_ES ACADEMICO</v>
      </c>
      <c r="C462" s="18"/>
      <c r="D462" s="18" t="s">
        <v>122</v>
      </c>
      <c r="E462" s="46" t="s">
        <v>1046</v>
      </c>
      <c r="F462" s="86" t="s">
        <v>124</v>
      </c>
      <c r="G462" s="18" t="s">
        <v>122</v>
      </c>
      <c r="H462" s="45" t="s">
        <v>125</v>
      </c>
      <c r="I462" s="18" t="s">
        <v>75</v>
      </c>
      <c r="J462" s="49" t="s">
        <v>1047</v>
      </c>
      <c r="K462" s="48" t="s">
        <v>28</v>
      </c>
      <c r="L462" s="47" t="s">
        <v>90</v>
      </c>
      <c r="M462" s="44" t="s">
        <v>74</v>
      </c>
      <c r="N462" s="78" t="s">
        <v>75</v>
      </c>
      <c r="O462" s="78" t="s">
        <v>75</v>
      </c>
      <c r="P462" s="78" t="s">
        <v>75</v>
      </c>
      <c r="Q462" s="43" t="s">
        <v>1046</v>
      </c>
      <c r="R462" s="53" t="s">
        <v>76</v>
      </c>
      <c r="S462" s="76">
        <v>3.3</v>
      </c>
      <c r="T462" s="37">
        <v>1</v>
      </c>
      <c r="U462" s="83">
        <v>1</v>
      </c>
      <c r="V462" s="45">
        <f>SUMIF(ResumenCotizacion!$C:$C,E462,ResumenCotizacion!$P:$P)</f>
        <v>0</v>
      </c>
      <c r="W462" s="75">
        <f>IF(H462="USD",S462*SolCotizacion!$J$18,S462)</f>
        <v>13620.651</v>
      </c>
      <c r="X462" s="3">
        <f>ROUND(W462/(1-VLOOKUP("Total porcentaje:",ResumenCotizacion!$F:$H,3,0)),2)</f>
        <v>13620.65</v>
      </c>
      <c r="Y462" s="3">
        <f t="shared" si="23"/>
        <v>0</v>
      </c>
    </row>
    <row r="463" spans="1:25" ht="14.25" x14ac:dyDescent="0.2">
      <c r="A463" s="18" t="str">
        <f t="shared" si="21"/>
        <v>Catalogo principalOVS_ES ACADEMICOHVH-00010</v>
      </c>
      <c r="B463" s="18" t="str">
        <f t="shared" si="22"/>
        <v>HVH-00010OVS_ES ACADEMICO</v>
      </c>
      <c r="C463" s="18"/>
      <c r="D463" s="18" t="s">
        <v>122</v>
      </c>
      <c r="E463" s="46" t="s">
        <v>1048</v>
      </c>
      <c r="F463" s="86" t="s">
        <v>124</v>
      </c>
      <c r="G463" s="18" t="s">
        <v>122</v>
      </c>
      <c r="H463" s="45" t="s">
        <v>125</v>
      </c>
      <c r="I463" s="18" t="s">
        <v>75</v>
      </c>
      <c r="J463" s="49" t="s">
        <v>1049</v>
      </c>
      <c r="K463" s="48" t="s">
        <v>28</v>
      </c>
      <c r="L463" s="47" t="s">
        <v>90</v>
      </c>
      <c r="M463" s="44" t="s">
        <v>74</v>
      </c>
      <c r="N463" s="78" t="s">
        <v>75</v>
      </c>
      <c r="O463" s="78" t="s">
        <v>75</v>
      </c>
      <c r="P463" s="78" t="s">
        <v>75</v>
      </c>
      <c r="Q463" s="43" t="s">
        <v>1048</v>
      </c>
      <c r="R463" s="53" t="s">
        <v>76</v>
      </c>
      <c r="S463" s="76">
        <v>3.3</v>
      </c>
      <c r="T463" s="37">
        <v>1</v>
      </c>
      <c r="U463" s="83">
        <v>1</v>
      </c>
      <c r="V463" s="45">
        <f>SUMIF(ResumenCotizacion!$C:$C,E463,ResumenCotizacion!$P:$P)</f>
        <v>0</v>
      </c>
      <c r="W463" s="75">
        <f>IF(H463="USD",S463*SolCotizacion!$J$18,S463)</f>
        <v>13620.651</v>
      </c>
      <c r="X463" s="3">
        <f>ROUND(W463/(1-VLOOKUP("Total porcentaje:",ResumenCotizacion!$F:$H,3,0)),2)</f>
        <v>13620.65</v>
      </c>
      <c r="Y463" s="3">
        <f t="shared" si="23"/>
        <v>0</v>
      </c>
    </row>
    <row r="464" spans="1:25" ht="14.25" x14ac:dyDescent="0.2">
      <c r="A464" s="18" t="str">
        <f t="shared" si="21"/>
        <v>Catalogo principalOVS_ES ACADEMICOHVH-00012</v>
      </c>
      <c r="B464" s="18" t="str">
        <f t="shared" si="22"/>
        <v>HVH-00012OVS_ES ACADEMICO</v>
      </c>
      <c r="C464" s="18"/>
      <c r="D464" s="18" t="s">
        <v>122</v>
      </c>
      <c r="E464" s="46" t="s">
        <v>1050</v>
      </c>
      <c r="F464" s="86" t="s">
        <v>124</v>
      </c>
      <c r="G464" s="18" t="s">
        <v>122</v>
      </c>
      <c r="H464" s="45" t="s">
        <v>125</v>
      </c>
      <c r="I464" s="18" t="s">
        <v>75</v>
      </c>
      <c r="J464" s="49" t="s">
        <v>1051</v>
      </c>
      <c r="K464" s="48" t="s">
        <v>28</v>
      </c>
      <c r="L464" s="47" t="s">
        <v>90</v>
      </c>
      <c r="M464" s="44" t="s">
        <v>74</v>
      </c>
      <c r="N464" s="78" t="s">
        <v>75</v>
      </c>
      <c r="O464" s="78" t="s">
        <v>75</v>
      </c>
      <c r="P464" s="78" t="s">
        <v>75</v>
      </c>
      <c r="Q464" s="43" t="s">
        <v>1050</v>
      </c>
      <c r="R464" s="53" t="s">
        <v>76</v>
      </c>
      <c r="S464" s="76">
        <v>3.3</v>
      </c>
      <c r="T464" s="37">
        <v>1</v>
      </c>
      <c r="U464" s="83">
        <v>1</v>
      </c>
      <c r="V464" s="45">
        <f>SUMIF(ResumenCotizacion!$C:$C,E464,ResumenCotizacion!$P:$P)</f>
        <v>0</v>
      </c>
      <c r="W464" s="75">
        <f>IF(H464="USD",S464*SolCotizacion!$J$18,S464)</f>
        <v>13620.651</v>
      </c>
      <c r="X464" s="3">
        <f>ROUND(W464/(1-VLOOKUP("Total porcentaje:",ResumenCotizacion!$F:$H,3,0)),2)</f>
        <v>13620.65</v>
      </c>
      <c r="Y464" s="3">
        <f t="shared" si="23"/>
        <v>0</v>
      </c>
    </row>
    <row r="465" spans="1:25" ht="14.25" x14ac:dyDescent="0.2">
      <c r="A465" s="18" t="str">
        <f t="shared" si="21"/>
        <v>Catalogo principalOVS_ES ACADEMICOHVH-00013</v>
      </c>
      <c r="B465" s="18" t="str">
        <f t="shared" si="22"/>
        <v>HVH-00013OVS_ES ACADEMICO</v>
      </c>
      <c r="C465" s="18"/>
      <c r="D465" s="18" t="s">
        <v>122</v>
      </c>
      <c r="E465" s="46" t="s">
        <v>1052</v>
      </c>
      <c r="F465" s="86" t="s">
        <v>124</v>
      </c>
      <c r="G465" s="18" t="s">
        <v>122</v>
      </c>
      <c r="H465" s="45" t="s">
        <v>125</v>
      </c>
      <c r="I465" s="18" t="s">
        <v>75</v>
      </c>
      <c r="J465" s="49" t="s">
        <v>1053</v>
      </c>
      <c r="K465" s="48" t="s">
        <v>28</v>
      </c>
      <c r="L465" s="47" t="s">
        <v>90</v>
      </c>
      <c r="M465" s="44" t="s">
        <v>74</v>
      </c>
      <c r="N465" s="78" t="s">
        <v>75</v>
      </c>
      <c r="O465" s="78" t="s">
        <v>75</v>
      </c>
      <c r="P465" s="78" t="s">
        <v>75</v>
      </c>
      <c r="Q465" s="43" t="s">
        <v>1052</v>
      </c>
      <c r="R465" s="53" t="s">
        <v>76</v>
      </c>
      <c r="S465" s="76">
        <v>3.3</v>
      </c>
      <c r="T465" s="37">
        <v>1</v>
      </c>
      <c r="U465" s="83">
        <v>1</v>
      </c>
      <c r="V465" s="45">
        <f>SUMIF(ResumenCotizacion!$C:$C,E465,ResumenCotizacion!$P:$P)</f>
        <v>0</v>
      </c>
      <c r="W465" s="75">
        <f>IF(H465="USD",S465*SolCotizacion!$J$18,S465)</f>
        <v>13620.651</v>
      </c>
      <c r="X465" s="3">
        <f>ROUND(W465/(1-VLOOKUP("Total porcentaje:",ResumenCotizacion!$F:$H,3,0)),2)</f>
        <v>13620.65</v>
      </c>
      <c r="Y465" s="3">
        <f t="shared" si="23"/>
        <v>0</v>
      </c>
    </row>
    <row r="466" spans="1:25" ht="14.25" x14ac:dyDescent="0.2">
      <c r="A466" s="18" t="str">
        <f t="shared" si="21"/>
        <v>Catalogo principalOVS_ES ACADEMICOHWL-00001</v>
      </c>
      <c r="B466" s="18" t="str">
        <f t="shared" si="22"/>
        <v>HWL-00001OVS_ES ACADEMICO</v>
      </c>
      <c r="C466" s="18"/>
      <c r="D466" s="18" t="s">
        <v>122</v>
      </c>
      <c r="E466" s="46" t="s">
        <v>1054</v>
      </c>
      <c r="F466" s="86" t="s">
        <v>124</v>
      </c>
      <c r="G466" s="18" t="s">
        <v>122</v>
      </c>
      <c r="H466" s="45" t="s">
        <v>125</v>
      </c>
      <c r="I466" s="18" t="s">
        <v>75</v>
      </c>
      <c r="J466" s="49" t="s">
        <v>1055</v>
      </c>
      <c r="K466" s="48" t="s">
        <v>28</v>
      </c>
      <c r="L466" s="47" t="s">
        <v>90</v>
      </c>
      <c r="M466" s="44" t="s">
        <v>74</v>
      </c>
      <c r="N466" s="78" t="s">
        <v>75</v>
      </c>
      <c r="O466" s="78" t="s">
        <v>75</v>
      </c>
      <c r="P466" s="78" t="s">
        <v>75</v>
      </c>
      <c r="Q466" s="43" t="s">
        <v>1054</v>
      </c>
      <c r="R466" s="53" t="s">
        <v>76</v>
      </c>
      <c r="S466" s="76">
        <v>1</v>
      </c>
      <c r="T466" s="37">
        <v>1</v>
      </c>
      <c r="U466" s="83">
        <v>1</v>
      </c>
      <c r="V466" s="45">
        <f>SUMIF(ResumenCotizacion!$C:$C,E466,ResumenCotizacion!$P:$P)</f>
        <v>0</v>
      </c>
      <c r="W466" s="75">
        <f>IF(H466="USD",S466*SolCotizacion!$J$18,S466)</f>
        <v>4127.47</v>
      </c>
      <c r="X466" s="3">
        <f>ROUND(W466/(1-VLOOKUP("Total porcentaje:",ResumenCotizacion!$F:$H,3,0)),2)</f>
        <v>4127.47</v>
      </c>
      <c r="Y466" s="3">
        <f t="shared" si="23"/>
        <v>0</v>
      </c>
    </row>
    <row r="467" spans="1:25" ht="14.25" x14ac:dyDescent="0.2">
      <c r="A467" s="18" t="str">
        <f t="shared" si="21"/>
        <v>Catalogo principalOVS_ES ACADEMICOHWL-00002</v>
      </c>
      <c r="B467" s="18" t="str">
        <f t="shared" si="22"/>
        <v>HWL-00002OVS_ES ACADEMICO</v>
      </c>
      <c r="C467" s="18"/>
      <c r="D467" s="18" t="s">
        <v>122</v>
      </c>
      <c r="E467" s="46" t="s">
        <v>1056</v>
      </c>
      <c r="F467" s="86" t="s">
        <v>124</v>
      </c>
      <c r="G467" s="18" t="s">
        <v>122</v>
      </c>
      <c r="H467" s="45" t="s">
        <v>125</v>
      </c>
      <c r="I467" s="18" t="s">
        <v>75</v>
      </c>
      <c r="J467" s="49" t="s">
        <v>1057</v>
      </c>
      <c r="K467" s="48" t="s">
        <v>28</v>
      </c>
      <c r="L467" s="47" t="s">
        <v>90</v>
      </c>
      <c r="M467" s="44" t="s">
        <v>74</v>
      </c>
      <c r="N467" s="78" t="s">
        <v>75</v>
      </c>
      <c r="O467" s="78" t="s">
        <v>75</v>
      </c>
      <c r="P467" s="78" t="s">
        <v>75</v>
      </c>
      <c r="Q467" s="43" t="s">
        <v>1056</v>
      </c>
      <c r="R467" s="53" t="s">
        <v>76</v>
      </c>
      <c r="S467" s="76">
        <v>1</v>
      </c>
      <c r="T467" s="37">
        <v>1</v>
      </c>
      <c r="U467" s="83">
        <v>1</v>
      </c>
      <c r="V467" s="45">
        <f>SUMIF(ResumenCotizacion!$C:$C,E467,ResumenCotizacion!$P:$P)</f>
        <v>0</v>
      </c>
      <c r="W467" s="75">
        <f>IF(H467="USD",S467*SolCotizacion!$J$18,S467)</f>
        <v>4127.47</v>
      </c>
      <c r="X467" s="3">
        <f>ROUND(W467/(1-VLOOKUP("Total porcentaje:",ResumenCotizacion!$F:$H,3,0)),2)</f>
        <v>4127.47</v>
      </c>
      <c r="Y467" s="3">
        <f t="shared" si="23"/>
        <v>0</v>
      </c>
    </row>
    <row r="468" spans="1:25" ht="14.25" x14ac:dyDescent="0.2">
      <c r="A468" s="18" t="str">
        <f t="shared" si="21"/>
        <v>Catalogo principalOVS_ES ACADEMICOHWM-00001</v>
      </c>
      <c r="B468" s="18" t="str">
        <f t="shared" si="22"/>
        <v>HWM-00001OVS_ES ACADEMICO</v>
      </c>
      <c r="C468" s="18"/>
      <c r="D468" s="18" t="s">
        <v>122</v>
      </c>
      <c r="E468" s="46" t="s">
        <v>1058</v>
      </c>
      <c r="F468" s="86" t="s">
        <v>124</v>
      </c>
      <c r="G468" s="18" t="s">
        <v>122</v>
      </c>
      <c r="H468" s="45" t="s">
        <v>125</v>
      </c>
      <c r="I468" s="18" t="s">
        <v>75</v>
      </c>
      <c r="J468" s="49" t="s">
        <v>1059</v>
      </c>
      <c r="K468" s="48" t="s">
        <v>28</v>
      </c>
      <c r="L468" s="47" t="s">
        <v>90</v>
      </c>
      <c r="M468" s="44" t="s">
        <v>74</v>
      </c>
      <c r="N468" s="78" t="s">
        <v>75</v>
      </c>
      <c r="O468" s="78" t="s">
        <v>75</v>
      </c>
      <c r="P468" s="78" t="s">
        <v>75</v>
      </c>
      <c r="Q468" s="43" t="s">
        <v>1058</v>
      </c>
      <c r="R468" s="53" t="s">
        <v>76</v>
      </c>
      <c r="S468" s="76">
        <v>0.8</v>
      </c>
      <c r="T468" s="37">
        <v>1</v>
      </c>
      <c r="U468" s="83">
        <v>1</v>
      </c>
      <c r="V468" s="45">
        <f>SUMIF(ResumenCotizacion!$C:$C,E468,ResumenCotizacion!$P:$P)</f>
        <v>0</v>
      </c>
      <c r="W468" s="75">
        <f>IF(H468="USD",S468*SolCotizacion!$J$18,S468)</f>
        <v>3301.9760000000006</v>
      </c>
      <c r="X468" s="3">
        <f>ROUND(W468/(1-VLOOKUP("Total porcentaje:",ResumenCotizacion!$F:$H,3,0)),2)</f>
        <v>3301.98</v>
      </c>
      <c r="Y468" s="3">
        <f t="shared" si="23"/>
        <v>0</v>
      </c>
    </row>
    <row r="469" spans="1:25" ht="14.25" x14ac:dyDescent="0.2">
      <c r="A469" s="18" t="str">
        <f t="shared" si="21"/>
        <v>Catalogo principalOVS_ES ACADEMICOJ5A-01178</v>
      </c>
      <c r="B469" s="18" t="str">
        <f t="shared" si="22"/>
        <v>J5A-01178OVS_ES ACADEMICO</v>
      </c>
      <c r="C469" s="18"/>
      <c r="D469" s="18" t="s">
        <v>122</v>
      </c>
      <c r="E469" s="46" t="s">
        <v>1060</v>
      </c>
      <c r="F469" s="86" t="s">
        <v>124</v>
      </c>
      <c r="G469" s="18" t="s">
        <v>122</v>
      </c>
      <c r="H469" s="45" t="s">
        <v>125</v>
      </c>
      <c r="I469" s="18" t="s">
        <v>75</v>
      </c>
      <c r="J469" s="49" t="s">
        <v>1061</v>
      </c>
      <c r="K469" s="48" t="s">
        <v>28</v>
      </c>
      <c r="L469" s="47" t="s">
        <v>90</v>
      </c>
      <c r="M469" s="44" t="s">
        <v>74</v>
      </c>
      <c r="N469" s="78" t="s">
        <v>75</v>
      </c>
      <c r="O469" s="78" t="s">
        <v>75</v>
      </c>
      <c r="P469" s="78" t="s">
        <v>75</v>
      </c>
      <c r="Q469" s="43" t="s">
        <v>1060</v>
      </c>
      <c r="R469" s="53" t="s">
        <v>127</v>
      </c>
      <c r="S469" s="76">
        <v>4.84</v>
      </c>
      <c r="T469" s="37">
        <v>1</v>
      </c>
      <c r="U469" s="83">
        <v>1</v>
      </c>
      <c r="V469" s="45">
        <f>SUMIF(ResumenCotizacion!$C:$C,E469,ResumenCotizacion!$P:$P)</f>
        <v>0</v>
      </c>
      <c r="W469" s="75">
        <f>IF(H469="USD",S469*SolCotizacion!$J$18,S469)</f>
        <v>19976.9548</v>
      </c>
      <c r="X469" s="3">
        <f>ROUND(W469/(1-VLOOKUP("Total porcentaje:",ResumenCotizacion!$F:$H,3,0)),2)</f>
        <v>19976.95</v>
      </c>
      <c r="Y469" s="3">
        <f t="shared" si="23"/>
        <v>0</v>
      </c>
    </row>
    <row r="470" spans="1:25" ht="14.25" x14ac:dyDescent="0.2">
      <c r="A470" s="18" t="str">
        <f t="shared" si="21"/>
        <v>Catalogo principalOVS_ES ACADEMICOJ5A-01179</v>
      </c>
      <c r="B470" s="18" t="str">
        <f t="shared" si="22"/>
        <v>J5A-01179OVS_ES ACADEMICO</v>
      </c>
      <c r="C470" s="18"/>
      <c r="D470" s="18" t="s">
        <v>122</v>
      </c>
      <c r="E470" s="46" t="s">
        <v>1062</v>
      </c>
      <c r="F470" s="86" t="s">
        <v>124</v>
      </c>
      <c r="G470" s="18" t="s">
        <v>122</v>
      </c>
      <c r="H470" s="45" t="s">
        <v>125</v>
      </c>
      <c r="I470" s="18" t="s">
        <v>75</v>
      </c>
      <c r="J470" s="49" t="s">
        <v>1063</v>
      </c>
      <c r="K470" s="48" t="s">
        <v>28</v>
      </c>
      <c r="L470" s="47" t="s">
        <v>90</v>
      </c>
      <c r="M470" s="44" t="s">
        <v>74</v>
      </c>
      <c r="N470" s="78" t="s">
        <v>75</v>
      </c>
      <c r="O470" s="78" t="s">
        <v>75</v>
      </c>
      <c r="P470" s="78" t="s">
        <v>75</v>
      </c>
      <c r="Q470" s="43" t="s">
        <v>1062</v>
      </c>
      <c r="R470" s="53" t="s">
        <v>127</v>
      </c>
      <c r="S470" s="76">
        <v>4.84</v>
      </c>
      <c r="T470" s="37">
        <v>1</v>
      </c>
      <c r="U470" s="83">
        <v>1</v>
      </c>
      <c r="V470" s="45">
        <f>SUMIF(ResumenCotizacion!$C:$C,E470,ResumenCotizacion!$P:$P)</f>
        <v>0</v>
      </c>
      <c r="W470" s="75">
        <f>IF(H470="USD",S470*SolCotizacion!$J$18,S470)</f>
        <v>19976.9548</v>
      </c>
      <c r="X470" s="3">
        <f>ROUND(W470/(1-VLOOKUP("Total porcentaje:",ResumenCotizacion!$F:$H,3,0)),2)</f>
        <v>19976.95</v>
      </c>
      <c r="Y470" s="3">
        <f t="shared" si="23"/>
        <v>0</v>
      </c>
    </row>
    <row r="471" spans="1:25" ht="14.25" x14ac:dyDescent="0.2">
      <c r="A471" s="18" t="str">
        <f t="shared" si="21"/>
        <v>Catalogo principalOVS_ES ACADEMICOJ5A-01180</v>
      </c>
      <c r="B471" s="18" t="str">
        <f t="shared" si="22"/>
        <v>J5A-01180OVS_ES ACADEMICO</v>
      </c>
      <c r="C471" s="18"/>
      <c r="D471" s="18" t="s">
        <v>122</v>
      </c>
      <c r="E471" s="46" t="s">
        <v>1064</v>
      </c>
      <c r="F471" s="86" t="s">
        <v>124</v>
      </c>
      <c r="G471" s="18" t="s">
        <v>122</v>
      </c>
      <c r="H471" s="45" t="s">
        <v>125</v>
      </c>
      <c r="I471" s="18" t="s">
        <v>75</v>
      </c>
      <c r="J471" s="49" t="s">
        <v>1065</v>
      </c>
      <c r="K471" s="48" t="s">
        <v>28</v>
      </c>
      <c r="L471" s="47" t="s">
        <v>90</v>
      </c>
      <c r="M471" s="44" t="s">
        <v>74</v>
      </c>
      <c r="N471" s="78" t="s">
        <v>75</v>
      </c>
      <c r="O471" s="78" t="s">
        <v>75</v>
      </c>
      <c r="P471" s="78" t="s">
        <v>75</v>
      </c>
      <c r="Q471" s="43" t="s">
        <v>1064</v>
      </c>
      <c r="R471" s="53" t="s">
        <v>127</v>
      </c>
      <c r="S471" s="76">
        <v>4.84</v>
      </c>
      <c r="T471" s="37">
        <v>1</v>
      </c>
      <c r="U471" s="83">
        <v>1</v>
      </c>
      <c r="V471" s="45">
        <f>SUMIF(ResumenCotizacion!$C:$C,E471,ResumenCotizacion!$P:$P)</f>
        <v>0</v>
      </c>
      <c r="W471" s="75">
        <f>IF(H471="USD",S471*SolCotizacion!$J$18,S471)</f>
        <v>19976.9548</v>
      </c>
      <c r="X471" s="3">
        <f>ROUND(W471/(1-VLOOKUP("Total porcentaje:",ResumenCotizacion!$F:$H,3,0)),2)</f>
        <v>19976.95</v>
      </c>
      <c r="Y471" s="3">
        <f t="shared" si="23"/>
        <v>0</v>
      </c>
    </row>
    <row r="472" spans="1:25" ht="14.25" x14ac:dyDescent="0.2">
      <c r="A472" s="18" t="str">
        <f t="shared" si="21"/>
        <v>Catalogo principalOVS_ES ACADEMICOJ5A-01181</v>
      </c>
      <c r="B472" s="18" t="str">
        <f t="shared" si="22"/>
        <v>J5A-01181OVS_ES ACADEMICO</v>
      </c>
      <c r="C472" s="18"/>
      <c r="D472" s="18" t="s">
        <v>122</v>
      </c>
      <c r="E472" s="46" t="s">
        <v>1066</v>
      </c>
      <c r="F472" s="86" t="s">
        <v>124</v>
      </c>
      <c r="G472" s="18" t="s">
        <v>122</v>
      </c>
      <c r="H472" s="45" t="s">
        <v>125</v>
      </c>
      <c r="I472" s="18" t="s">
        <v>75</v>
      </c>
      <c r="J472" s="49" t="s">
        <v>1067</v>
      </c>
      <c r="K472" s="48" t="s">
        <v>28</v>
      </c>
      <c r="L472" s="47" t="s">
        <v>90</v>
      </c>
      <c r="M472" s="44" t="s">
        <v>74</v>
      </c>
      <c r="N472" s="78" t="s">
        <v>75</v>
      </c>
      <c r="O472" s="78" t="s">
        <v>75</v>
      </c>
      <c r="P472" s="78" t="s">
        <v>75</v>
      </c>
      <c r="Q472" s="43" t="s">
        <v>1066</v>
      </c>
      <c r="R472" s="53" t="s">
        <v>127</v>
      </c>
      <c r="S472" s="76">
        <v>4.84</v>
      </c>
      <c r="T472" s="37">
        <v>1</v>
      </c>
      <c r="U472" s="83">
        <v>1</v>
      </c>
      <c r="V472" s="45">
        <f>SUMIF(ResumenCotizacion!$C:$C,E472,ResumenCotizacion!$P:$P)</f>
        <v>0</v>
      </c>
      <c r="W472" s="75">
        <f>IF(H472="USD",S472*SolCotizacion!$J$18,S472)</f>
        <v>19976.9548</v>
      </c>
      <c r="X472" s="3">
        <f>ROUND(W472/(1-VLOOKUP("Total porcentaje:",ResumenCotizacion!$F:$H,3,0)),2)</f>
        <v>19976.95</v>
      </c>
      <c r="Y472" s="3">
        <f t="shared" si="23"/>
        <v>0</v>
      </c>
    </row>
    <row r="473" spans="1:25" ht="14.25" x14ac:dyDescent="0.2">
      <c r="A473" s="18" t="str">
        <f t="shared" si="21"/>
        <v>Catalogo principalOVS_ES ACADEMICOJ5A-01182</v>
      </c>
      <c r="B473" s="18" t="str">
        <f t="shared" si="22"/>
        <v>J5A-01182OVS_ES ACADEMICO</v>
      </c>
      <c r="C473" s="18"/>
      <c r="D473" s="18" t="s">
        <v>122</v>
      </c>
      <c r="E473" s="46" t="s">
        <v>1068</v>
      </c>
      <c r="F473" s="86" t="s">
        <v>124</v>
      </c>
      <c r="G473" s="18" t="s">
        <v>122</v>
      </c>
      <c r="H473" s="45" t="s">
        <v>125</v>
      </c>
      <c r="I473" s="18" t="s">
        <v>75</v>
      </c>
      <c r="J473" s="49" t="s">
        <v>1069</v>
      </c>
      <c r="K473" s="48" t="s">
        <v>28</v>
      </c>
      <c r="L473" s="47" t="s">
        <v>90</v>
      </c>
      <c r="M473" s="44" t="s">
        <v>74</v>
      </c>
      <c r="N473" s="78" t="s">
        <v>75</v>
      </c>
      <c r="O473" s="78" t="s">
        <v>75</v>
      </c>
      <c r="P473" s="78" t="s">
        <v>75</v>
      </c>
      <c r="Q473" s="43" t="s">
        <v>1068</v>
      </c>
      <c r="R473" s="53" t="s">
        <v>127</v>
      </c>
      <c r="S473" s="76">
        <v>3.12</v>
      </c>
      <c r="T473" s="37">
        <v>1</v>
      </c>
      <c r="U473" s="83">
        <v>1</v>
      </c>
      <c r="V473" s="45">
        <f>SUMIF(ResumenCotizacion!$C:$C,E473,ResumenCotizacion!$P:$P)</f>
        <v>0</v>
      </c>
      <c r="W473" s="75">
        <f>IF(H473="USD",S473*SolCotizacion!$J$18,S473)</f>
        <v>12877.706400000001</v>
      </c>
      <c r="X473" s="3">
        <f>ROUND(W473/(1-VLOOKUP("Total porcentaje:",ResumenCotizacion!$F:$H,3,0)),2)</f>
        <v>12877.71</v>
      </c>
      <c r="Y473" s="3">
        <f t="shared" si="23"/>
        <v>0</v>
      </c>
    </row>
    <row r="474" spans="1:25" ht="14.25" x14ac:dyDescent="0.2">
      <c r="A474" s="18" t="str">
        <f t="shared" si="21"/>
        <v>Catalogo principalOVS_ES ACADEMICOJ5A-01183</v>
      </c>
      <c r="B474" s="18" t="str">
        <f t="shared" si="22"/>
        <v>J5A-01183OVS_ES ACADEMICO</v>
      </c>
      <c r="C474" s="18"/>
      <c r="D474" s="18" t="s">
        <v>122</v>
      </c>
      <c r="E474" s="46" t="s">
        <v>1070</v>
      </c>
      <c r="F474" s="86" t="s">
        <v>124</v>
      </c>
      <c r="G474" s="18" t="s">
        <v>122</v>
      </c>
      <c r="H474" s="45" t="s">
        <v>125</v>
      </c>
      <c r="I474" s="18" t="s">
        <v>75</v>
      </c>
      <c r="J474" s="49" t="s">
        <v>1071</v>
      </c>
      <c r="K474" s="48" t="s">
        <v>28</v>
      </c>
      <c r="L474" s="47" t="s">
        <v>90</v>
      </c>
      <c r="M474" s="44" t="s">
        <v>74</v>
      </c>
      <c r="N474" s="78" t="s">
        <v>75</v>
      </c>
      <c r="O474" s="78" t="s">
        <v>75</v>
      </c>
      <c r="P474" s="78" t="s">
        <v>75</v>
      </c>
      <c r="Q474" s="43" t="s">
        <v>1070</v>
      </c>
      <c r="R474" s="53" t="s">
        <v>127</v>
      </c>
      <c r="S474" s="76">
        <v>3.12</v>
      </c>
      <c r="T474" s="37">
        <v>1</v>
      </c>
      <c r="U474" s="83">
        <v>1</v>
      </c>
      <c r="V474" s="45">
        <f>SUMIF(ResumenCotizacion!$C:$C,E474,ResumenCotizacion!$P:$P)</f>
        <v>0</v>
      </c>
      <c r="W474" s="75">
        <f>IF(H474="USD",S474*SolCotizacion!$J$18,S474)</f>
        <v>12877.706400000001</v>
      </c>
      <c r="X474" s="3">
        <f>ROUND(W474/(1-VLOOKUP("Total porcentaje:",ResumenCotizacion!$F:$H,3,0)),2)</f>
        <v>12877.71</v>
      </c>
      <c r="Y474" s="3">
        <f t="shared" si="23"/>
        <v>0</v>
      </c>
    </row>
    <row r="475" spans="1:25" ht="14.25" x14ac:dyDescent="0.2">
      <c r="A475" s="18" t="str">
        <f t="shared" si="21"/>
        <v>Catalogo principalOVS_ES ACADEMICOJNN-00001</v>
      </c>
      <c r="B475" s="18" t="str">
        <f t="shared" si="22"/>
        <v>JNN-00001OVS_ES ACADEMICO</v>
      </c>
      <c r="C475" s="18"/>
      <c r="D475" s="18" t="s">
        <v>122</v>
      </c>
      <c r="E475" s="46" t="s">
        <v>1072</v>
      </c>
      <c r="F475" s="86" t="s">
        <v>124</v>
      </c>
      <c r="G475" s="18" t="s">
        <v>122</v>
      </c>
      <c r="H475" s="45" t="s">
        <v>125</v>
      </c>
      <c r="I475" s="18" t="s">
        <v>75</v>
      </c>
      <c r="J475" s="49" t="s">
        <v>1073</v>
      </c>
      <c r="K475" s="48" t="s">
        <v>28</v>
      </c>
      <c r="L475" s="47" t="s">
        <v>90</v>
      </c>
      <c r="M475" s="44" t="s">
        <v>74</v>
      </c>
      <c r="N475" s="78" t="s">
        <v>75</v>
      </c>
      <c r="O475" s="78" t="s">
        <v>75</v>
      </c>
      <c r="P475" s="78" t="s">
        <v>75</v>
      </c>
      <c r="Q475" s="43" t="s">
        <v>1072</v>
      </c>
      <c r="R475" s="53" t="s">
        <v>76</v>
      </c>
      <c r="S475" s="76">
        <v>0</v>
      </c>
      <c r="T475" s="37">
        <v>1</v>
      </c>
      <c r="U475" s="83">
        <v>1</v>
      </c>
      <c r="V475" s="45">
        <f>SUMIF(ResumenCotizacion!$C:$C,E475,ResumenCotizacion!$P:$P)</f>
        <v>0</v>
      </c>
      <c r="W475" s="75">
        <f>IF(H475="USD",S475*SolCotizacion!$J$18,S475)</f>
        <v>0</v>
      </c>
      <c r="X475" s="3">
        <f>ROUND(W475/(1-VLOOKUP("Total porcentaje:",ResumenCotizacion!$F:$H,3,0)),2)</f>
        <v>0</v>
      </c>
      <c r="Y475" s="3">
        <f t="shared" si="23"/>
        <v>0</v>
      </c>
    </row>
    <row r="476" spans="1:25" ht="14.25" x14ac:dyDescent="0.2">
      <c r="A476" s="18" t="str">
        <f t="shared" si="21"/>
        <v>Catalogo principalOVS_ES ACADEMICOKW5-00359</v>
      </c>
      <c r="B476" s="18" t="str">
        <f t="shared" si="22"/>
        <v>KW5-00359OVS_ES ACADEMICO</v>
      </c>
      <c r="C476" s="18"/>
      <c r="D476" s="18" t="s">
        <v>122</v>
      </c>
      <c r="E476" s="46" t="s">
        <v>1074</v>
      </c>
      <c r="F476" s="86" t="s">
        <v>124</v>
      </c>
      <c r="G476" s="18" t="s">
        <v>122</v>
      </c>
      <c r="H476" s="45" t="s">
        <v>125</v>
      </c>
      <c r="I476" s="18" t="s">
        <v>75</v>
      </c>
      <c r="J476" s="49" t="s">
        <v>1075</v>
      </c>
      <c r="K476" s="48" t="s">
        <v>28</v>
      </c>
      <c r="L476" s="47" t="s">
        <v>90</v>
      </c>
      <c r="M476" s="44" t="s">
        <v>74</v>
      </c>
      <c r="N476" s="78" t="s">
        <v>75</v>
      </c>
      <c r="O476" s="78" t="s">
        <v>75</v>
      </c>
      <c r="P476" s="78" t="s">
        <v>75</v>
      </c>
      <c r="Q476" s="43" t="s">
        <v>1074</v>
      </c>
      <c r="R476" s="53" t="s">
        <v>127</v>
      </c>
      <c r="S476" s="76">
        <v>23</v>
      </c>
      <c r="T476" s="37">
        <v>1</v>
      </c>
      <c r="U476" s="83">
        <v>1</v>
      </c>
      <c r="V476" s="45">
        <f>SUMIF(ResumenCotizacion!$C:$C,E476,ResumenCotizacion!$P:$P)</f>
        <v>0</v>
      </c>
      <c r="W476" s="75">
        <f>IF(H476="USD",S476*SolCotizacion!$J$18,S476)</f>
        <v>94931.810000000012</v>
      </c>
      <c r="X476" s="3">
        <f>ROUND(W476/(1-VLOOKUP("Total porcentaje:",ResumenCotizacion!$F:$H,3,0)),2)</f>
        <v>94931.81</v>
      </c>
      <c r="Y476" s="3">
        <f t="shared" si="23"/>
        <v>0</v>
      </c>
    </row>
    <row r="477" spans="1:25" ht="14.25" x14ac:dyDescent="0.2">
      <c r="A477" s="18" t="str">
        <f t="shared" si="21"/>
        <v>Catalogo principalOVS_ES ACADEMICOKW5-00360</v>
      </c>
      <c r="B477" s="18" t="str">
        <f t="shared" si="22"/>
        <v>KW5-00360OVS_ES ACADEMICO</v>
      </c>
      <c r="C477" s="18"/>
      <c r="D477" s="18" t="s">
        <v>122</v>
      </c>
      <c r="E477" s="46" t="s">
        <v>1076</v>
      </c>
      <c r="F477" s="86" t="s">
        <v>124</v>
      </c>
      <c r="G477" s="18" t="s">
        <v>122</v>
      </c>
      <c r="H477" s="45" t="s">
        <v>125</v>
      </c>
      <c r="I477" s="18" t="s">
        <v>75</v>
      </c>
      <c r="J477" s="49" t="s">
        <v>1077</v>
      </c>
      <c r="K477" s="48" t="s">
        <v>28</v>
      </c>
      <c r="L477" s="47" t="s">
        <v>90</v>
      </c>
      <c r="M477" s="44" t="s">
        <v>74</v>
      </c>
      <c r="N477" s="78" t="s">
        <v>75</v>
      </c>
      <c r="O477" s="78" t="s">
        <v>75</v>
      </c>
      <c r="P477" s="78" t="s">
        <v>75</v>
      </c>
      <c r="Q477" s="43" t="s">
        <v>1076</v>
      </c>
      <c r="R477" s="53" t="s">
        <v>127</v>
      </c>
      <c r="S477" s="76">
        <v>22</v>
      </c>
      <c r="T477" s="37">
        <v>1</v>
      </c>
      <c r="U477" s="83">
        <v>1</v>
      </c>
      <c r="V477" s="45">
        <f>SUMIF(ResumenCotizacion!$C:$C,E477,ResumenCotizacion!$P:$P)</f>
        <v>0</v>
      </c>
      <c r="W477" s="75">
        <f>IF(H477="USD",S477*SolCotizacion!$J$18,S477)</f>
        <v>90804.340000000011</v>
      </c>
      <c r="X477" s="3">
        <f>ROUND(W477/(1-VLOOKUP("Total porcentaje:",ResumenCotizacion!$F:$H,3,0)),2)</f>
        <v>90804.34</v>
      </c>
      <c r="Y477" s="3">
        <f t="shared" si="23"/>
        <v>0</v>
      </c>
    </row>
    <row r="478" spans="1:25" ht="14.25" x14ac:dyDescent="0.2">
      <c r="A478" s="18" t="str">
        <f t="shared" si="21"/>
        <v>Catalogo principalOVS_ES ACADEMICOKW5-00361</v>
      </c>
      <c r="B478" s="18" t="str">
        <f t="shared" si="22"/>
        <v>KW5-00361OVS_ES ACADEMICO</v>
      </c>
      <c r="C478" s="18"/>
      <c r="D478" s="18" t="s">
        <v>122</v>
      </c>
      <c r="E478" s="46" t="s">
        <v>1078</v>
      </c>
      <c r="F478" s="86" t="s">
        <v>124</v>
      </c>
      <c r="G478" s="18" t="s">
        <v>122</v>
      </c>
      <c r="H478" s="45" t="s">
        <v>125</v>
      </c>
      <c r="I478" s="18" t="s">
        <v>75</v>
      </c>
      <c r="J478" s="49" t="s">
        <v>1079</v>
      </c>
      <c r="K478" s="48" t="s">
        <v>28</v>
      </c>
      <c r="L478" s="47" t="s">
        <v>90</v>
      </c>
      <c r="M478" s="44" t="s">
        <v>74</v>
      </c>
      <c r="N478" s="78" t="s">
        <v>75</v>
      </c>
      <c r="O478" s="78" t="s">
        <v>75</v>
      </c>
      <c r="P478" s="78" t="s">
        <v>75</v>
      </c>
      <c r="Q478" s="43" t="s">
        <v>1078</v>
      </c>
      <c r="R478" s="53" t="s">
        <v>127</v>
      </c>
      <c r="S478" s="76">
        <v>22</v>
      </c>
      <c r="T478" s="37">
        <v>1</v>
      </c>
      <c r="U478" s="83">
        <v>1</v>
      </c>
      <c r="V478" s="45">
        <f>SUMIF(ResumenCotizacion!$C:$C,E478,ResumenCotizacion!$P:$P)</f>
        <v>0</v>
      </c>
      <c r="W478" s="75">
        <f>IF(H478="USD",S478*SolCotizacion!$J$18,S478)</f>
        <v>90804.340000000011</v>
      </c>
      <c r="X478" s="3">
        <f>ROUND(W478/(1-VLOOKUP("Total porcentaje:",ResumenCotizacion!$F:$H,3,0)),2)</f>
        <v>90804.34</v>
      </c>
      <c r="Y478" s="3">
        <f t="shared" si="23"/>
        <v>0</v>
      </c>
    </row>
    <row r="479" spans="1:25" ht="14.25" x14ac:dyDescent="0.2">
      <c r="A479" s="18" t="str">
        <f t="shared" si="21"/>
        <v>Catalogo principalOVS_ES ACADEMICOKW5-00362</v>
      </c>
      <c r="B479" s="18" t="str">
        <f t="shared" si="22"/>
        <v>KW5-00362OVS_ES ACADEMICO</v>
      </c>
      <c r="C479" s="18"/>
      <c r="D479" s="18" t="s">
        <v>122</v>
      </c>
      <c r="E479" s="46" t="s">
        <v>1080</v>
      </c>
      <c r="F479" s="86" t="s">
        <v>124</v>
      </c>
      <c r="G479" s="18" t="s">
        <v>122</v>
      </c>
      <c r="H479" s="45" t="s">
        <v>125</v>
      </c>
      <c r="I479" s="18" t="s">
        <v>75</v>
      </c>
      <c r="J479" s="49" t="s">
        <v>1081</v>
      </c>
      <c r="K479" s="48" t="s">
        <v>28</v>
      </c>
      <c r="L479" s="47" t="s">
        <v>90</v>
      </c>
      <c r="M479" s="44" t="s">
        <v>74</v>
      </c>
      <c r="N479" s="78" t="s">
        <v>75</v>
      </c>
      <c r="O479" s="78" t="s">
        <v>75</v>
      </c>
      <c r="P479" s="78" t="s">
        <v>75</v>
      </c>
      <c r="Q479" s="43" t="s">
        <v>1080</v>
      </c>
      <c r="R479" s="53" t="s">
        <v>127</v>
      </c>
      <c r="S479" s="76">
        <v>21</v>
      </c>
      <c r="T479" s="37">
        <v>1</v>
      </c>
      <c r="U479" s="83">
        <v>1</v>
      </c>
      <c r="V479" s="45">
        <f>SUMIF(ResumenCotizacion!$C:$C,E479,ResumenCotizacion!$P:$P)</f>
        <v>0</v>
      </c>
      <c r="W479" s="75">
        <f>IF(H479="USD",S479*SolCotizacion!$J$18,S479)</f>
        <v>86676.87000000001</v>
      </c>
      <c r="X479" s="3">
        <f>ROUND(W479/(1-VLOOKUP("Total porcentaje:",ResumenCotizacion!$F:$H,3,0)),2)</f>
        <v>86676.87</v>
      </c>
      <c r="Y479" s="3">
        <f t="shared" si="23"/>
        <v>0</v>
      </c>
    </row>
    <row r="480" spans="1:25" ht="14.25" x14ac:dyDescent="0.2">
      <c r="A480" s="18" t="str">
        <f t="shared" si="21"/>
        <v>Catalogo principalOVS_ES ACADEMICOKW5-00378</v>
      </c>
      <c r="B480" s="18" t="str">
        <f t="shared" si="22"/>
        <v>KW5-00378OVS_ES ACADEMICO</v>
      </c>
      <c r="C480" s="18"/>
      <c r="D480" s="18" t="s">
        <v>122</v>
      </c>
      <c r="E480" s="46" t="s">
        <v>1082</v>
      </c>
      <c r="F480" s="86" t="s">
        <v>124</v>
      </c>
      <c r="G480" s="18" t="s">
        <v>122</v>
      </c>
      <c r="H480" s="45" t="s">
        <v>125</v>
      </c>
      <c r="I480" s="18" t="s">
        <v>75</v>
      </c>
      <c r="J480" s="49" t="s">
        <v>1083</v>
      </c>
      <c r="K480" s="48" t="s">
        <v>28</v>
      </c>
      <c r="L480" s="47" t="s">
        <v>90</v>
      </c>
      <c r="M480" s="44" t="s">
        <v>74</v>
      </c>
      <c r="N480" s="78" t="s">
        <v>75</v>
      </c>
      <c r="O480" s="78" t="s">
        <v>75</v>
      </c>
      <c r="P480" s="78" t="s">
        <v>75</v>
      </c>
      <c r="Q480" s="43" t="s">
        <v>1082</v>
      </c>
      <c r="R480" s="53" t="s">
        <v>127</v>
      </c>
      <c r="S480" s="76">
        <v>14</v>
      </c>
      <c r="T480" s="37">
        <v>1</v>
      </c>
      <c r="U480" s="83">
        <v>1</v>
      </c>
      <c r="V480" s="45">
        <f>SUMIF(ResumenCotizacion!$C:$C,E480,ResumenCotizacion!$P:$P)</f>
        <v>0</v>
      </c>
      <c r="W480" s="75">
        <f>IF(H480="USD",S480*SolCotizacion!$J$18,S480)</f>
        <v>57784.58</v>
      </c>
      <c r="X480" s="3">
        <f>ROUND(W480/(1-VLOOKUP("Total porcentaje:",ResumenCotizacion!$F:$H,3,0)),2)</f>
        <v>57784.58</v>
      </c>
      <c r="Y480" s="3">
        <f t="shared" si="23"/>
        <v>0</v>
      </c>
    </row>
    <row r="481" spans="1:25" ht="14.25" x14ac:dyDescent="0.2">
      <c r="A481" s="18" t="str">
        <f t="shared" si="21"/>
        <v>Catalogo principalOVS_ES ACADEMICOKW5-00380</v>
      </c>
      <c r="B481" s="18" t="str">
        <f t="shared" si="22"/>
        <v>KW5-00380OVS_ES ACADEMICO</v>
      </c>
      <c r="C481" s="18"/>
      <c r="D481" s="18" t="s">
        <v>122</v>
      </c>
      <c r="E481" s="46" t="s">
        <v>1084</v>
      </c>
      <c r="F481" s="86" t="s">
        <v>124</v>
      </c>
      <c r="G481" s="18" t="s">
        <v>122</v>
      </c>
      <c r="H481" s="45" t="s">
        <v>125</v>
      </c>
      <c r="I481" s="18" t="s">
        <v>75</v>
      </c>
      <c r="J481" s="49" t="s">
        <v>1085</v>
      </c>
      <c r="K481" s="48" t="s">
        <v>28</v>
      </c>
      <c r="L481" s="47" t="s">
        <v>90</v>
      </c>
      <c r="M481" s="44" t="s">
        <v>74</v>
      </c>
      <c r="N481" s="78" t="s">
        <v>75</v>
      </c>
      <c r="O481" s="78" t="s">
        <v>75</v>
      </c>
      <c r="P481" s="78" t="s">
        <v>75</v>
      </c>
      <c r="Q481" s="43" t="s">
        <v>1084</v>
      </c>
      <c r="R481" s="53" t="s">
        <v>127</v>
      </c>
      <c r="S481" s="76">
        <v>15</v>
      </c>
      <c r="T481" s="37">
        <v>1</v>
      </c>
      <c r="U481" s="83">
        <v>1</v>
      </c>
      <c r="V481" s="45">
        <f>SUMIF(ResumenCotizacion!$C:$C,E481,ResumenCotizacion!$P:$P)</f>
        <v>0</v>
      </c>
      <c r="W481" s="75">
        <f>IF(H481="USD",S481*SolCotizacion!$J$18,S481)</f>
        <v>61912.05</v>
      </c>
      <c r="X481" s="3">
        <f>ROUND(W481/(1-VLOOKUP("Total porcentaje:",ResumenCotizacion!$F:$H,3,0)),2)</f>
        <v>61912.05</v>
      </c>
      <c r="Y481" s="3">
        <f t="shared" si="23"/>
        <v>0</v>
      </c>
    </row>
    <row r="482" spans="1:25" ht="14.25" x14ac:dyDescent="0.2">
      <c r="A482" s="18" t="str">
        <f t="shared" si="21"/>
        <v>Catalogo principalOVS_ES ACADEMICOL5D-00232</v>
      </c>
      <c r="B482" s="18" t="str">
        <f t="shared" si="22"/>
        <v>L5D-00232OVS_ES ACADEMICO</v>
      </c>
      <c r="C482" s="18"/>
      <c r="D482" s="18" t="s">
        <v>122</v>
      </c>
      <c r="E482" s="46" t="s">
        <v>1086</v>
      </c>
      <c r="F482" s="86" t="s">
        <v>124</v>
      </c>
      <c r="G482" s="18" t="s">
        <v>122</v>
      </c>
      <c r="H482" s="45" t="s">
        <v>125</v>
      </c>
      <c r="I482" s="18" t="s">
        <v>75</v>
      </c>
      <c r="J482" s="49" t="s">
        <v>1087</v>
      </c>
      <c r="K482" s="48" t="s">
        <v>28</v>
      </c>
      <c r="L482" s="47" t="s">
        <v>90</v>
      </c>
      <c r="M482" s="44" t="s">
        <v>74</v>
      </c>
      <c r="N482" s="78" t="s">
        <v>75</v>
      </c>
      <c r="O482" s="78" t="s">
        <v>75</v>
      </c>
      <c r="P482" s="78" t="s">
        <v>75</v>
      </c>
      <c r="Q482" s="43" t="s">
        <v>1086</v>
      </c>
      <c r="R482" s="53" t="s">
        <v>127</v>
      </c>
      <c r="S482" s="76">
        <v>120</v>
      </c>
      <c r="T482" s="37">
        <v>1</v>
      </c>
      <c r="U482" s="83">
        <v>1</v>
      </c>
      <c r="V482" s="45">
        <f>SUMIF(ResumenCotizacion!$C:$C,E482,ResumenCotizacion!$P:$P)</f>
        <v>0</v>
      </c>
      <c r="W482" s="75">
        <f>IF(H482="USD",S482*SolCotizacion!$J$18,S482)</f>
        <v>495296.4</v>
      </c>
      <c r="X482" s="3">
        <f>ROUND(W482/(1-VLOOKUP("Total porcentaje:",ResumenCotizacion!$F:$H,3,0)),2)</f>
        <v>495296.4</v>
      </c>
      <c r="Y482" s="3">
        <f t="shared" si="23"/>
        <v>0</v>
      </c>
    </row>
    <row r="483" spans="1:25" ht="14.25" x14ac:dyDescent="0.2">
      <c r="A483" s="18" t="str">
        <f t="shared" si="21"/>
        <v>Catalogo principalOVS_ES ACADEMICOL5D-00233</v>
      </c>
      <c r="B483" s="18" t="str">
        <f t="shared" si="22"/>
        <v>L5D-00233OVS_ES ACADEMICO</v>
      </c>
      <c r="C483" s="18"/>
      <c r="D483" s="18" t="s">
        <v>122</v>
      </c>
      <c r="E483" s="46" t="s">
        <v>1088</v>
      </c>
      <c r="F483" s="86" t="s">
        <v>124</v>
      </c>
      <c r="G483" s="18" t="s">
        <v>122</v>
      </c>
      <c r="H483" s="45" t="s">
        <v>125</v>
      </c>
      <c r="I483" s="18" t="s">
        <v>75</v>
      </c>
      <c r="J483" s="49" t="s">
        <v>1089</v>
      </c>
      <c r="K483" s="48" t="s">
        <v>28</v>
      </c>
      <c r="L483" s="47" t="s">
        <v>90</v>
      </c>
      <c r="M483" s="44" t="s">
        <v>74</v>
      </c>
      <c r="N483" s="78" t="s">
        <v>75</v>
      </c>
      <c r="O483" s="78" t="s">
        <v>75</v>
      </c>
      <c r="P483" s="78" t="s">
        <v>75</v>
      </c>
      <c r="Q483" s="43" t="s">
        <v>1088</v>
      </c>
      <c r="R483" s="53" t="s">
        <v>127</v>
      </c>
      <c r="S483" s="76">
        <v>120</v>
      </c>
      <c r="T483" s="37">
        <v>1</v>
      </c>
      <c r="U483" s="83">
        <v>1</v>
      </c>
      <c r="V483" s="45">
        <f>SUMIF(ResumenCotizacion!$C:$C,E483,ResumenCotizacion!$P:$P)</f>
        <v>0</v>
      </c>
      <c r="W483" s="75">
        <f>IF(H483="USD",S483*SolCotizacion!$J$18,S483)</f>
        <v>495296.4</v>
      </c>
      <c r="X483" s="3">
        <f>ROUND(W483/(1-VLOOKUP("Total porcentaje:",ResumenCotizacion!$F:$H,3,0)),2)</f>
        <v>495296.4</v>
      </c>
      <c r="Y483" s="3">
        <f t="shared" si="23"/>
        <v>0</v>
      </c>
    </row>
    <row r="484" spans="1:25" ht="14.25" x14ac:dyDescent="0.2">
      <c r="A484" s="18" t="str">
        <f t="shared" si="21"/>
        <v>Catalogo principalOVS_ES ACADEMICOLE6-00001</v>
      </c>
      <c r="B484" s="18" t="str">
        <f t="shared" si="22"/>
        <v>LE6-00001OVS_ES ACADEMICO</v>
      </c>
      <c r="C484" s="18"/>
      <c r="D484" s="18" t="s">
        <v>122</v>
      </c>
      <c r="E484" s="46" t="s">
        <v>1090</v>
      </c>
      <c r="F484" s="86" t="s">
        <v>124</v>
      </c>
      <c r="G484" s="18" t="s">
        <v>122</v>
      </c>
      <c r="H484" s="45" t="s">
        <v>125</v>
      </c>
      <c r="I484" s="18" t="s">
        <v>75</v>
      </c>
      <c r="J484" s="49" t="s">
        <v>1091</v>
      </c>
      <c r="K484" s="48" t="s">
        <v>28</v>
      </c>
      <c r="L484" s="47" t="s">
        <v>90</v>
      </c>
      <c r="M484" s="44" t="s">
        <v>74</v>
      </c>
      <c r="N484" s="78" t="s">
        <v>75</v>
      </c>
      <c r="O484" s="78" t="s">
        <v>75</v>
      </c>
      <c r="P484" s="78" t="s">
        <v>75</v>
      </c>
      <c r="Q484" s="43" t="s">
        <v>1090</v>
      </c>
      <c r="R484" s="53" t="s">
        <v>76</v>
      </c>
      <c r="S484" s="76">
        <v>0</v>
      </c>
      <c r="T484" s="37">
        <v>1</v>
      </c>
      <c r="U484" s="83">
        <v>1</v>
      </c>
      <c r="V484" s="45">
        <f>SUMIF(ResumenCotizacion!$C:$C,E484,ResumenCotizacion!$P:$P)</f>
        <v>0</v>
      </c>
      <c r="W484" s="75">
        <f>IF(H484="USD",S484*SolCotizacion!$J$18,S484)</f>
        <v>0</v>
      </c>
      <c r="X484" s="3">
        <f>ROUND(W484/(1-VLOOKUP("Total porcentaje:",ResumenCotizacion!$F:$H,3,0)),2)</f>
        <v>0</v>
      </c>
      <c r="Y484" s="3">
        <f t="shared" si="23"/>
        <v>0</v>
      </c>
    </row>
    <row r="485" spans="1:25" ht="14.25" x14ac:dyDescent="0.2">
      <c r="A485" s="18" t="str">
        <f t="shared" si="21"/>
        <v>Catalogo principalOVS_ES ACADEMICOLE7-00001</v>
      </c>
      <c r="B485" s="18" t="str">
        <f t="shared" si="22"/>
        <v>LE7-00001OVS_ES ACADEMICO</v>
      </c>
      <c r="C485" s="18"/>
      <c r="D485" s="18" t="s">
        <v>122</v>
      </c>
      <c r="E485" s="46" t="s">
        <v>1092</v>
      </c>
      <c r="F485" s="86" t="s">
        <v>124</v>
      </c>
      <c r="G485" s="18" t="s">
        <v>122</v>
      </c>
      <c r="H485" s="45" t="s">
        <v>125</v>
      </c>
      <c r="I485" s="18" t="s">
        <v>75</v>
      </c>
      <c r="J485" s="49" t="s">
        <v>1093</v>
      </c>
      <c r="K485" s="48" t="s">
        <v>28</v>
      </c>
      <c r="L485" s="47" t="s">
        <v>90</v>
      </c>
      <c r="M485" s="44" t="s">
        <v>74</v>
      </c>
      <c r="N485" s="78" t="s">
        <v>75</v>
      </c>
      <c r="O485" s="78" t="s">
        <v>75</v>
      </c>
      <c r="P485" s="78" t="s">
        <v>75</v>
      </c>
      <c r="Q485" s="43" t="s">
        <v>1092</v>
      </c>
      <c r="R485" s="53" t="s">
        <v>76</v>
      </c>
      <c r="S485" s="76">
        <v>0</v>
      </c>
      <c r="T485" s="37">
        <v>1</v>
      </c>
      <c r="U485" s="83">
        <v>1</v>
      </c>
      <c r="V485" s="45">
        <f>SUMIF(ResumenCotizacion!$C:$C,E485,ResumenCotizacion!$P:$P)</f>
        <v>0</v>
      </c>
      <c r="W485" s="75">
        <f>IF(H485="USD",S485*SolCotizacion!$J$18,S485)</f>
        <v>0</v>
      </c>
      <c r="X485" s="3">
        <f>ROUND(W485/(1-VLOOKUP("Total porcentaje:",ResumenCotizacion!$F:$H,3,0)),2)</f>
        <v>0</v>
      </c>
      <c r="Y485" s="3">
        <f t="shared" si="23"/>
        <v>0</v>
      </c>
    </row>
    <row r="486" spans="1:25" ht="14.25" x14ac:dyDescent="0.2">
      <c r="A486" s="18" t="str">
        <f t="shared" si="21"/>
        <v>Catalogo principalOVS_ES ACADEMICOLE9-00002</v>
      </c>
      <c r="B486" s="18" t="str">
        <f t="shared" si="22"/>
        <v>LE9-00002OVS_ES ACADEMICO</v>
      </c>
      <c r="C486" s="18"/>
      <c r="D486" s="18" t="s">
        <v>122</v>
      </c>
      <c r="E486" s="46" t="s">
        <v>1094</v>
      </c>
      <c r="F486" s="86" t="s">
        <v>124</v>
      </c>
      <c r="G486" s="18" t="s">
        <v>122</v>
      </c>
      <c r="H486" s="45" t="s">
        <v>125</v>
      </c>
      <c r="I486" s="18" t="s">
        <v>75</v>
      </c>
      <c r="J486" s="49" t="s">
        <v>1095</v>
      </c>
      <c r="K486" s="48" t="s">
        <v>28</v>
      </c>
      <c r="L486" s="47" t="s">
        <v>90</v>
      </c>
      <c r="M486" s="44" t="s">
        <v>74</v>
      </c>
      <c r="N486" s="78" t="s">
        <v>75</v>
      </c>
      <c r="O486" s="78" t="s">
        <v>75</v>
      </c>
      <c r="P486" s="78" t="s">
        <v>75</v>
      </c>
      <c r="Q486" s="43" t="s">
        <v>1094</v>
      </c>
      <c r="R486" s="53" t="s">
        <v>76</v>
      </c>
      <c r="S486" s="76">
        <v>0</v>
      </c>
      <c r="T486" s="37">
        <v>1</v>
      </c>
      <c r="U486" s="83">
        <v>1</v>
      </c>
      <c r="V486" s="45">
        <f>SUMIF(ResumenCotizacion!$C:$C,E486,ResumenCotizacion!$P:$P)</f>
        <v>0</v>
      </c>
      <c r="W486" s="75">
        <f>IF(H486="USD",S486*SolCotizacion!$J$18,S486)</f>
        <v>0</v>
      </c>
      <c r="X486" s="3">
        <f>ROUND(W486/(1-VLOOKUP("Total porcentaje:",ResumenCotizacion!$F:$H,3,0)),2)</f>
        <v>0</v>
      </c>
      <c r="Y486" s="3">
        <f t="shared" si="23"/>
        <v>0</v>
      </c>
    </row>
    <row r="487" spans="1:25" ht="14.25" x14ac:dyDescent="0.2">
      <c r="A487" s="18" t="str">
        <f t="shared" si="21"/>
        <v>Catalogo principalOVS_ES ACADEMICOLEG-00002</v>
      </c>
      <c r="B487" s="18" t="str">
        <f t="shared" si="22"/>
        <v>LEG-00002OVS_ES ACADEMICO</v>
      </c>
      <c r="C487" s="18"/>
      <c r="D487" s="18" t="s">
        <v>122</v>
      </c>
      <c r="E487" s="46" t="s">
        <v>1096</v>
      </c>
      <c r="F487" s="86" t="s">
        <v>124</v>
      </c>
      <c r="G487" s="18" t="s">
        <v>122</v>
      </c>
      <c r="H487" s="45" t="s">
        <v>125</v>
      </c>
      <c r="I487" s="18" t="s">
        <v>75</v>
      </c>
      <c r="J487" s="49" t="s">
        <v>1097</v>
      </c>
      <c r="K487" s="48" t="s">
        <v>28</v>
      </c>
      <c r="L487" s="47" t="s">
        <v>90</v>
      </c>
      <c r="M487" s="44" t="s">
        <v>74</v>
      </c>
      <c r="N487" s="78" t="s">
        <v>75</v>
      </c>
      <c r="O487" s="78" t="s">
        <v>75</v>
      </c>
      <c r="P487" s="78" t="s">
        <v>75</v>
      </c>
      <c r="Q487" s="43" t="s">
        <v>1096</v>
      </c>
      <c r="R487" s="53" t="s">
        <v>76</v>
      </c>
      <c r="S487" s="76">
        <v>0</v>
      </c>
      <c r="T487" s="37">
        <v>1</v>
      </c>
      <c r="U487" s="83">
        <v>1</v>
      </c>
      <c r="V487" s="45">
        <f>SUMIF(ResumenCotizacion!$C:$C,E487,ResumenCotizacion!$P:$P)</f>
        <v>0</v>
      </c>
      <c r="W487" s="75">
        <f>IF(H487="USD",S487*SolCotizacion!$J$18,S487)</f>
        <v>0</v>
      </c>
      <c r="X487" s="3">
        <f>ROUND(W487/(1-VLOOKUP("Total porcentaje:",ResumenCotizacion!$F:$H,3,0)),2)</f>
        <v>0</v>
      </c>
      <c r="Y487" s="3">
        <f t="shared" si="23"/>
        <v>0</v>
      </c>
    </row>
    <row r="488" spans="1:25" ht="14.25" x14ac:dyDescent="0.2">
      <c r="A488" s="18" t="str">
        <f t="shared" si="21"/>
        <v>Catalogo principalOVS_ES ACADEMICOLEK-00001</v>
      </c>
      <c r="B488" s="18" t="str">
        <f t="shared" si="22"/>
        <v>LEK-00001OVS_ES ACADEMICO</v>
      </c>
      <c r="C488" s="18"/>
      <c r="D488" s="18" t="s">
        <v>122</v>
      </c>
      <c r="E488" s="46" t="s">
        <v>1098</v>
      </c>
      <c r="F488" s="86" t="s">
        <v>124</v>
      </c>
      <c r="G488" s="18" t="s">
        <v>122</v>
      </c>
      <c r="H488" s="45" t="s">
        <v>125</v>
      </c>
      <c r="I488" s="18" t="s">
        <v>75</v>
      </c>
      <c r="J488" s="49" t="s">
        <v>1099</v>
      </c>
      <c r="K488" s="48" t="s">
        <v>28</v>
      </c>
      <c r="L488" s="47" t="s">
        <v>90</v>
      </c>
      <c r="M488" s="44" t="s">
        <v>74</v>
      </c>
      <c r="N488" s="78" t="s">
        <v>75</v>
      </c>
      <c r="O488" s="78" t="s">
        <v>75</v>
      </c>
      <c r="P488" s="78" t="s">
        <v>75</v>
      </c>
      <c r="Q488" s="43" t="s">
        <v>1098</v>
      </c>
      <c r="R488" s="53" t="s">
        <v>76</v>
      </c>
      <c r="S488" s="76">
        <v>1.82</v>
      </c>
      <c r="T488" s="37">
        <v>1</v>
      </c>
      <c r="U488" s="83">
        <v>1</v>
      </c>
      <c r="V488" s="45">
        <f>SUMIF(ResumenCotizacion!$C:$C,E488,ResumenCotizacion!$P:$P)</f>
        <v>0</v>
      </c>
      <c r="W488" s="75">
        <f>IF(H488="USD",S488*SolCotizacion!$J$18,S488)</f>
        <v>7511.9954000000007</v>
      </c>
      <c r="X488" s="3">
        <f>ROUND(W488/(1-VLOOKUP("Total porcentaje:",ResumenCotizacion!$F:$H,3,0)),2)</f>
        <v>7512</v>
      </c>
      <c r="Y488" s="3">
        <f t="shared" si="23"/>
        <v>0</v>
      </c>
    </row>
    <row r="489" spans="1:25" ht="14.25" x14ac:dyDescent="0.2">
      <c r="A489" s="18" t="str">
        <f t="shared" si="21"/>
        <v>Catalogo principalOVS_ES ACADEMICOLEK-00002</v>
      </c>
      <c r="B489" s="18" t="str">
        <f t="shared" si="22"/>
        <v>LEK-00002OVS_ES ACADEMICO</v>
      </c>
      <c r="C489" s="18"/>
      <c r="D489" s="18" t="s">
        <v>122</v>
      </c>
      <c r="E489" s="46" t="s">
        <v>1100</v>
      </c>
      <c r="F489" s="86" t="s">
        <v>124</v>
      </c>
      <c r="G489" s="18" t="s">
        <v>122</v>
      </c>
      <c r="H489" s="45" t="s">
        <v>125</v>
      </c>
      <c r="I489" s="18" t="s">
        <v>75</v>
      </c>
      <c r="J489" s="49" t="s">
        <v>1101</v>
      </c>
      <c r="K489" s="48" t="s">
        <v>28</v>
      </c>
      <c r="L489" s="47" t="s">
        <v>90</v>
      </c>
      <c r="M489" s="44" t="s">
        <v>74</v>
      </c>
      <c r="N489" s="78" t="s">
        <v>75</v>
      </c>
      <c r="O489" s="78" t="s">
        <v>75</v>
      </c>
      <c r="P489" s="78" t="s">
        <v>75</v>
      </c>
      <c r="Q489" s="43" t="s">
        <v>1100</v>
      </c>
      <c r="R489" s="53" t="s">
        <v>76</v>
      </c>
      <c r="S489" s="76">
        <v>1.82</v>
      </c>
      <c r="T489" s="37">
        <v>1</v>
      </c>
      <c r="U489" s="83">
        <v>1</v>
      </c>
      <c r="V489" s="45">
        <f>SUMIF(ResumenCotizacion!$C:$C,E489,ResumenCotizacion!$P:$P)</f>
        <v>0</v>
      </c>
      <c r="W489" s="75">
        <f>IF(H489="USD",S489*SolCotizacion!$J$18,S489)</f>
        <v>7511.9954000000007</v>
      </c>
      <c r="X489" s="3">
        <f>ROUND(W489/(1-VLOOKUP("Total porcentaje:",ResumenCotizacion!$F:$H,3,0)),2)</f>
        <v>7512</v>
      </c>
      <c r="Y489" s="3">
        <f t="shared" si="23"/>
        <v>0</v>
      </c>
    </row>
    <row r="490" spans="1:25" ht="14.25" x14ac:dyDescent="0.2">
      <c r="A490" s="18" t="str">
        <f t="shared" si="21"/>
        <v>Catalogo principalOVS_ES ACADEMICOLEL-00001</v>
      </c>
      <c r="B490" s="18" t="str">
        <f t="shared" si="22"/>
        <v>LEL-00001OVS_ES ACADEMICO</v>
      </c>
      <c r="C490" s="18"/>
      <c r="D490" s="18" t="s">
        <v>122</v>
      </c>
      <c r="E490" s="46" t="s">
        <v>1102</v>
      </c>
      <c r="F490" s="86" t="s">
        <v>124</v>
      </c>
      <c r="G490" s="18" t="s">
        <v>122</v>
      </c>
      <c r="H490" s="45" t="s">
        <v>125</v>
      </c>
      <c r="I490" s="18" t="s">
        <v>75</v>
      </c>
      <c r="J490" s="49" t="s">
        <v>1103</v>
      </c>
      <c r="K490" s="48" t="s">
        <v>28</v>
      </c>
      <c r="L490" s="47" t="s">
        <v>90</v>
      </c>
      <c r="M490" s="44" t="s">
        <v>74</v>
      </c>
      <c r="N490" s="78" t="s">
        <v>75</v>
      </c>
      <c r="O490" s="78" t="s">
        <v>75</v>
      </c>
      <c r="P490" s="78" t="s">
        <v>75</v>
      </c>
      <c r="Q490" s="43" t="s">
        <v>1102</v>
      </c>
      <c r="R490" s="53" t="s">
        <v>76</v>
      </c>
      <c r="S490" s="76">
        <v>1.82</v>
      </c>
      <c r="T490" s="37">
        <v>1</v>
      </c>
      <c r="U490" s="83">
        <v>1</v>
      </c>
      <c r="V490" s="45">
        <f>SUMIF(ResumenCotizacion!$C:$C,E490,ResumenCotizacion!$P:$P)</f>
        <v>0</v>
      </c>
      <c r="W490" s="75">
        <f>IF(H490="USD",S490*SolCotizacion!$J$18,S490)</f>
        <v>7511.9954000000007</v>
      </c>
      <c r="X490" s="3">
        <f>ROUND(W490/(1-VLOOKUP("Total porcentaje:",ResumenCotizacion!$F:$H,3,0)),2)</f>
        <v>7512</v>
      </c>
      <c r="Y490" s="3">
        <f t="shared" si="23"/>
        <v>0</v>
      </c>
    </row>
    <row r="491" spans="1:25" ht="14.25" x14ac:dyDescent="0.2">
      <c r="A491" s="18" t="str">
        <f t="shared" si="21"/>
        <v>Catalogo principalOVS_ES ACADEMICOLEP-00001</v>
      </c>
      <c r="B491" s="18" t="str">
        <f t="shared" si="22"/>
        <v>LEP-00001OVS_ES ACADEMICO</v>
      </c>
      <c r="C491" s="18"/>
      <c r="D491" s="18" t="s">
        <v>122</v>
      </c>
      <c r="E491" s="46" t="s">
        <v>1104</v>
      </c>
      <c r="F491" s="86" t="s">
        <v>124</v>
      </c>
      <c r="G491" s="18" t="s">
        <v>122</v>
      </c>
      <c r="H491" s="45" t="s">
        <v>125</v>
      </c>
      <c r="I491" s="18" t="s">
        <v>75</v>
      </c>
      <c r="J491" s="49" t="s">
        <v>1105</v>
      </c>
      <c r="K491" s="48" t="s">
        <v>28</v>
      </c>
      <c r="L491" s="47" t="s">
        <v>90</v>
      </c>
      <c r="M491" s="44" t="s">
        <v>74</v>
      </c>
      <c r="N491" s="78" t="s">
        <v>75</v>
      </c>
      <c r="O491" s="78" t="s">
        <v>75</v>
      </c>
      <c r="P491" s="78" t="s">
        <v>75</v>
      </c>
      <c r="Q491" s="43" t="s">
        <v>1104</v>
      </c>
      <c r="R491" s="53" t="s">
        <v>76</v>
      </c>
      <c r="S491" s="76">
        <v>3.63</v>
      </c>
      <c r="T491" s="37">
        <v>1</v>
      </c>
      <c r="U491" s="83">
        <v>1</v>
      </c>
      <c r="V491" s="45">
        <f>SUMIF(ResumenCotizacion!$C:$C,E491,ResumenCotizacion!$P:$P)</f>
        <v>0</v>
      </c>
      <c r="W491" s="75">
        <f>IF(H491="USD",S491*SolCotizacion!$J$18,S491)</f>
        <v>14982.7161</v>
      </c>
      <c r="X491" s="3">
        <f>ROUND(W491/(1-VLOOKUP("Total porcentaje:",ResumenCotizacion!$F:$H,3,0)),2)</f>
        <v>14982.72</v>
      </c>
      <c r="Y491" s="3">
        <f t="shared" si="23"/>
        <v>0</v>
      </c>
    </row>
    <row r="492" spans="1:25" ht="14.25" x14ac:dyDescent="0.2">
      <c r="A492" s="18" t="str">
        <f t="shared" si="21"/>
        <v>Catalogo principalOVS_ES ACADEMICOLEP-00002</v>
      </c>
      <c r="B492" s="18" t="str">
        <f t="shared" si="22"/>
        <v>LEP-00002OVS_ES ACADEMICO</v>
      </c>
      <c r="C492" s="18"/>
      <c r="D492" s="18" t="s">
        <v>122</v>
      </c>
      <c r="E492" s="46" t="s">
        <v>1106</v>
      </c>
      <c r="F492" s="86" t="s">
        <v>124</v>
      </c>
      <c r="G492" s="18" t="s">
        <v>122</v>
      </c>
      <c r="H492" s="45" t="s">
        <v>125</v>
      </c>
      <c r="I492" s="18" t="s">
        <v>75</v>
      </c>
      <c r="J492" s="49" t="s">
        <v>1107</v>
      </c>
      <c r="K492" s="48" t="s">
        <v>28</v>
      </c>
      <c r="L492" s="47" t="s">
        <v>90</v>
      </c>
      <c r="M492" s="44" t="s">
        <v>74</v>
      </c>
      <c r="N492" s="78" t="s">
        <v>75</v>
      </c>
      <c r="O492" s="78" t="s">
        <v>75</v>
      </c>
      <c r="P492" s="78" t="s">
        <v>75</v>
      </c>
      <c r="Q492" s="43" t="s">
        <v>1106</v>
      </c>
      <c r="R492" s="53" t="s">
        <v>76</v>
      </c>
      <c r="S492" s="76">
        <v>3.63</v>
      </c>
      <c r="T492" s="37">
        <v>1</v>
      </c>
      <c r="U492" s="83">
        <v>1</v>
      </c>
      <c r="V492" s="45">
        <f>SUMIF(ResumenCotizacion!$C:$C,E492,ResumenCotizacion!$P:$P)</f>
        <v>0</v>
      </c>
      <c r="W492" s="75">
        <f>IF(H492="USD",S492*SolCotizacion!$J$18,S492)</f>
        <v>14982.7161</v>
      </c>
      <c r="X492" s="3">
        <f>ROUND(W492/(1-VLOOKUP("Total porcentaje:",ResumenCotizacion!$F:$H,3,0)),2)</f>
        <v>14982.72</v>
      </c>
      <c r="Y492" s="3">
        <f t="shared" si="23"/>
        <v>0</v>
      </c>
    </row>
    <row r="493" spans="1:25" ht="14.25" x14ac:dyDescent="0.2">
      <c r="A493" s="18" t="str">
        <f t="shared" si="21"/>
        <v>Catalogo principalOVS_ES ACADEMICOLEQ-00001</v>
      </c>
      <c r="B493" s="18" t="str">
        <f t="shared" si="22"/>
        <v>LEQ-00001OVS_ES ACADEMICO</v>
      </c>
      <c r="C493" s="18"/>
      <c r="D493" s="18" t="s">
        <v>122</v>
      </c>
      <c r="E493" s="46" t="s">
        <v>1108</v>
      </c>
      <c r="F493" s="86" t="s">
        <v>124</v>
      </c>
      <c r="G493" s="18" t="s">
        <v>122</v>
      </c>
      <c r="H493" s="45" t="s">
        <v>125</v>
      </c>
      <c r="I493" s="18" t="s">
        <v>75</v>
      </c>
      <c r="J493" s="49" t="s">
        <v>1109</v>
      </c>
      <c r="K493" s="48" t="s">
        <v>28</v>
      </c>
      <c r="L493" s="47" t="s">
        <v>90</v>
      </c>
      <c r="M493" s="44" t="s">
        <v>74</v>
      </c>
      <c r="N493" s="78" t="s">
        <v>75</v>
      </c>
      <c r="O493" s="78" t="s">
        <v>75</v>
      </c>
      <c r="P493" s="78" t="s">
        <v>75</v>
      </c>
      <c r="Q493" s="43" t="s">
        <v>1108</v>
      </c>
      <c r="R493" s="53" t="s">
        <v>76</v>
      </c>
      <c r="S493" s="76">
        <v>3.63</v>
      </c>
      <c r="T493" s="37">
        <v>1</v>
      </c>
      <c r="U493" s="83">
        <v>1</v>
      </c>
      <c r="V493" s="45">
        <f>SUMIF(ResumenCotizacion!$C:$C,E493,ResumenCotizacion!$P:$P)</f>
        <v>0</v>
      </c>
      <c r="W493" s="75">
        <f>IF(H493="USD",S493*SolCotizacion!$J$18,S493)</f>
        <v>14982.7161</v>
      </c>
      <c r="X493" s="3">
        <f>ROUND(W493/(1-VLOOKUP("Total porcentaje:",ResumenCotizacion!$F:$H,3,0)),2)</f>
        <v>14982.72</v>
      </c>
      <c r="Y493" s="3">
        <f t="shared" si="23"/>
        <v>0</v>
      </c>
    </row>
    <row r="494" spans="1:25" ht="14.25" x14ac:dyDescent="0.2">
      <c r="A494" s="18" t="str">
        <f t="shared" si="21"/>
        <v>Catalogo principalOVS_ES ACADEMICOM3J-00139</v>
      </c>
      <c r="B494" s="18" t="str">
        <f t="shared" si="22"/>
        <v>M3J-00139OVS_ES ACADEMICO</v>
      </c>
      <c r="C494" s="18"/>
      <c r="D494" s="18" t="s">
        <v>122</v>
      </c>
      <c r="E494" s="46" t="s">
        <v>1110</v>
      </c>
      <c r="F494" s="86" t="s">
        <v>124</v>
      </c>
      <c r="G494" s="18" t="s">
        <v>122</v>
      </c>
      <c r="H494" s="45" t="s">
        <v>125</v>
      </c>
      <c r="I494" s="18" t="s">
        <v>75</v>
      </c>
      <c r="J494" s="49" t="s">
        <v>1111</v>
      </c>
      <c r="K494" s="48" t="s">
        <v>28</v>
      </c>
      <c r="L494" s="47" t="s">
        <v>90</v>
      </c>
      <c r="M494" s="44" t="s">
        <v>74</v>
      </c>
      <c r="N494" s="78" t="s">
        <v>75</v>
      </c>
      <c r="O494" s="78" t="s">
        <v>75</v>
      </c>
      <c r="P494" s="78" t="s">
        <v>75</v>
      </c>
      <c r="Q494" s="43" t="s">
        <v>1110</v>
      </c>
      <c r="R494" s="53" t="s">
        <v>76</v>
      </c>
      <c r="S494" s="76">
        <v>0.14000000000000001</v>
      </c>
      <c r="T494" s="37">
        <v>1</v>
      </c>
      <c r="U494" s="83">
        <v>1</v>
      </c>
      <c r="V494" s="45">
        <f>SUMIF(ResumenCotizacion!$C:$C,E494,ResumenCotizacion!$P:$P)</f>
        <v>0</v>
      </c>
      <c r="W494" s="75">
        <f>IF(H494="USD",S494*SolCotizacion!$J$18,S494)</f>
        <v>577.84580000000005</v>
      </c>
      <c r="X494" s="3">
        <f>ROUND(W494/(1-VLOOKUP("Total porcentaje:",ResumenCotizacion!$F:$H,3,0)),2)</f>
        <v>577.85</v>
      </c>
      <c r="Y494" s="3">
        <f t="shared" si="23"/>
        <v>0</v>
      </c>
    </row>
    <row r="495" spans="1:25" ht="14.25" x14ac:dyDescent="0.2">
      <c r="A495" s="18" t="str">
        <f t="shared" si="21"/>
        <v>Catalogo principalOVS_ES ACADEMICOM3J-00140</v>
      </c>
      <c r="B495" s="18" t="str">
        <f t="shared" si="22"/>
        <v>M3J-00140OVS_ES ACADEMICO</v>
      </c>
      <c r="C495" s="18"/>
      <c r="D495" s="18" t="s">
        <v>122</v>
      </c>
      <c r="E495" s="46" t="s">
        <v>1112</v>
      </c>
      <c r="F495" s="86" t="s">
        <v>124</v>
      </c>
      <c r="G495" s="18" t="s">
        <v>122</v>
      </c>
      <c r="H495" s="45" t="s">
        <v>125</v>
      </c>
      <c r="I495" s="18" t="s">
        <v>75</v>
      </c>
      <c r="J495" s="49" t="s">
        <v>1113</v>
      </c>
      <c r="K495" s="48" t="s">
        <v>28</v>
      </c>
      <c r="L495" s="47" t="s">
        <v>90</v>
      </c>
      <c r="M495" s="44" t="s">
        <v>74</v>
      </c>
      <c r="N495" s="78" t="s">
        <v>75</v>
      </c>
      <c r="O495" s="78" t="s">
        <v>75</v>
      </c>
      <c r="P495" s="78" t="s">
        <v>75</v>
      </c>
      <c r="Q495" s="43" t="s">
        <v>1112</v>
      </c>
      <c r="R495" s="53" t="s">
        <v>76</v>
      </c>
      <c r="S495" s="76">
        <v>0.14000000000000001</v>
      </c>
      <c r="T495" s="37">
        <v>1</v>
      </c>
      <c r="U495" s="83">
        <v>1</v>
      </c>
      <c r="V495" s="45">
        <f>SUMIF(ResumenCotizacion!$C:$C,E495,ResumenCotizacion!$P:$P)</f>
        <v>0</v>
      </c>
      <c r="W495" s="75">
        <f>IF(H495="USD",S495*SolCotizacion!$J$18,S495)</f>
        <v>577.84580000000005</v>
      </c>
      <c r="X495" s="3">
        <f>ROUND(W495/(1-VLOOKUP("Total porcentaje:",ResumenCotizacion!$F:$H,3,0)),2)</f>
        <v>577.85</v>
      </c>
      <c r="Y495" s="3">
        <f t="shared" si="23"/>
        <v>0</v>
      </c>
    </row>
    <row r="496" spans="1:25" ht="14.25" x14ac:dyDescent="0.2">
      <c r="A496" s="18" t="str">
        <f t="shared" si="21"/>
        <v>Catalogo principalOVS_ES ACADEMICOM3J-00158</v>
      </c>
      <c r="B496" s="18" t="str">
        <f t="shared" si="22"/>
        <v>M3J-00158OVS_ES ACADEMICO</v>
      </c>
      <c r="C496" s="18"/>
      <c r="D496" s="18" t="s">
        <v>122</v>
      </c>
      <c r="E496" s="46" t="s">
        <v>1114</v>
      </c>
      <c r="F496" s="86" t="s">
        <v>124</v>
      </c>
      <c r="G496" s="18" t="s">
        <v>122</v>
      </c>
      <c r="H496" s="45" t="s">
        <v>125</v>
      </c>
      <c r="I496" s="18" t="s">
        <v>75</v>
      </c>
      <c r="J496" s="49" t="s">
        <v>1115</v>
      </c>
      <c r="K496" s="48" t="s">
        <v>28</v>
      </c>
      <c r="L496" s="47" t="s">
        <v>90</v>
      </c>
      <c r="M496" s="44" t="s">
        <v>74</v>
      </c>
      <c r="N496" s="78" t="s">
        <v>75</v>
      </c>
      <c r="O496" s="78" t="s">
        <v>75</v>
      </c>
      <c r="P496" s="78" t="s">
        <v>75</v>
      </c>
      <c r="Q496" s="43" t="s">
        <v>1114</v>
      </c>
      <c r="R496" s="53" t="s">
        <v>76</v>
      </c>
      <c r="S496" s="76">
        <v>0.22</v>
      </c>
      <c r="T496" s="37">
        <v>1</v>
      </c>
      <c r="U496" s="83">
        <v>1</v>
      </c>
      <c r="V496" s="45">
        <f>SUMIF(ResumenCotizacion!$C:$C,E496,ResumenCotizacion!$P:$P)</f>
        <v>0</v>
      </c>
      <c r="W496" s="75">
        <f>IF(H496="USD",S496*SolCotizacion!$J$18,S496)</f>
        <v>908.04340000000002</v>
      </c>
      <c r="X496" s="3">
        <f>ROUND(W496/(1-VLOOKUP("Total porcentaje:",ResumenCotizacion!$F:$H,3,0)),2)</f>
        <v>908.04</v>
      </c>
      <c r="Y496" s="3">
        <f t="shared" si="23"/>
        <v>0</v>
      </c>
    </row>
    <row r="497" spans="1:25" ht="14.25" x14ac:dyDescent="0.2">
      <c r="A497" s="18" t="str">
        <f t="shared" si="21"/>
        <v>Catalogo principalOVS_ES ACADEMICOM3J-00159</v>
      </c>
      <c r="B497" s="18" t="str">
        <f t="shared" si="22"/>
        <v>M3J-00159OVS_ES ACADEMICO</v>
      </c>
      <c r="C497" s="18"/>
      <c r="D497" s="18" t="s">
        <v>122</v>
      </c>
      <c r="E497" s="46" t="s">
        <v>1116</v>
      </c>
      <c r="F497" s="86" t="s">
        <v>124</v>
      </c>
      <c r="G497" s="18" t="s">
        <v>122</v>
      </c>
      <c r="H497" s="45" t="s">
        <v>125</v>
      </c>
      <c r="I497" s="18" t="s">
        <v>75</v>
      </c>
      <c r="J497" s="49" t="s">
        <v>1117</v>
      </c>
      <c r="K497" s="48" t="s">
        <v>28</v>
      </c>
      <c r="L497" s="47" t="s">
        <v>90</v>
      </c>
      <c r="M497" s="44" t="s">
        <v>74</v>
      </c>
      <c r="N497" s="78" t="s">
        <v>75</v>
      </c>
      <c r="O497" s="78" t="s">
        <v>75</v>
      </c>
      <c r="P497" s="78" t="s">
        <v>75</v>
      </c>
      <c r="Q497" s="43" t="s">
        <v>1116</v>
      </c>
      <c r="R497" s="53" t="s">
        <v>76</v>
      </c>
      <c r="S497" s="76">
        <v>0.22</v>
      </c>
      <c r="T497" s="37">
        <v>1</v>
      </c>
      <c r="U497" s="83">
        <v>1</v>
      </c>
      <c r="V497" s="45">
        <f>SUMIF(ResumenCotizacion!$C:$C,E497,ResumenCotizacion!$P:$P)</f>
        <v>0</v>
      </c>
      <c r="W497" s="75">
        <f>IF(H497="USD",S497*SolCotizacion!$J$18,S497)</f>
        <v>908.04340000000002</v>
      </c>
      <c r="X497" s="3">
        <f>ROUND(W497/(1-VLOOKUP("Total porcentaje:",ResumenCotizacion!$F:$H,3,0)),2)</f>
        <v>908.04</v>
      </c>
      <c r="Y497" s="3">
        <f t="shared" si="23"/>
        <v>0</v>
      </c>
    </row>
    <row r="498" spans="1:25" ht="14.25" x14ac:dyDescent="0.2">
      <c r="A498" s="18" t="str">
        <f t="shared" si="21"/>
        <v>Catalogo principalOVS_ES ACADEMICOM3J-00160</v>
      </c>
      <c r="B498" s="18" t="str">
        <f t="shared" si="22"/>
        <v>M3J-00160OVS_ES ACADEMICO</v>
      </c>
      <c r="C498" s="18"/>
      <c r="D498" s="18" t="s">
        <v>122</v>
      </c>
      <c r="E498" s="46" t="s">
        <v>1118</v>
      </c>
      <c r="F498" s="86" t="s">
        <v>124</v>
      </c>
      <c r="G498" s="18" t="s">
        <v>122</v>
      </c>
      <c r="H498" s="45" t="s">
        <v>125</v>
      </c>
      <c r="I498" s="18" t="s">
        <v>75</v>
      </c>
      <c r="J498" s="49" t="s">
        <v>1119</v>
      </c>
      <c r="K498" s="48" t="s">
        <v>28</v>
      </c>
      <c r="L498" s="47" t="s">
        <v>90</v>
      </c>
      <c r="M498" s="44" t="s">
        <v>74</v>
      </c>
      <c r="N498" s="78" t="s">
        <v>75</v>
      </c>
      <c r="O498" s="78" t="s">
        <v>75</v>
      </c>
      <c r="P498" s="78" t="s">
        <v>75</v>
      </c>
      <c r="Q498" s="43" t="s">
        <v>1118</v>
      </c>
      <c r="R498" s="53" t="s">
        <v>76</v>
      </c>
      <c r="S498" s="76">
        <v>0.22</v>
      </c>
      <c r="T498" s="37">
        <v>1</v>
      </c>
      <c r="U498" s="83">
        <v>1</v>
      </c>
      <c r="V498" s="45">
        <f>SUMIF(ResumenCotizacion!$C:$C,E498,ResumenCotizacion!$P:$P)</f>
        <v>0</v>
      </c>
      <c r="W498" s="75">
        <f>IF(H498="USD",S498*SolCotizacion!$J$18,S498)</f>
        <v>908.04340000000002</v>
      </c>
      <c r="X498" s="3">
        <f>ROUND(W498/(1-VLOOKUP("Total porcentaje:",ResumenCotizacion!$F:$H,3,0)),2)</f>
        <v>908.04</v>
      </c>
      <c r="Y498" s="3">
        <f t="shared" si="23"/>
        <v>0</v>
      </c>
    </row>
    <row r="499" spans="1:25" ht="14.25" x14ac:dyDescent="0.2">
      <c r="A499" s="18" t="str">
        <f t="shared" si="21"/>
        <v>Catalogo principalOVS_ES ACADEMICOM3J-00161</v>
      </c>
      <c r="B499" s="18" t="str">
        <f t="shared" si="22"/>
        <v>M3J-00161OVS_ES ACADEMICO</v>
      </c>
      <c r="C499" s="18"/>
      <c r="D499" s="18" t="s">
        <v>122</v>
      </c>
      <c r="E499" s="46" t="s">
        <v>1120</v>
      </c>
      <c r="F499" s="86" t="s">
        <v>124</v>
      </c>
      <c r="G499" s="18" t="s">
        <v>122</v>
      </c>
      <c r="H499" s="45" t="s">
        <v>125</v>
      </c>
      <c r="I499" s="18" t="s">
        <v>75</v>
      </c>
      <c r="J499" s="49" t="s">
        <v>1121</v>
      </c>
      <c r="K499" s="48" t="s">
        <v>28</v>
      </c>
      <c r="L499" s="47" t="s">
        <v>90</v>
      </c>
      <c r="M499" s="44" t="s">
        <v>74</v>
      </c>
      <c r="N499" s="78" t="s">
        <v>75</v>
      </c>
      <c r="O499" s="78" t="s">
        <v>75</v>
      </c>
      <c r="P499" s="78" t="s">
        <v>75</v>
      </c>
      <c r="Q499" s="43" t="s">
        <v>1120</v>
      </c>
      <c r="R499" s="53" t="s">
        <v>76</v>
      </c>
      <c r="S499" s="76">
        <v>0.22</v>
      </c>
      <c r="T499" s="37">
        <v>1</v>
      </c>
      <c r="U499" s="83">
        <v>1</v>
      </c>
      <c r="V499" s="45">
        <f>SUMIF(ResumenCotizacion!$C:$C,E499,ResumenCotizacion!$P:$P)</f>
        <v>0</v>
      </c>
      <c r="W499" s="75">
        <f>IF(H499="USD",S499*SolCotizacion!$J$18,S499)</f>
        <v>908.04340000000002</v>
      </c>
      <c r="X499" s="3">
        <f>ROUND(W499/(1-VLOOKUP("Total porcentaje:",ResumenCotizacion!$F:$H,3,0)),2)</f>
        <v>908.04</v>
      </c>
      <c r="Y499" s="3">
        <f t="shared" si="23"/>
        <v>0</v>
      </c>
    </row>
    <row r="500" spans="1:25" ht="14.25" x14ac:dyDescent="0.2">
      <c r="A500" s="18" t="str">
        <f t="shared" si="21"/>
        <v>Catalogo principalOVS_ES ACADEMICOMX3-00124</v>
      </c>
      <c r="B500" s="18" t="str">
        <f t="shared" si="22"/>
        <v>MX3-00124OVS_ES ACADEMICO</v>
      </c>
      <c r="C500" s="18"/>
      <c r="D500" s="18" t="s">
        <v>122</v>
      </c>
      <c r="E500" s="46" t="s">
        <v>1122</v>
      </c>
      <c r="F500" s="86" t="s">
        <v>124</v>
      </c>
      <c r="G500" s="18" t="s">
        <v>122</v>
      </c>
      <c r="H500" s="45" t="s">
        <v>125</v>
      </c>
      <c r="I500" s="18" t="s">
        <v>75</v>
      </c>
      <c r="J500" s="49" t="s">
        <v>1123</v>
      </c>
      <c r="K500" s="48" t="s">
        <v>28</v>
      </c>
      <c r="L500" s="47" t="s">
        <v>90</v>
      </c>
      <c r="M500" s="44" t="s">
        <v>74</v>
      </c>
      <c r="N500" s="78" t="s">
        <v>75</v>
      </c>
      <c r="O500" s="78" t="s">
        <v>75</v>
      </c>
      <c r="P500" s="78" t="s">
        <v>75</v>
      </c>
      <c r="Q500" s="43" t="s">
        <v>1122</v>
      </c>
      <c r="R500" s="53" t="s">
        <v>127</v>
      </c>
      <c r="S500" s="76">
        <v>407</v>
      </c>
      <c r="T500" s="37">
        <v>1</v>
      </c>
      <c r="U500" s="83">
        <v>1</v>
      </c>
      <c r="V500" s="45">
        <f>SUMIF(ResumenCotizacion!$C:$C,E500,ResumenCotizacion!$P:$P)</f>
        <v>0</v>
      </c>
      <c r="W500" s="75">
        <f>IF(H500="USD",S500*SolCotizacion!$J$18,S500)</f>
        <v>1679880.29</v>
      </c>
      <c r="X500" s="3">
        <f>ROUND(W500/(1-VLOOKUP("Total porcentaje:",ResumenCotizacion!$F:$H,3,0)),2)</f>
        <v>1679880.29</v>
      </c>
      <c r="Y500" s="3">
        <f t="shared" si="23"/>
        <v>0</v>
      </c>
    </row>
    <row r="501" spans="1:25" ht="14.25" x14ac:dyDescent="0.2">
      <c r="A501" s="18" t="str">
        <f t="shared" si="21"/>
        <v>Catalogo principalOVS_ES ACADEMICOMX3-00125</v>
      </c>
      <c r="B501" s="18" t="str">
        <f t="shared" si="22"/>
        <v>MX3-00125OVS_ES ACADEMICO</v>
      </c>
      <c r="C501" s="18"/>
      <c r="D501" s="18" t="s">
        <v>122</v>
      </c>
      <c r="E501" s="46" t="s">
        <v>1124</v>
      </c>
      <c r="F501" s="86" t="s">
        <v>124</v>
      </c>
      <c r="G501" s="18" t="s">
        <v>122</v>
      </c>
      <c r="H501" s="45" t="s">
        <v>125</v>
      </c>
      <c r="I501" s="18" t="s">
        <v>75</v>
      </c>
      <c r="J501" s="49" t="s">
        <v>1125</v>
      </c>
      <c r="K501" s="48" t="s">
        <v>28</v>
      </c>
      <c r="L501" s="47" t="s">
        <v>90</v>
      </c>
      <c r="M501" s="44" t="s">
        <v>74</v>
      </c>
      <c r="N501" s="78" t="s">
        <v>75</v>
      </c>
      <c r="O501" s="78" t="s">
        <v>75</v>
      </c>
      <c r="P501" s="78" t="s">
        <v>75</v>
      </c>
      <c r="Q501" s="43" t="s">
        <v>1124</v>
      </c>
      <c r="R501" s="53" t="s">
        <v>127</v>
      </c>
      <c r="S501" s="76">
        <v>407</v>
      </c>
      <c r="T501" s="37">
        <v>1</v>
      </c>
      <c r="U501" s="83">
        <v>1</v>
      </c>
      <c r="V501" s="45">
        <f>SUMIF(ResumenCotizacion!$C:$C,E501,ResumenCotizacion!$P:$P)</f>
        <v>0</v>
      </c>
      <c r="W501" s="75">
        <f>IF(H501="USD",S501*SolCotizacion!$J$18,S501)</f>
        <v>1679880.29</v>
      </c>
      <c r="X501" s="3">
        <f>ROUND(W501/(1-VLOOKUP("Total porcentaje:",ResumenCotizacion!$F:$H,3,0)),2)</f>
        <v>1679880.29</v>
      </c>
      <c r="Y501" s="3">
        <f t="shared" si="23"/>
        <v>0</v>
      </c>
    </row>
    <row r="502" spans="1:25" ht="14.25" x14ac:dyDescent="0.2">
      <c r="A502" s="18" t="str">
        <f t="shared" si="21"/>
        <v>Catalogo principalOVS_ES ACADEMICOMX3-00126</v>
      </c>
      <c r="B502" s="18" t="str">
        <f t="shared" si="22"/>
        <v>MX3-00126OVS_ES ACADEMICO</v>
      </c>
      <c r="C502" s="18"/>
      <c r="D502" s="18" t="s">
        <v>122</v>
      </c>
      <c r="E502" s="46" t="s">
        <v>1126</v>
      </c>
      <c r="F502" s="86" t="s">
        <v>124</v>
      </c>
      <c r="G502" s="18" t="s">
        <v>122</v>
      </c>
      <c r="H502" s="45" t="s">
        <v>125</v>
      </c>
      <c r="I502" s="18" t="s">
        <v>75</v>
      </c>
      <c r="J502" s="49" t="s">
        <v>1127</v>
      </c>
      <c r="K502" s="48" t="s">
        <v>28</v>
      </c>
      <c r="L502" s="47" t="s">
        <v>90</v>
      </c>
      <c r="M502" s="44" t="s">
        <v>74</v>
      </c>
      <c r="N502" s="78" t="s">
        <v>75</v>
      </c>
      <c r="O502" s="78" t="s">
        <v>75</v>
      </c>
      <c r="P502" s="78" t="s">
        <v>75</v>
      </c>
      <c r="Q502" s="43" t="s">
        <v>1126</v>
      </c>
      <c r="R502" s="53" t="s">
        <v>127</v>
      </c>
      <c r="S502" s="76">
        <v>338</v>
      </c>
      <c r="T502" s="37">
        <v>1</v>
      </c>
      <c r="U502" s="83">
        <v>1</v>
      </c>
      <c r="V502" s="45">
        <f>SUMIF(ResumenCotizacion!$C:$C,E502,ResumenCotizacion!$P:$P)</f>
        <v>0</v>
      </c>
      <c r="W502" s="75">
        <f>IF(H502="USD",S502*SolCotizacion!$J$18,S502)</f>
        <v>1395084.86</v>
      </c>
      <c r="X502" s="3">
        <f>ROUND(W502/(1-VLOOKUP("Total porcentaje:",ResumenCotizacion!$F:$H,3,0)),2)</f>
        <v>1395084.86</v>
      </c>
      <c r="Y502" s="3">
        <f t="shared" si="23"/>
        <v>0</v>
      </c>
    </row>
    <row r="503" spans="1:25" ht="14.25" x14ac:dyDescent="0.2">
      <c r="A503" s="18" t="str">
        <f t="shared" si="21"/>
        <v>Catalogo principalOVS_ES ACADEMICOMX3-00127</v>
      </c>
      <c r="B503" s="18" t="str">
        <f t="shared" si="22"/>
        <v>MX3-00127OVS_ES ACADEMICO</v>
      </c>
      <c r="C503" s="18"/>
      <c r="D503" s="18" t="s">
        <v>122</v>
      </c>
      <c r="E503" s="46" t="s">
        <v>1128</v>
      </c>
      <c r="F503" s="86" t="s">
        <v>124</v>
      </c>
      <c r="G503" s="18" t="s">
        <v>122</v>
      </c>
      <c r="H503" s="45" t="s">
        <v>125</v>
      </c>
      <c r="I503" s="18" t="s">
        <v>75</v>
      </c>
      <c r="J503" s="49" t="s">
        <v>1129</v>
      </c>
      <c r="K503" s="48" t="s">
        <v>28</v>
      </c>
      <c r="L503" s="47" t="s">
        <v>90</v>
      </c>
      <c r="M503" s="44" t="s">
        <v>74</v>
      </c>
      <c r="N503" s="78" t="s">
        <v>75</v>
      </c>
      <c r="O503" s="78" t="s">
        <v>75</v>
      </c>
      <c r="P503" s="78" t="s">
        <v>75</v>
      </c>
      <c r="Q503" s="43" t="s">
        <v>1128</v>
      </c>
      <c r="R503" s="53" t="s">
        <v>127</v>
      </c>
      <c r="S503" s="76">
        <v>338</v>
      </c>
      <c r="T503" s="37">
        <v>1</v>
      </c>
      <c r="U503" s="83">
        <v>1</v>
      </c>
      <c r="V503" s="45">
        <f>SUMIF(ResumenCotizacion!$C:$C,E503,ResumenCotizacion!$P:$P)</f>
        <v>0</v>
      </c>
      <c r="W503" s="75">
        <f>IF(H503="USD",S503*SolCotizacion!$J$18,S503)</f>
        <v>1395084.86</v>
      </c>
      <c r="X503" s="3">
        <f>ROUND(W503/(1-VLOOKUP("Total porcentaje:",ResumenCotizacion!$F:$H,3,0)),2)</f>
        <v>1395084.86</v>
      </c>
      <c r="Y503" s="3">
        <f t="shared" si="23"/>
        <v>0</v>
      </c>
    </row>
    <row r="504" spans="1:25" ht="14.25" x14ac:dyDescent="0.2">
      <c r="A504" s="18" t="str">
        <f t="shared" si="21"/>
        <v>Catalogo principalOVS_ES ACADEMICOMX3-00128</v>
      </c>
      <c r="B504" s="18" t="str">
        <f t="shared" si="22"/>
        <v>MX3-00128OVS_ES ACADEMICO</v>
      </c>
      <c r="C504" s="18"/>
      <c r="D504" s="18" t="s">
        <v>122</v>
      </c>
      <c r="E504" s="46" t="s">
        <v>1130</v>
      </c>
      <c r="F504" s="86" t="s">
        <v>124</v>
      </c>
      <c r="G504" s="18" t="s">
        <v>122</v>
      </c>
      <c r="H504" s="45" t="s">
        <v>125</v>
      </c>
      <c r="I504" s="18" t="s">
        <v>75</v>
      </c>
      <c r="J504" s="49" t="s">
        <v>1131</v>
      </c>
      <c r="K504" s="48" t="s">
        <v>28</v>
      </c>
      <c r="L504" s="47" t="s">
        <v>90</v>
      </c>
      <c r="M504" s="44" t="s">
        <v>74</v>
      </c>
      <c r="N504" s="78" t="s">
        <v>75</v>
      </c>
      <c r="O504" s="78" t="s">
        <v>75</v>
      </c>
      <c r="P504" s="78" t="s">
        <v>75</v>
      </c>
      <c r="Q504" s="43" t="s">
        <v>1130</v>
      </c>
      <c r="R504" s="53" t="s">
        <v>127</v>
      </c>
      <c r="S504" s="76">
        <v>288</v>
      </c>
      <c r="T504" s="37">
        <v>1</v>
      </c>
      <c r="U504" s="83">
        <v>1</v>
      </c>
      <c r="V504" s="45">
        <f>SUMIF(ResumenCotizacion!$C:$C,E504,ResumenCotizacion!$P:$P)</f>
        <v>0</v>
      </c>
      <c r="W504" s="75">
        <f>IF(H504="USD",S504*SolCotizacion!$J$18,S504)</f>
        <v>1188711.3600000001</v>
      </c>
      <c r="X504" s="3">
        <f>ROUND(W504/(1-VLOOKUP("Total porcentaje:",ResumenCotizacion!$F:$H,3,0)),2)</f>
        <v>1188711.3600000001</v>
      </c>
      <c r="Y504" s="3">
        <f t="shared" si="23"/>
        <v>0</v>
      </c>
    </row>
    <row r="505" spans="1:25" ht="14.25" x14ac:dyDescent="0.2">
      <c r="A505" s="18" t="str">
        <f t="shared" si="21"/>
        <v>Catalogo principalOVS_ES ACADEMICOMX3-00129</v>
      </c>
      <c r="B505" s="18" t="str">
        <f t="shared" si="22"/>
        <v>MX3-00129OVS_ES ACADEMICO</v>
      </c>
      <c r="C505" s="18"/>
      <c r="D505" s="18" t="s">
        <v>122</v>
      </c>
      <c r="E505" s="46" t="s">
        <v>1132</v>
      </c>
      <c r="F505" s="86" t="s">
        <v>124</v>
      </c>
      <c r="G505" s="18" t="s">
        <v>122</v>
      </c>
      <c r="H505" s="45" t="s">
        <v>125</v>
      </c>
      <c r="I505" s="18" t="s">
        <v>75</v>
      </c>
      <c r="J505" s="49" t="s">
        <v>1133</v>
      </c>
      <c r="K505" s="48" t="s">
        <v>28</v>
      </c>
      <c r="L505" s="47" t="s">
        <v>90</v>
      </c>
      <c r="M505" s="44" t="s">
        <v>74</v>
      </c>
      <c r="N505" s="78" t="s">
        <v>75</v>
      </c>
      <c r="O505" s="78" t="s">
        <v>75</v>
      </c>
      <c r="P505" s="78" t="s">
        <v>75</v>
      </c>
      <c r="Q505" s="43" t="s">
        <v>1132</v>
      </c>
      <c r="R505" s="53" t="s">
        <v>127</v>
      </c>
      <c r="S505" s="76">
        <v>288</v>
      </c>
      <c r="T505" s="37">
        <v>1</v>
      </c>
      <c r="U505" s="83">
        <v>1</v>
      </c>
      <c r="V505" s="45">
        <f>SUMIF(ResumenCotizacion!$C:$C,E505,ResumenCotizacion!$P:$P)</f>
        <v>0</v>
      </c>
      <c r="W505" s="75">
        <f>IF(H505="USD",S505*SolCotizacion!$J$18,S505)</f>
        <v>1188711.3600000001</v>
      </c>
      <c r="X505" s="3">
        <f>ROUND(W505/(1-VLOOKUP("Total porcentaje:",ResumenCotizacion!$F:$H,3,0)),2)</f>
        <v>1188711.3600000001</v>
      </c>
      <c r="Y505" s="3">
        <f t="shared" si="23"/>
        <v>0</v>
      </c>
    </row>
    <row r="506" spans="1:25" ht="14.25" x14ac:dyDescent="0.2">
      <c r="A506" s="18" t="str">
        <f t="shared" si="21"/>
        <v>Catalogo principalOVS_ES ACADEMICONH3-00139</v>
      </c>
      <c r="B506" s="18" t="str">
        <f t="shared" si="22"/>
        <v>NH3-00139OVS_ES ACADEMICO</v>
      </c>
      <c r="C506" s="18"/>
      <c r="D506" s="18" t="s">
        <v>122</v>
      </c>
      <c r="E506" s="46" t="s">
        <v>1134</v>
      </c>
      <c r="F506" s="86" t="s">
        <v>124</v>
      </c>
      <c r="G506" s="18" t="s">
        <v>122</v>
      </c>
      <c r="H506" s="45" t="s">
        <v>125</v>
      </c>
      <c r="I506" s="18" t="s">
        <v>75</v>
      </c>
      <c r="J506" s="49" t="s">
        <v>1135</v>
      </c>
      <c r="K506" s="48" t="s">
        <v>28</v>
      </c>
      <c r="L506" s="47" t="s">
        <v>90</v>
      </c>
      <c r="M506" s="44" t="s">
        <v>74</v>
      </c>
      <c r="N506" s="78" t="s">
        <v>75</v>
      </c>
      <c r="O506" s="78" t="s">
        <v>75</v>
      </c>
      <c r="P506" s="78" t="s">
        <v>75</v>
      </c>
      <c r="Q506" s="43" t="s">
        <v>1134</v>
      </c>
      <c r="R506" s="53" t="s">
        <v>127</v>
      </c>
      <c r="S506" s="76">
        <v>9</v>
      </c>
      <c r="T506" s="37">
        <v>1</v>
      </c>
      <c r="U506" s="83">
        <v>1</v>
      </c>
      <c r="V506" s="45">
        <f>SUMIF(ResumenCotizacion!$C:$C,E506,ResumenCotizacion!$P:$P)</f>
        <v>0</v>
      </c>
      <c r="W506" s="75">
        <f>IF(H506="USD",S506*SolCotizacion!$J$18,S506)</f>
        <v>37147.230000000003</v>
      </c>
      <c r="X506" s="3">
        <f>ROUND(W506/(1-VLOOKUP("Total porcentaje:",ResumenCotizacion!$F:$H,3,0)),2)</f>
        <v>37147.230000000003</v>
      </c>
      <c r="Y506" s="3">
        <f t="shared" si="23"/>
        <v>0</v>
      </c>
    </row>
    <row r="507" spans="1:25" ht="14.25" x14ac:dyDescent="0.2">
      <c r="A507" s="18" t="str">
        <f t="shared" si="21"/>
        <v>Catalogo principalOVS_ES ACADEMICONH3-00140</v>
      </c>
      <c r="B507" s="18" t="str">
        <f t="shared" si="22"/>
        <v>NH3-00140OVS_ES ACADEMICO</v>
      </c>
      <c r="C507" s="18"/>
      <c r="D507" s="18" t="s">
        <v>122</v>
      </c>
      <c r="E507" s="46" t="s">
        <v>1136</v>
      </c>
      <c r="F507" s="86" t="s">
        <v>124</v>
      </c>
      <c r="G507" s="18" t="s">
        <v>122</v>
      </c>
      <c r="H507" s="45" t="s">
        <v>125</v>
      </c>
      <c r="I507" s="18" t="s">
        <v>75</v>
      </c>
      <c r="J507" s="49" t="s">
        <v>1137</v>
      </c>
      <c r="K507" s="48" t="s">
        <v>28</v>
      </c>
      <c r="L507" s="47" t="s">
        <v>90</v>
      </c>
      <c r="M507" s="44" t="s">
        <v>74</v>
      </c>
      <c r="N507" s="78" t="s">
        <v>75</v>
      </c>
      <c r="O507" s="78" t="s">
        <v>75</v>
      </c>
      <c r="P507" s="78" t="s">
        <v>75</v>
      </c>
      <c r="Q507" s="43" t="s">
        <v>1136</v>
      </c>
      <c r="R507" s="53" t="s">
        <v>127</v>
      </c>
      <c r="S507" s="76">
        <v>9</v>
      </c>
      <c r="T507" s="37">
        <v>1</v>
      </c>
      <c r="U507" s="83">
        <v>1</v>
      </c>
      <c r="V507" s="45">
        <f>SUMIF(ResumenCotizacion!$C:$C,E507,ResumenCotizacion!$P:$P)</f>
        <v>0</v>
      </c>
      <c r="W507" s="75">
        <f>IF(H507="USD",S507*SolCotizacion!$J$18,S507)</f>
        <v>37147.230000000003</v>
      </c>
      <c r="X507" s="3">
        <f>ROUND(W507/(1-VLOOKUP("Total porcentaje:",ResumenCotizacion!$F:$H,3,0)),2)</f>
        <v>37147.230000000003</v>
      </c>
      <c r="Y507" s="3">
        <f t="shared" si="23"/>
        <v>0</v>
      </c>
    </row>
    <row r="508" spans="1:25" ht="14.25" x14ac:dyDescent="0.2">
      <c r="A508" s="18" t="str">
        <f t="shared" si="21"/>
        <v>Catalogo principalOVS_ES ACADEMICONH3-00141</v>
      </c>
      <c r="B508" s="18" t="str">
        <f t="shared" si="22"/>
        <v>NH3-00141OVS_ES ACADEMICO</v>
      </c>
      <c r="C508" s="18"/>
      <c r="D508" s="18" t="s">
        <v>122</v>
      </c>
      <c r="E508" s="46" t="s">
        <v>1138</v>
      </c>
      <c r="F508" s="86" t="s">
        <v>124</v>
      </c>
      <c r="G508" s="18" t="s">
        <v>122</v>
      </c>
      <c r="H508" s="45" t="s">
        <v>125</v>
      </c>
      <c r="I508" s="18" t="s">
        <v>75</v>
      </c>
      <c r="J508" s="49" t="s">
        <v>1139</v>
      </c>
      <c r="K508" s="48" t="s">
        <v>28</v>
      </c>
      <c r="L508" s="47" t="s">
        <v>90</v>
      </c>
      <c r="M508" s="44" t="s">
        <v>74</v>
      </c>
      <c r="N508" s="78" t="s">
        <v>75</v>
      </c>
      <c r="O508" s="78" t="s">
        <v>75</v>
      </c>
      <c r="P508" s="78" t="s">
        <v>75</v>
      </c>
      <c r="Q508" s="43" t="s">
        <v>1138</v>
      </c>
      <c r="R508" s="53" t="s">
        <v>127</v>
      </c>
      <c r="S508" s="76">
        <v>9</v>
      </c>
      <c r="T508" s="37">
        <v>1</v>
      </c>
      <c r="U508" s="83">
        <v>1</v>
      </c>
      <c r="V508" s="45">
        <f>SUMIF(ResumenCotizacion!$C:$C,E508,ResumenCotizacion!$P:$P)</f>
        <v>0</v>
      </c>
      <c r="W508" s="75">
        <f>IF(H508="USD",S508*SolCotizacion!$J$18,S508)</f>
        <v>37147.230000000003</v>
      </c>
      <c r="X508" s="3">
        <f>ROUND(W508/(1-VLOOKUP("Total porcentaje:",ResumenCotizacion!$F:$H,3,0)),2)</f>
        <v>37147.230000000003</v>
      </c>
      <c r="Y508" s="3">
        <f t="shared" si="23"/>
        <v>0</v>
      </c>
    </row>
    <row r="509" spans="1:25" ht="14.25" x14ac:dyDescent="0.2">
      <c r="A509" s="18" t="str">
        <f t="shared" si="21"/>
        <v>Catalogo principalOVS_ES ACADEMICONH3-00142</v>
      </c>
      <c r="B509" s="18" t="str">
        <f t="shared" si="22"/>
        <v>NH3-00142OVS_ES ACADEMICO</v>
      </c>
      <c r="C509" s="18"/>
      <c r="D509" s="18" t="s">
        <v>122</v>
      </c>
      <c r="E509" s="46" t="s">
        <v>1140</v>
      </c>
      <c r="F509" s="86" t="s">
        <v>124</v>
      </c>
      <c r="G509" s="18" t="s">
        <v>122</v>
      </c>
      <c r="H509" s="45" t="s">
        <v>125</v>
      </c>
      <c r="I509" s="18" t="s">
        <v>75</v>
      </c>
      <c r="J509" s="49" t="s">
        <v>1141</v>
      </c>
      <c r="K509" s="48" t="s">
        <v>28</v>
      </c>
      <c r="L509" s="47" t="s">
        <v>90</v>
      </c>
      <c r="M509" s="44" t="s">
        <v>74</v>
      </c>
      <c r="N509" s="78" t="s">
        <v>75</v>
      </c>
      <c r="O509" s="78" t="s">
        <v>75</v>
      </c>
      <c r="P509" s="78" t="s">
        <v>75</v>
      </c>
      <c r="Q509" s="43" t="s">
        <v>1140</v>
      </c>
      <c r="R509" s="53" t="s">
        <v>127</v>
      </c>
      <c r="S509" s="76">
        <v>9</v>
      </c>
      <c r="T509" s="37">
        <v>1</v>
      </c>
      <c r="U509" s="83">
        <v>1</v>
      </c>
      <c r="V509" s="45">
        <f>SUMIF(ResumenCotizacion!$C:$C,E509,ResumenCotizacion!$P:$P)</f>
        <v>0</v>
      </c>
      <c r="W509" s="75">
        <f>IF(H509="USD",S509*SolCotizacion!$J$18,S509)</f>
        <v>37147.230000000003</v>
      </c>
      <c r="X509" s="3">
        <f>ROUND(W509/(1-VLOOKUP("Total porcentaje:",ResumenCotizacion!$F:$H,3,0)),2)</f>
        <v>37147.230000000003</v>
      </c>
      <c r="Y509" s="3">
        <f t="shared" si="23"/>
        <v>0</v>
      </c>
    </row>
    <row r="510" spans="1:25" ht="14.25" x14ac:dyDescent="0.2">
      <c r="A510" s="18" t="str">
        <f t="shared" si="21"/>
        <v>Catalogo principalOVS_ES ACADEMICONH3-00262</v>
      </c>
      <c r="B510" s="18" t="str">
        <f t="shared" si="22"/>
        <v>NH3-00262OVS_ES ACADEMICO</v>
      </c>
      <c r="C510" s="18"/>
      <c r="D510" s="18" t="s">
        <v>122</v>
      </c>
      <c r="E510" s="46" t="s">
        <v>1142</v>
      </c>
      <c r="F510" s="86" t="s">
        <v>124</v>
      </c>
      <c r="G510" s="18" t="s">
        <v>122</v>
      </c>
      <c r="H510" s="45" t="s">
        <v>125</v>
      </c>
      <c r="I510" s="18" t="s">
        <v>75</v>
      </c>
      <c r="J510" s="49" t="s">
        <v>1143</v>
      </c>
      <c r="K510" s="48" t="s">
        <v>28</v>
      </c>
      <c r="L510" s="47" t="s">
        <v>90</v>
      </c>
      <c r="M510" s="44" t="s">
        <v>74</v>
      </c>
      <c r="N510" s="78" t="s">
        <v>75</v>
      </c>
      <c r="O510" s="78" t="s">
        <v>75</v>
      </c>
      <c r="P510" s="78" t="s">
        <v>75</v>
      </c>
      <c r="Q510" s="43" t="s">
        <v>1142</v>
      </c>
      <c r="R510" s="53" t="s">
        <v>127</v>
      </c>
      <c r="S510" s="76">
        <v>6</v>
      </c>
      <c r="T510" s="37">
        <v>1</v>
      </c>
      <c r="U510" s="83">
        <v>1</v>
      </c>
      <c r="V510" s="45">
        <f>SUMIF(ResumenCotizacion!$C:$C,E510,ResumenCotizacion!$P:$P)</f>
        <v>0</v>
      </c>
      <c r="W510" s="75">
        <f>IF(H510="USD",S510*SolCotizacion!$J$18,S510)</f>
        <v>24764.82</v>
      </c>
      <c r="X510" s="3">
        <f>ROUND(W510/(1-VLOOKUP("Total porcentaje:",ResumenCotizacion!$F:$H,3,0)),2)</f>
        <v>24764.82</v>
      </c>
      <c r="Y510" s="3">
        <f t="shared" si="23"/>
        <v>0</v>
      </c>
    </row>
    <row r="511" spans="1:25" ht="14.25" x14ac:dyDescent="0.2">
      <c r="A511" s="18" t="str">
        <f t="shared" si="21"/>
        <v>Catalogo principalOVS_ES ACADEMICONH3-00263</v>
      </c>
      <c r="B511" s="18" t="str">
        <f t="shared" si="22"/>
        <v>NH3-00263OVS_ES ACADEMICO</v>
      </c>
      <c r="C511" s="18"/>
      <c r="D511" s="18" t="s">
        <v>122</v>
      </c>
      <c r="E511" s="46" t="s">
        <v>1144</v>
      </c>
      <c r="F511" s="86" t="s">
        <v>124</v>
      </c>
      <c r="G511" s="18" t="s">
        <v>122</v>
      </c>
      <c r="H511" s="45" t="s">
        <v>125</v>
      </c>
      <c r="I511" s="18" t="s">
        <v>75</v>
      </c>
      <c r="J511" s="49" t="s">
        <v>1145</v>
      </c>
      <c r="K511" s="48" t="s">
        <v>28</v>
      </c>
      <c r="L511" s="47" t="s">
        <v>90</v>
      </c>
      <c r="M511" s="44" t="s">
        <v>74</v>
      </c>
      <c r="N511" s="78" t="s">
        <v>75</v>
      </c>
      <c r="O511" s="78" t="s">
        <v>75</v>
      </c>
      <c r="P511" s="78" t="s">
        <v>75</v>
      </c>
      <c r="Q511" s="43" t="s">
        <v>1144</v>
      </c>
      <c r="R511" s="53" t="s">
        <v>127</v>
      </c>
      <c r="S511" s="76">
        <v>6</v>
      </c>
      <c r="T511" s="37">
        <v>1</v>
      </c>
      <c r="U511" s="83">
        <v>1</v>
      </c>
      <c r="V511" s="45">
        <f>SUMIF(ResumenCotizacion!$C:$C,E511,ResumenCotizacion!$P:$P)</f>
        <v>0</v>
      </c>
      <c r="W511" s="75">
        <f>IF(H511="USD",S511*SolCotizacion!$J$18,S511)</f>
        <v>24764.82</v>
      </c>
      <c r="X511" s="3">
        <f>ROUND(W511/(1-VLOOKUP("Total porcentaje:",ResumenCotizacion!$F:$H,3,0)),2)</f>
        <v>24764.82</v>
      </c>
      <c r="Y511" s="3">
        <f t="shared" si="23"/>
        <v>0</v>
      </c>
    </row>
    <row r="512" spans="1:25" ht="14.25" x14ac:dyDescent="0.2">
      <c r="A512" s="18" t="str">
        <f t="shared" si="21"/>
        <v>Catalogo principalOVS_ES ACADEMICONH3-00381</v>
      </c>
      <c r="B512" s="18" t="str">
        <f t="shared" si="22"/>
        <v>NH3-00381OVS_ES ACADEMICO</v>
      </c>
      <c r="C512" s="18"/>
      <c r="D512" s="18" t="s">
        <v>122</v>
      </c>
      <c r="E512" s="46" t="s">
        <v>1146</v>
      </c>
      <c r="F512" s="86" t="s">
        <v>124</v>
      </c>
      <c r="G512" s="18" t="s">
        <v>122</v>
      </c>
      <c r="H512" s="45" t="s">
        <v>125</v>
      </c>
      <c r="I512" s="18" t="s">
        <v>75</v>
      </c>
      <c r="J512" s="49" t="s">
        <v>1147</v>
      </c>
      <c r="K512" s="48" t="s">
        <v>28</v>
      </c>
      <c r="L512" s="47" t="s">
        <v>90</v>
      </c>
      <c r="M512" s="44" t="s">
        <v>74</v>
      </c>
      <c r="N512" s="78" t="s">
        <v>75</v>
      </c>
      <c r="O512" s="78" t="s">
        <v>75</v>
      </c>
      <c r="P512" s="78" t="s">
        <v>75</v>
      </c>
      <c r="Q512" s="43" t="s">
        <v>1146</v>
      </c>
      <c r="R512" s="53" t="s">
        <v>127</v>
      </c>
      <c r="S512" s="76">
        <v>0</v>
      </c>
      <c r="T512" s="37">
        <v>1</v>
      </c>
      <c r="U512" s="83">
        <v>1</v>
      </c>
      <c r="V512" s="45">
        <f>SUMIF(ResumenCotizacion!$C:$C,E512,ResumenCotizacion!$P:$P)</f>
        <v>0</v>
      </c>
      <c r="W512" s="75">
        <f>IF(H512="USD",S512*SolCotizacion!$J$18,S512)</f>
        <v>0</v>
      </c>
      <c r="X512" s="3">
        <f>ROUND(W512/(1-VLOOKUP("Total porcentaje:",ResumenCotizacion!$F:$H,3,0)),2)</f>
        <v>0</v>
      </c>
      <c r="Y512" s="3">
        <f t="shared" si="23"/>
        <v>0</v>
      </c>
    </row>
    <row r="513" spans="1:25" ht="14.25" x14ac:dyDescent="0.2">
      <c r="A513" s="18" t="str">
        <f t="shared" si="21"/>
        <v>Catalogo principalOVS_ES ACADEMICONH3-00382</v>
      </c>
      <c r="B513" s="18" t="str">
        <f t="shared" si="22"/>
        <v>NH3-00382OVS_ES ACADEMICO</v>
      </c>
      <c r="C513" s="18"/>
      <c r="D513" s="18" t="s">
        <v>122</v>
      </c>
      <c r="E513" s="46" t="s">
        <v>1148</v>
      </c>
      <c r="F513" s="86" t="s">
        <v>124</v>
      </c>
      <c r="G513" s="18" t="s">
        <v>122</v>
      </c>
      <c r="H513" s="45" t="s">
        <v>125</v>
      </c>
      <c r="I513" s="18" t="s">
        <v>75</v>
      </c>
      <c r="J513" s="49" t="s">
        <v>1149</v>
      </c>
      <c r="K513" s="48" t="s">
        <v>28</v>
      </c>
      <c r="L513" s="47" t="s">
        <v>90</v>
      </c>
      <c r="M513" s="44" t="s">
        <v>74</v>
      </c>
      <c r="N513" s="78" t="s">
        <v>75</v>
      </c>
      <c r="O513" s="78" t="s">
        <v>75</v>
      </c>
      <c r="P513" s="78" t="s">
        <v>75</v>
      </c>
      <c r="Q513" s="43" t="s">
        <v>1148</v>
      </c>
      <c r="R513" s="53" t="s">
        <v>127</v>
      </c>
      <c r="S513" s="76">
        <v>0</v>
      </c>
      <c r="T513" s="37">
        <v>1</v>
      </c>
      <c r="U513" s="83">
        <v>1</v>
      </c>
      <c r="V513" s="45">
        <f>SUMIF(ResumenCotizacion!$C:$C,E513,ResumenCotizacion!$P:$P)</f>
        <v>0</v>
      </c>
      <c r="W513" s="75">
        <f>IF(H513="USD",S513*SolCotizacion!$J$18,S513)</f>
        <v>0</v>
      </c>
      <c r="X513" s="3">
        <f>ROUND(W513/(1-VLOOKUP("Total porcentaje:",ResumenCotizacion!$F:$H,3,0)),2)</f>
        <v>0</v>
      </c>
      <c r="Y513" s="3">
        <f t="shared" si="23"/>
        <v>0</v>
      </c>
    </row>
    <row r="514" spans="1:25" ht="14.25" x14ac:dyDescent="0.2">
      <c r="A514" s="18" t="str">
        <f t="shared" ref="A514:A577" si="24">D514&amp;F514&amp;E514</f>
        <v>Catalogo principalOVS_ES ACADEMICONK7-00068</v>
      </c>
      <c r="B514" s="18" t="str">
        <f t="shared" ref="B514:B577" si="25">E514&amp;F514</f>
        <v>NK7-00068OVS_ES ACADEMICO</v>
      </c>
      <c r="C514" s="18"/>
      <c r="D514" s="18" t="s">
        <v>122</v>
      </c>
      <c r="E514" s="46" t="s">
        <v>1150</v>
      </c>
      <c r="F514" s="86" t="s">
        <v>124</v>
      </c>
      <c r="G514" s="18" t="s">
        <v>122</v>
      </c>
      <c r="H514" s="45" t="s">
        <v>125</v>
      </c>
      <c r="I514" s="18" t="s">
        <v>75</v>
      </c>
      <c r="J514" s="49" t="s">
        <v>1151</v>
      </c>
      <c r="K514" s="48" t="s">
        <v>28</v>
      </c>
      <c r="L514" s="47" t="s">
        <v>90</v>
      </c>
      <c r="M514" s="44" t="s">
        <v>74</v>
      </c>
      <c r="N514" s="78" t="s">
        <v>75</v>
      </c>
      <c r="O514" s="78" t="s">
        <v>75</v>
      </c>
      <c r="P514" s="78" t="s">
        <v>75</v>
      </c>
      <c r="Q514" s="43" t="s">
        <v>1150</v>
      </c>
      <c r="R514" s="53" t="s">
        <v>127</v>
      </c>
      <c r="S514" s="76">
        <v>1.87</v>
      </c>
      <c r="T514" s="37">
        <v>1</v>
      </c>
      <c r="U514" s="83">
        <v>1</v>
      </c>
      <c r="V514" s="45">
        <f>SUMIF(ResumenCotizacion!$C:$C,E514,ResumenCotizacion!$P:$P)</f>
        <v>0</v>
      </c>
      <c r="W514" s="75">
        <f>IF(H514="USD",S514*SolCotizacion!$J$18,S514)</f>
        <v>7718.3689000000013</v>
      </c>
      <c r="X514" s="3">
        <f>ROUND(W514/(1-VLOOKUP("Total porcentaje:",ResumenCotizacion!$F:$H,3,0)),2)</f>
        <v>7718.37</v>
      </c>
      <c r="Y514" s="3">
        <f t="shared" si="23"/>
        <v>0</v>
      </c>
    </row>
    <row r="515" spans="1:25" ht="14.25" x14ac:dyDescent="0.2">
      <c r="A515" s="18" t="str">
        <f t="shared" si="24"/>
        <v>Catalogo principalOVS_ES ACADEMICONK7-00069</v>
      </c>
      <c r="B515" s="18" t="str">
        <f t="shared" si="25"/>
        <v>NK7-00069OVS_ES ACADEMICO</v>
      </c>
      <c r="C515" s="18"/>
      <c r="D515" s="18" t="s">
        <v>122</v>
      </c>
      <c r="E515" s="46" t="s">
        <v>1152</v>
      </c>
      <c r="F515" s="86" t="s">
        <v>124</v>
      </c>
      <c r="G515" s="18" t="s">
        <v>122</v>
      </c>
      <c r="H515" s="45" t="s">
        <v>125</v>
      </c>
      <c r="I515" s="18" t="s">
        <v>75</v>
      </c>
      <c r="J515" s="49" t="s">
        <v>1153</v>
      </c>
      <c r="K515" s="48" t="s">
        <v>28</v>
      </c>
      <c r="L515" s="47" t="s">
        <v>90</v>
      </c>
      <c r="M515" s="44" t="s">
        <v>74</v>
      </c>
      <c r="N515" s="78" t="s">
        <v>75</v>
      </c>
      <c r="O515" s="78" t="s">
        <v>75</v>
      </c>
      <c r="P515" s="78" t="s">
        <v>75</v>
      </c>
      <c r="Q515" s="43" t="s">
        <v>1152</v>
      </c>
      <c r="R515" s="53" t="s">
        <v>127</v>
      </c>
      <c r="S515" s="76">
        <v>1.87</v>
      </c>
      <c r="T515" s="37">
        <v>1</v>
      </c>
      <c r="U515" s="83">
        <v>1</v>
      </c>
      <c r="V515" s="45">
        <f>SUMIF(ResumenCotizacion!$C:$C,E515,ResumenCotizacion!$P:$P)</f>
        <v>0</v>
      </c>
      <c r="W515" s="75">
        <f>IF(H515="USD",S515*SolCotizacion!$J$18,S515)</f>
        <v>7718.3689000000013</v>
      </c>
      <c r="X515" s="3">
        <f>ROUND(W515/(1-VLOOKUP("Total porcentaje:",ResumenCotizacion!$F:$H,3,0)),2)</f>
        <v>7718.37</v>
      </c>
      <c r="Y515" s="3">
        <f t="shared" ref="Y515:Y578" si="26">V515*X515</f>
        <v>0</v>
      </c>
    </row>
    <row r="516" spans="1:25" ht="14.25" x14ac:dyDescent="0.2">
      <c r="A516" s="18" t="str">
        <f t="shared" si="24"/>
        <v>Catalogo principalOVS_ES ACADEMICONK7-00092</v>
      </c>
      <c r="B516" s="18" t="str">
        <f t="shared" si="25"/>
        <v>NK7-00092OVS_ES ACADEMICO</v>
      </c>
      <c r="C516" s="18"/>
      <c r="D516" s="18" t="s">
        <v>122</v>
      </c>
      <c r="E516" s="46" t="s">
        <v>1154</v>
      </c>
      <c r="F516" s="86" t="s">
        <v>124</v>
      </c>
      <c r="G516" s="18" t="s">
        <v>122</v>
      </c>
      <c r="H516" s="45" t="s">
        <v>125</v>
      </c>
      <c r="I516" s="18" t="s">
        <v>75</v>
      </c>
      <c r="J516" s="49" t="s">
        <v>1155</v>
      </c>
      <c r="K516" s="48" t="s">
        <v>28</v>
      </c>
      <c r="L516" s="47" t="s">
        <v>90</v>
      </c>
      <c r="M516" s="44" t="s">
        <v>74</v>
      </c>
      <c r="N516" s="78" t="s">
        <v>75</v>
      </c>
      <c r="O516" s="78" t="s">
        <v>75</v>
      </c>
      <c r="P516" s="78" t="s">
        <v>75</v>
      </c>
      <c r="Q516" s="43" t="s">
        <v>1154</v>
      </c>
      <c r="R516" s="53" t="s">
        <v>127</v>
      </c>
      <c r="S516" s="76">
        <v>1.25</v>
      </c>
      <c r="T516" s="37">
        <v>1</v>
      </c>
      <c r="U516" s="83">
        <v>1</v>
      </c>
      <c r="V516" s="45">
        <f>SUMIF(ResumenCotizacion!$C:$C,E516,ResumenCotizacion!$P:$P)</f>
        <v>0</v>
      </c>
      <c r="W516" s="75">
        <f>IF(H516="USD",S516*SolCotizacion!$J$18,S516)</f>
        <v>5159.3375000000005</v>
      </c>
      <c r="X516" s="3">
        <f>ROUND(W516/(1-VLOOKUP("Total porcentaje:",ResumenCotizacion!$F:$H,3,0)),2)</f>
        <v>5159.34</v>
      </c>
      <c r="Y516" s="3">
        <f t="shared" si="26"/>
        <v>0</v>
      </c>
    </row>
    <row r="517" spans="1:25" ht="14.25" x14ac:dyDescent="0.2">
      <c r="A517" s="18" t="str">
        <f t="shared" si="24"/>
        <v>Catalogo principalOVS_ES ACADEMICONW2-00001</v>
      </c>
      <c r="B517" s="18" t="str">
        <f t="shared" si="25"/>
        <v>NW2-00001OVS_ES ACADEMICO</v>
      </c>
      <c r="C517" s="18"/>
      <c r="D517" s="18" t="s">
        <v>122</v>
      </c>
      <c r="E517" s="46" t="s">
        <v>1156</v>
      </c>
      <c r="F517" s="86" t="s">
        <v>124</v>
      </c>
      <c r="G517" s="18" t="s">
        <v>122</v>
      </c>
      <c r="H517" s="45" t="s">
        <v>125</v>
      </c>
      <c r="I517" s="18" t="s">
        <v>75</v>
      </c>
      <c r="J517" s="49" t="s">
        <v>1157</v>
      </c>
      <c r="K517" s="48" t="s">
        <v>28</v>
      </c>
      <c r="L517" s="47" t="s">
        <v>90</v>
      </c>
      <c r="M517" s="44" t="s">
        <v>74</v>
      </c>
      <c r="N517" s="78" t="s">
        <v>75</v>
      </c>
      <c r="O517" s="78" t="s">
        <v>75</v>
      </c>
      <c r="P517" s="78" t="s">
        <v>75</v>
      </c>
      <c r="Q517" s="43" t="s">
        <v>1156</v>
      </c>
      <c r="R517" s="53" t="s">
        <v>76</v>
      </c>
      <c r="S517" s="76">
        <v>1.7</v>
      </c>
      <c r="T517" s="37">
        <v>1</v>
      </c>
      <c r="U517" s="83">
        <v>1</v>
      </c>
      <c r="V517" s="45">
        <f>SUMIF(ResumenCotizacion!$C:$C,E517,ResumenCotizacion!$P:$P)</f>
        <v>0</v>
      </c>
      <c r="W517" s="75">
        <f>IF(H517="USD",S517*SolCotizacion!$J$18,S517)</f>
        <v>7016.6990000000005</v>
      </c>
      <c r="X517" s="3">
        <f>ROUND(W517/(1-VLOOKUP("Total porcentaje:",ResumenCotizacion!$F:$H,3,0)),2)</f>
        <v>7016.7</v>
      </c>
      <c r="Y517" s="3">
        <f t="shared" si="26"/>
        <v>0</v>
      </c>
    </row>
    <row r="518" spans="1:25" ht="14.25" x14ac:dyDescent="0.2">
      <c r="A518" s="18" t="str">
        <f t="shared" si="24"/>
        <v>Catalogo principalOVS_ES ACADEMICOP71-06907</v>
      </c>
      <c r="B518" s="18" t="str">
        <f t="shared" si="25"/>
        <v>P71-06907OVS_ES ACADEMICO</v>
      </c>
      <c r="C518" s="18"/>
      <c r="D518" s="18" t="s">
        <v>122</v>
      </c>
      <c r="E518" s="46" t="s">
        <v>1158</v>
      </c>
      <c r="F518" s="86" t="s">
        <v>124</v>
      </c>
      <c r="G518" s="18" t="s">
        <v>122</v>
      </c>
      <c r="H518" s="45" t="s">
        <v>125</v>
      </c>
      <c r="I518" s="18" t="s">
        <v>75</v>
      </c>
      <c r="J518" s="49" t="s">
        <v>1159</v>
      </c>
      <c r="K518" s="48" t="s">
        <v>28</v>
      </c>
      <c r="L518" s="47" t="s">
        <v>90</v>
      </c>
      <c r="M518" s="44" t="s">
        <v>74</v>
      </c>
      <c r="N518" s="78" t="s">
        <v>75</v>
      </c>
      <c r="O518" s="78" t="s">
        <v>75</v>
      </c>
      <c r="P518" s="78" t="s">
        <v>75</v>
      </c>
      <c r="Q518" s="43" t="s">
        <v>1158</v>
      </c>
      <c r="R518" s="53" t="s">
        <v>127</v>
      </c>
      <c r="S518" s="76">
        <v>279</v>
      </c>
      <c r="T518" s="37">
        <v>1</v>
      </c>
      <c r="U518" s="83">
        <v>1</v>
      </c>
      <c r="V518" s="45">
        <f>SUMIF(ResumenCotizacion!$C:$C,E518,ResumenCotizacion!$P:$P)</f>
        <v>0</v>
      </c>
      <c r="W518" s="75">
        <f>IF(H518="USD",S518*SolCotizacion!$J$18,S518)</f>
        <v>1151564.1300000001</v>
      </c>
      <c r="X518" s="3">
        <f>ROUND(W518/(1-VLOOKUP("Total porcentaje:",ResumenCotizacion!$F:$H,3,0)),2)</f>
        <v>1151564.1299999999</v>
      </c>
      <c r="Y518" s="3">
        <f t="shared" si="26"/>
        <v>0</v>
      </c>
    </row>
    <row r="519" spans="1:25" ht="14.25" x14ac:dyDescent="0.2">
      <c r="A519" s="18" t="str">
        <f t="shared" si="24"/>
        <v>Catalogo principalOVS_ES ACADEMICOP71-06908</v>
      </c>
      <c r="B519" s="18" t="str">
        <f t="shared" si="25"/>
        <v>P71-06908OVS_ES ACADEMICO</v>
      </c>
      <c r="C519" s="18"/>
      <c r="D519" s="18" t="s">
        <v>122</v>
      </c>
      <c r="E519" s="46" t="s">
        <v>1160</v>
      </c>
      <c r="F519" s="86" t="s">
        <v>124</v>
      </c>
      <c r="G519" s="18" t="s">
        <v>122</v>
      </c>
      <c r="H519" s="45" t="s">
        <v>125</v>
      </c>
      <c r="I519" s="18" t="s">
        <v>75</v>
      </c>
      <c r="J519" s="49" t="s">
        <v>1161</v>
      </c>
      <c r="K519" s="48" t="s">
        <v>28</v>
      </c>
      <c r="L519" s="47" t="s">
        <v>90</v>
      </c>
      <c r="M519" s="44" t="s">
        <v>74</v>
      </c>
      <c r="N519" s="78" t="s">
        <v>75</v>
      </c>
      <c r="O519" s="78" t="s">
        <v>75</v>
      </c>
      <c r="P519" s="78" t="s">
        <v>75</v>
      </c>
      <c r="Q519" s="43" t="s">
        <v>1160</v>
      </c>
      <c r="R519" s="53" t="s">
        <v>127</v>
      </c>
      <c r="S519" s="76">
        <v>279</v>
      </c>
      <c r="T519" s="37">
        <v>1</v>
      </c>
      <c r="U519" s="83">
        <v>1</v>
      </c>
      <c r="V519" s="45">
        <f>SUMIF(ResumenCotizacion!$C:$C,E519,ResumenCotizacion!$P:$P)</f>
        <v>0</v>
      </c>
      <c r="W519" s="75">
        <f>IF(H519="USD",S519*SolCotizacion!$J$18,S519)</f>
        <v>1151564.1300000001</v>
      </c>
      <c r="X519" s="3">
        <f>ROUND(W519/(1-VLOOKUP("Total porcentaje:",ResumenCotizacion!$F:$H,3,0)),2)</f>
        <v>1151564.1299999999</v>
      </c>
      <c r="Y519" s="3">
        <f t="shared" si="26"/>
        <v>0</v>
      </c>
    </row>
    <row r="520" spans="1:25" ht="14.25" x14ac:dyDescent="0.2">
      <c r="A520" s="18" t="str">
        <f t="shared" si="24"/>
        <v>Catalogo principalOVS_ES ACADEMICOPGI-00535</v>
      </c>
      <c r="B520" s="18" t="str">
        <f t="shared" si="25"/>
        <v>PGI-00535OVS_ES ACADEMICO</v>
      </c>
      <c r="C520" s="18"/>
      <c r="D520" s="18" t="s">
        <v>122</v>
      </c>
      <c r="E520" s="46" t="s">
        <v>1162</v>
      </c>
      <c r="F520" s="86" t="s">
        <v>124</v>
      </c>
      <c r="G520" s="18" t="s">
        <v>122</v>
      </c>
      <c r="H520" s="45" t="s">
        <v>125</v>
      </c>
      <c r="I520" s="18" t="s">
        <v>75</v>
      </c>
      <c r="J520" s="49" t="s">
        <v>1163</v>
      </c>
      <c r="K520" s="48" t="s">
        <v>28</v>
      </c>
      <c r="L520" s="47" t="s">
        <v>90</v>
      </c>
      <c r="M520" s="44" t="s">
        <v>74</v>
      </c>
      <c r="N520" s="78" t="s">
        <v>75</v>
      </c>
      <c r="O520" s="78" t="s">
        <v>75</v>
      </c>
      <c r="P520" s="78" t="s">
        <v>75</v>
      </c>
      <c r="Q520" s="43" t="s">
        <v>1162</v>
      </c>
      <c r="R520" s="53" t="s">
        <v>127</v>
      </c>
      <c r="S520" s="76">
        <v>8</v>
      </c>
      <c r="T520" s="37">
        <v>1</v>
      </c>
      <c r="U520" s="83">
        <v>1</v>
      </c>
      <c r="V520" s="45">
        <f>SUMIF(ResumenCotizacion!$C:$C,E520,ResumenCotizacion!$P:$P)</f>
        <v>0</v>
      </c>
      <c r="W520" s="75">
        <f>IF(H520="USD",S520*SolCotizacion!$J$18,S520)</f>
        <v>33019.760000000002</v>
      </c>
      <c r="X520" s="3">
        <f>ROUND(W520/(1-VLOOKUP("Total porcentaje:",ResumenCotizacion!$F:$H,3,0)),2)</f>
        <v>33019.760000000002</v>
      </c>
      <c r="Y520" s="3">
        <f t="shared" si="26"/>
        <v>0</v>
      </c>
    </row>
    <row r="521" spans="1:25" ht="14.25" x14ac:dyDescent="0.2">
      <c r="A521" s="18" t="str">
        <f t="shared" si="24"/>
        <v>Catalogo principalOVS_ES ACADEMICOPGI-00536</v>
      </c>
      <c r="B521" s="18" t="str">
        <f t="shared" si="25"/>
        <v>PGI-00536OVS_ES ACADEMICO</v>
      </c>
      <c r="C521" s="18"/>
      <c r="D521" s="18" t="s">
        <v>122</v>
      </c>
      <c r="E521" s="46" t="s">
        <v>1164</v>
      </c>
      <c r="F521" s="86" t="s">
        <v>124</v>
      </c>
      <c r="G521" s="18" t="s">
        <v>122</v>
      </c>
      <c r="H521" s="45" t="s">
        <v>125</v>
      </c>
      <c r="I521" s="18" t="s">
        <v>75</v>
      </c>
      <c r="J521" s="49" t="s">
        <v>1165</v>
      </c>
      <c r="K521" s="48" t="s">
        <v>28</v>
      </c>
      <c r="L521" s="47" t="s">
        <v>90</v>
      </c>
      <c r="M521" s="44" t="s">
        <v>74</v>
      </c>
      <c r="N521" s="78" t="s">
        <v>75</v>
      </c>
      <c r="O521" s="78" t="s">
        <v>75</v>
      </c>
      <c r="P521" s="78" t="s">
        <v>75</v>
      </c>
      <c r="Q521" s="43" t="s">
        <v>1164</v>
      </c>
      <c r="R521" s="53" t="s">
        <v>127</v>
      </c>
      <c r="S521" s="76">
        <v>8</v>
      </c>
      <c r="T521" s="37">
        <v>1</v>
      </c>
      <c r="U521" s="83">
        <v>1</v>
      </c>
      <c r="V521" s="45">
        <f>SUMIF(ResumenCotizacion!$C:$C,E521,ResumenCotizacion!$P:$P)</f>
        <v>0</v>
      </c>
      <c r="W521" s="75">
        <f>IF(H521="USD",S521*SolCotizacion!$J$18,S521)</f>
        <v>33019.760000000002</v>
      </c>
      <c r="X521" s="3">
        <f>ROUND(W521/(1-VLOOKUP("Total porcentaje:",ResumenCotizacion!$F:$H,3,0)),2)</f>
        <v>33019.760000000002</v>
      </c>
      <c r="Y521" s="3">
        <f t="shared" si="26"/>
        <v>0</v>
      </c>
    </row>
    <row r="522" spans="1:25" ht="14.25" x14ac:dyDescent="0.2">
      <c r="A522" s="18" t="str">
        <f t="shared" si="24"/>
        <v>Catalogo principalOVS_ES ACADEMICOPGI-00537</v>
      </c>
      <c r="B522" s="18" t="str">
        <f t="shared" si="25"/>
        <v>PGI-00537OVS_ES ACADEMICO</v>
      </c>
      <c r="C522" s="18"/>
      <c r="D522" s="18" t="s">
        <v>122</v>
      </c>
      <c r="E522" s="46" t="s">
        <v>1166</v>
      </c>
      <c r="F522" s="86" t="s">
        <v>124</v>
      </c>
      <c r="G522" s="18" t="s">
        <v>122</v>
      </c>
      <c r="H522" s="45" t="s">
        <v>125</v>
      </c>
      <c r="I522" s="18" t="s">
        <v>75</v>
      </c>
      <c r="J522" s="49" t="s">
        <v>1167</v>
      </c>
      <c r="K522" s="48" t="s">
        <v>28</v>
      </c>
      <c r="L522" s="47" t="s">
        <v>90</v>
      </c>
      <c r="M522" s="44" t="s">
        <v>74</v>
      </c>
      <c r="N522" s="78" t="s">
        <v>75</v>
      </c>
      <c r="O522" s="78" t="s">
        <v>75</v>
      </c>
      <c r="P522" s="78" t="s">
        <v>75</v>
      </c>
      <c r="Q522" s="43" t="s">
        <v>1166</v>
      </c>
      <c r="R522" s="53" t="s">
        <v>127</v>
      </c>
      <c r="S522" s="76">
        <v>8</v>
      </c>
      <c r="T522" s="37">
        <v>1</v>
      </c>
      <c r="U522" s="83">
        <v>1</v>
      </c>
      <c r="V522" s="45">
        <f>SUMIF(ResumenCotizacion!$C:$C,E522,ResumenCotizacion!$P:$P)</f>
        <v>0</v>
      </c>
      <c r="W522" s="75">
        <f>IF(H522="USD",S522*SolCotizacion!$J$18,S522)</f>
        <v>33019.760000000002</v>
      </c>
      <c r="X522" s="3">
        <f>ROUND(W522/(1-VLOOKUP("Total porcentaje:",ResumenCotizacion!$F:$H,3,0)),2)</f>
        <v>33019.760000000002</v>
      </c>
      <c r="Y522" s="3">
        <f t="shared" si="26"/>
        <v>0</v>
      </c>
    </row>
    <row r="523" spans="1:25" ht="14.25" x14ac:dyDescent="0.2">
      <c r="A523" s="18" t="str">
        <f t="shared" si="24"/>
        <v>Catalogo principalOVS_ES ACADEMICOPGI-00538</v>
      </c>
      <c r="B523" s="18" t="str">
        <f t="shared" si="25"/>
        <v>PGI-00538OVS_ES ACADEMICO</v>
      </c>
      <c r="C523" s="18"/>
      <c r="D523" s="18" t="s">
        <v>122</v>
      </c>
      <c r="E523" s="46" t="s">
        <v>1168</v>
      </c>
      <c r="F523" s="86" t="s">
        <v>124</v>
      </c>
      <c r="G523" s="18" t="s">
        <v>122</v>
      </c>
      <c r="H523" s="45" t="s">
        <v>125</v>
      </c>
      <c r="I523" s="18" t="s">
        <v>75</v>
      </c>
      <c r="J523" s="49" t="s">
        <v>1169</v>
      </c>
      <c r="K523" s="48" t="s">
        <v>28</v>
      </c>
      <c r="L523" s="47" t="s">
        <v>90</v>
      </c>
      <c r="M523" s="44" t="s">
        <v>74</v>
      </c>
      <c r="N523" s="78" t="s">
        <v>75</v>
      </c>
      <c r="O523" s="78" t="s">
        <v>75</v>
      </c>
      <c r="P523" s="78" t="s">
        <v>75</v>
      </c>
      <c r="Q523" s="43" t="s">
        <v>1168</v>
      </c>
      <c r="R523" s="53" t="s">
        <v>127</v>
      </c>
      <c r="S523" s="76">
        <v>8</v>
      </c>
      <c r="T523" s="37">
        <v>1</v>
      </c>
      <c r="U523" s="83">
        <v>1</v>
      </c>
      <c r="V523" s="45">
        <f>SUMIF(ResumenCotizacion!$C:$C,E523,ResumenCotizacion!$P:$P)</f>
        <v>0</v>
      </c>
      <c r="W523" s="75">
        <f>IF(H523="USD",S523*SolCotizacion!$J$18,S523)</f>
        <v>33019.760000000002</v>
      </c>
      <c r="X523" s="3">
        <f>ROUND(W523/(1-VLOOKUP("Total porcentaje:",ResumenCotizacion!$F:$H,3,0)),2)</f>
        <v>33019.760000000002</v>
      </c>
      <c r="Y523" s="3">
        <f t="shared" si="26"/>
        <v>0</v>
      </c>
    </row>
    <row r="524" spans="1:25" ht="14.25" x14ac:dyDescent="0.2">
      <c r="A524" s="18" t="str">
        <f t="shared" si="24"/>
        <v>Catalogo principalOVS_ES ACADEMICOPGI-00539</v>
      </c>
      <c r="B524" s="18" t="str">
        <f t="shared" si="25"/>
        <v>PGI-00539OVS_ES ACADEMICO</v>
      </c>
      <c r="C524" s="18"/>
      <c r="D524" s="18" t="s">
        <v>122</v>
      </c>
      <c r="E524" s="46" t="s">
        <v>1170</v>
      </c>
      <c r="F524" s="86" t="s">
        <v>124</v>
      </c>
      <c r="G524" s="18" t="s">
        <v>122</v>
      </c>
      <c r="H524" s="45" t="s">
        <v>125</v>
      </c>
      <c r="I524" s="18" t="s">
        <v>75</v>
      </c>
      <c r="J524" s="49" t="s">
        <v>1171</v>
      </c>
      <c r="K524" s="48" t="s">
        <v>28</v>
      </c>
      <c r="L524" s="47" t="s">
        <v>90</v>
      </c>
      <c r="M524" s="44" t="s">
        <v>74</v>
      </c>
      <c r="N524" s="78" t="s">
        <v>75</v>
      </c>
      <c r="O524" s="78" t="s">
        <v>75</v>
      </c>
      <c r="P524" s="78" t="s">
        <v>75</v>
      </c>
      <c r="Q524" s="43" t="s">
        <v>1170</v>
      </c>
      <c r="R524" s="53" t="s">
        <v>127</v>
      </c>
      <c r="S524" s="76">
        <v>4.5199999999999996</v>
      </c>
      <c r="T524" s="37">
        <v>1</v>
      </c>
      <c r="U524" s="83">
        <v>1</v>
      </c>
      <c r="V524" s="45">
        <f>SUMIF(ResumenCotizacion!$C:$C,E524,ResumenCotizacion!$P:$P)</f>
        <v>0</v>
      </c>
      <c r="W524" s="75">
        <f>IF(H524="USD",S524*SolCotizacion!$J$18,S524)</f>
        <v>18656.164399999998</v>
      </c>
      <c r="X524" s="3">
        <f>ROUND(W524/(1-VLOOKUP("Total porcentaje:",ResumenCotizacion!$F:$H,3,0)),2)</f>
        <v>18656.16</v>
      </c>
      <c r="Y524" s="3">
        <f t="shared" si="26"/>
        <v>0</v>
      </c>
    </row>
    <row r="525" spans="1:25" ht="14.25" x14ac:dyDescent="0.2">
      <c r="A525" s="18" t="str">
        <f t="shared" si="24"/>
        <v>Catalogo principalOVS_ES ACADEMICOPGI-00540</v>
      </c>
      <c r="B525" s="18" t="str">
        <f t="shared" si="25"/>
        <v>PGI-00540OVS_ES ACADEMICO</v>
      </c>
      <c r="C525" s="18"/>
      <c r="D525" s="18" t="s">
        <v>122</v>
      </c>
      <c r="E525" s="46" t="s">
        <v>1172</v>
      </c>
      <c r="F525" s="86" t="s">
        <v>124</v>
      </c>
      <c r="G525" s="18" t="s">
        <v>122</v>
      </c>
      <c r="H525" s="45" t="s">
        <v>125</v>
      </c>
      <c r="I525" s="18" t="s">
        <v>75</v>
      </c>
      <c r="J525" s="49" t="s">
        <v>1173</v>
      </c>
      <c r="K525" s="48" t="s">
        <v>28</v>
      </c>
      <c r="L525" s="47" t="s">
        <v>90</v>
      </c>
      <c r="M525" s="44" t="s">
        <v>74</v>
      </c>
      <c r="N525" s="78" t="s">
        <v>75</v>
      </c>
      <c r="O525" s="78" t="s">
        <v>75</v>
      </c>
      <c r="P525" s="78" t="s">
        <v>75</v>
      </c>
      <c r="Q525" s="43" t="s">
        <v>1172</v>
      </c>
      <c r="R525" s="53" t="s">
        <v>127</v>
      </c>
      <c r="S525" s="76">
        <v>4.5199999999999996</v>
      </c>
      <c r="T525" s="37">
        <v>1</v>
      </c>
      <c r="U525" s="83">
        <v>1</v>
      </c>
      <c r="V525" s="45">
        <f>SUMIF(ResumenCotizacion!$C:$C,E525,ResumenCotizacion!$P:$P)</f>
        <v>0</v>
      </c>
      <c r="W525" s="75">
        <f>IF(H525="USD",S525*SolCotizacion!$J$18,S525)</f>
        <v>18656.164399999998</v>
      </c>
      <c r="X525" s="3">
        <f>ROUND(W525/(1-VLOOKUP("Total porcentaje:",ResumenCotizacion!$F:$H,3,0)),2)</f>
        <v>18656.16</v>
      </c>
      <c r="Y525" s="3">
        <f t="shared" si="26"/>
        <v>0</v>
      </c>
    </row>
    <row r="526" spans="1:25" ht="14.25" x14ac:dyDescent="0.2">
      <c r="A526" s="18" t="str">
        <f t="shared" si="24"/>
        <v>Catalogo principalOVS_ES ACADEMICOPL7-00061</v>
      </c>
      <c r="B526" s="18" t="str">
        <f t="shared" si="25"/>
        <v>PL7-00061OVS_ES ACADEMICO</v>
      </c>
      <c r="C526" s="18"/>
      <c r="D526" s="18" t="s">
        <v>122</v>
      </c>
      <c r="E526" s="46" t="s">
        <v>1174</v>
      </c>
      <c r="F526" s="86" t="s">
        <v>124</v>
      </c>
      <c r="G526" s="18" t="s">
        <v>122</v>
      </c>
      <c r="H526" s="45" t="s">
        <v>125</v>
      </c>
      <c r="I526" s="18" t="s">
        <v>75</v>
      </c>
      <c r="J526" s="49" t="s">
        <v>1175</v>
      </c>
      <c r="K526" s="48" t="s">
        <v>28</v>
      </c>
      <c r="L526" s="47" t="s">
        <v>90</v>
      </c>
      <c r="M526" s="44" t="s">
        <v>74</v>
      </c>
      <c r="N526" s="78" t="s">
        <v>75</v>
      </c>
      <c r="O526" s="78" t="s">
        <v>75</v>
      </c>
      <c r="P526" s="78" t="s">
        <v>75</v>
      </c>
      <c r="Q526" s="43" t="s">
        <v>1174</v>
      </c>
      <c r="R526" s="53" t="s">
        <v>127</v>
      </c>
      <c r="S526" s="76">
        <v>1925</v>
      </c>
      <c r="T526" s="37">
        <v>1</v>
      </c>
      <c r="U526" s="83">
        <v>1</v>
      </c>
      <c r="V526" s="45">
        <f>SUMIF(ResumenCotizacion!$C:$C,E526,ResumenCotizacion!$P:$P)</f>
        <v>0</v>
      </c>
      <c r="W526" s="75">
        <f>IF(H526="USD",S526*SolCotizacion!$J$18,S526)</f>
        <v>7945379.7500000009</v>
      </c>
      <c r="X526" s="3">
        <f>ROUND(W526/(1-VLOOKUP("Total porcentaje:",ResumenCotizacion!$F:$H,3,0)),2)</f>
        <v>7945379.75</v>
      </c>
      <c r="Y526" s="3">
        <f t="shared" si="26"/>
        <v>0</v>
      </c>
    </row>
    <row r="527" spans="1:25" ht="14.25" x14ac:dyDescent="0.2">
      <c r="A527" s="18" t="str">
        <f t="shared" si="24"/>
        <v>Catalogo principalOVS_ES ACADEMICOPL7-00062</v>
      </c>
      <c r="B527" s="18" t="str">
        <f t="shared" si="25"/>
        <v>PL7-00062OVS_ES ACADEMICO</v>
      </c>
      <c r="C527" s="18"/>
      <c r="D527" s="18" t="s">
        <v>122</v>
      </c>
      <c r="E527" s="46" t="s">
        <v>1176</v>
      </c>
      <c r="F527" s="86" t="s">
        <v>124</v>
      </c>
      <c r="G527" s="18" t="s">
        <v>122</v>
      </c>
      <c r="H527" s="45" t="s">
        <v>125</v>
      </c>
      <c r="I527" s="18" t="s">
        <v>75</v>
      </c>
      <c r="J527" s="49" t="s">
        <v>1177</v>
      </c>
      <c r="K527" s="48" t="s">
        <v>28</v>
      </c>
      <c r="L527" s="47" t="s">
        <v>90</v>
      </c>
      <c r="M527" s="44" t="s">
        <v>74</v>
      </c>
      <c r="N527" s="78" t="s">
        <v>75</v>
      </c>
      <c r="O527" s="78" t="s">
        <v>75</v>
      </c>
      <c r="P527" s="78" t="s">
        <v>75</v>
      </c>
      <c r="Q527" s="43" t="s">
        <v>1176</v>
      </c>
      <c r="R527" s="53" t="s">
        <v>127</v>
      </c>
      <c r="S527" s="76">
        <v>1925</v>
      </c>
      <c r="T527" s="37">
        <v>1</v>
      </c>
      <c r="U527" s="83">
        <v>1</v>
      </c>
      <c r="V527" s="45">
        <f>SUMIF(ResumenCotizacion!$C:$C,E527,ResumenCotizacion!$P:$P)</f>
        <v>0</v>
      </c>
      <c r="W527" s="75">
        <f>IF(H527="USD",S527*SolCotizacion!$J$18,S527)</f>
        <v>7945379.7500000009</v>
      </c>
      <c r="X527" s="3">
        <f>ROUND(W527/(1-VLOOKUP("Total porcentaje:",ResumenCotizacion!$F:$H,3,0)),2)</f>
        <v>7945379.75</v>
      </c>
      <c r="Y527" s="3">
        <f t="shared" si="26"/>
        <v>0</v>
      </c>
    </row>
    <row r="528" spans="1:25" ht="14.25" x14ac:dyDescent="0.2">
      <c r="A528" s="18" t="str">
        <f t="shared" si="24"/>
        <v>Catalogo principalOVS_ES ACADEMICOQD4-00001</v>
      </c>
      <c r="B528" s="18" t="str">
        <f t="shared" si="25"/>
        <v>QD4-00001OVS_ES ACADEMICO</v>
      </c>
      <c r="C528" s="18"/>
      <c r="D528" s="18" t="s">
        <v>122</v>
      </c>
      <c r="E528" s="46" t="s">
        <v>1178</v>
      </c>
      <c r="F528" s="86" t="s">
        <v>124</v>
      </c>
      <c r="G528" s="18" t="s">
        <v>122</v>
      </c>
      <c r="H528" s="45" t="s">
        <v>125</v>
      </c>
      <c r="I528" s="18" t="s">
        <v>75</v>
      </c>
      <c r="J528" s="49" t="s">
        <v>1179</v>
      </c>
      <c r="K528" s="48" t="s">
        <v>28</v>
      </c>
      <c r="L528" s="47" t="s">
        <v>90</v>
      </c>
      <c r="M528" s="44" t="s">
        <v>74</v>
      </c>
      <c r="N528" s="78" t="s">
        <v>75</v>
      </c>
      <c r="O528" s="78" t="s">
        <v>75</v>
      </c>
      <c r="P528" s="78" t="s">
        <v>75</v>
      </c>
      <c r="Q528" s="43" t="s">
        <v>1178</v>
      </c>
      <c r="R528" s="53" t="s">
        <v>76</v>
      </c>
      <c r="S528" s="76">
        <v>0.6</v>
      </c>
      <c r="T528" s="37">
        <v>1</v>
      </c>
      <c r="U528" s="83">
        <v>1</v>
      </c>
      <c r="V528" s="45">
        <f>SUMIF(ResumenCotizacion!$C:$C,E528,ResumenCotizacion!$P:$P)</f>
        <v>0</v>
      </c>
      <c r="W528" s="75">
        <f>IF(H528="USD",S528*SolCotizacion!$J$18,S528)</f>
        <v>2476.482</v>
      </c>
      <c r="X528" s="3">
        <f>ROUND(W528/(1-VLOOKUP("Total porcentaje:",ResumenCotizacion!$F:$H,3,0)),2)</f>
        <v>2476.48</v>
      </c>
      <c r="Y528" s="3">
        <f t="shared" si="26"/>
        <v>0</v>
      </c>
    </row>
    <row r="529" spans="1:25" ht="14.25" x14ac:dyDescent="0.2">
      <c r="A529" s="18" t="str">
        <f t="shared" si="24"/>
        <v>Catalogo principalOVS_ES ACADEMICOQD4-00002</v>
      </c>
      <c r="B529" s="18" t="str">
        <f t="shared" si="25"/>
        <v>QD4-00002OVS_ES ACADEMICO</v>
      </c>
      <c r="C529" s="18"/>
      <c r="D529" s="18" t="s">
        <v>122</v>
      </c>
      <c r="E529" s="46" t="s">
        <v>1180</v>
      </c>
      <c r="F529" s="86" t="s">
        <v>124</v>
      </c>
      <c r="G529" s="18" t="s">
        <v>122</v>
      </c>
      <c r="H529" s="45" t="s">
        <v>125</v>
      </c>
      <c r="I529" s="18" t="s">
        <v>75</v>
      </c>
      <c r="J529" s="49" t="s">
        <v>1181</v>
      </c>
      <c r="K529" s="48" t="s">
        <v>28</v>
      </c>
      <c r="L529" s="47" t="s">
        <v>90</v>
      </c>
      <c r="M529" s="44" t="s">
        <v>74</v>
      </c>
      <c r="N529" s="78" t="s">
        <v>75</v>
      </c>
      <c r="O529" s="78" t="s">
        <v>75</v>
      </c>
      <c r="P529" s="78" t="s">
        <v>75</v>
      </c>
      <c r="Q529" s="43" t="s">
        <v>1180</v>
      </c>
      <c r="R529" s="53" t="s">
        <v>76</v>
      </c>
      <c r="S529" s="76">
        <v>0.6</v>
      </c>
      <c r="T529" s="37">
        <v>1</v>
      </c>
      <c r="U529" s="83">
        <v>1</v>
      </c>
      <c r="V529" s="45">
        <f>SUMIF(ResumenCotizacion!$C:$C,E529,ResumenCotizacion!$P:$P)</f>
        <v>0</v>
      </c>
      <c r="W529" s="75">
        <f>IF(H529="USD",S529*SolCotizacion!$J$18,S529)</f>
        <v>2476.482</v>
      </c>
      <c r="X529" s="3">
        <f>ROUND(W529/(1-VLOOKUP("Total porcentaje:",ResumenCotizacion!$F:$H,3,0)),2)</f>
        <v>2476.48</v>
      </c>
      <c r="Y529" s="3">
        <f t="shared" si="26"/>
        <v>0</v>
      </c>
    </row>
    <row r="530" spans="1:25" ht="14.25" x14ac:dyDescent="0.2">
      <c r="A530" s="18" t="str">
        <f t="shared" si="24"/>
        <v>Catalogo principalOVS_ES ACADEMICOQD5-00001</v>
      </c>
      <c r="B530" s="18" t="str">
        <f t="shared" si="25"/>
        <v>QD5-00001OVS_ES ACADEMICO</v>
      </c>
      <c r="C530" s="18"/>
      <c r="D530" s="18" t="s">
        <v>122</v>
      </c>
      <c r="E530" s="46" t="s">
        <v>1182</v>
      </c>
      <c r="F530" s="86" t="s">
        <v>124</v>
      </c>
      <c r="G530" s="18" t="s">
        <v>122</v>
      </c>
      <c r="H530" s="45" t="s">
        <v>125</v>
      </c>
      <c r="I530" s="18" t="s">
        <v>75</v>
      </c>
      <c r="J530" s="49" t="s">
        <v>1183</v>
      </c>
      <c r="K530" s="48" t="s">
        <v>28</v>
      </c>
      <c r="L530" s="47" t="s">
        <v>90</v>
      </c>
      <c r="M530" s="44" t="s">
        <v>74</v>
      </c>
      <c r="N530" s="78" t="s">
        <v>75</v>
      </c>
      <c r="O530" s="78" t="s">
        <v>75</v>
      </c>
      <c r="P530" s="78" t="s">
        <v>75</v>
      </c>
      <c r="Q530" s="43" t="s">
        <v>1182</v>
      </c>
      <c r="R530" s="53" t="s">
        <v>76</v>
      </c>
      <c r="S530" s="76">
        <v>0.6</v>
      </c>
      <c r="T530" s="37">
        <v>1</v>
      </c>
      <c r="U530" s="83">
        <v>1</v>
      </c>
      <c r="V530" s="45">
        <f>SUMIF(ResumenCotizacion!$C:$C,E530,ResumenCotizacion!$P:$P)</f>
        <v>0</v>
      </c>
      <c r="W530" s="75">
        <f>IF(H530="USD",S530*SolCotizacion!$J$18,S530)</f>
        <v>2476.482</v>
      </c>
      <c r="X530" s="3">
        <f>ROUND(W530/(1-VLOOKUP("Total porcentaje:",ResumenCotizacion!$F:$H,3,0)),2)</f>
        <v>2476.48</v>
      </c>
      <c r="Y530" s="3">
        <f t="shared" si="26"/>
        <v>0</v>
      </c>
    </row>
    <row r="531" spans="1:25" ht="14.25" x14ac:dyDescent="0.2">
      <c r="A531" s="18" t="str">
        <f t="shared" si="24"/>
        <v>Catalogo principalOVS_ES ACADEMICOQLM-00001</v>
      </c>
      <c r="B531" s="18" t="str">
        <f t="shared" si="25"/>
        <v>QLM-00001OVS_ES ACADEMICO</v>
      </c>
      <c r="C531" s="18"/>
      <c r="D531" s="18" t="s">
        <v>122</v>
      </c>
      <c r="E531" s="46" t="s">
        <v>1184</v>
      </c>
      <c r="F531" s="86" t="s">
        <v>124</v>
      </c>
      <c r="G531" s="18" t="s">
        <v>122</v>
      </c>
      <c r="H531" s="45" t="s">
        <v>125</v>
      </c>
      <c r="I531" s="18" t="s">
        <v>75</v>
      </c>
      <c r="J531" s="49" t="s">
        <v>1185</v>
      </c>
      <c r="K531" s="48" t="s">
        <v>28</v>
      </c>
      <c r="L531" s="47" t="s">
        <v>90</v>
      </c>
      <c r="M531" s="44" t="s">
        <v>74</v>
      </c>
      <c r="N531" s="78" t="s">
        <v>75</v>
      </c>
      <c r="O531" s="78" t="s">
        <v>75</v>
      </c>
      <c r="P531" s="78" t="s">
        <v>75</v>
      </c>
      <c r="Q531" s="43" t="s">
        <v>1184</v>
      </c>
      <c r="R531" s="53" t="s">
        <v>76</v>
      </c>
      <c r="S531" s="76">
        <v>0.91</v>
      </c>
      <c r="T531" s="37">
        <v>1</v>
      </c>
      <c r="U531" s="83">
        <v>1</v>
      </c>
      <c r="V531" s="45">
        <f>SUMIF(ResumenCotizacion!$C:$C,E531,ResumenCotizacion!$P:$P)</f>
        <v>0</v>
      </c>
      <c r="W531" s="75">
        <f>IF(H531="USD",S531*SolCotizacion!$J$18,S531)</f>
        <v>3755.9977000000003</v>
      </c>
      <c r="X531" s="3">
        <f>ROUND(W531/(1-VLOOKUP("Total porcentaje:",ResumenCotizacion!$F:$H,3,0)),2)</f>
        <v>3756</v>
      </c>
      <c r="Y531" s="3">
        <f t="shared" si="26"/>
        <v>0</v>
      </c>
    </row>
    <row r="532" spans="1:25" ht="14.25" x14ac:dyDescent="0.2">
      <c r="A532" s="18" t="str">
        <f t="shared" si="24"/>
        <v>Catalogo principalOVS_ES ACADEMICOQLM-00002</v>
      </c>
      <c r="B532" s="18" t="str">
        <f t="shared" si="25"/>
        <v>QLM-00002OVS_ES ACADEMICO</v>
      </c>
      <c r="C532" s="18"/>
      <c r="D532" s="18" t="s">
        <v>122</v>
      </c>
      <c r="E532" s="46" t="s">
        <v>1186</v>
      </c>
      <c r="F532" s="86" t="s">
        <v>124</v>
      </c>
      <c r="G532" s="18" t="s">
        <v>122</v>
      </c>
      <c r="H532" s="45" t="s">
        <v>125</v>
      </c>
      <c r="I532" s="18" t="s">
        <v>75</v>
      </c>
      <c r="J532" s="49" t="s">
        <v>1187</v>
      </c>
      <c r="K532" s="48" t="s">
        <v>28</v>
      </c>
      <c r="L532" s="47" t="s">
        <v>90</v>
      </c>
      <c r="M532" s="44" t="s">
        <v>74</v>
      </c>
      <c r="N532" s="78" t="s">
        <v>75</v>
      </c>
      <c r="O532" s="78" t="s">
        <v>75</v>
      </c>
      <c r="P532" s="78" t="s">
        <v>75</v>
      </c>
      <c r="Q532" s="43" t="s">
        <v>1186</v>
      </c>
      <c r="R532" s="53" t="s">
        <v>76</v>
      </c>
      <c r="S532" s="76">
        <v>0.91</v>
      </c>
      <c r="T532" s="37">
        <v>1</v>
      </c>
      <c r="U532" s="83">
        <v>1</v>
      </c>
      <c r="V532" s="45">
        <f>SUMIF(ResumenCotizacion!$C:$C,E532,ResumenCotizacion!$P:$P)</f>
        <v>0</v>
      </c>
      <c r="W532" s="75">
        <f>IF(H532="USD",S532*SolCotizacion!$J$18,S532)</f>
        <v>3755.9977000000003</v>
      </c>
      <c r="X532" s="3">
        <f>ROUND(W532/(1-VLOOKUP("Total porcentaje:",ResumenCotizacion!$F:$H,3,0)),2)</f>
        <v>3756</v>
      </c>
      <c r="Y532" s="3">
        <f t="shared" si="26"/>
        <v>0</v>
      </c>
    </row>
    <row r="533" spans="1:25" ht="14.25" x14ac:dyDescent="0.2">
      <c r="A533" s="18" t="str">
        <f t="shared" si="24"/>
        <v>Catalogo principalOVS_ES ACADEMICOQLR-00001</v>
      </c>
      <c r="B533" s="18" t="str">
        <f t="shared" si="25"/>
        <v>QLR-00001OVS_ES ACADEMICO</v>
      </c>
      <c r="C533" s="18"/>
      <c r="D533" s="18" t="s">
        <v>122</v>
      </c>
      <c r="E533" s="46" t="s">
        <v>1188</v>
      </c>
      <c r="F533" s="86" t="s">
        <v>124</v>
      </c>
      <c r="G533" s="18" t="s">
        <v>122</v>
      </c>
      <c r="H533" s="45" t="s">
        <v>125</v>
      </c>
      <c r="I533" s="18" t="s">
        <v>75</v>
      </c>
      <c r="J533" s="49" t="s">
        <v>1189</v>
      </c>
      <c r="K533" s="48" t="s">
        <v>28</v>
      </c>
      <c r="L533" s="47" t="s">
        <v>90</v>
      </c>
      <c r="M533" s="44" t="s">
        <v>74</v>
      </c>
      <c r="N533" s="78" t="s">
        <v>75</v>
      </c>
      <c r="O533" s="78" t="s">
        <v>75</v>
      </c>
      <c r="P533" s="78" t="s">
        <v>75</v>
      </c>
      <c r="Q533" s="43" t="s">
        <v>1188</v>
      </c>
      <c r="R533" s="53" t="s">
        <v>76</v>
      </c>
      <c r="S533" s="76">
        <v>2.73</v>
      </c>
      <c r="T533" s="37">
        <v>1</v>
      </c>
      <c r="U533" s="83">
        <v>1</v>
      </c>
      <c r="V533" s="45">
        <f>SUMIF(ResumenCotizacion!$C:$C,E533,ResumenCotizacion!$P:$P)</f>
        <v>0</v>
      </c>
      <c r="W533" s="75">
        <f>IF(H533="USD",S533*SolCotizacion!$J$18,S533)</f>
        <v>11267.993100000002</v>
      </c>
      <c r="X533" s="3">
        <f>ROUND(W533/(1-VLOOKUP("Total porcentaje:",ResumenCotizacion!$F:$H,3,0)),2)</f>
        <v>11267.99</v>
      </c>
      <c r="Y533" s="3">
        <f t="shared" si="26"/>
        <v>0</v>
      </c>
    </row>
    <row r="534" spans="1:25" ht="14.25" x14ac:dyDescent="0.2">
      <c r="A534" s="18" t="str">
        <f t="shared" si="24"/>
        <v>Catalogo principalOVS_ES ACADEMICOQLR-00002</v>
      </c>
      <c r="B534" s="18" t="str">
        <f t="shared" si="25"/>
        <v>QLR-00002OVS_ES ACADEMICO</v>
      </c>
      <c r="C534" s="18"/>
      <c r="D534" s="18" t="s">
        <v>122</v>
      </c>
      <c r="E534" s="46" t="s">
        <v>1190</v>
      </c>
      <c r="F534" s="86" t="s">
        <v>124</v>
      </c>
      <c r="G534" s="18" t="s">
        <v>122</v>
      </c>
      <c r="H534" s="45" t="s">
        <v>125</v>
      </c>
      <c r="I534" s="18" t="s">
        <v>75</v>
      </c>
      <c r="J534" s="49" t="s">
        <v>1191</v>
      </c>
      <c r="K534" s="48" t="s">
        <v>28</v>
      </c>
      <c r="L534" s="47" t="s">
        <v>90</v>
      </c>
      <c r="M534" s="44" t="s">
        <v>74</v>
      </c>
      <c r="N534" s="78" t="s">
        <v>75</v>
      </c>
      <c r="O534" s="78" t="s">
        <v>75</v>
      </c>
      <c r="P534" s="78" t="s">
        <v>75</v>
      </c>
      <c r="Q534" s="43" t="s">
        <v>1190</v>
      </c>
      <c r="R534" s="53" t="s">
        <v>76</v>
      </c>
      <c r="S534" s="76">
        <v>2.73</v>
      </c>
      <c r="T534" s="37">
        <v>1</v>
      </c>
      <c r="U534" s="83">
        <v>1</v>
      </c>
      <c r="V534" s="45">
        <f>SUMIF(ResumenCotizacion!$C:$C,E534,ResumenCotizacion!$P:$P)</f>
        <v>0</v>
      </c>
      <c r="W534" s="75">
        <f>IF(H534="USD",S534*SolCotizacion!$J$18,S534)</f>
        <v>11267.993100000002</v>
      </c>
      <c r="X534" s="3">
        <f>ROUND(W534/(1-VLOOKUP("Total porcentaje:",ResumenCotizacion!$F:$H,3,0)),2)</f>
        <v>11267.99</v>
      </c>
      <c r="Y534" s="3">
        <f t="shared" si="26"/>
        <v>0</v>
      </c>
    </row>
    <row r="535" spans="1:25" ht="14.25" x14ac:dyDescent="0.2">
      <c r="A535" s="18" t="str">
        <f t="shared" si="24"/>
        <v>Catalogo principalOVS_ES ACADEMICOR18-03497</v>
      </c>
      <c r="B535" s="18" t="str">
        <f t="shared" si="25"/>
        <v>R18-03497OVS_ES ACADEMICO</v>
      </c>
      <c r="C535" s="18"/>
      <c r="D535" s="18" t="s">
        <v>122</v>
      </c>
      <c r="E535" s="46" t="s">
        <v>1192</v>
      </c>
      <c r="F535" s="86" t="s">
        <v>124</v>
      </c>
      <c r="G535" s="18" t="s">
        <v>122</v>
      </c>
      <c r="H535" s="45" t="s">
        <v>125</v>
      </c>
      <c r="I535" s="18" t="s">
        <v>75</v>
      </c>
      <c r="J535" s="49" t="s">
        <v>1193</v>
      </c>
      <c r="K535" s="48" t="s">
        <v>28</v>
      </c>
      <c r="L535" s="47" t="s">
        <v>90</v>
      </c>
      <c r="M535" s="44" t="s">
        <v>74</v>
      </c>
      <c r="N535" s="78" t="s">
        <v>75</v>
      </c>
      <c r="O535" s="78" t="s">
        <v>75</v>
      </c>
      <c r="P535" s="78" t="s">
        <v>75</v>
      </c>
      <c r="Q535" s="43" t="s">
        <v>1192</v>
      </c>
      <c r="R535" s="53" t="s">
        <v>127</v>
      </c>
      <c r="S535" s="76">
        <v>3.59</v>
      </c>
      <c r="T535" s="37">
        <v>1</v>
      </c>
      <c r="U535" s="83">
        <v>1</v>
      </c>
      <c r="V535" s="45">
        <f>SUMIF(ResumenCotizacion!$C:$C,E535,ResumenCotizacion!$P:$P)</f>
        <v>0</v>
      </c>
      <c r="W535" s="75">
        <f>IF(H535="USD",S535*SolCotizacion!$J$18,S535)</f>
        <v>14817.6173</v>
      </c>
      <c r="X535" s="3">
        <f>ROUND(W535/(1-VLOOKUP("Total porcentaje:",ResumenCotizacion!$F:$H,3,0)),2)</f>
        <v>14817.62</v>
      </c>
      <c r="Y535" s="3">
        <f t="shared" si="26"/>
        <v>0</v>
      </c>
    </row>
    <row r="536" spans="1:25" ht="14.25" x14ac:dyDescent="0.2">
      <c r="A536" s="18" t="str">
        <f t="shared" si="24"/>
        <v>Catalogo principalOVS_ES ACADEMICOR18-03498</v>
      </c>
      <c r="B536" s="18" t="str">
        <f t="shared" si="25"/>
        <v>R18-03498OVS_ES ACADEMICO</v>
      </c>
      <c r="C536" s="18"/>
      <c r="D536" s="18" t="s">
        <v>122</v>
      </c>
      <c r="E536" s="46" t="s">
        <v>1194</v>
      </c>
      <c r="F536" s="86" t="s">
        <v>124</v>
      </c>
      <c r="G536" s="18" t="s">
        <v>122</v>
      </c>
      <c r="H536" s="45" t="s">
        <v>125</v>
      </c>
      <c r="I536" s="18" t="s">
        <v>75</v>
      </c>
      <c r="J536" s="49" t="s">
        <v>1195</v>
      </c>
      <c r="K536" s="48" t="s">
        <v>28</v>
      </c>
      <c r="L536" s="47" t="s">
        <v>90</v>
      </c>
      <c r="M536" s="44" t="s">
        <v>74</v>
      </c>
      <c r="N536" s="78" t="s">
        <v>75</v>
      </c>
      <c r="O536" s="78" t="s">
        <v>75</v>
      </c>
      <c r="P536" s="78" t="s">
        <v>75</v>
      </c>
      <c r="Q536" s="43" t="s">
        <v>1194</v>
      </c>
      <c r="R536" s="53" t="s">
        <v>127</v>
      </c>
      <c r="S536" s="76">
        <v>3.59</v>
      </c>
      <c r="T536" s="37">
        <v>1</v>
      </c>
      <c r="U536" s="83">
        <v>1</v>
      </c>
      <c r="V536" s="45">
        <f>SUMIF(ResumenCotizacion!$C:$C,E536,ResumenCotizacion!$P:$P)</f>
        <v>0</v>
      </c>
      <c r="W536" s="75">
        <f>IF(H536="USD",S536*SolCotizacion!$J$18,S536)</f>
        <v>14817.6173</v>
      </c>
      <c r="X536" s="3">
        <f>ROUND(W536/(1-VLOOKUP("Total porcentaje:",ResumenCotizacion!$F:$H,3,0)),2)</f>
        <v>14817.62</v>
      </c>
      <c r="Y536" s="3">
        <f t="shared" si="26"/>
        <v>0</v>
      </c>
    </row>
    <row r="537" spans="1:25" ht="14.25" x14ac:dyDescent="0.2">
      <c r="A537" s="18" t="str">
        <f t="shared" si="24"/>
        <v>Catalogo principalOVS_ES ACADEMICOR18-03499</v>
      </c>
      <c r="B537" s="18" t="str">
        <f t="shared" si="25"/>
        <v>R18-03499OVS_ES ACADEMICO</v>
      </c>
      <c r="C537" s="18"/>
      <c r="D537" s="18" t="s">
        <v>122</v>
      </c>
      <c r="E537" s="46" t="s">
        <v>1196</v>
      </c>
      <c r="F537" s="86" t="s">
        <v>124</v>
      </c>
      <c r="G537" s="18" t="s">
        <v>122</v>
      </c>
      <c r="H537" s="45" t="s">
        <v>125</v>
      </c>
      <c r="I537" s="18" t="s">
        <v>75</v>
      </c>
      <c r="J537" s="49" t="s">
        <v>1197</v>
      </c>
      <c r="K537" s="48" t="s">
        <v>28</v>
      </c>
      <c r="L537" s="47" t="s">
        <v>90</v>
      </c>
      <c r="M537" s="44" t="s">
        <v>74</v>
      </c>
      <c r="N537" s="78" t="s">
        <v>75</v>
      </c>
      <c r="O537" s="78" t="s">
        <v>75</v>
      </c>
      <c r="P537" s="78" t="s">
        <v>75</v>
      </c>
      <c r="Q537" s="43" t="s">
        <v>1196</v>
      </c>
      <c r="R537" s="53" t="s">
        <v>127</v>
      </c>
      <c r="S537" s="76">
        <v>3.59</v>
      </c>
      <c r="T537" s="37">
        <v>1</v>
      </c>
      <c r="U537" s="83">
        <v>1</v>
      </c>
      <c r="V537" s="45">
        <f>SUMIF(ResumenCotizacion!$C:$C,E537,ResumenCotizacion!$P:$P)</f>
        <v>0</v>
      </c>
      <c r="W537" s="75">
        <f>IF(H537="USD",S537*SolCotizacion!$J$18,S537)</f>
        <v>14817.6173</v>
      </c>
      <c r="X537" s="3">
        <f>ROUND(W537/(1-VLOOKUP("Total porcentaje:",ResumenCotizacion!$F:$H,3,0)),2)</f>
        <v>14817.62</v>
      </c>
      <c r="Y537" s="3">
        <f t="shared" si="26"/>
        <v>0</v>
      </c>
    </row>
    <row r="538" spans="1:25" ht="14.25" x14ac:dyDescent="0.2">
      <c r="A538" s="18" t="str">
        <f t="shared" si="24"/>
        <v>Catalogo principalOVS_ES ACADEMICOR18-03500</v>
      </c>
      <c r="B538" s="18" t="str">
        <f t="shared" si="25"/>
        <v>R18-03500OVS_ES ACADEMICO</v>
      </c>
      <c r="C538" s="18"/>
      <c r="D538" s="18" t="s">
        <v>122</v>
      </c>
      <c r="E538" s="46" t="s">
        <v>1198</v>
      </c>
      <c r="F538" s="86" t="s">
        <v>124</v>
      </c>
      <c r="G538" s="18" t="s">
        <v>122</v>
      </c>
      <c r="H538" s="45" t="s">
        <v>125</v>
      </c>
      <c r="I538" s="18" t="s">
        <v>75</v>
      </c>
      <c r="J538" s="49" t="s">
        <v>1199</v>
      </c>
      <c r="K538" s="48" t="s">
        <v>28</v>
      </c>
      <c r="L538" s="47" t="s">
        <v>90</v>
      </c>
      <c r="M538" s="44" t="s">
        <v>74</v>
      </c>
      <c r="N538" s="78" t="s">
        <v>75</v>
      </c>
      <c r="O538" s="78" t="s">
        <v>75</v>
      </c>
      <c r="P538" s="78" t="s">
        <v>75</v>
      </c>
      <c r="Q538" s="43" t="s">
        <v>1198</v>
      </c>
      <c r="R538" s="53" t="s">
        <v>127</v>
      </c>
      <c r="S538" s="76">
        <v>3.59</v>
      </c>
      <c r="T538" s="37">
        <v>1</v>
      </c>
      <c r="U538" s="83">
        <v>1</v>
      </c>
      <c r="V538" s="45">
        <f>SUMIF(ResumenCotizacion!$C:$C,E538,ResumenCotizacion!$P:$P)</f>
        <v>0</v>
      </c>
      <c r="W538" s="75">
        <f>IF(H538="USD",S538*SolCotizacion!$J$18,S538)</f>
        <v>14817.6173</v>
      </c>
      <c r="X538" s="3">
        <f>ROUND(W538/(1-VLOOKUP("Total porcentaje:",ResumenCotizacion!$F:$H,3,0)),2)</f>
        <v>14817.62</v>
      </c>
      <c r="Y538" s="3">
        <f t="shared" si="26"/>
        <v>0</v>
      </c>
    </row>
    <row r="539" spans="1:25" ht="14.25" x14ac:dyDescent="0.2">
      <c r="A539" s="18" t="str">
        <f t="shared" si="24"/>
        <v>Catalogo principalOVS_ES ACADEMICOR18-03501</v>
      </c>
      <c r="B539" s="18" t="str">
        <f t="shared" si="25"/>
        <v>R18-03501OVS_ES ACADEMICO</v>
      </c>
      <c r="C539" s="18"/>
      <c r="D539" s="18" t="s">
        <v>122</v>
      </c>
      <c r="E539" s="46" t="s">
        <v>1200</v>
      </c>
      <c r="F539" s="86" t="s">
        <v>124</v>
      </c>
      <c r="G539" s="18" t="s">
        <v>122</v>
      </c>
      <c r="H539" s="45" t="s">
        <v>125</v>
      </c>
      <c r="I539" s="18" t="s">
        <v>75</v>
      </c>
      <c r="J539" s="49" t="s">
        <v>1201</v>
      </c>
      <c r="K539" s="48" t="s">
        <v>28</v>
      </c>
      <c r="L539" s="47" t="s">
        <v>90</v>
      </c>
      <c r="M539" s="44" t="s">
        <v>74</v>
      </c>
      <c r="N539" s="78" t="s">
        <v>75</v>
      </c>
      <c r="O539" s="78" t="s">
        <v>75</v>
      </c>
      <c r="P539" s="78" t="s">
        <v>75</v>
      </c>
      <c r="Q539" s="43" t="s">
        <v>1200</v>
      </c>
      <c r="R539" s="53" t="s">
        <v>127</v>
      </c>
      <c r="S539" s="76">
        <v>0.31</v>
      </c>
      <c r="T539" s="37">
        <v>1</v>
      </c>
      <c r="U539" s="83">
        <v>1</v>
      </c>
      <c r="V539" s="45">
        <f>SUMIF(ResumenCotizacion!$C:$C,E539,ResumenCotizacion!$P:$P)</f>
        <v>0</v>
      </c>
      <c r="W539" s="75">
        <f>IF(H539="USD",S539*SolCotizacion!$J$18,S539)</f>
        <v>1279.5157000000002</v>
      </c>
      <c r="X539" s="3">
        <f>ROUND(W539/(1-VLOOKUP("Total porcentaje:",ResumenCotizacion!$F:$H,3,0)),2)</f>
        <v>1279.52</v>
      </c>
      <c r="Y539" s="3">
        <f t="shared" si="26"/>
        <v>0</v>
      </c>
    </row>
    <row r="540" spans="1:25" ht="14.25" x14ac:dyDescent="0.2">
      <c r="A540" s="18" t="str">
        <f t="shared" si="24"/>
        <v>Catalogo principalOVS_ES ACADEMICOR18-03502</v>
      </c>
      <c r="B540" s="18" t="str">
        <f t="shared" si="25"/>
        <v>R18-03502OVS_ES ACADEMICO</v>
      </c>
      <c r="C540" s="18"/>
      <c r="D540" s="18" t="s">
        <v>122</v>
      </c>
      <c r="E540" s="46" t="s">
        <v>1202</v>
      </c>
      <c r="F540" s="86" t="s">
        <v>124</v>
      </c>
      <c r="G540" s="18" t="s">
        <v>122</v>
      </c>
      <c r="H540" s="45" t="s">
        <v>125</v>
      </c>
      <c r="I540" s="18" t="s">
        <v>75</v>
      </c>
      <c r="J540" s="49" t="s">
        <v>1203</v>
      </c>
      <c r="K540" s="48" t="s">
        <v>28</v>
      </c>
      <c r="L540" s="47" t="s">
        <v>90</v>
      </c>
      <c r="M540" s="44" t="s">
        <v>74</v>
      </c>
      <c r="N540" s="78" t="s">
        <v>75</v>
      </c>
      <c r="O540" s="78" t="s">
        <v>75</v>
      </c>
      <c r="P540" s="78" t="s">
        <v>75</v>
      </c>
      <c r="Q540" s="43" t="s">
        <v>1202</v>
      </c>
      <c r="R540" s="53" t="s">
        <v>127</v>
      </c>
      <c r="S540" s="76">
        <v>0.31</v>
      </c>
      <c r="T540" s="37">
        <v>1</v>
      </c>
      <c r="U540" s="83">
        <v>1</v>
      </c>
      <c r="V540" s="45">
        <f>SUMIF(ResumenCotizacion!$C:$C,E540,ResumenCotizacion!$P:$P)</f>
        <v>0</v>
      </c>
      <c r="W540" s="75">
        <f>IF(H540="USD",S540*SolCotizacion!$J$18,S540)</f>
        <v>1279.5157000000002</v>
      </c>
      <c r="X540" s="3">
        <f>ROUND(W540/(1-VLOOKUP("Total porcentaje:",ResumenCotizacion!$F:$H,3,0)),2)</f>
        <v>1279.52</v>
      </c>
      <c r="Y540" s="3">
        <f t="shared" si="26"/>
        <v>0</v>
      </c>
    </row>
    <row r="541" spans="1:25" ht="14.25" x14ac:dyDescent="0.2">
      <c r="A541" s="18" t="str">
        <f t="shared" si="24"/>
        <v>Catalogo principalOVS_ES ACADEMICOR39-01107</v>
      </c>
      <c r="B541" s="18" t="str">
        <f t="shared" si="25"/>
        <v>R39-01107OVS_ES ACADEMICO</v>
      </c>
      <c r="C541" s="18"/>
      <c r="D541" s="18" t="s">
        <v>122</v>
      </c>
      <c r="E541" s="46" t="s">
        <v>1204</v>
      </c>
      <c r="F541" s="86" t="s">
        <v>124</v>
      </c>
      <c r="G541" s="18" t="s">
        <v>122</v>
      </c>
      <c r="H541" s="45" t="s">
        <v>125</v>
      </c>
      <c r="I541" s="18" t="s">
        <v>75</v>
      </c>
      <c r="J541" s="49" t="s">
        <v>1205</v>
      </c>
      <c r="K541" s="48" t="s">
        <v>28</v>
      </c>
      <c r="L541" s="47" t="s">
        <v>90</v>
      </c>
      <c r="M541" s="44" t="s">
        <v>74</v>
      </c>
      <c r="N541" s="78" t="s">
        <v>75</v>
      </c>
      <c r="O541" s="78" t="s">
        <v>75</v>
      </c>
      <c r="P541" s="78" t="s">
        <v>75</v>
      </c>
      <c r="Q541" s="43" t="s">
        <v>1204</v>
      </c>
      <c r="R541" s="53" t="s">
        <v>127</v>
      </c>
      <c r="S541" s="76">
        <v>213</v>
      </c>
      <c r="T541" s="37">
        <v>1</v>
      </c>
      <c r="U541" s="83">
        <v>1</v>
      </c>
      <c r="V541" s="45">
        <f>SUMIF(ResumenCotizacion!$C:$C,E541,ResumenCotizacion!$P:$P)</f>
        <v>0</v>
      </c>
      <c r="W541" s="75">
        <f>IF(H541="USD",S541*SolCotizacion!$J$18,S541)</f>
        <v>879151.1100000001</v>
      </c>
      <c r="X541" s="3">
        <f>ROUND(W541/(1-VLOOKUP("Total porcentaje:",ResumenCotizacion!$F:$H,3,0)),2)</f>
        <v>879151.11</v>
      </c>
      <c r="Y541" s="3">
        <f t="shared" si="26"/>
        <v>0</v>
      </c>
    </row>
    <row r="542" spans="1:25" ht="14.25" x14ac:dyDescent="0.2">
      <c r="A542" s="18" t="str">
        <f t="shared" si="24"/>
        <v>Catalogo principalOVS_ES ACADEMICOR39-01108</v>
      </c>
      <c r="B542" s="18" t="str">
        <f t="shared" si="25"/>
        <v>R39-01108OVS_ES ACADEMICO</v>
      </c>
      <c r="C542" s="18"/>
      <c r="D542" s="18" t="s">
        <v>122</v>
      </c>
      <c r="E542" s="46" t="s">
        <v>1206</v>
      </c>
      <c r="F542" s="86" t="s">
        <v>124</v>
      </c>
      <c r="G542" s="18" t="s">
        <v>122</v>
      </c>
      <c r="H542" s="45" t="s">
        <v>125</v>
      </c>
      <c r="I542" s="18" t="s">
        <v>75</v>
      </c>
      <c r="J542" s="49" t="s">
        <v>1207</v>
      </c>
      <c r="K542" s="48" t="s">
        <v>28</v>
      </c>
      <c r="L542" s="47" t="s">
        <v>90</v>
      </c>
      <c r="M542" s="44" t="s">
        <v>74</v>
      </c>
      <c r="N542" s="78" t="s">
        <v>75</v>
      </c>
      <c r="O542" s="78" t="s">
        <v>75</v>
      </c>
      <c r="P542" s="78" t="s">
        <v>75</v>
      </c>
      <c r="Q542" s="43" t="s">
        <v>1206</v>
      </c>
      <c r="R542" s="53" t="s">
        <v>127</v>
      </c>
      <c r="S542" s="76">
        <v>213</v>
      </c>
      <c r="T542" s="37">
        <v>1</v>
      </c>
      <c r="U542" s="83">
        <v>1</v>
      </c>
      <c r="V542" s="45">
        <f>SUMIF(ResumenCotizacion!$C:$C,E542,ResumenCotizacion!$P:$P)</f>
        <v>0</v>
      </c>
      <c r="W542" s="75">
        <f>IF(H542="USD",S542*SolCotizacion!$J$18,S542)</f>
        <v>879151.1100000001</v>
      </c>
      <c r="X542" s="3">
        <f>ROUND(W542/(1-VLOOKUP("Total porcentaje:",ResumenCotizacion!$F:$H,3,0)),2)</f>
        <v>879151.11</v>
      </c>
      <c r="Y542" s="3">
        <f t="shared" si="26"/>
        <v>0</v>
      </c>
    </row>
    <row r="543" spans="1:25" ht="14.25" x14ac:dyDescent="0.2">
      <c r="A543" s="18" t="str">
        <f t="shared" si="24"/>
        <v>Catalogo principalOVS_ES ACADEMICOS2Y-00001</v>
      </c>
      <c r="B543" s="18" t="str">
        <f t="shared" si="25"/>
        <v>S2Y-00001OVS_ES ACADEMICO</v>
      </c>
      <c r="C543" s="18"/>
      <c r="D543" s="18" t="s">
        <v>122</v>
      </c>
      <c r="E543" s="46" t="s">
        <v>1208</v>
      </c>
      <c r="F543" s="86" t="s">
        <v>124</v>
      </c>
      <c r="G543" s="18" t="s">
        <v>122</v>
      </c>
      <c r="H543" s="45" t="s">
        <v>125</v>
      </c>
      <c r="I543" s="18" t="s">
        <v>75</v>
      </c>
      <c r="J543" s="49" t="s">
        <v>1209</v>
      </c>
      <c r="K543" s="48" t="s">
        <v>28</v>
      </c>
      <c r="L543" s="47" t="s">
        <v>90</v>
      </c>
      <c r="M543" s="44" t="s">
        <v>74</v>
      </c>
      <c r="N543" s="78" t="s">
        <v>75</v>
      </c>
      <c r="O543" s="78" t="s">
        <v>75</v>
      </c>
      <c r="P543" s="78" t="s">
        <v>75</v>
      </c>
      <c r="Q543" s="43" t="s">
        <v>1208</v>
      </c>
      <c r="R543" s="53" t="s">
        <v>76</v>
      </c>
      <c r="S543" s="76">
        <v>1.8</v>
      </c>
      <c r="T543" s="37">
        <v>1</v>
      </c>
      <c r="U543" s="83">
        <v>1</v>
      </c>
      <c r="V543" s="45">
        <f>SUMIF(ResumenCotizacion!$C:$C,E543,ResumenCotizacion!$P:$P)</f>
        <v>0</v>
      </c>
      <c r="W543" s="75">
        <f>IF(H543="USD",S543*SolCotizacion!$J$18,S543)</f>
        <v>7429.4460000000008</v>
      </c>
      <c r="X543" s="3">
        <f>ROUND(W543/(1-VLOOKUP("Total porcentaje:",ResumenCotizacion!$F:$H,3,0)),2)</f>
        <v>7429.45</v>
      </c>
      <c r="Y543" s="3">
        <f t="shared" si="26"/>
        <v>0</v>
      </c>
    </row>
    <row r="544" spans="1:25" ht="14.25" x14ac:dyDescent="0.2">
      <c r="A544" s="18" t="str">
        <f t="shared" si="24"/>
        <v>Catalogo principalOVS_ES ACADEMICOS2Y-00002</v>
      </c>
      <c r="B544" s="18" t="str">
        <f t="shared" si="25"/>
        <v>S2Y-00002OVS_ES ACADEMICO</v>
      </c>
      <c r="C544" s="18"/>
      <c r="D544" s="18" t="s">
        <v>122</v>
      </c>
      <c r="E544" s="46" t="s">
        <v>1210</v>
      </c>
      <c r="F544" s="86" t="s">
        <v>124</v>
      </c>
      <c r="G544" s="18" t="s">
        <v>122</v>
      </c>
      <c r="H544" s="45" t="s">
        <v>125</v>
      </c>
      <c r="I544" s="18" t="s">
        <v>75</v>
      </c>
      <c r="J544" s="49" t="s">
        <v>1211</v>
      </c>
      <c r="K544" s="48" t="s">
        <v>28</v>
      </c>
      <c r="L544" s="47" t="s">
        <v>90</v>
      </c>
      <c r="M544" s="44" t="s">
        <v>74</v>
      </c>
      <c r="N544" s="78" t="s">
        <v>75</v>
      </c>
      <c r="O544" s="78" t="s">
        <v>75</v>
      </c>
      <c r="P544" s="78" t="s">
        <v>75</v>
      </c>
      <c r="Q544" s="43" t="s">
        <v>1210</v>
      </c>
      <c r="R544" s="53" t="s">
        <v>76</v>
      </c>
      <c r="S544" s="76">
        <v>0</v>
      </c>
      <c r="T544" s="37">
        <v>1</v>
      </c>
      <c r="U544" s="83">
        <v>1</v>
      </c>
      <c r="V544" s="45">
        <f>SUMIF(ResumenCotizacion!$C:$C,E544,ResumenCotizacion!$P:$P)</f>
        <v>0</v>
      </c>
      <c r="W544" s="75">
        <f>IF(H544="USD",S544*SolCotizacion!$J$18,S544)</f>
        <v>0</v>
      </c>
      <c r="X544" s="3">
        <f>ROUND(W544/(1-VLOOKUP("Total porcentaje:",ResumenCotizacion!$F:$H,3,0)),2)</f>
        <v>0</v>
      </c>
      <c r="Y544" s="3">
        <f t="shared" si="26"/>
        <v>0</v>
      </c>
    </row>
    <row r="545" spans="1:25" ht="14.25" x14ac:dyDescent="0.2">
      <c r="A545" s="18" t="str">
        <f t="shared" si="24"/>
        <v>Catalogo principalOVS_ES ACADEMICOS2Y-00003</v>
      </c>
      <c r="B545" s="18" t="str">
        <f t="shared" si="25"/>
        <v>S2Y-00003OVS_ES ACADEMICO</v>
      </c>
      <c r="C545" s="18"/>
      <c r="D545" s="18" t="s">
        <v>122</v>
      </c>
      <c r="E545" s="46" t="s">
        <v>1212</v>
      </c>
      <c r="F545" s="86" t="s">
        <v>124</v>
      </c>
      <c r="G545" s="18" t="s">
        <v>122</v>
      </c>
      <c r="H545" s="45" t="s">
        <v>125</v>
      </c>
      <c r="I545" s="18" t="s">
        <v>75</v>
      </c>
      <c r="J545" s="49" t="s">
        <v>1213</v>
      </c>
      <c r="K545" s="48" t="s">
        <v>28</v>
      </c>
      <c r="L545" s="47" t="s">
        <v>90</v>
      </c>
      <c r="M545" s="44" t="s">
        <v>74</v>
      </c>
      <c r="N545" s="78" t="s">
        <v>75</v>
      </c>
      <c r="O545" s="78" t="s">
        <v>75</v>
      </c>
      <c r="P545" s="78" t="s">
        <v>75</v>
      </c>
      <c r="Q545" s="43" t="s">
        <v>1212</v>
      </c>
      <c r="R545" s="53" t="s">
        <v>76</v>
      </c>
      <c r="S545" s="76">
        <v>0</v>
      </c>
      <c r="T545" s="37">
        <v>1</v>
      </c>
      <c r="U545" s="83">
        <v>1</v>
      </c>
      <c r="V545" s="45">
        <f>SUMIF(ResumenCotizacion!$C:$C,E545,ResumenCotizacion!$P:$P)</f>
        <v>0</v>
      </c>
      <c r="W545" s="75">
        <f>IF(H545="USD",S545*SolCotizacion!$J$18,S545)</f>
        <v>0</v>
      </c>
      <c r="X545" s="3">
        <f>ROUND(W545/(1-VLOOKUP("Total porcentaje:",ResumenCotizacion!$F:$H,3,0)),2)</f>
        <v>0</v>
      </c>
      <c r="Y545" s="3">
        <f t="shared" si="26"/>
        <v>0</v>
      </c>
    </row>
    <row r="546" spans="1:25" ht="14.25" x14ac:dyDescent="0.2">
      <c r="A546" s="18" t="str">
        <f t="shared" si="24"/>
        <v>Catalogo principalOVS_ES ACADEMICOS2Y-00006</v>
      </c>
      <c r="B546" s="18" t="str">
        <f t="shared" si="25"/>
        <v>S2Y-00006OVS_ES ACADEMICO</v>
      </c>
      <c r="C546" s="18"/>
      <c r="D546" s="18" t="s">
        <v>122</v>
      </c>
      <c r="E546" s="46" t="s">
        <v>1214</v>
      </c>
      <c r="F546" s="86" t="s">
        <v>124</v>
      </c>
      <c r="G546" s="18" t="s">
        <v>122</v>
      </c>
      <c r="H546" s="45" t="s">
        <v>125</v>
      </c>
      <c r="I546" s="18" t="s">
        <v>75</v>
      </c>
      <c r="J546" s="49" t="s">
        <v>1215</v>
      </c>
      <c r="K546" s="48" t="s">
        <v>28</v>
      </c>
      <c r="L546" s="47" t="s">
        <v>90</v>
      </c>
      <c r="M546" s="44" t="s">
        <v>74</v>
      </c>
      <c r="N546" s="78" t="s">
        <v>75</v>
      </c>
      <c r="O546" s="78" t="s">
        <v>75</v>
      </c>
      <c r="P546" s="78" t="s">
        <v>75</v>
      </c>
      <c r="Q546" s="43" t="s">
        <v>1214</v>
      </c>
      <c r="R546" s="53" t="s">
        <v>76</v>
      </c>
      <c r="S546" s="76">
        <v>1.8</v>
      </c>
      <c r="T546" s="37">
        <v>1</v>
      </c>
      <c r="U546" s="83">
        <v>1</v>
      </c>
      <c r="V546" s="45">
        <f>SUMIF(ResumenCotizacion!$C:$C,E546,ResumenCotizacion!$P:$P)</f>
        <v>0</v>
      </c>
      <c r="W546" s="75">
        <f>IF(H546="USD",S546*SolCotizacion!$J$18,S546)</f>
        <v>7429.4460000000008</v>
      </c>
      <c r="X546" s="3">
        <f>ROUND(W546/(1-VLOOKUP("Total porcentaje:",ResumenCotizacion!$F:$H,3,0)),2)</f>
        <v>7429.45</v>
      </c>
      <c r="Y546" s="3">
        <f t="shared" si="26"/>
        <v>0</v>
      </c>
    </row>
    <row r="547" spans="1:25" ht="14.25" x14ac:dyDescent="0.2">
      <c r="A547" s="18" t="str">
        <f t="shared" si="24"/>
        <v>Catalogo principalOVS_ES ACADEMICOS2Y-00007</v>
      </c>
      <c r="B547" s="18" t="str">
        <f t="shared" si="25"/>
        <v>S2Y-00007OVS_ES ACADEMICO</v>
      </c>
      <c r="C547" s="18"/>
      <c r="D547" s="18" t="s">
        <v>122</v>
      </c>
      <c r="E547" s="46" t="s">
        <v>1216</v>
      </c>
      <c r="F547" s="86" t="s">
        <v>124</v>
      </c>
      <c r="G547" s="18" t="s">
        <v>122</v>
      </c>
      <c r="H547" s="45" t="s">
        <v>125</v>
      </c>
      <c r="I547" s="18" t="s">
        <v>75</v>
      </c>
      <c r="J547" s="49" t="s">
        <v>1217</v>
      </c>
      <c r="K547" s="48" t="s">
        <v>28</v>
      </c>
      <c r="L547" s="47" t="s">
        <v>90</v>
      </c>
      <c r="M547" s="44" t="s">
        <v>74</v>
      </c>
      <c r="N547" s="78" t="s">
        <v>75</v>
      </c>
      <c r="O547" s="78" t="s">
        <v>75</v>
      </c>
      <c r="P547" s="78" t="s">
        <v>75</v>
      </c>
      <c r="Q547" s="43" t="s">
        <v>1216</v>
      </c>
      <c r="R547" s="53" t="s">
        <v>76</v>
      </c>
      <c r="S547" s="76">
        <v>1.8</v>
      </c>
      <c r="T547" s="37">
        <v>1</v>
      </c>
      <c r="U547" s="83">
        <v>1</v>
      </c>
      <c r="V547" s="45">
        <f>SUMIF(ResumenCotizacion!$C:$C,E547,ResumenCotizacion!$P:$P)</f>
        <v>0</v>
      </c>
      <c r="W547" s="75">
        <f>IF(H547="USD",S547*SolCotizacion!$J$18,S547)</f>
        <v>7429.4460000000008</v>
      </c>
      <c r="X547" s="3">
        <f>ROUND(W547/(1-VLOOKUP("Total porcentaje:",ResumenCotizacion!$F:$H,3,0)),2)</f>
        <v>7429.45</v>
      </c>
      <c r="Y547" s="3">
        <f t="shared" si="26"/>
        <v>0</v>
      </c>
    </row>
    <row r="548" spans="1:25" ht="14.25" x14ac:dyDescent="0.2">
      <c r="A548" s="18" t="str">
        <f t="shared" si="24"/>
        <v>Catalogo principalOVS_ES ACADEMICOS3Y-00001</v>
      </c>
      <c r="B548" s="18" t="str">
        <f t="shared" si="25"/>
        <v>S3Y-00001OVS_ES ACADEMICO</v>
      </c>
      <c r="C548" s="18"/>
      <c r="D548" s="18" t="s">
        <v>122</v>
      </c>
      <c r="E548" s="46" t="s">
        <v>1218</v>
      </c>
      <c r="F548" s="86" t="s">
        <v>124</v>
      </c>
      <c r="G548" s="18" t="s">
        <v>122</v>
      </c>
      <c r="H548" s="45" t="s">
        <v>125</v>
      </c>
      <c r="I548" s="18" t="s">
        <v>75</v>
      </c>
      <c r="J548" s="49" t="s">
        <v>1219</v>
      </c>
      <c r="K548" s="48" t="s">
        <v>28</v>
      </c>
      <c r="L548" s="47" t="s">
        <v>90</v>
      </c>
      <c r="M548" s="44" t="s">
        <v>74</v>
      </c>
      <c r="N548" s="78" t="s">
        <v>75</v>
      </c>
      <c r="O548" s="78" t="s">
        <v>75</v>
      </c>
      <c r="P548" s="78" t="s">
        <v>75</v>
      </c>
      <c r="Q548" s="43" t="s">
        <v>1218</v>
      </c>
      <c r="R548" s="53" t="s">
        <v>76</v>
      </c>
      <c r="S548" s="76">
        <v>2.2999999999999998</v>
      </c>
      <c r="T548" s="37">
        <v>1</v>
      </c>
      <c r="U548" s="83">
        <v>1</v>
      </c>
      <c r="V548" s="45">
        <f>SUMIF(ResumenCotizacion!$C:$C,E548,ResumenCotizacion!$P:$P)</f>
        <v>0</v>
      </c>
      <c r="W548" s="75">
        <f>IF(H548="USD",S548*SolCotizacion!$J$18,S548)</f>
        <v>9493.1810000000005</v>
      </c>
      <c r="X548" s="3">
        <f>ROUND(W548/(1-VLOOKUP("Total porcentaje:",ResumenCotizacion!$F:$H,3,0)),2)</f>
        <v>9493.18</v>
      </c>
      <c r="Y548" s="3">
        <f t="shared" si="26"/>
        <v>0</v>
      </c>
    </row>
    <row r="549" spans="1:25" ht="14.25" x14ac:dyDescent="0.2">
      <c r="A549" s="18" t="str">
        <f t="shared" si="24"/>
        <v>Catalogo principalOVS_ES ACADEMICOS3Y-00002</v>
      </c>
      <c r="B549" s="18" t="str">
        <f t="shared" si="25"/>
        <v>S3Y-00002OVS_ES ACADEMICO</v>
      </c>
      <c r="C549" s="18"/>
      <c r="D549" s="18" t="s">
        <v>122</v>
      </c>
      <c r="E549" s="46" t="s">
        <v>1220</v>
      </c>
      <c r="F549" s="86" t="s">
        <v>124</v>
      </c>
      <c r="G549" s="18" t="s">
        <v>122</v>
      </c>
      <c r="H549" s="45" t="s">
        <v>125</v>
      </c>
      <c r="I549" s="18" t="s">
        <v>75</v>
      </c>
      <c r="J549" s="49" t="s">
        <v>1221</v>
      </c>
      <c r="K549" s="48" t="s">
        <v>28</v>
      </c>
      <c r="L549" s="47" t="s">
        <v>90</v>
      </c>
      <c r="M549" s="44" t="s">
        <v>74</v>
      </c>
      <c r="N549" s="78" t="s">
        <v>75</v>
      </c>
      <c r="O549" s="78" t="s">
        <v>75</v>
      </c>
      <c r="P549" s="78" t="s">
        <v>75</v>
      </c>
      <c r="Q549" s="43" t="s">
        <v>1220</v>
      </c>
      <c r="R549" s="53" t="s">
        <v>76</v>
      </c>
      <c r="S549" s="76">
        <v>2.2999999999999998</v>
      </c>
      <c r="T549" s="37">
        <v>1</v>
      </c>
      <c r="U549" s="83">
        <v>1</v>
      </c>
      <c r="V549" s="45">
        <f>SUMIF(ResumenCotizacion!$C:$C,E549,ResumenCotizacion!$P:$P)</f>
        <v>0</v>
      </c>
      <c r="W549" s="75">
        <f>IF(H549="USD",S549*SolCotizacion!$J$18,S549)</f>
        <v>9493.1810000000005</v>
      </c>
      <c r="X549" s="3">
        <f>ROUND(W549/(1-VLOOKUP("Total porcentaje:",ResumenCotizacion!$F:$H,3,0)),2)</f>
        <v>9493.18</v>
      </c>
      <c r="Y549" s="3">
        <f t="shared" si="26"/>
        <v>0</v>
      </c>
    </row>
    <row r="550" spans="1:25" ht="14.25" x14ac:dyDescent="0.2">
      <c r="A550" s="18" t="str">
        <f t="shared" si="24"/>
        <v>Catalogo principalOVS_ES ACADEMICOS3Y-00004</v>
      </c>
      <c r="B550" s="18" t="str">
        <f t="shared" si="25"/>
        <v>S3Y-00004OVS_ES ACADEMICO</v>
      </c>
      <c r="C550" s="18"/>
      <c r="D550" s="18" t="s">
        <v>122</v>
      </c>
      <c r="E550" s="46" t="s">
        <v>1222</v>
      </c>
      <c r="F550" s="86" t="s">
        <v>124</v>
      </c>
      <c r="G550" s="18" t="s">
        <v>122</v>
      </c>
      <c r="H550" s="45" t="s">
        <v>125</v>
      </c>
      <c r="I550" s="18" t="s">
        <v>75</v>
      </c>
      <c r="J550" s="49" t="s">
        <v>1223</v>
      </c>
      <c r="K550" s="48" t="s">
        <v>28</v>
      </c>
      <c r="L550" s="47" t="s">
        <v>90</v>
      </c>
      <c r="M550" s="44" t="s">
        <v>74</v>
      </c>
      <c r="N550" s="78" t="s">
        <v>75</v>
      </c>
      <c r="O550" s="78" t="s">
        <v>75</v>
      </c>
      <c r="P550" s="78" t="s">
        <v>75</v>
      </c>
      <c r="Q550" s="43" t="s">
        <v>1222</v>
      </c>
      <c r="R550" s="53" t="s">
        <v>76</v>
      </c>
      <c r="S550" s="76">
        <v>0</v>
      </c>
      <c r="T550" s="37">
        <v>1</v>
      </c>
      <c r="U550" s="83">
        <v>1</v>
      </c>
      <c r="V550" s="45">
        <f>SUMIF(ResumenCotizacion!$C:$C,E550,ResumenCotizacion!$P:$P)</f>
        <v>0</v>
      </c>
      <c r="W550" s="75">
        <f>IF(H550="USD",S550*SolCotizacion!$J$18,S550)</f>
        <v>0</v>
      </c>
      <c r="X550" s="3">
        <f>ROUND(W550/(1-VLOOKUP("Total porcentaje:",ResumenCotizacion!$F:$H,3,0)),2)</f>
        <v>0</v>
      </c>
      <c r="Y550" s="3">
        <f t="shared" si="26"/>
        <v>0</v>
      </c>
    </row>
    <row r="551" spans="1:25" ht="14.25" x14ac:dyDescent="0.2">
      <c r="A551" s="18" t="str">
        <f t="shared" si="24"/>
        <v>Catalogo principalOVS_ES ACADEMICOS3Y-00005</v>
      </c>
      <c r="B551" s="18" t="str">
        <f t="shared" si="25"/>
        <v>S3Y-00005OVS_ES ACADEMICO</v>
      </c>
      <c r="C551" s="18"/>
      <c r="D551" s="18" t="s">
        <v>122</v>
      </c>
      <c r="E551" s="46" t="s">
        <v>1224</v>
      </c>
      <c r="F551" s="86" t="s">
        <v>124</v>
      </c>
      <c r="G551" s="18" t="s">
        <v>122</v>
      </c>
      <c r="H551" s="45" t="s">
        <v>125</v>
      </c>
      <c r="I551" s="18" t="s">
        <v>75</v>
      </c>
      <c r="J551" s="49" t="s">
        <v>1225</v>
      </c>
      <c r="K551" s="48" t="s">
        <v>28</v>
      </c>
      <c r="L551" s="47" t="s">
        <v>90</v>
      </c>
      <c r="M551" s="44" t="s">
        <v>74</v>
      </c>
      <c r="N551" s="78" t="s">
        <v>75</v>
      </c>
      <c r="O551" s="78" t="s">
        <v>75</v>
      </c>
      <c r="P551" s="78" t="s">
        <v>75</v>
      </c>
      <c r="Q551" s="43" t="s">
        <v>1224</v>
      </c>
      <c r="R551" s="53" t="s">
        <v>76</v>
      </c>
      <c r="S551" s="76">
        <v>0</v>
      </c>
      <c r="T551" s="37">
        <v>1</v>
      </c>
      <c r="U551" s="83">
        <v>1</v>
      </c>
      <c r="V551" s="45">
        <f>SUMIF(ResumenCotizacion!$C:$C,E551,ResumenCotizacion!$P:$P)</f>
        <v>0</v>
      </c>
      <c r="W551" s="75">
        <f>IF(H551="USD",S551*SolCotizacion!$J$18,S551)</f>
        <v>0</v>
      </c>
      <c r="X551" s="3">
        <f>ROUND(W551/(1-VLOOKUP("Total porcentaje:",ResumenCotizacion!$F:$H,3,0)),2)</f>
        <v>0</v>
      </c>
      <c r="Y551" s="3">
        <f t="shared" si="26"/>
        <v>0</v>
      </c>
    </row>
    <row r="552" spans="1:25" ht="14.25" x14ac:dyDescent="0.2">
      <c r="A552" s="18" t="str">
        <f t="shared" si="24"/>
        <v>Catalogo principalOVS_ES ACADEMICOS3Y-00010</v>
      </c>
      <c r="B552" s="18" t="str">
        <f t="shared" si="25"/>
        <v>S3Y-00010OVS_ES ACADEMICO</v>
      </c>
      <c r="C552" s="18"/>
      <c r="D552" s="18" t="s">
        <v>122</v>
      </c>
      <c r="E552" s="46" t="s">
        <v>1226</v>
      </c>
      <c r="F552" s="86" t="s">
        <v>124</v>
      </c>
      <c r="G552" s="18" t="s">
        <v>122</v>
      </c>
      <c r="H552" s="45" t="s">
        <v>125</v>
      </c>
      <c r="I552" s="18" t="s">
        <v>75</v>
      </c>
      <c r="J552" s="49" t="s">
        <v>1227</v>
      </c>
      <c r="K552" s="48" t="s">
        <v>28</v>
      </c>
      <c r="L552" s="47" t="s">
        <v>90</v>
      </c>
      <c r="M552" s="44" t="s">
        <v>74</v>
      </c>
      <c r="N552" s="78" t="s">
        <v>75</v>
      </c>
      <c r="O552" s="78" t="s">
        <v>75</v>
      </c>
      <c r="P552" s="78" t="s">
        <v>75</v>
      </c>
      <c r="Q552" s="43" t="s">
        <v>1226</v>
      </c>
      <c r="R552" s="53" t="s">
        <v>76</v>
      </c>
      <c r="S552" s="76">
        <v>2.2999999999999998</v>
      </c>
      <c r="T552" s="37">
        <v>1</v>
      </c>
      <c r="U552" s="83">
        <v>1</v>
      </c>
      <c r="V552" s="45">
        <f>SUMIF(ResumenCotizacion!$C:$C,E552,ResumenCotizacion!$P:$P)</f>
        <v>0</v>
      </c>
      <c r="W552" s="75">
        <f>IF(H552="USD",S552*SolCotizacion!$J$18,S552)</f>
        <v>9493.1810000000005</v>
      </c>
      <c r="X552" s="3">
        <f>ROUND(W552/(1-VLOOKUP("Total porcentaje:",ResumenCotizacion!$F:$H,3,0)),2)</f>
        <v>9493.18</v>
      </c>
      <c r="Y552" s="3">
        <f t="shared" si="26"/>
        <v>0</v>
      </c>
    </row>
    <row r="553" spans="1:25" ht="14.25" x14ac:dyDescent="0.2">
      <c r="A553" s="18" t="str">
        <f t="shared" si="24"/>
        <v>Catalogo principalOVS_ES ACADEMICOS3Y-00011</v>
      </c>
      <c r="B553" s="18" t="str">
        <f t="shared" si="25"/>
        <v>S3Y-00011OVS_ES ACADEMICO</v>
      </c>
      <c r="C553" s="18"/>
      <c r="D553" s="18" t="s">
        <v>122</v>
      </c>
      <c r="E553" s="46" t="s">
        <v>1228</v>
      </c>
      <c r="F553" s="86" t="s">
        <v>124</v>
      </c>
      <c r="G553" s="18" t="s">
        <v>122</v>
      </c>
      <c r="H553" s="45" t="s">
        <v>125</v>
      </c>
      <c r="I553" s="18" t="s">
        <v>75</v>
      </c>
      <c r="J553" s="49" t="s">
        <v>1229</v>
      </c>
      <c r="K553" s="48" t="s">
        <v>28</v>
      </c>
      <c r="L553" s="47" t="s">
        <v>90</v>
      </c>
      <c r="M553" s="44" t="s">
        <v>74</v>
      </c>
      <c r="N553" s="78" t="s">
        <v>75</v>
      </c>
      <c r="O553" s="78" t="s">
        <v>75</v>
      </c>
      <c r="P553" s="78" t="s">
        <v>75</v>
      </c>
      <c r="Q553" s="43" t="s">
        <v>1228</v>
      </c>
      <c r="R553" s="53" t="s">
        <v>76</v>
      </c>
      <c r="S553" s="76">
        <v>2.2999999999999998</v>
      </c>
      <c r="T553" s="37">
        <v>1</v>
      </c>
      <c r="U553" s="83">
        <v>1</v>
      </c>
      <c r="V553" s="45">
        <f>SUMIF(ResumenCotizacion!$C:$C,E553,ResumenCotizacion!$P:$P)</f>
        <v>0</v>
      </c>
      <c r="W553" s="75">
        <f>IF(H553="USD",S553*SolCotizacion!$J$18,S553)</f>
        <v>9493.1810000000005</v>
      </c>
      <c r="X553" s="3">
        <f>ROUND(W553/(1-VLOOKUP("Total porcentaje:",ResumenCotizacion!$F:$H,3,0)),2)</f>
        <v>9493.18</v>
      </c>
      <c r="Y553" s="3">
        <f t="shared" si="26"/>
        <v>0</v>
      </c>
    </row>
    <row r="554" spans="1:25" ht="14.25" x14ac:dyDescent="0.2">
      <c r="A554" s="18" t="str">
        <f t="shared" si="24"/>
        <v>Catalogo principalOVS_ES ACADEMICOS3Y-00012</v>
      </c>
      <c r="B554" s="18" t="str">
        <f t="shared" si="25"/>
        <v>S3Y-00012OVS_ES ACADEMICO</v>
      </c>
      <c r="C554" s="18"/>
      <c r="D554" s="18" t="s">
        <v>122</v>
      </c>
      <c r="E554" s="46" t="s">
        <v>1230</v>
      </c>
      <c r="F554" s="86" t="s">
        <v>124</v>
      </c>
      <c r="G554" s="18" t="s">
        <v>122</v>
      </c>
      <c r="H554" s="45" t="s">
        <v>125</v>
      </c>
      <c r="I554" s="18" t="s">
        <v>75</v>
      </c>
      <c r="J554" s="49" t="s">
        <v>1231</v>
      </c>
      <c r="K554" s="48" t="s">
        <v>28</v>
      </c>
      <c r="L554" s="47" t="s">
        <v>90</v>
      </c>
      <c r="M554" s="44" t="s">
        <v>74</v>
      </c>
      <c r="N554" s="78" t="s">
        <v>75</v>
      </c>
      <c r="O554" s="78" t="s">
        <v>75</v>
      </c>
      <c r="P554" s="78" t="s">
        <v>75</v>
      </c>
      <c r="Q554" s="43" t="s">
        <v>1230</v>
      </c>
      <c r="R554" s="53" t="s">
        <v>76</v>
      </c>
      <c r="S554" s="76">
        <v>2.2999999999999998</v>
      </c>
      <c r="T554" s="37">
        <v>1</v>
      </c>
      <c r="U554" s="83">
        <v>1</v>
      </c>
      <c r="V554" s="45">
        <f>SUMIF(ResumenCotizacion!$C:$C,E554,ResumenCotizacion!$P:$P)</f>
        <v>0</v>
      </c>
      <c r="W554" s="75">
        <f>IF(H554="USD",S554*SolCotizacion!$J$18,S554)</f>
        <v>9493.1810000000005</v>
      </c>
      <c r="X554" s="3">
        <f>ROUND(W554/(1-VLOOKUP("Total porcentaje:",ResumenCotizacion!$F:$H,3,0)),2)</f>
        <v>9493.18</v>
      </c>
      <c r="Y554" s="3">
        <f t="shared" si="26"/>
        <v>0</v>
      </c>
    </row>
    <row r="555" spans="1:25" ht="14.25" x14ac:dyDescent="0.2">
      <c r="A555" s="18" t="str">
        <f t="shared" si="24"/>
        <v>Catalogo principalOVS_ES ACADEMICOS3Y-00013</v>
      </c>
      <c r="B555" s="18" t="str">
        <f t="shared" si="25"/>
        <v>S3Y-00013OVS_ES ACADEMICO</v>
      </c>
      <c r="C555" s="18"/>
      <c r="D555" s="18" t="s">
        <v>122</v>
      </c>
      <c r="E555" s="46" t="s">
        <v>1232</v>
      </c>
      <c r="F555" s="86" t="s">
        <v>124</v>
      </c>
      <c r="G555" s="18" t="s">
        <v>122</v>
      </c>
      <c r="H555" s="45" t="s">
        <v>125</v>
      </c>
      <c r="I555" s="18" t="s">
        <v>75</v>
      </c>
      <c r="J555" s="49" t="s">
        <v>1233</v>
      </c>
      <c r="K555" s="48" t="s">
        <v>28</v>
      </c>
      <c r="L555" s="47" t="s">
        <v>90</v>
      </c>
      <c r="M555" s="44" t="s">
        <v>74</v>
      </c>
      <c r="N555" s="78" t="s">
        <v>75</v>
      </c>
      <c r="O555" s="78" t="s">
        <v>75</v>
      </c>
      <c r="P555" s="78" t="s">
        <v>75</v>
      </c>
      <c r="Q555" s="43" t="s">
        <v>1232</v>
      </c>
      <c r="R555" s="53" t="s">
        <v>76</v>
      </c>
      <c r="S555" s="76">
        <v>2.2999999999999998</v>
      </c>
      <c r="T555" s="37">
        <v>1</v>
      </c>
      <c r="U555" s="83">
        <v>1</v>
      </c>
      <c r="V555" s="45">
        <f>SUMIF(ResumenCotizacion!$C:$C,E555,ResumenCotizacion!$P:$P)</f>
        <v>0</v>
      </c>
      <c r="W555" s="75">
        <f>IF(H555="USD",S555*SolCotizacion!$J$18,S555)</f>
        <v>9493.1810000000005</v>
      </c>
      <c r="X555" s="3">
        <f>ROUND(W555/(1-VLOOKUP("Total porcentaje:",ResumenCotizacion!$F:$H,3,0)),2)</f>
        <v>9493.18</v>
      </c>
      <c r="Y555" s="3">
        <f t="shared" si="26"/>
        <v>0</v>
      </c>
    </row>
    <row r="556" spans="1:25" ht="14.25" x14ac:dyDescent="0.2">
      <c r="A556" s="18" t="str">
        <f t="shared" si="24"/>
        <v>Catalogo principalOVS_ES ACADEMICOT6L-00250</v>
      </c>
      <c r="B556" s="18" t="str">
        <f t="shared" si="25"/>
        <v>T6L-00250OVS_ES ACADEMICO</v>
      </c>
      <c r="C556" s="18"/>
      <c r="D556" s="18" t="s">
        <v>122</v>
      </c>
      <c r="E556" s="46" t="s">
        <v>1234</v>
      </c>
      <c r="F556" s="86" t="s">
        <v>124</v>
      </c>
      <c r="G556" s="18" t="s">
        <v>122</v>
      </c>
      <c r="H556" s="45" t="s">
        <v>125</v>
      </c>
      <c r="I556" s="18" t="s">
        <v>75</v>
      </c>
      <c r="J556" s="49" t="s">
        <v>1235</v>
      </c>
      <c r="K556" s="48" t="s">
        <v>28</v>
      </c>
      <c r="L556" s="47" t="s">
        <v>90</v>
      </c>
      <c r="M556" s="44" t="s">
        <v>74</v>
      </c>
      <c r="N556" s="78" t="s">
        <v>75</v>
      </c>
      <c r="O556" s="78" t="s">
        <v>75</v>
      </c>
      <c r="P556" s="78" t="s">
        <v>75</v>
      </c>
      <c r="Q556" s="43" t="s">
        <v>1234</v>
      </c>
      <c r="R556" s="53" t="s">
        <v>127</v>
      </c>
      <c r="S556" s="76">
        <v>161</v>
      </c>
      <c r="T556" s="37">
        <v>1</v>
      </c>
      <c r="U556" s="83">
        <v>1</v>
      </c>
      <c r="V556" s="45">
        <f>SUMIF(ResumenCotizacion!$C:$C,E556,ResumenCotizacion!$P:$P)</f>
        <v>0</v>
      </c>
      <c r="W556" s="75">
        <f>IF(H556="USD",S556*SolCotizacion!$J$18,S556)</f>
        <v>664522.67000000004</v>
      </c>
      <c r="X556" s="3">
        <f>ROUND(W556/(1-VLOOKUP("Total porcentaje:",ResumenCotizacion!$F:$H,3,0)),2)</f>
        <v>664522.67000000004</v>
      </c>
      <c r="Y556" s="3">
        <f t="shared" si="26"/>
        <v>0</v>
      </c>
    </row>
    <row r="557" spans="1:25" ht="14.25" x14ac:dyDescent="0.2">
      <c r="A557" s="18" t="str">
        <f t="shared" si="24"/>
        <v>Catalogo principalOVS_ES ACADEMICOT6L-00251</v>
      </c>
      <c r="B557" s="18" t="str">
        <f t="shared" si="25"/>
        <v>T6L-00251OVS_ES ACADEMICO</v>
      </c>
      <c r="C557" s="18"/>
      <c r="D557" s="18" t="s">
        <v>122</v>
      </c>
      <c r="E557" s="46" t="s">
        <v>1236</v>
      </c>
      <c r="F557" s="86" t="s">
        <v>124</v>
      </c>
      <c r="G557" s="18" t="s">
        <v>122</v>
      </c>
      <c r="H557" s="45" t="s">
        <v>125</v>
      </c>
      <c r="I557" s="18" t="s">
        <v>75</v>
      </c>
      <c r="J557" s="49" t="s">
        <v>1237</v>
      </c>
      <c r="K557" s="48" t="s">
        <v>28</v>
      </c>
      <c r="L557" s="47" t="s">
        <v>90</v>
      </c>
      <c r="M557" s="44" t="s">
        <v>74</v>
      </c>
      <c r="N557" s="78" t="s">
        <v>75</v>
      </c>
      <c r="O557" s="78" t="s">
        <v>75</v>
      </c>
      <c r="P557" s="78" t="s">
        <v>75</v>
      </c>
      <c r="Q557" s="43" t="s">
        <v>1236</v>
      </c>
      <c r="R557" s="53" t="s">
        <v>127</v>
      </c>
      <c r="S557" s="76">
        <v>161</v>
      </c>
      <c r="T557" s="37">
        <v>1</v>
      </c>
      <c r="U557" s="83">
        <v>1</v>
      </c>
      <c r="V557" s="45">
        <f>SUMIF(ResumenCotizacion!$C:$C,E557,ResumenCotizacion!$P:$P)</f>
        <v>0</v>
      </c>
      <c r="W557" s="75">
        <f>IF(H557="USD",S557*SolCotizacion!$J$18,S557)</f>
        <v>664522.67000000004</v>
      </c>
      <c r="X557" s="3">
        <f>ROUND(W557/(1-VLOOKUP("Total porcentaje:",ResumenCotizacion!$F:$H,3,0)),2)</f>
        <v>664522.67000000004</v>
      </c>
      <c r="Y557" s="3">
        <f t="shared" si="26"/>
        <v>0</v>
      </c>
    </row>
    <row r="558" spans="1:25" ht="14.25" x14ac:dyDescent="0.2">
      <c r="A558" s="18" t="str">
        <f t="shared" si="24"/>
        <v>Catalogo principalOVS_ES ACADEMICOT98-02611</v>
      </c>
      <c r="B558" s="18" t="str">
        <f t="shared" si="25"/>
        <v>T98-02611OVS_ES ACADEMICO</v>
      </c>
      <c r="C558" s="18"/>
      <c r="D558" s="18" t="s">
        <v>122</v>
      </c>
      <c r="E558" s="46" t="s">
        <v>1238</v>
      </c>
      <c r="F558" s="86" t="s">
        <v>124</v>
      </c>
      <c r="G558" s="18" t="s">
        <v>122</v>
      </c>
      <c r="H558" s="45" t="s">
        <v>125</v>
      </c>
      <c r="I558" s="18" t="s">
        <v>75</v>
      </c>
      <c r="J558" s="49" t="s">
        <v>1239</v>
      </c>
      <c r="K558" s="48" t="s">
        <v>28</v>
      </c>
      <c r="L558" s="47" t="s">
        <v>90</v>
      </c>
      <c r="M558" s="44" t="s">
        <v>74</v>
      </c>
      <c r="N558" s="78" t="s">
        <v>75</v>
      </c>
      <c r="O558" s="78" t="s">
        <v>75</v>
      </c>
      <c r="P558" s="78" t="s">
        <v>75</v>
      </c>
      <c r="Q558" s="43" t="s">
        <v>1238</v>
      </c>
      <c r="R558" s="53" t="s">
        <v>127</v>
      </c>
      <c r="S558" s="76">
        <v>4.68</v>
      </c>
      <c r="T558" s="37">
        <v>1</v>
      </c>
      <c r="U558" s="83">
        <v>1</v>
      </c>
      <c r="V558" s="45">
        <f>SUMIF(ResumenCotizacion!$C:$C,E558,ResumenCotizacion!$P:$P)</f>
        <v>0</v>
      </c>
      <c r="W558" s="75">
        <f>IF(H558="USD",S558*SolCotizacion!$J$18,S558)</f>
        <v>19316.559600000001</v>
      </c>
      <c r="X558" s="3">
        <f>ROUND(W558/(1-VLOOKUP("Total porcentaje:",ResumenCotizacion!$F:$H,3,0)),2)</f>
        <v>19316.560000000001</v>
      </c>
      <c r="Y558" s="3">
        <f t="shared" si="26"/>
        <v>0</v>
      </c>
    </row>
    <row r="559" spans="1:25" ht="14.25" x14ac:dyDescent="0.2">
      <c r="A559" s="18" t="str">
        <f t="shared" si="24"/>
        <v>Catalogo principalOVS_ES ACADEMICOT98-02612</v>
      </c>
      <c r="B559" s="18" t="str">
        <f t="shared" si="25"/>
        <v>T98-02612OVS_ES ACADEMICO</v>
      </c>
      <c r="C559" s="18"/>
      <c r="D559" s="18" t="s">
        <v>122</v>
      </c>
      <c r="E559" s="46" t="s">
        <v>1240</v>
      </c>
      <c r="F559" s="86" t="s">
        <v>124</v>
      </c>
      <c r="G559" s="18" t="s">
        <v>122</v>
      </c>
      <c r="H559" s="45" t="s">
        <v>125</v>
      </c>
      <c r="I559" s="18" t="s">
        <v>75</v>
      </c>
      <c r="J559" s="49" t="s">
        <v>1241</v>
      </c>
      <c r="K559" s="48" t="s">
        <v>28</v>
      </c>
      <c r="L559" s="47" t="s">
        <v>90</v>
      </c>
      <c r="M559" s="44" t="s">
        <v>74</v>
      </c>
      <c r="N559" s="78" t="s">
        <v>75</v>
      </c>
      <c r="O559" s="78" t="s">
        <v>75</v>
      </c>
      <c r="P559" s="78" t="s">
        <v>75</v>
      </c>
      <c r="Q559" s="43" t="s">
        <v>1240</v>
      </c>
      <c r="R559" s="53" t="s">
        <v>127</v>
      </c>
      <c r="S559" s="76">
        <v>4.68</v>
      </c>
      <c r="T559" s="37">
        <v>1</v>
      </c>
      <c r="U559" s="83">
        <v>1</v>
      </c>
      <c r="V559" s="45">
        <f>SUMIF(ResumenCotizacion!$C:$C,E559,ResumenCotizacion!$P:$P)</f>
        <v>0</v>
      </c>
      <c r="W559" s="75">
        <f>IF(H559="USD",S559*SolCotizacion!$J$18,S559)</f>
        <v>19316.559600000001</v>
      </c>
      <c r="X559" s="3">
        <f>ROUND(W559/(1-VLOOKUP("Total porcentaje:",ResumenCotizacion!$F:$H,3,0)),2)</f>
        <v>19316.560000000001</v>
      </c>
      <c r="Y559" s="3">
        <f t="shared" si="26"/>
        <v>0</v>
      </c>
    </row>
    <row r="560" spans="1:25" ht="14.25" x14ac:dyDescent="0.2">
      <c r="A560" s="18" t="str">
        <f t="shared" si="24"/>
        <v>Catalogo principalOVS_ES ACADEMICOT98-02613</v>
      </c>
      <c r="B560" s="18" t="str">
        <f t="shared" si="25"/>
        <v>T98-02613OVS_ES ACADEMICO</v>
      </c>
      <c r="C560" s="18"/>
      <c r="D560" s="18" t="s">
        <v>122</v>
      </c>
      <c r="E560" s="46" t="s">
        <v>1242</v>
      </c>
      <c r="F560" s="86" t="s">
        <v>124</v>
      </c>
      <c r="G560" s="18" t="s">
        <v>122</v>
      </c>
      <c r="H560" s="45" t="s">
        <v>125</v>
      </c>
      <c r="I560" s="18" t="s">
        <v>75</v>
      </c>
      <c r="J560" s="49" t="s">
        <v>1243</v>
      </c>
      <c r="K560" s="48" t="s">
        <v>28</v>
      </c>
      <c r="L560" s="47" t="s">
        <v>90</v>
      </c>
      <c r="M560" s="44" t="s">
        <v>74</v>
      </c>
      <c r="N560" s="78" t="s">
        <v>75</v>
      </c>
      <c r="O560" s="78" t="s">
        <v>75</v>
      </c>
      <c r="P560" s="78" t="s">
        <v>75</v>
      </c>
      <c r="Q560" s="43" t="s">
        <v>1242</v>
      </c>
      <c r="R560" s="53" t="s">
        <v>127</v>
      </c>
      <c r="S560" s="76">
        <v>4.68</v>
      </c>
      <c r="T560" s="37">
        <v>1</v>
      </c>
      <c r="U560" s="83">
        <v>1</v>
      </c>
      <c r="V560" s="45">
        <f>SUMIF(ResumenCotizacion!$C:$C,E560,ResumenCotizacion!$P:$P)</f>
        <v>0</v>
      </c>
      <c r="W560" s="75">
        <f>IF(H560="USD",S560*SolCotizacion!$J$18,S560)</f>
        <v>19316.559600000001</v>
      </c>
      <c r="X560" s="3">
        <f>ROUND(W560/(1-VLOOKUP("Total porcentaje:",ResumenCotizacion!$F:$H,3,0)),2)</f>
        <v>19316.560000000001</v>
      </c>
      <c r="Y560" s="3">
        <f t="shared" si="26"/>
        <v>0</v>
      </c>
    </row>
    <row r="561" spans="1:25" ht="14.25" x14ac:dyDescent="0.2">
      <c r="A561" s="18" t="str">
        <f t="shared" si="24"/>
        <v>Catalogo principalOVS_ES ACADEMICOT98-02614</v>
      </c>
      <c r="B561" s="18" t="str">
        <f t="shared" si="25"/>
        <v>T98-02614OVS_ES ACADEMICO</v>
      </c>
      <c r="C561" s="18"/>
      <c r="D561" s="18" t="s">
        <v>122</v>
      </c>
      <c r="E561" s="46" t="s">
        <v>1244</v>
      </c>
      <c r="F561" s="86" t="s">
        <v>124</v>
      </c>
      <c r="G561" s="18" t="s">
        <v>122</v>
      </c>
      <c r="H561" s="45" t="s">
        <v>125</v>
      </c>
      <c r="I561" s="18" t="s">
        <v>75</v>
      </c>
      <c r="J561" s="49" t="s">
        <v>1245</v>
      </c>
      <c r="K561" s="48" t="s">
        <v>28</v>
      </c>
      <c r="L561" s="47" t="s">
        <v>90</v>
      </c>
      <c r="M561" s="44" t="s">
        <v>74</v>
      </c>
      <c r="N561" s="78" t="s">
        <v>75</v>
      </c>
      <c r="O561" s="78" t="s">
        <v>75</v>
      </c>
      <c r="P561" s="78" t="s">
        <v>75</v>
      </c>
      <c r="Q561" s="43" t="s">
        <v>1244</v>
      </c>
      <c r="R561" s="53" t="s">
        <v>127</v>
      </c>
      <c r="S561" s="76">
        <v>4.68</v>
      </c>
      <c r="T561" s="37">
        <v>1</v>
      </c>
      <c r="U561" s="83">
        <v>1</v>
      </c>
      <c r="V561" s="45">
        <f>SUMIF(ResumenCotizacion!$C:$C,E561,ResumenCotizacion!$P:$P)</f>
        <v>0</v>
      </c>
      <c r="W561" s="75">
        <f>IF(H561="USD",S561*SolCotizacion!$J$18,S561)</f>
        <v>19316.559600000001</v>
      </c>
      <c r="X561" s="3">
        <f>ROUND(W561/(1-VLOOKUP("Total porcentaje:",ResumenCotizacion!$F:$H,3,0)),2)</f>
        <v>19316.560000000001</v>
      </c>
      <c r="Y561" s="3">
        <f t="shared" si="26"/>
        <v>0</v>
      </c>
    </row>
    <row r="562" spans="1:25" ht="14.25" x14ac:dyDescent="0.2">
      <c r="A562" s="18" t="str">
        <f t="shared" si="24"/>
        <v>Catalogo principalOVS_ES ACADEMICOT98-02615</v>
      </c>
      <c r="B562" s="18" t="str">
        <f t="shared" si="25"/>
        <v>T98-02615OVS_ES ACADEMICO</v>
      </c>
      <c r="C562" s="18"/>
      <c r="D562" s="18" t="s">
        <v>122</v>
      </c>
      <c r="E562" s="46" t="s">
        <v>1246</v>
      </c>
      <c r="F562" s="86" t="s">
        <v>124</v>
      </c>
      <c r="G562" s="18" t="s">
        <v>122</v>
      </c>
      <c r="H562" s="45" t="s">
        <v>125</v>
      </c>
      <c r="I562" s="18" t="s">
        <v>75</v>
      </c>
      <c r="J562" s="49" t="s">
        <v>1247</v>
      </c>
      <c r="K562" s="48" t="s">
        <v>28</v>
      </c>
      <c r="L562" s="47" t="s">
        <v>90</v>
      </c>
      <c r="M562" s="44" t="s">
        <v>74</v>
      </c>
      <c r="N562" s="78" t="s">
        <v>75</v>
      </c>
      <c r="O562" s="78" t="s">
        <v>75</v>
      </c>
      <c r="P562" s="78" t="s">
        <v>75</v>
      </c>
      <c r="Q562" s="43" t="s">
        <v>1246</v>
      </c>
      <c r="R562" s="53" t="s">
        <v>127</v>
      </c>
      <c r="S562" s="76">
        <v>3.12</v>
      </c>
      <c r="T562" s="37">
        <v>1</v>
      </c>
      <c r="U562" s="83">
        <v>1</v>
      </c>
      <c r="V562" s="45">
        <f>SUMIF(ResumenCotizacion!$C:$C,E562,ResumenCotizacion!$P:$P)</f>
        <v>0</v>
      </c>
      <c r="W562" s="75">
        <f>IF(H562="USD",S562*SolCotizacion!$J$18,S562)</f>
        <v>12877.706400000001</v>
      </c>
      <c r="X562" s="3">
        <f>ROUND(W562/(1-VLOOKUP("Total porcentaje:",ResumenCotizacion!$F:$H,3,0)),2)</f>
        <v>12877.71</v>
      </c>
      <c r="Y562" s="3">
        <f t="shared" si="26"/>
        <v>0</v>
      </c>
    </row>
    <row r="563" spans="1:25" ht="14.25" x14ac:dyDescent="0.2">
      <c r="A563" s="18" t="str">
        <f t="shared" si="24"/>
        <v>Catalogo principalOVS_ES ACADEMICOT98-02616</v>
      </c>
      <c r="B563" s="18" t="str">
        <f t="shared" si="25"/>
        <v>T98-02616OVS_ES ACADEMICO</v>
      </c>
      <c r="C563" s="18"/>
      <c r="D563" s="18" t="s">
        <v>122</v>
      </c>
      <c r="E563" s="46" t="s">
        <v>1248</v>
      </c>
      <c r="F563" s="86" t="s">
        <v>124</v>
      </c>
      <c r="G563" s="18" t="s">
        <v>122</v>
      </c>
      <c r="H563" s="45" t="s">
        <v>125</v>
      </c>
      <c r="I563" s="18" t="s">
        <v>75</v>
      </c>
      <c r="J563" s="49" t="s">
        <v>1249</v>
      </c>
      <c r="K563" s="48" t="s">
        <v>28</v>
      </c>
      <c r="L563" s="47" t="s">
        <v>90</v>
      </c>
      <c r="M563" s="44" t="s">
        <v>74</v>
      </c>
      <c r="N563" s="78" t="s">
        <v>75</v>
      </c>
      <c r="O563" s="78" t="s">
        <v>75</v>
      </c>
      <c r="P563" s="78" t="s">
        <v>75</v>
      </c>
      <c r="Q563" s="43" t="s">
        <v>1248</v>
      </c>
      <c r="R563" s="53" t="s">
        <v>127</v>
      </c>
      <c r="S563" s="76">
        <v>3.12</v>
      </c>
      <c r="T563" s="37">
        <v>1</v>
      </c>
      <c r="U563" s="83">
        <v>1</v>
      </c>
      <c r="V563" s="45">
        <f>SUMIF(ResumenCotizacion!$C:$C,E563,ResumenCotizacion!$P:$P)</f>
        <v>0</v>
      </c>
      <c r="W563" s="75">
        <f>IF(H563="USD",S563*SolCotizacion!$J$18,S563)</f>
        <v>12877.706400000001</v>
      </c>
      <c r="X563" s="3">
        <f>ROUND(W563/(1-VLOOKUP("Total porcentaje:",ResumenCotizacion!$F:$H,3,0)),2)</f>
        <v>12877.71</v>
      </c>
      <c r="Y563" s="3">
        <f t="shared" si="26"/>
        <v>0</v>
      </c>
    </row>
    <row r="564" spans="1:25" ht="14.25" x14ac:dyDescent="0.2">
      <c r="A564" s="18" t="str">
        <f t="shared" si="24"/>
        <v>Catalogo principalOVS_ES ACADEMICOT99-01044</v>
      </c>
      <c r="B564" s="18" t="str">
        <f t="shared" si="25"/>
        <v>T99-01044OVS_ES ACADEMICO</v>
      </c>
      <c r="C564" s="18"/>
      <c r="D564" s="18" t="s">
        <v>122</v>
      </c>
      <c r="E564" s="46" t="s">
        <v>1250</v>
      </c>
      <c r="F564" s="86" t="s">
        <v>124</v>
      </c>
      <c r="G564" s="18" t="s">
        <v>122</v>
      </c>
      <c r="H564" s="45" t="s">
        <v>125</v>
      </c>
      <c r="I564" s="18" t="s">
        <v>75</v>
      </c>
      <c r="J564" s="49" t="s">
        <v>1251</v>
      </c>
      <c r="K564" s="48" t="s">
        <v>28</v>
      </c>
      <c r="L564" s="47" t="s">
        <v>90</v>
      </c>
      <c r="M564" s="44" t="s">
        <v>74</v>
      </c>
      <c r="N564" s="78" t="s">
        <v>75</v>
      </c>
      <c r="O564" s="78" t="s">
        <v>75</v>
      </c>
      <c r="P564" s="78" t="s">
        <v>75</v>
      </c>
      <c r="Q564" s="43" t="s">
        <v>1250</v>
      </c>
      <c r="R564" s="53" t="s">
        <v>127</v>
      </c>
      <c r="S564" s="76">
        <v>2108</v>
      </c>
      <c r="T564" s="37">
        <v>1</v>
      </c>
      <c r="U564" s="83">
        <v>1</v>
      </c>
      <c r="V564" s="45">
        <f>SUMIF(ResumenCotizacion!$C:$C,E564,ResumenCotizacion!$P:$P)</f>
        <v>0</v>
      </c>
      <c r="W564" s="75">
        <f>IF(H564="USD",S564*SolCotizacion!$J$18,S564)</f>
        <v>8700706.7599999998</v>
      </c>
      <c r="X564" s="3">
        <f>ROUND(W564/(1-VLOOKUP("Total porcentaje:",ResumenCotizacion!$F:$H,3,0)),2)</f>
        <v>8700706.7599999998</v>
      </c>
      <c r="Y564" s="3">
        <f t="shared" si="26"/>
        <v>0</v>
      </c>
    </row>
    <row r="565" spans="1:25" ht="14.25" x14ac:dyDescent="0.2">
      <c r="A565" s="18" t="str">
        <f t="shared" si="24"/>
        <v>Catalogo principalOVS_ES ACADEMICOT99-01045</v>
      </c>
      <c r="B565" s="18" t="str">
        <f t="shared" si="25"/>
        <v>T99-01045OVS_ES ACADEMICO</v>
      </c>
      <c r="C565" s="18"/>
      <c r="D565" s="18" t="s">
        <v>122</v>
      </c>
      <c r="E565" s="46" t="s">
        <v>1252</v>
      </c>
      <c r="F565" s="86" t="s">
        <v>124</v>
      </c>
      <c r="G565" s="18" t="s">
        <v>122</v>
      </c>
      <c r="H565" s="45" t="s">
        <v>125</v>
      </c>
      <c r="I565" s="18" t="s">
        <v>75</v>
      </c>
      <c r="J565" s="49" t="s">
        <v>1253</v>
      </c>
      <c r="K565" s="48" t="s">
        <v>28</v>
      </c>
      <c r="L565" s="47" t="s">
        <v>90</v>
      </c>
      <c r="M565" s="44" t="s">
        <v>74</v>
      </c>
      <c r="N565" s="78" t="s">
        <v>75</v>
      </c>
      <c r="O565" s="78" t="s">
        <v>75</v>
      </c>
      <c r="P565" s="78" t="s">
        <v>75</v>
      </c>
      <c r="Q565" s="43" t="s">
        <v>1252</v>
      </c>
      <c r="R565" s="53" t="s">
        <v>127</v>
      </c>
      <c r="S565" s="76">
        <v>2108</v>
      </c>
      <c r="T565" s="37">
        <v>1</v>
      </c>
      <c r="U565" s="83">
        <v>1</v>
      </c>
      <c r="V565" s="45">
        <f>SUMIF(ResumenCotizacion!$C:$C,E565,ResumenCotizacion!$P:$P)</f>
        <v>0</v>
      </c>
      <c r="W565" s="75">
        <f>IF(H565="USD",S565*SolCotizacion!$J$18,S565)</f>
        <v>8700706.7599999998</v>
      </c>
      <c r="X565" s="3">
        <f>ROUND(W565/(1-VLOOKUP("Total porcentaje:",ResumenCotizacion!$F:$H,3,0)),2)</f>
        <v>8700706.7599999998</v>
      </c>
      <c r="Y565" s="3">
        <f t="shared" si="26"/>
        <v>0</v>
      </c>
    </row>
    <row r="566" spans="1:25" ht="14.25" x14ac:dyDescent="0.2">
      <c r="A566" s="18" t="str">
        <f t="shared" si="24"/>
        <v>Catalogo principalOVS_ES ACADEMICOTSC-01192</v>
      </c>
      <c r="B566" s="18" t="str">
        <f t="shared" si="25"/>
        <v>TSC-01192OVS_ES ACADEMICO</v>
      </c>
      <c r="C566" s="18"/>
      <c r="D566" s="18" t="s">
        <v>122</v>
      </c>
      <c r="E566" s="46" t="s">
        <v>1254</v>
      </c>
      <c r="F566" s="86" t="s">
        <v>124</v>
      </c>
      <c r="G566" s="18" t="s">
        <v>122</v>
      </c>
      <c r="H566" s="45" t="s">
        <v>125</v>
      </c>
      <c r="I566" s="18" t="s">
        <v>75</v>
      </c>
      <c r="J566" s="49" t="s">
        <v>1255</v>
      </c>
      <c r="K566" s="48" t="s">
        <v>28</v>
      </c>
      <c r="L566" s="47" t="s">
        <v>90</v>
      </c>
      <c r="M566" s="44" t="s">
        <v>74</v>
      </c>
      <c r="N566" s="78" t="s">
        <v>75</v>
      </c>
      <c r="O566" s="78" t="s">
        <v>75</v>
      </c>
      <c r="P566" s="78" t="s">
        <v>75</v>
      </c>
      <c r="Q566" s="43" t="s">
        <v>1254</v>
      </c>
      <c r="R566" s="53" t="s">
        <v>127</v>
      </c>
      <c r="S566" s="76">
        <v>1.25</v>
      </c>
      <c r="T566" s="37">
        <v>1</v>
      </c>
      <c r="U566" s="83">
        <v>1</v>
      </c>
      <c r="V566" s="45">
        <f>SUMIF(ResumenCotizacion!$C:$C,E566,ResumenCotizacion!$P:$P)</f>
        <v>0</v>
      </c>
      <c r="W566" s="75">
        <f>IF(H566="USD",S566*SolCotizacion!$J$18,S566)</f>
        <v>5159.3375000000005</v>
      </c>
      <c r="X566" s="3">
        <f>ROUND(W566/(1-VLOOKUP("Total porcentaje:",ResumenCotizacion!$F:$H,3,0)),2)</f>
        <v>5159.34</v>
      </c>
      <c r="Y566" s="3">
        <f t="shared" si="26"/>
        <v>0</v>
      </c>
    </row>
    <row r="567" spans="1:25" ht="14.25" x14ac:dyDescent="0.2">
      <c r="A567" s="18" t="str">
        <f t="shared" si="24"/>
        <v>Catalogo principalOVS_ES ACADEMICOTSC-01193</v>
      </c>
      <c r="B567" s="18" t="str">
        <f t="shared" si="25"/>
        <v>TSC-01193OVS_ES ACADEMICO</v>
      </c>
      <c r="C567" s="18"/>
      <c r="D567" s="18" t="s">
        <v>122</v>
      </c>
      <c r="E567" s="46" t="s">
        <v>1256</v>
      </c>
      <c r="F567" s="86" t="s">
        <v>124</v>
      </c>
      <c r="G567" s="18" t="s">
        <v>122</v>
      </c>
      <c r="H567" s="45" t="s">
        <v>125</v>
      </c>
      <c r="I567" s="18" t="s">
        <v>75</v>
      </c>
      <c r="J567" s="49" t="s">
        <v>1257</v>
      </c>
      <c r="K567" s="48" t="s">
        <v>28</v>
      </c>
      <c r="L567" s="47" t="s">
        <v>90</v>
      </c>
      <c r="M567" s="44" t="s">
        <v>74</v>
      </c>
      <c r="N567" s="78" t="s">
        <v>75</v>
      </c>
      <c r="O567" s="78" t="s">
        <v>75</v>
      </c>
      <c r="P567" s="78" t="s">
        <v>75</v>
      </c>
      <c r="Q567" s="43" t="s">
        <v>1256</v>
      </c>
      <c r="R567" s="53" t="s">
        <v>127</v>
      </c>
      <c r="S567" s="76">
        <v>1.25</v>
      </c>
      <c r="T567" s="37">
        <v>1</v>
      </c>
      <c r="U567" s="83">
        <v>1</v>
      </c>
      <c r="V567" s="45">
        <f>SUMIF(ResumenCotizacion!$C:$C,E567,ResumenCotizacion!$P:$P)</f>
        <v>0</v>
      </c>
      <c r="W567" s="75">
        <f>IF(H567="USD",S567*SolCotizacion!$J$18,S567)</f>
        <v>5159.3375000000005</v>
      </c>
      <c r="X567" s="3">
        <f>ROUND(W567/(1-VLOOKUP("Total porcentaje:",ResumenCotizacion!$F:$H,3,0)),2)</f>
        <v>5159.34</v>
      </c>
      <c r="Y567" s="3">
        <f t="shared" si="26"/>
        <v>0</v>
      </c>
    </row>
    <row r="568" spans="1:25" ht="14.25" x14ac:dyDescent="0.2">
      <c r="A568" s="18" t="str">
        <f t="shared" si="24"/>
        <v>Catalogo principalOVS_ES ACADEMICOTSC-01194</v>
      </c>
      <c r="B568" s="18" t="str">
        <f t="shared" si="25"/>
        <v>TSC-01194OVS_ES ACADEMICO</v>
      </c>
      <c r="C568" s="18"/>
      <c r="D568" s="18" t="s">
        <v>122</v>
      </c>
      <c r="E568" s="46" t="s">
        <v>1258</v>
      </c>
      <c r="F568" s="86" t="s">
        <v>124</v>
      </c>
      <c r="G568" s="18" t="s">
        <v>122</v>
      </c>
      <c r="H568" s="45" t="s">
        <v>125</v>
      </c>
      <c r="I568" s="18" t="s">
        <v>75</v>
      </c>
      <c r="J568" s="49" t="s">
        <v>1259</v>
      </c>
      <c r="K568" s="48" t="s">
        <v>28</v>
      </c>
      <c r="L568" s="47" t="s">
        <v>90</v>
      </c>
      <c r="M568" s="44" t="s">
        <v>74</v>
      </c>
      <c r="N568" s="78" t="s">
        <v>75</v>
      </c>
      <c r="O568" s="78" t="s">
        <v>75</v>
      </c>
      <c r="P568" s="78" t="s">
        <v>75</v>
      </c>
      <c r="Q568" s="43" t="s">
        <v>1258</v>
      </c>
      <c r="R568" s="53" t="s">
        <v>127</v>
      </c>
      <c r="S568" s="76">
        <v>1.25</v>
      </c>
      <c r="T568" s="37">
        <v>1</v>
      </c>
      <c r="U568" s="83">
        <v>1</v>
      </c>
      <c r="V568" s="45">
        <f>SUMIF(ResumenCotizacion!$C:$C,E568,ResumenCotizacion!$P:$P)</f>
        <v>0</v>
      </c>
      <c r="W568" s="75">
        <f>IF(H568="USD",S568*SolCotizacion!$J$18,S568)</f>
        <v>5159.3375000000005</v>
      </c>
      <c r="X568" s="3">
        <f>ROUND(W568/(1-VLOOKUP("Total porcentaje:",ResumenCotizacion!$F:$H,3,0)),2)</f>
        <v>5159.34</v>
      </c>
      <c r="Y568" s="3">
        <f t="shared" si="26"/>
        <v>0</v>
      </c>
    </row>
    <row r="569" spans="1:25" ht="14.25" x14ac:dyDescent="0.2">
      <c r="A569" s="18" t="str">
        <f t="shared" si="24"/>
        <v>Catalogo principalOVS_ES ACADEMICOTSC-01195</v>
      </c>
      <c r="B569" s="18" t="str">
        <f t="shared" si="25"/>
        <v>TSC-01195OVS_ES ACADEMICO</v>
      </c>
      <c r="C569" s="18"/>
      <c r="D569" s="18" t="s">
        <v>122</v>
      </c>
      <c r="E569" s="46" t="s">
        <v>1260</v>
      </c>
      <c r="F569" s="86" t="s">
        <v>124</v>
      </c>
      <c r="G569" s="18" t="s">
        <v>122</v>
      </c>
      <c r="H569" s="45" t="s">
        <v>125</v>
      </c>
      <c r="I569" s="18" t="s">
        <v>75</v>
      </c>
      <c r="J569" s="49" t="s">
        <v>1261</v>
      </c>
      <c r="K569" s="48" t="s">
        <v>28</v>
      </c>
      <c r="L569" s="47" t="s">
        <v>90</v>
      </c>
      <c r="M569" s="44" t="s">
        <v>74</v>
      </c>
      <c r="N569" s="78" t="s">
        <v>75</v>
      </c>
      <c r="O569" s="78" t="s">
        <v>75</v>
      </c>
      <c r="P569" s="78" t="s">
        <v>75</v>
      </c>
      <c r="Q569" s="43" t="s">
        <v>1260</v>
      </c>
      <c r="R569" s="53" t="s">
        <v>127</v>
      </c>
      <c r="S569" s="76">
        <v>1.25</v>
      </c>
      <c r="T569" s="37">
        <v>1</v>
      </c>
      <c r="U569" s="83">
        <v>1</v>
      </c>
      <c r="V569" s="45">
        <f>SUMIF(ResumenCotizacion!$C:$C,E569,ResumenCotizacion!$P:$P)</f>
        <v>0</v>
      </c>
      <c r="W569" s="75">
        <f>IF(H569="USD",S569*SolCotizacion!$J$18,S569)</f>
        <v>5159.3375000000005</v>
      </c>
      <c r="X569" s="3">
        <f>ROUND(W569/(1-VLOOKUP("Total porcentaje:",ResumenCotizacion!$F:$H,3,0)),2)</f>
        <v>5159.34</v>
      </c>
      <c r="Y569" s="3">
        <f t="shared" si="26"/>
        <v>0</v>
      </c>
    </row>
    <row r="570" spans="1:25" ht="14.25" x14ac:dyDescent="0.2">
      <c r="A570" s="18" t="str">
        <f t="shared" si="24"/>
        <v>Catalogo principalOVS_ES ACADEMICOTSC-01196</v>
      </c>
      <c r="B570" s="18" t="str">
        <f t="shared" si="25"/>
        <v>TSC-01196OVS_ES ACADEMICO</v>
      </c>
      <c r="C570" s="18"/>
      <c r="D570" s="18" t="s">
        <v>122</v>
      </c>
      <c r="E570" s="46" t="s">
        <v>1262</v>
      </c>
      <c r="F570" s="86" t="s">
        <v>124</v>
      </c>
      <c r="G570" s="18" t="s">
        <v>122</v>
      </c>
      <c r="H570" s="45" t="s">
        <v>125</v>
      </c>
      <c r="I570" s="18" t="s">
        <v>75</v>
      </c>
      <c r="J570" s="49" t="s">
        <v>1263</v>
      </c>
      <c r="K570" s="48" t="s">
        <v>28</v>
      </c>
      <c r="L570" s="47" t="s">
        <v>90</v>
      </c>
      <c r="M570" s="44" t="s">
        <v>74</v>
      </c>
      <c r="N570" s="78" t="s">
        <v>75</v>
      </c>
      <c r="O570" s="78" t="s">
        <v>75</v>
      </c>
      <c r="P570" s="78" t="s">
        <v>75</v>
      </c>
      <c r="Q570" s="43" t="s">
        <v>1262</v>
      </c>
      <c r="R570" s="53" t="s">
        <v>127</v>
      </c>
      <c r="S570" s="76">
        <v>0.94</v>
      </c>
      <c r="T570" s="37">
        <v>1</v>
      </c>
      <c r="U570" s="83">
        <v>1</v>
      </c>
      <c r="V570" s="45">
        <f>SUMIF(ResumenCotizacion!$C:$C,E570,ResumenCotizacion!$P:$P)</f>
        <v>0</v>
      </c>
      <c r="W570" s="75">
        <f>IF(H570="USD",S570*SolCotizacion!$J$18,S570)</f>
        <v>3879.8218000000002</v>
      </c>
      <c r="X570" s="3">
        <f>ROUND(W570/(1-VLOOKUP("Total porcentaje:",ResumenCotizacion!$F:$H,3,0)),2)</f>
        <v>3879.82</v>
      </c>
      <c r="Y570" s="3">
        <f t="shared" si="26"/>
        <v>0</v>
      </c>
    </row>
    <row r="571" spans="1:25" ht="14.25" x14ac:dyDescent="0.2">
      <c r="A571" s="18" t="str">
        <f t="shared" si="24"/>
        <v>Catalogo principalOVS_ES ACADEMICOTSC-01197</v>
      </c>
      <c r="B571" s="18" t="str">
        <f t="shared" si="25"/>
        <v>TSC-01197OVS_ES ACADEMICO</v>
      </c>
      <c r="C571" s="18"/>
      <c r="D571" s="18" t="s">
        <v>122</v>
      </c>
      <c r="E571" s="46" t="s">
        <v>1264</v>
      </c>
      <c r="F571" s="86" t="s">
        <v>124</v>
      </c>
      <c r="G571" s="18" t="s">
        <v>122</v>
      </c>
      <c r="H571" s="45" t="s">
        <v>125</v>
      </c>
      <c r="I571" s="18" t="s">
        <v>75</v>
      </c>
      <c r="J571" s="49" t="s">
        <v>1265</v>
      </c>
      <c r="K571" s="48" t="s">
        <v>28</v>
      </c>
      <c r="L571" s="47" t="s">
        <v>90</v>
      </c>
      <c r="M571" s="44" t="s">
        <v>74</v>
      </c>
      <c r="N571" s="78" t="s">
        <v>75</v>
      </c>
      <c r="O571" s="78" t="s">
        <v>75</v>
      </c>
      <c r="P571" s="78" t="s">
        <v>75</v>
      </c>
      <c r="Q571" s="43" t="s">
        <v>1264</v>
      </c>
      <c r="R571" s="53" t="s">
        <v>127</v>
      </c>
      <c r="S571" s="76">
        <v>0.94</v>
      </c>
      <c r="T571" s="37">
        <v>1</v>
      </c>
      <c r="U571" s="83">
        <v>1</v>
      </c>
      <c r="V571" s="45">
        <f>SUMIF(ResumenCotizacion!$C:$C,E571,ResumenCotizacion!$P:$P)</f>
        <v>0</v>
      </c>
      <c r="W571" s="75">
        <f>IF(H571="USD",S571*SolCotizacion!$J$18,S571)</f>
        <v>3879.8218000000002</v>
      </c>
      <c r="X571" s="3">
        <f>ROUND(W571/(1-VLOOKUP("Total porcentaje:",ResumenCotizacion!$F:$H,3,0)),2)</f>
        <v>3879.82</v>
      </c>
      <c r="Y571" s="3">
        <f t="shared" si="26"/>
        <v>0</v>
      </c>
    </row>
    <row r="572" spans="1:25" ht="14.25" x14ac:dyDescent="0.2">
      <c r="A572" s="18" t="str">
        <f t="shared" si="24"/>
        <v>Catalogo principalOVS_ES ACADEMICOV7J-00715</v>
      </c>
      <c r="B572" s="18" t="str">
        <f t="shared" si="25"/>
        <v>V7J-00715OVS_ES ACADEMICO</v>
      </c>
      <c r="C572" s="18"/>
      <c r="D572" s="18" t="s">
        <v>122</v>
      </c>
      <c r="E572" s="46" t="s">
        <v>1266</v>
      </c>
      <c r="F572" s="86" t="s">
        <v>124</v>
      </c>
      <c r="G572" s="18" t="s">
        <v>122</v>
      </c>
      <c r="H572" s="45" t="s">
        <v>125</v>
      </c>
      <c r="I572" s="18" t="s">
        <v>75</v>
      </c>
      <c r="J572" s="49" t="s">
        <v>1267</v>
      </c>
      <c r="K572" s="48" t="s">
        <v>28</v>
      </c>
      <c r="L572" s="47" t="s">
        <v>90</v>
      </c>
      <c r="M572" s="44" t="s">
        <v>74</v>
      </c>
      <c r="N572" s="78" t="s">
        <v>75</v>
      </c>
      <c r="O572" s="78" t="s">
        <v>75</v>
      </c>
      <c r="P572" s="78" t="s">
        <v>75</v>
      </c>
      <c r="Q572" s="43" t="s">
        <v>1266</v>
      </c>
      <c r="R572" s="53" t="s">
        <v>127</v>
      </c>
      <c r="S572" s="76">
        <v>46</v>
      </c>
      <c r="T572" s="37">
        <v>1</v>
      </c>
      <c r="U572" s="83">
        <v>1</v>
      </c>
      <c r="V572" s="45">
        <f>SUMIF(ResumenCotizacion!$C:$C,E572,ResumenCotizacion!$P:$P)</f>
        <v>0</v>
      </c>
      <c r="W572" s="75">
        <f>IF(H572="USD",S572*SolCotizacion!$J$18,S572)</f>
        <v>189863.62000000002</v>
      </c>
      <c r="X572" s="3">
        <f>ROUND(W572/(1-VLOOKUP("Total porcentaje:",ResumenCotizacion!$F:$H,3,0)),2)</f>
        <v>189863.62</v>
      </c>
      <c r="Y572" s="3">
        <f t="shared" si="26"/>
        <v>0</v>
      </c>
    </row>
    <row r="573" spans="1:25" ht="14.25" x14ac:dyDescent="0.2">
      <c r="A573" s="18" t="str">
        <f t="shared" si="24"/>
        <v>Catalogo principalOVS_ES ACADEMICOV7J-00716</v>
      </c>
      <c r="B573" s="18" t="str">
        <f t="shared" si="25"/>
        <v>V7J-00716OVS_ES ACADEMICO</v>
      </c>
      <c r="C573" s="18"/>
      <c r="D573" s="18" t="s">
        <v>122</v>
      </c>
      <c r="E573" s="46" t="s">
        <v>1268</v>
      </c>
      <c r="F573" s="86" t="s">
        <v>124</v>
      </c>
      <c r="G573" s="18" t="s">
        <v>122</v>
      </c>
      <c r="H573" s="45" t="s">
        <v>125</v>
      </c>
      <c r="I573" s="18" t="s">
        <v>75</v>
      </c>
      <c r="J573" s="49" t="s">
        <v>1269</v>
      </c>
      <c r="K573" s="48" t="s">
        <v>28</v>
      </c>
      <c r="L573" s="47" t="s">
        <v>90</v>
      </c>
      <c r="M573" s="44" t="s">
        <v>74</v>
      </c>
      <c r="N573" s="78" t="s">
        <v>75</v>
      </c>
      <c r="O573" s="78" t="s">
        <v>75</v>
      </c>
      <c r="P573" s="78" t="s">
        <v>75</v>
      </c>
      <c r="Q573" s="43" t="s">
        <v>1268</v>
      </c>
      <c r="R573" s="53" t="s">
        <v>127</v>
      </c>
      <c r="S573" s="76">
        <v>46</v>
      </c>
      <c r="T573" s="37">
        <v>1</v>
      </c>
      <c r="U573" s="83">
        <v>1</v>
      </c>
      <c r="V573" s="45">
        <f>SUMIF(ResumenCotizacion!$C:$C,E573,ResumenCotizacion!$P:$P)</f>
        <v>0</v>
      </c>
      <c r="W573" s="75">
        <f>IF(H573="USD",S573*SolCotizacion!$J$18,S573)</f>
        <v>189863.62000000002</v>
      </c>
      <c r="X573" s="3">
        <f>ROUND(W573/(1-VLOOKUP("Total porcentaje:",ResumenCotizacion!$F:$H,3,0)),2)</f>
        <v>189863.62</v>
      </c>
      <c r="Y573" s="3">
        <f t="shared" si="26"/>
        <v>0</v>
      </c>
    </row>
    <row r="574" spans="1:25" ht="14.25" x14ac:dyDescent="0.2">
      <c r="A574" s="18" t="str">
        <f t="shared" si="24"/>
        <v>Catalogo principalOVS_ES ACADEMICOW06-01832</v>
      </c>
      <c r="B574" s="18" t="str">
        <f t="shared" si="25"/>
        <v>W06-01832OVS_ES ACADEMICO</v>
      </c>
      <c r="C574" s="18"/>
      <c r="D574" s="18" t="s">
        <v>122</v>
      </c>
      <c r="E574" s="46" t="s">
        <v>1270</v>
      </c>
      <c r="F574" s="86" t="s">
        <v>124</v>
      </c>
      <c r="G574" s="18" t="s">
        <v>122</v>
      </c>
      <c r="H574" s="45" t="s">
        <v>125</v>
      </c>
      <c r="I574" s="18" t="s">
        <v>75</v>
      </c>
      <c r="J574" s="49" t="s">
        <v>1271</v>
      </c>
      <c r="K574" s="48" t="s">
        <v>28</v>
      </c>
      <c r="L574" s="47" t="s">
        <v>90</v>
      </c>
      <c r="M574" s="44" t="s">
        <v>74</v>
      </c>
      <c r="N574" s="78" t="s">
        <v>75</v>
      </c>
      <c r="O574" s="78" t="s">
        <v>75</v>
      </c>
      <c r="P574" s="78" t="s">
        <v>75</v>
      </c>
      <c r="Q574" s="43" t="s">
        <v>1270</v>
      </c>
      <c r="R574" s="53" t="s">
        <v>127</v>
      </c>
      <c r="S574" s="76">
        <v>2.34</v>
      </c>
      <c r="T574" s="37">
        <v>1</v>
      </c>
      <c r="U574" s="83">
        <v>1</v>
      </c>
      <c r="V574" s="45">
        <f>SUMIF(ResumenCotizacion!$C:$C,E574,ResumenCotizacion!$P:$P)</f>
        <v>0</v>
      </c>
      <c r="W574" s="75">
        <f>IF(H574="USD",S574*SolCotizacion!$J$18,S574)</f>
        <v>9658.2798000000003</v>
      </c>
      <c r="X574" s="3">
        <f>ROUND(W574/(1-VLOOKUP("Total porcentaje:",ResumenCotizacion!$F:$H,3,0)),2)</f>
        <v>9658.2800000000007</v>
      </c>
      <c r="Y574" s="3">
        <f t="shared" si="26"/>
        <v>0</v>
      </c>
    </row>
    <row r="575" spans="1:25" ht="14.25" x14ac:dyDescent="0.2">
      <c r="A575" s="18" t="str">
        <f t="shared" si="24"/>
        <v>Catalogo principalOVS_ES ACADEMICOW06-01833</v>
      </c>
      <c r="B575" s="18" t="str">
        <f t="shared" si="25"/>
        <v>W06-01833OVS_ES ACADEMICO</v>
      </c>
      <c r="C575" s="18"/>
      <c r="D575" s="18" t="s">
        <v>122</v>
      </c>
      <c r="E575" s="46" t="s">
        <v>1272</v>
      </c>
      <c r="F575" s="86" t="s">
        <v>124</v>
      </c>
      <c r="G575" s="18" t="s">
        <v>122</v>
      </c>
      <c r="H575" s="45" t="s">
        <v>125</v>
      </c>
      <c r="I575" s="18" t="s">
        <v>75</v>
      </c>
      <c r="J575" s="49" t="s">
        <v>1273</v>
      </c>
      <c r="K575" s="48" t="s">
        <v>28</v>
      </c>
      <c r="L575" s="47" t="s">
        <v>90</v>
      </c>
      <c r="M575" s="44" t="s">
        <v>74</v>
      </c>
      <c r="N575" s="78" t="s">
        <v>75</v>
      </c>
      <c r="O575" s="78" t="s">
        <v>75</v>
      </c>
      <c r="P575" s="78" t="s">
        <v>75</v>
      </c>
      <c r="Q575" s="43" t="s">
        <v>1272</v>
      </c>
      <c r="R575" s="53" t="s">
        <v>127</v>
      </c>
      <c r="S575" s="76">
        <v>2.34</v>
      </c>
      <c r="T575" s="37">
        <v>1</v>
      </c>
      <c r="U575" s="83">
        <v>1</v>
      </c>
      <c r="V575" s="45">
        <f>SUMIF(ResumenCotizacion!$C:$C,E575,ResumenCotizacion!$P:$P)</f>
        <v>0</v>
      </c>
      <c r="W575" s="75">
        <f>IF(H575="USD",S575*SolCotizacion!$J$18,S575)</f>
        <v>9658.2798000000003</v>
      </c>
      <c r="X575" s="3">
        <f>ROUND(W575/(1-VLOOKUP("Total porcentaje:",ResumenCotizacion!$F:$H,3,0)),2)</f>
        <v>9658.2800000000007</v>
      </c>
      <c r="Y575" s="3">
        <f t="shared" si="26"/>
        <v>0</v>
      </c>
    </row>
    <row r="576" spans="1:25" ht="14.25" x14ac:dyDescent="0.2">
      <c r="A576" s="18" t="str">
        <f t="shared" si="24"/>
        <v>Catalogo principalOVS_ES ACADEMICOW06-01836</v>
      </c>
      <c r="B576" s="18" t="str">
        <f t="shared" si="25"/>
        <v>W06-01836OVS_ES ACADEMICO</v>
      </c>
      <c r="C576" s="18"/>
      <c r="D576" s="18" t="s">
        <v>122</v>
      </c>
      <c r="E576" s="46" t="s">
        <v>1274</v>
      </c>
      <c r="F576" s="86" t="s">
        <v>124</v>
      </c>
      <c r="G576" s="18" t="s">
        <v>122</v>
      </c>
      <c r="H576" s="45" t="s">
        <v>125</v>
      </c>
      <c r="I576" s="18" t="s">
        <v>75</v>
      </c>
      <c r="J576" s="49" t="s">
        <v>1275</v>
      </c>
      <c r="K576" s="48" t="s">
        <v>28</v>
      </c>
      <c r="L576" s="47" t="s">
        <v>90</v>
      </c>
      <c r="M576" s="44" t="s">
        <v>74</v>
      </c>
      <c r="N576" s="78" t="s">
        <v>75</v>
      </c>
      <c r="O576" s="78" t="s">
        <v>75</v>
      </c>
      <c r="P576" s="78" t="s">
        <v>75</v>
      </c>
      <c r="Q576" s="43" t="s">
        <v>1274</v>
      </c>
      <c r="R576" s="53" t="s">
        <v>127</v>
      </c>
      <c r="S576" s="76">
        <v>16</v>
      </c>
      <c r="T576" s="37">
        <v>1</v>
      </c>
      <c r="U576" s="83">
        <v>1</v>
      </c>
      <c r="V576" s="45">
        <f>SUMIF(ResumenCotizacion!$C:$C,E576,ResumenCotizacion!$P:$P)</f>
        <v>0</v>
      </c>
      <c r="W576" s="75">
        <f>IF(H576="USD",S576*SolCotizacion!$J$18,S576)</f>
        <v>66039.520000000004</v>
      </c>
      <c r="X576" s="3">
        <f>ROUND(W576/(1-VLOOKUP("Total porcentaje:",ResumenCotizacion!$F:$H,3,0)),2)</f>
        <v>66039.520000000004</v>
      </c>
      <c r="Y576" s="3">
        <f t="shared" si="26"/>
        <v>0</v>
      </c>
    </row>
    <row r="577" spans="1:25" ht="14.25" x14ac:dyDescent="0.2">
      <c r="A577" s="18" t="str">
        <f t="shared" si="24"/>
        <v>Catalogo principalOVS_ES ACADEMICOW06-01837</v>
      </c>
      <c r="B577" s="18" t="str">
        <f t="shared" si="25"/>
        <v>W06-01837OVS_ES ACADEMICO</v>
      </c>
      <c r="C577" s="18"/>
      <c r="D577" s="18" t="s">
        <v>122</v>
      </c>
      <c r="E577" s="46" t="s">
        <v>1276</v>
      </c>
      <c r="F577" s="86" t="s">
        <v>124</v>
      </c>
      <c r="G577" s="18" t="s">
        <v>122</v>
      </c>
      <c r="H577" s="45" t="s">
        <v>125</v>
      </c>
      <c r="I577" s="18" t="s">
        <v>75</v>
      </c>
      <c r="J577" s="49" t="s">
        <v>1277</v>
      </c>
      <c r="K577" s="48" t="s">
        <v>28</v>
      </c>
      <c r="L577" s="47" t="s">
        <v>90</v>
      </c>
      <c r="M577" s="44" t="s">
        <v>74</v>
      </c>
      <c r="N577" s="78" t="s">
        <v>75</v>
      </c>
      <c r="O577" s="78" t="s">
        <v>75</v>
      </c>
      <c r="P577" s="78" t="s">
        <v>75</v>
      </c>
      <c r="Q577" s="43" t="s">
        <v>1276</v>
      </c>
      <c r="R577" s="53" t="s">
        <v>127</v>
      </c>
      <c r="S577" s="76">
        <v>15</v>
      </c>
      <c r="T577" s="37">
        <v>1</v>
      </c>
      <c r="U577" s="83">
        <v>1</v>
      </c>
      <c r="V577" s="45">
        <f>SUMIF(ResumenCotizacion!$C:$C,E577,ResumenCotizacion!$P:$P)</f>
        <v>0</v>
      </c>
      <c r="W577" s="75">
        <f>IF(H577="USD",S577*SolCotizacion!$J$18,S577)</f>
        <v>61912.05</v>
      </c>
      <c r="X577" s="3">
        <f>ROUND(W577/(1-VLOOKUP("Total porcentaje:",ResumenCotizacion!$F:$H,3,0)),2)</f>
        <v>61912.05</v>
      </c>
      <c r="Y577" s="3">
        <f t="shared" si="26"/>
        <v>0</v>
      </c>
    </row>
    <row r="578" spans="1:25" ht="14.25" x14ac:dyDescent="0.2">
      <c r="A578" s="18" t="str">
        <f t="shared" ref="A578:A641" si="27">D578&amp;F578&amp;E578</f>
        <v>Catalogo principalOVS_ES ACADEMICOW06-01838</v>
      </c>
      <c r="B578" s="18" t="str">
        <f t="shared" ref="B578:B641" si="28">E578&amp;F578</f>
        <v>W06-01838OVS_ES ACADEMICO</v>
      </c>
      <c r="C578" s="18"/>
      <c r="D578" s="18" t="s">
        <v>122</v>
      </c>
      <c r="E578" s="46" t="s">
        <v>1278</v>
      </c>
      <c r="F578" s="86" t="s">
        <v>124</v>
      </c>
      <c r="G578" s="18" t="s">
        <v>122</v>
      </c>
      <c r="H578" s="45" t="s">
        <v>125</v>
      </c>
      <c r="I578" s="18" t="s">
        <v>75</v>
      </c>
      <c r="J578" s="49" t="s">
        <v>1279</v>
      </c>
      <c r="K578" s="48" t="s">
        <v>28</v>
      </c>
      <c r="L578" s="47" t="s">
        <v>90</v>
      </c>
      <c r="M578" s="44" t="s">
        <v>74</v>
      </c>
      <c r="N578" s="78" t="s">
        <v>75</v>
      </c>
      <c r="O578" s="78" t="s">
        <v>75</v>
      </c>
      <c r="P578" s="78" t="s">
        <v>75</v>
      </c>
      <c r="Q578" s="43" t="s">
        <v>1278</v>
      </c>
      <c r="R578" s="53" t="s">
        <v>127</v>
      </c>
      <c r="S578" s="76">
        <v>16</v>
      </c>
      <c r="T578" s="37">
        <v>1</v>
      </c>
      <c r="U578" s="83">
        <v>1</v>
      </c>
      <c r="V578" s="45">
        <f>SUMIF(ResumenCotizacion!$C:$C,E578,ResumenCotizacion!$P:$P)</f>
        <v>0</v>
      </c>
      <c r="W578" s="75">
        <f>IF(H578="USD",S578*SolCotizacion!$J$18,S578)</f>
        <v>66039.520000000004</v>
      </c>
      <c r="X578" s="3">
        <f>ROUND(W578/(1-VLOOKUP("Total porcentaje:",ResumenCotizacion!$F:$H,3,0)),2)</f>
        <v>66039.520000000004</v>
      </c>
      <c r="Y578" s="3">
        <f t="shared" si="26"/>
        <v>0</v>
      </c>
    </row>
    <row r="579" spans="1:25" ht="14.25" x14ac:dyDescent="0.2">
      <c r="A579" s="18" t="str">
        <f t="shared" si="27"/>
        <v>Catalogo principalOVS_ES ACADEMICOW06-01839</v>
      </c>
      <c r="B579" s="18" t="str">
        <f t="shared" si="28"/>
        <v>W06-01839OVS_ES ACADEMICO</v>
      </c>
      <c r="C579" s="18"/>
      <c r="D579" s="18" t="s">
        <v>122</v>
      </c>
      <c r="E579" s="46" t="s">
        <v>1280</v>
      </c>
      <c r="F579" s="86" t="s">
        <v>124</v>
      </c>
      <c r="G579" s="18" t="s">
        <v>122</v>
      </c>
      <c r="H579" s="45" t="s">
        <v>125</v>
      </c>
      <c r="I579" s="18" t="s">
        <v>75</v>
      </c>
      <c r="J579" s="49" t="s">
        <v>1281</v>
      </c>
      <c r="K579" s="48" t="s">
        <v>28</v>
      </c>
      <c r="L579" s="47" t="s">
        <v>90</v>
      </c>
      <c r="M579" s="44" t="s">
        <v>74</v>
      </c>
      <c r="N579" s="78" t="s">
        <v>75</v>
      </c>
      <c r="O579" s="78" t="s">
        <v>75</v>
      </c>
      <c r="P579" s="78" t="s">
        <v>75</v>
      </c>
      <c r="Q579" s="43" t="s">
        <v>1280</v>
      </c>
      <c r="R579" s="53" t="s">
        <v>127</v>
      </c>
      <c r="S579" s="76">
        <v>15</v>
      </c>
      <c r="T579" s="37">
        <v>1</v>
      </c>
      <c r="U579" s="83">
        <v>1</v>
      </c>
      <c r="V579" s="45">
        <f>SUMIF(ResumenCotizacion!$C:$C,E579,ResumenCotizacion!$P:$P)</f>
        <v>0</v>
      </c>
      <c r="W579" s="75">
        <f>IF(H579="USD",S579*SolCotizacion!$J$18,S579)</f>
        <v>61912.05</v>
      </c>
      <c r="X579" s="3">
        <f>ROUND(W579/(1-VLOOKUP("Total porcentaje:",ResumenCotizacion!$F:$H,3,0)),2)</f>
        <v>61912.05</v>
      </c>
      <c r="Y579" s="3">
        <f t="shared" ref="Y579:Y642" si="29">V579*X579</f>
        <v>0</v>
      </c>
    </row>
    <row r="580" spans="1:25" ht="14.25" x14ac:dyDescent="0.2">
      <c r="A580" s="18" t="str">
        <f t="shared" si="27"/>
        <v>Catalogo principalOVS_ES ACADEMICOW06-01848</v>
      </c>
      <c r="B580" s="18" t="str">
        <f t="shared" si="28"/>
        <v>W06-01848OVS_ES ACADEMICO</v>
      </c>
      <c r="C580" s="18"/>
      <c r="D580" s="18" t="s">
        <v>122</v>
      </c>
      <c r="E580" s="46" t="s">
        <v>1282</v>
      </c>
      <c r="F580" s="86" t="s">
        <v>124</v>
      </c>
      <c r="G580" s="18" t="s">
        <v>122</v>
      </c>
      <c r="H580" s="45" t="s">
        <v>125</v>
      </c>
      <c r="I580" s="18" t="s">
        <v>75</v>
      </c>
      <c r="J580" s="49" t="s">
        <v>1283</v>
      </c>
      <c r="K580" s="48" t="s">
        <v>28</v>
      </c>
      <c r="L580" s="47" t="s">
        <v>90</v>
      </c>
      <c r="M580" s="44" t="s">
        <v>74</v>
      </c>
      <c r="N580" s="78" t="s">
        <v>75</v>
      </c>
      <c r="O580" s="78" t="s">
        <v>75</v>
      </c>
      <c r="P580" s="78" t="s">
        <v>75</v>
      </c>
      <c r="Q580" s="43" t="s">
        <v>1282</v>
      </c>
      <c r="R580" s="53" t="s">
        <v>127</v>
      </c>
      <c r="S580" s="76">
        <v>2.1800000000000002</v>
      </c>
      <c r="T580" s="37">
        <v>1</v>
      </c>
      <c r="U580" s="83">
        <v>1</v>
      </c>
      <c r="V580" s="45">
        <f>SUMIF(ResumenCotizacion!$C:$C,E580,ResumenCotizacion!$P:$P)</f>
        <v>0</v>
      </c>
      <c r="W580" s="75">
        <f>IF(H580="USD",S580*SolCotizacion!$J$18,S580)</f>
        <v>8997.8846000000012</v>
      </c>
      <c r="X580" s="3">
        <f>ROUND(W580/(1-VLOOKUP("Total porcentaje:",ResumenCotizacion!$F:$H,3,0)),2)</f>
        <v>8997.8799999999992</v>
      </c>
      <c r="Y580" s="3">
        <f t="shared" si="29"/>
        <v>0</v>
      </c>
    </row>
    <row r="581" spans="1:25" ht="14.25" x14ac:dyDescent="0.2">
      <c r="A581" s="18" t="str">
        <f t="shared" si="27"/>
        <v>Catalogo principalOVS_ES ACADEMICOW06-01849</v>
      </c>
      <c r="B581" s="18" t="str">
        <f t="shared" si="28"/>
        <v>W06-01849OVS_ES ACADEMICO</v>
      </c>
      <c r="C581" s="18"/>
      <c r="D581" s="18" t="s">
        <v>122</v>
      </c>
      <c r="E581" s="46" t="s">
        <v>1284</v>
      </c>
      <c r="F581" s="86" t="s">
        <v>124</v>
      </c>
      <c r="G581" s="18" t="s">
        <v>122</v>
      </c>
      <c r="H581" s="45" t="s">
        <v>125</v>
      </c>
      <c r="I581" s="18" t="s">
        <v>75</v>
      </c>
      <c r="J581" s="49" t="s">
        <v>1285</v>
      </c>
      <c r="K581" s="48" t="s">
        <v>28</v>
      </c>
      <c r="L581" s="47" t="s">
        <v>90</v>
      </c>
      <c r="M581" s="44" t="s">
        <v>74</v>
      </c>
      <c r="N581" s="78" t="s">
        <v>75</v>
      </c>
      <c r="O581" s="78" t="s">
        <v>75</v>
      </c>
      <c r="P581" s="78" t="s">
        <v>75</v>
      </c>
      <c r="Q581" s="43" t="s">
        <v>1284</v>
      </c>
      <c r="R581" s="53" t="s">
        <v>127</v>
      </c>
      <c r="S581" s="76">
        <v>2.1800000000000002</v>
      </c>
      <c r="T581" s="37">
        <v>1</v>
      </c>
      <c r="U581" s="83">
        <v>1</v>
      </c>
      <c r="V581" s="45">
        <f>SUMIF(ResumenCotizacion!$C:$C,E581,ResumenCotizacion!$P:$P)</f>
        <v>0</v>
      </c>
      <c r="W581" s="75">
        <f>IF(H581="USD",S581*SolCotizacion!$J$18,S581)</f>
        <v>8997.8846000000012</v>
      </c>
      <c r="X581" s="3">
        <f>ROUND(W581/(1-VLOOKUP("Total porcentaje:",ResumenCotizacion!$F:$H,3,0)),2)</f>
        <v>8997.8799999999992</v>
      </c>
      <c r="Y581" s="3">
        <f t="shared" si="29"/>
        <v>0</v>
      </c>
    </row>
    <row r="582" spans="1:25" ht="14.25" x14ac:dyDescent="0.2">
      <c r="A582" s="18" t="str">
        <f t="shared" si="27"/>
        <v>Catalogo principalOVS_ES ACADEMICOW06-01876</v>
      </c>
      <c r="B582" s="18" t="str">
        <f t="shared" si="28"/>
        <v>W06-01876OVS_ES ACADEMICO</v>
      </c>
      <c r="C582" s="18"/>
      <c r="D582" s="18" t="s">
        <v>122</v>
      </c>
      <c r="E582" s="46" t="s">
        <v>1286</v>
      </c>
      <c r="F582" s="86" t="s">
        <v>124</v>
      </c>
      <c r="G582" s="18" t="s">
        <v>122</v>
      </c>
      <c r="H582" s="45" t="s">
        <v>125</v>
      </c>
      <c r="I582" s="18" t="s">
        <v>75</v>
      </c>
      <c r="J582" s="49" t="s">
        <v>1287</v>
      </c>
      <c r="K582" s="48" t="s">
        <v>28</v>
      </c>
      <c r="L582" s="47" t="s">
        <v>90</v>
      </c>
      <c r="M582" s="44" t="s">
        <v>74</v>
      </c>
      <c r="N582" s="78" t="s">
        <v>75</v>
      </c>
      <c r="O582" s="78" t="s">
        <v>75</v>
      </c>
      <c r="P582" s="78" t="s">
        <v>75</v>
      </c>
      <c r="Q582" s="43" t="s">
        <v>1286</v>
      </c>
      <c r="R582" s="53" t="s">
        <v>127</v>
      </c>
      <c r="S582" s="76">
        <v>15</v>
      </c>
      <c r="T582" s="37">
        <v>1</v>
      </c>
      <c r="U582" s="83">
        <v>1</v>
      </c>
      <c r="V582" s="45">
        <f>SUMIF(ResumenCotizacion!$C:$C,E582,ResumenCotizacion!$P:$P)</f>
        <v>0</v>
      </c>
      <c r="W582" s="75">
        <f>IF(H582="USD",S582*SolCotizacion!$J$18,S582)</f>
        <v>61912.05</v>
      </c>
      <c r="X582" s="3">
        <f>ROUND(W582/(1-VLOOKUP("Total porcentaje:",ResumenCotizacion!$F:$H,3,0)),2)</f>
        <v>61912.05</v>
      </c>
      <c r="Y582" s="3">
        <f t="shared" si="29"/>
        <v>0</v>
      </c>
    </row>
    <row r="583" spans="1:25" ht="14.25" x14ac:dyDescent="0.2">
      <c r="A583" s="18" t="str">
        <f t="shared" si="27"/>
        <v>Catalogo principalOVS_ES ACADEMICOW06-01877</v>
      </c>
      <c r="B583" s="18" t="str">
        <f t="shared" si="28"/>
        <v>W06-01877OVS_ES ACADEMICO</v>
      </c>
      <c r="C583" s="18"/>
      <c r="D583" s="18" t="s">
        <v>122</v>
      </c>
      <c r="E583" s="46" t="s">
        <v>1288</v>
      </c>
      <c r="F583" s="86" t="s">
        <v>124</v>
      </c>
      <c r="G583" s="18" t="s">
        <v>122</v>
      </c>
      <c r="H583" s="45" t="s">
        <v>125</v>
      </c>
      <c r="I583" s="18" t="s">
        <v>75</v>
      </c>
      <c r="J583" s="49" t="s">
        <v>1289</v>
      </c>
      <c r="K583" s="48" t="s">
        <v>28</v>
      </c>
      <c r="L583" s="47" t="s">
        <v>90</v>
      </c>
      <c r="M583" s="44" t="s">
        <v>74</v>
      </c>
      <c r="N583" s="78" t="s">
        <v>75</v>
      </c>
      <c r="O583" s="78" t="s">
        <v>75</v>
      </c>
      <c r="P583" s="78" t="s">
        <v>75</v>
      </c>
      <c r="Q583" s="43" t="s">
        <v>1288</v>
      </c>
      <c r="R583" s="53" t="s">
        <v>127</v>
      </c>
      <c r="S583" s="76">
        <v>15</v>
      </c>
      <c r="T583" s="37">
        <v>1</v>
      </c>
      <c r="U583" s="83">
        <v>1</v>
      </c>
      <c r="V583" s="45">
        <f>SUMIF(ResumenCotizacion!$C:$C,E583,ResumenCotizacion!$P:$P)</f>
        <v>0</v>
      </c>
      <c r="W583" s="75">
        <f>IF(H583="USD",S583*SolCotizacion!$J$18,S583)</f>
        <v>61912.05</v>
      </c>
      <c r="X583" s="3">
        <f>ROUND(W583/(1-VLOOKUP("Total porcentaje:",ResumenCotizacion!$F:$H,3,0)),2)</f>
        <v>61912.05</v>
      </c>
      <c r="Y583" s="3">
        <f t="shared" si="29"/>
        <v>0</v>
      </c>
    </row>
    <row r="584" spans="1:25" ht="14.25" x14ac:dyDescent="0.2">
      <c r="A584" s="18" t="str">
        <f t="shared" si="27"/>
        <v>Catalogo principalOVS_ES ACADEMICOW06-01878</v>
      </c>
      <c r="B584" s="18" t="str">
        <f t="shared" si="28"/>
        <v>W06-01878OVS_ES ACADEMICO</v>
      </c>
      <c r="C584" s="18"/>
      <c r="D584" s="18" t="s">
        <v>122</v>
      </c>
      <c r="E584" s="46" t="s">
        <v>1290</v>
      </c>
      <c r="F584" s="86" t="s">
        <v>124</v>
      </c>
      <c r="G584" s="18" t="s">
        <v>122</v>
      </c>
      <c r="H584" s="45" t="s">
        <v>125</v>
      </c>
      <c r="I584" s="18" t="s">
        <v>75</v>
      </c>
      <c r="J584" s="49" t="s">
        <v>1291</v>
      </c>
      <c r="K584" s="48" t="s">
        <v>28</v>
      </c>
      <c r="L584" s="47" t="s">
        <v>90</v>
      </c>
      <c r="M584" s="44" t="s">
        <v>74</v>
      </c>
      <c r="N584" s="78" t="s">
        <v>75</v>
      </c>
      <c r="O584" s="78" t="s">
        <v>75</v>
      </c>
      <c r="P584" s="78" t="s">
        <v>75</v>
      </c>
      <c r="Q584" s="43" t="s">
        <v>1290</v>
      </c>
      <c r="R584" s="53" t="s">
        <v>127</v>
      </c>
      <c r="S584" s="76">
        <v>15</v>
      </c>
      <c r="T584" s="37">
        <v>1</v>
      </c>
      <c r="U584" s="83">
        <v>1</v>
      </c>
      <c r="V584" s="45">
        <f>SUMIF(ResumenCotizacion!$C:$C,E584,ResumenCotizacion!$P:$P)</f>
        <v>0</v>
      </c>
      <c r="W584" s="75">
        <f>IF(H584="USD",S584*SolCotizacion!$J$18,S584)</f>
        <v>61912.05</v>
      </c>
      <c r="X584" s="3">
        <f>ROUND(W584/(1-VLOOKUP("Total porcentaje:",ResumenCotizacion!$F:$H,3,0)),2)</f>
        <v>61912.05</v>
      </c>
      <c r="Y584" s="3">
        <f t="shared" si="29"/>
        <v>0</v>
      </c>
    </row>
    <row r="585" spans="1:25" ht="14.25" x14ac:dyDescent="0.2">
      <c r="A585" s="18" t="str">
        <f t="shared" si="27"/>
        <v>Catalogo principalOVS_ES ACADEMICOW06-01879</v>
      </c>
      <c r="B585" s="18" t="str">
        <f t="shared" si="28"/>
        <v>W06-01879OVS_ES ACADEMICO</v>
      </c>
      <c r="C585" s="18"/>
      <c r="D585" s="18" t="s">
        <v>122</v>
      </c>
      <c r="E585" s="46" t="s">
        <v>1292</v>
      </c>
      <c r="F585" s="86" t="s">
        <v>124</v>
      </c>
      <c r="G585" s="18" t="s">
        <v>122</v>
      </c>
      <c r="H585" s="45" t="s">
        <v>125</v>
      </c>
      <c r="I585" s="18" t="s">
        <v>75</v>
      </c>
      <c r="J585" s="49" t="s">
        <v>1293</v>
      </c>
      <c r="K585" s="48" t="s">
        <v>28</v>
      </c>
      <c r="L585" s="47" t="s">
        <v>90</v>
      </c>
      <c r="M585" s="44" t="s">
        <v>74</v>
      </c>
      <c r="N585" s="78" t="s">
        <v>75</v>
      </c>
      <c r="O585" s="78" t="s">
        <v>75</v>
      </c>
      <c r="P585" s="78" t="s">
        <v>75</v>
      </c>
      <c r="Q585" s="43" t="s">
        <v>1292</v>
      </c>
      <c r="R585" s="53" t="s">
        <v>127</v>
      </c>
      <c r="S585" s="76">
        <v>15</v>
      </c>
      <c r="T585" s="37">
        <v>1</v>
      </c>
      <c r="U585" s="83">
        <v>1</v>
      </c>
      <c r="V585" s="45">
        <f>SUMIF(ResumenCotizacion!$C:$C,E585,ResumenCotizacion!$P:$P)</f>
        <v>0</v>
      </c>
      <c r="W585" s="75">
        <f>IF(H585="USD",S585*SolCotizacion!$J$18,S585)</f>
        <v>61912.05</v>
      </c>
      <c r="X585" s="3">
        <f>ROUND(W585/(1-VLOOKUP("Total porcentaje:",ResumenCotizacion!$F:$H,3,0)),2)</f>
        <v>61912.05</v>
      </c>
      <c r="Y585" s="3">
        <f t="shared" si="29"/>
        <v>0</v>
      </c>
    </row>
    <row r="586" spans="1:25" ht="14.25" x14ac:dyDescent="0.2">
      <c r="A586" s="18" t="str">
        <f t="shared" si="27"/>
        <v>Catalogo principalOVS_ES ACADEMICOW77-00001</v>
      </c>
      <c r="B586" s="18" t="str">
        <f t="shared" si="28"/>
        <v>W77-00001OVS_ES ACADEMICO</v>
      </c>
      <c r="C586" s="18"/>
      <c r="D586" s="18" t="s">
        <v>122</v>
      </c>
      <c r="E586" s="46" t="s">
        <v>1294</v>
      </c>
      <c r="F586" s="86" t="s">
        <v>124</v>
      </c>
      <c r="G586" s="18" t="s">
        <v>122</v>
      </c>
      <c r="H586" s="45" t="s">
        <v>125</v>
      </c>
      <c r="I586" s="18" t="s">
        <v>75</v>
      </c>
      <c r="J586" s="49" t="s">
        <v>1295</v>
      </c>
      <c r="K586" s="48" t="s">
        <v>28</v>
      </c>
      <c r="L586" s="47" t="s">
        <v>90</v>
      </c>
      <c r="M586" s="44" t="s">
        <v>74</v>
      </c>
      <c r="N586" s="78" t="s">
        <v>75</v>
      </c>
      <c r="O586" s="78" t="s">
        <v>75</v>
      </c>
      <c r="P586" s="78" t="s">
        <v>75</v>
      </c>
      <c r="Q586" s="43" t="s">
        <v>1294</v>
      </c>
      <c r="R586" s="53" t="s">
        <v>76</v>
      </c>
      <c r="S586" s="76">
        <v>1.4</v>
      </c>
      <c r="T586" s="37">
        <v>1</v>
      </c>
      <c r="U586" s="83">
        <v>1</v>
      </c>
      <c r="V586" s="45">
        <f>SUMIF(ResumenCotizacion!$C:$C,E586,ResumenCotizacion!$P:$P)</f>
        <v>0</v>
      </c>
      <c r="W586" s="75">
        <f>IF(H586="USD",S586*SolCotizacion!$J$18,S586)</f>
        <v>5778.4579999999996</v>
      </c>
      <c r="X586" s="3">
        <f>ROUND(W586/(1-VLOOKUP("Total porcentaje:",ResumenCotizacion!$F:$H,3,0)),2)</f>
        <v>5778.46</v>
      </c>
      <c r="Y586" s="3">
        <f t="shared" si="29"/>
        <v>0</v>
      </c>
    </row>
    <row r="587" spans="1:25" ht="14.25" x14ac:dyDescent="0.2">
      <c r="A587" s="18" t="str">
        <f t="shared" si="27"/>
        <v>Catalogo principalOVS_ES ACADEMICOW77-00002</v>
      </c>
      <c r="B587" s="18" t="str">
        <f t="shared" si="28"/>
        <v>W77-00002OVS_ES ACADEMICO</v>
      </c>
      <c r="C587" s="18"/>
      <c r="D587" s="18" t="s">
        <v>122</v>
      </c>
      <c r="E587" s="46" t="s">
        <v>1296</v>
      </c>
      <c r="F587" s="86" t="s">
        <v>124</v>
      </c>
      <c r="G587" s="18" t="s">
        <v>122</v>
      </c>
      <c r="H587" s="45" t="s">
        <v>125</v>
      </c>
      <c r="I587" s="18" t="s">
        <v>75</v>
      </c>
      <c r="J587" s="49" t="s">
        <v>1297</v>
      </c>
      <c r="K587" s="48" t="s">
        <v>28</v>
      </c>
      <c r="L587" s="47" t="s">
        <v>90</v>
      </c>
      <c r="M587" s="44" t="s">
        <v>74</v>
      </c>
      <c r="N587" s="78" t="s">
        <v>75</v>
      </c>
      <c r="O587" s="78" t="s">
        <v>75</v>
      </c>
      <c r="P587" s="78" t="s">
        <v>75</v>
      </c>
      <c r="Q587" s="43" t="s">
        <v>1296</v>
      </c>
      <c r="R587" s="53" t="s">
        <v>76</v>
      </c>
      <c r="S587" s="76">
        <v>1.4</v>
      </c>
      <c r="T587" s="37">
        <v>1</v>
      </c>
      <c r="U587" s="83">
        <v>1</v>
      </c>
      <c r="V587" s="45">
        <f>SUMIF(ResumenCotizacion!$C:$C,E587,ResumenCotizacion!$P:$P)</f>
        <v>0</v>
      </c>
      <c r="W587" s="75">
        <f>IF(H587="USD",S587*SolCotizacion!$J$18,S587)</f>
        <v>5778.4579999999996</v>
      </c>
      <c r="X587" s="3">
        <f>ROUND(W587/(1-VLOOKUP("Total porcentaje:",ResumenCotizacion!$F:$H,3,0)),2)</f>
        <v>5778.46</v>
      </c>
      <c r="Y587" s="3">
        <f t="shared" si="29"/>
        <v>0</v>
      </c>
    </row>
    <row r="588" spans="1:25" ht="14.25" x14ac:dyDescent="0.2">
      <c r="A588" s="18" t="str">
        <f t="shared" si="27"/>
        <v>Catalogo principalOVS_ES ACADEMICOW79-00001</v>
      </c>
      <c r="B588" s="18" t="str">
        <f t="shared" si="28"/>
        <v>W79-00001OVS_ES ACADEMICO</v>
      </c>
      <c r="C588" s="18"/>
      <c r="D588" s="18" t="s">
        <v>122</v>
      </c>
      <c r="E588" s="46" t="s">
        <v>1298</v>
      </c>
      <c r="F588" s="86" t="s">
        <v>124</v>
      </c>
      <c r="G588" s="18" t="s">
        <v>122</v>
      </c>
      <c r="H588" s="45" t="s">
        <v>125</v>
      </c>
      <c r="I588" s="18" t="s">
        <v>75</v>
      </c>
      <c r="J588" s="49" t="s">
        <v>1299</v>
      </c>
      <c r="K588" s="48" t="s">
        <v>28</v>
      </c>
      <c r="L588" s="47" t="s">
        <v>90</v>
      </c>
      <c r="M588" s="44" t="s">
        <v>74</v>
      </c>
      <c r="N588" s="78" t="s">
        <v>75</v>
      </c>
      <c r="O588" s="78" t="s">
        <v>75</v>
      </c>
      <c r="P588" s="78" t="s">
        <v>75</v>
      </c>
      <c r="Q588" s="43" t="s">
        <v>1298</v>
      </c>
      <c r="R588" s="53" t="s">
        <v>76</v>
      </c>
      <c r="S588" s="76">
        <v>0.7</v>
      </c>
      <c r="T588" s="37">
        <v>1</v>
      </c>
      <c r="U588" s="83">
        <v>1</v>
      </c>
      <c r="V588" s="45">
        <f>SUMIF(ResumenCotizacion!$C:$C,E588,ResumenCotizacion!$P:$P)</f>
        <v>0</v>
      </c>
      <c r="W588" s="75">
        <f>IF(H588="USD",S588*SolCotizacion!$J$18,S588)</f>
        <v>2889.2289999999998</v>
      </c>
      <c r="X588" s="3">
        <f>ROUND(W588/(1-VLOOKUP("Total porcentaje:",ResumenCotizacion!$F:$H,3,0)),2)</f>
        <v>2889.23</v>
      </c>
      <c r="Y588" s="3">
        <f t="shared" si="29"/>
        <v>0</v>
      </c>
    </row>
    <row r="589" spans="1:25" ht="14.25" x14ac:dyDescent="0.2">
      <c r="A589" s="18" t="str">
        <f t="shared" si="27"/>
        <v>Catalogo principalOVS_ES ACADEMICOW79-00002</v>
      </c>
      <c r="B589" s="18" t="str">
        <f t="shared" si="28"/>
        <v>W79-00002OVS_ES ACADEMICO</v>
      </c>
      <c r="C589" s="18"/>
      <c r="D589" s="18" t="s">
        <v>122</v>
      </c>
      <c r="E589" s="46" t="s">
        <v>1300</v>
      </c>
      <c r="F589" s="86" t="s">
        <v>124</v>
      </c>
      <c r="G589" s="18" t="s">
        <v>122</v>
      </c>
      <c r="H589" s="45" t="s">
        <v>125</v>
      </c>
      <c r="I589" s="18" t="s">
        <v>75</v>
      </c>
      <c r="J589" s="49" t="s">
        <v>1301</v>
      </c>
      <c r="K589" s="48" t="s">
        <v>28</v>
      </c>
      <c r="L589" s="47" t="s">
        <v>90</v>
      </c>
      <c r="M589" s="44" t="s">
        <v>74</v>
      </c>
      <c r="N589" s="78" t="s">
        <v>75</v>
      </c>
      <c r="O589" s="78" t="s">
        <v>75</v>
      </c>
      <c r="P589" s="78" t="s">
        <v>75</v>
      </c>
      <c r="Q589" s="43" t="s">
        <v>1300</v>
      </c>
      <c r="R589" s="53" t="s">
        <v>76</v>
      </c>
      <c r="S589" s="76">
        <v>0</v>
      </c>
      <c r="T589" s="37">
        <v>1</v>
      </c>
      <c r="U589" s="83">
        <v>1</v>
      </c>
      <c r="V589" s="45">
        <f>SUMIF(ResumenCotizacion!$C:$C,E589,ResumenCotizacion!$P:$P)</f>
        <v>0</v>
      </c>
      <c r="W589" s="75">
        <f>IF(H589="USD",S589*SolCotizacion!$J$18,S589)</f>
        <v>0</v>
      </c>
      <c r="X589" s="3">
        <f>ROUND(W589/(1-VLOOKUP("Total porcentaje:",ResumenCotizacion!$F:$H,3,0)),2)</f>
        <v>0</v>
      </c>
      <c r="Y589" s="3">
        <f t="shared" si="29"/>
        <v>0</v>
      </c>
    </row>
    <row r="590" spans="1:25" ht="14.25" x14ac:dyDescent="0.2">
      <c r="A590" s="18" t="str">
        <f t="shared" si="27"/>
        <v>Catalogo principalOVS_ES ACADEMICOWC2-00008</v>
      </c>
      <c r="B590" s="18" t="str">
        <f t="shared" si="28"/>
        <v>WC2-00008OVS_ES ACADEMICO</v>
      </c>
      <c r="C590" s="18"/>
      <c r="D590" s="18" t="s">
        <v>122</v>
      </c>
      <c r="E590" s="46" t="s">
        <v>1302</v>
      </c>
      <c r="F590" s="86" t="s">
        <v>124</v>
      </c>
      <c r="G590" s="18" t="s">
        <v>122</v>
      </c>
      <c r="H590" s="45" t="s">
        <v>125</v>
      </c>
      <c r="I590" s="18" t="s">
        <v>75</v>
      </c>
      <c r="J590" s="49" t="s">
        <v>1303</v>
      </c>
      <c r="K590" s="48" t="s">
        <v>28</v>
      </c>
      <c r="L590" s="47" t="s">
        <v>90</v>
      </c>
      <c r="M590" s="44" t="s">
        <v>74</v>
      </c>
      <c r="N590" s="78" t="s">
        <v>75</v>
      </c>
      <c r="O590" s="78" t="s">
        <v>75</v>
      </c>
      <c r="P590" s="78" t="s">
        <v>75</v>
      </c>
      <c r="Q590" s="43" t="s">
        <v>1302</v>
      </c>
      <c r="R590" s="53" t="s">
        <v>76</v>
      </c>
      <c r="S590" s="76">
        <v>0.2</v>
      </c>
      <c r="T590" s="37">
        <v>1</v>
      </c>
      <c r="U590" s="83">
        <v>1</v>
      </c>
      <c r="V590" s="45">
        <f>SUMIF(ResumenCotizacion!$C:$C,E590,ResumenCotizacion!$P:$P)</f>
        <v>0</v>
      </c>
      <c r="W590" s="75">
        <f>IF(H590="USD",S590*SolCotizacion!$J$18,S590)</f>
        <v>825.49400000000014</v>
      </c>
      <c r="X590" s="3">
        <f>ROUND(W590/(1-VLOOKUP("Total porcentaje:",ResumenCotizacion!$F:$H,3,0)),2)</f>
        <v>825.49</v>
      </c>
      <c r="Y590" s="3">
        <f t="shared" si="29"/>
        <v>0</v>
      </c>
    </row>
    <row r="591" spans="1:25" ht="14.25" x14ac:dyDescent="0.2">
      <c r="A591" s="18" t="str">
        <f t="shared" si="27"/>
        <v>Catalogo principalOVS_ES ACADEMICOWC2-00009</v>
      </c>
      <c r="B591" s="18" t="str">
        <f t="shared" si="28"/>
        <v>WC2-00009OVS_ES ACADEMICO</v>
      </c>
      <c r="C591" s="18"/>
      <c r="D591" s="18" t="s">
        <v>122</v>
      </c>
      <c r="E591" s="46" t="s">
        <v>1304</v>
      </c>
      <c r="F591" s="86" t="s">
        <v>124</v>
      </c>
      <c r="G591" s="18" t="s">
        <v>122</v>
      </c>
      <c r="H591" s="45" t="s">
        <v>125</v>
      </c>
      <c r="I591" s="18" t="s">
        <v>75</v>
      </c>
      <c r="J591" s="49" t="s">
        <v>1305</v>
      </c>
      <c r="K591" s="48" t="s">
        <v>28</v>
      </c>
      <c r="L591" s="47" t="s">
        <v>90</v>
      </c>
      <c r="M591" s="44" t="s">
        <v>74</v>
      </c>
      <c r="N591" s="78" t="s">
        <v>75</v>
      </c>
      <c r="O591" s="78" t="s">
        <v>75</v>
      </c>
      <c r="P591" s="78" t="s">
        <v>75</v>
      </c>
      <c r="Q591" s="43" t="s">
        <v>1304</v>
      </c>
      <c r="R591" s="53" t="s">
        <v>76</v>
      </c>
      <c r="S591" s="76">
        <v>0.2</v>
      </c>
      <c r="T591" s="37">
        <v>1</v>
      </c>
      <c r="U591" s="83">
        <v>1</v>
      </c>
      <c r="V591" s="45">
        <f>SUMIF(ResumenCotizacion!$C:$C,E591,ResumenCotizacion!$P:$P)</f>
        <v>0</v>
      </c>
      <c r="W591" s="75">
        <f>IF(H591="USD",S591*SolCotizacion!$J$18,S591)</f>
        <v>825.49400000000014</v>
      </c>
      <c r="X591" s="3">
        <f>ROUND(W591/(1-VLOOKUP("Total porcentaje:",ResumenCotizacion!$F:$H,3,0)),2)</f>
        <v>825.49</v>
      </c>
      <c r="Y591" s="3">
        <f t="shared" si="29"/>
        <v>0</v>
      </c>
    </row>
    <row r="592" spans="1:25" ht="14.25" x14ac:dyDescent="0.2">
      <c r="A592" s="18" t="str">
        <f t="shared" si="27"/>
        <v>Catalogo principalOVS_ES ACADEMICOWC2-00011</v>
      </c>
      <c r="B592" s="18" t="str">
        <f t="shared" si="28"/>
        <v>WC2-00011OVS_ES ACADEMICO</v>
      </c>
      <c r="C592" s="18"/>
      <c r="D592" s="18" t="s">
        <v>122</v>
      </c>
      <c r="E592" s="46" t="s">
        <v>1306</v>
      </c>
      <c r="F592" s="86" t="s">
        <v>124</v>
      </c>
      <c r="G592" s="18" t="s">
        <v>122</v>
      </c>
      <c r="H592" s="45" t="s">
        <v>125</v>
      </c>
      <c r="I592" s="18" t="s">
        <v>75</v>
      </c>
      <c r="J592" s="49" t="s">
        <v>1307</v>
      </c>
      <c r="K592" s="48" t="s">
        <v>28</v>
      </c>
      <c r="L592" s="47" t="s">
        <v>90</v>
      </c>
      <c r="M592" s="44" t="s">
        <v>74</v>
      </c>
      <c r="N592" s="78" t="s">
        <v>75</v>
      </c>
      <c r="O592" s="78" t="s">
        <v>75</v>
      </c>
      <c r="P592" s="78" t="s">
        <v>75</v>
      </c>
      <c r="Q592" s="43" t="s">
        <v>1306</v>
      </c>
      <c r="R592" s="53" t="s">
        <v>76</v>
      </c>
      <c r="S592" s="76">
        <v>0.1</v>
      </c>
      <c r="T592" s="37">
        <v>1</v>
      </c>
      <c r="U592" s="83">
        <v>1</v>
      </c>
      <c r="V592" s="45">
        <f>SUMIF(ResumenCotizacion!$C:$C,E592,ResumenCotizacion!$P:$P)</f>
        <v>0</v>
      </c>
      <c r="W592" s="75">
        <f>IF(H592="USD",S592*SolCotizacion!$J$18,S592)</f>
        <v>412.74700000000007</v>
      </c>
      <c r="X592" s="3">
        <f>ROUND(W592/(1-VLOOKUP("Total porcentaje:",ResumenCotizacion!$F:$H,3,0)),2)</f>
        <v>412.75</v>
      </c>
      <c r="Y592" s="3">
        <f t="shared" si="29"/>
        <v>0</v>
      </c>
    </row>
    <row r="593" spans="1:25" ht="14.25" x14ac:dyDescent="0.2">
      <c r="A593" s="18" t="str">
        <f t="shared" si="27"/>
        <v>Catalogo principalOVS_ES ACADEMICOWSB-00356</v>
      </c>
      <c r="B593" s="18" t="str">
        <f t="shared" si="28"/>
        <v>WSB-00356OVS_ES ACADEMICO</v>
      </c>
      <c r="C593" s="18"/>
      <c r="D593" s="18" t="s">
        <v>122</v>
      </c>
      <c r="E593" s="46" t="s">
        <v>1308</v>
      </c>
      <c r="F593" s="86" t="s">
        <v>124</v>
      </c>
      <c r="G593" s="18" t="s">
        <v>122</v>
      </c>
      <c r="H593" s="45" t="s">
        <v>125</v>
      </c>
      <c r="I593" s="18" t="s">
        <v>75</v>
      </c>
      <c r="J593" s="49" t="s">
        <v>1309</v>
      </c>
      <c r="K593" s="48" t="s">
        <v>28</v>
      </c>
      <c r="L593" s="47" t="s">
        <v>90</v>
      </c>
      <c r="M593" s="44" t="s">
        <v>74</v>
      </c>
      <c r="N593" s="78" t="s">
        <v>75</v>
      </c>
      <c r="O593" s="78" t="s">
        <v>75</v>
      </c>
      <c r="P593" s="78" t="s">
        <v>75</v>
      </c>
      <c r="Q593" s="43" t="s">
        <v>1308</v>
      </c>
      <c r="R593" s="53" t="s">
        <v>76</v>
      </c>
      <c r="S593" s="76">
        <v>0.33</v>
      </c>
      <c r="T593" s="37">
        <v>1</v>
      </c>
      <c r="U593" s="83">
        <v>1</v>
      </c>
      <c r="V593" s="45">
        <f>SUMIF(ResumenCotizacion!$C:$C,E593,ResumenCotizacion!$P:$P)</f>
        <v>0</v>
      </c>
      <c r="W593" s="75">
        <f>IF(H593="USD",S593*SolCotizacion!$J$18,S593)</f>
        <v>1362.0651000000003</v>
      </c>
      <c r="X593" s="3">
        <f>ROUND(W593/(1-VLOOKUP("Total porcentaje:",ResumenCotizacion!$F:$H,3,0)),2)</f>
        <v>1362.07</v>
      </c>
      <c r="Y593" s="3">
        <f t="shared" si="29"/>
        <v>0</v>
      </c>
    </row>
    <row r="594" spans="1:25" ht="14.25" x14ac:dyDescent="0.2">
      <c r="A594" s="18" t="str">
        <f t="shared" si="27"/>
        <v>Catalogo principalOVS_ES ACADEMICOWSB-00375</v>
      </c>
      <c r="B594" s="18" t="str">
        <f t="shared" si="28"/>
        <v>WSB-00375OVS_ES ACADEMICO</v>
      </c>
      <c r="C594" s="18"/>
      <c r="D594" s="18" t="s">
        <v>122</v>
      </c>
      <c r="E594" s="46" t="s">
        <v>1310</v>
      </c>
      <c r="F594" s="86" t="s">
        <v>124</v>
      </c>
      <c r="G594" s="18" t="s">
        <v>122</v>
      </c>
      <c r="H594" s="45" t="s">
        <v>125</v>
      </c>
      <c r="I594" s="18" t="s">
        <v>75</v>
      </c>
      <c r="J594" s="49" t="s">
        <v>1311</v>
      </c>
      <c r="K594" s="48" t="s">
        <v>28</v>
      </c>
      <c r="L594" s="47" t="s">
        <v>90</v>
      </c>
      <c r="M594" s="44" t="s">
        <v>74</v>
      </c>
      <c r="N594" s="78" t="s">
        <v>75</v>
      </c>
      <c r="O594" s="78" t="s">
        <v>75</v>
      </c>
      <c r="P594" s="78" t="s">
        <v>75</v>
      </c>
      <c r="Q594" s="43" t="s">
        <v>1310</v>
      </c>
      <c r="R594" s="53" t="s">
        <v>76</v>
      </c>
      <c r="S594" s="76">
        <v>0.33</v>
      </c>
      <c r="T594" s="37">
        <v>1</v>
      </c>
      <c r="U594" s="83">
        <v>1</v>
      </c>
      <c r="V594" s="45">
        <f>SUMIF(ResumenCotizacion!$C:$C,E594,ResumenCotizacion!$P:$P)</f>
        <v>0</v>
      </c>
      <c r="W594" s="75">
        <f>IF(H594="USD",S594*SolCotizacion!$J$18,S594)</f>
        <v>1362.0651000000003</v>
      </c>
      <c r="X594" s="3">
        <f>ROUND(W594/(1-VLOOKUP("Total porcentaje:",ResumenCotizacion!$F:$H,3,0)),2)</f>
        <v>1362.07</v>
      </c>
      <c r="Y594" s="3">
        <f t="shared" si="29"/>
        <v>0</v>
      </c>
    </row>
    <row r="595" spans="1:25" ht="14.25" x14ac:dyDescent="0.2">
      <c r="A595" s="18" t="str">
        <f t="shared" si="27"/>
        <v>Catalogo principalOVS_ES ACADEMICOWSB-00376</v>
      </c>
      <c r="B595" s="18" t="str">
        <f t="shared" si="28"/>
        <v>WSB-00376OVS_ES ACADEMICO</v>
      </c>
      <c r="C595" s="18"/>
      <c r="D595" s="18" t="s">
        <v>122</v>
      </c>
      <c r="E595" s="46" t="s">
        <v>1312</v>
      </c>
      <c r="F595" s="86" t="s">
        <v>124</v>
      </c>
      <c r="G595" s="18" t="s">
        <v>122</v>
      </c>
      <c r="H595" s="45" t="s">
        <v>125</v>
      </c>
      <c r="I595" s="18" t="s">
        <v>75</v>
      </c>
      <c r="J595" s="49" t="s">
        <v>1313</v>
      </c>
      <c r="K595" s="48" t="s">
        <v>28</v>
      </c>
      <c r="L595" s="47" t="s">
        <v>90</v>
      </c>
      <c r="M595" s="44" t="s">
        <v>74</v>
      </c>
      <c r="N595" s="78" t="s">
        <v>75</v>
      </c>
      <c r="O595" s="78" t="s">
        <v>75</v>
      </c>
      <c r="P595" s="78" t="s">
        <v>75</v>
      </c>
      <c r="Q595" s="43" t="s">
        <v>1312</v>
      </c>
      <c r="R595" s="53" t="s">
        <v>76</v>
      </c>
      <c r="S595" s="76">
        <v>0.33</v>
      </c>
      <c r="T595" s="37">
        <v>1</v>
      </c>
      <c r="U595" s="83">
        <v>1</v>
      </c>
      <c r="V595" s="45">
        <f>SUMIF(ResumenCotizacion!$C:$C,E595,ResumenCotizacion!$P:$P)</f>
        <v>0</v>
      </c>
      <c r="W595" s="75">
        <f>IF(H595="USD",S595*SolCotizacion!$J$18,S595)</f>
        <v>1362.0651000000003</v>
      </c>
      <c r="X595" s="3">
        <f>ROUND(W595/(1-VLOOKUP("Total porcentaje:",ResumenCotizacion!$F:$H,3,0)),2)</f>
        <v>1362.07</v>
      </c>
      <c r="Y595" s="3">
        <f t="shared" si="29"/>
        <v>0</v>
      </c>
    </row>
    <row r="596" spans="1:25" ht="14.25" x14ac:dyDescent="0.2">
      <c r="A596" s="18" t="str">
        <f t="shared" si="27"/>
        <v>Catalogo principalOVS_ES ACADEMICOYEG-00651</v>
      </c>
      <c r="B596" s="18" t="str">
        <f t="shared" si="28"/>
        <v>YEG-00651OVS_ES ACADEMICO</v>
      </c>
      <c r="C596" s="18"/>
      <c r="D596" s="18" t="s">
        <v>122</v>
      </c>
      <c r="E596" s="46" t="s">
        <v>1314</v>
      </c>
      <c r="F596" s="86" t="s">
        <v>124</v>
      </c>
      <c r="G596" s="18" t="s">
        <v>122</v>
      </c>
      <c r="H596" s="45" t="s">
        <v>125</v>
      </c>
      <c r="I596" s="18" t="s">
        <v>75</v>
      </c>
      <c r="J596" s="49" t="s">
        <v>1315</v>
      </c>
      <c r="K596" s="48" t="s">
        <v>28</v>
      </c>
      <c r="L596" s="47" t="s">
        <v>90</v>
      </c>
      <c r="M596" s="44" t="s">
        <v>74</v>
      </c>
      <c r="N596" s="78" t="s">
        <v>75</v>
      </c>
      <c r="O596" s="78" t="s">
        <v>75</v>
      </c>
      <c r="P596" s="78" t="s">
        <v>75</v>
      </c>
      <c r="Q596" s="43" t="s">
        <v>1314</v>
      </c>
      <c r="R596" s="53" t="s">
        <v>127</v>
      </c>
      <c r="S596" s="76">
        <v>10</v>
      </c>
      <c r="T596" s="37">
        <v>1</v>
      </c>
      <c r="U596" s="83">
        <v>1</v>
      </c>
      <c r="V596" s="45">
        <f>SUMIF(ResumenCotizacion!$C:$C,E596,ResumenCotizacion!$P:$P)</f>
        <v>0</v>
      </c>
      <c r="W596" s="75">
        <f>IF(H596="USD",S596*SolCotizacion!$J$18,S596)</f>
        <v>41274.700000000004</v>
      </c>
      <c r="X596" s="3">
        <f>ROUND(W596/(1-VLOOKUP("Total porcentaje:",ResumenCotizacion!$F:$H,3,0)),2)</f>
        <v>41274.699999999997</v>
      </c>
      <c r="Y596" s="3">
        <f t="shared" si="29"/>
        <v>0</v>
      </c>
    </row>
    <row r="597" spans="1:25" ht="14.25" x14ac:dyDescent="0.2">
      <c r="A597" s="18" t="str">
        <f t="shared" si="27"/>
        <v>Catalogo principalOVS_ES ACADEMICOYEG-00652</v>
      </c>
      <c r="B597" s="18" t="str">
        <f t="shared" si="28"/>
        <v>YEG-00652OVS_ES ACADEMICO</v>
      </c>
      <c r="C597" s="18"/>
      <c r="D597" s="18" t="s">
        <v>122</v>
      </c>
      <c r="E597" s="46" t="s">
        <v>1316</v>
      </c>
      <c r="F597" s="86" t="s">
        <v>124</v>
      </c>
      <c r="G597" s="18" t="s">
        <v>122</v>
      </c>
      <c r="H597" s="45" t="s">
        <v>125</v>
      </c>
      <c r="I597" s="18" t="s">
        <v>75</v>
      </c>
      <c r="J597" s="49" t="s">
        <v>1317</v>
      </c>
      <c r="K597" s="48" t="s">
        <v>28</v>
      </c>
      <c r="L597" s="47" t="s">
        <v>90</v>
      </c>
      <c r="M597" s="44" t="s">
        <v>74</v>
      </c>
      <c r="N597" s="78" t="s">
        <v>75</v>
      </c>
      <c r="O597" s="78" t="s">
        <v>75</v>
      </c>
      <c r="P597" s="78" t="s">
        <v>75</v>
      </c>
      <c r="Q597" s="43" t="s">
        <v>1316</v>
      </c>
      <c r="R597" s="53" t="s">
        <v>127</v>
      </c>
      <c r="S597" s="76">
        <v>10</v>
      </c>
      <c r="T597" s="37">
        <v>1</v>
      </c>
      <c r="U597" s="83">
        <v>1</v>
      </c>
      <c r="V597" s="45">
        <f>SUMIF(ResumenCotizacion!$C:$C,E597,ResumenCotizacion!$P:$P)</f>
        <v>0</v>
      </c>
      <c r="W597" s="75">
        <f>IF(H597="USD",S597*SolCotizacion!$J$18,S597)</f>
        <v>41274.700000000004</v>
      </c>
      <c r="X597" s="3">
        <f>ROUND(W597/(1-VLOOKUP("Total porcentaje:",ResumenCotizacion!$F:$H,3,0)),2)</f>
        <v>41274.699999999997</v>
      </c>
      <c r="Y597" s="3">
        <f t="shared" si="29"/>
        <v>0</v>
      </c>
    </row>
    <row r="598" spans="1:25" ht="14.25" x14ac:dyDescent="0.2">
      <c r="A598" s="18" t="str">
        <f t="shared" si="27"/>
        <v>Catalogo principalOVS_ES ACADEMICOYEG-00653</v>
      </c>
      <c r="B598" s="18" t="str">
        <f t="shared" si="28"/>
        <v>YEG-00653OVS_ES ACADEMICO</v>
      </c>
      <c r="C598" s="18"/>
      <c r="D598" s="18" t="s">
        <v>122</v>
      </c>
      <c r="E598" s="46" t="s">
        <v>1318</v>
      </c>
      <c r="F598" s="86" t="s">
        <v>124</v>
      </c>
      <c r="G598" s="18" t="s">
        <v>122</v>
      </c>
      <c r="H598" s="45" t="s">
        <v>125</v>
      </c>
      <c r="I598" s="18" t="s">
        <v>75</v>
      </c>
      <c r="J598" s="49" t="s">
        <v>1319</v>
      </c>
      <c r="K598" s="48" t="s">
        <v>28</v>
      </c>
      <c r="L598" s="47" t="s">
        <v>90</v>
      </c>
      <c r="M598" s="44" t="s">
        <v>74</v>
      </c>
      <c r="N598" s="78" t="s">
        <v>75</v>
      </c>
      <c r="O598" s="78" t="s">
        <v>75</v>
      </c>
      <c r="P598" s="78" t="s">
        <v>75</v>
      </c>
      <c r="Q598" s="43" t="s">
        <v>1318</v>
      </c>
      <c r="R598" s="53" t="s">
        <v>127</v>
      </c>
      <c r="S598" s="76">
        <v>10</v>
      </c>
      <c r="T598" s="37">
        <v>1</v>
      </c>
      <c r="U598" s="83">
        <v>1</v>
      </c>
      <c r="V598" s="45">
        <f>SUMIF(ResumenCotizacion!$C:$C,E598,ResumenCotizacion!$P:$P)</f>
        <v>0</v>
      </c>
      <c r="W598" s="75">
        <f>IF(H598="USD",S598*SolCotizacion!$J$18,S598)</f>
        <v>41274.700000000004</v>
      </c>
      <c r="X598" s="3">
        <f>ROUND(W598/(1-VLOOKUP("Total porcentaje:",ResumenCotizacion!$F:$H,3,0)),2)</f>
        <v>41274.699999999997</v>
      </c>
      <c r="Y598" s="3">
        <f t="shared" si="29"/>
        <v>0</v>
      </c>
    </row>
    <row r="599" spans="1:25" ht="14.25" x14ac:dyDescent="0.2">
      <c r="A599" s="18" t="str">
        <f t="shared" si="27"/>
        <v>Catalogo principalOVS_ES ACADEMICOYEG-00654</v>
      </c>
      <c r="B599" s="18" t="str">
        <f t="shared" si="28"/>
        <v>YEG-00654OVS_ES ACADEMICO</v>
      </c>
      <c r="C599" s="18"/>
      <c r="D599" s="18" t="s">
        <v>122</v>
      </c>
      <c r="E599" s="46" t="s">
        <v>1320</v>
      </c>
      <c r="F599" s="86" t="s">
        <v>124</v>
      </c>
      <c r="G599" s="18" t="s">
        <v>122</v>
      </c>
      <c r="H599" s="45" t="s">
        <v>125</v>
      </c>
      <c r="I599" s="18" t="s">
        <v>75</v>
      </c>
      <c r="J599" s="49" t="s">
        <v>1321</v>
      </c>
      <c r="K599" s="48" t="s">
        <v>28</v>
      </c>
      <c r="L599" s="47" t="s">
        <v>90</v>
      </c>
      <c r="M599" s="44" t="s">
        <v>74</v>
      </c>
      <c r="N599" s="78" t="s">
        <v>75</v>
      </c>
      <c r="O599" s="78" t="s">
        <v>75</v>
      </c>
      <c r="P599" s="78" t="s">
        <v>75</v>
      </c>
      <c r="Q599" s="43" t="s">
        <v>1320</v>
      </c>
      <c r="R599" s="53" t="s">
        <v>127</v>
      </c>
      <c r="S599" s="76">
        <v>10</v>
      </c>
      <c r="T599" s="37">
        <v>1</v>
      </c>
      <c r="U599" s="83">
        <v>1</v>
      </c>
      <c r="V599" s="45">
        <f>SUMIF(ResumenCotizacion!$C:$C,E599,ResumenCotizacion!$P:$P)</f>
        <v>0</v>
      </c>
      <c r="W599" s="75">
        <f>IF(H599="USD",S599*SolCotizacion!$J$18,S599)</f>
        <v>41274.700000000004</v>
      </c>
      <c r="X599" s="3">
        <f>ROUND(W599/(1-VLOOKUP("Total porcentaje:",ResumenCotizacion!$F:$H,3,0)),2)</f>
        <v>41274.699999999997</v>
      </c>
      <c r="Y599" s="3">
        <f t="shared" si="29"/>
        <v>0</v>
      </c>
    </row>
    <row r="600" spans="1:25" ht="14.25" x14ac:dyDescent="0.2">
      <c r="A600" s="18" t="str">
        <f t="shared" si="27"/>
        <v>Catalogo principalOVS_ES ACADEMICOYEG-00655</v>
      </c>
      <c r="B600" s="18" t="str">
        <f t="shared" si="28"/>
        <v>YEG-00655OVS_ES ACADEMICO</v>
      </c>
      <c r="C600" s="18"/>
      <c r="D600" s="18" t="s">
        <v>122</v>
      </c>
      <c r="E600" s="46" t="s">
        <v>1322</v>
      </c>
      <c r="F600" s="86" t="s">
        <v>124</v>
      </c>
      <c r="G600" s="18" t="s">
        <v>122</v>
      </c>
      <c r="H600" s="45" t="s">
        <v>125</v>
      </c>
      <c r="I600" s="18" t="s">
        <v>75</v>
      </c>
      <c r="J600" s="49" t="s">
        <v>1323</v>
      </c>
      <c r="K600" s="48" t="s">
        <v>28</v>
      </c>
      <c r="L600" s="47" t="s">
        <v>90</v>
      </c>
      <c r="M600" s="44" t="s">
        <v>74</v>
      </c>
      <c r="N600" s="78" t="s">
        <v>75</v>
      </c>
      <c r="O600" s="78" t="s">
        <v>75</v>
      </c>
      <c r="P600" s="78" t="s">
        <v>75</v>
      </c>
      <c r="Q600" s="43" t="s">
        <v>1322</v>
      </c>
      <c r="R600" s="53" t="s">
        <v>127</v>
      </c>
      <c r="S600" s="76">
        <v>13</v>
      </c>
      <c r="T600" s="37">
        <v>1</v>
      </c>
      <c r="U600" s="83">
        <v>1</v>
      </c>
      <c r="V600" s="45">
        <f>SUMIF(ResumenCotizacion!$C:$C,E600,ResumenCotizacion!$P:$P)</f>
        <v>0</v>
      </c>
      <c r="W600" s="75">
        <f>IF(H600="USD",S600*SolCotizacion!$J$18,S600)</f>
        <v>53657.11</v>
      </c>
      <c r="X600" s="3">
        <f>ROUND(W600/(1-VLOOKUP("Total porcentaje:",ResumenCotizacion!$F:$H,3,0)),2)</f>
        <v>53657.11</v>
      </c>
      <c r="Y600" s="3">
        <f t="shared" si="29"/>
        <v>0</v>
      </c>
    </row>
    <row r="601" spans="1:25" ht="14.25" x14ac:dyDescent="0.2">
      <c r="A601" s="18" t="str">
        <f t="shared" si="27"/>
        <v>Catalogo principalOVS_ES ACADEMICOYEG-00656</v>
      </c>
      <c r="B601" s="18" t="str">
        <f t="shared" si="28"/>
        <v>YEG-00656OVS_ES ACADEMICO</v>
      </c>
      <c r="C601" s="18"/>
      <c r="D601" s="18" t="s">
        <v>122</v>
      </c>
      <c r="E601" s="46" t="s">
        <v>1324</v>
      </c>
      <c r="F601" s="86" t="s">
        <v>124</v>
      </c>
      <c r="G601" s="18" t="s">
        <v>122</v>
      </c>
      <c r="H601" s="45" t="s">
        <v>125</v>
      </c>
      <c r="I601" s="18" t="s">
        <v>75</v>
      </c>
      <c r="J601" s="49" t="s">
        <v>1325</v>
      </c>
      <c r="K601" s="48" t="s">
        <v>28</v>
      </c>
      <c r="L601" s="47" t="s">
        <v>90</v>
      </c>
      <c r="M601" s="44" t="s">
        <v>74</v>
      </c>
      <c r="N601" s="78" t="s">
        <v>75</v>
      </c>
      <c r="O601" s="78" t="s">
        <v>75</v>
      </c>
      <c r="P601" s="78" t="s">
        <v>75</v>
      </c>
      <c r="Q601" s="43" t="s">
        <v>1324</v>
      </c>
      <c r="R601" s="53" t="s">
        <v>127</v>
      </c>
      <c r="S601" s="76">
        <v>13</v>
      </c>
      <c r="T601" s="37">
        <v>1</v>
      </c>
      <c r="U601" s="83">
        <v>1</v>
      </c>
      <c r="V601" s="45">
        <f>SUMIF(ResumenCotizacion!$C:$C,E601,ResumenCotizacion!$P:$P)</f>
        <v>0</v>
      </c>
      <c r="W601" s="75">
        <f>IF(H601="USD",S601*SolCotizacion!$J$18,S601)</f>
        <v>53657.11</v>
      </c>
      <c r="X601" s="3">
        <f>ROUND(W601/(1-VLOOKUP("Total porcentaje:",ResumenCotizacion!$F:$H,3,0)),2)</f>
        <v>53657.11</v>
      </c>
      <c r="Y601" s="3">
        <f t="shared" si="29"/>
        <v>0</v>
      </c>
    </row>
    <row r="602" spans="1:25" ht="14.25" x14ac:dyDescent="0.2">
      <c r="A602" s="18" t="str">
        <f t="shared" si="27"/>
        <v>Catalogo principalOVS_ES ACADEMICOYEG-00657</v>
      </c>
      <c r="B602" s="18" t="str">
        <f t="shared" si="28"/>
        <v>YEG-00657OVS_ES ACADEMICO</v>
      </c>
      <c r="C602" s="18"/>
      <c r="D602" s="18" t="s">
        <v>122</v>
      </c>
      <c r="E602" s="46" t="s">
        <v>1326</v>
      </c>
      <c r="F602" s="86" t="s">
        <v>124</v>
      </c>
      <c r="G602" s="18" t="s">
        <v>122</v>
      </c>
      <c r="H602" s="45" t="s">
        <v>125</v>
      </c>
      <c r="I602" s="18" t="s">
        <v>75</v>
      </c>
      <c r="J602" s="49" t="s">
        <v>1327</v>
      </c>
      <c r="K602" s="48" t="s">
        <v>28</v>
      </c>
      <c r="L602" s="47" t="s">
        <v>90</v>
      </c>
      <c r="M602" s="44" t="s">
        <v>74</v>
      </c>
      <c r="N602" s="78" t="s">
        <v>75</v>
      </c>
      <c r="O602" s="78" t="s">
        <v>75</v>
      </c>
      <c r="P602" s="78" t="s">
        <v>75</v>
      </c>
      <c r="Q602" s="43" t="s">
        <v>1326</v>
      </c>
      <c r="R602" s="53" t="s">
        <v>127</v>
      </c>
      <c r="S602" s="76">
        <v>13</v>
      </c>
      <c r="T602" s="37">
        <v>1</v>
      </c>
      <c r="U602" s="83">
        <v>1</v>
      </c>
      <c r="V602" s="45">
        <f>SUMIF(ResumenCotizacion!$C:$C,E602,ResumenCotizacion!$P:$P)</f>
        <v>0</v>
      </c>
      <c r="W602" s="75">
        <f>IF(H602="USD",S602*SolCotizacion!$J$18,S602)</f>
        <v>53657.11</v>
      </c>
      <c r="X602" s="3">
        <f>ROUND(W602/(1-VLOOKUP("Total porcentaje:",ResumenCotizacion!$F:$H,3,0)),2)</f>
        <v>53657.11</v>
      </c>
      <c r="Y602" s="3">
        <f t="shared" si="29"/>
        <v>0</v>
      </c>
    </row>
    <row r="603" spans="1:25" ht="14.25" x14ac:dyDescent="0.2">
      <c r="A603" s="18" t="str">
        <f t="shared" si="27"/>
        <v>Catalogo principalOVS_ES ACADEMICOYEG-00658</v>
      </c>
      <c r="B603" s="18" t="str">
        <f t="shared" si="28"/>
        <v>YEG-00658OVS_ES ACADEMICO</v>
      </c>
      <c r="C603" s="18"/>
      <c r="D603" s="18" t="s">
        <v>122</v>
      </c>
      <c r="E603" s="46" t="s">
        <v>1328</v>
      </c>
      <c r="F603" s="86" t="s">
        <v>124</v>
      </c>
      <c r="G603" s="18" t="s">
        <v>122</v>
      </c>
      <c r="H603" s="45" t="s">
        <v>125</v>
      </c>
      <c r="I603" s="18" t="s">
        <v>75</v>
      </c>
      <c r="J603" s="49" t="s">
        <v>1329</v>
      </c>
      <c r="K603" s="48" t="s">
        <v>28</v>
      </c>
      <c r="L603" s="47" t="s">
        <v>90</v>
      </c>
      <c r="M603" s="44" t="s">
        <v>74</v>
      </c>
      <c r="N603" s="78" t="s">
        <v>75</v>
      </c>
      <c r="O603" s="78" t="s">
        <v>75</v>
      </c>
      <c r="P603" s="78" t="s">
        <v>75</v>
      </c>
      <c r="Q603" s="43" t="s">
        <v>1328</v>
      </c>
      <c r="R603" s="53" t="s">
        <v>127</v>
      </c>
      <c r="S603" s="76">
        <v>13</v>
      </c>
      <c r="T603" s="37">
        <v>1</v>
      </c>
      <c r="U603" s="83">
        <v>1</v>
      </c>
      <c r="V603" s="45">
        <f>SUMIF(ResumenCotizacion!$C:$C,E603,ResumenCotizacion!$P:$P)</f>
        <v>0</v>
      </c>
      <c r="W603" s="75">
        <f>IF(H603="USD",S603*SolCotizacion!$J$18,S603)</f>
        <v>53657.11</v>
      </c>
      <c r="X603" s="3">
        <f>ROUND(W603/(1-VLOOKUP("Total porcentaje:",ResumenCotizacion!$F:$H,3,0)),2)</f>
        <v>53657.11</v>
      </c>
      <c r="Y603" s="3">
        <f t="shared" si="29"/>
        <v>0</v>
      </c>
    </row>
    <row r="604" spans="1:25" ht="14.25" x14ac:dyDescent="0.2">
      <c r="A604" s="18" t="str">
        <f t="shared" si="27"/>
        <v>Catalogo principalOVS_ES ACADEMICOYEG-00659</v>
      </c>
      <c r="B604" s="18" t="str">
        <f t="shared" si="28"/>
        <v>YEG-00659OVS_ES ACADEMICO</v>
      </c>
      <c r="C604" s="18"/>
      <c r="D604" s="18" t="s">
        <v>122</v>
      </c>
      <c r="E604" s="46" t="s">
        <v>1330</v>
      </c>
      <c r="F604" s="86" t="s">
        <v>124</v>
      </c>
      <c r="G604" s="18" t="s">
        <v>122</v>
      </c>
      <c r="H604" s="45" t="s">
        <v>125</v>
      </c>
      <c r="I604" s="18" t="s">
        <v>75</v>
      </c>
      <c r="J604" s="49" t="s">
        <v>1331</v>
      </c>
      <c r="K604" s="48" t="s">
        <v>28</v>
      </c>
      <c r="L604" s="47" t="s">
        <v>90</v>
      </c>
      <c r="M604" s="44" t="s">
        <v>74</v>
      </c>
      <c r="N604" s="78" t="s">
        <v>75</v>
      </c>
      <c r="O604" s="78" t="s">
        <v>75</v>
      </c>
      <c r="P604" s="78" t="s">
        <v>75</v>
      </c>
      <c r="Q604" s="43" t="s">
        <v>1330</v>
      </c>
      <c r="R604" s="53" t="s">
        <v>127</v>
      </c>
      <c r="S604" s="76">
        <v>9</v>
      </c>
      <c r="T604" s="37">
        <v>1</v>
      </c>
      <c r="U604" s="83">
        <v>1</v>
      </c>
      <c r="V604" s="45">
        <f>SUMIF(ResumenCotizacion!$C:$C,E604,ResumenCotizacion!$P:$P)</f>
        <v>0</v>
      </c>
      <c r="W604" s="75">
        <f>IF(H604="USD",S604*SolCotizacion!$J$18,S604)</f>
        <v>37147.230000000003</v>
      </c>
      <c r="X604" s="3">
        <f>ROUND(W604/(1-VLOOKUP("Total porcentaje:",ResumenCotizacion!$F:$H,3,0)),2)</f>
        <v>37147.230000000003</v>
      </c>
      <c r="Y604" s="3">
        <f t="shared" si="29"/>
        <v>0</v>
      </c>
    </row>
    <row r="605" spans="1:25" ht="14.25" x14ac:dyDescent="0.2">
      <c r="A605" s="18" t="str">
        <f t="shared" si="27"/>
        <v>Catalogo principalOVS_ES ACADEMICOYEG-00660</v>
      </c>
      <c r="B605" s="18" t="str">
        <f t="shared" si="28"/>
        <v>YEG-00660OVS_ES ACADEMICO</v>
      </c>
      <c r="C605" s="18"/>
      <c r="D605" s="18" t="s">
        <v>122</v>
      </c>
      <c r="E605" s="46" t="s">
        <v>1332</v>
      </c>
      <c r="F605" s="86" t="s">
        <v>124</v>
      </c>
      <c r="G605" s="18" t="s">
        <v>122</v>
      </c>
      <c r="H605" s="45" t="s">
        <v>125</v>
      </c>
      <c r="I605" s="18" t="s">
        <v>75</v>
      </c>
      <c r="J605" s="49" t="s">
        <v>1333</v>
      </c>
      <c r="K605" s="48" t="s">
        <v>28</v>
      </c>
      <c r="L605" s="47" t="s">
        <v>90</v>
      </c>
      <c r="M605" s="44" t="s">
        <v>74</v>
      </c>
      <c r="N605" s="78" t="s">
        <v>75</v>
      </c>
      <c r="O605" s="78" t="s">
        <v>75</v>
      </c>
      <c r="P605" s="78" t="s">
        <v>75</v>
      </c>
      <c r="Q605" s="43" t="s">
        <v>1332</v>
      </c>
      <c r="R605" s="53" t="s">
        <v>127</v>
      </c>
      <c r="S605" s="76">
        <v>9</v>
      </c>
      <c r="T605" s="37">
        <v>1</v>
      </c>
      <c r="U605" s="83">
        <v>1</v>
      </c>
      <c r="V605" s="45">
        <f>SUMIF(ResumenCotizacion!$C:$C,E605,ResumenCotizacion!$P:$P)</f>
        <v>0</v>
      </c>
      <c r="W605" s="75">
        <f>IF(H605="USD",S605*SolCotizacion!$J$18,S605)</f>
        <v>37147.230000000003</v>
      </c>
      <c r="X605" s="3">
        <f>ROUND(W605/(1-VLOOKUP("Total porcentaje:",ResumenCotizacion!$F:$H,3,0)),2)</f>
        <v>37147.230000000003</v>
      </c>
      <c r="Y605" s="3">
        <f t="shared" si="29"/>
        <v>0</v>
      </c>
    </row>
    <row r="606" spans="1:25" ht="14.25" x14ac:dyDescent="0.2">
      <c r="A606" s="18" t="str">
        <f t="shared" si="27"/>
        <v>Catalogo principalOVS_ES ACADEMICOYEG-00661</v>
      </c>
      <c r="B606" s="18" t="str">
        <f t="shared" si="28"/>
        <v>YEG-00661OVS_ES ACADEMICO</v>
      </c>
      <c r="C606" s="18"/>
      <c r="D606" s="18" t="s">
        <v>122</v>
      </c>
      <c r="E606" s="46" t="s">
        <v>1334</v>
      </c>
      <c r="F606" s="86" t="s">
        <v>124</v>
      </c>
      <c r="G606" s="18" t="s">
        <v>122</v>
      </c>
      <c r="H606" s="45" t="s">
        <v>125</v>
      </c>
      <c r="I606" s="18" t="s">
        <v>75</v>
      </c>
      <c r="J606" s="49" t="s">
        <v>1335</v>
      </c>
      <c r="K606" s="48" t="s">
        <v>28</v>
      </c>
      <c r="L606" s="47" t="s">
        <v>90</v>
      </c>
      <c r="M606" s="44" t="s">
        <v>74</v>
      </c>
      <c r="N606" s="78" t="s">
        <v>75</v>
      </c>
      <c r="O606" s="78" t="s">
        <v>75</v>
      </c>
      <c r="P606" s="78" t="s">
        <v>75</v>
      </c>
      <c r="Q606" s="43" t="s">
        <v>1334</v>
      </c>
      <c r="R606" s="53" t="s">
        <v>127</v>
      </c>
      <c r="S606" s="76">
        <v>7</v>
      </c>
      <c r="T606" s="37">
        <v>1</v>
      </c>
      <c r="U606" s="83">
        <v>1</v>
      </c>
      <c r="V606" s="45">
        <f>SUMIF(ResumenCotizacion!$C:$C,E606,ResumenCotizacion!$P:$P)</f>
        <v>0</v>
      </c>
      <c r="W606" s="75">
        <f>IF(H606="USD",S606*SolCotizacion!$J$18,S606)</f>
        <v>28892.29</v>
      </c>
      <c r="X606" s="3">
        <f>ROUND(W606/(1-VLOOKUP("Total porcentaje:",ResumenCotizacion!$F:$H,3,0)),2)</f>
        <v>28892.29</v>
      </c>
      <c r="Y606" s="3">
        <f t="shared" si="29"/>
        <v>0</v>
      </c>
    </row>
    <row r="607" spans="1:25" ht="14.25" x14ac:dyDescent="0.2">
      <c r="A607" s="18" t="str">
        <f t="shared" si="27"/>
        <v>Catalogo principalOVS_ES ACADEMICOYEG-00662</v>
      </c>
      <c r="B607" s="18" t="str">
        <f t="shared" si="28"/>
        <v>YEG-00662OVS_ES ACADEMICO</v>
      </c>
      <c r="C607" s="18"/>
      <c r="D607" s="18" t="s">
        <v>122</v>
      </c>
      <c r="E607" s="46" t="s">
        <v>1336</v>
      </c>
      <c r="F607" s="86" t="s">
        <v>124</v>
      </c>
      <c r="G607" s="18" t="s">
        <v>122</v>
      </c>
      <c r="H607" s="45" t="s">
        <v>125</v>
      </c>
      <c r="I607" s="18" t="s">
        <v>75</v>
      </c>
      <c r="J607" s="49" t="s">
        <v>1337</v>
      </c>
      <c r="K607" s="48" t="s">
        <v>28</v>
      </c>
      <c r="L607" s="47" t="s">
        <v>90</v>
      </c>
      <c r="M607" s="44" t="s">
        <v>74</v>
      </c>
      <c r="N607" s="78" t="s">
        <v>75</v>
      </c>
      <c r="O607" s="78" t="s">
        <v>75</v>
      </c>
      <c r="P607" s="78" t="s">
        <v>75</v>
      </c>
      <c r="Q607" s="43" t="s">
        <v>1336</v>
      </c>
      <c r="R607" s="53" t="s">
        <v>127</v>
      </c>
      <c r="S607" s="76">
        <v>7</v>
      </c>
      <c r="T607" s="37">
        <v>1</v>
      </c>
      <c r="U607" s="83">
        <v>1</v>
      </c>
      <c r="V607" s="45">
        <f>SUMIF(ResumenCotizacion!$C:$C,E607,ResumenCotizacion!$P:$P)</f>
        <v>0</v>
      </c>
      <c r="W607" s="75">
        <f>IF(H607="USD",S607*SolCotizacion!$J$18,S607)</f>
        <v>28892.29</v>
      </c>
      <c r="X607" s="3">
        <f>ROUND(W607/(1-VLOOKUP("Total porcentaje:",ResumenCotizacion!$F:$H,3,0)),2)</f>
        <v>28892.29</v>
      </c>
      <c r="Y607" s="3">
        <f t="shared" si="29"/>
        <v>0</v>
      </c>
    </row>
    <row r="608" spans="1:25" ht="14.25" x14ac:dyDescent="0.2">
      <c r="A608" s="18" t="str">
        <f t="shared" si="27"/>
        <v>Catalogo principalCSP ACADEMICO7ab7bc0b-e137-4bfe-a7b6-26fec475e90c</v>
      </c>
      <c r="B608" s="18" t="str">
        <f t="shared" si="28"/>
        <v>7ab7bc0b-e137-4bfe-a7b6-26fec475e90cCSP ACADEMICO</v>
      </c>
      <c r="C608" s="18"/>
      <c r="D608" s="18" t="s">
        <v>122</v>
      </c>
      <c r="E608" s="46" t="s">
        <v>1338</v>
      </c>
      <c r="F608" s="85" t="s">
        <v>1339</v>
      </c>
      <c r="G608" s="18" t="s">
        <v>122</v>
      </c>
      <c r="H608" s="45" t="s">
        <v>125</v>
      </c>
      <c r="I608" s="18" t="s">
        <v>75</v>
      </c>
      <c r="J608" s="49" t="s">
        <v>1340</v>
      </c>
      <c r="K608" s="48" t="s">
        <v>28</v>
      </c>
      <c r="L608" s="47" t="s">
        <v>90</v>
      </c>
      <c r="M608" s="44" t="s">
        <v>74</v>
      </c>
      <c r="N608" s="78" t="s">
        <v>75</v>
      </c>
      <c r="O608" s="78" t="s">
        <v>75</v>
      </c>
      <c r="P608" s="78" t="s">
        <v>75</v>
      </c>
      <c r="Q608" s="43" t="s">
        <v>1338</v>
      </c>
      <c r="R608" s="53" t="s">
        <v>76</v>
      </c>
      <c r="S608" s="76">
        <v>16.5</v>
      </c>
      <c r="T608" s="37">
        <v>1</v>
      </c>
      <c r="U608" s="83">
        <v>1</v>
      </c>
      <c r="V608" s="45">
        <f>SUMIF(ResumenCotizacion!$C:$C,E608,ResumenCotizacion!$P:$P)</f>
        <v>0</v>
      </c>
      <c r="W608" s="75">
        <f>IF(H608="USD",S608*SolCotizacion!$J$18,S608)</f>
        <v>68103.255000000005</v>
      </c>
      <c r="X608" s="3">
        <f>ROUND(W608/(1-VLOOKUP("Total porcentaje:",ResumenCotizacion!$F:$H,3,0)),2)</f>
        <v>68103.259999999995</v>
      </c>
      <c r="Y608" s="3">
        <f t="shared" si="29"/>
        <v>0</v>
      </c>
    </row>
    <row r="609" spans="1:25" ht="14.25" x14ac:dyDescent="0.2">
      <c r="A609" s="18" t="str">
        <f t="shared" si="27"/>
        <v>Catalogo principalCSP ACADEMICO2b44162e-90b3-4c73-9f25-ba5c4b048c60</v>
      </c>
      <c r="B609" s="18" t="str">
        <f t="shared" si="28"/>
        <v>2b44162e-90b3-4c73-9f25-ba5c4b048c60CSP ACADEMICO</v>
      </c>
      <c r="C609" s="18"/>
      <c r="D609" s="18" t="s">
        <v>122</v>
      </c>
      <c r="E609" s="46" t="s">
        <v>1341</v>
      </c>
      <c r="F609" s="85" t="s">
        <v>1339</v>
      </c>
      <c r="G609" s="18" t="s">
        <v>122</v>
      </c>
      <c r="H609" s="45" t="s">
        <v>125</v>
      </c>
      <c r="I609" s="18" t="s">
        <v>75</v>
      </c>
      <c r="J609" s="49" t="s">
        <v>1342</v>
      </c>
      <c r="K609" s="48" t="s">
        <v>28</v>
      </c>
      <c r="L609" s="47" t="s">
        <v>90</v>
      </c>
      <c r="M609" s="44" t="s">
        <v>74</v>
      </c>
      <c r="N609" s="78" t="s">
        <v>75</v>
      </c>
      <c r="O609" s="78" t="s">
        <v>75</v>
      </c>
      <c r="P609" s="78" t="s">
        <v>75</v>
      </c>
      <c r="Q609" s="43" t="s">
        <v>1341</v>
      </c>
      <c r="R609" s="53" t="s">
        <v>76</v>
      </c>
      <c r="S609" s="76">
        <v>12</v>
      </c>
      <c r="T609" s="37">
        <v>1</v>
      </c>
      <c r="U609" s="83">
        <v>1</v>
      </c>
      <c r="V609" s="45">
        <f>SUMIF(ResumenCotizacion!$C:$C,E609,ResumenCotizacion!$P:$P)</f>
        <v>0</v>
      </c>
      <c r="W609" s="75">
        <f>IF(H609="USD",S609*SolCotizacion!$J$18,S609)</f>
        <v>49529.64</v>
      </c>
      <c r="X609" s="3">
        <f>ROUND(W609/(1-VLOOKUP("Total porcentaje:",ResumenCotizacion!$F:$H,3,0)),2)</f>
        <v>49529.64</v>
      </c>
      <c r="Y609" s="3">
        <f t="shared" si="29"/>
        <v>0</v>
      </c>
    </row>
    <row r="610" spans="1:25" ht="14.25" x14ac:dyDescent="0.2">
      <c r="A610" s="18" t="str">
        <f t="shared" si="27"/>
        <v>Catalogo principalCSP ACADEMICOdaf910cc-20ec-4eb2-ab26-e6fb16ee0ced</v>
      </c>
      <c r="B610" s="18" t="str">
        <f t="shared" si="28"/>
        <v>daf910cc-20ec-4eb2-ab26-e6fb16ee0cedCSP ACADEMICO</v>
      </c>
      <c r="C610" s="18"/>
      <c r="D610" s="18" t="s">
        <v>122</v>
      </c>
      <c r="E610" s="46" t="s">
        <v>1343</v>
      </c>
      <c r="F610" s="85" t="s">
        <v>1339</v>
      </c>
      <c r="G610" s="18" t="s">
        <v>122</v>
      </c>
      <c r="H610" s="45" t="s">
        <v>125</v>
      </c>
      <c r="I610" s="18" t="s">
        <v>75</v>
      </c>
      <c r="J610" s="49" t="s">
        <v>1344</v>
      </c>
      <c r="K610" s="48" t="s">
        <v>28</v>
      </c>
      <c r="L610" s="47" t="s">
        <v>90</v>
      </c>
      <c r="M610" s="44" t="s">
        <v>74</v>
      </c>
      <c r="N610" s="78" t="s">
        <v>75</v>
      </c>
      <c r="O610" s="78" t="s">
        <v>75</v>
      </c>
      <c r="P610" s="78" t="s">
        <v>75</v>
      </c>
      <c r="Q610" s="43" t="s">
        <v>1343</v>
      </c>
      <c r="R610" s="53" t="s">
        <v>76</v>
      </c>
      <c r="S610" s="76">
        <v>66</v>
      </c>
      <c r="T610" s="37">
        <v>1</v>
      </c>
      <c r="U610" s="83">
        <v>1</v>
      </c>
      <c r="V610" s="45">
        <f>SUMIF(ResumenCotizacion!$C:$C,E610,ResumenCotizacion!$P:$P)</f>
        <v>0</v>
      </c>
      <c r="W610" s="75">
        <f>IF(H610="USD",S610*SolCotizacion!$J$18,S610)</f>
        <v>272413.02</v>
      </c>
      <c r="X610" s="3">
        <f>ROUND(W610/(1-VLOOKUP("Total porcentaje:",ResumenCotizacion!$F:$H,3,0)),2)</f>
        <v>272413.02</v>
      </c>
      <c r="Y610" s="3">
        <f t="shared" si="29"/>
        <v>0</v>
      </c>
    </row>
    <row r="611" spans="1:25" ht="14.25" x14ac:dyDescent="0.2">
      <c r="A611" s="18" t="str">
        <f t="shared" si="27"/>
        <v>Catalogo principalCSP ACADEMICOf3cf1f64-1a96-4a1d-a7cc-5645bb950fd8</v>
      </c>
      <c r="B611" s="18" t="str">
        <f t="shared" si="28"/>
        <v>f3cf1f64-1a96-4a1d-a7cc-5645bb950fd8CSP ACADEMICO</v>
      </c>
      <c r="C611" s="18"/>
      <c r="D611" s="18" t="s">
        <v>122</v>
      </c>
      <c r="E611" s="46" t="s">
        <v>1345</v>
      </c>
      <c r="F611" s="85" t="s">
        <v>1339</v>
      </c>
      <c r="G611" s="18" t="s">
        <v>122</v>
      </c>
      <c r="H611" s="45" t="s">
        <v>125</v>
      </c>
      <c r="I611" s="18" t="s">
        <v>75</v>
      </c>
      <c r="J611" s="49" t="s">
        <v>1346</v>
      </c>
      <c r="K611" s="48" t="s">
        <v>28</v>
      </c>
      <c r="L611" s="47" t="s">
        <v>90</v>
      </c>
      <c r="M611" s="44" t="s">
        <v>74</v>
      </c>
      <c r="N611" s="78" t="s">
        <v>75</v>
      </c>
      <c r="O611" s="78" t="s">
        <v>75</v>
      </c>
      <c r="P611" s="78" t="s">
        <v>75</v>
      </c>
      <c r="Q611" s="43" t="s">
        <v>1345</v>
      </c>
      <c r="R611" s="53" t="s">
        <v>76</v>
      </c>
      <c r="S611" s="76">
        <v>48</v>
      </c>
      <c r="T611" s="37">
        <v>1</v>
      </c>
      <c r="U611" s="83">
        <v>1</v>
      </c>
      <c r="V611" s="45">
        <f>SUMIF(ResumenCotizacion!$C:$C,E611,ResumenCotizacion!$P:$P)</f>
        <v>0</v>
      </c>
      <c r="W611" s="75">
        <f>IF(H611="USD",S611*SolCotizacion!$J$18,S611)</f>
        <v>198118.56</v>
      </c>
      <c r="X611" s="3">
        <f>ROUND(W611/(1-VLOOKUP("Total porcentaje:",ResumenCotizacion!$F:$H,3,0)),2)</f>
        <v>198118.56</v>
      </c>
      <c r="Y611" s="3">
        <f t="shared" si="29"/>
        <v>0</v>
      </c>
    </row>
    <row r="612" spans="1:25" ht="14.25" x14ac:dyDescent="0.2">
      <c r="A612" s="18" t="str">
        <f t="shared" si="27"/>
        <v>Catalogo principalCSP ACADEMICO69896d87-3d84-4b43-97ed-ea254b742add</v>
      </c>
      <c r="B612" s="18" t="str">
        <f t="shared" si="28"/>
        <v>69896d87-3d84-4b43-97ed-ea254b742addCSP ACADEMICO</v>
      </c>
      <c r="C612" s="18"/>
      <c r="D612" s="18" t="s">
        <v>122</v>
      </c>
      <c r="E612" s="46" t="s">
        <v>1347</v>
      </c>
      <c r="F612" s="85" t="s">
        <v>1339</v>
      </c>
      <c r="G612" s="18" t="s">
        <v>122</v>
      </c>
      <c r="H612" s="45" t="s">
        <v>125</v>
      </c>
      <c r="I612" s="18" t="s">
        <v>75</v>
      </c>
      <c r="J612" s="49" t="s">
        <v>1348</v>
      </c>
      <c r="K612" s="48" t="s">
        <v>28</v>
      </c>
      <c r="L612" s="47" t="s">
        <v>90</v>
      </c>
      <c r="M612" s="44" t="s">
        <v>74</v>
      </c>
      <c r="N612" s="78" t="s">
        <v>75</v>
      </c>
      <c r="O612" s="78" t="s">
        <v>75</v>
      </c>
      <c r="P612" s="78" t="s">
        <v>75</v>
      </c>
      <c r="Q612" s="43" t="s">
        <v>1347</v>
      </c>
      <c r="R612" s="53" t="s">
        <v>76</v>
      </c>
      <c r="S612" s="76">
        <v>770</v>
      </c>
      <c r="T612" s="37">
        <v>1</v>
      </c>
      <c r="U612" s="83">
        <v>1</v>
      </c>
      <c r="V612" s="45">
        <f>SUMIF(ResumenCotizacion!$C:$C,E612,ResumenCotizacion!$P:$P)</f>
        <v>0</v>
      </c>
      <c r="W612" s="75">
        <f>IF(H612="USD",S612*SolCotizacion!$J$18,S612)</f>
        <v>3178151.9000000004</v>
      </c>
      <c r="X612" s="3">
        <f>ROUND(W612/(1-VLOOKUP("Total porcentaje:",ResumenCotizacion!$F:$H,3,0)),2)</f>
        <v>3178151.9</v>
      </c>
      <c r="Y612" s="3">
        <f t="shared" si="29"/>
        <v>0</v>
      </c>
    </row>
    <row r="613" spans="1:25" ht="14.25" x14ac:dyDescent="0.2">
      <c r="A613" s="18" t="str">
        <f t="shared" si="27"/>
        <v>Catalogo principalCSP ACADEMICO302fb6be-dd9c-4d13-8eaf-3d6239ad2383</v>
      </c>
      <c r="B613" s="18" t="str">
        <f t="shared" si="28"/>
        <v>302fb6be-dd9c-4d13-8eaf-3d6239ad2383CSP ACADEMICO</v>
      </c>
      <c r="C613" s="18"/>
      <c r="D613" s="18" t="s">
        <v>122</v>
      </c>
      <c r="E613" s="46" t="s">
        <v>1349</v>
      </c>
      <c r="F613" s="85" t="s">
        <v>1339</v>
      </c>
      <c r="G613" s="18" t="s">
        <v>122</v>
      </c>
      <c r="H613" s="45" t="s">
        <v>125</v>
      </c>
      <c r="I613" s="18" t="s">
        <v>75</v>
      </c>
      <c r="J613" s="49" t="s">
        <v>1350</v>
      </c>
      <c r="K613" s="48" t="s">
        <v>28</v>
      </c>
      <c r="L613" s="47" t="s">
        <v>90</v>
      </c>
      <c r="M613" s="44" t="s">
        <v>74</v>
      </c>
      <c r="N613" s="78" t="s">
        <v>75</v>
      </c>
      <c r="O613" s="78" t="s">
        <v>75</v>
      </c>
      <c r="P613" s="78" t="s">
        <v>75</v>
      </c>
      <c r="Q613" s="43" t="s">
        <v>1349</v>
      </c>
      <c r="R613" s="53" t="s">
        <v>76</v>
      </c>
      <c r="S613" s="76">
        <v>560</v>
      </c>
      <c r="T613" s="37">
        <v>1</v>
      </c>
      <c r="U613" s="83">
        <v>1</v>
      </c>
      <c r="V613" s="45">
        <f>SUMIF(ResumenCotizacion!$C:$C,E613,ResumenCotizacion!$P:$P)</f>
        <v>0</v>
      </c>
      <c r="W613" s="75">
        <f>IF(H613="USD",S613*SolCotizacion!$J$18,S613)</f>
        <v>2311383.2000000002</v>
      </c>
      <c r="X613" s="3">
        <f>ROUND(W613/(1-VLOOKUP("Total porcentaje:",ResumenCotizacion!$F:$H,3,0)),2)</f>
        <v>2311383.2000000002</v>
      </c>
      <c r="Y613" s="3">
        <f t="shared" si="29"/>
        <v>0</v>
      </c>
    </row>
    <row r="614" spans="1:25" ht="14.25" x14ac:dyDescent="0.2">
      <c r="A614" s="18" t="str">
        <f t="shared" si="27"/>
        <v>Catalogo principalCSP ACADEMICO04ec80cc-ed3e-4887-8a01-d8d122134690</v>
      </c>
      <c r="B614" s="18" t="str">
        <f t="shared" si="28"/>
        <v>04ec80cc-ed3e-4887-8a01-d8d122134690CSP ACADEMICO</v>
      </c>
      <c r="C614" s="18"/>
      <c r="D614" s="18" t="s">
        <v>122</v>
      </c>
      <c r="E614" s="46" t="s">
        <v>1351</v>
      </c>
      <c r="F614" s="85" t="s">
        <v>1339</v>
      </c>
      <c r="G614" s="18" t="s">
        <v>122</v>
      </c>
      <c r="H614" s="45" t="s">
        <v>125</v>
      </c>
      <c r="I614" s="18" t="s">
        <v>75</v>
      </c>
      <c r="J614" s="49" t="s">
        <v>1352</v>
      </c>
      <c r="K614" s="48" t="s">
        <v>28</v>
      </c>
      <c r="L614" s="47" t="s">
        <v>90</v>
      </c>
      <c r="M614" s="44" t="s">
        <v>74</v>
      </c>
      <c r="N614" s="78" t="s">
        <v>75</v>
      </c>
      <c r="O614" s="78" t="s">
        <v>75</v>
      </c>
      <c r="P614" s="78" t="s">
        <v>75</v>
      </c>
      <c r="Q614" s="43" t="s">
        <v>1351</v>
      </c>
      <c r="R614" s="53" t="s">
        <v>76</v>
      </c>
      <c r="S614" s="76">
        <v>2.2000000000000002</v>
      </c>
      <c r="T614" s="37">
        <v>1</v>
      </c>
      <c r="U614" s="83">
        <v>1</v>
      </c>
      <c r="V614" s="45">
        <f>SUMIF(ResumenCotizacion!$C:$C,E614,ResumenCotizacion!$P:$P)</f>
        <v>0</v>
      </c>
      <c r="W614" s="75">
        <f>IF(H614="USD",S614*SolCotizacion!$J$18,S614)</f>
        <v>9080.4340000000011</v>
      </c>
      <c r="X614" s="3">
        <f>ROUND(W614/(1-VLOOKUP("Total porcentaje:",ResumenCotizacion!$F:$H,3,0)),2)</f>
        <v>9080.43</v>
      </c>
      <c r="Y614" s="3">
        <f t="shared" si="29"/>
        <v>0</v>
      </c>
    </row>
    <row r="615" spans="1:25" ht="14.25" x14ac:dyDescent="0.2">
      <c r="A615" s="18" t="str">
        <f t="shared" si="27"/>
        <v>Catalogo principalCSP ACADEMICO34a8866e-06dc-45fe-8c55-8e98b617d9b1</v>
      </c>
      <c r="B615" s="18" t="str">
        <f t="shared" si="28"/>
        <v>34a8866e-06dc-45fe-8c55-8e98b617d9b1CSP ACADEMICO</v>
      </c>
      <c r="C615" s="18"/>
      <c r="D615" s="18" t="s">
        <v>122</v>
      </c>
      <c r="E615" s="46" t="s">
        <v>1353</v>
      </c>
      <c r="F615" s="85" t="s">
        <v>1339</v>
      </c>
      <c r="G615" s="18" t="s">
        <v>122</v>
      </c>
      <c r="H615" s="45" t="s">
        <v>125</v>
      </c>
      <c r="I615" s="18" t="s">
        <v>75</v>
      </c>
      <c r="J615" s="49" t="s">
        <v>1354</v>
      </c>
      <c r="K615" s="48" t="s">
        <v>28</v>
      </c>
      <c r="L615" s="47" t="s">
        <v>90</v>
      </c>
      <c r="M615" s="44" t="s">
        <v>74</v>
      </c>
      <c r="N615" s="78" t="s">
        <v>75</v>
      </c>
      <c r="O615" s="78" t="s">
        <v>75</v>
      </c>
      <c r="P615" s="78" t="s">
        <v>75</v>
      </c>
      <c r="Q615" s="43" t="s">
        <v>1353</v>
      </c>
      <c r="R615" s="53" t="s">
        <v>76</v>
      </c>
      <c r="S615" s="76">
        <v>1.6</v>
      </c>
      <c r="T615" s="37">
        <v>1</v>
      </c>
      <c r="U615" s="83">
        <v>1</v>
      </c>
      <c r="V615" s="45">
        <f>SUMIF(ResumenCotizacion!$C:$C,E615,ResumenCotizacion!$P:$P)</f>
        <v>0</v>
      </c>
      <c r="W615" s="75">
        <f>IF(H615="USD",S615*SolCotizacion!$J$18,S615)</f>
        <v>6603.9520000000011</v>
      </c>
      <c r="X615" s="3">
        <f>ROUND(W615/(1-VLOOKUP("Total porcentaje:",ResumenCotizacion!$F:$H,3,0)),2)</f>
        <v>6603.95</v>
      </c>
      <c r="Y615" s="3">
        <f t="shared" si="29"/>
        <v>0</v>
      </c>
    </row>
    <row r="616" spans="1:25" ht="14.25" x14ac:dyDescent="0.2">
      <c r="A616" s="18" t="str">
        <f t="shared" si="27"/>
        <v>Catalogo principalCSP ACADEMICO664c2ff4-18ee-4008-b666-c671fb07d5d5</v>
      </c>
      <c r="B616" s="18" t="str">
        <f t="shared" si="28"/>
        <v>664c2ff4-18ee-4008-b666-c671fb07d5d5CSP ACADEMICO</v>
      </c>
      <c r="C616" s="18"/>
      <c r="D616" s="18" t="s">
        <v>122</v>
      </c>
      <c r="E616" s="46" t="s">
        <v>1355</v>
      </c>
      <c r="F616" s="85" t="s">
        <v>1339</v>
      </c>
      <c r="G616" s="18" t="s">
        <v>122</v>
      </c>
      <c r="H616" s="45" t="s">
        <v>125</v>
      </c>
      <c r="I616" s="18" t="s">
        <v>75</v>
      </c>
      <c r="J616" s="49" t="s">
        <v>1356</v>
      </c>
      <c r="K616" s="48" t="s">
        <v>28</v>
      </c>
      <c r="L616" s="47" t="s">
        <v>90</v>
      </c>
      <c r="M616" s="44" t="s">
        <v>74</v>
      </c>
      <c r="N616" s="78" t="s">
        <v>75</v>
      </c>
      <c r="O616" s="78" t="s">
        <v>75</v>
      </c>
      <c r="P616" s="78" t="s">
        <v>75</v>
      </c>
      <c r="Q616" s="43" t="s">
        <v>1355</v>
      </c>
      <c r="R616" s="53" t="s">
        <v>76</v>
      </c>
      <c r="S616" s="76">
        <v>3300</v>
      </c>
      <c r="T616" s="37">
        <v>1</v>
      </c>
      <c r="U616" s="83">
        <v>1</v>
      </c>
      <c r="V616" s="45">
        <f>SUMIF(ResumenCotizacion!$C:$C,E616,ResumenCotizacion!$P:$P)</f>
        <v>0</v>
      </c>
      <c r="W616" s="75">
        <f>IF(H616="USD",S616*SolCotizacion!$J$18,S616)</f>
        <v>13620651</v>
      </c>
      <c r="X616" s="3">
        <f>ROUND(W616/(1-VLOOKUP("Total porcentaje:",ResumenCotizacion!$F:$H,3,0)),2)</f>
        <v>13620651</v>
      </c>
      <c r="Y616" s="3">
        <f t="shared" si="29"/>
        <v>0</v>
      </c>
    </row>
    <row r="617" spans="1:25" ht="14.25" x14ac:dyDescent="0.2">
      <c r="A617" s="18" t="str">
        <f t="shared" si="27"/>
        <v>Catalogo principalCSP ACADEMICOd1fb7556-64c0-4a54-b5bd-6822d6ab51aa</v>
      </c>
      <c r="B617" s="18" t="str">
        <f t="shared" si="28"/>
        <v>d1fb7556-64c0-4a54-b5bd-6822d6ab51aaCSP ACADEMICO</v>
      </c>
      <c r="C617" s="18"/>
      <c r="D617" s="18" t="s">
        <v>122</v>
      </c>
      <c r="E617" s="46" t="s">
        <v>1357</v>
      </c>
      <c r="F617" s="85" t="s">
        <v>1339</v>
      </c>
      <c r="G617" s="18" t="s">
        <v>122</v>
      </c>
      <c r="H617" s="45" t="s">
        <v>125</v>
      </c>
      <c r="I617" s="18" t="s">
        <v>75</v>
      </c>
      <c r="J617" s="49" t="s">
        <v>1358</v>
      </c>
      <c r="K617" s="48" t="s">
        <v>28</v>
      </c>
      <c r="L617" s="47" t="s">
        <v>90</v>
      </c>
      <c r="M617" s="44" t="s">
        <v>74</v>
      </c>
      <c r="N617" s="78" t="s">
        <v>75</v>
      </c>
      <c r="O617" s="78" t="s">
        <v>75</v>
      </c>
      <c r="P617" s="78" t="s">
        <v>75</v>
      </c>
      <c r="Q617" s="43" t="s">
        <v>1357</v>
      </c>
      <c r="R617" s="53" t="s">
        <v>76</v>
      </c>
      <c r="S617" s="76">
        <v>2400</v>
      </c>
      <c r="T617" s="37">
        <v>1</v>
      </c>
      <c r="U617" s="83">
        <v>1</v>
      </c>
      <c r="V617" s="45">
        <f>SUMIF(ResumenCotizacion!$C:$C,E617,ResumenCotizacion!$P:$P)</f>
        <v>0</v>
      </c>
      <c r="W617" s="75">
        <f>IF(H617="USD",S617*SolCotizacion!$J$18,S617)</f>
        <v>9905928</v>
      </c>
      <c r="X617" s="3">
        <f>ROUND(W617/(1-VLOOKUP("Total porcentaje:",ResumenCotizacion!$F:$H,3,0)),2)</f>
        <v>9905928</v>
      </c>
      <c r="Y617" s="3">
        <f t="shared" si="29"/>
        <v>0</v>
      </c>
    </row>
    <row r="618" spans="1:25" ht="14.25" x14ac:dyDescent="0.2">
      <c r="A618" s="18" t="str">
        <f t="shared" si="27"/>
        <v>Catalogo principalCSP ACADEMICO82afc3dc-ec97-4769-aa05-5183c04b5a6c</v>
      </c>
      <c r="B618" s="18" t="str">
        <f t="shared" si="28"/>
        <v>82afc3dc-ec97-4769-aa05-5183c04b5a6cCSP ACADEMICO</v>
      </c>
      <c r="C618" s="18"/>
      <c r="D618" s="18" t="s">
        <v>122</v>
      </c>
      <c r="E618" s="46" t="s">
        <v>1359</v>
      </c>
      <c r="F618" s="85" t="s">
        <v>1339</v>
      </c>
      <c r="G618" s="18" t="s">
        <v>122</v>
      </c>
      <c r="H618" s="45" t="s">
        <v>125</v>
      </c>
      <c r="I618" s="18" t="s">
        <v>75</v>
      </c>
      <c r="J618" s="49" t="s">
        <v>1360</v>
      </c>
      <c r="K618" s="48" t="s">
        <v>28</v>
      </c>
      <c r="L618" s="47" t="s">
        <v>90</v>
      </c>
      <c r="M618" s="44" t="s">
        <v>74</v>
      </c>
      <c r="N618" s="78" t="s">
        <v>75</v>
      </c>
      <c r="O618" s="78" t="s">
        <v>75</v>
      </c>
      <c r="P618" s="78" t="s">
        <v>75</v>
      </c>
      <c r="Q618" s="43" t="s">
        <v>1359</v>
      </c>
      <c r="R618" s="53" t="s">
        <v>76</v>
      </c>
      <c r="S618" s="76">
        <v>20350</v>
      </c>
      <c r="T618" s="37">
        <v>1</v>
      </c>
      <c r="U618" s="83">
        <v>1</v>
      </c>
      <c r="V618" s="45">
        <f>SUMIF(ResumenCotizacion!$C:$C,E618,ResumenCotizacion!$P:$P)</f>
        <v>0</v>
      </c>
      <c r="W618" s="75">
        <f>IF(H618="USD",S618*SolCotizacion!$J$18,S618)</f>
        <v>83994014.5</v>
      </c>
      <c r="X618" s="3">
        <f>ROUND(W618/(1-VLOOKUP("Total porcentaje:",ResumenCotizacion!$F:$H,3,0)),2)</f>
        <v>83994014.5</v>
      </c>
      <c r="Y618" s="3">
        <f t="shared" si="29"/>
        <v>0</v>
      </c>
    </row>
    <row r="619" spans="1:25" ht="14.25" x14ac:dyDescent="0.2">
      <c r="A619" s="18" t="str">
        <f t="shared" si="27"/>
        <v>Catalogo principalCSP ACADEMICO3b849e19-39cb-4535-84d4-b65e6d78ef8c</v>
      </c>
      <c r="B619" s="18" t="str">
        <f t="shared" si="28"/>
        <v>3b849e19-39cb-4535-84d4-b65e6d78ef8cCSP ACADEMICO</v>
      </c>
      <c r="C619" s="18"/>
      <c r="D619" s="18" t="s">
        <v>122</v>
      </c>
      <c r="E619" s="46" t="s">
        <v>1361</v>
      </c>
      <c r="F619" s="85" t="s">
        <v>1339</v>
      </c>
      <c r="G619" s="18" t="s">
        <v>122</v>
      </c>
      <c r="H619" s="45" t="s">
        <v>125</v>
      </c>
      <c r="I619" s="18" t="s">
        <v>75</v>
      </c>
      <c r="J619" s="49" t="s">
        <v>1362</v>
      </c>
      <c r="K619" s="48" t="s">
        <v>28</v>
      </c>
      <c r="L619" s="47" t="s">
        <v>90</v>
      </c>
      <c r="M619" s="44" t="s">
        <v>74</v>
      </c>
      <c r="N619" s="78" t="s">
        <v>75</v>
      </c>
      <c r="O619" s="78" t="s">
        <v>75</v>
      </c>
      <c r="P619" s="78" t="s">
        <v>75</v>
      </c>
      <c r="Q619" s="43" t="s">
        <v>1361</v>
      </c>
      <c r="R619" s="53" t="s">
        <v>76</v>
      </c>
      <c r="S619" s="76">
        <v>14800</v>
      </c>
      <c r="T619" s="37">
        <v>1</v>
      </c>
      <c r="U619" s="83">
        <v>1</v>
      </c>
      <c r="V619" s="45">
        <f>SUMIF(ResumenCotizacion!$C:$C,E619,ResumenCotizacion!$P:$P)</f>
        <v>0</v>
      </c>
      <c r="W619" s="75">
        <f>IF(H619="USD",S619*SolCotizacion!$J$18,S619)</f>
        <v>61086556.000000007</v>
      </c>
      <c r="X619" s="3">
        <f>ROUND(W619/(1-VLOOKUP("Total porcentaje:",ResumenCotizacion!$F:$H,3,0)),2)</f>
        <v>61086556</v>
      </c>
      <c r="Y619" s="3">
        <f t="shared" si="29"/>
        <v>0</v>
      </c>
    </row>
    <row r="620" spans="1:25" ht="14.25" x14ac:dyDescent="0.2">
      <c r="A620" s="18" t="str">
        <f t="shared" si="27"/>
        <v>Catalogo principalCSP ACADEMICO0526ed5b-017c-41cd-a65b-e96f571f0197</v>
      </c>
      <c r="B620" s="18" t="str">
        <f t="shared" si="28"/>
        <v>0526ed5b-017c-41cd-a65b-e96f571f0197CSP ACADEMICO</v>
      </c>
      <c r="C620" s="18"/>
      <c r="D620" s="18" t="s">
        <v>122</v>
      </c>
      <c r="E620" s="46" t="s">
        <v>1363</v>
      </c>
      <c r="F620" s="85" t="s">
        <v>1339</v>
      </c>
      <c r="G620" s="18" t="s">
        <v>122</v>
      </c>
      <c r="H620" s="45" t="s">
        <v>125</v>
      </c>
      <c r="I620" s="18" t="s">
        <v>75</v>
      </c>
      <c r="J620" s="49" t="s">
        <v>1364</v>
      </c>
      <c r="K620" s="48" t="s">
        <v>28</v>
      </c>
      <c r="L620" s="47" t="s">
        <v>90</v>
      </c>
      <c r="M620" s="44" t="s">
        <v>74</v>
      </c>
      <c r="N620" s="78" t="s">
        <v>75</v>
      </c>
      <c r="O620" s="78" t="s">
        <v>75</v>
      </c>
      <c r="P620" s="78" t="s">
        <v>75</v>
      </c>
      <c r="Q620" s="43" t="s">
        <v>1363</v>
      </c>
      <c r="R620" s="53" t="s">
        <v>76</v>
      </c>
      <c r="S620" s="76">
        <v>9350</v>
      </c>
      <c r="T620" s="37">
        <v>1</v>
      </c>
      <c r="U620" s="83">
        <v>1</v>
      </c>
      <c r="V620" s="45">
        <f>SUMIF(ResumenCotizacion!$C:$C,E620,ResumenCotizacion!$P:$P)</f>
        <v>0</v>
      </c>
      <c r="W620" s="75">
        <f>IF(H620="USD",S620*SolCotizacion!$J$18,S620)</f>
        <v>38591844.5</v>
      </c>
      <c r="X620" s="3">
        <f>ROUND(W620/(1-VLOOKUP("Total porcentaje:",ResumenCotizacion!$F:$H,3,0)),2)</f>
        <v>38591844.5</v>
      </c>
      <c r="Y620" s="3">
        <f t="shared" si="29"/>
        <v>0</v>
      </c>
    </row>
    <row r="621" spans="1:25" ht="14.25" x14ac:dyDescent="0.2">
      <c r="A621" s="18" t="str">
        <f t="shared" si="27"/>
        <v>Catalogo principalCSP ACADEMICO66c6946d-cc6a-407f-98e0-34ff7a977d77</v>
      </c>
      <c r="B621" s="18" t="str">
        <f t="shared" si="28"/>
        <v>66c6946d-cc6a-407f-98e0-34ff7a977d77CSP ACADEMICO</v>
      </c>
      <c r="C621" s="18"/>
      <c r="D621" s="18" t="s">
        <v>122</v>
      </c>
      <c r="E621" s="46" t="s">
        <v>1365</v>
      </c>
      <c r="F621" s="85" t="s">
        <v>1339</v>
      </c>
      <c r="G621" s="18" t="s">
        <v>122</v>
      </c>
      <c r="H621" s="45" t="s">
        <v>125</v>
      </c>
      <c r="I621" s="18" t="s">
        <v>75</v>
      </c>
      <c r="J621" s="49" t="s">
        <v>1366</v>
      </c>
      <c r="K621" s="48" t="s">
        <v>28</v>
      </c>
      <c r="L621" s="47" t="s">
        <v>90</v>
      </c>
      <c r="M621" s="44" t="s">
        <v>74</v>
      </c>
      <c r="N621" s="78" t="s">
        <v>75</v>
      </c>
      <c r="O621" s="78" t="s">
        <v>75</v>
      </c>
      <c r="P621" s="78" t="s">
        <v>75</v>
      </c>
      <c r="Q621" s="43" t="s">
        <v>1365</v>
      </c>
      <c r="R621" s="53" t="s">
        <v>76</v>
      </c>
      <c r="S621" s="76">
        <v>6800</v>
      </c>
      <c r="T621" s="37">
        <v>1</v>
      </c>
      <c r="U621" s="83">
        <v>1</v>
      </c>
      <c r="V621" s="45">
        <f>SUMIF(ResumenCotizacion!$C:$C,E621,ResumenCotizacion!$P:$P)</f>
        <v>0</v>
      </c>
      <c r="W621" s="75">
        <f>IF(H621="USD",S621*SolCotizacion!$J$18,S621)</f>
        <v>28066796</v>
      </c>
      <c r="X621" s="3">
        <f>ROUND(W621/(1-VLOOKUP("Total porcentaje:",ResumenCotizacion!$F:$H,3,0)),2)</f>
        <v>28066796</v>
      </c>
      <c r="Y621" s="3">
        <f t="shared" si="29"/>
        <v>0</v>
      </c>
    </row>
    <row r="622" spans="1:25" ht="14.25" x14ac:dyDescent="0.2">
      <c r="A622" s="18" t="str">
        <f t="shared" si="27"/>
        <v>Catalogo principalCSP ACADEMICOc634ece6-f9f6-4fc5-823a-2bcddb3ae9de</v>
      </c>
      <c r="B622" s="18" t="str">
        <f t="shared" si="28"/>
        <v>c634ece6-f9f6-4fc5-823a-2bcddb3ae9deCSP ACADEMICO</v>
      </c>
      <c r="C622" s="18"/>
      <c r="D622" s="18" t="s">
        <v>122</v>
      </c>
      <c r="E622" s="46" t="s">
        <v>1367</v>
      </c>
      <c r="F622" s="85" t="s">
        <v>1339</v>
      </c>
      <c r="G622" s="18" t="s">
        <v>122</v>
      </c>
      <c r="H622" s="45" t="s">
        <v>125</v>
      </c>
      <c r="I622" s="18" t="s">
        <v>75</v>
      </c>
      <c r="J622" s="49" t="s">
        <v>1368</v>
      </c>
      <c r="K622" s="48" t="s">
        <v>28</v>
      </c>
      <c r="L622" s="47" t="s">
        <v>90</v>
      </c>
      <c r="M622" s="44" t="s">
        <v>74</v>
      </c>
      <c r="N622" s="78" t="s">
        <v>75</v>
      </c>
      <c r="O622" s="78" t="s">
        <v>75</v>
      </c>
      <c r="P622" s="78" t="s">
        <v>75</v>
      </c>
      <c r="Q622" s="43" t="s">
        <v>1367</v>
      </c>
      <c r="R622" s="53" t="s">
        <v>76</v>
      </c>
      <c r="S622" s="76">
        <v>412.5</v>
      </c>
      <c r="T622" s="37">
        <v>1</v>
      </c>
      <c r="U622" s="83">
        <v>1</v>
      </c>
      <c r="V622" s="45">
        <f>SUMIF(ResumenCotizacion!$C:$C,E622,ResumenCotizacion!$P:$P)</f>
        <v>0</v>
      </c>
      <c r="W622" s="75">
        <f>IF(H622="USD",S622*SolCotizacion!$J$18,S622)</f>
        <v>1702581.375</v>
      </c>
      <c r="X622" s="3">
        <f>ROUND(W622/(1-VLOOKUP("Total porcentaje:",ResumenCotizacion!$F:$H,3,0)),2)</f>
        <v>1702581.38</v>
      </c>
      <c r="Y622" s="3">
        <f t="shared" si="29"/>
        <v>0</v>
      </c>
    </row>
    <row r="623" spans="1:25" ht="14.25" x14ac:dyDescent="0.2">
      <c r="A623" s="18" t="str">
        <f t="shared" si="27"/>
        <v>Catalogo principalCSP ACADEMICO34765464-c4ed-4cc6-b365-ef7c56499403</v>
      </c>
      <c r="B623" s="18" t="str">
        <f t="shared" si="28"/>
        <v>34765464-c4ed-4cc6-b365-ef7c56499403CSP ACADEMICO</v>
      </c>
      <c r="C623" s="18"/>
      <c r="D623" s="18" t="s">
        <v>122</v>
      </c>
      <c r="E623" s="46" t="s">
        <v>1369</v>
      </c>
      <c r="F623" s="85" t="s">
        <v>1339</v>
      </c>
      <c r="G623" s="18" t="s">
        <v>122</v>
      </c>
      <c r="H623" s="45" t="s">
        <v>125</v>
      </c>
      <c r="I623" s="18" t="s">
        <v>75</v>
      </c>
      <c r="J623" s="49" t="s">
        <v>1370</v>
      </c>
      <c r="K623" s="48" t="s">
        <v>28</v>
      </c>
      <c r="L623" s="47" t="s">
        <v>90</v>
      </c>
      <c r="M623" s="44" t="s">
        <v>74</v>
      </c>
      <c r="N623" s="78" t="s">
        <v>75</v>
      </c>
      <c r="O623" s="78" t="s">
        <v>75</v>
      </c>
      <c r="P623" s="78" t="s">
        <v>75</v>
      </c>
      <c r="Q623" s="43" t="s">
        <v>1369</v>
      </c>
      <c r="R623" s="53" t="s">
        <v>76</v>
      </c>
      <c r="S623" s="76">
        <v>300</v>
      </c>
      <c r="T623" s="37">
        <v>1</v>
      </c>
      <c r="U623" s="83">
        <v>1</v>
      </c>
      <c r="V623" s="45">
        <f>SUMIF(ResumenCotizacion!$C:$C,E623,ResumenCotizacion!$P:$P)</f>
        <v>0</v>
      </c>
      <c r="W623" s="75">
        <f>IF(H623="USD",S623*SolCotizacion!$J$18,S623)</f>
        <v>1238241</v>
      </c>
      <c r="X623" s="3">
        <f>ROUND(W623/(1-VLOOKUP("Total porcentaje:",ResumenCotizacion!$F:$H,3,0)),2)</f>
        <v>1238241</v>
      </c>
      <c r="Y623" s="3">
        <f t="shared" si="29"/>
        <v>0</v>
      </c>
    </row>
    <row r="624" spans="1:25" ht="14.25" x14ac:dyDescent="0.2">
      <c r="A624" s="18" t="str">
        <f t="shared" si="27"/>
        <v>Catalogo principalCSP ACADEMICO5e6ea6e5-631c-4d74-a967-14298d7d30ae</v>
      </c>
      <c r="B624" s="18" t="str">
        <f t="shared" si="28"/>
        <v>5e6ea6e5-631c-4d74-a967-14298d7d30aeCSP ACADEMICO</v>
      </c>
      <c r="C624" s="18"/>
      <c r="D624" s="18" t="s">
        <v>122</v>
      </c>
      <c r="E624" s="46" t="s">
        <v>1371</v>
      </c>
      <c r="F624" s="85" t="s">
        <v>1339</v>
      </c>
      <c r="G624" s="18" t="s">
        <v>122</v>
      </c>
      <c r="H624" s="45" t="s">
        <v>125</v>
      </c>
      <c r="I624" s="18" t="s">
        <v>75</v>
      </c>
      <c r="J624" s="49" t="s">
        <v>1372</v>
      </c>
      <c r="K624" s="48" t="s">
        <v>28</v>
      </c>
      <c r="L624" s="47" t="s">
        <v>90</v>
      </c>
      <c r="M624" s="44" t="s">
        <v>74</v>
      </c>
      <c r="N624" s="78" t="s">
        <v>75</v>
      </c>
      <c r="O624" s="78" t="s">
        <v>75</v>
      </c>
      <c r="P624" s="78" t="s">
        <v>75</v>
      </c>
      <c r="Q624" s="43" t="s">
        <v>1371</v>
      </c>
      <c r="R624" s="53" t="s">
        <v>76</v>
      </c>
      <c r="S624" s="76">
        <v>1650</v>
      </c>
      <c r="T624" s="37">
        <v>1</v>
      </c>
      <c r="U624" s="83">
        <v>1</v>
      </c>
      <c r="V624" s="45">
        <f>SUMIF(ResumenCotizacion!$C:$C,E624,ResumenCotizacion!$P:$P)</f>
        <v>0</v>
      </c>
      <c r="W624" s="75">
        <f>IF(H624="USD",S624*SolCotizacion!$J$18,S624)</f>
        <v>6810325.5</v>
      </c>
      <c r="X624" s="3">
        <f>ROUND(W624/(1-VLOOKUP("Total porcentaje:",ResumenCotizacion!$F:$H,3,0)),2)</f>
        <v>6810325.5</v>
      </c>
      <c r="Y624" s="3">
        <f t="shared" si="29"/>
        <v>0</v>
      </c>
    </row>
    <row r="625" spans="1:25" ht="14.25" x14ac:dyDescent="0.2">
      <c r="A625" s="18" t="str">
        <f t="shared" si="27"/>
        <v>Catalogo principalCSP ACADEMICO6a8420ba-7f8a-44f0-9217-184850a5e1b2</v>
      </c>
      <c r="B625" s="18" t="str">
        <f t="shared" si="28"/>
        <v>6a8420ba-7f8a-44f0-9217-184850a5e1b2CSP ACADEMICO</v>
      </c>
      <c r="C625" s="18"/>
      <c r="D625" s="18" t="s">
        <v>122</v>
      </c>
      <c r="E625" s="46" t="s">
        <v>1373</v>
      </c>
      <c r="F625" s="85" t="s">
        <v>1339</v>
      </c>
      <c r="G625" s="18" t="s">
        <v>122</v>
      </c>
      <c r="H625" s="45" t="s">
        <v>125</v>
      </c>
      <c r="I625" s="18" t="s">
        <v>75</v>
      </c>
      <c r="J625" s="49" t="s">
        <v>1374</v>
      </c>
      <c r="K625" s="48" t="s">
        <v>28</v>
      </c>
      <c r="L625" s="47" t="s">
        <v>90</v>
      </c>
      <c r="M625" s="44" t="s">
        <v>74</v>
      </c>
      <c r="N625" s="78" t="s">
        <v>75</v>
      </c>
      <c r="O625" s="78" t="s">
        <v>75</v>
      </c>
      <c r="P625" s="78" t="s">
        <v>75</v>
      </c>
      <c r="Q625" s="43" t="s">
        <v>1373</v>
      </c>
      <c r="R625" s="53" t="s">
        <v>76</v>
      </c>
      <c r="S625" s="76">
        <v>1200</v>
      </c>
      <c r="T625" s="37">
        <v>1</v>
      </c>
      <c r="U625" s="83">
        <v>1</v>
      </c>
      <c r="V625" s="45">
        <f>SUMIF(ResumenCotizacion!$C:$C,E625,ResumenCotizacion!$P:$P)</f>
        <v>0</v>
      </c>
      <c r="W625" s="75">
        <f>IF(H625="USD",S625*SolCotizacion!$J$18,S625)</f>
        <v>4952964</v>
      </c>
      <c r="X625" s="3">
        <f>ROUND(W625/(1-VLOOKUP("Total porcentaje:",ResumenCotizacion!$F:$H,3,0)),2)</f>
        <v>4952964</v>
      </c>
      <c r="Y625" s="3">
        <f t="shared" si="29"/>
        <v>0</v>
      </c>
    </row>
    <row r="626" spans="1:25" ht="14.25" x14ac:dyDescent="0.2">
      <c r="A626" s="18" t="str">
        <f t="shared" si="27"/>
        <v>Catalogo principalCSP ACADEMICO9e63cfd2-61f9-4c41-964a-2a47bcc39a0d</v>
      </c>
      <c r="B626" s="18" t="str">
        <f t="shared" si="28"/>
        <v>9e63cfd2-61f9-4c41-964a-2a47bcc39a0dCSP ACADEMICO</v>
      </c>
      <c r="C626" s="18"/>
      <c r="D626" s="18" t="s">
        <v>122</v>
      </c>
      <c r="E626" s="46" t="s">
        <v>1375</v>
      </c>
      <c r="F626" s="85" t="s">
        <v>1339</v>
      </c>
      <c r="G626" s="18" t="s">
        <v>122</v>
      </c>
      <c r="H626" s="45" t="s">
        <v>125</v>
      </c>
      <c r="I626" s="18" t="s">
        <v>75</v>
      </c>
      <c r="J626" s="49" t="s">
        <v>1376</v>
      </c>
      <c r="K626" s="48" t="s">
        <v>28</v>
      </c>
      <c r="L626" s="47" t="s">
        <v>90</v>
      </c>
      <c r="M626" s="44" t="s">
        <v>74</v>
      </c>
      <c r="N626" s="78" t="s">
        <v>75</v>
      </c>
      <c r="O626" s="78" t="s">
        <v>75</v>
      </c>
      <c r="P626" s="78" t="s">
        <v>75</v>
      </c>
      <c r="Q626" s="43" t="s">
        <v>1375</v>
      </c>
      <c r="R626" s="53" t="s">
        <v>76</v>
      </c>
      <c r="S626" s="76">
        <v>20</v>
      </c>
      <c r="T626" s="37">
        <v>1</v>
      </c>
      <c r="U626" s="83">
        <v>1</v>
      </c>
      <c r="V626" s="45">
        <f>SUMIF(ResumenCotizacion!$C:$C,E626,ResumenCotizacion!$P:$P)</f>
        <v>0</v>
      </c>
      <c r="W626" s="75">
        <f>IF(H626="USD",S626*SolCotizacion!$J$18,S626)</f>
        <v>82549.400000000009</v>
      </c>
      <c r="X626" s="3">
        <f>ROUND(W626/(1-VLOOKUP("Total porcentaje:",ResumenCotizacion!$F:$H,3,0)),2)</f>
        <v>82549.399999999994</v>
      </c>
      <c r="Y626" s="3">
        <f t="shared" si="29"/>
        <v>0</v>
      </c>
    </row>
    <row r="627" spans="1:25" ht="14.25" x14ac:dyDescent="0.2">
      <c r="A627" s="18" t="str">
        <f t="shared" si="27"/>
        <v>Catalogo principalCSP ACADEMICO632ed93a-9a93-4b43-9e63-f43497d7ad57</v>
      </c>
      <c r="B627" s="18" t="str">
        <f t="shared" si="28"/>
        <v>632ed93a-9a93-4b43-9e63-f43497d7ad57CSP ACADEMICO</v>
      </c>
      <c r="C627" s="18"/>
      <c r="D627" s="18" t="s">
        <v>122</v>
      </c>
      <c r="E627" s="46" t="s">
        <v>1377</v>
      </c>
      <c r="F627" s="85" t="s">
        <v>1339</v>
      </c>
      <c r="G627" s="18" t="s">
        <v>122</v>
      </c>
      <c r="H627" s="45" t="s">
        <v>125</v>
      </c>
      <c r="I627" s="18" t="s">
        <v>75</v>
      </c>
      <c r="J627" s="49" t="s">
        <v>1378</v>
      </c>
      <c r="K627" s="48" t="s">
        <v>28</v>
      </c>
      <c r="L627" s="47" t="s">
        <v>90</v>
      </c>
      <c r="M627" s="44" t="s">
        <v>74</v>
      </c>
      <c r="N627" s="78" t="s">
        <v>75</v>
      </c>
      <c r="O627" s="78" t="s">
        <v>75</v>
      </c>
      <c r="P627" s="78" t="s">
        <v>75</v>
      </c>
      <c r="Q627" s="43" t="s">
        <v>1377</v>
      </c>
      <c r="R627" s="53" t="s">
        <v>76</v>
      </c>
      <c r="S627" s="76">
        <v>350</v>
      </c>
      <c r="T627" s="37">
        <v>1</v>
      </c>
      <c r="U627" s="83">
        <v>1</v>
      </c>
      <c r="V627" s="45">
        <f>SUMIF(ResumenCotizacion!$C:$C,E627,ResumenCotizacion!$P:$P)</f>
        <v>0</v>
      </c>
      <c r="W627" s="75">
        <f>IF(H627="USD",S627*SolCotizacion!$J$18,S627)</f>
        <v>1444614.5</v>
      </c>
      <c r="X627" s="3">
        <f>ROUND(W627/(1-VLOOKUP("Total porcentaje:",ResumenCotizacion!$F:$H,3,0)),2)</f>
        <v>1444614.5</v>
      </c>
      <c r="Y627" s="3">
        <f t="shared" si="29"/>
        <v>0</v>
      </c>
    </row>
    <row r="628" spans="1:25" ht="14.25" x14ac:dyDescent="0.2">
      <c r="A628" s="18" t="str">
        <f t="shared" si="27"/>
        <v>Catalogo principalCSP ACADEMICO7da6cd50-24d3-477f-8848-3fad610535f9</v>
      </c>
      <c r="B628" s="18" t="str">
        <f t="shared" si="28"/>
        <v>7da6cd50-24d3-477f-8848-3fad610535f9CSP ACADEMICO</v>
      </c>
      <c r="C628" s="18"/>
      <c r="D628" s="18" t="s">
        <v>122</v>
      </c>
      <c r="E628" s="46" t="s">
        <v>1379</v>
      </c>
      <c r="F628" s="85" t="s">
        <v>1339</v>
      </c>
      <c r="G628" s="18" t="s">
        <v>122</v>
      </c>
      <c r="H628" s="45" t="s">
        <v>125</v>
      </c>
      <c r="I628" s="18" t="s">
        <v>75</v>
      </c>
      <c r="J628" s="49" t="s">
        <v>1380</v>
      </c>
      <c r="K628" s="48" t="s">
        <v>28</v>
      </c>
      <c r="L628" s="47" t="s">
        <v>90</v>
      </c>
      <c r="M628" s="44" t="s">
        <v>74</v>
      </c>
      <c r="N628" s="78" t="s">
        <v>75</v>
      </c>
      <c r="O628" s="78" t="s">
        <v>75</v>
      </c>
      <c r="P628" s="78" t="s">
        <v>75</v>
      </c>
      <c r="Q628" s="43" t="s">
        <v>1379</v>
      </c>
      <c r="R628" s="53" t="s">
        <v>76</v>
      </c>
      <c r="S628" s="76">
        <v>0</v>
      </c>
      <c r="T628" s="37">
        <v>1</v>
      </c>
      <c r="U628" s="83">
        <v>1</v>
      </c>
      <c r="V628" s="45">
        <f>SUMIF(ResumenCotizacion!$C:$C,E628,ResumenCotizacion!$P:$P)</f>
        <v>0</v>
      </c>
      <c r="W628" s="75">
        <f>IF(H628="USD",S628*SolCotizacion!$J$18,S628)</f>
        <v>0</v>
      </c>
      <c r="X628" s="3">
        <f>ROUND(W628/(1-VLOOKUP("Total porcentaje:",ResumenCotizacion!$F:$H,3,0)),2)</f>
        <v>0</v>
      </c>
      <c r="Y628" s="3">
        <f t="shared" si="29"/>
        <v>0</v>
      </c>
    </row>
    <row r="629" spans="1:25" ht="14.25" x14ac:dyDescent="0.2">
      <c r="A629" s="18" t="str">
        <f t="shared" si="27"/>
        <v>Catalogo principalCSP ACADEMICOafb11d0e-f236-4915-a38a-53153e27c9ff</v>
      </c>
      <c r="B629" s="18" t="str">
        <f t="shared" si="28"/>
        <v>afb11d0e-f236-4915-a38a-53153e27c9ffCSP ACADEMICO</v>
      </c>
      <c r="C629" s="18"/>
      <c r="D629" s="18" t="s">
        <v>122</v>
      </c>
      <c r="E629" s="46" t="s">
        <v>1381</v>
      </c>
      <c r="F629" s="85" t="s">
        <v>1339</v>
      </c>
      <c r="G629" s="18" t="s">
        <v>122</v>
      </c>
      <c r="H629" s="45" t="s">
        <v>125</v>
      </c>
      <c r="I629" s="18" t="s">
        <v>75</v>
      </c>
      <c r="J629" s="49" t="s">
        <v>1382</v>
      </c>
      <c r="K629" s="48" t="s">
        <v>28</v>
      </c>
      <c r="L629" s="47" t="s">
        <v>90</v>
      </c>
      <c r="M629" s="44" t="s">
        <v>74</v>
      </c>
      <c r="N629" s="78" t="s">
        <v>75</v>
      </c>
      <c r="O629" s="78" t="s">
        <v>75</v>
      </c>
      <c r="P629" s="78" t="s">
        <v>75</v>
      </c>
      <c r="Q629" s="43" t="s">
        <v>1381</v>
      </c>
      <c r="R629" s="53" t="s">
        <v>76</v>
      </c>
      <c r="S629" s="76">
        <v>0</v>
      </c>
      <c r="T629" s="37">
        <v>1</v>
      </c>
      <c r="U629" s="83">
        <v>1</v>
      </c>
      <c r="V629" s="45">
        <f>SUMIF(ResumenCotizacion!$C:$C,E629,ResumenCotizacion!$P:$P)</f>
        <v>0</v>
      </c>
      <c r="W629" s="75">
        <f>IF(H629="USD",S629*SolCotizacion!$J$18,S629)</f>
        <v>0</v>
      </c>
      <c r="X629" s="3">
        <f>ROUND(W629/(1-VLOOKUP("Total porcentaje:",ResumenCotizacion!$F:$H,3,0)),2)</f>
        <v>0</v>
      </c>
      <c r="Y629" s="3">
        <f t="shared" si="29"/>
        <v>0</v>
      </c>
    </row>
    <row r="630" spans="1:25" ht="14.25" x14ac:dyDescent="0.2">
      <c r="A630" s="18" t="str">
        <f t="shared" si="27"/>
        <v>Catalogo principalCSP ACADEMICO3e3e9ccc-cdd4-4c7d-8644-336431f50e2b</v>
      </c>
      <c r="B630" s="18" t="str">
        <f t="shared" si="28"/>
        <v>3e3e9ccc-cdd4-4c7d-8644-336431f50e2bCSP ACADEMICO</v>
      </c>
      <c r="C630" s="18"/>
      <c r="D630" s="18" t="s">
        <v>122</v>
      </c>
      <c r="E630" s="46" t="s">
        <v>1383</v>
      </c>
      <c r="F630" s="85" t="s">
        <v>1339</v>
      </c>
      <c r="G630" s="18" t="s">
        <v>122</v>
      </c>
      <c r="H630" s="45" t="s">
        <v>125</v>
      </c>
      <c r="I630" s="18" t="s">
        <v>75</v>
      </c>
      <c r="J630" s="49" t="s">
        <v>1384</v>
      </c>
      <c r="K630" s="48" t="s">
        <v>28</v>
      </c>
      <c r="L630" s="47" t="s">
        <v>90</v>
      </c>
      <c r="M630" s="44" t="s">
        <v>74</v>
      </c>
      <c r="N630" s="78" t="s">
        <v>75</v>
      </c>
      <c r="O630" s="78" t="s">
        <v>75</v>
      </c>
      <c r="P630" s="78" t="s">
        <v>75</v>
      </c>
      <c r="Q630" s="43" t="s">
        <v>1383</v>
      </c>
      <c r="R630" s="53" t="s">
        <v>76</v>
      </c>
      <c r="S630" s="76">
        <v>0.6</v>
      </c>
      <c r="T630" s="37">
        <v>1</v>
      </c>
      <c r="U630" s="83">
        <v>1</v>
      </c>
      <c r="V630" s="45">
        <f>SUMIF(ResumenCotizacion!$C:$C,E630,ResumenCotizacion!$P:$P)</f>
        <v>0</v>
      </c>
      <c r="W630" s="75">
        <f>IF(H630="USD",S630*SolCotizacion!$J$18,S630)</f>
        <v>2476.482</v>
      </c>
      <c r="X630" s="3">
        <f>ROUND(W630/(1-VLOOKUP("Total porcentaje:",ResumenCotizacion!$F:$H,3,0)),2)</f>
        <v>2476.48</v>
      </c>
      <c r="Y630" s="3">
        <f t="shared" si="29"/>
        <v>0</v>
      </c>
    </row>
    <row r="631" spans="1:25" ht="14.25" x14ac:dyDescent="0.2">
      <c r="A631" s="18" t="str">
        <f t="shared" si="27"/>
        <v>Catalogo principalCSP ACADEMICO2084c385-65b3-4fac-867b-e9a2e1dde635</v>
      </c>
      <c r="B631" s="18" t="str">
        <f t="shared" si="28"/>
        <v>2084c385-65b3-4fac-867b-e9a2e1dde635CSP ACADEMICO</v>
      </c>
      <c r="C631" s="18"/>
      <c r="D631" s="18" t="s">
        <v>122</v>
      </c>
      <c r="E631" s="46" t="s">
        <v>1385</v>
      </c>
      <c r="F631" s="85" t="s">
        <v>1339</v>
      </c>
      <c r="G631" s="18" t="s">
        <v>122</v>
      </c>
      <c r="H631" s="45" t="s">
        <v>125</v>
      </c>
      <c r="I631" s="18" t="s">
        <v>75</v>
      </c>
      <c r="J631" s="49" t="s">
        <v>1386</v>
      </c>
      <c r="K631" s="48" t="s">
        <v>28</v>
      </c>
      <c r="L631" s="47" t="s">
        <v>90</v>
      </c>
      <c r="M631" s="44" t="s">
        <v>74</v>
      </c>
      <c r="N631" s="78" t="s">
        <v>75</v>
      </c>
      <c r="O631" s="78" t="s">
        <v>75</v>
      </c>
      <c r="P631" s="78" t="s">
        <v>75</v>
      </c>
      <c r="Q631" s="43" t="s">
        <v>1385</v>
      </c>
      <c r="R631" s="53" t="s">
        <v>76</v>
      </c>
      <c r="S631" s="76">
        <v>0.3</v>
      </c>
      <c r="T631" s="37">
        <v>1</v>
      </c>
      <c r="U631" s="83">
        <v>1</v>
      </c>
      <c r="V631" s="45">
        <f>SUMIF(ResumenCotizacion!$C:$C,E631,ResumenCotizacion!$P:$P)</f>
        <v>0</v>
      </c>
      <c r="W631" s="75">
        <f>IF(H631="USD",S631*SolCotizacion!$J$18,S631)</f>
        <v>1238.241</v>
      </c>
      <c r="X631" s="3">
        <f>ROUND(W631/(1-VLOOKUP("Total porcentaje:",ResumenCotizacion!$F:$H,3,0)),2)</f>
        <v>1238.24</v>
      </c>
      <c r="Y631" s="3">
        <f t="shared" si="29"/>
        <v>0</v>
      </c>
    </row>
    <row r="632" spans="1:25" ht="14.25" x14ac:dyDescent="0.2">
      <c r="A632" s="18" t="str">
        <f t="shared" si="27"/>
        <v>Catalogo principalCSP ACADEMICO4e61b7b8-9e0b-407c-a022-fb268080a11c</v>
      </c>
      <c r="B632" s="18" t="str">
        <f t="shared" si="28"/>
        <v>4e61b7b8-9e0b-407c-a022-fb268080a11cCSP ACADEMICO</v>
      </c>
      <c r="C632" s="18"/>
      <c r="D632" s="18" t="s">
        <v>122</v>
      </c>
      <c r="E632" s="46" t="s">
        <v>1387</v>
      </c>
      <c r="F632" s="85" t="s">
        <v>1339</v>
      </c>
      <c r="G632" s="18" t="s">
        <v>122</v>
      </c>
      <c r="H632" s="45" t="s">
        <v>125</v>
      </c>
      <c r="I632" s="18" t="s">
        <v>75</v>
      </c>
      <c r="J632" s="49" t="s">
        <v>1388</v>
      </c>
      <c r="K632" s="48" t="s">
        <v>28</v>
      </c>
      <c r="L632" s="47" t="s">
        <v>90</v>
      </c>
      <c r="M632" s="44" t="s">
        <v>74</v>
      </c>
      <c r="N632" s="78" t="s">
        <v>75</v>
      </c>
      <c r="O632" s="78" t="s">
        <v>75</v>
      </c>
      <c r="P632" s="78" t="s">
        <v>75</v>
      </c>
      <c r="Q632" s="43" t="s">
        <v>1387</v>
      </c>
      <c r="R632" s="53" t="s">
        <v>76</v>
      </c>
      <c r="S632" s="76">
        <v>0</v>
      </c>
      <c r="T632" s="37">
        <v>1</v>
      </c>
      <c r="U632" s="83">
        <v>1</v>
      </c>
      <c r="V632" s="45">
        <f>SUMIF(ResumenCotizacion!$C:$C,E632,ResumenCotizacion!$P:$P)</f>
        <v>0</v>
      </c>
      <c r="W632" s="75">
        <f>IF(H632="USD",S632*SolCotizacion!$J$18,S632)</f>
        <v>0</v>
      </c>
      <c r="X632" s="3">
        <f>ROUND(W632/(1-VLOOKUP("Total porcentaje:",ResumenCotizacion!$F:$H,3,0)),2)</f>
        <v>0</v>
      </c>
      <c r="Y632" s="3">
        <f t="shared" si="29"/>
        <v>0</v>
      </c>
    </row>
    <row r="633" spans="1:25" ht="14.25" x14ac:dyDescent="0.2">
      <c r="A633" s="18" t="str">
        <f t="shared" si="27"/>
        <v>Catalogo principalCSP ACADEMICOda22b4b5-e211-4e95-905d-fc24ff5a90a9</v>
      </c>
      <c r="B633" s="18" t="str">
        <f t="shared" si="28"/>
        <v>da22b4b5-e211-4e95-905d-fc24ff5a90a9CSP ACADEMICO</v>
      </c>
      <c r="C633" s="18"/>
      <c r="D633" s="18" t="s">
        <v>122</v>
      </c>
      <c r="E633" s="46" t="s">
        <v>1389</v>
      </c>
      <c r="F633" s="85" t="s">
        <v>1339</v>
      </c>
      <c r="G633" s="18" t="s">
        <v>122</v>
      </c>
      <c r="H633" s="45" t="s">
        <v>125</v>
      </c>
      <c r="I633" s="18" t="s">
        <v>75</v>
      </c>
      <c r="J633" s="49" t="s">
        <v>1390</v>
      </c>
      <c r="K633" s="48" t="s">
        <v>28</v>
      </c>
      <c r="L633" s="47" t="s">
        <v>90</v>
      </c>
      <c r="M633" s="44" t="s">
        <v>74</v>
      </c>
      <c r="N633" s="78" t="s">
        <v>75</v>
      </c>
      <c r="O633" s="78" t="s">
        <v>75</v>
      </c>
      <c r="P633" s="78" t="s">
        <v>75</v>
      </c>
      <c r="Q633" s="43" t="s">
        <v>1389</v>
      </c>
      <c r="R633" s="53" t="s">
        <v>76</v>
      </c>
      <c r="S633" s="76">
        <v>0.9</v>
      </c>
      <c r="T633" s="37">
        <v>1</v>
      </c>
      <c r="U633" s="83">
        <v>1</v>
      </c>
      <c r="V633" s="45">
        <f>SUMIF(ResumenCotizacion!$C:$C,E633,ResumenCotizacion!$P:$P)</f>
        <v>0</v>
      </c>
      <c r="W633" s="75">
        <f>IF(H633="USD",S633*SolCotizacion!$J$18,S633)</f>
        <v>3714.7230000000004</v>
      </c>
      <c r="X633" s="3">
        <f>ROUND(W633/(1-VLOOKUP("Total porcentaje:",ResumenCotizacion!$F:$H,3,0)),2)</f>
        <v>3714.72</v>
      </c>
      <c r="Y633" s="3">
        <f t="shared" si="29"/>
        <v>0</v>
      </c>
    </row>
    <row r="634" spans="1:25" ht="14.25" x14ac:dyDescent="0.2">
      <c r="A634" s="18" t="str">
        <f t="shared" si="27"/>
        <v>Catalogo principalCSP ACADEMICO190adaa1-f3fc-40d3-94f3-1474ef1629d0</v>
      </c>
      <c r="B634" s="18" t="str">
        <f t="shared" si="28"/>
        <v>190adaa1-f3fc-40d3-94f3-1474ef1629d0CSP ACADEMICO</v>
      </c>
      <c r="C634" s="18"/>
      <c r="D634" s="18" t="s">
        <v>122</v>
      </c>
      <c r="E634" s="46" t="s">
        <v>1391</v>
      </c>
      <c r="F634" s="85" t="s">
        <v>1339</v>
      </c>
      <c r="G634" s="18" t="s">
        <v>122</v>
      </c>
      <c r="H634" s="45" t="s">
        <v>125</v>
      </c>
      <c r="I634" s="18" t="s">
        <v>75</v>
      </c>
      <c r="J634" s="49" t="s">
        <v>1392</v>
      </c>
      <c r="K634" s="48" t="s">
        <v>28</v>
      </c>
      <c r="L634" s="47" t="s">
        <v>90</v>
      </c>
      <c r="M634" s="44" t="s">
        <v>74</v>
      </c>
      <c r="N634" s="78" t="s">
        <v>75</v>
      </c>
      <c r="O634" s="78" t="s">
        <v>75</v>
      </c>
      <c r="P634" s="78" t="s">
        <v>75</v>
      </c>
      <c r="Q634" s="43" t="s">
        <v>1391</v>
      </c>
      <c r="R634" s="53" t="s">
        <v>76</v>
      </c>
      <c r="S634" s="76">
        <v>0.45</v>
      </c>
      <c r="T634" s="37">
        <v>1</v>
      </c>
      <c r="U634" s="83">
        <v>1</v>
      </c>
      <c r="V634" s="45">
        <f>SUMIF(ResumenCotizacion!$C:$C,E634,ResumenCotizacion!$P:$P)</f>
        <v>0</v>
      </c>
      <c r="W634" s="75">
        <f>IF(H634="USD",S634*SolCotizacion!$J$18,S634)</f>
        <v>1857.3615000000002</v>
      </c>
      <c r="X634" s="3">
        <f>ROUND(W634/(1-VLOOKUP("Total porcentaje:",ResumenCotizacion!$F:$H,3,0)),2)</f>
        <v>1857.36</v>
      </c>
      <c r="Y634" s="3">
        <f t="shared" si="29"/>
        <v>0</v>
      </c>
    </row>
    <row r="635" spans="1:25" ht="14.25" x14ac:dyDescent="0.2">
      <c r="A635" s="18" t="str">
        <f t="shared" si="27"/>
        <v>Catalogo principalCSP ACADEMICO5c923d96-3c69-46ed-84b2-caaa4be1e3f0</v>
      </c>
      <c r="B635" s="18" t="str">
        <f t="shared" si="28"/>
        <v>5c923d96-3c69-46ed-84b2-caaa4be1e3f0CSP ACADEMICO</v>
      </c>
      <c r="C635" s="18"/>
      <c r="D635" s="18" t="s">
        <v>122</v>
      </c>
      <c r="E635" s="46" t="s">
        <v>1393</v>
      </c>
      <c r="F635" s="85" t="s">
        <v>1339</v>
      </c>
      <c r="G635" s="18" t="s">
        <v>122</v>
      </c>
      <c r="H635" s="45" t="s">
        <v>125</v>
      </c>
      <c r="I635" s="18" t="s">
        <v>75</v>
      </c>
      <c r="J635" s="49" t="s">
        <v>1394</v>
      </c>
      <c r="K635" s="48" t="s">
        <v>28</v>
      </c>
      <c r="L635" s="47" t="s">
        <v>90</v>
      </c>
      <c r="M635" s="44" t="s">
        <v>74</v>
      </c>
      <c r="N635" s="78" t="s">
        <v>75</v>
      </c>
      <c r="O635" s="78" t="s">
        <v>75</v>
      </c>
      <c r="P635" s="78" t="s">
        <v>75</v>
      </c>
      <c r="Q635" s="43" t="s">
        <v>1393</v>
      </c>
      <c r="R635" s="53" t="s">
        <v>76</v>
      </c>
      <c r="S635" s="76">
        <v>0</v>
      </c>
      <c r="T635" s="37">
        <v>1</v>
      </c>
      <c r="U635" s="83">
        <v>1</v>
      </c>
      <c r="V635" s="45">
        <f>SUMIF(ResumenCotizacion!$C:$C,E635,ResumenCotizacion!$P:$P)</f>
        <v>0</v>
      </c>
      <c r="W635" s="75">
        <f>IF(H635="USD",S635*SolCotizacion!$J$18,S635)</f>
        <v>0</v>
      </c>
      <c r="X635" s="3">
        <f>ROUND(W635/(1-VLOOKUP("Total porcentaje:",ResumenCotizacion!$F:$H,3,0)),2)</f>
        <v>0</v>
      </c>
      <c r="Y635" s="3">
        <f t="shared" si="29"/>
        <v>0</v>
      </c>
    </row>
    <row r="636" spans="1:25" ht="14.25" x14ac:dyDescent="0.2">
      <c r="A636" s="18" t="str">
        <f t="shared" si="27"/>
        <v>Catalogo principalCSP ACADEMICO9250dc5f-a50b-4887-bb9a-57a9efead4f8</v>
      </c>
      <c r="B636" s="18" t="str">
        <f t="shared" si="28"/>
        <v>9250dc5f-a50b-4887-bb9a-57a9efead4f8CSP ACADEMICO</v>
      </c>
      <c r="C636" s="18"/>
      <c r="D636" s="18" t="s">
        <v>122</v>
      </c>
      <c r="E636" s="46" t="s">
        <v>1395</v>
      </c>
      <c r="F636" s="85" t="s">
        <v>1339</v>
      </c>
      <c r="G636" s="18" t="s">
        <v>122</v>
      </c>
      <c r="H636" s="45" t="s">
        <v>125</v>
      </c>
      <c r="I636" s="18" t="s">
        <v>75</v>
      </c>
      <c r="J636" s="49" t="s">
        <v>1396</v>
      </c>
      <c r="K636" s="48" t="s">
        <v>28</v>
      </c>
      <c r="L636" s="47" t="s">
        <v>90</v>
      </c>
      <c r="M636" s="44" t="s">
        <v>74</v>
      </c>
      <c r="N636" s="78" t="s">
        <v>75</v>
      </c>
      <c r="O636" s="78" t="s">
        <v>75</v>
      </c>
      <c r="P636" s="78" t="s">
        <v>75</v>
      </c>
      <c r="Q636" s="43" t="s">
        <v>1395</v>
      </c>
      <c r="R636" s="53" t="s">
        <v>76</v>
      </c>
      <c r="S636" s="76">
        <v>1.1000000000000001</v>
      </c>
      <c r="T636" s="37">
        <v>1</v>
      </c>
      <c r="U636" s="83">
        <v>1</v>
      </c>
      <c r="V636" s="45">
        <f>SUMIF(ResumenCotizacion!$C:$C,E636,ResumenCotizacion!$P:$P)</f>
        <v>0</v>
      </c>
      <c r="W636" s="75">
        <f>IF(H636="USD",S636*SolCotizacion!$J$18,S636)</f>
        <v>4540.2170000000006</v>
      </c>
      <c r="X636" s="3">
        <f>ROUND(W636/(1-VLOOKUP("Total porcentaje:",ResumenCotizacion!$F:$H,3,0)),2)</f>
        <v>4540.22</v>
      </c>
      <c r="Y636" s="3">
        <f t="shared" si="29"/>
        <v>0</v>
      </c>
    </row>
    <row r="637" spans="1:25" ht="14.25" x14ac:dyDescent="0.2">
      <c r="A637" s="18" t="str">
        <f t="shared" si="27"/>
        <v>Catalogo principalCSP ACADEMICOa81d31c7-197f-482e-bb0d-87c30bacc123</v>
      </c>
      <c r="B637" s="18" t="str">
        <f t="shared" si="28"/>
        <v>a81d31c7-197f-482e-bb0d-87c30bacc123CSP ACADEMICO</v>
      </c>
      <c r="C637" s="18"/>
      <c r="D637" s="18" t="s">
        <v>122</v>
      </c>
      <c r="E637" s="46" t="s">
        <v>1397</v>
      </c>
      <c r="F637" s="85" t="s">
        <v>1339</v>
      </c>
      <c r="G637" s="18" t="s">
        <v>122</v>
      </c>
      <c r="H637" s="45" t="s">
        <v>125</v>
      </c>
      <c r="I637" s="18" t="s">
        <v>75</v>
      </c>
      <c r="J637" s="49" t="s">
        <v>1398</v>
      </c>
      <c r="K637" s="48" t="s">
        <v>28</v>
      </c>
      <c r="L637" s="47" t="s">
        <v>90</v>
      </c>
      <c r="M637" s="44" t="s">
        <v>74</v>
      </c>
      <c r="N637" s="78" t="s">
        <v>75</v>
      </c>
      <c r="O637" s="78" t="s">
        <v>75</v>
      </c>
      <c r="P637" s="78" t="s">
        <v>75</v>
      </c>
      <c r="Q637" s="43" t="s">
        <v>1397</v>
      </c>
      <c r="R637" s="53" t="s">
        <v>76</v>
      </c>
      <c r="S637" s="76">
        <v>1.1000000000000001</v>
      </c>
      <c r="T637" s="37">
        <v>1</v>
      </c>
      <c r="U637" s="83">
        <v>1</v>
      </c>
      <c r="V637" s="45">
        <f>SUMIF(ResumenCotizacion!$C:$C,E637,ResumenCotizacion!$P:$P)</f>
        <v>0</v>
      </c>
      <c r="W637" s="75">
        <f>IF(H637="USD",S637*SolCotizacion!$J$18,S637)</f>
        <v>4540.2170000000006</v>
      </c>
      <c r="X637" s="3">
        <f>ROUND(W637/(1-VLOOKUP("Total porcentaje:",ResumenCotizacion!$F:$H,3,0)),2)</f>
        <v>4540.22</v>
      </c>
      <c r="Y637" s="3">
        <f t="shared" si="29"/>
        <v>0</v>
      </c>
    </row>
    <row r="638" spans="1:25" ht="14.25" x14ac:dyDescent="0.2">
      <c r="A638" s="18" t="str">
        <f t="shared" si="27"/>
        <v>Catalogo principalCSP ACADEMICOdbf3d646-ff57-461f-910c-f2a922820475</v>
      </c>
      <c r="B638" s="18" t="str">
        <f t="shared" si="28"/>
        <v>dbf3d646-ff57-461f-910c-f2a922820475CSP ACADEMICO</v>
      </c>
      <c r="C638" s="18"/>
      <c r="D638" s="18" t="s">
        <v>122</v>
      </c>
      <c r="E638" s="46" t="s">
        <v>1399</v>
      </c>
      <c r="F638" s="85" t="s">
        <v>1339</v>
      </c>
      <c r="G638" s="18" t="s">
        <v>122</v>
      </c>
      <c r="H638" s="45" t="s">
        <v>125</v>
      </c>
      <c r="I638" s="18" t="s">
        <v>75</v>
      </c>
      <c r="J638" s="49" t="s">
        <v>1400</v>
      </c>
      <c r="K638" s="48" t="s">
        <v>28</v>
      </c>
      <c r="L638" s="47" t="s">
        <v>90</v>
      </c>
      <c r="M638" s="44" t="s">
        <v>74</v>
      </c>
      <c r="N638" s="78" t="s">
        <v>75</v>
      </c>
      <c r="O638" s="78" t="s">
        <v>75</v>
      </c>
      <c r="P638" s="78" t="s">
        <v>75</v>
      </c>
      <c r="Q638" s="43" t="s">
        <v>1399</v>
      </c>
      <c r="R638" s="53" t="s">
        <v>76</v>
      </c>
      <c r="S638" s="76">
        <v>0.4</v>
      </c>
      <c r="T638" s="37">
        <v>1</v>
      </c>
      <c r="U638" s="83">
        <v>1</v>
      </c>
      <c r="V638" s="45">
        <f>SUMIF(ResumenCotizacion!$C:$C,E638,ResumenCotizacion!$P:$P)</f>
        <v>0</v>
      </c>
      <c r="W638" s="75">
        <f>IF(H638="USD",S638*SolCotizacion!$J$18,S638)</f>
        <v>1650.9880000000003</v>
      </c>
      <c r="X638" s="3">
        <f>ROUND(W638/(1-VLOOKUP("Total porcentaje:",ResumenCotizacion!$F:$H,3,0)),2)</f>
        <v>1650.99</v>
      </c>
      <c r="Y638" s="3">
        <f t="shared" si="29"/>
        <v>0</v>
      </c>
    </row>
    <row r="639" spans="1:25" ht="14.25" x14ac:dyDescent="0.2">
      <c r="A639" s="18" t="str">
        <f t="shared" si="27"/>
        <v>Catalogo principalCSP ACADEMICOd4a16afd-1d3f-4761-82cb-408a6dbc0f1f</v>
      </c>
      <c r="B639" s="18" t="str">
        <f t="shared" si="28"/>
        <v>d4a16afd-1d3f-4761-82cb-408a6dbc0f1fCSP ACADEMICO</v>
      </c>
      <c r="C639" s="18"/>
      <c r="D639" s="18" t="s">
        <v>122</v>
      </c>
      <c r="E639" s="46" t="s">
        <v>1401</v>
      </c>
      <c r="F639" s="85" t="s">
        <v>1339</v>
      </c>
      <c r="G639" s="18" t="s">
        <v>122</v>
      </c>
      <c r="H639" s="45" t="s">
        <v>125</v>
      </c>
      <c r="I639" s="18" t="s">
        <v>75</v>
      </c>
      <c r="J639" s="49" t="s">
        <v>1402</v>
      </c>
      <c r="K639" s="48" t="s">
        <v>28</v>
      </c>
      <c r="L639" s="47" t="s">
        <v>90</v>
      </c>
      <c r="M639" s="44" t="s">
        <v>74</v>
      </c>
      <c r="N639" s="78" t="s">
        <v>75</v>
      </c>
      <c r="O639" s="78" t="s">
        <v>75</v>
      </c>
      <c r="P639" s="78" t="s">
        <v>75</v>
      </c>
      <c r="Q639" s="43" t="s">
        <v>1401</v>
      </c>
      <c r="R639" s="53" t="s">
        <v>76</v>
      </c>
      <c r="S639" s="76">
        <v>0.3</v>
      </c>
      <c r="T639" s="37">
        <v>1</v>
      </c>
      <c r="U639" s="83">
        <v>1</v>
      </c>
      <c r="V639" s="45">
        <f>SUMIF(ResumenCotizacion!$C:$C,E639,ResumenCotizacion!$P:$P)</f>
        <v>0</v>
      </c>
      <c r="W639" s="75">
        <f>IF(H639="USD",S639*SolCotizacion!$J$18,S639)</f>
        <v>1238.241</v>
      </c>
      <c r="X639" s="3">
        <f>ROUND(W639/(1-VLOOKUP("Total porcentaje:",ResumenCotizacion!$F:$H,3,0)),2)</f>
        <v>1238.24</v>
      </c>
      <c r="Y639" s="3">
        <f t="shared" si="29"/>
        <v>0</v>
      </c>
    </row>
    <row r="640" spans="1:25" ht="14.25" x14ac:dyDescent="0.2">
      <c r="A640" s="18" t="str">
        <f t="shared" si="27"/>
        <v>Catalogo principalCSP ACADEMICO319142c5-ccd7-4c9c-aec0-d60f25330f8e</v>
      </c>
      <c r="B640" s="18" t="str">
        <f t="shared" si="28"/>
        <v>319142c5-ccd7-4c9c-aec0-d60f25330f8eCSP ACADEMICO</v>
      </c>
      <c r="C640" s="18"/>
      <c r="D640" s="18" t="s">
        <v>122</v>
      </c>
      <c r="E640" s="46" t="s">
        <v>1403</v>
      </c>
      <c r="F640" s="85" t="s">
        <v>1339</v>
      </c>
      <c r="G640" s="18" t="s">
        <v>122</v>
      </c>
      <c r="H640" s="45" t="s">
        <v>125</v>
      </c>
      <c r="I640" s="18" t="s">
        <v>75</v>
      </c>
      <c r="J640" s="49" t="s">
        <v>1404</v>
      </c>
      <c r="K640" s="48" t="s">
        <v>28</v>
      </c>
      <c r="L640" s="47" t="s">
        <v>90</v>
      </c>
      <c r="M640" s="44" t="s">
        <v>74</v>
      </c>
      <c r="N640" s="78" t="s">
        <v>75</v>
      </c>
      <c r="O640" s="78" t="s">
        <v>75</v>
      </c>
      <c r="P640" s="78" t="s">
        <v>75</v>
      </c>
      <c r="Q640" s="43" t="s">
        <v>1403</v>
      </c>
      <c r="R640" s="53" t="s">
        <v>76</v>
      </c>
      <c r="S640" s="76">
        <v>247.5</v>
      </c>
      <c r="T640" s="37">
        <v>1</v>
      </c>
      <c r="U640" s="83">
        <v>1</v>
      </c>
      <c r="V640" s="45">
        <f>SUMIF(ResumenCotizacion!$C:$C,E640,ResumenCotizacion!$P:$P)</f>
        <v>0</v>
      </c>
      <c r="W640" s="75">
        <f>IF(H640="USD",S640*SolCotizacion!$J$18,S640)</f>
        <v>1021548.8250000001</v>
      </c>
      <c r="X640" s="3">
        <f>ROUND(W640/(1-VLOOKUP("Total porcentaje:",ResumenCotizacion!$F:$H,3,0)),2)</f>
        <v>1021548.83</v>
      </c>
      <c r="Y640" s="3">
        <f t="shared" si="29"/>
        <v>0</v>
      </c>
    </row>
    <row r="641" spans="1:25" ht="14.25" x14ac:dyDescent="0.2">
      <c r="A641" s="18" t="str">
        <f t="shared" si="27"/>
        <v>Catalogo principalCSP ACADEMICOecb60fd2-bbaa-449f-a458-e9eec9ce08d6</v>
      </c>
      <c r="B641" s="18" t="str">
        <f t="shared" si="28"/>
        <v>ecb60fd2-bbaa-449f-a458-e9eec9ce08d6CSP ACADEMICO</v>
      </c>
      <c r="C641" s="18"/>
      <c r="D641" s="18" t="s">
        <v>122</v>
      </c>
      <c r="E641" s="46" t="s">
        <v>1405</v>
      </c>
      <c r="F641" s="85" t="s">
        <v>1339</v>
      </c>
      <c r="G641" s="18" t="s">
        <v>122</v>
      </c>
      <c r="H641" s="45" t="s">
        <v>125</v>
      </c>
      <c r="I641" s="18" t="s">
        <v>75</v>
      </c>
      <c r="J641" s="49" t="s">
        <v>1406</v>
      </c>
      <c r="K641" s="48" t="s">
        <v>28</v>
      </c>
      <c r="L641" s="47" t="s">
        <v>90</v>
      </c>
      <c r="M641" s="44" t="s">
        <v>74</v>
      </c>
      <c r="N641" s="78" t="s">
        <v>75</v>
      </c>
      <c r="O641" s="78" t="s">
        <v>75</v>
      </c>
      <c r="P641" s="78" t="s">
        <v>75</v>
      </c>
      <c r="Q641" s="43" t="s">
        <v>1405</v>
      </c>
      <c r="R641" s="53" t="s">
        <v>76</v>
      </c>
      <c r="S641" s="76">
        <v>3</v>
      </c>
      <c r="T641" s="37">
        <v>1</v>
      </c>
      <c r="U641" s="83">
        <v>1</v>
      </c>
      <c r="V641" s="45">
        <f>SUMIF(ResumenCotizacion!$C:$C,E641,ResumenCotizacion!$P:$P)</f>
        <v>0</v>
      </c>
      <c r="W641" s="75">
        <f>IF(H641="USD",S641*SolCotizacion!$J$18,S641)</f>
        <v>12382.41</v>
      </c>
      <c r="X641" s="3">
        <f>ROUND(W641/(1-VLOOKUP("Total porcentaje:",ResumenCotizacion!$F:$H,3,0)),2)</f>
        <v>12382.41</v>
      </c>
      <c r="Y641" s="3">
        <f t="shared" si="29"/>
        <v>0</v>
      </c>
    </row>
    <row r="642" spans="1:25" ht="14.25" x14ac:dyDescent="0.2">
      <c r="A642" s="18" t="str">
        <f t="shared" ref="A642:A705" si="30">D642&amp;F642&amp;E642</f>
        <v>Catalogo principalCSP ACADEMICO59b9b348-02a2-40de-90cf-23b76d6616ca</v>
      </c>
      <c r="B642" s="18" t="str">
        <f t="shared" ref="B642:B705" si="31">E642&amp;F642</f>
        <v>59b9b348-02a2-40de-90cf-23b76d6616caCSP ACADEMICO</v>
      </c>
      <c r="C642" s="18"/>
      <c r="D642" s="18" t="s">
        <v>122</v>
      </c>
      <c r="E642" s="46" t="s">
        <v>1407</v>
      </c>
      <c r="F642" s="85" t="s">
        <v>1339</v>
      </c>
      <c r="G642" s="18" t="s">
        <v>122</v>
      </c>
      <c r="H642" s="45" t="s">
        <v>125</v>
      </c>
      <c r="I642" s="18" t="s">
        <v>75</v>
      </c>
      <c r="J642" s="49" t="s">
        <v>1408</v>
      </c>
      <c r="K642" s="48" t="s">
        <v>28</v>
      </c>
      <c r="L642" s="47" t="s">
        <v>90</v>
      </c>
      <c r="M642" s="44" t="s">
        <v>74</v>
      </c>
      <c r="N642" s="78" t="s">
        <v>75</v>
      </c>
      <c r="O642" s="78" t="s">
        <v>75</v>
      </c>
      <c r="P642" s="78" t="s">
        <v>75</v>
      </c>
      <c r="Q642" s="43" t="s">
        <v>1407</v>
      </c>
      <c r="R642" s="53" t="s">
        <v>76</v>
      </c>
      <c r="S642" s="76">
        <v>2.2999999999999998</v>
      </c>
      <c r="T642" s="37">
        <v>1</v>
      </c>
      <c r="U642" s="83">
        <v>1</v>
      </c>
      <c r="V642" s="45">
        <f>SUMIF(ResumenCotizacion!$C:$C,E642,ResumenCotizacion!$P:$P)</f>
        <v>0</v>
      </c>
      <c r="W642" s="75">
        <f>IF(H642="USD",S642*SolCotizacion!$J$18,S642)</f>
        <v>9493.1810000000005</v>
      </c>
      <c r="X642" s="3">
        <f>ROUND(W642/(1-VLOOKUP("Total porcentaje:",ResumenCotizacion!$F:$H,3,0)),2)</f>
        <v>9493.18</v>
      </c>
      <c r="Y642" s="3">
        <f t="shared" si="29"/>
        <v>0</v>
      </c>
    </row>
    <row r="643" spans="1:25" ht="14.25" x14ac:dyDescent="0.2">
      <c r="A643" s="18" t="str">
        <f t="shared" si="30"/>
        <v>Catalogo principalCSP ACADEMICOcb2ff97f-cdd5-4a14-b655-9f5d0aa58e27</v>
      </c>
      <c r="B643" s="18" t="str">
        <f t="shared" si="31"/>
        <v>cb2ff97f-cdd5-4a14-b655-9f5d0aa58e27CSP ACADEMICO</v>
      </c>
      <c r="C643" s="18"/>
      <c r="D643" s="18" t="s">
        <v>122</v>
      </c>
      <c r="E643" s="46" t="s">
        <v>1409</v>
      </c>
      <c r="F643" s="85" t="s">
        <v>1339</v>
      </c>
      <c r="G643" s="18" t="s">
        <v>122</v>
      </c>
      <c r="H643" s="45" t="s">
        <v>125</v>
      </c>
      <c r="I643" s="18" t="s">
        <v>75</v>
      </c>
      <c r="J643" s="49" t="s">
        <v>1410</v>
      </c>
      <c r="K643" s="48" t="s">
        <v>28</v>
      </c>
      <c r="L643" s="47" t="s">
        <v>90</v>
      </c>
      <c r="M643" s="44" t="s">
        <v>74</v>
      </c>
      <c r="N643" s="78" t="s">
        <v>75</v>
      </c>
      <c r="O643" s="78" t="s">
        <v>75</v>
      </c>
      <c r="P643" s="78" t="s">
        <v>75</v>
      </c>
      <c r="Q643" s="43" t="s">
        <v>1409</v>
      </c>
      <c r="R643" s="53" t="s">
        <v>76</v>
      </c>
      <c r="S643" s="76">
        <v>28</v>
      </c>
      <c r="T643" s="37">
        <v>1</v>
      </c>
      <c r="U643" s="83">
        <v>1</v>
      </c>
      <c r="V643" s="45">
        <f>SUMIF(ResumenCotizacion!$C:$C,E643,ResumenCotizacion!$P:$P)</f>
        <v>0</v>
      </c>
      <c r="W643" s="75">
        <f>IF(H643="USD",S643*SolCotizacion!$J$18,S643)</f>
        <v>115569.16</v>
      </c>
      <c r="X643" s="3">
        <f>ROUND(W643/(1-VLOOKUP("Total porcentaje:",ResumenCotizacion!$F:$H,3,0)),2)</f>
        <v>115569.16</v>
      </c>
      <c r="Y643" s="3">
        <f t="shared" ref="Y643:Y706" si="32">V643*X643</f>
        <v>0</v>
      </c>
    </row>
    <row r="644" spans="1:25" ht="14.25" x14ac:dyDescent="0.2">
      <c r="A644" s="18" t="str">
        <f t="shared" si="30"/>
        <v>Catalogo principalCSP ACADEMICO96cf7b37-c213-4626-a613-2f6c75f6b901</v>
      </c>
      <c r="B644" s="18" t="str">
        <f t="shared" si="31"/>
        <v>96cf7b37-c213-4626-a613-2f6c75f6b901CSP ACADEMICO</v>
      </c>
      <c r="C644" s="18"/>
      <c r="D644" s="18" t="s">
        <v>122</v>
      </c>
      <c r="E644" s="46" t="s">
        <v>1411</v>
      </c>
      <c r="F644" s="85" t="s">
        <v>1339</v>
      </c>
      <c r="G644" s="18" t="s">
        <v>122</v>
      </c>
      <c r="H644" s="45" t="s">
        <v>125</v>
      </c>
      <c r="I644" s="18" t="s">
        <v>75</v>
      </c>
      <c r="J644" s="49" t="s">
        <v>1412</v>
      </c>
      <c r="K644" s="48" t="s">
        <v>28</v>
      </c>
      <c r="L644" s="47" t="s">
        <v>90</v>
      </c>
      <c r="M644" s="44" t="s">
        <v>74</v>
      </c>
      <c r="N644" s="78" t="s">
        <v>75</v>
      </c>
      <c r="O644" s="78" t="s">
        <v>75</v>
      </c>
      <c r="P644" s="78" t="s">
        <v>75</v>
      </c>
      <c r="Q644" s="43" t="s">
        <v>1411</v>
      </c>
      <c r="R644" s="53" t="s">
        <v>76</v>
      </c>
      <c r="S644" s="76">
        <v>1.4</v>
      </c>
      <c r="T644" s="37">
        <v>1</v>
      </c>
      <c r="U644" s="83">
        <v>1</v>
      </c>
      <c r="V644" s="45">
        <f>SUMIF(ResumenCotizacion!$C:$C,E644,ResumenCotizacion!$P:$P)</f>
        <v>0</v>
      </c>
      <c r="W644" s="75">
        <f>IF(H644="USD",S644*SolCotizacion!$J$18,S644)</f>
        <v>5778.4579999999996</v>
      </c>
      <c r="X644" s="3">
        <f>ROUND(W644/(1-VLOOKUP("Total porcentaje:",ResumenCotizacion!$F:$H,3,0)),2)</f>
        <v>5778.46</v>
      </c>
      <c r="Y644" s="3">
        <f t="shared" si="32"/>
        <v>0</v>
      </c>
    </row>
    <row r="645" spans="1:25" ht="14.25" x14ac:dyDescent="0.2">
      <c r="A645" s="18" t="str">
        <f t="shared" si="30"/>
        <v>Catalogo principalCSP ACADEMICOc2783c39-f49d-4987-b753-fdbaad00ac54</v>
      </c>
      <c r="B645" s="18" t="str">
        <f t="shared" si="31"/>
        <v>c2783c39-f49d-4987-b753-fdbaad00ac54CSP ACADEMICO</v>
      </c>
      <c r="C645" s="18"/>
      <c r="D645" s="18" t="s">
        <v>122</v>
      </c>
      <c r="E645" s="46" t="s">
        <v>1413</v>
      </c>
      <c r="F645" s="85" t="s">
        <v>1339</v>
      </c>
      <c r="G645" s="18" t="s">
        <v>122</v>
      </c>
      <c r="H645" s="45" t="s">
        <v>125</v>
      </c>
      <c r="I645" s="18" t="s">
        <v>75</v>
      </c>
      <c r="J645" s="49" t="s">
        <v>1414</v>
      </c>
      <c r="K645" s="48" t="s">
        <v>28</v>
      </c>
      <c r="L645" s="47" t="s">
        <v>90</v>
      </c>
      <c r="M645" s="44" t="s">
        <v>74</v>
      </c>
      <c r="N645" s="78" t="s">
        <v>75</v>
      </c>
      <c r="O645" s="78" t="s">
        <v>75</v>
      </c>
      <c r="P645" s="78" t="s">
        <v>75</v>
      </c>
      <c r="Q645" s="43" t="s">
        <v>1413</v>
      </c>
      <c r="R645" s="53" t="s">
        <v>76</v>
      </c>
      <c r="S645" s="76">
        <v>7</v>
      </c>
      <c r="T645" s="37">
        <v>1</v>
      </c>
      <c r="U645" s="83">
        <v>1</v>
      </c>
      <c r="V645" s="45">
        <f>SUMIF(ResumenCotizacion!$C:$C,E645,ResumenCotizacion!$P:$P)</f>
        <v>0</v>
      </c>
      <c r="W645" s="75">
        <f>IF(H645="USD",S645*SolCotizacion!$J$18,S645)</f>
        <v>28892.29</v>
      </c>
      <c r="X645" s="3">
        <f>ROUND(W645/(1-VLOOKUP("Total porcentaje:",ResumenCotizacion!$F:$H,3,0)),2)</f>
        <v>28892.29</v>
      </c>
      <c r="Y645" s="3">
        <f t="shared" si="32"/>
        <v>0</v>
      </c>
    </row>
    <row r="646" spans="1:25" ht="14.25" x14ac:dyDescent="0.2">
      <c r="A646" s="18" t="str">
        <f t="shared" si="30"/>
        <v>Catalogo principalCSP ACADEMICO4afd07ff-7e40-46a0-90e7-1806d0ee8313</v>
      </c>
      <c r="B646" s="18" t="str">
        <f t="shared" si="31"/>
        <v>4afd07ff-7e40-46a0-90e7-1806d0ee8313CSP ACADEMICO</v>
      </c>
      <c r="C646" s="18"/>
      <c r="D646" s="18" t="s">
        <v>122</v>
      </c>
      <c r="E646" s="46" t="s">
        <v>1415</v>
      </c>
      <c r="F646" s="85" t="s">
        <v>1339</v>
      </c>
      <c r="G646" s="18" t="s">
        <v>122</v>
      </c>
      <c r="H646" s="45" t="s">
        <v>125</v>
      </c>
      <c r="I646" s="18" t="s">
        <v>75</v>
      </c>
      <c r="J646" s="49" t="s">
        <v>1416</v>
      </c>
      <c r="K646" s="48" t="s">
        <v>28</v>
      </c>
      <c r="L646" s="47" t="s">
        <v>90</v>
      </c>
      <c r="M646" s="44" t="s">
        <v>74</v>
      </c>
      <c r="N646" s="78" t="s">
        <v>75</v>
      </c>
      <c r="O646" s="78" t="s">
        <v>75</v>
      </c>
      <c r="P646" s="78" t="s">
        <v>75</v>
      </c>
      <c r="Q646" s="43" t="s">
        <v>1415</v>
      </c>
      <c r="R646" s="53" t="s">
        <v>76</v>
      </c>
      <c r="S646" s="76">
        <v>70</v>
      </c>
      <c r="T646" s="37">
        <v>1</v>
      </c>
      <c r="U646" s="83">
        <v>1</v>
      </c>
      <c r="V646" s="45">
        <f>SUMIF(ResumenCotizacion!$C:$C,E646,ResumenCotizacion!$P:$P)</f>
        <v>0</v>
      </c>
      <c r="W646" s="75">
        <f>IF(H646="USD",S646*SolCotizacion!$J$18,S646)</f>
        <v>288922.90000000002</v>
      </c>
      <c r="X646" s="3">
        <f>ROUND(W646/(1-VLOOKUP("Total porcentaje:",ResumenCotizacion!$F:$H,3,0)),2)</f>
        <v>288922.90000000002</v>
      </c>
      <c r="Y646" s="3">
        <f t="shared" si="32"/>
        <v>0</v>
      </c>
    </row>
    <row r="647" spans="1:25" ht="14.25" x14ac:dyDescent="0.2">
      <c r="A647" s="18" t="str">
        <f t="shared" si="30"/>
        <v>Catalogo principalCSP ACADEMICOceedd55e-fc9a-45b1-9001-d6d51f2d4be2</v>
      </c>
      <c r="B647" s="18" t="str">
        <f t="shared" si="31"/>
        <v>ceedd55e-fc9a-45b1-9001-d6d51f2d4be2CSP ACADEMICO</v>
      </c>
      <c r="C647" s="18"/>
      <c r="D647" s="18" t="s">
        <v>122</v>
      </c>
      <c r="E647" s="46" t="s">
        <v>1417</v>
      </c>
      <c r="F647" s="85" t="s">
        <v>1339</v>
      </c>
      <c r="G647" s="18" t="s">
        <v>122</v>
      </c>
      <c r="H647" s="45" t="s">
        <v>125</v>
      </c>
      <c r="I647" s="18" t="s">
        <v>75</v>
      </c>
      <c r="J647" s="49" t="s">
        <v>1418</v>
      </c>
      <c r="K647" s="48" t="s">
        <v>28</v>
      </c>
      <c r="L647" s="47" t="s">
        <v>90</v>
      </c>
      <c r="M647" s="44" t="s">
        <v>74</v>
      </c>
      <c r="N647" s="78" t="s">
        <v>75</v>
      </c>
      <c r="O647" s="78" t="s">
        <v>75</v>
      </c>
      <c r="P647" s="78" t="s">
        <v>75</v>
      </c>
      <c r="Q647" s="43" t="s">
        <v>1417</v>
      </c>
      <c r="R647" s="53" t="s">
        <v>76</v>
      </c>
      <c r="S647" s="76">
        <v>38.5</v>
      </c>
      <c r="T647" s="37">
        <v>1</v>
      </c>
      <c r="U647" s="83">
        <v>1</v>
      </c>
      <c r="V647" s="45">
        <f>SUMIF(ResumenCotizacion!$C:$C,E647,ResumenCotizacion!$P:$P)</f>
        <v>0</v>
      </c>
      <c r="W647" s="75">
        <f>IF(H647="USD",S647*SolCotizacion!$J$18,S647)</f>
        <v>158907.595</v>
      </c>
      <c r="X647" s="3">
        <f>ROUND(W647/(1-VLOOKUP("Total porcentaje:",ResumenCotizacion!$F:$H,3,0)),2)</f>
        <v>158907.6</v>
      </c>
      <c r="Y647" s="3">
        <f t="shared" si="32"/>
        <v>0</v>
      </c>
    </row>
    <row r="648" spans="1:25" ht="14.25" x14ac:dyDescent="0.2">
      <c r="A648" s="18" t="str">
        <f t="shared" si="30"/>
        <v>Catalogo principalCSP ACADEMICO11feeeaf-cbbb-4498-bf85-6822eb2122ea</v>
      </c>
      <c r="B648" s="18" t="str">
        <f t="shared" si="31"/>
        <v>11feeeaf-cbbb-4498-bf85-6822eb2122eaCSP ACADEMICO</v>
      </c>
      <c r="C648" s="18"/>
      <c r="D648" s="18" t="s">
        <v>122</v>
      </c>
      <c r="E648" s="46" t="s">
        <v>1419</v>
      </c>
      <c r="F648" s="85" t="s">
        <v>1339</v>
      </c>
      <c r="G648" s="18" t="s">
        <v>122</v>
      </c>
      <c r="H648" s="45" t="s">
        <v>125</v>
      </c>
      <c r="I648" s="18" t="s">
        <v>75</v>
      </c>
      <c r="J648" s="49" t="s">
        <v>1420</v>
      </c>
      <c r="K648" s="48" t="s">
        <v>28</v>
      </c>
      <c r="L648" s="47" t="s">
        <v>90</v>
      </c>
      <c r="M648" s="44" t="s">
        <v>74</v>
      </c>
      <c r="N648" s="78" t="s">
        <v>75</v>
      </c>
      <c r="O648" s="78" t="s">
        <v>75</v>
      </c>
      <c r="P648" s="78" t="s">
        <v>75</v>
      </c>
      <c r="Q648" s="43" t="s">
        <v>1419</v>
      </c>
      <c r="R648" s="53" t="s">
        <v>76</v>
      </c>
      <c r="S648" s="76">
        <v>28</v>
      </c>
      <c r="T648" s="37">
        <v>1</v>
      </c>
      <c r="U648" s="83">
        <v>1</v>
      </c>
      <c r="V648" s="45">
        <f>SUMIF(ResumenCotizacion!$C:$C,E648,ResumenCotizacion!$P:$P)</f>
        <v>0</v>
      </c>
      <c r="W648" s="75">
        <f>IF(H648="USD",S648*SolCotizacion!$J$18,S648)</f>
        <v>115569.16</v>
      </c>
      <c r="X648" s="3">
        <f>ROUND(W648/(1-VLOOKUP("Total porcentaje:",ResumenCotizacion!$F:$H,3,0)),2)</f>
        <v>115569.16</v>
      </c>
      <c r="Y648" s="3">
        <f t="shared" si="32"/>
        <v>0</v>
      </c>
    </row>
    <row r="649" spans="1:25" ht="14.25" x14ac:dyDescent="0.2">
      <c r="A649" s="18" t="str">
        <f t="shared" si="30"/>
        <v>Catalogo principalCSP ACADEMICOe9df434f-0be9-440b-a06b-0dc0ce93be93</v>
      </c>
      <c r="B649" s="18" t="str">
        <f t="shared" si="31"/>
        <v>e9df434f-0be9-440b-a06b-0dc0ce93be93CSP ACADEMICO</v>
      </c>
      <c r="C649" s="18"/>
      <c r="D649" s="18" t="s">
        <v>122</v>
      </c>
      <c r="E649" s="46" t="s">
        <v>1421</v>
      </c>
      <c r="F649" s="85" t="s">
        <v>1339</v>
      </c>
      <c r="G649" s="18" t="s">
        <v>122</v>
      </c>
      <c r="H649" s="45" t="s">
        <v>125</v>
      </c>
      <c r="I649" s="18" t="s">
        <v>75</v>
      </c>
      <c r="J649" s="49" t="s">
        <v>1422</v>
      </c>
      <c r="K649" s="48" t="s">
        <v>28</v>
      </c>
      <c r="L649" s="47" t="s">
        <v>90</v>
      </c>
      <c r="M649" s="44" t="s">
        <v>74</v>
      </c>
      <c r="N649" s="78" t="s">
        <v>75</v>
      </c>
      <c r="O649" s="78" t="s">
        <v>75</v>
      </c>
      <c r="P649" s="78" t="s">
        <v>75</v>
      </c>
      <c r="Q649" s="43" t="s">
        <v>1421</v>
      </c>
      <c r="R649" s="53" t="s">
        <v>76</v>
      </c>
      <c r="S649" s="76">
        <v>0</v>
      </c>
      <c r="T649" s="37">
        <v>1</v>
      </c>
      <c r="U649" s="83">
        <v>1</v>
      </c>
      <c r="V649" s="45">
        <f>SUMIF(ResumenCotizacion!$C:$C,E649,ResumenCotizacion!$P:$P)</f>
        <v>0</v>
      </c>
      <c r="W649" s="75">
        <f>IF(H649="USD",S649*SolCotizacion!$J$18,S649)</f>
        <v>0</v>
      </c>
      <c r="X649" s="3">
        <f>ROUND(W649/(1-VLOOKUP("Total porcentaje:",ResumenCotizacion!$F:$H,3,0)),2)</f>
        <v>0</v>
      </c>
      <c r="Y649" s="3">
        <f t="shared" si="32"/>
        <v>0</v>
      </c>
    </row>
    <row r="650" spans="1:25" ht="14.25" x14ac:dyDescent="0.2">
      <c r="A650" s="18" t="str">
        <f t="shared" si="30"/>
        <v>Catalogo principalCSP ACADEMICOd884fc51-643d-4f12-bbf5-a13e9320a950</v>
      </c>
      <c r="B650" s="18" t="str">
        <f t="shared" si="31"/>
        <v>d884fc51-643d-4f12-bbf5-a13e9320a950CSP ACADEMICO</v>
      </c>
      <c r="C650" s="18"/>
      <c r="D650" s="18" t="s">
        <v>122</v>
      </c>
      <c r="E650" s="46" t="s">
        <v>1423</v>
      </c>
      <c r="F650" s="85" t="s">
        <v>1339</v>
      </c>
      <c r="G650" s="18" t="s">
        <v>122</v>
      </c>
      <c r="H650" s="45" t="s">
        <v>125</v>
      </c>
      <c r="I650" s="18" t="s">
        <v>75</v>
      </c>
      <c r="J650" s="49" t="s">
        <v>1424</v>
      </c>
      <c r="K650" s="48" t="s">
        <v>28</v>
      </c>
      <c r="L650" s="47" t="s">
        <v>90</v>
      </c>
      <c r="M650" s="44" t="s">
        <v>74</v>
      </c>
      <c r="N650" s="78" t="s">
        <v>75</v>
      </c>
      <c r="O650" s="78" t="s">
        <v>75</v>
      </c>
      <c r="P650" s="78" t="s">
        <v>75</v>
      </c>
      <c r="Q650" s="43" t="s">
        <v>1423</v>
      </c>
      <c r="R650" s="53" t="s">
        <v>76</v>
      </c>
      <c r="S650" s="76">
        <v>0</v>
      </c>
      <c r="T650" s="37">
        <v>1</v>
      </c>
      <c r="U650" s="83">
        <v>1</v>
      </c>
      <c r="V650" s="45">
        <f>SUMIF(ResumenCotizacion!$C:$C,E650,ResumenCotizacion!$P:$P)</f>
        <v>0</v>
      </c>
      <c r="W650" s="75">
        <f>IF(H650="USD",S650*SolCotizacion!$J$18,S650)</f>
        <v>0</v>
      </c>
      <c r="X650" s="3">
        <f>ROUND(W650/(1-VLOOKUP("Total porcentaje:",ResumenCotizacion!$F:$H,3,0)),2)</f>
        <v>0</v>
      </c>
      <c r="Y650" s="3">
        <f t="shared" si="32"/>
        <v>0</v>
      </c>
    </row>
    <row r="651" spans="1:25" ht="14.25" x14ac:dyDescent="0.2">
      <c r="A651" s="18" t="str">
        <f t="shared" si="30"/>
        <v>Catalogo principalCSP ACADEMICOb023d59e-7451-4817-a52d-749ff3918e83</v>
      </c>
      <c r="B651" s="18" t="str">
        <f t="shared" si="31"/>
        <v>b023d59e-7451-4817-a52d-749ff3918e83CSP ACADEMICO</v>
      </c>
      <c r="C651" s="18"/>
      <c r="D651" s="18" t="s">
        <v>122</v>
      </c>
      <c r="E651" s="46" t="s">
        <v>1425</v>
      </c>
      <c r="F651" s="85" t="s">
        <v>1339</v>
      </c>
      <c r="G651" s="18" t="s">
        <v>122</v>
      </c>
      <c r="H651" s="45" t="s">
        <v>125</v>
      </c>
      <c r="I651" s="18" t="s">
        <v>75</v>
      </c>
      <c r="J651" s="49" t="s">
        <v>1426</v>
      </c>
      <c r="K651" s="48" t="s">
        <v>28</v>
      </c>
      <c r="L651" s="47" t="s">
        <v>90</v>
      </c>
      <c r="M651" s="44" t="s">
        <v>74</v>
      </c>
      <c r="N651" s="78" t="s">
        <v>75</v>
      </c>
      <c r="O651" s="78" t="s">
        <v>75</v>
      </c>
      <c r="P651" s="78" t="s">
        <v>75</v>
      </c>
      <c r="Q651" s="43" t="s">
        <v>1425</v>
      </c>
      <c r="R651" s="53" t="s">
        <v>76</v>
      </c>
      <c r="S651" s="76">
        <v>55</v>
      </c>
      <c r="T651" s="37">
        <v>1</v>
      </c>
      <c r="U651" s="83">
        <v>1</v>
      </c>
      <c r="V651" s="45">
        <f>SUMIF(ResumenCotizacion!$C:$C,E651,ResumenCotizacion!$P:$P)</f>
        <v>0</v>
      </c>
      <c r="W651" s="75">
        <f>IF(H651="USD",S651*SolCotizacion!$J$18,S651)</f>
        <v>227010.85</v>
      </c>
      <c r="X651" s="3">
        <f>ROUND(W651/(1-VLOOKUP("Total porcentaje:",ResumenCotizacion!$F:$H,3,0)),2)</f>
        <v>227010.85</v>
      </c>
      <c r="Y651" s="3">
        <f t="shared" si="32"/>
        <v>0</v>
      </c>
    </row>
    <row r="652" spans="1:25" ht="14.25" x14ac:dyDescent="0.2">
      <c r="A652" s="18" t="str">
        <f t="shared" si="30"/>
        <v>Catalogo principalCSP ACADEMICO844c4b77-dfb5-45c9-aaa4-bf1e70dd73c8</v>
      </c>
      <c r="B652" s="18" t="str">
        <f t="shared" si="31"/>
        <v>844c4b77-dfb5-45c9-aaa4-bf1e70dd73c8CSP ACADEMICO</v>
      </c>
      <c r="C652" s="18"/>
      <c r="D652" s="18" t="s">
        <v>122</v>
      </c>
      <c r="E652" s="46" t="s">
        <v>1427</v>
      </c>
      <c r="F652" s="85" t="s">
        <v>1339</v>
      </c>
      <c r="G652" s="18" t="s">
        <v>122</v>
      </c>
      <c r="H652" s="45" t="s">
        <v>125</v>
      </c>
      <c r="I652" s="18" t="s">
        <v>75</v>
      </c>
      <c r="J652" s="49" t="s">
        <v>1428</v>
      </c>
      <c r="K652" s="48" t="s">
        <v>28</v>
      </c>
      <c r="L652" s="47" t="s">
        <v>90</v>
      </c>
      <c r="M652" s="44" t="s">
        <v>74</v>
      </c>
      <c r="N652" s="78" t="s">
        <v>75</v>
      </c>
      <c r="O652" s="78" t="s">
        <v>75</v>
      </c>
      <c r="P652" s="78" t="s">
        <v>75</v>
      </c>
      <c r="Q652" s="43" t="s">
        <v>1427</v>
      </c>
      <c r="R652" s="53" t="s">
        <v>76</v>
      </c>
      <c r="S652" s="76">
        <v>40</v>
      </c>
      <c r="T652" s="37">
        <v>1</v>
      </c>
      <c r="U652" s="83">
        <v>1</v>
      </c>
      <c r="V652" s="45">
        <f>SUMIF(ResumenCotizacion!$C:$C,E652,ResumenCotizacion!$P:$P)</f>
        <v>0</v>
      </c>
      <c r="W652" s="75">
        <f>IF(H652="USD",S652*SolCotizacion!$J$18,S652)</f>
        <v>165098.80000000002</v>
      </c>
      <c r="X652" s="3">
        <f>ROUND(W652/(1-VLOOKUP("Total porcentaje:",ResumenCotizacion!$F:$H,3,0)),2)</f>
        <v>165098.79999999999</v>
      </c>
      <c r="Y652" s="3">
        <f t="shared" si="32"/>
        <v>0</v>
      </c>
    </row>
    <row r="653" spans="1:25" ht="14.25" x14ac:dyDescent="0.2">
      <c r="A653" s="18" t="str">
        <f t="shared" si="30"/>
        <v>Catalogo principalCSP ACADEMICObc89c27d-3586-4728-be98-4bb569802ede</v>
      </c>
      <c r="B653" s="18" t="str">
        <f t="shared" si="31"/>
        <v>bc89c27d-3586-4728-be98-4bb569802edeCSP ACADEMICO</v>
      </c>
      <c r="C653" s="18"/>
      <c r="D653" s="18" t="s">
        <v>122</v>
      </c>
      <c r="E653" s="46" t="s">
        <v>1429</v>
      </c>
      <c r="F653" s="85" t="s">
        <v>1339</v>
      </c>
      <c r="G653" s="18" t="s">
        <v>122</v>
      </c>
      <c r="H653" s="45" t="s">
        <v>125</v>
      </c>
      <c r="I653" s="18" t="s">
        <v>75</v>
      </c>
      <c r="J653" s="49" t="s">
        <v>1430</v>
      </c>
      <c r="K653" s="48" t="s">
        <v>28</v>
      </c>
      <c r="L653" s="47" t="s">
        <v>90</v>
      </c>
      <c r="M653" s="44" t="s">
        <v>74</v>
      </c>
      <c r="N653" s="78" t="s">
        <v>75</v>
      </c>
      <c r="O653" s="78" t="s">
        <v>75</v>
      </c>
      <c r="P653" s="78" t="s">
        <v>75</v>
      </c>
      <c r="Q653" s="43" t="s">
        <v>1429</v>
      </c>
      <c r="R653" s="53" t="s">
        <v>76</v>
      </c>
      <c r="S653" s="76">
        <v>4.4000000000000004</v>
      </c>
      <c r="T653" s="37">
        <v>1</v>
      </c>
      <c r="U653" s="83">
        <v>1</v>
      </c>
      <c r="V653" s="45">
        <f>SUMIF(ResumenCotizacion!$C:$C,E653,ResumenCotizacion!$P:$P)</f>
        <v>0</v>
      </c>
      <c r="W653" s="75">
        <f>IF(H653="USD",S653*SolCotizacion!$J$18,S653)</f>
        <v>18160.868000000002</v>
      </c>
      <c r="X653" s="3">
        <f>ROUND(W653/(1-VLOOKUP("Total porcentaje:",ResumenCotizacion!$F:$H,3,0)),2)</f>
        <v>18160.87</v>
      </c>
      <c r="Y653" s="3">
        <f t="shared" si="32"/>
        <v>0</v>
      </c>
    </row>
    <row r="654" spans="1:25" ht="14.25" x14ac:dyDescent="0.2">
      <c r="A654" s="18" t="str">
        <f t="shared" si="30"/>
        <v>Catalogo principalCSP ACADEMICOb1873c69-7198-45e0-b8bf-4fa1d4a6a1ad</v>
      </c>
      <c r="B654" s="18" t="str">
        <f t="shared" si="31"/>
        <v>b1873c69-7198-45e0-b8bf-4fa1d4a6a1adCSP ACADEMICO</v>
      </c>
      <c r="C654" s="18"/>
      <c r="D654" s="18" t="s">
        <v>122</v>
      </c>
      <c r="E654" s="46" t="s">
        <v>1431</v>
      </c>
      <c r="F654" s="85" t="s">
        <v>1339</v>
      </c>
      <c r="G654" s="18" t="s">
        <v>122</v>
      </c>
      <c r="H654" s="45" t="s">
        <v>125</v>
      </c>
      <c r="I654" s="18" t="s">
        <v>75</v>
      </c>
      <c r="J654" s="49" t="s">
        <v>1432</v>
      </c>
      <c r="K654" s="48" t="s">
        <v>28</v>
      </c>
      <c r="L654" s="47" t="s">
        <v>90</v>
      </c>
      <c r="M654" s="44" t="s">
        <v>74</v>
      </c>
      <c r="N654" s="78" t="s">
        <v>75</v>
      </c>
      <c r="O654" s="78" t="s">
        <v>75</v>
      </c>
      <c r="P654" s="78" t="s">
        <v>75</v>
      </c>
      <c r="Q654" s="43" t="s">
        <v>1431</v>
      </c>
      <c r="R654" s="53" t="s">
        <v>76</v>
      </c>
      <c r="S654" s="76">
        <v>3.2</v>
      </c>
      <c r="T654" s="37">
        <v>1</v>
      </c>
      <c r="U654" s="83">
        <v>1</v>
      </c>
      <c r="V654" s="45">
        <f>SUMIF(ResumenCotizacion!$C:$C,E654,ResumenCotizacion!$P:$P)</f>
        <v>0</v>
      </c>
      <c r="W654" s="75">
        <f>IF(H654="USD",S654*SolCotizacion!$J$18,S654)</f>
        <v>13207.904000000002</v>
      </c>
      <c r="X654" s="3">
        <f>ROUND(W654/(1-VLOOKUP("Total porcentaje:",ResumenCotizacion!$F:$H,3,0)),2)</f>
        <v>13207.9</v>
      </c>
      <c r="Y654" s="3">
        <f t="shared" si="32"/>
        <v>0</v>
      </c>
    </row>
    <row r="655" spans="1:25" ht="14.25" x14ac:dyDescent="0.2">
      <c r="A655" s="18" t="str">
        <f t="shared" si="30"/>
        <v>Catalogo principalCSP ACADEMICO3e77a031-79a9-4cd7-a7e7-d7dc2987a5c4</v>
      </c>
      <c r="B655" s="18" t="str">
        <f t="shared" si="31"/>
        <v>3e77a031-79a9-4cd7-a7e7-d7dc2987a5c4CSP ACADEMICO</v>
      </c>
      <c r="C655" s="18"/>
      <c r="D655" s="18" t="s">
        <v>122</v>
      </c>
      <c r="E655" s="46" t="s">
        <v>1433</v>
      </c>
      <c r="F655" s="85" t="s">
        <v>1339</v>
      </c>
      <c r="G655" s="18" t="s">
        <v>122</v>
      </c>
      <c r="H655" s="45" t="s">
        <v>125</v>
      </c>
      <c r="I655" s="18" t="s">
        <v>75</v>
      </c>
      <c r="J655" s="49" t="s">
        <v>1434</v>
      </c>
      <c r="K655" s="48" t="s">
        <v>28</v>
      </c>
      <c r="L655" s="47" t="s">
        <v>90</v>
      </c>
      <c r="M655" s="44" t="s">
        <v>74</v>
      </c>
      <c r="N655" s="78" t="s">
        <v>75</v>
      </c>
      <c r="O655" s="78" t="s">
        <v>75</v>
      </c>
      <c r="P655" s="78" t="s">
        <v>75</v>
      </c>
      <c r="Q655" s="43" t="s">
        <v>1433</v>
      </c>
      <c r="R655" s="53" t="s">
        <v>76</v>
      </c>
      <c r="S655" s="76">
        <v>16.5</v>
      </c>
      <c r="T655" s="37">
        <v>1</v>
      </c>
      <c r="U655" s="83">
        <v>1</v>
      </c>
      <c r="V655" s="45">
        <f>SUMIF(ResumenCotizacion!$C:$C,E655,ResumenCotizacion!$P:$P)</f>
        <v>0</v>
      </c>
      <c r="W655" s="75">
        <f>IF(H655="USD",S655*SolCotizacion!$J$18,S655)</f>
        <v>68103.255000000005</v>
      </c>
      <c r="X655" s="3">
        <f>ROUND(W655/(1-VLOOKUP("Total porcentaje:",ResumenCotizacion!$F:$H,3,0)),2)</f>
        <v>68103.259999999995</v>
      </c>
      <c r="Y655" s="3">
        <f t="shared" si="32"/>
        <v>0</v>
      </c>
    </row>
    <row r="656" spans="1:25" ht="14.25" x14ac:dyDescent="0.2">
      <c r="A656" s="18" t="str">
        <f t="shared" si="30"/>
        <v>Catalogo principalCSP ACADEMICOc3909cda-035d-4c9f-909d-9a3fdde4e625</v>
      </c>
      <c r="B656" s="18" t="str">
        <f t="shared" si="31"/>
        <v>c3909cda-035d-4c9f-909d-9a3fdde4e625CSP ACADEMICO</v>
      </c>
      <c r="C656" s="18"/>
      <c r="D656" s="18" t="s">
        <v>122</v>
      </c>
      <c r="E656" s="46" t="s">
        <v>1435</v>
      </c>
      <c r="F656" s="85" t="s">
        <v>1339</v>
      </c>
      <c r="G656" s="18" t="s">
        <v>122</v>
      </c>
      <c r="H656" s="45" t="s">
        <v>125</v>
      </c>
      <c r="I656" s="18" t="s">
        <v>75</v>
      </c>
      <c r="J656" s="49" t="s">
        <v>1436</v>
      </c>
      <c r="K656" s="48" t="s">
        <v>28</v>
      </c>
      <c r="L656" s="47" t="s">
        <v>90</v>
      </c>
      <c r="M656" s="44" t="s">
        <v>74</v>
      </c>
      <c r="N656" s="78" t="s">
        <v>75</v>
      </c>
      <c r="O656" s="78" t="s">
        <v>75</v>
      </c>
      <c r="P656" s="78" t="s">
        <v>75</v>
      </c>
      <c r="Q656" s="43" t="s">
        <v>1435</v>
      </c>
      <c r="R656" s="53" t="s">
        <v>76</v>
      </c>
      <c r="S656" s="76">
        <v>12</v>
      </c>
      <c r="T656" s="37">
        <v>1</v>
      </c>
      <c r="U656" s="83">
        <v>1</v>
      </c>
      <c r="V656" s="45">
        <f>SUMIF(ResumenCotizacion!$C:$C,E656,ResumenCotizacion!$P:$P)</f>
        <v>0</v>
      </c>
      <c r="W656" s="75">
        <f>IF(H656="USD",S656*SolCotizacion!$J$18,S656)</f>
        <v>49529.64</v>
      </c>
      <c r="X656" s="3">
        <f>ROUND(W656/(1-VLOOKUP("Total porcentaje:",ResumenCotizacion!$F:$H,3,0)),2)</f>
        <v>49529.64</v>
      </c>
      <c r="Y656" s="3">
        <f t="shared" si="32"/>
        <v>0</v>
      </c>
    </row>
    <row r="657" spans="1:25" ht="14.25" x14ac:dyDescent="0.2">
      <c r="A657" s="18" t="str">
        <f t="shared" si="30"/>
        <v>Catalogo principalCSP ACADEMICO83a531ed-e7e8-4b78-94d0-3073d415f347</v>
      </c>
      <c r="B657" s="18" t="str">
        <f t="shared" si="31"/>
        <v>83a531ed-e7e8-4b78-94d0-3073d415f347CSP ACADEMICO</v>
      </c>
      <c r="C657" s="18"/>
      <c r="D657" s="18" t="s">
        <v>122</v>
      </c>
      <c r="E657" s="46" t="s">
        <v>1437</v>
      </c>
      <c r="F657" s="85" t="s">
        <v>1339</v>
      </c>
      <c r="G657" s="18" t="s">
        <v>122</v>
      </c>
      <c r="H657" s="45" t="s">
        <v>125</v>
      </c>
      <c r="I657" s="18" t="s">
        <v>75</v>
      </c>
      <c r="J657" s="49" t="s">
        <v>1438</v>
      </c>
      <c r="K657" s="48" t="s">
        <v>28</v>
      </c>
      <c r="L657" s="47" t="s">
        <v>90</v>
      </c>
      <c r="M657" s="44" t="s">
        <v>74</v>
      </c>
      <c r="N657" s="78" t="s">
        <v>75</v>
      </c>
      <c r="O657" s="78" t="s">
        <v>75</v>
      </c>
      <c r="P657" s="78" t="s">
        <v>75</v>
      </c>
      <c r="Q657" s="43" t="s">
        <v>1437</v>
      </c>
      <c r="R657" s="53" t="s">
        <v>76</v>
      </c>
      <c r="S657" s="76">
        <v>99</v>
      </c>
      <c r="T657" s="37">
        <v>1</v>
      </c>
      <c r="U657" s="83">
        <v>1</v>
      </c>
      <c r="V657" s="45">
        <f>SUMIF(ResumenCotizacion!$C:$C,E657,ResumenCotizacion!$P:$P)</f>
        <v>0</v>
      </c>
      <c r="W657" s="75">
        <f>IF(H657="USD",S657*SolCotizacion!$J$18,S657)</f>
        <v>408619.53</v>
      </c>
      <c r="X657" s="3">
        <f>ROUND(W657/(1-VLOOKUP("Total porcentaje:",ResumenCotizacion!$F:$H,3,0)),2)</f>
        <v>408619.53</v>
      </c>
      <c r="Y657" s="3">
        <f t="shared" si="32"/>
        <v>0</v>
      </c>
    </row>
    <row r="658" spans="1:25" ht="14.25" x14ac:dyDescent="0.2">
      <c r="A658" s="18" t="str">
        <f t="shared" si="30"/>
        <v>Catalogo principalCSP ACADEMICOf65ba0cd-dd42-4b7a-8df2-2adcb3c01299</v>
      </c>
      <c r="B658" s="18" t="str">
        <f t="shared" si="31"/>
        <v>f65ba0cd-dd42-4b7a-8df2-2adcb3c01299CSP ACADEMICO</v>
      </c>
      <c r="C658" s="18"/>
      <c r="D658" s="18" t="s">
        <v>122</v>
      </c>
      <c r="E658" s="46" t="s">
        <v>1439</v>
      </c>
      <c r="F658" s="85" t="s">
        <v>1339</v>
      </c>
      <c r="G658" s="18" t="s">
        <v>122</v>
      </c>
      <c r="H658" s="45" t="s">
        <v>125</v>
      </c>
      <c r="I658" s="18" t="s">
        <v>75</v>
      </c>
      <c r="J658" s="49" t="s">
        <v>1440</v>
      </c>
      <c r="K658" s="48" t="s">
        <v>28</v>
      </c>
      <c r="L658" s="47" t="s">
        <v>90</v>
      </c>
      <c r="M658" s="44" t="s">
        <v>74</v>
      </c>
      <c r="N658" s="78" t="s">
        <v>75</v>
      </c>
      <c r="O658" s="78" t="s">
        <v>75</v>
      </c>
      <c r="P658" s="78" t="s">
        <v>75</v>
      </c>
      <c r="Q658" s="43" t="s">
        <v>1439</v>
      </c>
      <c r="R658" s="53" t="s">
        <v>76</v>
      </c>
      <c r="S658" s="76">
        <v>72</v>
      </c>
      <c r="T658" s="37">
        <v>1</v>
      </c>
      <c r="U658" s="83">
        <v>1</v>
      </c>
      <c r="V658" s="45">
        <f>SUMIF(ResumenCotizacion!$C:$C,E658,ResumenCotizacion!$P:$P)</f>
        <v>0</v>
      </c>
      <c r="W658" s="75">
        <f>IF(H658="USD",S658*SolCotizacion!$J$18,S658)</f>
        <v>297177.84000000003</v>
      </c>
      <c r="X658" s="3">
        <f>ROUND(W658/(1-VLOOKUP("Total porcentaje:",ResumenCotizacion!$F:$H,3,0)),2)</f>
        <v>297177.84000000003</v>
      </c>
      <c r="Y658" s="3">
        <f t="shared" si="32"/>
        <v>0</v>
      </c>
    </row>
    <row r="659" spans="1:25" ht="14.25" x14ac:dyDescent="0.2">
      <c r="A659" s="18" t="str">
        <f t="shared" si="30"/>
        <v>Catalogo principalCSP ACADEMICO77e8bce5-aa9e-47d3-ad59-5bd4bb13e5ac</v>
      </c>
      <c r="B659" s="18" t="str">
        <f t="shared" si="31"/>
        <v>77e8bce5-aa9e-47d3-ad59-5bd4bb13e5acCSP ACADEMICO</v>
      </c>
      <c r="C659" s="18"/>
      <c r="D659" s="18" t="s">
        <v>122</v>
      </c>
      <c r="E659" s="46" t="s">
        <v>1441</v>
      </c>
      <c r="F659" s="85" t="s">
        <v>1339</v>
      </c>
      <c r="G659" s="18" t="s">
        <v>122</v>
      </c>
      <c r="H659" s="45" t="s">
        <v>125</v>
      </c>
      <c r="I659" s="18" t="s">
        <v>75</v>
      </c>
      <c r="J659" s="49" t="s">
        <v>1442</v>
      </c>
      <c r="K659" s="48" t="s">
        <v>28</v>
      </c>
      <c r="L659" s="47" t="s">
        <v>90</v>
      </c>
      <c r="M659" s="44" t="s">
        <v>74</v>
      </c>
      <c r="N659" s="78" t="s">
        <v>75</v>
      </c>
      <c r="O659" s="78" t="s">
        <v>75</v>
      </c>
      <c r="P659" s="78" t="s">
        <v>75</v>
      </c>
      <c r="Q659" s="43" t="s">
        <v>1441</v>
      </c>
      <c r="R659" s="53" t="s">
        <v>76</v>
      </c>
      <c r="S659" s="76">
        <v>700</v>
      </c>
      <c r="T659" s="37">
        <v>1</v>
      </c>
      <c r="U659" s="83">
        <v>1</v>
      </c>
      <c r="V659" s="45">
        <f>SUMIF(ResumenCotizacion!$C:$C,E659,ResumenCotizacion!$P:$P)</f>
        <v>0</v>
      </c>
      <c r="W659" s="75">
        <f>IF(H659="USD",S659*SolCotizacion!$J$18,S659)</f>
        <v>2889229</v>
      </c>
      <c r="X659" s="3">
        <f>ROUND(W659/(1-VLOOKUP("Total porcentaje:",ResumenCotizacion!$F:$H,3,0)),2)</f>
        <v>2889229</v>
      </c>
      <c r="Y659" s="3">
        <f t="shared" si="32"/>
        <v>0</v>
      </c>
    </row>
    <row r="660" spans="1:25" ht="14.25" x14ac:dyDescent="0.2">
      <c r="A660" s="18" t="str">
        <f t="shared" si="30"/>
        <v>Catalogo principalCSP ACADEMICO9f620def-b8a6-4d1d-9a03-53f874557837</v>
      </c>
      <c r="B660" s="18" t="str">
        <f t="shared" si="31"/>
        <v>9f620def-b8a6-4d1d-9a03-53f874557837CSP ACADEMICO</v>
      </c>
      <c r="C660" s="18"/>
      <c r="D660" s="18" t="s">
        <v>122</v>
      </c>
      <c r="E660" s="46" t="s">
        <v>1443</v>
      </c>
      <c r="F660" s="85" t="s">
        <v>1339</v>
      </c>
      <c r="G660" s="18" t="s">
        <v>122</v>
      </c>
      <c r="H660" s="45" t="s">
        <v>125</v>
      </c>
      <c r="I660" s="18" t="s">
        <v>75</v>
      </c>
      <c r="J660" s="49" t="s">
        <v>1444</v>
      </c>
      <c r="K660" s="48" t="s">
        <v>28</v>
      </c>
      <c r="L660" s="47" t="s">
        <v>90</v>
      </c>
      <c r="M660" s="44" t="s">
        <v>74</v>
      </c>
      <c r="N660" s="78" t="s">
        <v>75</v>
      </c>
      <c r="O660" s="78" t="s">
        <v>75</v>
      </c>
      <c r="P660" s="78" t="s">
        <v>75</v>
      </c>
      <c r="Q660" s="43" t="s">
        <v>1443</v>
      </c>
      <c r="R660" s="53" t="s">
        <v>76</v>
      </c>
      <c r="S660" s="76">
        <v>550</v>
      </c>
      <c r="T660" s="37">
        <v>1</v>
      </c>
      <c r="U660" s="83">
        <v>1</v>
      </c>
      <c r="V660" s="45">
        <f>SUMIF(ResumenCotizacion!$C:$C,E660,ResumenCotizacion!$P:$P)</f>
        <v>0</v>
      </c>
      <c r="W660" s="75">
        <f>IF(H660="USD",S660*SolCotizacion!$J$18,S660)</f>
        <v>2270108.5</v>
      </c>
      <c r="X660" s="3">
        <f>ROUND(W660/(1-VLOOKUP("Total porcentaje:",ResumenCotizacion!$F:$H,3,0)),2)</f>
        <v>2270108.5</v>
      </c>
      <c r="Y660" s="3">
        <f t="shared" si="32"/>
        <v>0</v>
      </c>
    </row>
    <row r="661" spans="1:25" ht="14.25" x14ac:dyDescent="0.2">
      <c r="A661" s="18" t="str">
        <f t="shared" si="30"/>
        <v>Catalogo principalCSP ACADEMICO51ba4a74-086e-4033-bc08-56d71fc139c0</v>
      </c>
      <c r="B661" s="18" t="str">
        <f t="shared" si="31"/>
        <v>51ba4a74-086e-4033-bc08-56d71fc139c0CSP ACADEMICO</v>
      </c>
      <c r="C661" s="18"/>
      <c r="D661" s="18" t="s">
        <v>122</v>
      </c>
      <c r="E661" s="46" t="s">
        <v>1445</v>
      </c>
      <c r="F661" s="85" t="s">
        <v>1339</v>
      </c>
      <c r="G661" s="18" t="s">
        <v>122</v>
      </c>
      <c r="H661" s="45" t="s">
        <v>125</v>
      </c>
      <c r="I661" s="18" t="s">
        <v>75</v>
      </c>
      <c r="J661" s="49" t="s">
        <v>1446</v>
      </c>
      <c r="K661" s="48" t="s">
        <v>28</v>
      </c>
      <c r="L661" s="47" t="s">
        <v>90</v>
      </c>
      <c r="M661" s="44" t="s">
        <v>74</v>
      </c>
      <c r="N661" s="78" t="s">
        <v>75</v>
      </c>
      <c r="O661" s="78" t="s">
        <v>75</v>
      </c>
      <c r="P661" s="78" t="s">
        <v>75</v>
      </c>
      <c r="Q661" s="43" t="s">
        <v>1445</v>
      </c>
      <c r="R661" s="53" t="s">
        <v>76</v>
      </c>
      <c r="S661" s="76">
        <v>825</v>
      </c>
      <c r="T661" s="37">
        <v>1</v>
      </c>
      <c r="U661" s="83">
        <v>1</v>
      </c>
      <c r="V661" s="45">
        <f>SUMIF(ResumenCotizacion!$C:$C,E661,ResumenCotizacion!$P:$P)</f>
        <v>0</v>
      </c>
      <c r="W661" s="75">
        <f>IF(H661="USD",S661*SolCotizacion!$J$18,S661)</f>
        <v>3405162.75</v>
      </c>
      <c r="X661" s="3">
        <f>ROUND(W661/(1-VLOOKUP("Total porcentaje:",ResumenCotizacion!$F:$H,3,0)),2)</f>
        <v>3405162.75</v>
      </c>
      <c r="Y661" s="3">
        <f t="shared" si="32"/>
        <v>0</v>
      </c>
    </row>
    <row r="662" spans="1:25" ht="14.25" x14ac:dyDescent="0.2">
      <c r="A662" s="18" t="str">
        <f t="shared" si="30"/>
        <v>Catalogo principalCSP ACADEMICO621716e7-cfc9-4e8c-9b8c-262b8d8b2212</v>
      </c>
      <c r="B662" s="18" t="str">
        <f t="shared" si="31"/>
        <v>621716e7-cfc9-4e8c-9b8c-262b8d8b2212CSP ACADEMICO</v>
      </c>
      <c r="C662" s="18"/>
      <c r="D662" s="18" t="s">
        <v>122</v>
      </c>
      <c r="E662" s="46" t="s">
        <v>1447</v>
      </c>
      <c r="F662" s="85" t="s">
        <v>1339</v>
      </c>
      <c r="G662" s="18" t="s">
        <v>122</v>
      </c>
      <c r="H662" s="45" t="s">
        <v>125</v>
      </c>
      <c r="I662" s="18" t="s">
        <v>75</v>
      </c>
      <c r="J662" s="49" t="s">
        <v>1448</v>
      </c>
      <c r="K662" s="48" t="s">
        <v>28</v>
      </c>
      <c r="L662" s="47" t="s">
        <v>90</v>
      </c>
      <c r="M662" s="44" t="s">
        <v>74</v>
      </c>
      <c r="N662" s="78" t="s">
        <v>75</v>
      </c>
      <c r="O662" s="78" t="s">
        <v>75</v>
      </c>
      <c r="P662" s="78" t="s">
        <v>75</v>
      </c>
      <c r="Q662" s="43" t="s">
        <v>1447</v>
      </c>
      <c r="R662" s="53" t="s">
        <v>76</v>
      </c>
      <c r="S662" s="76">
        <v>42</v>
      </c>
      <c r="T662" s="37">
        <v>1</v>
      </c>
      <c r="U662" s="83">
        <v>1</v>
      </c>
      <c r="V662" s="45">
        <f>SUMIF(ResumenCotizacion!$C:$C,E662,ResumenCotizacion!$P:$P)</f>
        <v>0</v>
      </c>
      <c r="W662" s="75">
        <f>IF(H662="USD",S662*SolCotizacion!$J$18,S662)</f>
        <v>173353.74000000002</v>
      </c>
      <c r="X662" s="3">
        <f>ROUND(W662/(1-VLOOKUP("Total porcentaje:",ResumenCotizacion!$F:$H,3,0)),2)</f>
        <v>173353.74</v>
      </c>
      <c r="Y662" s="3">
        <f t="shared" si="32"/>
        <v>0</v>
      </c>
    </row>
    <row r="663" spans="1:25" ht="14.25" x14ac:dyDescent="0.2">
      <c r="A663" s="18" t="str">
        <f t="shared" si="30"/>
        <v>Catalogo principalCSP ACADEMICO4a7a84db-1982-453e-9caa-ca72606b31cc</v>
      </c>
      <c r="B663" s="18" t="str">
        <f t="shared" si="31"/>
        <v>4a7a84db-1982-453e-9caa-ca72606b31ccCSP ACADEMICO</v>
      </c>
      <c r="C663" s="18"/>
      <c r="D663" s="18" t="s">
        <v>122</v>
      </c>
      <c r="E663" s="46" t="s">
        <v>1449</v>
      </c>
      <c r="F663" s="85" t="s">
        <v>1339</v>
      </c>
      <c r="G663" s="18" t="s">
        <v>122</v>
      </c>
      <c r="H663" s="45" t="s">
        <v>125</v>
      </c>
      <c r="I663" s="18" t="s">
        <v>75</v>
      </c>
      <c r="J663" s="49" t="s">
        <v>1450</v>
      </c>
      <c r="K663" s="48" t="s">
        <v>28</v>
      </c>
      <c r="L663" s="47" t="s">
        <v>90</v>
      </c>
      <c r="M663" s="44" t="s">
        <v>74</v>
      </c>
      <c r="N663" s="78" t="s">
        <v>75</v>
      </c>
      <c r="O663" s="78" t="s">
        <v>75</v>
      </c>
      <c r="P663" s="78" t="s">
        <v>75</v>
      </c>
      <c r="Q663" s="43" t="s">
        <v>1449</v>
      </c>
      <c r="R663" s="53" t="s">
        <v>76</v>
      </c>
      <c r="S663" s="76">
        <v>42</v>
      </c>
      <c r="T663" s="37">
        <v>1</v>
      </c>
      <c r="U663" s="83">
        <v>1</v>
      </c>
      <c r="V663" s="45">
        <f>SUMIF(ResumenCotizacion!$C:$C,E663,ResumenCotizacion!$P:$P)</f>
        <v>0</v>
      </c>
      <c r="W663" s="75">
        <f>IF(H663="USD",S663*SolCotizacion!$J$18,S663)</f>
        <v>173353.74000000002</v>
      </c>
      <c r="X663" s="3">
        <f>ROUND(W663/(1-VLOOKUP("Total porcentaje:",ResumenCotizacion!$F:$H,3,0)),2)</f>
        <v>173353.74</v>
      </c>
      <c r="Y663" s="3">
        <f t="shared" si="32"/>
        <v>0</v>
      </c>
    </row>
    <row r="664" spans="1:25" ht="14.25" x14ac:dyDescent="0.2">
      <c r="A664" s="18" t="str">
        <f t="shared" si="30"/>
        <v>Catalogo principalCSP ACADEMICO533e0acf-0093-47da-bb03-920c64cf0e75</v>
      </c>
      <c r="B664" s="18" t="str">
        <f t="shared" si="31"/>
        <v>533e0acf-0093-47da-bb03-920c64cf0e75CSP ACADEMICO</v>
      </c>
      <c r="C664" s="18"/>
      <c r="D664" s="18" t="s">
        <v>122</v>
      </c>
      <c r="E664" s="46" t="s">
        <v>1451</v>
      </c>
      <c r="F664" s="85" t="s">
        <v>1339</v>
      </c>
      <c r="G664" s="18" t="s">
        <v>122</v>
      </c>
      <c r="H664" s="45" t="s">
        <v>125</v>
      </c>
      <c r="I664" s="18" t="s">
        <v>75</v>
      </c>
      <c r="J664" s="49" t="s">
        <v>1452</v>
      </c>
      <c r="K664" s="48" t="s">
        <v>28</v>
      </c>
      <c r="L664" s="47" t="s">
        <v>90</v>
      </c>
      <c r="M664" s="44" t="s">
        <v>74</v>
      </c>
      <c r="N664" s="78" t="s">
        <v>75</v>
      </c>
      <c r="O664" s="78" t="s">
        <v>75</v>
      </c>
      <c r="P664" s="78" t="s">
        <v>75</v>
      </c>
      <c r="Q664" s="43" t="s">
        <v>1451</v>
      </c>
      <c r="R664" s="53" t="s">
        <v>76</v>
      </c>
      <c r="S664" s="76">
        <v>52.5</v>
      </c>
      <c r="T664" s="37">
        <v>1</v>
      </c>
      <c r="U664" s="83">
        <v>1</v>
      </c>
      <c r="V664" s="45">
        <f>SUMIF(ResumenCotizacion!$C:$C,E664,ResumenCotizacion!$P:$P)</f>
        <v>0</v>
      </c>
      <c r="W664" s="75">
        <f>IF(H664="USD",S664*SolCotizacion!$J$18,S664)</f>
        <v>216692.17500000002</v>
      </c>
      <c r="X664" s="3">
        <f>ROUND(W664/(1-VLOOKUP("Total porcentaje:",ResumenCotizacion!$F:$H,3,0)),2)</f>
        <v>216692.18</v>
      </c>
      <c r="Y664" s="3">
        <f t="shared" si="32"/>
        <v>0</v>
      </c>
    </row>
    <row r="665" spans="1:25" ht="14.25" x14ac:dyDescent="0.2">
      <c r="A665" s="18" t="str">
        <f t="shared" si="30"/>
        <v>Catalogo principalCSP ACADEMICO5925a655-481c-4b16-82c5-588ddb68ba36</v>
      </c>
      <c r="B665" s="18" t="str">
        <f t="shared" si="31"/>
        <v>5925a655-481c-4b16-82c5-588ddb68ba36CSP ACADEMICO</v>
      </c>
      <c r="C665" s="18"/>
      <c r="D665" s="18" t="s">
        <v>122</v>
      </c>
      <c r="E665" s="46" t="s">
        <v>1453</v>
      </c>
      <c r="F665" s="85" t="s">
        <v>1339</v>
      </c>
      <c r="G665" s="18" t="s">
        <v>122</v>
      </c>
      <c r="H665" s="45" t="s">
        <v>125</v>
      </c>
      <c r="I665" s="18" t="s">
        <v>75</v>
      </c>
      <c r="J665" s="49" t="s">
        <v>1454</v>
      </c>
      <c r="K665" s="48" t="s">
        <v>28</v>
      </c>
      <c r="L665" s="47" t="s">
        <v>90</v>
      </c>
      <c r="M665" s="44" t="s">
        <v>74</v>
      </c>
      <c r="N665" s="78" t="s">
        <v>75</v>
      </c>
      <c r="O665" s="78" t="s">
        <v>75</v>
      </c>
      <c r="P665" s="78" t="s">
        <v>75</v>
      </c>
      <c r="Q665" s="43" t="s">
        <v>1453</v>
      </c>
      <c r="R665" s="53" t="s">
        <v>76</v>
      </c>
      <c r="S665" s="76">
        <v>52.5</v>
      </c>
      <c r="T665" s="37">
        <v>1</v>
      </c>
      <c r="U665" s="83">
        <v>1</v>
      </c>
      <c r="V665" s="45">
        <f>SUMIF(ResumenCotizacion!$C:$C,E665,ResumenCotizacion!$P:$P)</f>
        <v>0</v>
      </c>
      <c r="W665" s="75">
        <f>IF(H665="USD",S665*SolCotizacion!$J$18,S665)</f>
        <v>216692.17500000002</v>
      </c>
      <c r="X665" s="3">
        <f>ROUND(W665/(1-VLOOKUP("Total porcentaje:",ResumenCotizacion!$F:$H,3,0)),2)</f>
        <v>216692.18</v>
      </c>
      <c r="Y665" s="3">
        <f t="shared" si="32"/>
        <v>0</v>
      </c>
    </row>
    <row r="666" spans="1:25" ht="14.25" x14ac:dyDescent="0.2">
      <c r="A666" s="18" t="str">
        <f t="shared" si="30"/>
        <v>Catalogo principalCSP ACADEMICO4bea8897-2b56-4614-a25f-675eb4d0d81e</v>
      </c>
      <c r="B666" s="18" t="str">
        <f t="shared" si="31"/>
        <v>4bea8897-2b56-4614-a25f-675eb4d0d81eCSP ACADEMICO</v>
      </c>
      <c r="C666" s="18"/>
      <c r="D666" s="18" t="s">
        <v>122</v>
      </c>
      <c r="E666" s="46" t="s">
        <v>1455</v>
      </c>
      <c r="F666" s="85" t="s">
        <v>1339</v>
      </c>
      <c r="G666" s="18" t="s">
        <v>122</v>
      </c>
      <c r="H666" s="45" t="s">
        <v>125</v>
      </c>
      <c r="I666" s="18" t="s">
        <v>75</v>
      </c>
      <c r="J666" s="49" t="s">
        <v>1456</v>
      </c>
      <c r="K666" s="48" t="s">
        <v>28</v>
      </c>
      <c r="L666" s="47" t="s">
        <v>90</v>
      </c>
      <c r="M666" s="44" t="s">
        <v>74</v>
      </c>
      <c r="N666" s="78" t="s">
        <v>75</v>
      </c>
      <c r="O666" s="78" t="s">
        <v>75</v>
      </c>
      <c r="P666" s="78" t="s">
        <v>75</v>
      </c>
      <c r="Q666" s="43" t="s">
        <v>1455</v>
      </c>
      <c r="R666" s="53" t="s">
        <v>76</v>
      </c>
      <c r="S666" s="76">
        <v>11</v>
      </c>
      <c r="T666" s="37">
        <v>1</v>
      </c>
      <c r="U666" s="83">
        <v>1</v>
      </c>
      <c r="V666" s="45">
        <f>SUMIF(ResumenCotizacion!$C:$C,E666,ResumenCotizacion!$P:$P)</f>
        <v>0</v>
      </c>
      <c r="W666" s="75">
        <f>IF(H666="USD",S666*SolCotizacion!$J$18,S666)</f>
        <v>45402.170000000006</v>
      </c>
      <c r="X666" s="3">
        <f>ROUND(W666/(1-VLOOKUP("Total porcentaje:",ResumenCotizacion!$F:$H,3,0)),2)</f>
        <v>45402.17</v>
      </c>
      <c r="Y666" s="3">
        <f t="shared" si="32"/>
        <v>0</v>
      </c>
    </row>
    <row r="667" spans="1:25" ht="14.25" x14ac:dyDescent="0.2">
      <c r="A667" s="18" t="str">
        <f t="shared" si="30"/>
        <v>Catalogo principalCSP ACADEMICO089b9307-fe82-47fa-9d73-a06ee42f531b</v>
      </c>
      <c r="B667" s="18" t="str">
        <f t="shared" si="31"/>
        <v>089b9307-fe82-47fa-9d73-a06ee42f531bCSP ACADEMICO</v>
      </c>
      <c r="C667" s="18"/>
      <c r="D667" s="18" t="s">
        <v>122</v>
      </c>
      <c r="E667" s="46" t="s">
        <v>1457</v>
      </c>
      <c r="F667" s="85" t="s">
        <v>1339</v>
      </c>
      <c r="G667" s="18" t="s">
        <v>122</v>
      </c>
      <c r="H667" s="45" t="s">
        <v>125</v>
      </c>
      <c r="I667" s="18" t="s">
        <v>75</v>
      </c>
      <c r="J667" s="49" t="s">
        <v>1458</v>
      </c>
      <c r="K667" s="48" t="s">
        <v>28</v>
      </c>
      <c r="L667" s="47" t="s">
        <v>90</v>
      </c>
      <c r="M667" s="44" t="s">
        <v>74</v>
      </c>
      <c r="N667" s="78" t="s">
        <v>75</v>
      </c>
      <c r="O667" s="78" t="s">
        <v>75</v>
      </c>
      <c r="P667" s="78" t="s">
        <v>75</v>
      </c>
      <c r="Q667" s="43" t="s">
        <v>1457</v>
      </c>
      <c r="R667" s="53" t="s">
        <v>76</v>
      </c>
      <c r="S667" s="76">
        <v>8</v>
      </c>
      <c r="T667" s="37">
        <v>1</v>
      </c>
      <c r="U667" s="83">
        <v>1</v>
      </c>
      <c r="V667" s="45">
        <f>SUMIF(ResumenCotizacion!$C:$C,E667,ResumenCotizacion!$P:$P)</f>
        <v>0</v>
      </c>
      <c r="W667" s="75">
        <f>IF(H667="USD",S667*SolCotizacion!$J$18,S667)</f>
        <v>33019.760000000002</v>
      </c>
      <c r="X667" s="3">
        <f>ROUND(W667/(1-VLOOKUP("Total porcentaje:",ResumenCotizacion!$F:$H,3,0)),2)</f>
        <v>33019.760000000002</v>
      </c>
      <c r="Y667" s="3">
        <f t="shared" si="32"/>
        <v>0</v>
      </c>
    </row>
    <row r="668" spans="1:25" ht="14.25" x14ac:dyDescent="0.2">
      <c r="A668" s="18" t="str">
        <f t="shared" si="30"/>
        <v>Catalogo principalCSP ACADEMICO9b97f77a-106a-4039-9f30-08954636d5a7</v>
      </c>
      <c r="B668" s="18" t="str">
        <f t="shared" si="31"/>
        <v>9b97f77a-106a-4039-9f30-08954636d5a7CSP ACADEMICO</v>
      </c>
      <c r="C668" s="18"/>
      <c r="D668" s="18" t="s">
        <v>122</v>
      </c>
      <c r="E668" s="46" t="s">
        <v>1459</v>
      </c>
      <c r="F668" s="85" t="s">
        <v>1339</v>
      </c>
      <c r="G668" s="18" t="s">
        <v>122</v>
      </c>
      <c r="H668" s="45" t="s">
        <v>125</v>
      </c>
      <c r="I668" s="18" t="s">
        <v>75</v>
      </c>
      <c r="J668" s="49" t="s">
        <v>1460</v>
      </c>
      <c r="K668" s="48" t="s">
        <v>28</v>
      </c>
      <c r="L668" s="47" t="s">
        <v>90</v>
      </c>
      <c r="M668" s="44" t="s">
        <v>74</v>
      </c>
      <c r="N668" s="78" t="s">
        <v>75</v>
      </c>
      <c r="O668" s="78" t="s">
        <v>75</v>
      </c>
      <c r="P668" s="78" t="s">
        <v>75</v>
      </c>
      <c r="Q668" s="43" t="s">
        <v>1459</v>
      </c>
      <c r="R668" s="53" t="s">
        <v>76</v>
      </c>
      <c r="S668" s="76">
        <v>52.3</v>
      </c>
      <c r="T668" s="37">
        <v>1</v>
      </c>
      <c r="U668" s="83">
        <v>1</v>
      </c>
      <c r="V668" s="45">
        <f>SUMIF(ResumenCotizacion!$C:$C,E668,ResumenCotizacion!$P:$P)</f>
        <v>0</v>
      </c>
      <c r="W668" s="75">
        <f>IF(H668="USD",S668*SolCotizacion!$J$18,S668)</f>
        <v>215866.68100000001</v>
      </c>
      <c r="X668" s="3">
        <f>ROUND(W668/(1-VLOOKUP("Total porcentaje:",ResumenCotizacion!$F:$H,3,0)),2)</f>
        <v>215866.68</v>
      </c>
      <c r="Y668" s="3">
        <f t="shared" si="32"/>
        <v>0</v>
      </c>
    </row>
    <row r="669" spans="1:25" ht="14.25" x14ac:dyDescent="0.2">
      <c r="A669" s="18" t="str">
        <f t="shared" si="30"/>
        <v>Catalogo principalCSP ACADEMICOc1267a47-0d56-4305-b975-7ba45e51eb5d</v>
      </c>
      <c r="B669" s="18" t="str">
        <f t="shared" si="31"/>
        <v>c1267a47-0d56-4305-b975-7ba45e51eb5dCSP ACADEMICO</v>
      </c>
      <c r="C669" s="18"/>
      <c r="D669" s="18" t="s">
        <v>122</v>
      </c>
      <c r="E669" s="46" t="s">
        <v>1461</v>
      </c>
      <c r="F669" s="85" t="s">
        <v>1339</v>
      </c>
      <c r="G669" s="18" t="s">
        <v>122</v>
      </c>
      <c r="H669" s="45" t="s">
        <v>125</v>
      </c>
      <c r="I669" s="18" t="s">
        <v>75</v>
      </c>
      <c r="J669" s="49" t="s">
        <v>1462</v>
      </c>
      <c r="K669" s="48" t="s">
        <v>28</v>
      </c>
      <c r="L669" s="47" t="s">
        <v>90</v>
      </c>
      <c r="M669" s="44" t="s">
        <v>74</v>
      </c>
      <c r="N669" s="78" t="s">
        <v>75</v>
      </c>
      <c r="O669" s="78" t="s">
        <v>75</v>
      </c>
      <c r="P669" s="78" t="s">
        <v>75</v>
      </c>
      <c r="Q669" s="43" t="s">
        <v>1461</v>
      </c>
      <c r="R669" s="53" t="s">
        <v>76</v>
      </c>
      <c r="S669" s="76">
        <v>79.7</v>
      </c>
      <c r="T669" s="37">
        <v>1</v>
      </c>
      <c r="U669" s="83">
        <v>1</v>
      </c>
      <c r="V669" s="45">
        <f>SUMIF(ResumenCotizacion!$C:$C,E669,ResumenCotizacion!$P:$P)</f>
        <v>0</v>
      </c>
      <c r="W669" s="75">
        <f>IF(H669="USD",S669*SolCotizacion!$J$18,S669)</f>
        <v>328959.35900000005</v>
      </c>
      <c r="X669" s="3">
        <f>ROUND(W669/(1-VLOOKUP("Total porcentaje:",ResumenCotizacion!$F:$H,3,0)),2)</f>
        <v>328959.35999999999</v>
      </c>
      <c r="Y669" s="3">
        <f t="shared" si="32"/>
        <v>0</v>
      </c>
    </row>
    <row r="670" spans="1:25" ht="14.25" x14ac:dyDescent="0.2">
      <c r="A670" s="18" t="str">
        <f t="shared" si="30"/>
        <v>Catalogo principalCSP ACADEMICO3ea6fca5-1502-4ec1-8d87-f65d65f382bf</v>
      </c>
      <c r="B670" s="18" t="str">
        <f t="shared" si="31"/>
        <v>3ea6fca5-1502-4ec1-8d87-f65d65f382bfCSP ACADEMICO</v>
      </c>
      <c r="C670" s="18"/>
      <c r="D670" s="18" t="s">
        <v>122</v>
      </c>
      <c r="E670" s="46" t="s">
        <v>1463</v>
      </c>
      <c r="F670" s="85" t="s">
        <v>1339</v>
      </c>
      <c r="G670" s="18" t="s">
        <v>122</v>
      </c>
      <c r="H670" s="45" t="s">
        <v>125</v>
      </c>
      <c r="I670" s="18" t="s">
        <v>75</v>
      </c>
      <c r="J670" s="49" t="s">
        <v>1464</v>
      </c>
      <c r="K670" s="48" t="s">
        <v>28</v>
      </c>
      <c r="L670" s="47" t="s">
        <v>90</v>
      </c>
      <c r="M670" s="44" t="s">
        <v>74</v>
      </c>
      <c r="N670" s="78" t="s">
        <v>75</v>
      </c>
      <c r="O670" s="78" t="s">
        <v>75</v>
      </c>
      <c r="P670" s="78" t="s">
        <v>75</v>
      </c>
      <c r="Q670" s="43" t="s">
        <v>1463</v>
      </c>
      <c r="R670" s="53" t="s">
        <v>76</v>
      </c>
      <c r="S670" s="76">
        <v>38</v>
      </c>
      <c r="T670" s="37">
        <v>1</v>
      </c>
      <c r="U670" s="83">
        <v>1</v>
      </c>
      <c r="V670" s="45">
        <f>SUMIF(ResumenCotizacion!$C:$C,E670,ResumenCotizacion!$P:$P)</f>
        <v>0</v>
      </c>
      <c r="W670" s="75">
        <f>IF(H670="USD",S670*SolCotizacion!$J$18,S670)</f>
        <v>156843.86000000002</v>
      </c>
      <c r="X670" s="3">
        <f>ROUND(W670/(1-VLOOKUP("Total porcentaje:",ResumenCotizacion!$F:$H,3,0)),2)</f>
        <v>156843.85999999999</v>
      </c>
      <c r="Y670" s="3">
        <f t="shared" si="32"/>
        <v>0</v>
      </c>
    </row>
    <row r="671" spans="1:25" ht="14.25" x14ac:dyDescent="0.2">
      <c r="A671" s="18" t="str">
        <f t="shared" si="30"/>
        <v>Catalogo principalCSP ACADEMICO9c6e2220-643f-41ce-9fcc-b6db3d1a25ec</v>
      </c>
      <c r="B671" s="18" t="str">
        <f t="shared" si="31"/>
        <v>9c6e2220-643f-41ce-9fcc-b6db3d1a25ecCSP ACADEMICO</v>
      </c>
      <c r="C671" s="18"/>
      <c r="D671" s="18" t="s">
        <v>122</v>
      </c>
      <c r="E671" s="46" t="s">
        <v>1465</v>
      </c>
      <c r="F671" s="85" t="s">
        <v>1339</v>
      </c>
      <c r="G671" s="18" t="s">
        <v>122</v>
      </c>
      <c r="H671" s="45" t="s">
        <v>125</v>
      </c>
      <c r="I671" s="18" t="s">
        <v>75</v>
      </c>
      <c r="J671" s="49" t="s">
        <v>1466</v>
      </c>
      <c r="K671" s="48" t="s">
        <v>28</v>
      </c>
      <c r="L671" s="47" t="s">
        <v>90</v>
      </c>
      <c r="M671" s="44" t="s">
        <v>74</v>
      </c>
      <c r="N671" s="78" t="s">
        <v>75</v>
      </c>
      <c r="O671" s="78" t="s">
        <v>75</v>
      </c>
      <c r="P671" s="78" t="s">
        <v>75</v>
      </c>
      <c r="Q671" s="43" t="s">
        <v>1465</v>
      </c>
      <c r="R671" s="53" t="s">
        <v>76</v>
      </c>
      <c r="S671" s="76">
        <v>58</v>
      </c>
      <c r="T671" s="37">
        <v>1</v>
      </c>
      <c r="U671" s="83">
        <v>1</v>
      </c>
      <c r="V671" s="45">
        <f>SUMIF(ResumenCotizacion!$C:$C,E671,ResumenCotizacion!$P:$P)</f>
        <v>0</v>
      </c>
      <c r="W671" s="75">
        <f>IF(H671="USD",S671*SolCotizacion!$J$18,S671)</f>
        <v>239393.26</v>
      </c>
      <c r="X671" s="3">
        <f>ROUND(W671/(1-VLOOKUP("Total porcentaje:",ResumenCotizacion!$F:$H,3,0)),2)</f>
        <v>239393.26</v>
      </c>
      <c r="Y671" s="3">
        <f t="shared" si="32"/>
        <v>0</v>
      </c>
    </row>
    <row r="672" spans="1:25" ht="14.25" x14ac:dyDescent="0.2">
      <c r="A672" s="18" t="str">
        <f t="shared" si="30"/>
        <v>Catalogo principalCSP ACADEMICOa81010d7-7859-4f6b-9f29-2e79e2573904</v>
      </c>
      <c r="B672" s="18" t="str">
        <f t="shared" si="31"/>
        <v>a81010d7-7859-4f6b-9f29-2e79e2573904CSP ACADEMICO</v>
      </c>
      <c r="C672" s="18"/>
      <c r="D672" s="18" t="s">
        <v>122</v>
      </c>
      <c r="E672" s="46" t="s">
        <v>1467</v>
      </c>
      <c r="F672" s="85" t="s">
        <v>1339</v>
      </c>
      <c r="G672" s="18" t="s">
        <v>122</v>
      </c>
      <c r="H672" s="45" t="s">
        <v>125</v>
      </c>
      <c r="I672" s="18" t="s">
        <v>75</v>
      </c>
      <c r="J672" s="49" t="s">
        <v>1468</v>
      </c>
      <c r="K672" s="48" t="s">
        <v>28</v>
      </c>
      <c r="L672" s="47" t="s">
        <v>90</v>
      </c>
      <c r="M672" s="44" t="s">
        <v>74</v>
      </c>
      <c r="N672" s="78" t="s">
        <v>75</v>
      </c>
      <c r="O672" s="78" t="s">
        <v>75</v>
      </c>
      <c r="P672" s="78" t="s">
        <v>75</v>
      </c>
      <c r="Q672" s="43" t="s">
        <v>1467</v>
      </c>
      <c r="R672" s="53" t="s">
        <v>76</v>
      </c>
      <c r="S672" s="76">
        <v>27.5</v>
      </c>
      <c r="T672" s="37">
        <v>1</v>
      </c>
      <c r="U672" s="83">
        <v>1</v>
      </c>
      <c r="V672" s="45">
        <f>SUMIF(ResumenCotizacion!$C:$C,E672,ResumenCotizacion!$P:$P)</f>
        <v>0</v>
      </c>
      <c r="W672" s="75">
        <f>IF(H672="USD",S672*SolCotizacion!$J$18,S672)</f>
        <v>113505.425</v>
      </c>
      <c r="X672" s="3">
        <f>ROUND(W672/(1-VLOOKUP("Total porcentaje:",ResumenCotizacion!$F:$H,3,0)),2)</f>
        <v>113505.43</v>
      </c>
      <c r="Y672" s="3">
        <f t="shared" si="32"/>
        <v>0</v>
      </c>
    </row>
    <row r="673" spans="1:25" ht="14.25" x14ac:dyDescent="0.2">
      <c r="A673" s="18" t="str">
        <f t="shared" si="30"/>
        <v>Catalogo principalCSP ACADEMICO69998fb3-b858-476e-99ba-0d7ba65fe8fb</v>
      </c>
      <c r="B673" s="18" t="str">
        <f t="shared" si="31"/>
        <v>69998fb3-b858-476e-99ba-0d7ba65fe8fbCSP ACADEMICO</v>
      </c>
      <c r="C673" s="18"/>
      <c r="D673" s="18" t="s">
        <v>122</v>
      </c>
      <c r="E673" s="46" t="s">
        <v>1469</v>
      </c>
      <c r="F673" s="85" t="s">
        <v>1339</v>
      </c>
      <c r="G673" s="18" t="s">
        <v>122</v>
      </c>
      <c r="H673" s="45" t="s">
        <v>125</v>
      </c>
      <c r="I673" s="18" t="s">
        <v>75</v>
      </c>
      <c r="J673" s="49" t="s">
        <v>1470</v>
      </c>
      <c r="K673" s="48" t="s">
        <v>28</v>
      </c>
      <c r="L673" s="47" t="s">
        <v>90</v>
      </c>
      <c r="M673" s="44" t="s">
        <v>74</v>
      </c>
      <c r="N673" s="78" t="s">
        <v>75</v>
      </c>
      <c r="O673" s="78" t="s">
        <v>75</v>
      </c>
      <c r="P673" s="78" t="s">
        <v>75</v>
      </c>
      <c r="Q673" s="43" t="s">
        <v>1469</v>
      </c>
      <c r="R673" s="53" t="s">
        <v>76</v>
      </c>
      <c r="S673" s="76">
        <v>20</v>
      </c>
      <c r="T673" s="37">
        <v>1</v>
      </c>
      <c r="U673" s="83">
        <v>1</v>
      </c>
      <c r="V673" s="45">
        <f>SUMIF(ResumenCotizacion!$C:$C,E673,ResumenCotizacion!$P:$P)</f>
        <v>0</v>
      </c>
      <c r="W673" s="75">
        <f>IF(H673="USD",S673*SolCotizacion!$J$18,S673)</f>
        <v>82549.400000000009</v>
      </c>
      <c r="X673" s="3">
        <f>ROUND(W673/(1-VLOOKUP("Total porcentaje:",ResumenCotizacion!$F:$H,3,0)),2)</f>
        <v>82549.399999999994</v>
      </c>
      <c r="Y673" s="3">
        <f t="shared" si="32"/>
        <v>0</v>
      </c>
    </row>
    <row r="674" spans="1:25" ht="14.25" x14ac:dyDescent="0.2">
      <c r="A674" s="18" t="str">
        <f t="shared" si="30"/>
        <v>Catalogo principalCSP ACADEMICO4e01898f-8f8a-451a-be80-f2298cec5170</v>
      </c>
      <c r="B674" s="18" t="str">
        <f t="shared" si="31"/>
        <v>4e01898f-8f8a-451a-be80-f2298cec5170CSP ACADEMICO</v>
      </c>
      <c r="C674" s="18"/>
      <c r="D674" s="18" t="s">
        <v>122</v>
      </c>
      <c r="E674" s="46" t="s">
        <v>1471</v>
      </c>
      <c r="F674" s="85" t="s">
        <v>1339</v>
      </c>
      <c r="G674" s="18" t="s">
        <v>122</v>
      </c>
      <c r="H674" s="45" t="s">
        <v>125</v>
      </c>
      <c r="I674" s="18" t="s">
        <v>75</v>
      </c>
      <c r="J674" s="49" t="s">
        <v>1472</v>
      </c>
      <c r="K674" s="48" t="s">
        <v>28</v>
      </c>
      <c r="L674" s="47" t="s">
        <v>90</v>
      </c>
      <c r="M674" s="44" t="s">
        <v>74</v>
      </c>
      <c r="N674" s="78" t="s">
        <v>75</v>
      </c>
      <c r="O674" s="78" t="s">
        <v>75</v>
      </c>
      <c r="P674" s="78" t="s">
        <v>75</v>
      </c>
      <c r="Q674" s="43" t="s">
        <v>1471</v>
      </c>
      <c r="R674" s="53" t="s">
        <v>76</v>
      </c>
      <c r="S674" s="76">
        <v>11</v>
      </c>
      <c r="T674" s="37">
        <v>1</v>
      </c>
      <c r="U674" s="83">
        <v>1</v>
      </c>
      <c r="V674" s="45">
        <f>SUMIF(ResumenCotizacion!$C:$C,E674,ResumenCotizacion!$P:$P)</f>
        <v>0</v>
      </c>
      <c r="W674" s="75">
        <f>IF(H674="USD",S674*SolCotizacion!$J$18,S674)</f>
        <v>45402.170000000006</v>
      </c>
      <c r="X674" s="3">
        <f>ROUND(W674/(1-VLOOKUP("Total porcentaje:",ResumenCotizacion!$F:$H,3,0)),2)</f>
        <v>45402.17</v>
      </c>
      <c r="Y674" s="3">
        <f t="shared" si="32"/>
        <v>0</v>
      </c>
    </row>
    <row r="675" spans="1:25" ht="14.25" x14ac:dyDescent="0.2">
      <c r="A675" s="18" t="str">
        <f t="shared" si="30"/>
        <v>Catalogo principalCSP ACADEMICO9c5d580a-2e7e-4613-ab3a-b00b80697e6c</v>
      </c>
      <c r="B675" s="18" t="str">
        <f t="shared" si="31"/>
        <v>9c5d580a-2e7e-4613-ab3a-b00b80697e6cCSP ACADEMICO</v>
      </c>
      <c r="C675" s="18"/>
      <c r="D675" s="18" t="s">
        <v>122</v>
      </c>
      <c r="E675" s="46" t="s">
        <v>1473</v>
      </c>
      <c r="F675" s="85" t="s">
        <v>1339</v>
      </c>
      <c r="G675" s="18" t="s">
        <v>122</v>
      </c>
      <c r="H675" s="45" t="s">
        <v>125</v>
      </c>
      <c r="I675" s="18" t="s">
        <v>75</v>
      </c>
      <c r="J675" s="49" t="s">
        <v>1474</v>
      </c>
      <c r="K675" s="48" t="s">
        <v>28</v>
      </c>
      <c r="L675" s="47" t="s">
        <v>90</v>
      </c>
      <c r="M675" s="44" t="s">
        <v>74</v>
      </c>
      <c r="N675" s="78" t="s">
        <v>75</v>
      </c>
      <c r="O675" s="78" t="s">
        <v>75</v>
      </c>
      <c r="P675" s="78" t="s">
        <v>75</v>
      </c>
      <c r="Q675" s="43" t="s">
        <v>1473</v>
      </c>
      <c r="R675" s="53" t="s">
        <v>76</v>
      </c>
      <c r="S675" s="76">
        <v>8</v>
      </c>
      <c r="T675" s="37">
        <v>1</v>
      </c>
      <c r="U675" s="83">
        <v>1</v>
      </c>
      <c r="V675" s="45">
        <f>SUMIF(ResumenCotizacion!$C:$C,E675,ResumenCotizacion!$P:$P)</f>
        <v>0</v>
      </c>
      <c r="W675" s="75">
        <f>IF(H675="USD",S675*SolCotizacion!$J$18,S675)</f>
        <v>33019.760000000002</v>
      </c>
      <c r="X675" s="3">
        <f>ROUND(W675/(1-VLOOKUP("Total porcentaje:",ResumenCotizacion!$F:$H,3,0)),2)</f>
        <v>33019.760000000002</v>
      </c>
      <c r="Y675" s="3">
        <f t="shared" si="32"/>
        <v>0</v>
      </c>
    </row>
    <row r="676" spans="1:25" ht="14.25" x14ac:dyDescent="0.2">
      <c r="A676" s="18" t="str">
        <f t="shared" si="30"/>
        <v>Catalogo principalCSP ACADEMICO2a8ce3ed-d2b3-4d9f-b620-375a9f475479</v>
      </c>
      <c r="B676" s="18" t="str">
        <f t="shared" si="31"/>
        <v>2a8ce3ed-d2b3-4d9f-b620-375a9f475479CSP ACADEMICO</v>
      </c>
      <c r="C676" s="18"/>
      <c r="D676" s="18" t="s">
        <v>122</v>
      </c>
      <c r="E676" s="46" t="s">
        <v>1475</v>
      </c>
      <c r="F676" s="85" t="s">
        <v>1339</v>
      </c>
      <c r="G676" s="18" t="s">
        <v>122</v>
      </c>
      <c r="H676" s="45" t="s">
        <v>125</v>
      </c>
      <c r="I676" s="18" t="s">
        <v>75</v>
      </c>
      <c r="J676" s="49" t="s">
        <v>1476</v>
      </c>
      <c r="K676" s="48" t="s">
        <v>28</v>
      </c>
      <c r="L676" s="47" t="s">
        <v>90</v>
      </c>
      <c r="M676" s="44" t="s">
        <v>74</v>
      </c>
      <c r="N676" s="78" t="s">
        <v>75</v>
      </c>
      <c r="O676" s="78" t="s">
        <v>75</v>
      </c>
      <c r="P676" s="78" t="s">
        <v>75</v>
      </c>
      <c r="Q676" s="43" t="s">
        <v>1475</v>
      </c>
      <c r="R676" s="53" t="s">
        <v>76</v>
      </c>
      <c r="S676" s="76">
        <v>11</v>
      </c>
      <c r="T676" s="37">
        <v>1</v>
      </c>
      <c r="U676" s="83">
        <v>1</v>
      </c>
      <c r="V676" s="45">
        <f>SUMIF(ResumenCotizacion!$C:$C,E676,ResumenCotizacion!$P:$P)</f>
        <v>0</v>
      </c>
      <c r="W676" s="75">
        <f>IF(H676="USD",S676*SolCotizacion!$J$18,S676)</f>
        <v>45402.170000000006</v>
      </c>
      <c r="X676" s="3">
        <f>ROUND(W676/(1-VLOOKUP("Total porcentaje:",ResumenCotizacion!$F:$H,3,0)),2)</f>
        <v>45402.17</v>
      </c>
      <c r="Y676" s="3">
        <f t="shared" si="32"/>
        <v>0</v>
      </c>
    </row>
    <row r="677" spans="1:25" ht="14.25" x14ac:dyDescent="0.2">
      <c r="A677" s="18" t="str">
        <f t="shared" si="30"/>
        <v>Catalogo principalCSP ACADEMICO21e8c37f-13e6-4e5a-a390-b492f788e196</v>
      </c>
      <c r="B677" s="18" t="str">
        <f t="shared" si="31"/>
        <v>21e8c37f-13e6-4e5a-a390-b492f788e196CSP ACADEMICO</v>
      </c>
      <c r="C677" s="18"/>
      <c r="D677" s="18" t="s">
        <v>122</v>
      </c>
      <c r="E677" s="46" t="s">
        <v>1477</v>
      </c>
      <c r="F677" s="85" t="s">
        <v>1339</v>
      </c>
      <c r="G677" s="18" t="s">
        <v>122</v>
      </c>
      <c r="H677" s="45" t="s">
        <v>125</v>
      </c>
      <c r="I677" s="18" t="s">
        <v>75</v>
      </c>
      <c r="J677" s="49" t="s">
        <v>1478</v>
      </c>
      <c r="K677" s="48" t="s">
        <v>28</v>
      </c>
      <c r="L677" s="47" t="s">
        <v>90</v>
      </c>
      <c r="M677" s="44" t="s">
        <v>74</v>
      </c>
      <c r="N677" s="78" t="s">
        <v>75</v>
      </c>
      <c r="O677" s="78" t="s">
        <v>75</v>
      </c>
      <c r="P677" s="78" t="s">
        <v>75</v>
      </c>
      <c r="Q677" s="43" t="s">
        <v>1477</v>
      </c>
      <c r="R677" s="53" t="s">
        <v>76</v>
      </c>
      <c r="S677" s="76">
        <v>8</v>
      </c>
      <c r="T677" s="37">
        <v>1</v>
      </c>
      <c r="U677" s="83">
        <v>1</v>
      </c>
      <c r="V677" s="45">
        <f>SUMIF(ResumenCotizacion!$C:$C,E677,ResumenCotizacion!$P:$P)</f>
        <v>0</v>
      </c>
      <c r="W677" s="75">
        <f>IF(H677="USD",S677*SolCotizacion!$J$18,S677)</f>
        <v>33019.760000000002</v>
      </c>
      <c r="X677" s="3">
        <f>ROUND(W677/(1-VLOOKUP("Total porcentaje:",ResumenCotizacion!$F:$H,3,0)),2)</f>
        <v>33019.760000000002</v>
      </c>
      <c r="Y677" s="3">
        <f t="shared" si="32"/>
        <v>0</v>
      </c>
    </row>
    <row r="678" spans="1:25" ht="14.25" x14ac:dyDescent="0.2">
      <c r="A678" s="18" t="str">
        <f t="shared" si="30"/>
        <v>Catalogo principalCSP ACADEMICO41d5856b-9cdc-4194-944d-181517f1268e</v>
      </c>
      <c r="B678" s="18" t="str">
        <f t="shared" si="31"/>
        <v>41d5856b-9cdc-4194-944d-181517f1268eCSP ACADEMICO</v>
      </c>
      <c r="C678" s="18"/>
      <c r="D678" s="18" t="s">
        <v>122</v>
      </c>
      <c r="E678" s="46" t="s">
        <v>1479</v>
      </c>
      <c r="F678" s="85" t="s">
        <v>1339</v>
      </c>
      <c r="G678" s="18" t="s">
        <v>122</v>
      </c>
      <c r="H678" s="45" t="s">
        <v>125</v>
      </c>
      <c r="I678" s="18" t="s">
        <v>75</v>
      </c>
      <c r="J678" s="49" t="s">
        <v>1480</v>
      </c>
      <c r="K678" s="48" t="s">
        <v>28</v>
      </c>
      <c r="L678" s="47" t="s">
        <v>90</v>
      </c>
      <c r="M678" s="44" t="s">
        <v>74</v>
      </c>
      <c r="N678" s="78" t="s">
        <v>75</v>
      </c>
      <c r="O678" s="78" t="s">
        <v>75</v>
      </c>
      <c r="P678" s="78" t="s">
        <v>75</v>
      </c>
      <c r="Q678" s="43" t="s">
        <v>1479</v>
      </c>
      <c r="R678" s="53" t="s">
        <v>76</v>
      </c>
      <c r="S678" s="76">
        <v>52.3</v>
      </c>
      <c r="T678" s="37">
        <v>1</v>
      </c>
      <c r="U678" s="83">
        <v>1</v>
      </c>
      <c r="V678" s="45">
        <f>SUMIF(ResumenCotizacion!$C:$C,E678,ResumenCotizacion!$P:$P)</f>
        <v>0</v>
      </c>
      <c r="W678" s="75">
        <f>IF(H678="USD",S678*SolCotizacion!$J$18,S678)</f>
        <v>215866.68100000001</v>
      </c>
      <c r="X678" s="3">
        <f>ROUND(W678/(1-VLOOKUP("Total porcentaje:",ResumenCotizacion!$F:$H,3,0)),2)</f>
        <v>215866.68</v>
      </c>
      <c r="Y678" s="3">
        <f t="shared" si="32"/>
        <v>0</v>
      </c>
    </row>
    <row r="679" spans="1:25" ht="14.25" x14ac:dyDescent="0.2">
      <c r="A679" s="18" t="str">
        <f t="shared" si="30"/>
        <v>Catalogo principalCSP ACADEMICO2fec701c-4de9-498a-b104-d9e22a923029</v>
      </c>
      <c r="B679" s="18" t="str">
        <f t="shared" si="31"/>
        <v>2fec701c-4de9-498a-b104-d9e22a923029CSP ACADEMICO</v>
      </c>
      <c r="C679" s="18"/>
      <c r="D679" s="18" t="s">
        <v>122</v>
      </c>
      <c r="E679" s="46" t="s">
        <v>1481</v>
      </c>
      <c r="F679" s="85" t="s">
        <v>1339</v>
      </c>
      <c r="G679" s="18" t="s">
        <v>122</v>
      </c>
      <c r="H679" s="45" t="s">
        <v>125</v>
      </c>
      <c r="I679" s="18" t="s">
        <v>75</v>
      </c>
      <c r="J679" s="49" t="s">
        <v>1482</v>
      </c>
      <c r="K679" s="48" t="s">
        <v>28</v>
      </c>
      <c r="L679" s="47" t="s">
        <v>90</v>
      </c>
      <c r="M679" s="44" t="s">
        <v>74</v>
      </c>
      <c r="N679" s="78" t="s">
        <v>75</v>
      </c>
      <c r="O679" s="78" t="s">
        <v>75</v>
      </c>
      <c r="P679" s="78" t="s">
        <v>75</v>
      </c>
      <c r="Q679" s="43" t="s">
        <v>1481</v>
      </c>
      <c r="R679" s="53" t="s">
        <v>76</v>
      </c>
      <c r="S679" s="76">
        <v>79.7</v>
      </c>
      <c r="T679" s="37">
        <v>1</v>
      </c>
      <c r="U679" s="83">
        <v>1</v>
      </c>
      <c r="V679" s="45">
        <f>SUMIF(ResumenCotizacion!$C:$C,E679,ResumenCotizacion!$P:$P)</f>
        <v>0</v>
      </c>
      <c r="W679" s="75">
        <f>IF(H679="USD",S679*SolCotizacion!$J$18,S679)</f>
        <v>328959.35900000005</v>
      </c>
      <c r="X679" s="3">
        <f>ROUND(W679/(1-VLOOKUP("Total porcentaje:",ResumenCotizacion!$F:$H,3,0)),2)</f>
        <v>328959.35999999999</v>
      </c>
      <c r="Y679" s="3">
        <f t="shared" si="32"/>
        <v>0</v>
      </c>
    </row>
    <row r="680" spans="1:25" ht="14.25" x14ac:dyDescent="0.2">
      <c r="A680" s="18" t="str">
        <f t="shared" si="30"/>
        <v>Catalogo principalCSP ACADEMICO6b332b2d-863a-4a18-ad8a-b3d1434c27d9</v>
      </c>
      <c r="B680" s="18" t="str">
        <f t="shared" si="31"/>
        <v>6b332b2d-863a-4a18-ad8a-b3d1434c27d9CSP ACADEMICO</v>
      </c>
      <c r="C680" s="18"/>
      <c r="D680" s="18" t="s">
        <v>122</v>
      </c>
      <c r="E680" s="46" t="s">
        <v>1483</v>
      </c>
      <c r="F680" s="85" t="s">
        <v>1339</v>
      </c>
      <c r="G680" s="18" t="s">
        <v>122</v>
      </c>
      <c r="H680" s="45" t="s">
        <v>125</v>
      </c>
      <c r="I680" s="18" t="s">
        <v>75</v>
      </c>
      <c r="J680" s="49" t="s">
        <v>1484</v>
      </c>
      <c r="K680" s="48" t="s">
        <v>28</v>
      </c>
      <c r="L680" s="47" t="s">
        <v>90</v>
      </c>
      <c r="M680" s="44" t="s">
        <v>74</v>
      </c>
      <c r="N680" s="78" t="s">
        <v>75</v>
      </c>
      <c r="O680" s="78" t="s">
        <v>75</v>
      </c>
      <c r="P680" s="78" t="s">
        <v>75</v>
      </c>
      <c r="Q680" s="43" t="s">
        <v>1483</v>
      </c>
      <c r="R680" s="53" t="s">
        <v>76</v>
      </c>
      <c r="S680" s="76">
        <v>38</v>
      </c>
      <c r="T680" s="37">
        <v>1</v>
      </c>
      <c r="U680" s="83">
        <v>1</v>
      </c>
      <c r="V680" s="45">
        <f>SUMIF(ResumenCotizacion!$C:$C,E680,ResumenCotizacion!$P:$P)</f>
        <v>0</v>
      </c>
      <c r="W680" s="75">
        <f>IF(H680="USD",S680*SolCotizacion!$J$18,S680)</f>
        <v>156843.86000000002</v>
      </c>
      <c r="X680" s="3">
        <f>ROUND(W680/(1-VLOOKUP("Total porcentaje:",ResumenCotizacion!$F:$H,3,0)),2)</f>
        <v>156843.85999999999</v>
      </c>
      <c r="Y680" s="3">
        <f t="shared" si="32"/>
        <v>0</v>
      </c>
    </row>
    <row r="681" spans="1:25" ht="14.25" x14ac:dyDescent="0.2">
      <c r="A681" s="18" t="str">
        <f t="shared" si="30"/>
        <v>Catalogo principalCSP ACADEMICO685760e2-b019-489f-a71d-f647a1626cac</v>
      </c>
      <c r="B681" s="18" t="str">
        <f t="shared" si="31"/>
        <v>685760e2-b019-489f-a71d-f647a1626cacCSP ACADEMICO</v>
      </c>
      <c r="C681" s="18"/>
      <c r="D681" s="18" t="s">
        <v>122</v>
      </c>
      <c r="E681" s="46" t="s">
        <v>1485</v>
      </c>
      <c r="F681" s="85" t="s">
        <v>1339</v>
      </c>
      <c r="G681" s="18" t="s">
        <v>122</v>
      </c>
      <c r="H681" s="45" t="s">
        <v>125</v>
      </c>
      <c r="I681" s="18" t="s">
        <v>75</v>
      </c>
      <c r="J681" s="49" t="s">
        <v>1486</v>
      </c>
      <c r="K681" s="48" t="s">
        <v>28</v>
      </c>
      <c r="L681" s="47" t="s">
        <v>90</v>
      </c>
      <c r="M681" s="44" t="s">
        <v>74</v>
      </c>
      <c r="N681" s="78" t="s">
        <v>75</v>
      </c>
      <c r="O681" s="78" t="s">
        <v>75</v>
      </c>
      <c r="P681" s="78" t="s">
        <v>75</v>
      </c>
      <c r="Q681" s="43" t="s">
        <v>1485</v>
      </c>
      <c r="R681" s="53" t="s">
        <v>76</v>
      </c>
      <c r="S681" s="76">
        <v>58</v>
      </c>
      <c r="T681" s="37">
        <v>1</v>
      </c>
      <c r="U681" s="83">
        <v>1</v>
      </c>
      <c r="V681" s="45">
        <f>SUMIF(ResumenCotizacion!$C:$C,E681,ResumenCotizacion!$P:$P)</f>
        <v>0</v>
      </c>
      <c r="W681" s="75">
        <f>IF(H681="USD",S681*SolCotizacion!$J$18,S681)</f>
        <v>239393.26</v>
      </c>
      <c r="X681" s="3">
        <f>ROUND(W681/(1-VLOOKUP("Total porcentaje:",ResumenCotizacion!$F:$H,3,0)),2)</f>
        <v>239393.26</v>
      </c>
      <c r="Y681" s="3">
        <f t="shared" si="32"/>
        <v>0</v>
      </c>
    </row>
    <row r="682" spans="1:25" ht="14.25" x14ac:dyDescent="0.2">
      <c r="A682" s="18" t="str">
        <f t="shared" si="30"/>
        <v>Catalogo principalCSP ACADEMICO8041e633-0119-4d77-9a50-47541a828d2f</v>
      </c>
      <c r="B682" s="18" t="str">
        <f t="shared" si="31"/>
        <v>8041e633-0119-4d77-9a50-47541a828d2fCSP ACADEMICO</v>
      </c>
      <c r="C682" s="18"/>
      <c r="D682" s="18" t="s">
        <v>122</v>
      </c>
      <c r="E682" s="46" t="s">
        <v>1487</v>
      </c>
      <c r="F682" s="85" t="s">
        <v>1339</v>
      </c>
      <c r="G682" s="18" t="s">
        <v>122</v>
      </c>
      <c r="H682" s="45" t="s">
        <v>125</v>
      </c>
      <c r="I682" s="18" t="s">
        <v>75</v>
      </c>
      <c r="J682" s="49" t="s">
        <v>1488</v>
      </c>
      <c r="K682" s="48" t="s">
        <v>28</v>
      </c>
      <c r="L682" s="47" t="s">
        <v>90</v>
      </c>
      <c r="M682" s="44" t="s">
        <v>74</v>
      </c>
      <c r="N682" s="78" t="s">
        <v>75</v>
      </c>
      <c r="O682" s="78" t="s">
        <v>75</v>
      </c>
      <c r="P682" s="78" t="s">
        <v>75</v>
      </c>
      <c r="Q682" s="43" t="s">
        <v>1487</v>
      </c>
      <c r="R682" s="53" t="s">
        <v>76</v>
      </c>
      <c r="S682" s="76">
        <v>16.5</v>
      </c>
      <c r="T682" s="37">
        <v>1</v>
      </c>
      <c r="U682" s="83">
        <v>1</v>
      </c>
      <c r="V682" s="45">
        <f>SUMIF(ResumenCotizacion!$C:$C,E682,ResumenCotizacion!$P:$P)</f>
        <v>0</v>
      </c>
      <c r="W682" s="75">
        <f>IF(H682="USD",S682*SolCotizacion!$J$18,S682)</f>
        <v>68103.255000000005</v>
      </c>
      <c r="X682" s="3">
        <f>ROUND(W682/(1-VLOOKUP("Total porcentaje:",ResumenCotizacion!$F:$H,3,0)),2)</f>
        <v>68103.259999999995</v>
      </c>
      <c r="Y682" s="3">
        <f t="shared" si="32"/>
        <v>0</v>
      </c>
    </row>
    <row r="683" spans="1:25" ht="14.25" x14ac:dyDescent="0.2">
      <c r="A683" s="18" t="str">
        <f t="shared" si="30"/>
        <v>Catalogo principalCSP ACADEMICO88af9d14-3c1b-4434-9168-296eeaec202d</v>
      </c>
      <c r="B683" s="18" t="str">
        <f t="shared" si="31"/>
        <v>88af9d14-3c1b-4434-9168-296eeaec202dCSP ACADEMICO</v>
      </c>
      <c r="C683" s="18"/>
      <c r="D683" s="18" t="s">
        <v>122</v>
      </c>
      <c r="E683" s="46" t="s">
        <v>1489</v>
      </c>
      <c r="F683" s="85" t="s">
        <v>1339</v>
      </c>
      <c r="G683" s="18" t="s">
        <v>122</v>
      </c>
      <c r="H683" s="45" t="s">
        <v>125</v>
      </c>
      <c r="I683" s="18" t="s">
        <v>75</v>
      </c>
      <c r="J683" s="49" t="s">
        <v>1490</v>
      </c>
      <c r="K683" s="48" t="s">
        <v>28</v>
      </c>
      <c r="L683" s="47" t="s">
        <v>90</v>
      </c>
      <c r="M683" s="44" t="s">
        <v>74</v>
      </c>
      <c r="N683" s="78" t="s">
        <v>75</v>
      </c>
      <c r="O683" s="78" t="s">
        <v>75</v>
      </c>
      <c r="P683" s="78" t="s">
        <v>75</v>
      </c>
      <c r="Q683" s="43" t="s">
        <v>1489</v>
      </c>
      <c r="R683" s="53" t="s">
        <v>76</v>
      </c>
      <c r="S683" s="76">
        <v>12</v>
      </c>
      <c r="T683" s="37">
        <v>1</v>
      </c>
      <c r="U683" s="83">
        <v>1</v>
      </c>
      <c r="V683" s="45">
        <f>SUMIF(ResumenCotizacion!$C:$C,E683,ResumenCotizacion!$P:$P)</f>
        <v>0</v>
      </c>
      <c r="W683" s="75">
        <f>IF(H683="USD",S683*SolCotizacion!$J$18,S683)</f>
        <v>49529.64</v>
      </c>
      <c r="X683" s="3">
        <f>ROUND(W683/(1-VLOOKUP("Total porcentaje:",ResumenCotizacion!$F:$H,3,0)),2)</f>
        <v>49529.64</v>
      </c>
      <c r="Y683" s="3">
        <f t="shared" si="32"/>
        <v>0</v>
      </c>
    </row>
    <row r="684" spans="1:25" ht="14.25" x14ac:dyDescent="0.2">
      <c r="A684" s="18" t="str">
        <f t="shared" si="30"/>
        <v>Catalogo principalCSP ACADEMICO46a4a2ef-7eb1-4e2a-8162-a31e0423c5fc</v>
      </c>
      <c r="B684" s="18" t="str">
        <f t="shared" si="31"/>
        <v>46a4a2ef-7eb1-4e2a-8162-a31e0423c5fcCSP ACADEMICO</v>
      </c>
      <c r="C684" s="18"/>
      <c r="D684" s="18" t="s">
        <v>122</v>
      </c>
      <c r="E684" s="46" t="s">
        <v>1491</v>
      </c>
      <c r="F684" s="85" t="s">
        <v>1339</v>
      </c>
      <c r="G684" s="18" t="s">
        <v>122</v>
      </c>
      <c r="H684" s="45" t="s">
        <v>125</v>
      </c>
      <c r="I684" s="18" t="s">
        <v>75</v>
      </c>
      <c r="J684" s="49" t="s">
        <v>1492</v>
      </c>
      <c r="K684" s="48" t="s">
        <v>28</v>
      </c>
      <c r="L684" s="47" t="s">
        <v>90</v>
      </c>
      <c r="M684" s="44" t="s">
        <v>74</v>
      </c>
      <c r="N684" s="78" t="s">
        <v>75</v>
      </c>
      <c r="O684" s="78" t="s">
        <v>75</v>
      </c>
      <c r="P684" s="78" t="s">
        <v>75</v>
      </c>
      <c r="Q684" s="43" t="s">
        <v>1491</v>
      </c>
      <c r="R684" s="53" t="s">
        <v>76</v>
      </c>
      <c r="S684" s="76">
        <v>99</v>
      </c>
      <c r="T684" s="37">
        <v>1</v>
      </c>
      <c r="U684" s="83">
        <v>1</v>
      </c>
      <c r="V684" s="45">
        <f>SUMIF(ResumenCotizacion!$C:$C,E684,ResumenCotizacion!$P:$P)</f>
        <v>0</v>
      </c>
      <c r="W684" s="75">
        <f>IF(H684="USD",S684*SolCotizacion!$J$18,S684)</f>
        <v>408619.53</v>
      </c>
      <c r="X684" s="3">
        <f>ROUND(W684/(1-VLOOKUP("Total porcentaje:",ResumenCotizacion!$F:$H,3,0)),2)</f>
        <v>408619.53</v>
      </c>
      <c r="Y684" s="3">
        <f t="shared" si="32"/>
        <v>0</v>
      </c>
    </row>
    <row r="685" spans="1:25" ht="14.25" x14ac:dyDescent="0.2">
      <c r="A685" s="18" t="str">
        <f t="shared" si="30"/>
        <v>Catalogo principalCSP ACADEMICO0a0e4df8-867f-4f1d-bcc8-7e83808570d7</v>
      </c>
      <c r="B685" s="18" t="str">
        <f t="shared" si="31"/>
        <v>0a0e4df8-867f-4f1d-bcc8-7e83808570d7CSP ACADEMICO</v>
      </c>
      <c r="C685" s="18"/>
      <c r="D685" s="18" t="s">
        <v>122</v>
      </c>
      <c r="E685" s="46" t="s">
        <v>1493</v>
      </c>
      <c r="F685" s="85" t="s">
        <v>1339</v>
      </c>
      <c r="G685" s="18" t="s">
        <v>122</v>
      </c>
      <c r="H685" s="45" t="s">
        <v>125</v>
      </c>
      <c r="I685" s="18" t="s">
        <v>75</v>
      </c>
      <c r="J685" s="49" t="s">
        <v>1494</v>
      </c>
      <c r="K685" s="48" t="s">
        <v>28</v>
      </c>
      <c r="L685" s="47" t="s">
        <v>90</v>
      </c>
      <c r="M685" s="44" t="s">
        <v>74</v>
      </c>
      <c r="N685" s="78" t="s">
        <v>75</v>
      </c>
      <c r="O685" s="78" t="s">
        <v>75</v>
      </c>
      <c r="P685" s="78" t="s">
        <v>75</v>
      </c>
      <c r="Q685" s="43" t="s">
        <v>1493</v>
      </c>
      <c r="R685" s="53" t="s">
        <v>76</v>
      </c>
      <c r="S685" s="76">
        <v>72</v>
      </c>
      <c r="T685" s="37">
        <v>1</v>
      </c>
      <c r="U685" s="83">
        <v>1</v>
      </c>
      <c r="V685" s="45">
        <f>SUMIF(ResumenCotizacion!$C:$C,E685,ResumenCotizacion!$P:$P)</f>
        <v>0</v>
      </c>
      <c r="W685" s="75">
        <f>IF(H685="USD",S685*SolCotizacion!$J$18,S685)</f>
        <v>297177.84000000003</v>
      </c>
      <c r="X685" s="3">
        <f>ROUND(W685/(1-VLOOKUP("Total porcentaje:",ResumenCotizacion!$F:$H,3,0)),2)</f>
        <v>297177.84000000003</v>
      </c>
      <c r="Y685" s="3">
        <f t="shared" si="32"/>
        <v>0</v>
      </c>
    </row>
    <row r="686" spans="1:25" ht="14.25" x14ac:dyDescent="0.2">
      <c r="A686" s="18" t="str">
        <f t="shared" si="30"/>
        <v>Catalogo principalCSP ACADEMICO6f4f8817-ed64-48d8-ba76-68c57d7b3f10</v>
      </c>
      <c r="B686" s="18" t="str">
        <f t="shared" si="31"/>
        <v>6f4f8817-ed64-48d8-ba76-68c57d7b3f10CSP ACADEMICO</v>
      </c>
      <c r="C686" s="18"/>
      <c r="D686" s="18" t="s">
        <v>122</v>
      </c>
      <c r="E686" s="46" t="s">
        <v>1495</v>
      </c>
      <c r="F686" s="85" t="s">
        <v>1339</v>
      </c>
      <c r="G686" s="18" t="s">
        <v>122</v>
      </c>
      <c r="H686" s="45" t="s">
        <v>125</v>
      </c>
      <c r="I686" s="18" t="s">
        <v>75</v>
      </c>
      <c r="J686" s="49" t="s">
        <v>1496</v>
      </c>
      <c r="K686" s="48" t="s">
        <v>28</v>
      </c>
      <c r="L686" s="47" t="s">
        <v>90</v>
      </c>
      <c r="M686" s="44" t="s">
        <v>74</v>
      </c>
      <c r="N686" s="78" t="s">
        <v>75</v>
      </c>
      <c r="O686" s="78" t="s">
        <v>75</v>
      </c>
      <c r="P686" s="78" t="s">
        <v>75</v>
      </c>
      <c r="Q686" s="43" t="s">
        <v>1495</v>
      </c>
      <c r="R686" s="53" t="s">
        <v>76</v>
      </c>
      <c r="S686" s="76">
        <v>35.799999999999997</v>
      </c>
      <c r="T686" s="37">
        <v>1</v>
      </c>
      <c r="U686" s="83">
        <v>1</v>
      </c>
      <c r="V686" s="45">
        <f>SUMIF(ResumenCotizacion!$C:$C,E686,ResumenCotizacion!$P:$P)</f>
        <v>0</v>
      </c>
      <c r="W686" s="75">
        <f>IF(H686="USD",S686*SolCotizacion!$J$18,S686)</f>
        <v>147763.42600000001</v>
      </c>
      <c r="X686" s="3">
        <f>ROUND(W686/(1-VLOOKUP("Total porcentaje:",ResumenCotizacion!$F:$H,3,0)),2)</f>
        <v>147763.43</v>
      </c>
      <c r="Y686" s="3">
        <f t="shared" si="32"/>
        <v>0</v>
      </c>
    </row>
    <row r="687" spans="1:25" ht="14.25" x14ac:dyDescent="0.2">
      <c r="A687" s="18" t="str">
        <f t="shared" si="30"/>
        <v>Catalogo principalCSP ACADEMICOdf8d55df-7dd7-49a5-9d6a-813b736fb228</v>
      </c>
      <c r="B687" s="18" t="str">
        <f t="shared" si="31"/>
        <v>df8d55df-7dd7-49a5-9d6a-813b736fb228CSP ACADEMICO</v>
      </c>
      <c r="C687" s="18"/>
      <c r="D687" s="18" t="s">
        <v>122</v>
      </c>
      <c r="E687" s="46" t="s">
        <v>1497</v>
      </c>
      <c r="F687" s="85" t="s">
        <v>1339</v>
      </c>
      <c r="G687" s="18" t="s">
        <v>122</v>
      </c>
      <c r="H687" s="45" t="s">
        <v>125</v>
      </c>
      <c r="I687" s="18" t="s">
        <v>75</v>
      </c>
      <c r="J687" s="49" t="s">
        <v>1498</v>
      </c>
      <c r="K687" s="48" t="s">
        <v>28</v>
      </c>
      <c r="L687" s="47" t="s">
        <v>90</v>
      </c>
      <c r="M687" s="44" t="s">
        <v>74</v>
      </c>
      <c r="N687" s="78" t="s">
        <v>75</v>
      </c>
      <c r="O687" s="78" t="s">
        <v>75</v>
      </c>
      <c r="P687" s="78" t="s">
        <v>75</v>
      </c>
      <c r="Q687" s="43" t="s">
        <v>1497</v>
      </c>
      <c r="R687" s="53" t="s">
        <v>76</v>
      </c>
      <c r="S687" s="76">
        <v>26</v>
      </c>
      <c r="T687" s="37">
        <v>1</v>
      </c>
      <c r="U687" s="83">
        <v>1</v>
      </c>
      <c r="V687" s="45">
        <f>SUMIF(ResumenCotizacion!$C:$C,E687,ResumenCotizacion!$P:$P)</f>
        <v>0</v>
      </c>
      <c r="W687" s="75">
        <f>IF(H687="USD",S687*SolCotizacion!$J$18,S687)</f>
        <v>107314.22</v>
      </c>
      <c r="X687" s="3">
        <f>ROUND(W687/(1-VLOOKUP("Total porcentaje:",ResumenCotizacion!$F:$H,3,0)),2)</f>
        <v>107314.22</v>
      </c>
      <c r="Y687" s="3">
        <f t="shared" si="32"/>
        <v>0</v>
      </c>
    </row>
    <row r="688" spans="1:25" ht="14.25" x14ac:dyDescent="0.2">
      <c r="A688" s="18" t="str">
        <f t="shared" si="30"/>
        <v>Catalogo principalCSP ACADEMICO64a56854-6883-49ce-96ac-d80120ae8b55</v>
      </c>
      <c r="B688" s="18" t="str">
        <f t="shared" si="31"/>
        <v>64a56854-6883-49ce-96ac-d80120ae8b55CSP ACADEMICO</v>
      </c>
      <c r="C688" s="18"/>
      <c r="D688" s="18" t="s">
        <v>122</v>
      </c>
      <c r="E688" s="46" t="s">
        <v>1499</v>
      </c>
      <c r="F688" s="85" t="s">
        <v>1339</v>
      </c>
      <c r="G688" s="18" t="s">
        <v>122</v>
      </c>
      <c r="H688" s="45" t="s">
        <v>125</v>
      </c>
      <c r="I688" s="18" t="s">
        <v>75</v>
      </c>
      <c r="J688" s="49" t="s">
        <v>1500</v>
      </c>
      <c r="K688" s="48" t="s">
        <v>28</v>
      </c>
      <c r="L688" s="47" t="s">
        <v>90</v>
      </c>
      <c r="M688" s="44" t="s">
        <v>74</v>
      </c>
      <c r="N688" s="78" t="s">
        <v>75</v>
      </c>
      <c r="O688" s="78" t="s">
        <v>75</v>
      </c>
      <c r="P688" s="78" t="s">
        <v>75</v>
      </c>
      <c r="Q688" s="43" t="s">
        <v>1499</v>
      </c>
      <c r="R688" s="53" t="s">
        <v>76</v>
      </c>
      <c r="S688" s="76">
        <v>350</v>
      </c>
      <c r="T688" s="37">
        <v>1</v>
      </c>
      <c r="U688" s="83">
        <v>1</v>
      </c>
      <c r="V688" s="45">
        <f>SUMIF(ResumenCotizacion!$C:$C,E688,ResumenCotizacion!$P:$P)</f>
        <v>0</v>
      </c>
      <c r="W688" s="75">
        <f>IF(H688="USD",S688*SolCotizacion!$J$18,S688)</f>
        <v>1444614.5</v>
      </c>
      <c r="X688" s="3">
        <f>ROUND(W688/(1-VLOOKUP("Total porcentaje:",ResumenCotizacion!$F:$H,3,0)),2)</f>
        <v>1444614.5</v>
      </c>
      <c r="Y688" s="3">
        <f t="shared" si="32"/>
        <v>0</v>
      </c>
    </row>
    <row r="689" spans="1:25" ht="14.25" x14ac:dyDescent="0.2">
      <c r="A689" s="18" t="str">
        <f t="shared" si="30"/>
        <v>Catalogo principalCSP ACADEMICO81606dbf-05c9-437a-96d6-e2f1634c4be5</v>
      </c>
      <c r="B689" s="18" t="str">
        <f t="shared" si="31"/>
        <v>81606dbf-05c9-437a-96d6-e2f1634c4be5CSP ACADEMICO</v>
      </c>
      <c r="C689" s="18"/>
      <c r="D689" s="18" t="s">
        <v>122</v>
      </c>
      <c r="E689" s="46" t="s">
        <v>1501</v>
      </c>
      <c r="F689" s="85" t="s">
        <v>1339</v>
      </c>
      <c r="G689" s="18" t="s">
        <v>122</v>
      </c>
      <c r="H689" s="45" t="s">
        <v>125</v>
      </c>
      <c r="I689" s="18" t="s">
        <v>75</v>
      </c>
      <c r="J689" s="49" t="s">
        <v>1502</v>
      </c>
      <c r="K689" s="48" t="s">
        <v>28</v>
      </c>
      <c r="L689" s="47" t="s">
        <v>90</v>
      </c>
      <c r="M689" s="44" t="s">
        <v>74</v>
      </c>
      <c r="N689" s="78" t="s">
        <v>75</v>
      </c>
      <c r="O689" s="78" t="s">
        <v>75</v>
      </c>
      <c r="P689" s="78" t="s">
        <v>75</v>
      </c>
      <c r="Q689" s="43" t="s">
        <v>1501</v>
      </c>
      <c r="R689" s="53" t="s">
        <v>76</v>
      </c>
      <c r="S689" s="76">
        <v>350</v>
      </c>
      <c r="T689" s="37">
        <v>1</v>
      </c>
      <c r="U689" s="83">
        <v>1</v>
      </c>
      <c r="V689" s="45">
        <f>SUMIF(ResumenCotizacion!$C:$C,E689,ResumenCotizacion!$P:$P)</f>
        <v>0</v>
      </c>
      <c r="W689" s="75">
        <f>IF(H689="USD",S689*SolCotizacion!$J$18,S689)</f>
        <v>1444614.5</v>
      </c>
      <c r="X689" s="3">
        <f>ROUND(W689/(1-VLOOKUP("Total porcentaje:",ResumenCotizacion!$F:$H,3,0)),2)</f>
        <v>1444614.5</v>
      </c>
      <c r="Y689" s="3">
        <f t="shared" si="32"/>
        <v>0</v>
      </c>
    </row>
    <row r="690" spans="1:25" ht="14.25" x14ac:dyDescent="0.2">
      <c r="A690" s="18" t="str">
        <f t="shared" si="30"/>
        <v>Catalogo principalCSP ACADEMICO85650874-8839-4ba0-8129-0e6f3246fb78</v>
      </c>
      <c r="B690" s="18" t="str">
        <f t="shared" si="31"/>
        <v>85650874-8839-4ba0-8129-0e6f3246fb78CSP ACADEMICO</v>
      </c>
      <c r="C690" s="18"/>
      <c r="D690" s="18" t="s">
        <v>122</v>
      </c>
      <c r="E690" s="46" t="s">
        <v>1503</v>
      </c>
      <c r="F690" s="85" t="s">
        <v>1339</v>
      </c>
      <c r="G690" s="18" t="s">
        <v>122</v>
      </c>
      <c r="H690" s="45" t="s">
        <v>125</v>
      </c>
      <c r="I690" s="18" t="s">
        <v>75</v>
      </c>
      <c r="J690" s="49" t="s">
        <v>1504</v>
      </c>
      <c r="K690" s="48" t="s">
        <v>28</v>
      </c>
      <c r="L690" s="47" t="s">
        <v>90</v>
      </c>
      <c r="M690" s="44" t="s">
        <v>74</v>
      </c>
      <c r="N690" s="78" t="s">
        <v>75</v>
      </c>
      <c r="O690" s="78" t="s">
        <v>75</v>
      </c>
      <c r="P690" s="78" t="s">
        <v>75</v>
      </c>
      <c r="Q690" s="43" t="s">
        <v>1503</v>
      </c>
      <c r="R690" s="53" t="s">
        <v>76</v>
      </c>
      <c r="S690" s="76">
        <v>175</v>
      </c>
      <c r="T690" s="37">
        <v>1</v>
      </c>
      <c r="U690" s="83">
        <v>1</v>
      </c>
      <c r="V690" s="45">
        <f>SUMIF(ResumenCotizacion!$C:$C,E690,ResumenCotizacion!$P:$P)</f>
        <v>0</v>
      </c>
      <c r="W690" s="75">
        <f>IF(H690="USD",S690*SolCotizacion!$J$18,S690)</f>
        <v>722307.25</v>
      </c>
      <c r="X690" s="3">
        <f>ROUND(W690/(1-VLOOKUP("Total porcentaje:",ResumenCotizacion!$F:$H,3,0)),2)</f>
        <v>722307.25</v>
      </c>
      <c r="Y690" s="3">
        <f t="shared" si="32"/>
        <v>0</v>
      </c>
    </row>
    <row r="691" spans="1:25" ht="14.25" x14ac:dyDescent="0.2">
      <c r="A691" s="18" t="str">
        <f t="shared" si="30"/>
        <v>Catalogo principalCSP ACADEMICOb7a6bf73-4192-4b45-9e82-b1ffd8814890</v>
      </c>
      <c r="B691" s="18" t="str">
        <f t="shared" si="31"/>
        <v>b7a6bf73-4192-4b45-9e82-b1ffd8814890CSP ACADEMICO</v>
      </c>
      <c r="C691" s="18"/>
      <c r="D691" s="18" t="s">
        <v>122</v>
      </c>
      <c r="E691" s="46" t="s">
        <v>1505</v>
      </c>
      <c r="F691" s="85" t="s">
        <v>1339</v>
      </c>
      <c r="G691" s="18" t="s">
        <v>122</v>
      </c>
      <c r="H691" s="45" t="s">
        <v>125</v>
      </c>
      <c r="I691" s="18" t="s">
        <v>75</v>
      </c>
      <c r="J691" s="49" t="s">
        <v>1506</v>
      </c>
      <c r="K691" s="48" t="s">
        <v>28</v>
      </c>
      <c r="L691" s="47" t="s">
        <v>90</v>
      </c>
      <c r="M691" s="44" t="s">
        <v>74</v>
      </c>
      <c r="N691" s="78" t="s">
        <v>75</v>
      </c>
      <c r="O691" s="78" t="s">
        <v>75</v>
      </c>
      <c r="P691" s="78" t="s">
        <v>75</v>
      </c>
      <c r="Q691" s="43" t="s">
        <v>1505</v>
      </c>
      <c r="R691" s="53" t="s">
        <v>76</v>
      </c>
      <c r="S691" s="76">
        <v>330</v>
      </c>
      <c r="T691" s="37">
        <v>1</v>
      </c>
      <c r="U691" s="83">
        <v>1</v>
      </c>
      <c r="V691" s="45">
        <f>SUMIF(ResumenCotizacion!$C:$C,E691,ResumenCotizacion!$P:$P)</f>
        <v>0</v>
      </c>
      <c r="W691" s="75">
        <f>IF(H691="USD",S691*SolCotizacion!$J$18,S691)</f>
        <v>1362065.1</v>
      </c>
      <c r="X691" s="3">
        <f>ROUND(W691/(1-VLOOKUP("Total porcentaje:",ResumenCotizacion!$F:$H,3,0)),2)</f>
        <v>1362065.1</v>
      </c>
      <c r="Y691" s="3">
        <f t="shared" si="32"/>
        <v>0</v>
      </c>
    </row>
    <row r="692" spans="1:25" ht="14.25" x14ac:dyDescent="0.2">
      <c r="A692" s="18" t="str">
        <f t="shared" si="30"/>
        <v>Catalogo principalCSP ACADEMICO8f9819d1-456e-42d0-9396-ed0438d8007f</v>
      </c>
      <c r="B692" s="18" t="str">
        <f t="shared" si="31"/>
        <v>8f9819d1-456e-42d0-9396-ed0438d8007fCSP ACADEMICO</v>
      </c>
      <c r="C692" s="18"/>
      <c r="D692" s="18" t="s">
        <v>122</v>
      </c>
      <c r="E692" s="46" t="s">
        <v>1507</v>
      </c>
      <c r="F692" s="85" t="s">
        <v>1339</v>
      </c>
      <c r="G692" s="18" t="s">
        <v>122</v>
      </c>
      <c r="H692" s="45" t="s">
        <v>125</v>
      </c>
      <c r="I692" s="18" t="s">
        <v>75</v>
      </c>
      <c r="J692" s="49" t="s">
        <v>1508</v>
      </c>
      <c r="K692" s="48" t="s">
        <v>28</v>
      </c>
      <c r="L692" s="47" t="s">
        <v>90</v>
      </c>
      <c r="M692" s="44" t="s">
        <v>74</v>
      </c>
      <c r="N692" s="78" t="s">
        <v>75</v>
      </c>
      <c r="O692" s="78" t="s">
        <v>75</v>
      </c>
      <c r="P692" s="78" t="s">
        <v>75</v>
      </c>
      <c r="Q692" s="43" t="s">
        <v>1507</v>
      </c>
      <c r="R692" s="53" t="s">
        <v>76</v>
      </c>
      <c r="S692" s="76">
        <v>240</v>
      </c>
      <c r="T692" s="37">
        <v>1</v>
      </c>
      <c r="U692" s="83">
        <v>1</v>
      </c>
      <c r="V692" s="45">
        <f>SUMIF(ResumenCotizacion!$C:$C,E692,ResumenCotizacion!$P:$P)</f>
        <v>0</v>
      </c>
      <c r="W692" s="75">
        <f>IF(H692="USD",S692*SolCotizacion!$J$18,S692)</f>
        <v>990592.8</v>
      </c>
      <c r="X692" s="3">
        <f>ROUND(W692/(1-VLOOKUP("Total porcentaje:",ResumenCotizacion!$F:$H,3,0)),2)</f>
        <v>990592.8</v>
      </c>
      <c r="Y692" s="3">
        <f t="shared" si="32"/>
        <v>0</v>
      </c>
    </row>
    <row r="693" spans="1:25" ht="14.25" x14ac:dyDescent="0.2">
      <c r="A693" s="18" t="str">
        <f t="shared" si="30"/>
        <v>Catalogo principalCSP ACADEMICObbbb2f8c-df19-462c-bdfb-5edc6bd3d514</v>
      </c>
      <c r="B693" s="18" t="str">
        <f t="shared" si="31"/>
        <v>bbbb2f8c-df19-462c-bdfb-5edc6bd3d514CSP ACADEMICO</v>
      </c>
      <c r="C693" s="18"/>
      <c r="D693" s="18" t="s">
        <v>122</v>
      </c>
      <c r="E693" s="46" t="s">
        <v>1509</v>
      </c>
      <c r="F693" s="85" t="s">
        <v>1339</v>
      </c>
      <c r="G693" s="18" t="s">
        <v>122</v>
      </c>
      <c r="H693" s="45" t="s">
        <v>125</v>
      </c>
      <c r="I693" s="18" t="s">
        <v>75</v>
      </c>
      <c r="J693" s="49" t="s">
        <v>1510</v>
      </c>
      <c r="K693" s="48" t="s">
        <v>28</v>
      </c>
      <c r="L693" s="47" t="s">
        <v>90</v>
      </c>
      <c r="M693" s="44" t="s">
        <v>74</v>
      </c>
      <c r="N693" s="78" t="s">
        <v>75</v>
      </c>
      <c r="O693" s="78" t="s">
        <v>75</v>
      </c>
      <c r="P693" s="78" t="s">
        <v>75</v>
      </c>
      <c r="Q693" s="43" t="s">
        <v>1509</v>
      </c>
      <c r="R693" s="53" t="s">
        <v>76</v>
      </c>
      <c r="S693" s="76">
        <v>137.5</v>
      </c>
      <c r="T693" s="37">
        <v>1</v>
      </c>
      <c r="U693" s="83">
        <v>1</v>
      </c>
      <c r="V693" s="45">
        <f>SUMIF(ResumenCotizacion!$C:$C,E693,ResumenCotizacion!$P:$P)</f>
        <v>0</v>
      </c>
      <c r="W693" s="75">
        <f>IF(H693="USD",S693*SolCotizacion!$J$18,S693)</f>
        <v>567527.125</v>
      </c>
      <c r="X693" s="3">
        <f>ROUND(W693/(1-VLOOKUP("Total porcentaje:",ResumenCotizacion!$F:$H,3,0)),2)</f>
        <v>567527.13</v>
      </c>
      <c r="Y693" s="3">
        <f t="shared" si="32"/>
        <v>0</v>
      </c>
    </row>
    <row r="694" spans="1:25" ht="14.25" x14ac:dyDescent="0.2">
      <c r="A694" s="18" t="str">
        <f t="shared" si="30"/>
        <v>Catalogo principalCSP ACADEMICOaeee05af-a7de-4880-9e8a-919401c7e6aa</v>
      </c>
      <c r="B694" s="18" t="str">
        <f t="shared" si="31"/>
        <v>aeee05af-a7de-4880-9e8a-919401c7e6aaCSP ACADEMICO</v>
      </c>
      <c r="C694" s="18"/>
      <c r="D694" s="18" t="s">
        <v>122</v>
      </c>
      <c r="E694" s="46" t="s">
        <v>1511</v>
      </c>
      <c r="F694" s="85" t="s">
        <v>1339</v>
      </c>
      <c r="G694" s="18" t="s">
        <v>122</v>
      </c>
      <c r="H694" s="45" t="s">
        <v>125</v>
      </c>
      <c r="I694" s="18" t="s">
        <v>75</v>
      </c>
      <c r="J694" s="49" t="s">
        <v>1512</v>
      </c>
      <c r="K694" s="48" t="s">
        <v>28</v>
      </c>
      <c r="L694" s="47" t="s">
        <v>90</v>
      </c>
      <c r="M694" s="44" t="s">
        <v>74</v>
      </c>
      <c r="N694" s="78" t="s">
        <v>75</v>
      </c>
      <c r="O694" s="78" t="s">
        <v>75</v>
      </c>
      <c r="P694" s="78" t="s">
        <v>75</v>
      </c>
      <c r="Q694" s="43" t="s">
        <v>1511</v>
      </c>
      <c r="R694" s="53" t="s">
        <v>76</v>
      </c>
      <c r="S694" s="76">
        <v>100</v>
      </c>
      <c r="T694" s="37">
        <v>1</v>
      </c>
      <c r="U694" s="83">
        <v>1</v>
      </c>
      <c r="V694" s="45">
        <f>SUMIF(ResumenCotizacion!$C:$C,E694,ResumenCotizacion!$P:$P)</f>
        <v>0</v>
      </c>
      <c r="W694" s="75">
        <f>IF(H694="USD",S694*SolCotizacion!$J$18,S694)</f>
        <v>412747</v>
      </c>
      <c r="X694" s="3">
        <f>ROUND(W694/(1-VLOOKUP("Total porcentaje:",ResumenCotizacion!$F:$H,3,0)),2)</f>
        <v>412747</v>
      </c>
      <c r="Y694" s="3">
        <f t="shared" si="32"/>
        <v>0</v>
      </c>
    </row>
    <row r="695" spans="1:25" ht="14.25" x14ac:dyDescent="0.2">
      <c r="A695" s="18" t="str">
        <f t="shared" si="30"/>
        <v>Catalogo principalCSP ACADEMICO316578a0-959b-4c5a-8e4b-e1f0a7c490bd</v>
      </c>
      <c r="B695" s="18" t="str">
        <f t="shared" si="31"/>
        <v>316578a0-959b-4c5a-8e4b-e1f0a7c490bdCSP ACADEMICO</v>
      </c>
      <c r="C695" s="18"/>
      <c r="D695" s="18" t="s">
        <v>122</v>
      </c>
      <c r="E695" s="46" t="s">
        <v>1513</v>
      </c>
      <c r="F695" s="85" t="s">
        <v>1339</v>
      </c>
      <c r="G695" s="18" t="s">
        <v>122</v>
      </c>
      <c r="H695" s="45" t="s">
        <v>125</v>
      </c>
      <c r="I695" s="18" t="s">
        <v>75</v>
      </c>
      <c r="J695" s="49" t="s">
        <v>1514</v>
      </c>
      <c r="K695" s="48" t="s">
        <v>28</v>
      </c>
      <c r="L695" s="47" t="s">
        <v>90</v>
      </c>
      <c r="M695" s="44" t="s">
        <v>74</v>
      </c>
      <c r="N695" s="78" t="s">
        <v>75</v>
      </c>
      <c r="O695" s="78" t="s">
        <v>75</v>
      </c>
      <c r="P695" s="78" t="s">
        <v>75</v>
      </c>
      <c r="Q695" s="43" t="s">
        <v>1513</v>
      </c>
      <c r="R695" s="53" t="s">
        <v>76</v>
      </c>
      <c r="S695" s="76">
        <v>825</v>
      </c>
      <c r="T695" s="37">
        <v>1</v>
      </c>
      <c r="U695" s="83">
        <v>1</v>
      </c>
      <c r="V695" s="45">
        <f>SUMIF(ResumenCotizacion!$C:$C,E695,ResumenCotizacion!$P:$P)</f>
        <v>0</v>
      </c>
      <c r="W695" s="75">
        <f>IF(H695="USD",S695*SolCotizacion!$J$18,S695)</f>
        <v>3405162.75</v>
      </c>
      <c r="X695" s="3">
        <f>ROUND(W695/(1-VLOOKUP("Total porcentaje:",ResumenCotizacion!$F:$H,3,0)),2)</f>
        <v>3405162.75</v>
      </c>
      <c r="Y695" s="3">
        <f t="shared" si="32"/>
        <v>0</v>
      </c>
    </row>
    <row r="696" spans="1:25" ht="14.25" x14ac:dyDescent="0.2">
      <c r="A696" s="18" t="str">
        <f t="shared" si="30"/>
        <v>Catalogo principalCSP ACADEMICOf7d33505-b6ae-40ba-a711-bafed8fb722b</v>
      </c>
      <c r="B696" s="18" t="str">
        <f t="shared" si="31"/>
        <v>f7d33505-b6ae-40ba-a711-bafed8fb722bCSP ACADEMICO</v>
      </c>
      <c r="C696" s="18"/>
      <c r="D696" s="18" t="s">
        <v>122</v>
      </c>
      <c r="E696" s="46" t="s">
        <v>1515</v>
      </c>
      <c r="F696" s="85" t="s">
        <v>1339</v>
      </c>
      <c r="G696" s="18" t="s">
        <v>122</v>
      </c>
      <c r="H696" s="45" t="s">
        <v>125</v>
      </c>
      <c r="I696" s="18" t="s">
        <v>75</v>
      </c>
      <c r="J696" s="49" t="s">
        <v>1516</v>
      </c>
      <c r="K696" s="48" t="s">
        <v>28</v>
      </c>
      <c r="L696" s="47" t="s">
        <v>90</v>
      </c>
      <c r="M696" s="44" t="s">
        <v>74</v>
      </c>
      <c r="N696" s="78" t="s">
        <v>75</v>
      </c>
      <c r="O696" s="78" t="s">
        <v>75</v>
      </c>
      <c r="P696" s="78" t="s">
        <v>75</v>
      </c>
      <c r="Q696" s="43" t="s">
        <v>1515</v>
      </c>
      <c r="R696" s="53" t="s">
        <v>76</v>
      </c>
      <c r="S696" s="76">
        <v>600</v>
      </c>
      <c r="T696" s="37">
        <v>1</v>
      </c>
      <c r="U696" s="83">
        <v>1</v>
      </c>
      <c r="V696" s="45">
        <f>SUMIF(ResumenCotizacion!$C:$C,E696,ResumenCotizacion!$P:$P)</f>
        <v>0</v>
      </c>
      <c r="W696" s="75">
        <f>IF(H696="USD",S696*SolCotizacion!$J$18,S696)</f>
        <v>2476482</v>
      </c>
      <c r="X696" s="3">
        <f>ROUND(W696/(1-VLOOKUP("Total porcentaje:",ResumenCotizacion!$F:$H,3,0)),2)</f>
        <v>2476482</v>
      </c>
      <c r="Y696" s="3">
        <f t="shared" si="32"/>
        <v>0</v>
      </c>
    </row>
    <row r="697" spans="1:25" ht="14.25" x14ac:dyDescent="0.2">
      <c r="A697" s="18" t="str">
        <f t="shared" si="30"/>
        <v>Catalogo principalCSP ACADEMICO23910d1e-bcd9-4125-82a2-ebbe75f21622</v>
      </c>
      <c r="B697" s="18" t="str">
        <f t="shared" si="31"/>
        <v>23910d1e-bcd9-4125-82a2-ebbe75f21622CSP ACADEMICO</v>
      </c>
      <c r="C697" s="18"/>
      <c r="D697" s="18" t="s">
        <v>122</v>
      </c>
      <c r="E697" s="46" t="s">
        <v>1517</v>
      </c>
      <c r="F697" s="85" t="s">
        <v>1339</v>
      </c>
      <c r="G697" s="18" t="s">
        <v>122</v>
      </c>
      <c r="H697" s="45" t="s">
        <v>125</v>
      </c>
      <c r="I697" s="18" t="s">
        <v>75</v>
      </c>
      <c r="J697" s="49" t="s">
        <v>1518</v>
      </c>
      <c r="K697" s="48" t="s">
        <v>28</v>
      </c>
      <c r="L697" s="47" t="s">
        <v>90</v>
      </c>
      <c r="M697" s="44" t="s">
        <v>74</v>
      </c>
      <c r="N697" s="78" t="s">
        <v>75</v>
      </c>
      <c r="O697" s="78" t="s">
        <v>75</v>
      </c>
      <c r="P697" s="78" t="s">
        <v>75</v>
      </c>
      <c r="Q697" s="43" t="s">
        <v>1517</v>
      </c>
      <c r="R697" s="53" t="s">
        <v>76</v>
      </c>
      <c r="S697" s="76">
        <v>687.5</v>
      </c>
      <c r="T697" s="37">
        <v>1</v>
      </c>
      <c r="U697" s="83">
        <v>1</v>
      </c>
      <c r="V697" s="45">
        <f>SUMIF(ResumenCotizacion!$C:$C,E697,ResumenCotizacion!$P:$P)</f>
        <v>0</v>
      </c>
      <c r="W697" s="75">
        <f>IF(H697="USD",S697*SolCotizacion!$J$18,S697)</f>
        <v>2837635.625</v>
      </c>
      <c r="X697" s="3">
        <f>ROUND(W697/(1-VLOOKUP("Total porcentaje:",ResumenCotizacion!$F:$H,3,0)),2)</f>
        <v>2837635.63</v>
      </c>
      <c r="Y697" s="3">
        <f t="shared" si="32"/>
        <v>0</v>
      </c>
    </row>
    <row r="698" spans="1:25" ht="14.25" x14ac:dyDescent="0.2">
      <c r="A698" s="18" t="str">
        <f t="shared" si="30"/>
        <v>Catalogo principalCSP ACADEMICOe28ec581-d18a-4c1f-bd3e-75f24082a5b2</v>
      </c>
      <c r="B698" s="18" t="str">
        <f t="shared" si="31"/>
        <v>e28ec581-d18a-4c1f-bd3e-75f24082a5b2CSP ACADEMICO</v>
      </c>
      <c r="C698" s="18"/>
      <c r="D698" s="18" t="s">
        <v>122</v>
      </c>
      <c r="E698" s="46" t="s">
        <v>1519</v>
      </c>
      <c r="F698" s="85" t="s">
        <v>1339</v>
      </c>
      <c r="G698" s="18" t="s">
        <v>122</v>
      </c>
      <c r="H698" s="45" t="s">
        <v>125</v>
      </c>
      <c r="I698" s="18" t="s">
        <v>75</v>
      </c>
      <c r="J698" s="49" t="s">
        <v>1520</v>
      </c>
      <c r="K698" s="48" t="s">
        <v>28</v>
      </c>
      <c r="L698" s="47" t="s">
        <v>90</v>
      </c>
      <c r="M698" s="44" t="s">
        <v>74</v>
      </c>
      <c r="N698" s="78" t="s">
        <v>75</v>
      </c>
      <c r="O698" s="78" t="s">
        <v>75</v>
      </c>
      <c r="P698" s="78" t="s">
        <v>75</v>
      </c>
      <c r="Q698" s="43" t="s">
        <v>1519</v>
      </c>
      <c r="R698" s="53" t="s">
        <v>76</v>
      </c>
      <c r="S698" s="76">
        <v>500</v>
      </c>
      <c r="T698" s="37">
        <v>1</v>
      </c>
      <c r="U698" s="83">
        <v>1</v>
      </c>
      <c r="V698" s="45">
        <f>SUMIF(ResumenCotizacion!$C:$C,E698,ResumenCotizacion!$P:$P)</f>
        <v>0</v>
      </c>
      <c r="W698" s="75">
        <f>IF(H698="USD",S698*SolCotizacion!$J$18,S698)</f>
        <v>2063735.0000000002</v>
      </c>
      <c r="X698" s="3">
        <f>ROUND(W698/(1-VLOOKUP("Total porcentaje:",ResumenCotizacion!$F:$H,3,0)),2)</f>
        <v>2063735</v>
      </c>
      <c r="Y698" s="3">
        <f t="shared" si="32"/>
        <v>0</v>
      </c>
    </row>
    <row r="699" spans="1:25" ht="14.25" x14ac:dyDescent="0.2">
      <c r="A699" s="18" t="str">
        <f t="shared" si="30"/>
        <v>Catalogo principalCSP ACADEMICOf4cb7b65-10f3-4131-a9ed-625928db1f66</v>
      </c>
      <c r="B699" s="18" t="str">
        <f t="shared" si="31"/>
        <v>f4cb7b65-10f3-4131-a9ed-625928db1f66CSP ACADEMICO</v>
      </c>
      <c r="C699" s="18"/>
      <c r="D699" s="18" t="s">
        <v>122</v>
      </c>
      <c r="E699" s="46" t="s">
        <v>1521</v>
      </c>
      <c r="F699" s="85" t="s">
        <v>1339</v>
      </c>
      <c r="G699" s="18" t="s">
        <v>122</v>
      </c>
      <c r="H699" s="45" t="s">
        <v>125</v>
      </c>
      <c r="I699" s="18" t="s">
        <v>75</v>
      </c>
      <c r="J699" s="49" t="s">
        <v>1522</v>
      </c>
      <c r="K699" s="48" t="s">
        <v>28</v>
      </c>
      <c r="L699" s="47" t="s">
        <v>90</v>
      </c>
      <c r="M699" s="44" t="s">
        <v>74</v>
      </c>
      <c r="N699" s="78" t="s">
        <v>75</v>
      </c>
      <c r="O699" s="78" t="s">
        <v>75</v>
      </c>
      <c r="P699" s="78" t="s">
        <v>75</v>
      </c>
      <c r="Q699" s="43" t="s">
        <v>1521</v>
      </c>
      <c r="R699" s="53" t="s">
        <v>76</v>
      </c>
      <c r="S699" s="76">
        <v>412.5</v>
      </c>
      <c r="T699" s="37">
        <v>1</v>
      </c>
      <c r="U699" s="83">
        <v>1</v>
      </c>
      <c r="V699" s="45">
        <f>SUMIF(ResumenCotizacion!$C:$C,E699,ResumenCotizacion!$P:$P)</f>
        <v>0</v>
      </c>
      <c r="W699" s="75">
        <f>IF(H699="USD",S699*SolCotizacion!$J$18,S699)</f>
        <v>1702581.375</v>
      </c>
      <c r="X699" s="3">
        <f>ROUND(W699/(1-VLOOKUP("Total porcentaje:",ResumenCotizacion!$F:$H,3,0)),2)</f>
        <v>1702581.38</v>
      </c>
      <c r="Y699" s="3">
        <f t="shared" si="32"/>
        <v>0</v>
      </c>
    </row>
    <row r="700" spans="1:25" ht="14.25" x14ac:dyDescent="0.2">
      <c r="A700" s="18" t="str">
        <f t="shared" si="30"/>
        <v>Catalogo principalCSP ACADEMICO6e43db5b-5f2c-4617-b735-0a78e84b7a3e</v>
      </c>
      <c r="B700" s="18" t="str">
        <f t="shared" si="31"/>
        <v>6e43db5b-5f2c-4617-b735-0a78e84b7a3eCSP ACADEMICO</v>
      </c>
      <c r="C700" s="18"/>
      <c r="D700" s="18" t="s">
        <v>122</v>
      </c>
      <c r="E700" s="46" t="s">
        <v>1523</v>
      </c>
      <c r="F700" s="85" t="s">
        <v>1339</v>
      </c>
      <c r="G700" s="18" t="s">
        <v>122</v>
      </c>
      <c r="H700" s="45" t="s">
        <v>125</v>
      </c>
      <c r="I700" s="18" t="s">
        <v>75</v>
      </c>
      <c r="J700" s="49" t="s">
        <v>1524</v>
      </c>
      <c r="K700" s="48" t="s">
        <v>28</v>
      </c>
      <c r="L700" s="47" t="s">
        <v>90</v>
      </c>
      <c r="M700" s="44" t="s">
        <v>74</v>
      </c>
      <c r="N700" s="78" t="s">
        <v>75</v>
      </c>
      <c r="O700" s="78" t="s">
        <v>75</v>
      </c>
      <c r="P700" s="78" t="s">
        <v>75</v>
      </c>
      <c r="Q700" s="43" t="s">
        <v>1523</v>
      </c>
      <c r="R700" s="53" t="s">
        <v>76</v>
      </c>
      <c r="S700" s="76">
        <v>300</v>
      </c>
      <c r="T700" s="37">
        <v>1</v>
      </c>
      <c r="U700" s="83">
        <v>1</v>
      </c>
      <c r="V700" s="45">
        <f>SUMIF(ResumenCotizacion!$C:$C,E700,ResumenCotizacion!$P:$P)</f>
        <v>0</v>
      </c>
      <c r="W700" s="75">
        <f>IF(H700="USD",S700*SolCotizacion!$J$18,S700)</f>
        <v>1238241</v>
      </c>
      <c r="X700" s="3">
        <f>ROUND(W700/(1-VLOOKUP("Total porcentaje:",ResumenCotizacion!$F:$H,3,0)),2)</f>
        <v>1238241</v>
      </c>
      <c r="Y700" s="3">
        <f t="shared" si="32"/>
        <v>0</v>
      </c>
    </row>
    <row r="701" spans="1:25" ht="14.25" x14ac:dyDescent="0.2">
      <c r="A701" s="18" t="str">
        <f t="shared" si="30"/>
        <v>Catalogo principalCSP ACADEMICO7e0ebe81-fee6-4f09-b901-eb407ef10497</v>
      </c>
      <c r="B701" s="18" t="str">
        <f t="shared" si="31"/>
        <v>7e0ebe81-fee6-4f09-b901-eb407ef10497CSP ACADEMICO</v>
      </c>
      <c r="C701" s="18"/>
      <c r="D701" s="18" t="s">
        <v>122</v>
      </c>
      <c r="E701" s="46" t="s">
        <v>1525</v>
      </c>
      <c r="F701" s="85" t="s">
        <v>1339</v>
      </c>
      <c r="G701" s="18" t="s">
        <v>122</v>
      </c>
      <c r="H701" s="45" t="s">
        <v>125</v>
      </c>
      <c r="I701" s="18" t="s">
        <v>75</v>
      </c>
      <c r="J701" s="49" t="s">
        <v>1526</v>
      </c>
      <c r="K701" s="48" t="s">
        <v>28</v>
      </c>
      <c r="L701" s="47" t="s">
        <v>90</v>
      </c>
      <c r="M701" s="44" t="s">
        <v>74</v>
      </c>
      <c r="N701" s="78" t="s">
        <v>75</v>
      </c>
      <c r="O701" s="78" t="s">
        <v>75</v>
      </c>
      <c r="P701" s="78" t="s">
        <v>75</v>
      </c>
      <c r="Q701" s="43" t="s">
        <v>1525</v>
      </c>
      <c r="R701" s="53" t="s">
        <v>76</v>
      </c>
      <c r="S701" s="76">
        <v>275</v>
      </c>
      <c r="T701" s="37">
        <v>1</v>
      </c>
      <c r="U701" s="83">
        <v>1</v>
      </c>
      <c r="V701" s="45">
        <f>SUMIF(ResumenCotizacion!$C:$C,E701,ResumenCotizacion!$P:$P)</f>
        <v>0</v>
      </c>
      <c r="W701" s="75">
        <f>IF(H701="USD",S701*SolCotizacion!$J$18,S701)</f>
        <v>1135054.25</v>
      </c>
      <c r="X701" s="3">
        <f>ROUND(W701/(1-VLOOKUP("Total porcentaje:",ResumenCotizacion!$F:$H,3,0)),2)</f>
        <v>1135054.25</v>
      </c>
      <c r="Y701" s="3">
        <f t="shared" si="32"/>
        <v>0</v>
      </c>
    </row>
    <row r="702" spans="1:25" ht="14.25" x14ac:dyDescent="0.2">
      <c r="A702" s="18" t="str">
        <f t="shared" si="30"/>
        <v>Catalogo principalCSP ACADEMICOc99cc6f6-3fd9-4215-8aa8-bb0b3fd088a0</v>
      </c>
      <c r="B702" s="18" t="str">
        <f t="shared" si="31"/>
        <v>c99cc6f6-3fd9-4215-8aa8-bb0b3fd088a0CSP ACADEMICO</v>
      </c>
      <c r="C702" s="18"/>
      <c r="D702" s="18" t="s">
        <v>122</v>
      </c>
      <c r="E702" s="46" t="s">
        <v>1527</v>
      </c>
      <c r="F702" s="85" t="s">
        <v>1339</v>
      </c>
      <c r="G702" s="18" t="s">
        <v>122</v>
      </c>
      <c r="H702" s="45" t="s">
        <v>125</v>
      </c>
      <c r="I702" s="18" t="s">
        <v>75</v>
      </c>
      <c r="J702" s="49" t="s">
        <v>1528</v>
      </c>
      <c r="K702" s="48" t="s">
        <v>28</v>
      </c>
      <c r="L702" s="47" t="s">
        <v>90</v>
      </c>
      <c r="M702" s="44" t="s">
        <v>74</v>
      </c>
      <c r="N702" s="78" t="s">
        <v>75</v>
      </c>
      <c r="O702" s="78" t="s">
        <v>75</v>
      </c>
      <c r="P702" s="78" t="s">
        <v>75</v>
      </c>
      <c r="Q702" s="43" t="s">
        <v>1527</v>
      </c>
      <c r="R702" s="53" t="s">
        <v>76</v>
      </c>
      <c r="S702" s="76">
        <v>200</v>
      </c>
      <c r="T702" s="37">
        <v>1</v>
      </c>
      <c r="U702" s="83">
        <v>1</v>
      </c>
      <c r="V702" s="45">
        <f>SUMIF(ResumenCotizacion!$C:$C,E702,ResumenCotizacion!$P:$P)</f>
        <v>0</v>
      </c>
      <c r="W702" s="75">
        <f>IF(H702="USD",S702*SolCotizacion!$J$18,S702)</f>
        <v>825494</v>
      </c>
      <c r="X702" s="3">
        <f>ROUND(W702/(1-VLOOKUP("Total porcentaje:",ResumenCotizacion!$F:$H,3,0)),2)</f>
        <v>825494</v>
      </c>
      <c r="Y702" s="3">
        <f t="shared" si="32"/>
        <v>0</v>
      </c>
    </row>
    <row r="703" spans="1:25" ht="14.25" x14ac:dyDescent="0.2">
      <c r="A703" s="18" t="str">
        <f t="shared" si="30"/>
        <v>Catalogo principalCSP ACADEMICO3b319394-6c41-42a9-b3e1-b75bfe8c5da2</v>
      </c>
      <c r="B703" s="18" t="str">
        <f t="shared" si="31"/>
        <v>3b319394-6c41-42a9-b3e1-b75bfe8c5da2CSP ACADEMICO</v>
      </c>
      <c r="C703" s="18"/>
      <c r="D703" s="18" t="s">
        <v>122</v>
      </c>
      <c r="E703" s="46" t="s">
        <v>1529</v>
      </c>
      <c r="F703" s="85" t="s">
        <v>1339</v>
      </c>
      <c r="G703" s="18" t="s">
        <v>122</v>
      </c>
      <c r="H703" s="45" t="s">
        <v>125</v>
      </c>
      <c r="I703" s="18" t="s">
        <v>75</v>
      </c>
      <c r="J703" s="49" t="s">
        <v>1530</v>
      </c>
      <c r="K703" s="48" t="s">
        <v>28</v>
      </c>
      <c r="L703" s="47" t="s">
        <v>90</v>
      </c>
      <c r="M703" s="44" t="s">
        <v>74</v>
      </c>
      <c r="N703" s="78" t="s">
        <v>75</v>
      </c>
      <c r="O703" s="78" t="s">
        <v>75</v>
      </c>
      <c r="P703" s="78" t="s">
        <v>75</v>
      </c>
      <c r="Q703" s="43" t="s">
        <v>1529</v>
      </c>
      <c r="R703" s="53" t="s">
        <v>76</v>
      </c>
      <c r="S703" s="76">
        <v>412.5</v>
      </c>
      <c r="T703" s="37">
        <v>1</v>
      </c>
      <c r="U703" s="83">
        <v>1</v>
      </c>
      <c r="V703" s="45">
        <f>SUMIF(ResumenCotizacion!$C:$C,E703,ResumenCotizacion!$P:$P)</f>
        <v>0</v>
      </c>
      <c r="W703" s="75">
        <f>IF(H703="USD",S703*SolCotizacion!$J$18,S703)</f>
        <v>1702581.375</v>
      </c>
      <c r="X703" s="3">
        <f>ROUND(W703/(1-VLOOKUP("Total porcentaje:",ResumenCotizacion!$F:$H,3,0)),2)</f>
        <v>1702581.38</v>
      </c>
      <c r="Y703" s="3">
        <f t="shared" si="32"/>
        <v>0</v>
      </c>
    </row>
    <row r="704" spans="1:25" ht="14.25" x14ac:dyDescent="0.2">
      <c r="A704" s="18" t="str">
        <f t="shared" si="30"/>
        <v>Catalogo principalCSP ACADEMICO643161bc-f76d-4908-9153-7eeab54c7447</v>
      </c>
      <c r="B704" s="18" t="str">
        <f t="shared" si="31"/>
        <v>643161bc-f76d-4908-9153-7eeab54c7447CSP ACADEMICO</v>
      </c>
      <c r="C704" s="18"/>
      <c r="D704" s="18" t="s">
        <v>122</v>
      </c>
      <c r="E704" s="46" t="s">
        <v>1531</v>
      </c>
      <c r="F704" s="85" t="s">
        <v>1339</v>
      </c>
      <c r="G704" s="18" t="s">
        <v>122</v>
      </c>
      <c r="H704" s="45" t="s">
        <v>125</v>
      </c>
      <c r="I704" s="18" t="s">
        <v>75</v>
      </c>
      <c r="J704" s="49" t="s">
        <v>1532</v>
      </c>
      <c r="K704" s="48" t="s">
        <v>28</v>
      </c>
      <c r="L704" s="47" t="s">
        <v>90</v>
      </c>
      <c r="M704" s="44" t="s">
        <v>74</v>
      </c>
      <c r="N704" s="78" t="s">
        <v>75</v>
      </c>
      <c r="O704" s="78" t="s">
        <v>75</v>
      </c>
      <c r="P704" s="78" t="s">
        <v>75</v>
      </c>
      <c r="Q704" s="43" t="s">
        <v>1531</v>
      </c>
      <c r="R704" s="53" t="s">
        <v>76</v>
      </c>
      <c r="S704" s="76">
        <v>300</v>
      </c>
      <c r="T704" s="37">
        <v>1</v>
      </c>
      <c r="U704" s="83">
        <v>1</v>
      </c>
      <c r="V704" s="45">
        <f>SUMIF(ResumenCotizacion!$C:$C,E704,ResumenCotizacion!$P:$P)</f>
        <v>0</v>
      </c>
      <c r="W704" s="75">
        <f>IF(H704="USD",S704*SolCotizacion!$J$18,S704)</f>
        <v>1238241</v>
      </c>
      <c r="X704" s="3">
        <f>ROUND(W704/(1-VLOOKUP("Total porcentaje:",ResumenCotizacion!$F:$H,3,0)),2)</f>
        <v>1238241</v>
      </c>
      <c r="Y704" s="3">
        <f t="shared" si="32"/>
        <v>0</v>
      </c>
    </row>
    <row r="705" spans="1:25" ht="14.25" x14ac:dyDescent="0.2">
      <c r="A705" s="18" t="str">
        <f t="shared" si="30"/>
        <v>Catalogo principalCSP ACADEMICO51795973-17c6-41d5-8af3-d3a3d3773230</v>
      </c>
      <c r="B705" s="18" t="str">
        <f t="shared" si="31"/>
        <v>51795973-17c6-41d5-8af3-d3a3d3773230CSP ACADEMICO</v>
      </c>
      <c r="C705" s="18"/>
      <c r="D705" s="18" t="s">
        <v>122</v>
      </c>
      <c r="E705" s="46" t="s">
        <v>1533</v>
      </c>
      <c r="F705" s="85" t="s">
        <v>1339</v>
      </c>
      <c r="G705" s="18" t="s">
        <v>122</v>
      </c>
      <c r="H705" s="45" t="s">
        <v>125</v>
      </c>
      <c r="I705" s="18" t="s">
        <v>75</v>
      </c>
      <c r="J705" s="49" t="s">
        <v>1534</v>
      </c>
      <c r="K705" s="48" t="s">
        <v>28</v>
      </c>
      <c r="L705" s="47" t="s">
        <v>90</v>
      </c>
      <c r="M705" s="44" t="s">
        <v>74</v>
      </c>
      <c r="N705" s="78" t="s">
        <v>75</v>
      </c>
      <c r="O705" s="78" t="s">
        <v>75</v>
      </c>
      <c r="P705" s="78" t="s">
        <v>75</v>
      </c>
      <c r="Q705" s="43" t="s">
        <v>1533</v>
      </c>
      <c r="R705" s="53" t="s">
        <v>76</v>
      </c>
      <c r="S705" s="76">
        <v>825</v>
      </c>
      <c r="T705" s="37">
        <v>1</v>
      </c>
      <c r="U705" s="83">
        <v>1</v>
      </c>
      <c r="V705" s="45">
        <f>SUMIF(ResumenCotizacion!$C:$C,E705,ResumenCotizacion!$P:$P)</f>
        <v>0</v>
      </c>
      <c r="W705" s="75">
        <f>IF(H705="USD",S705*SolCotizacion!$J$18,S705)</f>
        <v>3405162.75</v>
      </c>
      <c r="X705" s="3">
        <f>ROUND(W705/(1-VLOOKUP("Total porcentaje:",ResumenCotizacion!$F:$H,3,0)),2)</f>
        <v>3405162.75</v>
      </c>
      <c r="Y705" s="3">
        <f t="shared" si="32"/>
        <v>0</v>
      </c>
    </row>
    <row r="706" spans="1:25" ht="14.25" x14ac:dyDescent="0.2">
      <c r="A706" s="18" t="str">
        <f t="shared" ref="A706:A769" si="33">D706&amp;F706&amp;E706</f>
        <v>Catalogo principalCSP ACADEMICO00b75335-3cce-4b08-acd6-2b795f922137</v>
      </c>
      <c r="B706" s="18" t="str">
        <f t="shared" ref="B706:B769" si="34">E706&amp;F706</f>
        <v>00b75335-3cce-4b08-acd6-2b795f922137CSP ACADEMICO</v>
      </c>
      <c r="C706" s="18"/>
      <c r="D706" s="18" t="s">
        <v>122</v>
      </c>
      <c r="E706" s="46" t="s">
        <v>1535</v>
      </c>
      <c r="F706" s="85" t="s">
        <v>1339</v>
      </c>
      <c r="G706" s="18" t="s">
        <v>122</v>
      </c>
      <c r="H706" s="45" t="s">
        <v>125</v>
      </c>
      <c r="I706" s="18" t="s">
        <v>75</v>
      </c>
      <c r="J706" s="49" t="s">
        <v>1536</v>
      </c>
      <c r="K706" s="48" t="s">
        <v>28</v>
      </c>
      <c r="L706" s="47" t="s">
        <v>90</v>
      </c>
      <c r="M706" s="44" t="s">
        <v>74</v>
      </c>
      <c r="N706" s="78" t="s">
        <v>75</v>
      </c>
      <c r="O706" s="78" t="s">
        <v>75</v>
      </c>
      <c r="P706" s="78" t="s">
        <v>75</v>
      </c>
      <c r="Q706" s="43" t="s">
        <v>1535</v>
      </c>
      <c r="R706" s="53" t="s">
        <v>76</v>
      </c>
      <c r="S706" s="76">
        <v>600</v>
      </c>
      <c r="T706" s="37">
        <v>1</v>
      </c>
      <c r="U706" s="83">
        <v>1</v>
      </c>
      <c r="V706" s="45">
        <f>SUMIF(ResumenCotizacion!$C:$C,E706,ResumenCotizacion!$P:$P)</f>
        <v>0</v>
      </c>
      <c r="W706" s="75">
        <f>IF(H706="USD",S706*SolCotizacion!$J$18,S706)</f>
        <v>2476482</v>
      </c>
      <c r="X706" s="3">
        <f>ROUND(W706/(1-VLOOKUP("Total porcentaje:",ResumenCotizacion!$F:$H,3,0)),2)</f>
        <v>2476482</v>
      </c>
      <c r="Y706" s="3">
        <f t="shared" si="32"/>
        <v>0</v>
      </c>
    </row>
    <row r="707" spans="1:25" ht="14.25" x14ac:dyDescent="0.2">
      <c r="A707" s="18" t="str">
        <f t="shared" si="33"/>
        <v>Catalogo principalCSP ACADEMICO1ec83327-72dd-481c-acc4-87ab518d5a00</v>
      </c>
      <c r="B707" s="18" t="str">
        <f t="shared" si="34"/>
        <v>1ec83327-72dd-481c-acc4-87ab518d5a00CSP ACADEMICO</v>
      </c>
      <c r="C707" s="18"/>
      <c r="D707" s="18" t="s">
        <v>122</v>
      </c>
      <c r="E707" s="46" t="s">
        <v>1537</v>
      </c>
      <c r="F707" s="85" t="s">
        <v>1339</v>
      </c>
      <c r="G707" s="18" t="s">
        <v>122</v>
      </c>
      <c r="H707" s="45" t="s">
        <v>125</v>
      </c>
      <c r="I707" s="18" t="s">
        <v>75</v>
      </c>
      <c r="J707" s="49" t="s">
        <v>1538</v>
      </c>
      <c r="K707" s="48" t="s">
        <v>28</v>
      </c>
      <c r="L707" s="47" t="s">
        <v>90</v>
      </c>
      <c r="M707" s="44" t="s">
        <v>74</v>
      </c>
      <c r="N707" s="78" t="s">
        <v>75</v>
      </c>
      <c r="O707" s="78" t="s">
        <v>75</v>
      </c>
      <c r="P707" s="78" t="s">
        <v>75</v>
      </c>
      <c r="Q707" s="43" t="s">
        <v>1537</v>
      </c>
      <c r="R707" s="53" t="s">
        <v>76</v>
      </c>
      <c r="S707" s="76">
        <v>27.5</v>
      </c>
      <c r="T707" s="37">
        <v>1</v>
      </c>
      <c r="U707" s="83">
        <v>1</v>
      </c>
      <c r="V707" s="45">
        <f>SUMIF(ResumenCotizacion!$C:$C,E707,ResumenCotizacion!$P:$P)</f>
        <v>0</v>
      </c>
      <c r="W707" s="75">
        <f>IF(H707="USD",S707*SolCotizacion!$J$18,S707)</f>
        <v>113505.425</v>
      </c>
      <c r="X707" s="3">
        <f>ROUND(W707/(1-VLOOKUP("Total porcentaje:",ResumenCotizacion!$F:$H,3,0)),2)</f>
        <v>113505.43</v>
      </c>
      <c r="Y707" s="3">
        <f t="shared" ref="Y707:Y770" si="35">V707*X707</f>
        <v>0</v>
      </c>
    </row>
    <row r="708" spans="1:25" ht="14.25" x14ac:dyDescent="0.2">
      <c r="A708" s="18" t="str">
        <f t="shared" si="33"/>
        <v>Catalogo principalCSP ACADEMICOeca4378b-b97e-4f23-ae73-ef01a63293ed</v>
      </c>
      <c r="B708" s="18" t="str">
        <f t="shared" si="34"/>
        <v>eca4378b-b97e-4f23-ae73-ef01a63293edCSP ACADEMICO</v>
      </c>
      <c r="C708" s="18"/>
      <c r="D708" s="18" t="s">
        <v>122</v>
      </c>
      <c r="E708" s="46" t="s">
        <v>1539</v>
      </c>
      <c r="F708" s="85" t="s">
        <v>1339</v>
      </c>
      <c r="G708" s="18" t="s">
        <v>122</v>
      </c>
      <c r="H708" s="45" t="s">
        <v>125</v>
      </c>
      <c r="I708" s="18" t="s">
        <v>75</v>
      </c>
      <c r="J708" s="49" t="s">
        <v>1540</v>
      </c>
      <c r="K708" s="48" t="s">
        <v>28</v>
      </c>
      <c r="L708" s="47" t="s">
        <v>90</v>
      </c>
      <c r="M708" s="44" t="s">
        <v>74</v>
      </c>
      <c r="N708" s="78" t="s">
        <v>75</v>
      </c>
      <c r="O708" s="78" t="s">
        <v>75</v>
      </c>
      <c r="P708" s="78" t="s">
        <v>75</v>
      </c>
      <c r="Q708" s="43" t="s">
        <v>1539</v>
      </c>
      <c r="R708" s="53" t="s">
        <v>76</v>
      </c>
      <c r="S708" s="76">
        <v>20</v>
      </c>
      <c r="T708" s="37">
        <v>1</v>
      </c>
      <c r="U708" s="83">
        <v>1</v>
      </c>
      <c r="V708" s="45">
        <f>SUMIF(ResumenCotizacion!$C:$C,E708,ResumenCotizacion!$P:$P)</f>
        <v>0</v>
      </c>
      <c r="W708" s="75">
        <f>IF(H708="USD",S708*SolCotizacion!$J$18,S708)</f>
        <v>82549.400000000009</v>
      </c>
      <c r="X708" s="3">
        <f>ROUND(W708/(1-VLOOKUP("Total porcentaje:",ResumenCotizacion!$F:$H,3,0)),2)</f>
        <v>82549.399999999994</v>
      </c>
      <c r="Y708" s="3">
        <f t="shared" si="35"/>
        <v>0</v>
      </c>
    </row>
    <row r="709" spans="1:25" ht="14.25" x14ac:dyDescent="0.2">
      <c r="A709" s="18" t="str">
        <f t="shared" si="33"/>
        <v>Catalogo principalCSP ACADEMICOe67fe55c-1e6c-47d7-b8b8-9c7d85c778ff</v>
      </c>
      <c r="B709" s="18" t="str">
        <f t="shared" si="34"/>
        <v>e67fe55c-1e6c-47d7-b8b8-9c7d85c778ffCSP ACADEMICO</v>
      </c>
      <c r="C709" s="18"/>
      <c r="D709" s="18" t="s">
        <v>122</v>
      </c>
      <c r="E709" s="46" t="s">
        <v>1541</v>
      </c>
      <c r="F709" s="85" t="s">
        <v>1339</v>
      </c>
      <c r="G709" s="18" t="s">
        <v>122</v>
      </c>
      <c r="H709" s="45" t="s">
        <v>125</v>
      </c>
      <c r="I709" s="18" t="s">
        <v>75</v>
      </c>
      <c r="J709" s="49" t="s">
        <v>1542</v>
      </c>
      <c r="K709" s="48" t="s">
        <v>28</v>
      </c>
      <c r="L709" s="47" t="s">
        <v>90</v>
      </c>
      <c r="M709" s="44" t="s">
        <v>74</v>
      </c>
      <c r="N709" s="78" t="s">
        <v>75</v>
      </c>
      <c r="O709" s="78" t="s">
        <v>75</v>
      </c>
      <c r="P709" s="78" t="s">
        <v>75</v>
      </c>
      <c r="Q709" s="43" t="s">
        <v>1541</v>
      </c>
      <c r="R709" s="53" t="s">
        <v>76</v>
      </c>
      <c r="S709" s="76">
        <v>41.3</v>
      </c>
      <c r="T709" s="37">
        <v>1</v>
      </c>
      <c r="U709" s="83">
        <v>1</v>
      </c>
      <c r="V709" s="45">
        <f>SUMIF(ResumenCotizacion!$C:$C,E709,ResumenCotizacion!$P:$P)</f>
        <v>0</v>
      </c>
      <c r="W709" s="75">
        <f>IF(H709="USD",S709*SolCotizacion!$J$18,S709)</f>
        <v>170464.511</v>
      </c>
      <c r="X709" s="3">
        <f>ROUND(W709/(1-VLOOKUP("Total porcentaje:",ResumenCotizacion!$F:$H,3,0)),2)</f>
        <v>170464.51</v>
      </c>
      <c r="Y709" s="3">
        <f t="shared" si="35"/>
        <v>0</v>
      </c>
    </row>
    <row r="710" spans="1:25" ht="14.25" x14ac:dyDescent="0.2">
      <c r="A710" s="18" t="str">
        <f t="shared" si="33"/>
        <v>Catalogo principalCSP ACADEMICO16fa20c0-cecd-422d-9cb6-dad535d7ee9f</v>
      </c>
      <c r="B710" s="18" t="str">
        <f t="shared" si="34"/>
        <v>16fa20c0-cecd-422d-9cb6-dad535d7ee9fCSP ACADEMICO</v>
      </c>
      <c r="C710" s="18"/>
      <c r="D710" s="18" t="s">
        <v>122</v>
      </c>
      <c r="E710" s="46" t="s">
        <v>1543</v>
      </c>
      <c r="F710" s="85" t="s">
        <v>1339</v>
      </c>
      <c r="G710" s="18" t="s">
        <v>122</v>
      </c>
      <c r="H710" s="45" t="s">
        <v>125</v>
      </c>
      <c r="I710" s="18" t="s">
        <v>75</v>
      </c>
      <c r="J710" s="49" t="s">
        <v>1544</v>
      </c>
      <c r="K710" s="48" t="s">
        <v>28</v>
      </c>
      <c r="L710" s="47" t="s">
        <v>90</v>
      </c>
      <c r="M710" s="44" t="s">
        <v>74</v>
      </c>
      <c r="N710" s="78" t="s">
        <v>75</v>
      </c>
      <c r="O710" s="78" t="s">
        <v>75</v>
      </c>
      <c r="P710" s="78" t="s">
        <v>75</v>
      </c>
      <c r="Q710" s="43" t="s">
        <v>1543</v>
      </c>
      <c r="R710" s="53" t="s">
        <v>76</v>
      </c>
      <c r="S710" s="76">
        <v>30</v>
      </c>
      <c r="T710" s="37">
        <v>1</v>
      </c>
      <c r="U710" s="83">
        <v>1</v>
      </c>
      <c r="V710" s="45">
        <f>SUMIF(ResumenCotizacion!$C:$C,E710,ResumenCotizacion!$P:$P)</f>
        <v>0</v>
      </c>
      <c r="W710" s="75">
        <f>IF(H710="USD",S710*SolCotizacion!$J$18,S710)</f>
        <v>123824.1</v>
      </c>
      <c r="X710" s="3">
        <f>ROUND(W710/(1-VLOOKUP("Total porcentaje:",ResumenCotizacion!$F:$H,3,0)),2)</f>
        <v>123824.1</v>
      </c>
      <c r="Y710" s="3">
        <f t="shared" si="35"/>
        <v>0</v>
      </c>
    </row>
    <row r="711" spans="1:25" ht="14.25" x14ac:dyDescent="0.2">
      <c r="A711" s="18" t="str">
        <f t="shared" si="33"/>
        <v>Catalogo principalCSP ACADEMICOf2871ea5-b26e-4a13-8d3a-6a1dda820c72</v>
      </c>
      <c r="B711" s="18" t="str">
        <f t="shared" si="34"/>
        <v>f2871ea5-b26e-4a13-8d3a-6a1dda820c72CSP ACADEMICO</v>
      </c>
      <c r="C711" s="18"/>
      <c r="D711" s="18" t="s">
        <v>122</v>
      </c>
      <c r="E711" s="46" t="s">
        <v>1545</v>
      </c>
      <c r="F711" s="85" t="s">
        <v>1339</v>
      </c>
      <c r="G711" s="18" t="s">
        <v>122</v>
      </c>
      <c r="H711" s="45" t="s">
        <v>125</v>
      </c>
      <c r="I711" s="18" t="s">
        <v>75</v>
      </c>
      <c r="J711" s="49" t="s">
        <v>1546</v>
      </c>
      <c r="K711" s="48" t="s">
        <v>28</v>
      </c>
      <c r="L711" s="47" t="s">
        <v>90</v>
      </c>
      <c r="M711" s="44" t="s">
        <v>74</v>
      </c>
      <c r="N711" s="78" t="s">
        <v>75</v>
      </c>
      <c r="O711" s="78" t="s">
        <v>75</v>
      </c>
      <c r="P711" s="78" t="s">
        <v>75</v>
      </c>
      <c r="Q711" s="43" t="s">
        <v>1545</v>
      </c>
      <c r="R711" s="53" t="s">
        <v>76</v>
      </c>
      <c r="S711" s="76">
        <v>742.5</v>
      </c>
      <c r="T711" s="37">
        <v>1</v>
      </c>
      <c r="U711" s="83">
        <v>1</v>
      </c>
      <c r="V711" s="45">
        <f>SUMIF(ResumenCotizacion!$C:$C,E711,ResumenCotizacion!$P:$P)</f>
        <v>0</v>
      </c>
      <c r="W711" s="75">
        <f>IF(H711="USD",S711*SolCotizacion!$J$18,S711)</f>
        <v>3064646.4750000001</v>
      </c>
      <c r="X711" s="3">
        <f>ROUND(W711/(1-VLOOKUP("Total porcentaje:",ResumenCotizacion!$F:$H,3,0)),2)</f>
        <v>3064646.48</v>
      </c>
      <c r="Y711" s="3">
        <f t="shared" si="35"/>
        <v>0</v>
      </c>
    </row>
    <row r="712" spans="1:25" ht="14.25" x14ac:dyDescent="0.2">
      <c r="A712" s="18" t="str">
        <f t="shared" si="33"/>
        <v>Catalogo principalCSP ACADEMICO76642878-563b-4b30-9c9a-f7049b853743</v>
      </c>
      <c r="B712" s="18" t="str">
        <f t="shared" si="34"/>
        <v>76642878-563b-4b30-9c9a-f7049b853743CSP ACADEMICO</v>
      </c>
      <c r="C712" s="18"/>
      <c r="D712" s="18" t="s">
        <v>122</v>
      </c>
      <c r="E712" s="46" t="s">
        <v>1547</v>
      </c>
      <c r="F712" s="85" t="s">
        <v>1339</v>
      </c>
      <c r="G712" s="18" t="s">
        <v>122</v>
      </c>
      <c r="H712" s="45" t="s">
        <v>125</v>
      </c>
      <c r="I712" s="18" t="s">
        <v>75</v>
      </c>
      <c r="J712" s="49" t="s">
        <v>1548</v>
      </c>
      <c r="K712" s="48" t="s">
        <v>28</v>
      </c>
      <c r="L712" s="47" t="s">
        <v>90</v>
      </c>
      <c r="M712" s="44" t="s">
        <v>74</v>
      </c>
      <c r="N712" s="78" t="s">
        <v>75</v>
      </c>
      <c r="O712" s="78" t="s">
        <v>75</v>
      </c>
      <c r="P712" s="78" t="s">
        <v>75</v>
      </c>
      <c r="Q712" s="43" t="s">
        <v>1547</v>
      </c>
      <c r="R712" s="53" t="s">
        <v>76</v>
      </c>
      <c r="S712" s="76">
        <v>2227.5</v>
      </c>
      <c r="T712" s="37">
        <v>1</v>
      </c>
      <c r="U712" s="83">
        <v>1</v>
      </c>
      <c r="V712" s="45">
        <f>SUMIF(ResumenCotizacion!$C:$C,E712,ResumenCotizacion!$P:$P)</f>
        <v>0</v>
      </c>
      <c r="W712" s="75">
        <f>IF(H712="USD",S712*SolCotizacion!$J$18,S712)</f>
        <v>9193939.4250000007</v>
      </c>
      <c r="X712" s="3">
        <f>ROUND(W712/(1-VLOOKUP("Total porcentaje:",ResumenCotizacion!$F:$H,3,0)),2)</f>
        <v>9193939.4299999997</v>
      </c>
      <c r="Y712" s="3">
        <f t="shared" si="35"/>
        <v>0</v>
      </c>
    </row>
    <row r="713" spans="1:25" ht="14.25" x14ac:dyDescent="0.2">
      <c r="A713" s="18" t="str">
        <f t="shared" si="33"/>
        <v>Catalogo principalCSP ACADEMICOc7bcf2b6-7558-4013-ac24-5f4db30df525</v>
      </c>
      <c r="B713" s="18" t="str">
        <f t="shared" si="34"/>
        <v>c7bcf2b6-7558-4013-ac24-5f4db30df525CSP ACADEMICO</v>
      </c>
      <c r="C713" s="18"/>
      <c r="D713" s="18" t="s">
        <v>122</v>
      </c>
      <c r="E713" s="46" t="s">
        <v>1549</v>
      </c>
      <c r="F713" s="85" t="s">
        <v>1339</v>
      </c>
      <c r="G713" s="18" t="s">
        <v>122</v>
      </c>
      <c r="H713" s="45" t="s">
        <v>125</v>
      </c>
      <c r="I713" s="18" t="s">
        <v>75</v>
      </c>
      <c r="J713" s="49" t="s">
        <v>1550</v>
      </c>
      <c r="K713" s="48" t="s">
        <v>28</v>
      </c>
      <c r="L713" s="47" t="s">
        <v>90</v>
      </c>
      <c r="M713" s="44" t="s">
        <v>74</v>
      </c>
      <c r="N713" s="78" t="s">
        <v>75</v>
      </c>
      <c r="O713" s="78" t="s">
        <v>75</v>
      </c>
      <c r="P713" s="78" t="s">
        <v>75</v>
      </c>
      <c r="Q713" s="43" t="s">
        <v>1549</v>
      </c>
      <c r="R713" s="53" t="s">
        <v>76</v>
      </c>
      <c r="S713" s="76">
        <v>4345</v>
      </c>
      <c r="T713" s="37">
        <v>1</v>
      </c>
      <c r="U713" s="83">
        <v>1</v>
      </c>
      <c r="V713" s="45">
        <f>SUMIF(ResumenCotizacion!$C:$C,E713,ResumenCotizacion!$P:$P)</f>
        <v>0</v>
      </c>
      <c r="W713" s="75">
        <f>IF(H713="USD",S713*SolCotizacion!$J$18,S713)</f>
        <v>17933857.150000002</v>
      </c>
      <c r="X713" s="3">
        <f>ROUND(W713/(1-VLOOKUP("Total porcentaje:",ResumenCotizacion!$F:$H,3,0)),2)</f>
        <v>17933857.149999999</v>
      </c>
      <c r="Y713" s="3">
        <f t="shared" si="35"/>
        <v>0</v>
      </c>
    </row>
    <row r="714" spans="1:25" ht="14.25" x14ac:dyDescent="0.2">
      <c r="A714" s="18" t="str">
        <f t="shared" si="33"/>
        <v>Catalogo principalCSP ACADEMICO435f5608-fdf6-4413-a0f1-26b7d2c01cbd</v>
      </c>
      <c r="B714" s="18" t="str">
        <f t="shared" si="34"/>
        <v>435f5608-fdf6-4413-a0f1-26b7d2c01cbdCSP ACADEMICO</v>
      </c>
      <c r="C714" s="18"/>
      <c r="D714" s="18" t="s">
        <v>122</v>
      </c>
      <c r="E714" s="46" t="s">
        <v>1551</v>
      </c>
      <c r="F714" s="85" t="s">
        <v>1339</v>
      </c>
      <c r="G714" s="18" t="s">
        <v>122</v>
      </c>
      <c r="H714" s="45" t="s">
        <v>125</v>
      </c>
      <c r="I714" s="18" t="s">
        <v>75</v>
      </c>
      <c r="J714" s="49" t="s">
        <v>1552</v>
      </c>
      <c r="K714" s="48" t="s">
        <v>28</v>
      </c>
      <c r="L714" s="47" t="s">
        <v>90</v>
      </c>
      <c r="M714" s="44" t="s">
        <v>74</v>
      </c>
      <c r="N714" s="78" t="s">
        <v>75</v>
      </c>
      <c r="O714" s="78" t="s">
        <v>75</v>
      </c>
      <c r="P714" s="78" t="s">
        <v>75</v>
      </c>
      <c r="Q714" s="43" t="s">
        <v>1551</v>
      </c>
      <c r="R714" s="53" t="s">
        <v>76</v>
      </c>
      <c r="S714" s="76">
        <v>6600</v>
      </c>
      <c r="T714" s="37">
        <v>1</v>
      </c>
      <c r="U714" s="83">
        <v>1</v>
      </c>
      <c r="V714" s="45">
        <f>SUMIF(ResumenCotizacion!$C:$C,E714,ResumenCotizacion!$P:$P)</f>
        <v>0</v>
      </c>
      <c r="W714" s="75">
        <f>IF(H714="USD",S714*SolCotizacion!$J$18,S714)</f>
        <v>27241302</v>
      </c>
      <c r="X714" s="3">
        <f>ROUND(W714/(1-VLOOKUP("Total porcentaje:",ResumenCotizacion!$F:$H,3,0)),2)</f>
        <v>27241302</v>
      </c>
      <c r="Y714" s="3">
        <f t="shared" si="35"/>
        <v>0</v>
      </c>
    </row>
    <row r="715" spans="1:25" ht="14.25" x14ac:dyDescent="0.2">
      <c r="A715" s="18" t="str">
        <f t="shared" si="33"/>
        <v>Catalogo principalCSP ACADEMICOdeb36286-e996-4b13-9c73-6394989e502c</v>
      </c>
      <c r="B715" s="18" t="str">
        <f t="shared" si="34"/>
        <v>deb36286-e996-4b13-9c73-6394989e502cCSP ACADEMICO</v>
      </c>
      <c r="C715" s="18"/>
      <c r="D715" s="18" t="s">
        <v>122</v>
      </c>
      <c r="E715" s="46" t="s">
        <v>1553</v>
      </c>
      <c r="F715" s="85" t="s">
        <v>1339</v>
      </c>
      <c r="G715" s="18" t="s">
        <v>122</v>
      </c>
      <c r="H715" s="45" t="s">
        <v>125</v>
      </c>
      <c r="I715" s="18" t="s">
        <v>75</v>
      </c>
      <c r="J715" s="49" t="s">
        <v>1554</v>
      </c>
      <c r="K715" s="48" t="s">
        <v>28</v>
      </c>
      <c r="L715" s="47" t="s">
        <v>90</v>
      </c>
      <c r="M715" s="44" t="s">
        <v>74</v>
      </c>
      <c r="N715" s="78" t="s">
        <v>75</v>
      </c>
      <c r="O715" s="78" t="s">
        <v>75</v>
      </c>
      <c r="P715" s="78" t="s">
        <v>75</v>
      </c>
      <c r="Q715" s="43" t="s">
        <v>1553</v>
      </c>
      <c r="R715" s="53" t="s">
        <v>76</v>
      </c>
      <c r="S715" s="76">
        <v>11</v>
      </c>
      <c r="T715" s="37">
        <v>1</v>
      </c>
      <c r="U715" s="83">
        <v>1</v>
      </c>
      <c r="V715" s="45">
        <f>SUMIF(ResumenCotizacion!$C:$C,E715,ResumenCotizacion!$P:$P)</f>
        <v>0</v>
      </c>
      <c r="W715" s="75">
        <f>IF(H715="USD",S715*SolCotizacion!$J$18,S715)</f>
        <v>45402.170000000006</v>
      </c>
      <c r="X715" s="3">
        <f>ROUND(W715/(1-VLOOKUP("Total porcentaje:",ResumenCotizacion!$F:$H,3,0)),2)</f>
        <v>45402.17</v>
      </c>
      <c r="Y715" s="3">
        <f t="shared" si="35"/>
        <v>0</v>
      </c>
    </row>
    <row r="716" spans="1:25" ht="14.25" x14ac:dyDescent="0.2">
      <c r="A716" s="18" t="str">
        <f t="shared" si="33"/>
        <v>Catalogo principalCSP ACADEMICO811466cf-81e6-4d7b-9ff8-652819453fb6</v>
      </c>
      <c r="B716" s="18" t="str">
        <f t="shared" si="34"/>
        <v>811466cf-81e6-4d7b-9ff8-652819453fb6CSP ACADEMICO</v>
      </c>
      <c r="C716" s="18"/>
      <c r="D716" s="18" t="s">
        <v>122</v>
      </c>
      <c r="E716" s="46" t="s">
        <v>1555</v>
      </c>
      <c r="F716" s="85" t="s">
        <v>1339</v>
      </c>
      <c r="G716" s="18" t="s">
        <v>122</v>
      </c>
      <c r="H716" s="45" t="s">
        <v>125</v>
      </c>
      <c r="I716" s="18" t="s">
        <v>75</v>
      </c>
      <c r="J716" s="49" t="s">
        <v>1556</v>
      </c>
      <c r="K716" s="48" t="s">
        <v>28</v>
      </c>
      <c r="L716" s="47" t="s">
        <v>90</v>
      </c>
      <c r="M716" s="44" t="s">
        <v>74</v>
      </c>
      <c r="N716" s="78" t="s">
        <v>75</v>
      </c>
      <c r="O716" s="78" t="s">
        <v>75</v>
      </c>
      <c r="P716" s="78" t="s">
        <v>75</v>
      </c>
      <c r="Q716" s="43" t="s">
        <v>1555</v>
      </c>
      <c r="R716" s="53" t="s">
        <v>76</v>
      </c>
      <c r="S716" s="76">
        <v>8</v>
      </c>
      <c r="T716" s="37">
        <v>1</v>
      </c>
      <c r="U716" s="83">
        <v>1</v>
      </c>
      <c r="V716" s="45">
        <f>SUMIF(ResumenCotizacion!$C:$C,E716,ResumenCotizacion!$P:$P)</f>
        <v>0</v>
      </c>
      <c r="W716" s="75">
        <f>IF(H716="USD",S716*SolCotizacion!$J$18,S716)</f>
        <v>33019.760000000002</v>
      </c>
      <c r="X716" s="3">
        <f>ROUND(W716/(1-VLOOKUP("Total porcentaje:",ResumenCotizacion!$F:$H,3,0)),2)</f>
        <v>33019.760000000002</v>
      </c>
      <c r="Y716" s="3">
        <f t="shared" si="35"/>
        <v>0</v>
      </c>
    </row>
    <row r="717" spans="1:25" ht="14.25" x14ac:dyDescent="0.2">
      <c r="A717" s="18" t="str">
        <f t="shared" si="33"/>
        <v>Catalogo principalCSP ACADEMICOc3e6d9c3-5eff-4a1d-9369-dda3f11a7713</v>
      </c>
      <c r="B717" s="18" t="str">
        <f t="shared" si="34"/>
        <v>c3e6d9c3-5eff-4a1d-9369-dda3f11a7713CSP ACADEMICO</v>
      </c>
      <c r="C717" s="18"/>
      <c r="D717" s="18" t="s">
        <v>122</v>
      </c>
      <c r="E717" s="46" t="s">
        <v>1557</v>
      </c>
      <c r="F717" s="85" t="s">
        <v>1339</v>
      </c>
      <c r="G717" s="18" t="s">
        <v>122</v>
      </c>
      <c r="H717" s="45" t="s">
        <v>125</v>
      </c>
      <c r="I717" s="18" t="s">
        <v>75</v>
      </c>
      <c r="J717" s="49" t="s">
        <v>1558</v>
      </c>
      <c r="K717" s="48" t="s">
        <v>28</v>
      </c>
      <c r="L717" s="47" t="s">
        <v>90</v>
      </c>
      <c r="M717" s="44" t="s">
        <v>74</v>
      </c>
      <c r="N717" s="78" t="s">
        <v>75</v>
      </c>
      <c r="O717" s="78" t="s">
        <v>75</v>
      </c>
      <c r="P717" s="78" t="s">
        <v>75</v>
      </c>
      <c r="Q717" s="43" t="s">
        <v>1557</v>
      </c>
      <c r="R717" s="53" t="s">
        <v>76</v>
      </c>
      <c r="S717" s="76">
        <v>35.799999999999997</v>
      </c>
      <c r="T717" s="37">
        <v>1</v>
      </c>
      <c r="U717" s="83">
        <v>1</v>
      </c>
      <c r="V717" s="45">
        <f>SUMIF(ResumenCotizacion!$C:$C,E717,ResumenCotizacion!$P:$P)</f>
        <v>0</v>
      </c>
      <c r="W717" s="75">
        <f>IF(H717="USD",S717*SolCotizacion!$J$18,S717)</f>
        <v>147763.42600000001</v>
      </c>
      <c r="X717" s="3">
        <f>ROUND(W717/(1-VLOOKUP("Total porcentaje:",ResumenCotizacion!$F:$H,3,0)),2)</f>
        <v>147763.43</v>
      </c>
      <c r="Y717" s="3">
        <f t="shared" si="35"/>
        <v>0</v>
      </c>
    </row>
    <row r="718" spans="1:25" ht="14.25" x14ac:dyDescent="0.2">
      <c r="A718" s="18" t="str">
        <f t="shared" si="33"/>
        <v>Catalogo principalCSP ACADEMICOce6ebefa-cbed-4c61-9aa3-f88057bf1fe3</v>
      </c>
      <c r="B718" s="18" t="str">
        <f t="shared" si="34"/>
        <v>ce6ebefa-cbed-4c61-9aa3-f88057bf1fe3CSP ACADEMICO</v>
      </c>
      <c r="C718" s="18"/>
      <c r="D718" s="18" t="s">
        <v>122</v>
      </c>
      <c r="E718" s="46" t="s">
        <v>1559</v>
      </c>
      <c r="F718" s="85" t="s">
        <v>1339</v>
      </c>
      <c r="G718" s="18" t="s">
        <v>122</v>
      </c>
      <c r="H718" s="45" t="s">
        <v>125</v>
      </c>
      <c r="I718" s="18" t="s">
        <v>75</v>
      </c>
      <c r="J718" s="49" t="s">
        <v>1560</v>
      </c>
      <c r="K718" s="48" t="s">
        <v>28</v>
      </c>
      <c r="L718" s="47" t="s">
        <v>90</v>
      </c>
      <c r="M718" s="44" t="s">
        <v>74</v>
      </c>
      <c r="N718" s="78" t="s">
        <v>75</v>
      </c>
      <c r="O718" s="78" t="s">
        <v>75</v>
      </c>
      <c r="P718" s="78" t="s">
        <v>75</v>
      </c>
      <c r="Q718" s="43" t="s">
        <v>1559</v>
      </c>
      <c r="R718" s="53" t="s">
        <v>76</v>
      </c>
      <c r="S718" s="76">
        <v>26</v>
      </c>
      <c r="T718" s="37">
        <v>1</v>
      </c>
      <c r="U718" s="83">
        <v>1</v>
      </c>
      <c r="V718" s="45">
        <f>SUMIF(ResumenCotizacion!$C:$C,E718,ResumenCotizacion!$P:$P)</f>
        <v>0</v>
      </c>
      <c r="W718" s="75">
        <f>IF(H718="USD",S718*SolCotizacion!$J$18,S718)</f>
        <v>107314.22</v>
      </c>
      <c r="X718" s="3">
        <f>ROUND(W718/(1-VLOOKUP("Total porcentaje:",ResumenCotizacion!$F:$H,3,0)),2)</f>
        <v>107314.22</v>
      </c>
      <c r="Y718" s="3">
        <f t="shared" si="35"/>
        <v>0</v>
      </c>
    </row>
    <row r="719" spans="1:25" ht="14.25" x14ac:dyDescent="0.2">
      <c r="A719" s="18" t="str">
        <f t="shared" si="33"/>
        <v>Catalogo principalCSP ACADEMICO6df75c54-9475-468e-b0b5-359519116126</v>
      </c>
      <c r="B719" s="18" t="str">
        <f t="shared" si="34"/>
        <v>6df75c54-9475-468e-b0b5-359519116126CSP ACADEMICO</v>
      </c>
      <c r="C719" s="18"/>
      <c r="D719" s="18" t="s">
        <v>122</v>
      </c>
      <c r="E719" s="46" t="s">
        <v>1561</v>
      </c>
      <c r="F719" s="85" t="s">
        <v>1339</v>
      </c>
      <c r="G719" s="18" t="s">
        <v>122</v>
      </c>
      <c r="H719" s="45" t="s">
        <v>125</v>
      </c>
      <c r="I719" s="18" t="s">
        <v>75</v>
      </c>
      <c r="J719" s="49" t="s">
        <v>1562</v>
      </c>
      <c r="K719" s="48" t="s">
        <v>28</v>
      </c>
      <c r="L719" s="47" t="s">
        <v>90</v>
      </c>
      <c r="M719" s="44" t="s">
        <v>74</v>
      </c>
      <c r="N719" s="78" t="s">
        <v>75</v>
      </c>
      <c r="O719" s="78" t="s">
        <v>75</v>
      </c>
      <c r="P719" s="78" t="s">
        <v>75</v>
      </c>
      <c r="Q719" s="43" t="s">
        <v>1561</v>
      </c>
      <c r="R719" s="53" t="s">
        <v>76</v>
      </c>
      <c r="S719" s="76">
        <v>11</v>
      </c>
      <c r="T719" s="37">
        <v>1</v>
      </c>
      <c r="U719" s="83">
        <v>1</v>
      </c>
      <c r="V719" s="45">
        <f>SUMIF(ResumenCotizacion!$C:$C,E719,ResumenCotizacion!$P:$P)</f>
        <v>0</v>
      </c>
      <c r="W719" s="75">
        <f>IF(H719="USD",S719*SolCotizacion!$J$18,S719)</f>
        <v>45402.170000000006</v>
      </c>
      <c r="X719" s="3">
        <f>ROUND(W719/(1-VLOOKUP("Total porcentaje:",ResumenCotizacion!$F:$H,3,0)),2)</f>
        <v>45402.17</v>
      </c>
      <c r="Y719" s="3">
        <f t="shared" si="35"/>
        <v>0</v>
      </c>
    </row>
    <row r="720" spans="1:25" ht="14.25" x14ac:dyDescent="0.2">
      <c r="A720" s="18" t="str">
        <f t="shared" si="33"/>
        <v>Catalogo principalCSP ACADEMICOa8960b8b-3fe5-4349-8ffd-b119696c771f</v>
      </c>
      <c r="B720" s="18" t="str">
        <f t="shared" si="34"/>
        <v>a8960b8b-3fe5-4349-8ffd-b119696c771fCSP ACADEMICO</v>
      </c>
      <c r="C720" s="18"/>
      <c r="D720" s="18" t="s">
        <v>122</v>
      </c>
      <c r="E720" s="46" t="s">
        <v>1563</v>
      </c>
      <c r="F720" s="85" t="s">
        <v>1339</v>
      </c>
      <c r="G720" s="18" t="s">
        <v>122</v>
      </c>
      <c r="H720" s="45" t="s">
        <v>125</v>
      </c>
      <c r="I720" s="18" t="s">
        <v>75</v>
      </c>
      <c r="J720" s="49" t="s">
        <v>1564</v>
      </c>
      <c r="K720" s="48" t="s">
        <v>28</v>
      </c>
      <c r="L720" s="47" t="s">
        <v>90</v>
      </c>
      <c r="M720" s="44" t="s">
        <v>74</v>
      </c>
      <c r="N720" s="78" t="s">
        <v>75</v>
      </c>
      <c r="O720" s="78" t="s">
        <v>75</v>
      </c>
      <c r="P720" s="78" t="s">
        <v>75</v>
      </c>
      <c r="Q720" s="43" t="s">
        <v>1563</v>
      </c>
      <c r="R720" s="53" t="s">
        <v>76</v>
      </c>
      <c r="S720" s="76">
        <v>8</v>
      </c>
      <c r="T720" s="37">
        <v>1</v>
      </c>
      <c r="U720" s="83">
        <v>1</v>
      </c>
      <c r="V720" s="45">
        <f>SUMIF(ResumenCotizacion!$C:$C,E720,ResumenCotizacion!$P:$P)</f>
        <v>0</v>
      </c>
      <c r="W720" s="75">
        <f>IF(H720="USD",S720*SolCotizacion!$J$18,S720)</f>
        <v>33019.760000000002</v>
      </c>
      <c r="X720" s="3">
        <f>ROUND(W720/(1-VLOOKUP("Total porcentaje:",ResumenCotizacion!$F:$H,3,0)),2)</f>
        <v>33019.760000000002</v>
      </c>
      <c r="Y720" s="3">
        <f t="shared" si="35"/>
        <v>0</v>
      </c>
    </row>
    <row r="721" spans="1:25" ht="14.25" x14ac:dyDescent="0.2">
      <c r="A721" s="18" t="str">
        <f t="shared" si="33"/>
        <v>Catalogo principalCSP ACADEMICO512f56e6-9f94-4345-8a5b-fb74420c7857</v>
      </c>
      <c r="B721" s="18" t="str">
        <f t="shared" si="34"/>
        <v>512f56e6-9f94-4345-8a5b-fb74420c7857CSP ACADEMICO</v>
      </c>
      <c r="C721" s="18"/>
      <c r="D721" s="18" t="s">
        <v>122</v>
      </c>
      <c r="E721" s="46" t="s">
        <v>1565</v>
      </c>
      <c r="F721" s="85" t="s">
        <v>1339</v>
      </c>
      <c r="G721" s="18" t="s">
        <v>122</v>
      </c>
      <c r="H721" s="45" t="s">
        <v>125</v>
      </c>
      <c r="I721" s="18" t="s">
        <v>75</v>
      </c>
      <c r="J721" s="49" t="s">
        <v>1566</v>
      </c>
      <c r="K721" s="48" t="s">
        <v>28</v>
      </c>
      <c r="L721" s="47" t="s">
        <v>90</v>
      </c>
      <c r="M721" s="44" t="s">
        <v>74</v>
      </c>
      <c r="N721" s="78" t="s">
        <v>75</v>
      </c>
      <c r="O721" s="78" t="s">
        <v>75</v>
      </c>
      <c r="P721" s="78" t="s">
        <v>75</v>
      </c>
      <c r="Q721" s="43" t="s">
        <v>1565</v>
      </c>
      <c r="R721" s="53" t="s">
        <v>76</v>
      </c>
      <c r="S721" s="76">
        <v>52.3</v>
      </c>
      <c r="T721" s="37">
        <v>1</v>
      </c>
      <c r="U721" s="83">
        <v>1</v>
      </c>
      <c r="V721" s="45">
        <f>SUMIF(ResumenCotizacion!$C:$C,E721,ResumenCotizacion!$P:$P)</f>
        <v>0</v>
      </c>
      <c r="W721" s="75">
        <f>IF(H721="USD",S721*SolCotizacion!$J$18,S721)</f>
        <v>215866.68100000001</v>
      </c>
      <c r="X721" s="3">
        <f>ROUND(W721/(1-VLOOKUP("Total porcentaje:",ResumenCotizacion!$F:$H,3,0)),2)</f>
        <v>215866.68</v>
      </c>
      <c r="Y721" s="3">
        <f t="shared" si="35"/>
        <v>0</v>
      </c>
    </row>
    <row r="722" spans="1:25" ht="14.25" x14ac:dyDescent="0.2">
      <c r="A722" s="18" t="str">
        <f t="shared" si="33"/>
        <v>Catalogo principalCSP ACADEMICOc0fadb1c-9940-4405-9c28-2ed7405cb01b</v>
      </c>
      <c r="B722" s="18" t="str">
        <f t="shared" si="34"/>
        <v>c0fadb1c-9940-4405-9c28-2ed7405cb01bCSP ACADEMICO</v>
      </c>
      <c r="C722" s="18"/>
      <c r="D722" s="18" t="s">
        <v>122</v>
      </c>
      <c r="E722" s="46" t="s">
        <v>1567</v>
      </c>
      <c r="F722" s="85" t="s">
        <v>1339</v>
      </c>
      <c r="G722" s="18" t="s">
        <v>122</v>
      </c>
      <c r="H722" s="45" t="s">
        <v>125</v>
      </c>
      <c r="I722" s="18" t="s">
        <v>75</v>
      </c>
      <c r="J722" s="49" t="s">
        <v>1568</v>
      </c>
      <c r="K722" s="48" t="s">
        <v>28</v>
      </c>
      <c r="L722" s="47" t="s">
        <v>90</v>
      </c>
      <c r="M722" s="44" t="s">
        <v>74</v>
      </c>
      <c r="N722" s="78" t="s">
        <v>75</v>
      </c>
      <c r="O722" s="78" t="s">
        <v>75</v>
      </c>
      <c r="P722" s="78" t="s">
        <v>75</v>
      </c>
      <c r="Q722" s="43" t="s">
        <v>1567</v>
      </c>
      <c r="R722" s="53" t="s">
        <v>76</v>
      </c>
      <c r="S722" s="76">
        <v>79.7</v>
      </c>
      <c r="T722" s="37">
        <v>1</v>
      </c>
      <c r="U722" s="83">
        <v>1</v>
      </c>
      <c r="V722" s="45">
        <f>SUMIF(ResumenCotizacion!$C:$C,E722,ResumenCotizacion!$P:$P)</f>
        <v>0</v>
      </c>
      <c r="W722" s="75">
        <f>IF(H722="USD",S722*SolCotizacion!$J$18,S722)</f>
        <v>328959.35900000005</v>
      </c>
      <c r="X722" s="3">
        <f>ROUND(W722/(1-VLOOKUP("Total porcentaje:",ResumenCotizacion!$F:$H,3,0)),2)</f>
        <v>328959.35999999999</v>
      </c>
      <c r="Y722" s="3">
        <f t="shared" si="35"/>
        <v>0</v>
      </c>
    </row>
    <row r="723" spans="1:25" ht="14.25" x14ac:dyDescent="0.2">
      <c r="A723" s="18" t="str">
        <f t="shared" si="33"/>
        <v>Catalogo principalCSP ACADEMICO82fd9a89-80aa-4870-a145-ea50564b1a2c</v>
      </c>
      <c r="B723" s="18" t="str">
        <f t="shared" si="34"/>
        <v>82fd9a89-80aa-4870-a145-ea50564b1a2cCSP ACADEMICO</v>
      </c>
      <c r="C723" s="18"/>
      <c r="D723" s="18" t="s">
        <v>122</v>
      </c>
      <c r="E723" s="46" t="s">
        <v>1569</v>
      </c>
      <c r="F723" s="85" t="s">
        <v>1339</v>
      </c>
      <c r="G723" s="18" t="s">
        <v>122</v>
      </c>
      <c r="H723" s="45" t="s">
        <v>125</v>
      </c>
      <c r="I723" s="18" t="s">
        <v>75</v>
      </c>
      <c r="J723" s="49" t="s">
        <v>1570</v>
      </c>
      <c r="K723" s="48" t="s">
        <v>28</v>
      </c>
      <c r="L723" s="47" t="s">
        <v>90</v>
      </c>
      <c r="M723" s="44" t="s">
        <v>74</v>
      </c>
      <c r="N723" s="78" t="s">
        <v>75</v>
      </c>
      <c r="O723" s="78" t="s">
        <v>75</v>
      </c>
      <c r="P723" s="78" t="s">
        <v>75</v>
      </c>
      <c r="Q723" s="43" t="s">
        <v>1569</v>
      </c>
      <c r="R723" s="53" t="s">
        <v>76</v>
      </c>
      <c r="S723" s="76">
        <v>38</v>
      </c>
      <c r="T723" s="37">
        <v>1</v>
      </c>
      <c r="U723" s="83">
        <v>1</v>
      </c>
      <c r="V723" s="45">
        <f>SUMIF(ResumenCotizacion!$C:$C,E723,ResumenCotizacion!$P:$P)</f>
        <v>0</v>
      </c>
      <c r="W723" s="75">
        <f>IF(H723="USD",S723*SolCotizacion!$J$18,S723)</f>
        <v>156843.86000000002</v>
      </c>
      <c r="X723" s="3">
        <f>ROUND(W723/(1-VLOOKUP("Total porcentaje:",ResumenCotizacion!$F:$H,3,0)),2)</f>
        <v>156843.85999999999</v>
      </c>
      <c r="Y723" s="3">
        <f t="shared" si="35"/>
        <v>0</v>
      </c>
    </row>
    <row r="724" spans="1:25" ht="14.25" x14ac:dyDescent="0.2">
      <c r="A724" s="18" t="str">
        <f t="shared" si="33"/>
        <v>Catalogo principalCSP ACADEMICOf776b4da-d4e3-4f0c-b1d2-d78ebd410a03</v>
      </c>
      <c r="B724" s="18" t="str">
        <f t="shared" si="34"/>
        <v>f776b4da-d4e3-4f0c-b1d2-d78ebd410a03CSP ACADEMICO</v>
      </c>
      <c r="C724" s="18"/>
      <c r="D724" s="18" t="s">
        <v>122</v>
      </c>
      <c r="E724" s="46" t="s">
        <v>1571</v>
      </c>
      <c r="F724" s="85" t="s">
        <v>1339</v>
      </c>
      <c r="G724" s="18" t="s">
        <v>122</v>
      </c>
      <c r="H724" s="45" t="s">
        <v>125</v>
      </c>
      <c r="I724" s="18" t="s">
        <v>75</v>
      </c>
      <c r="J724" s="49" t="s">
        <v>1572</v>
      </c>
      <c r="K724" s="48" t="s">
        <v>28</v>
      </c>
      <c r="L724" s="47" t="s">
        <v>90</v>
      </c>
      <c r="M724" s="44" t="s">
        <v>74</v>
      </c>
      <c r="N724" s="78" t="s">
        <v>75</v>
      </c>
      <c r="O724" s="78" t="s">
        <v>75</v>
      </c>
      <c r="P724" s="78" t="s">
        <v>75</v>
      </c>
      <c r="Q724" s="43" t="s">
        <v>1571</v>
      </c>
      <c r="R724" s="53" t="s">
        <v>76</v>
      </c>
      <c r="S724" s="76">
        <v>38</v>
      </c>
      <c r="T724" s="37">
        <v>1</v>
      </c>
      <c r="U724" s="83">
        <v>1</v>
      </c>
      <c r="V724" s="45">
        <f>SUMIF(ResumenCotizacion!$C:$C,E724,ResumenCotizacion!$P:$P)</f>
        <v>0</v>
      </c>
      <c r="W724" s="75">
        <f>IF(H724="USD",S724*SolCotizacion!$J$18,S724)</f>
        <v>156843.86000000002</v>
      </c>
      <c r="X724" s="3">
        <f>ROUND(W724/(1-VLOOKUP("Total porcentaje:",ResumenCotizacion!$F:$H,3,0)),2)</f>
        <v>156843.85999999999</v>
      </c>
      <c r="Y724" s="3">
        <f t="shared" si="35"/>
        <v>0</v>
      </c>
    </row>
    <row r="725" spans="1:25" ht="14.25" x14ac:dyDescent="0.2">
      <c r="A725" s="18" t="str">
        <f t="shared" si="33"/>
        <v>Catalogo principalCSP ACADEMICO43be9290-a2ef-4943-9c62-4de8cfe367bf</v>
      </c>
      <c r="B725" s="18" t="str">
        <f t="shared" si="34"/>
        <v>43be9290-a2ef-4943-9c62-4de8cfe367bfCSP ACADEMICO</v>
      </c>
      <c r="C725" s="18"/>
      <c r="D725" s="18" t="s">
        <v>122</v>
      </c>
      <c r="E725" s="46" t="s">
        <v>1573</v>
      </c>
      <c r="F725" s="85" t="s">
        <v>1339</v>
      </c>
      <c r="G725" s="18" t="s">
        <v>122</v>
      </c>
      <c r="H725" s="45" t="s">
        <v>125</v>
      </c>
      <c r="I725" s="18" t="s">
        <v>75</v>
      </c>
      <c r="J725" s="49" t="s">
        <v>1574</v>
      </c>
      <c r="K725" s="48" t="s">
        <v>28</v>
      </c>
      <c r="L725" s="47" t="s">
        <v>90</v>
      </c>
      <c r="M725" s="44" t="s">
        <v>74</v>
      </c>
      <c r="N725" s="78" t="s">
        <v>75</v>
      </c>
      <c r="O725" s="78" t="s">
        <v>75</v>
      </c>
      <c r="P725" s="78" t="s">
        <v>75</v>
      </c>
      <c r="Q725" s="43" t="s">
        <v>1573</v>
      </c>
      <c r="R725" s="53" t="s">
        <v>76</v>
      </c>
      <c r="S725" s="76">
        <v>27.5</v>
      </c>
      <c r="T725" s="37">
        <v>1</v>
      </c>
      <c r="U725" s="83">
        <v>1</v>
      </c>
      <c r="V725" s="45">
        <f>SUMIF(ResumenCotizacion!$C:$C,E725,ResumenCotizacion!$P:$P)</f>
        <v>0</v>
      </c>
      <c r="W725" s="75">
        <f>IF(H725="USD",S725*SolCotizacion!$J$18,S725)</f>
        <v>113505.425</v>
      </c>
      <c r="X725" s="3">
        <f>ROUND(W725/(1-VLOOKUP("Total porcentaje:",ResumenCotizacion!$F:$H,3,0)),2)</f>
        <v>113505.43</v>
      </c>
      <c r="Y725" s="3">
        <f t="shared" si="35"/>
        <v>0</v>
      </c>
    </row>
    <row r="726" spans="1:25" ht="14.25" x14ac:dyDescent="0.2">
      <c r="A726" s="18" t="str">
        <f t="shared" si="33"/>
        <v>Catalogo principalCSP ACADEMICO7a2e775e-6a7b-40f3-a21b-1b3c2e2493f4</v>
      </c>
      <c r="B726" s="18" t="str">
        <f t="shared" si="34"/>
        <v>7a2e775e-6a7b-40f3-a21b-1b3c2e2493f4CSP ACADEMICO</v>
      </c>
      <c r="C726" s="18"/>
      <c r="D726" s="18" t="s">
        <v>122</v>
      </c>
      <c r="E726" s="46" t="s">
        <v>1575</v>
      </c>
      <c r="F726" s="85" t="s">
        <v>1339</v>
      </c>
      <c r="G726" s="18" t="s">
        <v>122</v>
      </c>
      <c r="H726" s="45" t="s">
        <v>125</v>
      </c>
      <c r="I726" s="18" t="s">
        <v>75</v>
      </c>
      <c r="J726" s="49" t="s">
        <v>1576</v>
      </c>
      <c r="K726" s="48" t="s">
        <v>28</v>
      </c>
      <c r="L726" s="47" t="s">
        <v>90</v>
      </c>
      <c r="M726" s="44" t="s">
        <v>74</v>
      </c>
      <c r="N726" s="78" t="s">
        <v>75</v>
      </c>
      <c r="O726" s="78" t="s">
        <v>75</v>
      </c>
      <c r="P726" s="78" t="s">
        <v>75</v>
      </c>
      <c r="Q726" s="43" t="s">
        <v>1575</v>
      </c>
      <c r="R726" s="53" t="s">
        <v>76</v>
      </c>
      <c r="S726" s="76">
        <v>20</v>
      </c>
      <c r="T726" s="37">
        <v>1</v>
      </c>
      <c r="U726" s="83">
        <v>1</v>
      </c>
      <c r="V726" s="45">
        <f>SUMIF(ResumenCotizacion!$C:$C,E726,ResumenCotizacion!$P:$P)</f>
        <v>0</v>
      </c>
      <c r="W726" s="75">
        <f>IF(H726="USD",S726*SolCotizacion!$J$18,S726)</f>
        <v>82549.400000000009</v>
      </c>
      <c r="X726" s="3">
        <f>ROUND(W726/(1-VLOOKUP("Total porcentaje:",ResumenCotizacion!$F:$H,3,0)),2)</f>
        <v>82549.399999999994</v>
      </c>
      <c r="Y726" s="3">
        <f t="shared" si="35"/>
        <v>0</v>
      </c>
    </row>
    <row r="727" spans="1:25" ht="14.25" x14ac:dyDescent="0.2">
      <c r="A727" s="18" t="str">
        <f t="shared" si="33"/>
        <v>Catalogo principalCSP ACADEMICO76e6cf04-8975-40eb-8ed6-37f5db93e9a4</v>
      </c>
      <c r="B727" s="18" t="str">
        <f t="shared" si="34"/>
        <v>76e6cf04-8975-40eb-8ed6-37f5db93e9a4CSP ACADEMICO</v>
      </c>
      <c r="C727" s="18"/>
      <c r="D727" s="18" t="s">
        <v>122</v>
      </c>
      <c r="E727" s="46" t="s">
        <v>1577</v>
      </c>
      <c r="F727" s="85" t="s">
        <v>1339</v>
      </c>
      <c r="G727" s="18" t="s">
        <v>122</v>
      </c>
      <c r="H727" s="45" t="s">
        <v>125</v>
      </c>
      <c r="I727" s="18" t="s">
        <v>75</v>
      </c>
      <c r="J727" s="49" t="s">
        <v>1578</v>
      </c>
      <c r="K727" s="48" t="s">
        <v>28</v>
      </c>
      <c r="L727" s="47" t="s">
        <v>90</v>
      </c>
      <c r="M727" s="44" t="s">
        <v>74</v>
      </c>
      <c r="N727" s="78" t="s">
        <v>75</v>
      </c>
      <c r="O727" s="78" t="s">
        <v>75</v>
      </c>
      <c r="P727" s="78" t="s">
        <v>75</v>
      </c>
      <c r="Q727" s="43" t="s">
        <v>1577</v>
      </c>
      <c r="R727" s="53" t="s">
        <v>76</v>
      </c>
      <c r="S727" s="76">
        <v>11</v>
      </c>
      <c r="T727" s="37">
        <v>1</v>
      </c>
      <c r="U727" s="83">
        <v>1</v>
      </c>
      <c r="V727" s="45">
        <f>SUMIF(ResumenCotizacion!$C:$C,E727,ResumenCotizacion!$P:$P)</f>
        <v>0</v>
      </c>
      <c r="W727" s="75">
        <f>IF(H727="USD",S727*SolCotizacion!$J$18,S727)</f>
        <v>45402.170000000006</v>
      </c>
      <c r="X727" s="3">
        <f>ROUND(W727/(1-VLOOKUP("Total porcentaje:",ResumenCotizacion!$F:$H,3,0)),2)</f>
        <v>45402.17</v>
      </c>
      <c r="Y727" s="3">
        <f t="shared" si="35"/>
        <v>0</v>
      </c>
    </row>
    <row r="728" spans="1:25" ht="14.25" x14ac:dyDescent="0.2">
      <c r="A728" s="18" t="str">
        <f t="shared" si="33"/>
        <v>Catalogo principalCSP ACADEMICOe51963b6-7926-455b-8fb0-c651251d7199</v>
      </c>
      <c r="B728" s="18" t="str">
        <f t="shared" si="34"/>
        <v>e51963b6-7926-455b-8fb0-c651251d7199CSP ACADEMICO</v>
      </c>
      <c r="C728" s="18"/>
      <c r="D728" s="18" t="s">
        <v>122</v>
      </c>
      <c r="E728" s="46" t="s">
        <v>1579</v>
      </c>
      <c r="F728" s="85" t="s">
        <v>1339</v>
      </c>
      <c r="G728" s="18" t="s">
        <v>122</v>
      </c>
      <c r="H728" s="45" t="s">
        <v>125</v>
      </c>
      <c r="I728" s="18" t="s">
        <v>75</v>
      </c>
      <c r="J728" s="49" t="s">
        <v>1580</v>
      </c>
      <c r="K728" s="48" t="s">
        <v>28</v>
      </c>
      <c r="L728" s="47" t="s">
        <v>90</v>
      </c>
      <c r="M728" s="44" t="s">
        <v>74</v>
      </c>
      <c r="N728" s="78" t="s">
        <v>75</v>
      </c>
      <c r="O728" s="78" t="s">
        <v>75</v>
      </c>
      <c r="P728" s="78" t="s">
        <v>75</v>
      </c>
      <c r="Q728" s="43" t="s">
        <v>1579</v>
      </c>
      <c r="R728" s="53" t="s">
        <v>76</v>
      </c>
      <c r="S728" s="76">
        <v>8</v>
      </c>
      <c r="T728" s="37">
        <v>1</v>
      </c>
      <c r="U728" s="83">
        <v>1</v>
      </c>
      <c r="V728" s="45">
        <f>SUMIF(ResumenCotizacion!$C:$C,E728,ResumenCotizacion!$P:$P)</f>
        <v>0</v>
      </c>
      <c r="W728" s="75">
        <f>IF(H728="USD",S728*SolCotizacion!$J$18,S728)</f>
        <v>33019.760000000002</v>
      </c>
      <c r="X728" s="3">
        <f>ROUND(W728/(1-VLOOKUP("Total porcentaje:",ResumenCotizacion!$F:$H,3,0)),2)</f>
        <v>33019.760000000002</v>
      </c>
      <c r="Y728" s="3">
        <f t="shared" si="35"/>
        <v>0</v>
      </c>
    </row>
    <row r="729" spans="1:25" ht="14.25" x14ac:dyDescent="0.2">
      <c r="A729" s="18" t="str">
        <f t="shared" si="33"/>
        <v>Catalogo principalCSP ACADEMICO45cf3a0b-260f-45d9-ae91-b82217e03612</v>
      </c>
      <c r="B729" s="18" t="str">
        <f t="shared" si="34"/>
        <v>45cf3a0b-260f-45d9-ae91-b82217e03612CSP ACADEMICO</v>
      </c>
      <c r="C729" s="18"/>
      <c r="D729" s="18" t="s">
        <v>122</v>
      </c>
      <c r="E729" s="46" t="s">
        <v>1581</v>
      </c>
      <c r="F729" s="85" t="s">
        <v>1339</v>
      </c>
      <c r="G729" s="18" t="s">
        <v>122</v>
      </c>
      <c r="H729" s="45" t="s">
        <v>125</v>
      </c>
      <c r="I729" s="18" t="s">
        <v>75</v>
      </c>
      <c r="J729" s="49" t="s">
        <v>1582</v>
      </c>
      <c r="K729" s="48" t="s">
        <v>28</v>
      </c>
      <c r="L729" s="47" t="s">
        <v>90</v>
      </c>
      <c r="M729" s="44" t="s">
        <v>74</v>
      </c>
      <c r="N729" s="78" t="s">
        <v>75</v>
      </c>
      <c r="O729" s="78" t="s">
        <v>75</v>
      </c>
      <c r="P729" s="78" t="s">
        <v>75</v>
      </c>
      <c r="Q729" s="43" t="s">
        <v>1581</v>
      </c>
      <c r="R729" s="53" t="s">
        <v>76</v>
      </c>
      <c r="S729" s="76">
        <v>35.799999999999997</v>
      </c>
      <c r="T729" s="37">
        <v>1</v>
      </c>
      <c r="U729" s="83">
        <v>1</v>
      </c>
      <c r="V729" s="45">
        <f>SUMIF(ResumenCotizacion!$C:$C,E729,ResumenCotizacion!$P:$P)</f>
        <v>0</v>
      </c>
      <c r="W729" s="75">
        <f>IF(H729="USD",S729*SolCotizacion!$J$18,S729)</f>
        <v>147763.42600000001</v>
      </c>
      <c r="X729" s="3">
        <f>ROUND(W729/(1-VLOOKUP("Total porcentaje:",ResumenCotizacion!$F:$H,3,0)),2)</f>
        <v>147763.43</v>
      </c>
      <c r="Y729" s="3">
        <f t="shared" si="35"/>
        <v>0</v>
      </c>
    </row>
    <row r="730" spans="1:25" ht="14.25" x14ac:dyDescent="0.2">
      <c r="A730" s="18" t="str">
        <f t="shared" si="33"/>
        <v>Catalogo principalCSP ACADEMICO8bc28c55-52ea-474a-b732-968a1d6056c8</v>
      </c>
      <c r="B730" s="18" t="str">
        <f t="shared" si="34"/>
        <v>8bc28c55-52ea-474a-b732-968a1d6056c8CSP ACADEMICO</v>
      </c>
      <c r="C730" s="18"/>
      <c r="D730" s="18" t="s">
        <v>122</v>
      </c>
      <c r="E730" s="46" t="s">
        <v>1583</v>
      </c>
      <c r="F730" s="85" t="s">
        <v>1339</v>
      </c>
      <c r="G730" s="18" t="s">
        <v>122</v>
      </c>
      <c r="H730" s="45" t="s">
        <v>125</v>
      </c>
      <c r="I730" s="18" t="s">
        <v>75</v>
      </c>
      <c r="J730" s="49" t="s">
        <v>1584</v>
      </c>
      <c r="K730" s="48" t="s">
        <v>28</v>
      </c>
      <c r="L730" s="47" t="s">
        <v>90</v>
      </c>
      <c r="M730" s="44" t="s">
        <v>74</v>
      </c>
      <c r="N730" s="78" t="s">
        <v>75</v>
      </c>
      <c r="O730" s="78" t="s">
        <v>75</v>
      </c>
      <c r="P730" s="78" t="s">
        <v>75</v>
      </c>
      <c r="Q730" s="43" t="s">
        <v>1583</v>
      </c>
      <c r="R730" s="53" t="s">
        <v>76</v>
      </c>
      <c r="S730" s="76">
        <v>26</v>
      </c>
      <c r="T730" s="37">
        <v>1</v>
      </c>
      <c r="U730" s="83">
        <v>1</v>
      </c>
      <c r="V730" s="45">
        <f>SUMIF(ResumenCotizacion!$C:$C,E730,ResumenCotizacion!$P:$P)</f>
        <v>0</v>
      </c>
      <c r="W730" s="75">
        <f>IF(H730="USD",S730*SolCotizacion!$J$18,S730)</f>
        <v>107314.22</v>
      </c>
      <c r="X730" s="3">
        <f>ROUND(W730/(1-VLOOKUP("Total porcentaje:",ResumenCotizacion!$F:$H,3,0)),2)</f>
        <v>107314.22</v>
      </c>
      <c r="Y730" s="3">
        <f t="shared" si="35"/>
        <v>0</v>
      </c>
    </row>
    <row r="731" spans="1:25" ht="14.25" x14ac:dyDescent="0.2">
      <c r="A731" s="18" t="str">
        <f t="shared" si="33"/>
        <v>Catalogo principalCSP ACADEMICO30765aac-4582-4089-bffa-d8f43183f91f</v>
      </c>
      <c r="B731" s="18" t="str">
        <f t="shared" si="34"/>
        <v>30765aac-4582-4089-bffa-d8f43183f91fCSP ACADEMICO</v>
      </c>
      <c r="C731" s="18"/>
      <c r="D731" s="18" t="s">
        <v>122</v>
      </c>
      <c r="E731" s="46" t="s">
        <v>1585</v>
      </c>
      <c r="F731" s="85" t="s">
        <v>1339</v>
      </c>
      <c r="G731" s="18" t="s">
        <v>122</v>
      </c>
      <c r="H731" s="45" t="s">
        <v>125</v>
      </c>
      <c r="I731" s="18" t="s">
        <v>75</v>
      </c>
      <c r="J731" s="49" t="s">
        <v>1586</v>
      </c>
      <c r="K731" s="48" t="s">
        <v>28</v>
      </c>
      <c r="L731" s="47" t="s">
        <v>90</v>
      </c>
      <c r="M731" s="44" t="s">
        <v>74</v>
      </c>
      <c r="N731" s="78" t="s">
        <v>75</v>
      </c>
      <c r="O731" s="78" t="s">
        <v>75</v>
      </c>
      <c r="P731" s="78" t="s">
        <v>75</v>
      </c>
      <c r="Q731" s="43" t="s">
        <v>1585</v>
      </c>
      <c r="R731" s="53" t="s">
        <v>76</v>
      </c>
      <c r="S731" s="76">
        <v>16.5</v>
      </c>
      <c r="T731" s="37">
        <v>1</v>
      </c>
      <c r="U731" s="83">
        <v>1</v>
      </c>
      <c r="V731" s="45">
        <f>SUMIF(ResumenCotizacion!$C:$C,E731,ResumenCotizacion!$P:$P)</f>
        <v>0</v>
      </c>
      <c r="W731" s="75">
        <f>IF(H731="USD",S731*SolCotizacion!$J$18,S731)</f>
        <v>68103.255000000005</v>
      </c>
      <c r="X731" s="3">
        <f>ROUND(W731/(1-VLOOKUP("Total porcentaje:",ResumenCotizacion!$F:$H,3,0)),2)</f>
        <v>68103.259999999995</v>
      </c>
      <c r="Y731" s="3">
        <f t="shared" si="35"/>
        <v>0</v>
      </c>
    </row>
    <row r="732" spans="1:25" ht="14.25" x14ac:dyDescent="0.2">
      <c r="A732" s="18" t="str">
        <f t="shared" si="33"/>
        <v>Catalogo principalCSP ACADEMICO779dfffe-1a99-49b3-b2c0-2aee50492e59</v>
      </c>
      <c r="B732" s="18" t="str">
        <f t="shared" si="34"/>
        <v>779dfffe-1a99-49b3-b2c0-2aee50492e59CSP ACADEMICO</v>
      </c>
      <c r="C732" s="18"/>
      <c r="D732" s="18" t="s">
        <v>122</v>
      </c>
      <c r="E732" s="46" t="s">
        <v>1587</v>
      </c>
      <c r="F732" s="85" t="s">
        <v>1339</v>
      </c>
      <c r="G732" s="18" t="s">
        <v>122</v>
      </c>
      <c r="H732" s="45" t="s">
        <v>125</v>
      </c>
      <c r="I732" s="18" t="s">
        <v>75</v>
      </c>
      <c r="J732" s="49" t="s">
        <v>1588</v>
      </c>
      <c r="K732" s="48" t="s">
        <v>28</v>
      </c>
      <c r="L732" s="47" t="s">
        <v>90</v>
      </c>
      <c r="M732" s="44" t="s">
        <v>74</v>
      </c>
      <c r="N732" s="78" t="s">
        <v>75</v>
      </c>
      <c r="O732" s="78" t="s">
        <v>75</v>
      </c>
      <c r="P732" s="78" t="s">
        <v>75</v>
      </c>
      <c r="Q732" s="43" t="s">
        <v>1587</v>
      </c>
      <c r="R732" s="53" t="s">
        <v>76</v>
      </c>
      <c r="S732" s="76">
        <v>12</v>
      </c>
      <c r="T732" s="37">
        <v>1</v>
      </c>
      <c r="U732" s="83">
        <v>1</v>
      </c>
      <c r="V732" s="45">
        <f>SUMIF(ResumenCotizacion!$C:$C,E732,ResumenCotizacion!$P:$P)</f>
        <v>0</v>
      </c>
      <c r="W732" s="75">
        <f>IF(H732="USD",S732*SolCotizacion!$J$18,S732)</f>
        <v>49529.64</v>
      </c>
      <c r="X732" s="3">
        <f>ROUND(W732/(1-VLOOKUP("Total porcentaje:",ResumenCotizacion!$F:$H,3,0)),2)</f>
        <v>49529.64</v>
      </c>
      <c r="Y732" s="3">
        <f t="shared" si="35"/>
        <v>0</v>
      </c>
    </row>
    <row r="733" spans="1:25" ht="14.25" x14ac:dyDescent="0.2">
      <c r="A733" s="18" t="str">
        <f t="shared" si="33"/>
        <v>Catalogo principalCSP ACADEMICOb63c9f45-fcce-41dc-ab62-519c2262efb7</v>
      </c>
      <c r="B733" s="18" t="str">
        <f t="shared" si="34"/>
        <v>b63c9f45-fcce-41dc-ab62-519c2262efb7CSP ACADEMICO</v>
      </c>
      <c r="C733" s="18"/>
      <c r="D733" s="18" t="s">
        <v>122</v>
      </c>
      <c r="E733" s="46" t="s">
        <v>1589</v>
      </c>
      <c r="F733" s="85" t="s">
        <v>1339</v>
      </c>
      <c r="G733" s="18" t="s">
        <v>122</v>
      </c>
      <c r="H733" s="45" t="s">
        <v>125</v>
      </c>
      <c r="I733" s="18" t="s">
        <v>75</v>
      </c>
      <c r="J733" s="49" t="s">
        <v>1590</v>
      </c>
      <c r="K733" s="48" t="s">
        <v>28</v>
      </c>
      <c r="L733" s="47" t="s">
        <v>90</v>
      </c>
      <c r="M733" s="44" t="s">
        <v>74</v>
      </c>
      <c r="N733" s="78" t="s">
        <v>75</v>
      </c>
      <c r="O733" s="78" t="s">
        <v>75</v>
      </c>
      <c r="P733" s="78" t="s">
        <v>75</v>
      </c>
      <c r="Q733" s="43" t="s">
        <v>1589</v>
      </c>
      <c r="R733" s="53" t="s">
        <v>76</v>
      </c>
      <c r="S733" s="76">
        <v>99</v>
      </c>
      <c r="T733" s="37">
        <v>1</v>
      </c>
      <c r="U733" s="83">
        <v>1</v>
      </c>
      <c r="V733" s="45">
        <f>SUMIF(ResumenCotizacion!$C:$C,E733,ResumenCotizacion!$P:$P)</f>
        <v>0</v>
      </c>
      <c r="W733" s="75">
        <f>IF(H733="USD",S733*SolCotizacion!$J$18,S733)</f>
        <v>408619.53</v>
      </c>
      <c r="X733" s="3">
        <f>ROUND(W733/(1-VLOOKUP("Total porcentaje:",ResumenCotizacion!$F:$H,3,0)),2)</f>
        <v>408619.53</v>
      </c>
      <c r="Y733" s="3">
        <f t="shared" si="35"/>
        <v>0</v>
      </c>
    </row>
    <row r="734" spans="1:25" ht="14.25" x14ac:dyDescent="0.2">
      <c r="A734" s="18" t="str">
        <f t="shared" si="33"/>
        <v>Catalogo principalCSP ACADEMICO23f296d4-8ac5-470a-8dab-87afc211661b</v>
      </c>
      <c r="B734" s="18" t="str">
        <f t="shared" si="34"/>
        <v>23f296d4-8ac5-470a-8dab-87afc211661bCSP ACADEMICO</v>
      </c>
      <c r="C734" s="18"/>
      <c r="D734" s="18" t="s">
        <v>122</v>
      </c>
      <c r="E734" s="46" t="s">
        <v>1591</v>
      </c>
      <c r="F734" s="85" t="s">
        <v>1339</v>
      </c>
      <c r="G734" s="18" t="s">
        <v>122</v>
      </c>
      <c r="H734" s="45" t="s">
        <v>125</v>
      </c>
      <c r="I734" s="18" t="s">
        <v>75</v>
      </c>
      <c r="J734" s="49" t="s">
        <v>1592</v>
      </c>
      <c r="K734" s="48" t="s">
        <v>28</v>
      </c>
      <c r="L734" s="47" t="s">
        <v>90</v>
      </c>
      <c r="M734" s="44" t="s">
        <v>74</v>
      </c>
      <c r="N734" s="78" t="s">
        <v>75</v>
      </c>
      <c r="O734" s="78" t="s">
        <v>75</v>
      </c>
      <c r="P734" s="78" t="s">
        <v>75</v>
      </c>
      <c r="Q734" s="43" t="s">
        <v>1591</v>
      </c>
      <c r="R734" s="53" t="s">
        <v>76</v>
      </c>
      <c r="S734" s="76">
        <v>4.4000000000000004</v>
      </c>
      <c r="T734" s="37">
        <v>1</v>
      </c>
      <c r="U734" s="83">
        <v>1</v>
      </c>
      <c r="V734" s="45">
        <f>SUMIF(ResumenCotizacion!$C:$C,E734,ResumenCotizacion!$P:$P)</f>
        <v>0</v>
      </c>
      <c r="W734" s="75">
        <f>IF(H734="USD",S734*SolCotizacion!$J$18,S734)</f>
        <v>18160.868000000002</v>
      </c>
      <c r="X734" s="3">
        <f>ROUND(W734/(1-VLOOKUP("Total porcentaje:",ResumenCotizacion!$F:$H,3,0)),2)</f>
        <v>18160.87</v>
      </c>
      <c r="Y734" s="3">
        <f t="shared" si="35"/>
        <v>0</v>
      </c>
    </row>
    <row r="735" spans="1:25" ht="14.25" x14ac:dyDescent="0.2">
      <c r="A735" s="18" t="str">
        <f t="shared" si="33"/>
        <v>Catalogo principalCSP ACADEMICO346d6b11-83f6-4a2e-bf2d-7cbfc1b64d85</v>
      </c>
      <c r="B735" s="18" t="str">
        <f t="shared" si="34"/>
        <v>346d6b11-83f6-4a2e-bf2d-7cbfc1b64d85CSP ACADEMICO</v>
      </c>
      <c r="C735" s="18"/>
      <c r="D735" s="18" t="s">
        <v>122</v>
      </c>
      <c r="E735" s="46" t="s">
        <v>1593</v>
      </c>
      <c r="F735" s="85" t="s">
        <v>1339</v>
      </c>
      <c r="G735" s="18" t="s">
        <v>122</v>
      </c>
      <c r="H735" s="45" t="s">
        <v>125</v>
      </c>
      <c r="I735" s="18" t="s">
        <v>75</v>
      </c>
      <c r="J735" s="49" t="s">
        <v>1594</v>
      </c>
      <c r="K735" s="48" t="s">
        <v>28</v>
      </c>
      <c r="L735" s="47" t="s">
        <v>90</v>
      </c>
      <c r="M735" s="44" t="s">
        <v>74</v>
      </c>
      <c r="N735" s="78" t="s">
        <v>75</v>
      </c>
      <c r="O735" s="78" t="s">
        <v>75</v>
      </c>
      <c r="P735" s="78" t="s">
        <v>75</v>
      </c>
      <c r="Q735" s="43" t="s">
        <v>1593</v>
      </c>
      <c r="R735" s="53" t="s">
        <v>76</v>
      </c>
      <c r="S735" s="76">
        <v>3.2</v>
      </c>
      <c r="T735" s="37">
        <v>1</v>
      </c>
      <c r="U735" s="83">
        <v>1</v>
      </c>
      <c r="V735" s="45">
        <f>SUMIF(ResumenCotizacion!$C:$C,E735,ResumenCotizacion!$P:$P)</f>
        <v>0</v>
      </c>
      <c r="W735" s="75">
        <f>IF(H735="USD",S735*SolCotizacion!$J$18,S735)</f>
        <v>13207.904000000002</v>
      </c>
      <c r="X735" s="3">
        <f>ROUND(W735/(1-VLOOKUP("Total porcentaje:",ResumenCotizacion!$F:$H,3,0)),2)</f>
        <v>13207.9</v>
      </c>
      <c r="Y735" s="3">
        <f t="shared" si="35"/>
        <v>0</v>
      </c>
    </row>
    <row r="736" spans="1:25" ht="14.25" x14ac:dyDescent="0.2">
      <c r="A736" s="18" t="str">
        <f t="shared" si="33"/>
        <v>Catalogo principalCSP ACADEMICO093e3350-b541-4e57-922b-6d2e707c454b</v>
      </c>
      <c r="B736" s="18" t="str">
        <f t="shared" si="34"/>
        <v>093e3350-b541-4e57-922b-6d2e707c454bCSP ACADEMICO</v>
      </c>
      <c r="C736" s="18"/>
      <c r="D736" s="18" t="s">
        <v>122</v>
      </c>
      <c r="E736" s="46" t="s">
        <v>1595</v>
      </c>
      <c r="F736" s="85" t="s">
        <v>1339</v>
      </c>
      <c r="G736" s="18" t="s">
        <v>122</v>
      </c>
      <c r="H736" s="45" t="s">
        <v>125</v>
      </c>
      <c r="I736" s="18" t="s">
        <v>75</v>
      </c>
      <c r="J736" s="49" t="s">
        <v>1596</v>
      </c>
      <c r="K736" s="48" t="s">
        <v>28</v>
      </c>
      <c r="L736" s="47" t="s">
        <v>90</v>
      </c>
      <c r="M736" s="44" t="s">
        <v>74</v>
      </c>
      <c r="N736" s="78" t="s">
        <v>75</v>
      </c>
      <c r="O736" s="78" t="s">
        <v>75</v>
      </c>
      <c r="P736" s="78" t="s">
        <v>75</v>
      </c>
      <c r="Q736" s="43" t="s">
        <v>1595</v>
      </c>
      <c r="R736" s="53" t="s">
        <v>76</v>
      </c>
      <c r="S736" s="76">
        <v>28</v>
      </c>
      <c r="T736" s="37">
        <v>1</v>
      </c>
      <c r="U736" s="83">
        <v>1</v>
      </c>
      <c r="V736" s="45">
        <f>SUMIF(ResumenCotizacion!$C:$C,E736,ResumenCotizacion!$P:$P)</f>
        <v>0</v>
      </c>
      <c r="W736" s="75">
        <f>IF(H736="USD",S736*SolCotizacion!$J$18,S736)</f>
        <v>115569.16</v>
      </c>
      <c r="X736" s="3">
        <f>ROUND(W736/(1-VLOOKUP("Total porcentaje:",ResumenCotizacion!$F:$H,3,0)),2)</f>
        <v>115569.16</v>
      </c>
      <c r="Y736" s="3">
        <f t="shared" si="35"/>
        <v>0</v>
      </c>
    </row>
    <row r="737" spans="1:25" ht="14.25" x14ac:dyDescent="0.2">
      <c r="A737" s="18" t="str">
        <f t="shared" si="33"/>
        <v>Catalogo principalCSP ACADEMICOda270e3a-6a20-43a8-81d2-2ca319f89f8a</v>
      </c>
      <c r="B737" s="18" t="str">
        <f t="shared" si="34"/>
        <v>da270e3a-6a20-43a8-81d2-2ca319f89f8aCSP ACADEMICO</v>
      </c>
      <c r="C737" s="18"/>
      <c r="D737" s="18" t="s">
        <v>122</v>
      </c>
      <c r="E737" s="46" t="s">
        <v>1597</v>
      </c>
      <c r="F737" s="85" t="s">
        <v>1339</v>
      </c>
      <c r="G737" s="18" t="s">
        <v>122</v>
      </c>
      <c r="H737" s="45" t="s">
        <v>125</v>
      </c>
      <c r="I737" s="18" t="s">
        <v>75</v>
      </c>
      <c r="J737" s="49" t="s">
        <v>1598</v>
      </c>
      <c r="K737" s="48" t="s">
        <v>28</v>
      </c>
      <c r="L737" s="47" t="s">
        <v>90</v>
      </c>
      <c r="M737" s="44" t="s">
        <v>74</v>
      </c>
      <c r="N737" s="78" t="s">
        <v>75</v>
      </c>
      <c r="O737" s="78" t="s">
        <v>75</v>
      </c>
      <c r="P737" s="78" t="s">
        <v>75</v>
      </c>
      <c r="Q737" s="43" t="s">
        <v>1597</v>
      </c>
      <c r="R737" s="53" t="s">
        <v>76</v>
      </c>
      <c r="S737" s="76">
        <v>1.4</v>
      </c>
      <c r="T737" s="37">
        <v>1</v>
      </c>
      <c r="U737" s="83">
        <v>1</v>
      </c>
      <c r="V737" s="45">
        <f>SUMIF(ResumenCotizacion!$C:$C,E737,ResumenCotizacion!$P:$P)</f>
        <v>0</v>
      </c>
      <c r="W737" s="75">
        <f>IF(H737="USD",S737*SolCotizacion!$J$18,S737)</f>
        <v>5778.4579999999996</v>
      </c>
      <c r="X737" s="3">
        <f>ROUND(W737/(1-VLOOKUP("Total porcentaje:",ResumenCotizacion!$F:$H,3,0)),2)</f>
        <v>5778.46</v>
      </c>
      <c r="Y737" s="3">
        <f t="shared" si="35"/>
        <v>0</v>
      </c>
    </row>
    <row r="738" spans="1:25" ht="14.25" x14ac:dyDescent="0.2">
      <c r="A738" s="18" t="str">
        <f t="shared" si="33"/>
        <v>Catalogo principalCSP ACADEMICO5c5e5b36-beb4-4192-8bd4-27a8a644443c</v>
      </c>
      <c r="B738" s="18" t="str">
        <f t="shared" si="34"/>
        <v>5c5e5b36-beb4-4192-8bd4-27a8a644443cCSP ACADEMICO</v>
      </c>
      <c r="C738" s="18"/>
      <c r="D738" s="18" t="s">
        <v>122</v>
      </c>
      <c r="E738" s="46" t="s">
        <v>1599</v>
      </c>
      <c r="F738" s="85" t="s">
        <v>1339</v>
      </c>
      <c r="G738" s="18" t="s">
        <v>122</v>
      </c>
      <c r="H738" s="45" t="s">
        <v>125</v>
      </c>
      <c r="I738" s="18" t="s">
        <v>75</v>
      </c>
      <c r="J738" s="49" t="s">
        <v>1600</v>
      </c>
      <c r="K738" s="48" t="s">
        <v>28</v>
      </c>
      <c r="L738" s="47" t="s">
        <v>90</v>
      </c>
      <c r="M738" s="44" t="s">
        <v>74</v>
      </c>
      <c r="N738" s="78" t="s">
        <v>75</v>
      </c>
      <c r="O738" s="78" t="s">
        <v>75</v>
      </c>
      <c r="P738" s="78" t="s">
        <v>75</v>
      </c>
      <c r="Q738" s="43" t="s">
        <v>1599</v>
      </c>
      <c r="R738" s="53" t="s">
        <v>76</v>
      </c>
      <c r="S738" s="76">
        <v>350</v>
      </c>
      <c r="T738" s="37">
        <v>1</v>
      </c>
      <c r="U738" s="83">
        <v>1</v>
      </c>
      <c r="V738" s="45">
        <f>SUMIF(ResumenCotizacion!$C:$C,E738,ResumenCotizacion!$P:$P)</f>
        <v>0</v>
      </c>
      <c r="W738" s="75">
        <f>IF(H738="USD",S738*SolCotizacion!$J$18,S738)</f>
        <v>1444614.5</v>
      </c>
      <c r="X738" s="3">
        <f>ROUND(W738/(1-VLOOKUP("Total porcentaje:",ResumenCotizacion!$F:$H,3,0)),2)</f>
        <v>1444614.5</v>
      </c>
      <c r="Y738" s="3">
        <f t="shared" si="35"/>
        <v>0</v>
      </c>
    </row>
    <row r="739" spans="1:25" ht="14.25" x14ac:dyDescent="0.2">
      <c r="A739" s="18" t="str">
        <f t="shared" si="33"/>
        <v>Catalogo principalCSP ACADEMICO48fdfbfd-2eac-4918-a5c9-d953b6fdb46e</v>
      </c>
      <c r="B739" s="18" t="str">
        <f t="shared" si="34"/>
        <v>48fdfbfd-2eac-4918-a5c9-d953b6fdb46eCSP ACADEMICO</v>
      </c>
      <c r="C739" s="18"/>
      <c r="D739" s="18" t="s">
        <v>122</v>
      </c>
      <c r="E739" s="46" t="s">
        <v>1601</v>
      </c>
      <c r="F739" s="85" t="s">
        <v>1339</v>
      </c>
      <c r="G739" s="18" t="s">
        <v>122</v>
      </c>
      <c r="H739" s="45" t="s">
        <v>125</v>
      </c>
      <c r="I739" s="18" t="s">
        <v>75</v>
      </c>
      <c r="J739" s="49" t="s">
        <v>1602</v>
      </c>
      <c r="K739" s="48" t="s">
        <v>28</v>
      </c>
      <c r="L739" s="47" t="s">
        <v>90</v>
      </c>
      <c r="M739" s="44" t="s">
        <v>74</v>
      </c>
      <c r="N739" s="78" t="s">
        <v>75</v>
      </c>
      <c r="O739" s="78" t="s">
        <v>75</v>
      </c>
      <c r="P739" s="78" t="s">
        <v>75</v>
      </c>
      <c r="Q739" s="43" t="s">
        <v>1601</v>
      </c>
      <c r="R739" s="53" t="s">
        <v>76</v>
      </c>
      <c r="S739" s="76">
        <v>20</v>
      </c>
      <c r="T739" s="37">
        <v>1</v>
      </c>
      <c r="U739" s="83">
        <v>1</v>
      </c>
      <c r="V739" s="45">
        <f>SUMIF(ResumenCotizacion!$C:$C,E739,ResumenCotizacion!$P:$P)</f>
        <v>0</v>
      </c>
      <c r="W739" s="75">
        <f>IF(H739="USD",S739*SolCotizacion!$J$18,S739)</f>
        <v>82549.400000000009</v>
      </c>
      <c r="X739" s="3">
        <f>ROUND(W739/(1-VLOOKUP("Total porcentaje:",ResumenCotizacion!$F:$H,3,0)),2)</f>
        <v>82549.399999999994</v>
      </c>
      <c r="Y739" s="3">
        <f t="shared" si="35"/>
        <v>0</v>
      </c>
    </row>
    <row r="740" spans="1:25" ht="14.25" x14ac:dyDescent="0.2">
      <c r="A740" s="18" t="str">
        <f t="shared" si="33"/>
        <v>Catalogo principalCSP ACADEMICO8ed01462-bbca-4eeb-861d-8f70a014430e</v>
      </c>
      <c r="B740" s="18" t="str">
        <f t="shared" si="34"/>
        <v>8ed01462-bbca-4eeb-861d-8f70a014430eCSP ACADEMICO</v>
      </c>
      <c r="C740" s="18"/>
      <c r="D740" s="18" t="s">
        <v>122</v>
      </c>
      <c r="E740" s="46" t="s">
        <v>1603</v>
      </c>
      <c r="F740" s="85" t="s">
        <v>1339</v>
      </c>
      <c r="G740" s="18" t="s">
        <v>122</v>
      </c>
      <c r="H740" s="45" t="s">
        <v>125</v>
      </c>
      <c r="I740" s="18" t="s">
        <v>75</v>
      </c>
      <c r="J740" s="49" t="s">
        <v>1604</v>
      </c>
      <c r="K740" s="48" t="s">
        <v>28</v>
      </c>
      <c r="L740" s="47" t="s">
        <v>90</v>
      </c>
      <c r="M740" s="44" t="s">
        <v>74</v>
      </c>
      <c r="N740" s="78" t="s">
        <v>75</v>
      </c>
      <c r="O740" s="78" t="s">
        <v>75</v>
      </c>
      <c r="P740" s="78" t="s">
        <v>75</v>
      </c>
      <c r="Q740" s="43" t="s">
        <v>1603</v>
      </c>
      <c r="R740" s="53" t="s">
        <v>76</v>
      </c>
      <c r="S740" s="76">
        <v>40</v>
      </c>
      <c r="T740" s="37">
        <v>1</v>
      </c>
      <c r="U740" s="83">
        <v>1</v>
      </c>
      <c r="V740" s="45">
        <f>SUMIF(ResumenCotizacion!$C:$C,E740,ResumenCotizacion!$P:$P)</f>
        <v>0</v>
      </c>
      <c r="W740" s="75">
        <f>IF(H740="USD",S740*SolCotizacion!$J$18,S740)</f>
        <v>165098.80000000002</v>
      </c>
      <c r="X740" s="3">
        <f>ROUND(W740/(1-VLOOKUP("Total porcentaje:",ResumenCotizacion!$F:$H,3,0)),2)</f>
        <v>165098.79999999999</v>
      </c>
      <c r="Y740" s="3">
        <f t="shared" si="35"/>
        <v>0</v>
      </c>
    </row>
    <row r="741" spans="1:25" ht="14.25" x14ac:dyDescent="0.2">
      <c r="A741" s="18" t="str">
        <f t="shared" si="33"/>
        <v>Catalogo principalCSP ACADEMICO14c02bb6-b226-4951-8c9a-f12bbfb0aaf3</v>
      </c>
      <c r="B741" s="18" t="str">
        <f t="shared" si="34"/>
        <v>14c02bb6-b226-4951-8c9a-f12bbfb0aaf3CSP ACADEMICO</v>
      </c>
      <c r="C741" s="18"/>
      <c r="D741" s="18" t="s">
        <v>122</v>
      </c>
      <c r="E741" s="46" t="s">
        <v>1605</v>
      </c>
      <c r="F741" s="85" t="s">
        <v>1339</v>
      </c>
      <c r="G741" s="18" t="s">
        <v>122</v>
      </c>
      <c r="H741" s="45" t="s">
        <v>125</v>
      </c>
      <c r="I741" s="18" t="s">
        <v>75</v>
      </c>
      <c r="J741" s="49" t="s">
        <v>1606</v>
      </c>
      <c r="K741" s="48" t="s">
        <v>28</v>
      </c>
      <c r="L741" s="47" t="s">
        <v>90</v>
      </c>
      <c r="M741" s="44" t="s">
        <v>74</v>
      </c>
      <c r="N741" s="78" t="s">
        <v>75</v>
      </c>
      <c r="O741" s="78" t="s">
        <v>75</v>
      </c>
      <c r="P741" s="78" t="s">
        <v>75</v>
      </c>
      <c r="Q741" s="43" t="s">
        <v>1605</v>
      </c>
      <c r="R741" s="53" t="s">
        <v>76</v>
      </c>
      <c r="S741" s="76">
        <v>275</v>
      </c>
      <c r="T741" s="37">
        <v>1</v>
      </c>
      <c r="U741" s="83">
        <v>1</v>
      </c>
      <c r="V741" s="45">
        <f>SUMIF(ResumenCotizacion!$C:$C,E741,ResumenCotizacion!$P:$P)</f>
        <v>0</v>
      </c>
      <c r="W741" s="75">
        <f>IF(H741="USD",S741*SolCotizacion!$J$18,S741)</f>
        <v>1135054.25</v>
      </c>
      <c r="X741" s="3">
        <f>ROUND(W741/(1-VLOOKUP("Total porcentaje:",ResumenCotizacion!$F:$H,3,0)),2)</f>
        <v>1135054.25</v>
      </c>
      <c r="Y741" s="3">
        <f t="shared" si="35"/>
        <v>0</v>
      </c>
    </row>
    <row r="742" spans="1:25" ht="14.25" x14ac:dyDescent="0.2">
      <c r="A742" s="18" t="str">
        <f t="shared" si="33"/>
        <v>Catalogo principalCSP ACADEMICO3dad9f29-0543-42e4-9bff-21c8010f3a41</v>
      </c>
      <c r="B742" s="18" t="str">
        <f t="shared" si="34"/>
        <v>3dad9f29-0543-42e4-9bff-21c8010f3a41CSP ACADEMICO</v>
      </c>
      <c r="C742" s="18"/>
      <c r="D742" s="18" t="s">
        <v>122</v>
      </c>
      <c r="E742" s="46" t="s">
        <v>1607</v>
      </c>
      <c r="F742" s="85" t="s">
        <v>1339</v>
      </c>
      <c r="G742" s="18" t="s">
        <v>122</v>
      </c>
      <c r="H742" s="45" t="s">
        <v>125</v>
      </c>
      <c r="I742" s="18" t="s">
        <v>75</v>
      </c>
      <c r="J742" s="49" t="s">
        <v>1608</v>
      </c>
      <c r="K742" s="48" t="s">
        <v>28</v>
      </c>
      <c r="L742" s="47" t="s">
        <v>90</v>
      </c>
      <c r="M742" s="44" t="s">
        <v>74</v>
      </c>
      <c r="N742" s="78" t="s">
        <v>75</v>
      </c>
      <c r="O742" s="78" t="s">
        <v>75</v>
      </c>
      <c r="P742" s="78" t="s">
        <v>75</v>
      </c>
      <c r="Q742" s="43" t="s">
        <v>1607</v>
      </c>
      <c r="R742" s="53" t="s">
        <v>76</v>
      </c>
      <c r="S742" s="76">
        <v>16.5</v>
      </c>
      <c r="T742" s="37">
        <v>1</v>
      </c>
      <c r="U742" s="83">
        <v>1</v>
      </c>
      <c r="V742" s="45">
        <f>SUMIF(ResumenCotizacion!$C:$C,E742,ResumenCotizacion!$P:$P)</f>
        <v>0</v>
      </c>
      <c r="W742" s="75">
        <f>IF(H742="USD",S742*SolCotizacion!$J$18,S742)</f>
        <v>68103.255000000005</v>
      </c>
      <c r="X742" s="3">
        <f>ROUND(W742/(1-VLOOKUP("Total porcentaje:",ResumenCotizacion!$F:$H,3,0)),2)</f>
        <v>68103.259999999995</v>
      </c>
      <c r="Y742" s="3">
        <f t="shared" si="35"/>
        <v>0</v>
      </c>
    </row>
    <row r="743" spans="1:25" ht="14.25" x14ac:dyDescent="0.2">
      <c r="A743" s="18" t="str">
        <f t="shared" si="33"/>
        <v>Catalogo principalCSP ACADEMICOe21a7987-2d79-4ace-89eb-4d1f69d226fe</v>
      </c>
      <c r="B743" s="18" t="str">
        <f t="shared" si="34"/>
        <v>e21a7987-2d79-4ace-89eb-4d1f69d226feCSP ACADEMICO</v>
      </c>
      <c r="C743" s="18"/>
      <c r="D743" s="18" t="s">
        <v>122</v>
      </c>
      <c r="E743" s="46" t="s">
        <v>1609</v>
      </c>
      <c r="F743" s="85" t="s">
        <v>1339</v>
      </c>
      <c r="G743" s="18" t="s">
        <v>122</v>
      </c>
      <c r="H743" s="45" t="s">
        <v>125</v>
      </c>
      <c r="I743" s="18" t="s">
        <v>75</v>
      </c>
      <c r="J743" s="49" t="s">
        <v>1610</v>
      </c>
      <c r="K743" s="48" t="s">
        <v>28</v>
      </c>
      <c r="L743" s="47" t="s">
        <v>90</v>
      </c>
      <c r="M743" s="44" t="s">
        <v>74</v>
      </c>
      <c r="N743" s="78" t="s">
        <v>75</v>
      </c>
      <c r="O743" s="78" t="s">
        <v>75</v>
      </c>
      <c r="P743" s="78" t="s">
        <v>75</v>
      </c>
      <c r="Q743" s="43" t="s">
        <v>1609</v>
      </c>
      <c r="R743" s="53" t="s">
        <v>76</v>
      </c>
      <c r="S743" s="76">
        <v>16.5</v>
      </c>
      <c r="T743" s="37">
        <v>1</v>
      </c>
      <c r="U743" s="83">
        <v>1</v>
      </c>
      <c r="V743" s="45">
        <f>SUMIF(ResumenCotizacion!$C:$C,E743,ResumenCotizacion!$P:$P)</f>
        <v>0</v>
      </c>
      <c r="W743" s="75">
        <f>IF(H743="USD",S743*SolCotizacion!$J$18,S743)</f>
        <v>68103.255000000005</v>
      </c>
      <c r="X743" s="3">
        <f>ROUND(W743/(1-VLOOKUP("Total porcentaje:",ResumenCotizacion!$F:$H,3,0)),2)</f>
        <v>68103.259999999995</v>
      </c>
      <c r="Y743" s="3">
        <f t="shared" si="35"/>
        <v>0</v>
      </c>
    </row>
    <row r="744" spans="1:25" ht="14.25" x14ac:dyDescent="0.2">
      <c r="A744" s="18" t="str">
        <f t="shared" si="33"/>
        <v>Catalogo principalCSP ACADEMICO707902b1-54b5-4dd3-910c-0ca4376cba8a</v>
      </c>
      <c r="B744" s="18" t="str">
        <f t="shared" si="34"/>
        <v>707902b1-54b5-4dd3-910c-0ca4376cba8aCSP ACADEMICO</v>
      </c>
      <c r="C744" s="18"/>
      <c r="D744" s="18" t="s">
        <v>122</v>
      </c>
      <c r="E744" s="46" t="s">
        <v>1611</v>
      </c>
      <c r="F744" s="85" t="s">
        <v>1339</v>
      </c>
      <c r="G744" s="18" t="s">
        <v>122</v>
      </c>
      <c r="H744" s="45" t="s">
        <v>125</v>
      </c>
      <c r="I744" s="18" t="s">
        <v>75</v>
      </c>
      <c r="J744" s="49" t="s">
        <v>1612</v>
      </c>
      <c r="K744" s="48" t="s">
        <v>28</v>
      </c>
      <c r="L744" s="47" t="s">
        <v>90</v>
      </c>
      <c r="M744" s="44" t="s">
        <v>74</v>
      </c>
      <c r="N744" s="78" t="s">
        <v>75</v>
      </c>
      <c r="O744" s="78" t="s">
        <v>75</v>
      </c>
      <c r="P744" s="78" t="s">
        <v>75</v>
      </c>
      <c r="Q744" s="43" t="s">
        <v>1611</v>
      </c>
      <c r="R744" s="53" t="s">
        <v>76</v>
      </c>
      <c r="S744" s="76">
        <v>12</v>
      </c>
      <c r="T744" s="37">
        <v>1</v>
      </c>
      <c r="U744" s="83">
        <v>1</v>
      </c>
      <c r="V744" s="45">
        <f>SUMIF(ResumenCotizacion!$C:$C,E744,ResumenCotizacion!$P:$P)</f>
        <v>0</v>
      </c>
      <c r="W744" s="75">
        <f>IF(H744="USD",S744*SolCotizacion!$J$18,S744)</f>
        <v>49529.64</v>
      </c>
      <c r="X744" s="3">
        <f>ROUND(W744/(1-VLOOKUP("Total porcentaje:",ResumenCotizacion!$F:$H,3,0)),2)</f>
        <v>49529.64</v>
      </c>
      <c r="Y744" s="3">
        <f t="shared" si="35"/>
        <v>0</v>
      </c>
    </row>
    <row r="745" spans="1:25" ht="14.25" x14ac:dyDescent="0.2">
      <c r="A745" s="18" t="str">
        <f t="shared" si="33"/>
        <v>Catalogo principalCSP ACADEMICOa3b23d24-a1bc-4b9a-be03-3c71297d3738</v>
      </c>
      <c r="B745" s="18" t="str">
        <f t="shared" si="34"/>
        <v>a3b23d24-a1bc-4b9a-be03-3c71297d3738CSP ACADEMICO</v>
      </c>
      <c r="C745" s="18"/>
      <c r="D745" s="18" t="s">
        <v>122</v>
      </c>
      <c r="E745" s="46" t="s">
        <v>1613</v>
      </c>
      <c r="F745" s="85" t="s">
        <v>1339</v>
      </c>
      <c r="G745" s="18" t="s">
        <v>122</v>
      </c>
      <c r="H745" s="45" t="s">
        <v>125</v>
      </c>
      <c r="I745" s="18" t="s">
        <v>75</v>
      </c>
      <c r="J745" s="49" t="s">
        <v>1614</v>
      </c>
      <c r="K745" s="48" t="s">
        <v>28</v>
      </c>
      <c r="L745" s="47" t="s">
        <v>90</v>
      </c>
      <c r="M745" s="44" t="s">
        <v>74</v>
      </c>
      <c r="N745" s="78" t="s">
        <v>75</v>
      </c>
      <c r="O745" s="78" t="s">
        <v>75</v>
      </c>
      <c r="P745" s="78" t="s">
        <v>75</v>
      </c>
      <c r="Q745" s="43" t="s">
        <v>1613</v>
      </c>
      <c r="R745" s="53" t="s">
        <v>76</v>
      </c>
      <c r="S745" s="76">
        <v>12</v>
      </c>
      <c r="T745" s="37">
        <v>1</v>
      </c>
      <c r="U745" s="83">
        <v>1</v>
      </c>
      <c r="V745" s="45">
        <f>SUMIF(ResumenCotizacion!$C:$C,E745,ResumenCotizacion!$P:$P)</f>
        <v>0</v>
      </c>
      <c r="W745" s="75">
        <f>IF(H745="USD",S745*SolCotizacion!$J$18,S745)</f>
        <v>49529.64</v>
      </c>
      <c r="X745" s="3">
        <f>ROUND(W745/(1-VLOOKUP("Total porcentaje:",ResumenCotizacion!$F:$H,3,0)),2)</f>
        <v>49529.64</v>
      </c>
      <c r="Y745" s="3">
        <f t="shared" si="35"/>
        <v>0</v>
      </c>
    </row>
    <row r="746" spans="1:25" ht="14.25" x14ac:dyDescent="0.2">
      <c r="A746" s="18" t="str">
        <f t="shared" si="33"/>
        <v>Catalogo principalCSP ACADEMICO36f7ab3f-3165-472f-97f9-e7fd1649d92a</v>
      </c>
      <c r="B746" s="18" t="str">
        <f t="shared" si="34"/>
        <v>36f7ab3f-3165-472f-97f9-e7fd1649d92aCSP ACADEMICO</v>
      </c>
      <c r="C746" s="18"/>
      <c r="D746" s="18" t="s">
        <v>122</v>
      </c>
      <c r="E746" s="46" t="s">
        <v>1615</v>
      </c>
      <c r="F746" s="85" t="s">
        <v>1339</v>
      </c>
      <c r="G746" s="18" t="s">
        <v>122</v>
      </c>
      <c r="H746" s="45" t="s">
        <v>125</v>
      </c>
      <c r="I746" s="18" t="s">
        <v>75</v>
      </c>
      <c r="J746" s="49" t="s">
        <v>1616</v>
      </c>
      <c r="K746" s="48" t="s">
        <v>28</v>
      </c>
      <c r="L746" s="47" t="s">
        <v>90</v>
      </c>
      <c r="M746" s="44" t="s">
        <v>74</v>
      </c>
      <c r="N746" s="78" t="s">
        <v>75</v>
      </c>
      <c r="O746" s="78" t="s">
        <v>75</v>
      </c>
      <c r="P746" s="78" t="s">
        <v>75</v>
      </c>
      <c r="Q746" s="43" t="s">
        <v>1615</v>
      </c>
      <c r="R746" s="53" t="s">
        <v>76</v>
      </c>
      <c r="S746" s="76">
        <v>66</v>
      </c>
      <c r="T746" s="37">
        <v>1</v>
      </c>
      <c r="U746" s="83">
        <v>1</v>
      </c>
      <c r="V746" s="45">
        <f>SUMIF(ResumenCotizacion!$C:$C,E746,ResumenCotizacion!$P:$P)</f>
        <v>0</v>
      </c>
      <c r="W746" s="75">
        <f>IF(H746="USD",S746*SolCotizacion!$J$18,S746)</f>
        <v>272413.02</v>
      </c>
      <c r="X746" s="3">
        <f>ROUND(W746/(1-VLOOKUP("Total porcentaje:",ResumenCotizacion!$F:$H,3,0)),2)</f>
        <v>272413.02</v>
      </c>
      <c r="Y746" s="3">
        <f t="shared" si="35"/>
        <v>0</v>
      </c>
    </row>
    <row r="747" spans="1:25" ht="14.25" x14ac:dyDescent="0.2">
      <c r="A747" s="18" t="str">
        <f t="shared" si="33"/>
        <v>Catalogo principalCSP ACADEMICOab2f1304-51e9-4066-b274-ac0cd33d24c2</v>
      </c>
      <c r="B747" s="18" t="str">
        <f t="shared" si="34"/>
        <v>ab2f1304-51e9-4066-b274-ac0cd33d24c2CSP ACADEMICO</v>
      </c>
      <c r="C747" s="18"/>
      <c r="D747" s="18" t="s">
        <v>122</v>
      </c>
      <c r="E747" s="46" t="s">
        <v>1617</v>
      </c>
      <c r="F747" s="85" t="s">
        <v>1339</v>
      </c>
      <c r="G747" s="18" t="s">
        <v>122</v>
      </c>
      <c r="H747" s="45" t="s">
        <v>125</v>
      </c>
      <c r="I747" s="18" t="s">
        <v>75</v>
      </c>
      <c r="J747" s="49" t="s">
        <v>1618</v>
      </c>
      <c r="K747" s="48" t="s">
        <v>28</v>
      </c>
      <c r="L747" s="47" t="s">
        <v>90</v>
      </c>
      <c r="M747" s="44" t="s">
        <v>74</v>
      </c>
      <c r="N747" s="78" t="s">
        <v>75</v>
      </c>
      <c r="O747" s="78" t="s">
        <v>75</v>
      </c>
      <c r="P747" s="78" t="s">
        <v>75</v>
      </c>
      <c r="Q747" s="43" t="s">
        <v>1617</v>
      </c>
      <c r="R747" s="53" t="s">
        <v>76</v>
      </c>
      <c r="S747" s="76">
        <v>66</v>
      </c>
      <c r="T747" s="37">
        <v>1</v>
      </c>
      <c r="U747" s="83">
        <v>1</v>
      </c>
      <c r="V747" s="45">
        <f>SUMIF(ResumenCotizacion!$C:$C,E747,ResumenCotizacion!$P:$P)</f>
        <v>0</v>
      </c>
      <c r="W747" s="75">
        <f>IF(H747="USD",S747*SolCotizacion!$J$18,S747)</f>
        <v>272413.02</v>
      </c>
      <c r="X747" s="3">
        <f>ROUND(W747/(1-VLOOKUP("Total porcentaje:",ResumenCotizacion!$F:$H,3,0)),2)</f>
        <v>272413.02</v>
      </c>
      <c r="Y747" s="3">
        <f t="shared" si="35"/>
        <v>0</v>
      </c>
    </row>
    <row r="748" spans="1:25" ht="14.25" x14ac:dyDescent="0.2">
      <c r="A748" s="18" t="str">
        <f t="shared" si="33"/>
        <v>Catalogo principalCSP ACADEMICO33076cdc-516d-48df-a23c-5954f7d924e7</v>
      </c>
      <c r="B748" s="18" t="str">
        <f t="shared" si="34"/>
        <v>33076cdc-516d-48df-a23c-5954f7d924e7CSP ACADEMICO</v>
      </c>
      <c r="C748" s="18"/>
      <c r="D748" s="18" t="s">
        <v>122</v>
      </c>
      <c r="E748" s="46" t="s">
        <v>1619</v>
      </c>
      <c r="F748" s="85" t="s">
        <v>1339</v>
      </c>
      <c r="G748" s="18" t="s">
        <v>122</v>
      </c>
      <c r="H748" s="45" t="s">
        <v>125</v>
      </c>
      <c r="I748" s="18" t="s">
        <v>75</v>
      </c>
      <c r="J748" s="49" t="s">
        <v>1620</v>
      </c>
      <c r="K748" s="48" t="s">
        <v>28</v>
      </c>
      <c r="L748" s="47" t="s">
        <v>90</v>
      </c>
      <c r="M748" s="44" t="s">
        <v>74</v>
      </c>
      <c r="N748" s="78" t="s">
        <v>75</v>
      </c>
      <c r="O748" s="78" t="s">
        <v>75</v>
      </c>
      <c r="P748" s="78" t="s">
        <v>75</v>
      </c>
      <c r="Q748" s="43" t="s">
        <v>1619</v>
      </c>
      <c r="R748" s="53" t="s">
        <v>76</v>
      </c>
      <c r="S748" s="76">
        <v>48</v>
      </c>
      <c r="T748" s="37">
        <v>1</v>
      </c>
      <c r="U748" s="83">
        <v>1</v>
      </c>
      <c r="V748" s="45">
        <f>SUMIF(ResumenCotizacion!$C:$C,E748,ResumenCotizacion!$P:$P)</f>
        <v>0</v>
      </c>
      <c r="W748" s="75">
        <f>IF(H748="USD",S748*SolCotizacion!$J$18,S748)</f>
        <v>198118.56</v>
      </c>
      <c r="X748" s="3">
        <f>ROUND(W748/(1-VLOOKUP("Total porcentaje:",ResumenCotizacion!$F:$H,3,0)),2)</f>
        <v>198118.56</v>
      </c>
      <c r="Y748" s="3">
        <f t="shared" si="35"/>
        <v>0</v>
      </c>
    </row>
    <row r="749" spans="1:25" ht="14.25" x14ac:dyDescent="0.2">
      <c r="A749" s="18" t="str">
        <f t="shared" si="33"/>
        <v>Catalogo principalCSP ACADEMICO69907188-cc89-4dd8-807e-8f0695c7c594</v>
      </c>
      <c r="B749" s="18" t="str">
        <f t="shared" si="34"/>
        <v>69907188-cc89-4dd8-807e-8f0695c7c594CSP ACADEMICO</v>
      </c>
      <c r="C749" s="18"/>
      <c r="D749" s="18" t="s">
        <v>122</v>
      </c>
      <c r="E749" s="46" t="s">
        <v>1621</v>
      </c>
      <c r="F749" s="85" t="s">
        <v>1339</v>
      </c>
      <c r="G749" s="18" t="s">
        <v>122</v>
      </c>
      <c r="H749" s="45" t="s">
        <v>125</v>
      </c>
      <c r="I749" s="18" t="s">
        <v>75</v>
      </c>
      <c r="J749" s="49" t="s">
        <v>1622</v>
      </c>
      <c r="K749" s="48" t="s">
        <v>28</v>
      </c>
      <c r="L749" s="47" t="s">
        <v>90</v>
      </c>
      <c r="M749" s="44" t="s">
        <v>74</v>
      </c>
      <c r="N749" s="78" t="s">
        <v>75</v>
      </c>
      <c r="O749" s="78" t="s">
        <v>75</v>
      </c>
      <c r="P749" s="78" t="s">
        <v>75</v>
      </c>
      <c r="Q749" s="43" t="s">
        <v>1621</v>
      </c>
      <c r="R749" s="53" t="s">
        <v>76</v>
      </c>
      <c r="S749" s="76">
        <v>48</v>
      </c>
      <c r="T749" s="37">
        <v>1</v>
      </c>
      <c r="U749" s="83">
        <v>1</v>
      </c>
      <c r="V749" s="45">
        <f>SUMIF(ResumenCotizacion!$C:$C,E749,ResumenCotizacion!$P:$P)</f>
        <v>0</v>
      </c>
      <c r="W749" s="75">
        <f>IF(H749="USD",S749*SolCotizacion!$J$18,S749)</f>
        <v>198118.56</v>
      </c>
      <c r="X749" s="3">
        <f>ROUND(W749/(1-VLOOKUP("Total porcentaje:",ResumenCotizacion!$F:$H,3,0)),2)</f>
        <v>198118.56</v>
      </c>
      <c r="Y749" s="3">
        <f t="shared" si="35"/>
        <v>0</v>
      </c>
    </row>
    <row r="750" spans="1:25" ht="14.25" x14ac:dyDescent="0.2">
      <c r="A750" s="18" t="str">
        <f t="shared" si="33"/>
        <v>Catalogo principalCSP ACADEMICO0e0eb210-86e7-4038-9905-4fd5bf71c4bd</v>
      </c>
      <c r="B750" s="18" t="str">
        <f t="shared" si="34"/>
        <v>0e0eb210-86e7-4038-9905-4fd5bf71c4bdCSP ACADEMICO</v>
      </c>
      <c r="C750" s="18"/>
      <c r="D750" s="18" t="s">
        <v>122</v>
      </c>
      <c r="E750" s="46" t="s">
        <v>1623</v>
      </c>
      <c r="F750" s="85" t="s">
        <v>1339</v>
      </c>
      <c r="G750" s="18" t="s">
        <v>122</v>
      </c>
      <c r="H750" s="45" t="s">
        <v>125</v>
      </c>
      <c r="I750" s="18" t="s">
        <v>75</v>
      </c>
      <c r="J750" s="49" t="s">
        <v>1624</v>
      </c>
      <c r="K750" s="48" t="s">
        <v>28</v>
      </c>
      <c r="L750" s="47" t="s">
        <v>90</v>
      </c>
      <c r="M750" s="44" t="s">
        <v>74</v>
      </c>
      <c r="N750" s="78" t="s">
        <v>75</v>
      </c>
      <c r="O750" s="78" t="s">
        <v>75</v>
      </c>
      <c r="P750" s="78" t="s">
        <v>75</v>
      </c>
      <c r="Q750" s="43" t="s">
        <v>1623</v>
      </c>
      <c r="R750" s="53" t="s">
        <v>76</v>
      </c>
      <c r="S750" s="76">
        <v>200</v>
      </c>
      <c r="T750" s="37">
        <v>1</v>
      </c>
      <c r="U750" s="83">
        <v>1</v>
      </c>
      <c r="V750" s="45">
        <f>SUMIF(ResumenCotizacion!$C:$C,E750,ResumenCotizacion!$P:$P)</f>
        <v>0</v>
      </c>
      <c r="W750" s="75">
        <f>IF(H750="USD",S750*SolCotizacion!$J$18,S750)</f>
        <v>825494</v>
      </c>
      <c r="X750" s="3">
        <f>ROUND(W750/(1-VLOOKUP("Total porcentaje:",ResumenCotizacion!$F:$H,3,0)),2)</f>
        <v>825494</v>
      </c>
      <c r="Y750" s="3">
        <f t="shared" si="35"/>
        <v>0</v>
      </c>
    </row>
    <row r="751" spans="1:25" ht="14.25" x14ac:dyDescent="0.2">
      <c r="A751" s="18" t="str">
        <f t="shared" si="33"/>
        <v>Catalogo principalCSP ACADEMICOd606281d-739b-435f-8569-bdb47c1f5ce6</v>
      </c>
      <c r="B751" s="18" t="str">
        <f t="shared" si="34"/>
        <v>d606281d-739b-435f-8569-bdb47c1f5ce6CSP ACADEMICO</v>
      </c>
      <c r="C751" s="18"/>
      <c r="D751" s="18" t="s">
        <v>122</v>
      </c>
      <c r="E751" s="46" t="s">
        <v>1625</v>
      </c>
      <c r="F751" s="85" t="s">
        <v>1339</v>
      </c>
      <c r="G751" s="18" t="s">
        <v>122</v>
      </c>
      <c r="H751" s="45" t="s">
        <v>125</v>
      </c>
      <c r="I751" s="18" t="s">
        <v>75</v>
      </c>
      <c r="J751" s="49" t="s">
        <v>1626</v>
      </c>
      <c r="K751" s="48" t="s">
        <v>28</v>
      </c>
      <c r="L751" s="47" t="s">
        <v>90</v>
      </c>
      <c r="M751" s="44" t="s">
        <v>74</v>
      </c>
      <c r="N751" s="78" t="s">
        <v>75</v>
      </c>
      <c r="O751" s="78" t="s">
        <v>75</v>
      </c>
      <c r="P751" s="78" t="s">
        <v>75</v>
      </c>
      <c r="Q751" s="43" t="s">
        <v>1625</v>
      </c>
      <c r="R751" s="53" t="s">
        <v>76</v>
      </c>
      <c r="S751" s="76">
        <v>200</v>
      </c>
      <c r="T751" s="37">
        <v>1</v>
      </c>
      <c r="U751" s="83">
        <v>1</v>
      </c>
      <c r="V751" s="45">
        <f>SUMIF(ResumenCotizacion!$C:$C,E751,ResumenCotizacion!$P:$P)</f>
        <v>0</v>
      </c>
      <c r="W751" s="75">
        <f>IF(H751="USD",S751*SolCotizacion!$J$18,S751)</f>
        <v>825494</v>
      </c>
      <c r="X751" s="3">
        <f>ROUND(W751/(1-VLOOKUP("Total porcentaje:",ResumenCotizacion!$F:$H,3,0)),2)</f>
        <v>825494</v>
      </c>
      <c r="Y751" s="3">
        <f t="shared" si="35"/>
        <v>0</v>
      </c>
    </row>
    <row r="752" spans="1:25" ht="14.25" x14ac:dyDescent="0.2">
      <c r="A752" s="18" t="str">
        <f t="shared" si="33"/>
        <v>Catalogo principalCSP ACADEMICOb3ef7432-5581-4b45-95bf-3a51b0d7f296</v>
      </c>
      <c r="B752" s="18" t="str">
        <f t="shared" si="34"/>
        <v>b3ef7432-5581-4b45-95bf-3a51b0d7f296CSP ACADEMICO</v>
      </c>
      <c r="C752" s="18"/>
      <c r="D752" s="18" t="s">
        <v>122</v>
      </c>
      <c r="E752" s="46" t="s">
        <v>1627</v>
      </c>
      <c r="F752" s="85" t="s">
        <v>1339</v>
      </c>
      <c r="G752" s="18" t="s">
        <v>122</v>
      </c>
      <c r="H752" s="45" t="s">
        <v>125</v>
      </c>
      <c r="I752" s="18" t="s">
        <v>75</v>
      </c>
      <c r="J752" s="49" t="s">
        <v>1628</v>
      </c>
      <c r="K752" s="48" t="s">
        <v>28</v>
      </c>
      <c r="L752" s="47" t="s">
        <v>90</v>
      </c>
      <c r="M752" s="44" t="s">
        <v>74</v>
      </c>
      <c r="N752" s="78" t="s">
        <v>75</v>
      </c>
      <c r="O752" s="78" t="s">
        <v>75</v>
      </c>
      <c r="P752" s="78" t="s">
        <v>75</v>
      </c>
      <c r="Q752" s="43" t="s">
        <v>1627</v>
      </c>
      <c r="R752" s="53" t="s">
        <v>76</v>
      </c>
      <c r="S752" s="76">
        <v>0</v>
      </c>
      <c r="T752" s="37">
        <v>1</v>
      </c>
      <c r="U752" s="83">
        <v>1</v>
      </c>
      <c r="V752" s="45">
        <f>SUMIF(ResumenCotizacion!$C:$C,E752,ResumenCotizacion!$P:$P)</f>
        <v>0</v>
      </c>
      <c r="W752" s="75">
        <f>IF(H752="USD",S752*SolCotizacion!$J$18,S752)</f>
        <v>0</v>
      </c>
      <c r="X752" s="3">
        <f>ROUND(W752/(1-VLOOKUP("Total porcentaje:",ResumenCotizacion!$F:$H,3,0)),2)</f>
        <v>0</v>
      </c>
      <c r="Y752" s="3">
        <f t="shared" si="35"/>
        <v>0</v>
      </c>
    </row>
    <row r="753" spans="1:25" ht="14.25" x14ac:dyDescent="0.2">
      <c r="A753" s="18" t="str">
        <f t="shared" si="33"/>
        <v>Catalogo principalCSP ACADEMICO77abd8d3-fc66-424b-8626-8d216d4ea52b</v>
      </c>
      <c r="B753" s="18" t="str">
        <f t="shared" si="34"/>
        <v>77abd8d3-fc66-424b-8626-8d216d4ea52bCSP ACADEMICO</v>
      </c>
      <c r="C753" s="18"/>
      <c r="D753" s="18" t="s">
        <v>122</v>
      </c>
      <c r="E753" s="46" t="s">
        <v>1629</v>
      </c>
      <c r="F753" s="85" t="s">
        <v>1339</v>
      </c>
      <c r="G753" s="18" t="s">
        <v>122</v>
      </c>
      <c r="H753" s="45" t="s">
        <v>125</v>
      </c>
      <c r="I753" s="18" t="s">
        <v>75</v>
      </c>
      <c r="J753" s="49" t="s">
        <v>1630</v>
      </c>
      <c r="K753" s="48" t="s">
        <v>28</v>
      </c>
      <c r="L753" s="47" t="s">
        <v>90</v>
      </c>
      <c r="M753" s="44" t="s">
        <v>74</v>
      </c>
      <c r="N753" s="78" t="s">
        <v>75</v>
      </c>
      <c r="O753" s="78" t="s">
        <v>75</v>
      </c>
      <c r="P753" s="78" t="s">
        <v>75</v>
      </c>
      <c r="Q753" s="43" t="s">
        <v>1629</v>
      </c>
      <c r="R753" s="53" t="s">
        <v>76</v>
      </c>
      <c r="S753" s="76">
        <v>0</v>
      </c>
      <c r="T753" s="37">
        <v>1</v>
      </c>
      <c r="U753" s="83">
        <v>1</v>
      </c>
      <c r="V753" s="45">
        <f>SUMIF(ResumenCotizacion!$C:$C,E753,ResumenCotizacion!$P:$P)</f>
        <v>0</v>
      </c>
      <c r="W753" s="75">
        <f>IF(H753="USD",S753*SolCotizacion!$J$18,S753)</f>
        <v>0</v>
      </c>
      <c r="X753" s="3">
        <f>ROUND(W753/(1-VLOOKUP("Total porcentaje:",ResumenCotizacion!$F:$H,3,0)),2)</f>
        <v>0</v>
      </c>
      <c r="Y753" s="3">
        <f t="shared" si="35"/>
        <v>0</v>
      </c>
    </row>
    <row r="754" spans="1:25" ht="14.25" x14ac:dyDescent="0.2">
      <c r="A754" s="18" t="str">
        <f t="shared" si="33"/>
        <v>Catalogo principalCSP ACADEMICO4a8f9036-791e-4ce4-a788-6c5af859fd82</v>
      </c>
      <c r="B754" s="18" t="str">
        <f t="shared" si="34"/>
        <v>4a8f9036-791e-4ce4-a788-6c5af859fd82CSP ACADEMICO</v>
      </c>
      <c r="C754" s="18"/>
      <c r="D754" s="18" t="s">
        <v>122</v>
      </c>
      <c r="E754" s="46" t="s">
        <v>1631</v>
      </c>
      <c r="F754" s="85" t="s">
        <v>1339</v>
      </c>
      <c r="G754" s="18" t="s">
        <v>122</v>
      </c>
      <c r="H754" s="45" t="s">
        <v>125</v>
      </c>
      <c r="I754" s="18" t="s">
        <v>75</v>
      </c>
      <c r="J754" s="49" t="s">
        <v>1632</v>
      </c>
      <c r="K754" s="48" t="s">
        <v>28</v>
      </c>
      <c r="L754" s="47" t="s">
        <v>90</v>
      </c>
      <c r="M754" s="44" t="s">
        <v>74</v>
      </c>
      <c r="N754" s="78" t="s">
        <v>75</v>
      </c>
      <c r="O754" s="78" t="s">
        <v>75</v>
      </c>
      <c r="P754" s="78" t="s">
        <v>75</v>
      </c>
      <c r="Q754" s="43" t="s">
        <v>1631</v>
      </c>
      <c r="R754" s="53" t="s">
        <v>76</v>
      </c>
      <c r="S754" s="76">
        <v>1</v>
      </c>
      <c r="T754" s="37">
        <v>1</v>
      </c>
      <c r="U754" s="83">
        <v>1</v>
      </c>
      <c r="V754" s="45">
        <f>SUMIF(ResumenCotizacion!$C:$C,E754,ResumenCotizacion!$P:$P)</f>
        <v>0</v>
      </c>
      <c r="W754" s="75">
        <f>IF(H754="USD",S754*SolCotizacion!$J$18,S754)</f>
        <v>4127.47</v>
      </c>
      <c r="X754" s="3">
        <f>ROUND(W754/(1-VLOOKUP("Total porcentaje:",ResumenCotizacion!$F:$H,3,0)),2)</f>
        <v>4127.47</v>
      </c>
      <c r="Y754" s="3">
        <f t="shared" si="35"/>
        <v>0</v>
      </c>
    </row>
    <row r="755" spans="1:25" ht="14.25" x14ac:dyDescent="0.2">
      <c r="A755" s="18" t="str">
        <f t="shared" si="33"/>
        <v>Catalogo principalCSP ACADEMICO64c933a0-f4f1-44aa-827e-de5e9d65de55</v>
      </c>
      <c r="B755" s="18" t="str">
        <f t="shared" si="34"/>
        <v>64c933a0-f4f1-44aa-827e-de5e9d65de55CSP ACADEMICO</v>
      </c>
      <c r="C755" s="18"/>
      <c r="D755" s="18" t="s">
        <v>122</v>
      </c>
      <c r="E755" s="46" t="s">
        <v>1633</v>
      </c>
      <c r="F755" s="85" t="s">
        <v>1339</v>
      </c>
      <c r="G755" s="18" t="s">
        <v>122</v>
      </c>
      <c r="H755" s="45" t="s">
        <v>125</v>
      </c>
      <c r="I755" s="18" t="s">
        <v>75</v>
      </c>
      <c r="J755" s="49" t="s">
        <v>1634</v>
      </c>
      <c r="K755" s="48" t="s">
        <v>28</v>
      </c>
      <c r="L755" s="47" t="s">
        <v>90</v>
      </c>
      <c r="M755" s="44" t="s">
        <v>74</v>
      </c>
      <c r="N755" s="78" t="s">
        <v>75</v>
      </c>
      <c r="O755" s="78" t="s">
        <v>75</v>
      </c>
      <c r="P755" s="78" t="s">
        <v>75</v>
      </c>
      <c r="Q755" s="43" t="s">
        <v>1633</v>
      </c>
      <c r="R755" s="53" t="s">
        <v>76</v>
      </c>
      <c r="S755" s="76">
        <v>0.75</v>
      </c>
      <c r="T755" s="37">
        <v>1</v>
      </c>
      <c r="U755" s="83">
        <v>1</v>
      </c>
      <c r="V755" s="45">
        <f>SUMIF(ResumenCotizacion!$C:$C,E755,ResumenCotizacion!$P:$P)</f>
        <v>0</v>
      </c>
      <c r="W755" s="75">
        <f>IF(H755="USD",S755*SolCotizacion!$J$18,S755)</f>
        <v>3095.6025</v>
      </c>
      <c r="X755" s="3">
        <f>ROUND(W755/(1-VLOOKUP("Total porcentaje:",ResumenCotizacion!$F:$H,3,0)),2)</f>
        <v>3095.6</v>
      </c>
      <c r="Y755" s="3">
        <f t="shared" si="35"/>
        <v>0</v>
      </c>
    </row>
    <row r="756" spans="1:25" ht="14.25" x14ac:dyDescent="0.2">
      <c r="A756" s="18" t="str">
        <f t="shared" si="33"/>
        <v>Catalogo principalCSP ACADEMICO397eca6f-6a37-4c46-bdcd-bd65fa6ac743</v>
      </c>
      <c r="B756" s="18" t="str">
        <f t="shared" si="34"/>
        <v>397eca6f-6a37-4c46-bdcd-bd65fa6ac743CSP ACADEMICO</v>
      </c>
      <c r="C756" s="18"/>
      <c r="D756" s="18" t="s">
        <v>122</v>
      </c>
      <c r="E756" s="46" t="s">
        <v>1635</v>
      </c>
      <c r="F756" s="85" t="s">
        <v>1339</v>
      </c>
      <c r="G756" s="18" t="s">
        <v>122</v>
      </c>
      <c r="H756" s="45" t="s">
        <v>125</v>
      </c>
      <c r="I756" s="18" t="s">
        <v>75</v>
      </c>
      <c r="J756" s="49" t="s">
        <v>1636</v>
      </c>
      <c r="K756" s="48" t="s">
        <v>28</v>
      </c>
      <c r="L756" s="47" t="s">
        <v>90</v>
      </c>
      <c r="M756" s="44" t="s">
        <v>74</v>
      </c>
      <c r="N756" s="78" t="s">
        <v>75</v>
      </c>
      <c r="O756" s="78" t="s">
        <v>75</v>
      </c>
      <c r="P756" s="78" t="s">
        <v>75</v>
      </c>
      <c r="Q756" s="43" t="s">
        <v>1635</v>
      </c>
      <c r="R756" s="53" t="s">
        <v>76</v>
      </c>
      <c r="S756" s="76">
        <v>50</v>
      </c>
      <c r="T756" s="37">
        <v>1</v>
      </c>
      <c r="U756" s="83">
        <v>1</v>
      </c>
      <c r="V756" s="45">
        <f>SUMIF(ResumenCotizacion!$C:$C,E756,ResumenCotizacion!$P:$P)</f>
        <v>0</v>
      </c>
      <c r="W756" s="75">
        <f>IF(H756="USD",S756*SolCotizacion!$J$18,S756)</f>
        <v>206373.5</v>
      </c>
      <c r="X756" s="3">
        <f>ROUND(W756/(1-VLOOKUP("Total porcentaje:",ResumenCotizacion!$F:$H,3,0)),2)</f>
        <v>206373.5</v>
      </c>
      <c r="Y756" s="3">
        <f t="shared" si="35"/>
        <v>0</v>
      </c>
    </row>
    <row r="757" spans="1:25" ht="14.25" x14ac:dyDescent="0.2">
      <c r="A757" s="18" t="str">
        <f t="shared" si="33"/>
        <v>Catalogo principalCSP ACADEMICO336922b1-9c4c-4d28-8ec7-7fca9864a8be</v>
      </c>
      <c r="B757" s="18" t="str">
        <f t="shared" si="34"/>
        <v>336922b1-9c4c-4d28-8ec7-7fca9864a8beCSP ACADEMICO</v>
      </c>
      <c r="C757" s="18"/>
      <c r="D757" s="18" t="s">
        <v>122</v>
      </c>
      <c r="E757" s="46" t="s">
        <v>1637</v>
      </c>
      <c r="F757" s="85" t="s">
        <v>1339</v>
      </c>
      <c r="G757" s="18" t="s">
        <v>122</v>
      </c>
      <c r="H757" s="45" t="s">
        <v>125</v>
      </c>
      <c r="I757" s="18" t="s">
        <v>75</v>
      </c>
      <c r="J757" s="49" t="s">
        <v>1638</v>
      </c>
      <c r="K757" s="48" t="s">
        <v>28</v>
      </c>
      <c r="L757" s="47" t="s">
        <v>90</v>
      </c>
      <c r="M757" s="44" t="s">
        <v>74</v>
      </c>
      <c r="N757" s="78" t="s">
        <v>75</v>
      </c>
      <c r="O757" s="78" t="s">
        <v>75</v>
      </c>
      <c r="P757" s="78" t="s">
        <v>75</v>
      </c>
      <c r="Q757" s="43" t="s">
        <v>1637</v>
      </c>
      <c r="R757" s="53" t="s">
        <v>76</v>
      </c>
      <c r="S757" s="76">
        <v>50</v>
      </c>
      <c r="T757" s="37">
        <v>1</v>
      </c>
      <c r="U757" s="83">
        <v>1</v>
      </c>
      <c r="V757" s="45">
        <f>SUMIF(ResumenCotizacion!$C:$C,E757,ResumenCotizacion!$P:$P)</f>
        <v>0</v>
      </c>
      <c r="W757" s="75">
        <f>IF(H757="USD",S757*SolCotizacion!$J$18,S757)</f>
        <v>206373.5</v>
      </c>
      <c r="X757" s="3">
        <f>ROUND(W757/(1-VLOOKUP("Total porcentaje:",ResumenCotizacion!$F:$H,3,0)),2)</f>
        <v>206373.5</v>
      </c>
      <c r="Y757" s="3">
        <f t="shared" si="35"/>
        <v>0</v>
      </c>
    </row>
    <row r="758" spans="1:25" ht="14.25" x14ac:dyDescent="0.2">
      <c r="A758" s="18" t="str">
        <f t="shared" si="33"/>
        <v>Catalogo principalCSP ACADEMICO0428d817-bbde-4568-b7c6-04e3cff36246</v>
      </c>
      <c r="B758" s="18" t="str">
        <f t="shared" si="34"/>
        <v>0428d817-bbde-4568-b7c6-04e3cff36246CSP ACADEMICO</v>
      </c>
      <c r="C758" s="18"/>
      <c r="D758" s="18" t="s">
        <v>122</v>
      </c>
      <c r="E758" s="46" t="s">
        <v>1639</v>
      </c>
      <c r="F758" s="85" t="s">
        <v>1339</v>
      </c>
      <c r="G758" s="18" t="s">
        <v>122</v>
      </c>
      <c r="H758" s="45" t="s">
        <v>125</v>
      </c>
      <c r="I758" s="18" t="s">
        <v>75</v>
      </c>
      <c r="J758" s="49" t="s">
        <v>1640</v>
      </c>
      <c r="K758" s="48" t="s">
        <v>28</v>
      </c>
      <c r="L758" s="47" t="s">
        <v>90</v>
      </c>
      <c r="M758" s="44" t="s">
        <v>74</v>
      </c>
      <c r="N758" s="78" t="s">
        <v>75</v>
      </c>
      <c r="O758" s="78" t="s">
        <v>75</v>
      </c>
      <c r="P758" s="78" t="s">
        <v>75</v>
      </c>
      <c r="Q758" s="43" t="s">
        <v>1639</v>
      </c>
      <c r="R758" s="53" t="s">
        <v>76</v>
      </c>
      <c r="S758" s="76">
        <v>1.94</v>
      </c>
      <c r="T758" s="37">
        <v>1</v>
      </c>
      <c r="U758" s="83">
        <v>1</v>
      </c>
      <c r="V758" s="45">
        <f>SUMIF(ResumenCotizacion!$C:$C,E758,ResumenCotizacion!$P:$P)</f>
        <v>0</v>
      </c>
      <c r="W758" s="75">
        <f>IF(H758="USD",S758*SolCotizacion!$J$18,S758)</f>
        <v>8007.2918</v>
      </c>
      <c r="X758" s="3">
        <f>ROUND(W758/(1-VLOOKUP("Total porcentaje:",ResumenCotizacion!$F:$H,3,0)),2)</f>
        <v>8007.29</v>
      </c>
      <c r="Y758" s="3">
        <f t="shared" si="35"/>
        <v>0</v>
      </c>
    </row>
    <row r="759" spans="1:25" ht="14.25" x14ac:dyDescent="0.2">
      <c r="A759" s="18" t="str">
        <f t="shared" si="33"/>
        <v>Catalogo principalCSP ACADEMICO5bb4000e-15e2-4910-8ff9-276f95027038</v>
      </c>
      <c r="B759" s="18" t="str">
        <f t="shared" si="34"/>
        <v>5bb4000e-15e2-4910-8ff9-276f95027038CSP ACADEMICO</v>
      </c>
      <c r="C759" s="18"/>
      <c r="D759" s="18" t="s">
        <v>122</v>
      </c>
      <c r="E759" s="46" t="s">
        <v>1641</v>
      </c>
      <c r="F759" s="85" t="s">
        <v>1339</v>
      </c>
      <c r="G759" s="18" t="s">
        <v>122</v>
      </c>
      <c r="H759" s="45" t="s">
        <v>125</v>
      </c>
      <c r="I759" s="18" t="s">
        <v>75</v>
      </c>
      <c r="J759" s="49" t="s">
        <v>1642</v>
      </c>
      <c r="K759" s="48" t="s">
        <v>28</v>
      </c>
      <c r="L759" s="47" t="s">
        <v>90</v>
      </c>
      <c r="M759" s="44" t="s">
        <v>74</v>
      </c>
      <c r="N759" s="78" t="s">
        <v>75</v>
      </c>
      <c r="O759" s="78" t="s">
        <v>75</v>
      </c>
      <c r="P759" s="78" t="s">
        <v>75</v>
      </c>
      <c r="Q759" s="43" t="s">
        <v>1641</v>
      </c>
      <c r="R759" s="53" t="s">
        <v>76</v>
      </c>
      <c r="S759" s="76">
        <v>1.94</v>
      </c>
      <c r="T759" s="37">
        <v>1</v>
      </c>
      <c r="U759" s="83">
        <v>1</v>
      </c>
      <c r="V759" s="45">
        <f>SUMIF(ResumenCotizacion!$C:$C,E759,ResumenCotizacion!$P:$P)</f>
        <v>0</v>
      </c>
      <c r="W759" s="75">
        <f>IF(H759="USD",S759*SolCotizacion!$J$18,S759)</f>
        <v>8007.2918</v>
      </c>
      <c r="X759" s="3">
        <f>ROUND(W759/(1-VLOOKUP("Total porcentaje:",ResumenCotizacion!$F:$H,3,0)),2)</f>
        <v>8007.29</v>
      </c>
      <c r="Y759" s="3">
        <f t="shared" si="35"/>
        <v>0</v>
      </c>
    </row>
    <row r="760" spans="1:25" ht="14.25" x14ac:dyDescent="0.2">
      <c r="A760" s="18" t="str">
        <f t="shared" si="33"/>
        <v>Catalogo principalCSP ACADEMICObac4634f-7b41-40f1-968f-22fa6596ddd5</v>
      </c>
      <c r="B760" s="18" t="str">
        <f t="shared" si="34"/>
        <v>bac4634f-7b41-40f1-968f-22fa6596ddd5CSP ACADEMICO</v>
      </c>
      <c r="C760" s="18"/>
      <c r="D760" s="18" t="s">
        <v>122</v>
      </c>
      <c r="E760" s="46" t="s">
        <v>1643</v>
      </c>
      <c r="F760" s="85" t="s">
        <v>1339</v>
      </c>
      <c r="G760" s="18" t="s">
        <v>122</v>
      </c>
      <c r="H760" s="45" t="s">
        <v>125</v>
      </c>
      <c r="I760" s="18" t="s">
        <v>75</v>
      </c>
      <c r="J760" s="49" t="s">
        <v>1644</v>
      </c>
      <c r="K760" s="48" t="s">
        <v>28</v>
      </c>
      <c r="L760" s="47" t="s">
        <v>90</v>
      </c>
      <c r="M760" s="44" t="s">
        <v>74</v>
      </c>
      <c r="N760" s="78" t="s">
        <v>75</v>
      </c>
      <c r="O760" s="78" t="s">
        <v>75</v>
      </c>
      <c r="P760" s="78" t="s">
        <v>75</v>
      </c>
      <c r="Q760" s="43" t="s">
        <v>1643</v>
      </c>
      <c r="R760" s="53" t="s">
        <v>76</v>
      </c>
      <c r="S760" s="76">
        <v>0</v>
      </c>
      <c r="T760" s="37">
        <v>1</v>
      </c>
      <c r="U760" s="83">
        <v>1</v>
      </c>
      <c r="V760" s="45">
        <f>SUMIF(ResumenCotizacion!$C:$C,E760,ResumenCotizacion!$P:$P)</f>
        <v>0</v>
      </c>
      <c r="W760" s="75">
        <f>IF(H760="USD",S760*SolCotizacion!$J$18,S760)</f>
        <v>0</v>
      </c>
      <c r="X760" s="3">
        <f>ROUND(W760/(1-VLOOKUP("Total porcentaje:",ResumenCotizacion!$F:$H,3,0)),2)</f>
        <v>0</v>
      </c>
      <c r="Y760" s="3">
        <f t="shared" si="35"/>
        <v>0</v>
      </c>
    </row>
    <row r="761" spans="1:25" ht="14.25" x14ac:dyDescent="0.2">
      <c r="A761" s="18" t="str">
        <f t="shared" si="33"/>
        <v>Catalogo principalCSP ACADEMICOe4392c9b-a8ec-40d9-aca5-083365b7a56f</v>
      </c>
      <c r="B761" s="18" t="str">
        <f t="shared" si="34"/>
        <v>e4392c9b-a8ec-40d9-aca5-083365b7a56fCSP ACADEMICO</v>
      </c>
      <c r="C761" s="18"/>
      <c r="D761" s="18" t="s">
        <v>122</v>
      </c>
      <c r="E761" s="46" t="s">
        <v>1645</v>
      </c>
      <c r="F761" s="85" t="s">
        <v>1339</v>
      </c>
      <c r="G761" s="18" t="s">
        <v>122</v>
      </c>
      <c r="H761" s="45" t="s">
        <v>125</v>
      </c>
      <c r="I761" s="18" t="s">
        <v>75</v>
      </c>
      <c r="J761" s="49" t="s">
        <v>1646</v>
      </c>
      <c r="K761" s="48" t="s">
        <v>28</v>
      </c>
      <c r="L761" s="47" t="s">
        <v>90</v>
      </c>
      <c r="M761" s="44" t="s">
        <v>74</v>
      </c>
      <c r="N761" s="78" t="s">
        <v>75</v>
      </c>
      <c r="O761" s="78" t="s">
        <v>75</v>
      </c>
      <c r="P761" s="78" t="s">
        <v>75</v>
      </c>
      <c r="Q761" s="43" t="s">
        <v>1645</v>
      </c>
      <c r="R761" s="53" t="s">
        <v>76</v>
      </c>
      <c r="S761" s="76">
        <v>3.3</v>
      </c>
      <c r="T761" s="37">
        <v>1</v>
      </c>
      <c r="U761" s="83">
        <v>1</v>
      </c>
      <c r="V761" s="45">
        <f>SUMIF(ResumenCotizacion!$C:$C,E761,ResumenCotizacion!$P:$P)</f>
        <v>0</v>
      </c>
      <c r="W761" s="75">
        <f>IF(H761="USD",S761*SolCotizacion!$J$18,S761)</f>
        <v>13620.651</v>
      </c>
      <c r="X761" s="3">
        <f>ROUND(W761/(1-VLOOKUP("Total porcentaje:",ResumenCotizacion!$F:$H,3,0)),2)</f>
        <v>13620.65</v>
      </c>
      <c r="Y761" s="3">
        <f t="shared" si="35"/>
        <v>0</v>
      </c>
    </row>
    <row r="762" spans="1:25" ht="14.25" x14ac:dyDescent="0.2">
      <c r="A762" s="18" t="str">
        <f t="shared" si="33"/>
        <v>Catalogo principalCSP ACADEMICO2a563bb7-8418-4da1-9008-a8764b0765bf</v>
      </c>
      <c r="B762" s="18" t="str">
        <f t="shared" si="34"/>
        <v>2a563bb7-8418-4da1-9008-a8764b0765bfCSP ACADEMICO</v>
      </c>
      <c r="C762" s="18"/>
      <c r="D762" s="18" t="s">
        <v>122</v>
      </c>
      <c r="E762" s="46" t="s">
        <v>1647</v>
      </c>
      <c r="F762" s="85" t="s">
        <v>1339</v>
      </c>
      <c r="G762" s="18" t="s">
        <v>122</v>
      </c>
      <c r="H762" s="45" t="s">
        <v>125</v>
      </c>
      <c r="I762" s="18" t="s">
        <v>75</v>
      </c>
      <c r="J762" s="49" t="s">
        <v>1648</v>
      </c>
      <c r="K762" s="48" t="s">
        <v>28</v>
      </c>
      <c r="L762" s="47" t="s">
        <v>90</v>
      </c>
      <c r="M762" s="44" t="s">
        <v>74</v>
      </c>
      <c r="N762" s="78" t="s">
        <v>75</v>
      </c>
      <c r="O762" s="78" t="s">
        <v>75</v>
      </c>
      <c r="P762" s="78" t="s">
        <v>75</v>
      </c>
      <c r="Q762" s="43" t="s">
        <v>1647</v>
      </c>
      <c r="R762" s="53" t="s">
        <v>76</v>
      </c>
      <c r="S762" s="76">
        <v>3.3</v>
      </c>
      <c r="T762" s="37">
        <v>1</v>
      </c>
      <c r="U762" s="83">
        <v>1</v>
      </c>
      <c r="V762" s="45">
        <f>SUMIF(ResumenCotizacion!$C:$C,E762,ResumenCotizacion!$P:$P)</f>
        <v>0</v>
      </c>
      <c r="W762" s="75">
        <f>IF(H762="USD",S762*SolCotizacion!$J$18,S762)</f>
        <v>13620.651</v>
      </c>
      <c r="X762" s="3">
        <f>ROUND(W762/(1-VLOOKUP("Total porcentaje:",ResumenCotizacion!$F:$H,3,0)),2)</f>
        <v>13620.65</v>
      </c>
      <c r="Y762" s="3">
        <f t="shared" si="35"/>
        <v>0</v>
      </c>
    </row>
    <row r="763" spans="1:25" ht="14.25" x14ac:dyDescent="0.2">
      <c r="A763" s="18" t="str">
        <f t="shared" si="33"/>
        <v>Catalogo principalCSP ACADEMICOb49d90ee-f039-496f-aae7-db91a654e6d7</v>
      </c>
      <c r="B763" s="18" t="str">
        <f t="shared" si="34"/>
        <v>b49d90ee-f039-496f-aae7-db91a654e6d7CSP ACADEMICO</v>
      </c>
      <c r="C763" s="18"/>
      <c r="D763" s="18" t="s">
        <v>122</v>
      </c>
      <c r="E763" s="46" t="s">
        <v>1649</v>
      </c>
      <c r="F763" s="85" t="s">
        <v>1339</v>
      </c>
      <c r="G763" s="18" t="s">
        <v>122</v>
      </c>
      <c r="H763" s="45" t="s">
        <v>125</v>
      </c>
      <c r="I763" s="18" t="s">
        <v>75</v>
      </c>
      <c r="J763" s="49" t="s">
        <v>1650</v>
      </c>
      <c r="K763" s="48" t="s">
        <v>28</v>
      </c>
      <c r="L763" s="47" t="s">
        <v>90</v>
      </c>
      <c r="M763" s="44" t="s">
        <v>74</v>
      </c>
      <c r="N763" s="78" t="s">
        <v>75</v>
      </c>
      <c r="O763" s="78" t="s">
        <v>75</v>
      </c>
      <c r="P763" s="78" t="s">
        <v>75</v>
      </c>
      <c r="Q763" s="43" t="s">
        <v>1649</v>
      </c>
      <c r="R763" s="53" t="s">
        <v>76</v>
      </c>
      <c r="S763" s="76">
        <v>0</v>
      </c>
      <c r="T763" s="37">
        <v>1</v>
      </c>
      <c r="U763" s="83">
        <v>1</v>
      </c>
      <c r="V763" s="45">
        <f>SUMIF(ResumenCotizacion!$C:$C,E763,ResumenCotizacion!$P:$P)</f>
        <v>0</v>
      </c>
      <c r="W763" s="75">
        <f>IF(H763="USD",S763*SolCotizacion!$J$18,S763)</f>
        <v>0</v>
      </c>
      <c r="X763" s="3">
        <f>ROUND(W763/(1-VLOOKUP("Total porcentaje:",ResumenCotizacion!$F:$H,3,0)),2)</f>
        <v>0</v>
      </c>
      <c r="Y763" s="3">
        <f t="shared" si="35"/>
        <v>0</v>
      </c>
    </row>
    <row r="764" spans="1:25" ht="14.25" x14ac:dyDescent="0.2">
      <c r="A764" s="18" t="str">
        <f t="shared" si="33"/>
        <v>Catalogo principalCSP ACADEMICOed2b2876-acd0-4658-9f0c-a466762d2b43</v>
      </c>
      <c r="B764" s="18" t="str">
        <f t="shared" si="34"/>
        <v>ed2b2876-acd0-4658-9f0c-a466762d2b43CSP ACADEMICO</v>
      </c>
      <c r="C764" s="18"/>
      <c r="D764" s="18" t="s">
        <v>122</v>
      </c>
      <c r="E764" s="46" t="s">
        <v>1651</v>
      </c>
      <c r="F764" s="85" t="s">
        <v>1339</v>
      </c>
      <c r="G764" s="18" t="s">
        <v>122</v>
      </c>
      <c r="H764" s="45" t="s">
        <v>125</v>
      </c>
      <c r="I764" s="18" t="s">
        <v>75</v>
      </c>
      <c r="J764" s="49" t="s">
        <v>1652</v>
      </c>
      <c r="K764" s="48" t="s">
        <v>28</v>
      </c>
      <c r="L764" s="47" t="s">
        <v>90</v>
      </c>
      <c r="M764" s="44" t="s">
        <v>74</v>
      </c>
      <c r="N764" s="78" t="s">
        <v>75</v>
      </c>
      <c r="O764" s="78" t="s">
        <v>75</v>
      </c>
      <c r="P764" s="78" t="s">
        <v>75</v>
      </c>
      <c r="Q764" s="43" t="s">
        <v>1651</v>
      </c>
      <c r="R764" s="53" t="s">
        <v>76</v>
      </c>
      <c r="S764" s="76">
        <v>15</v>
      </c>
      <c r="T764" s="37">
        <v>1</v>
      </c>
      <c r="U764" s="83">
        <v>1</v>
      </c>
      <c r="V764" s="45">
        <f>SUMIF(ResumenCotizacion!$C:$C,E764,ResumenCotizacion!$P:$P)</f>
        <v>0</v>
      </c>
      <c r="W764" s="75">
        <f>IF(H764="USD",S764*SolCotizacion!$J$18,S764)</f>
        <v>61912.05</v>
      </c>
      <c r="X764" s="3">
        <f>ROUND(W764/(1-VLOOKUP("Total porcentaje:",ResumenCotizacion!$F:$H,3,0)),2)</f>
        <v>61912.05</v>
      </c>
      <c r="Y764" s="3">
        <f t="shared" si="35"/>
        <v>0</v>
      </c>
    </row>
    <row r="765" spans="1:25" ht="14.25" x14ac:dyDescent="0.2">
      <c r="A765" s="18" t="str">
        <f t="shared" si="33"/>
        <v>Catalogo principalCSP ACADEMICO78c16119-ba39-4932-9d8b-6a2beceb7249</v>
      </c>
      <c r="B765" s="18" t="str">
        <f t="shared" si="34"/>
        <v>78c16119-ba39-4932-9d8b-6a2beceb7249CSP ACADEMICO</v>
      </c>
      <c r="C765" s="18"/>
      <c r="D765" s="18" t="s">
        <v>122</v>
      </c>
      <c r="E765" s="46" t="s">
        <v>1653</v>
      </c>
      <c r="F765" s="85" t="s">
        <v>1339</v>
      </c>
      <c r="G765" s="18" t="s">
        <v>122</v>
      </c>
      <c r="H765" s="45" t="s">
        <v>125</v>
      </c>
      <c r="I765" s="18" t="s">
        <v>75</v>
      </c>
      <c r="J765" s="49" t="s">
        <v>1654</v>
      </c>
      <c r="K765" s="48" t="s">
        <v>28</v>
      </c>
      <c r="L765" s="47" t="s">
        <v>90</v>
      </c>
      <c r="M765" s="44" t="s">
        <v>74</v>
      </c>
      <c r="N765" s="78" t="s">
        <v>75</v>
      </c>
      <c r="O765" s="78" t="s">
        <v>75</v>
      </c>
      <c r="P765" s="78" t="s">
        <v>75</v>
      </c>
      <c r="Q765" s="43" t="s">
        <v>1653</v>
      </c>
      <c r="R765" s="53" t="s">
        <v>76</v>
      </c>
      <c r="S765" s="76">
        <v>15</v>
      </c>
      <c r="T765" s="37">
        <v>1</v>
      </c>
      <c r="U765" s="83">
        <v>1</v>
      </c>
      <c r="V765" s="45">
        <f>SUMIF(ResumenCotizacion!$C:$C,E765,ResumenCotizacion!$P:$P)</f>
        <v>0</v>
      </c>
      <c r="W765" s="75">
        <f>IF(H765="USD",S765*SolCotizacion!$J$18,S765)</f>
        <v>61912.05</v>
      </c>
      <c r="X765" s="3">
        <f>ROUND(W765/(1-VLOOKUP("Total porcentaje:",ResumenCotizacion!$F:$H,3,0)),2)</f>
        <v>61912.05</v>
      </c>
      <c r="Y765" s="3">
        <f t="shared" si="35"/>
        <v>0</v>
      </c>
    </row>
    <row r="766" spans="1:25" ht="14.25" x14ac:dyDescent="0.2">
      <c r="A766" s="18" t="str">
        <f t="shared" si="33"/>
        <v>Catalogo principalCSP ACADEMICO9c584cf1-8326-4ff4-8a23-0a833ddbcab0</v>
      </c>
      <c r="B766" s="18" t="str">
        <f t="shared" si="34"/>
        <v>9c584cf1-8326-4ff4-8a23-0a833ddbcab0CSP ACADEMICO</v>
      </c>
      <c r="C766" s="18"/>
      <c r="D766" s="18" t="s">
        <v>122</v>
      </c>
      <c r="E766" s="46" t="s">
        <v>1655</v>
      </c>
      <c r="F766" s="85" t="s">
        <v>1339</v>
      </c>
      <c r="G766" s="18" t="s">
        <v>122</v>
      </c>
      <c r="H766" s="45" t="s">
        <v>125</v>
      </c>
      <c r="I766" s="18" t="s">
        <v>75</v>
      </c>
      <c r="J766" s="49" t="s">
        <v>1656</v>
      </c>
      <c r="K766" s="48" t="s">
        <v>28</v>
      </c>
      <c r="L766" s="47" t="s">
        <v>90</v>
      </c>
      <c r="M766" s="44" t="s">
        <v>74</v>
      </c>
      <c r="N766" s="78" t="s">
        <v>75</v>
      </c>
      <c r="O766" s="78" t="s">
        <v>75</v>
      </c>
      <c r="P766" s="78" t="s">
        <v>75</v>
      </c>
      <c r="Q766" s="43" t="s">
        <v>1655</v>
      </c>
      <c r="R766" s="53" t="s">
        <v>76</v>
      </c>
      <c r="S766" s="76">
        <v>5.8</v>
      </c>
      <c r="T766" s="37">
        <v>1</v>
      </c>
      <c r="U766" s="83">
        <v>1</v>
      </c>
      <c r="V766" s="45">
        <f>SUMIF(ResumenCotizacion!$C:$C,E766,ResumenCotizacion!$P:$P)</f>
        <v>0</v>
      </c>
      <c r="W766" s="75">
        <f>IF(H766="USD",S766*SolCotizacion!$J$18,S766)</f>
        <v>23939.326000000001</v>
      </c>
      <c r="X766" s="3">
        <f>ROUND(W766/(1-VLOOKUP("Total porcentaje:",ResumenCotizacion!$F:$H,3,0)),2)</f>
        <v>23939.33</v>
      </c>
      <c r="Y766" s="3">
        <f t="shared" si="35"/>
        <v>0</v>
      </c>
    </row>
    <row r="767" spans="1:25" ht="14.25" x14ac:dyDescent="0.2">
      <c r="A767" s="18" t="str">
        <f t="shared" si="33"/>
        <v>Catalogo principalCSP ACADEMICOdd3b57a3-5183-4ff8-9e3c-321f4298b58d</v>
      </c>
      <c r="B767" s="18" t="str">
        <f t="shared" si="34"/>
        <v>dd3b57a3-5183-4ff8-9e3c-321f4298b58dCSP ACADEMICO</v>
      </c>
      <c r="C767" s="18"/>
      <c r="D767" s="18" t="s">
        <v>122</v>
      </c>
      <c r="E767" s="46" t="s">
        <v>1657</v>
      </c>
      <c r="F767" s="85" t="s">
        <v>1339</v>
      </c>
      <c r="G767" s="18" t="s">
        <v>122</v>
      </c>
      <c r="H767" s="45" t="s">
        <v>125</v>
      </c>
      <c r="I767" s="18" t="s">
        <v>75</v>
      </c>
      <c r="J767" s="49" t="s">
        <v>1658</v>
      </c>
      <c r="K767" s="48" t="s">
        <v>28</v>
      </c>
      <c r="L767" s="47" t="s">
        <v>90</v>
      </c>
      <c r="M767" s="44" t="s">
        <v>74</v>
      </c>
      <c r="N767" s="78" t="s">
        <v>75</v>
      </c>
      <c r="O767" s="78" t="s">
        <v>75</v>
      </c>
      <c r="P767" s="78" t="s">
        <v>75</v>
      </c>
      <c r="Q767" s="43" t="s">
        <v>1657</v>
      </c>
      <c r="R767" s="53" t="s">
        <v>76</v>
      </c>
      <c r="S767" s="76">
        <v>4.3</v>
      </c>
      <c r="T767" s="37">
        <v>1</v>
      </c>
      <c r="U767" s="83">
        <v>1</v>
      </c>
      <c r="V767" s="45">
        <f>SUMIF(ResumenCotizacion!$C:$C,E767,ResumenCotizacion!$P:$P)</f>
        <v>0</v>
      </c>
      <c r="W767" s="75">
        <f>IF(H767="USD",S767*SolCotizacion!$J$18,S767)</f>
        <v>17748.120999999999</v>
      </c>
      <c r="X767" s="3">
        <f>ROUND(W767/(1-VLOOKUP("Total porcentaje:",ResumenCotizacion!$F:$H,3,0)),2)</f>
        <v>17748.12</v>
      </c>
      <c r="Y767" s="3">
        <f t="shared" si="35"/>
        <v>0</v>
      </c>
    </row>
    <row r="768" spans="1:25" ht="14.25" x14ac:dyDescent="0.2">
      <c r="A768" s="18" t="str">
        <f t="shared" si="33"/>
        <v>Catalogo principalCSP ACADEMICO10d1f071-0c98-4254-8ca3-5bf13d771e3d</v>
      </c>
      <c r="B768" s="18" t="str">
        <f t="shared" si="34"/>
        <v>10d1f071-0c98-4254-8ca3-5bf13d771e3dCSP ACADEMICO</v>
      </c>
      <c r="C768" s="18"/>
      <c r="D768" s="18" t="s">
        <v>122</v>
      </c>
      <c r="E768" s="46" t="s">
        <v>1659</v>
      </c>
      <c r="F768" s="85" t="s">
        <v>1339</v>
      </c>
      <c r="G768" s="18" t="s">
        <v>122</v>
      </c>
      <c r="H768" s="45" t="s">
        <v>125</v>
      </c>
      <c r="I768" s="18" t="s">
        <v>75</v>
      </c>
      <c r="J768" s="49" t="s">
        <v>1660</v>
      </c>
      <c r="K768" s="48" t="s">
        <v>28</v>
      </c>
      <c r="L768" s="47" t="s">
        <v>90</v>
      </c>
      <c r="M768" s="44" t="s">
        <v>74</v>
      </c>
      <c r="N768" s="78" t="s">
        <v>75</v>
      </c>
      <c r="O768" s="78" t="s">
        <v>75</v>
      </c>
      <c r="P768" s="78" t="s">
        <v>75</v>
      </c>
      <c r="Q768" s="43" t="s">
        <v>1659</v>
      </c>
      <c r="R768" s="53" t="s">
        <v>76</v>
      </c>
      <c r="S768" s="76">
        <v>0</v>
      </c>
      <c r="T768" s="37">
        <v>1</v>
      </c>
      <c r="U768" s="83">
        <v>1</v>
      </c>
      <c r="V768" s="45">
        <f>SUMIF(ResumenCotizacion!$C:$C,E768,ResumenCotizacion!$P:$P)</f>
        <v>0</v>
      </c>
      <c r="W768" s="75">
        <f>IF(H768="USD",S768*SolCotizacion!$J$18,S768)</f>
        <v>0</v>
      </c>
      <c r="X768" s="3">
        <f>ROUND(W768/(1-VLOOKUP("Total porcentaje:",ResumenCotizacion!$F:$H,3,0)),2)</f>
        <v>0</v>
      </c>
      <c r="Y768" s="3">
        <f t="shared" si="35"/>
        <v>0</v>
      </c>
    </row>
    <row r="769" spans="1:25" ht="14.25" x14ac:dyDescent="0.2">
      <c r="A769" s="18" t="str">
        <f t="shared" si="33"/>
        <v>Catalogo principalCSP ACADEMICO9f8f1756-f56f-421e-901a-e80e857cadb8</v>
      </c>
      <c r="B769" s="18" t="str">
        <f t="shared" si="34"/>
        <v>9f8f1756-f56f-421e-901a-e80e857cadb8CSP ACADEMICO</v>
      </c>
      <c r="C769" s="18"/>
      <c r="D769" s="18" t="s">
        <v>122</v>
      </c>
      <c r="E769" s="46" t="s">
        <v>1661</v>
      </c>
      <c r="F769" s="85" t="s">
        <v>1339</v>
      </c>
      <c r="G769" s="18" t="s">
        <v>122</v>
      </c>
      <c r="H769" s="45" t="s">
        <v>125</v>
      </c>
      <c r="I769" s="18" t="s">
        <v>75</v>
      </c>
      <c r="J769" s="49" t="s">
        <v>1662</v>
      </c>
      <c r="K769" s="48" t="s">
        <v>28</v>
      </c>
      <c r="L769" s="47" t="s">
        <v>90</v>
      </c>
      <c r="M769" s="44" t="s">
        <v>74</v>
      </c>
      <c r="N769" s="78" t="s">
        <v>75</v>
      </c>
      <c r="O769" s="78" t="s">
        <v>75</v>
      </c>
      <c r="P769" s="78" t="s">
        <v>75</v>
      </c>
      <c r="Q769" s="43" t="s">
        <v>1661</v>
      </c>
      <c r="R769" s="53" t="s">
        <v>76</v>
      </c>
      <c r="S769" s="76">
        <v>3.1</v>
      </c>
      <c r="T769" s="37">
        <v>1</v>
      </c>
      <c r="U769" s="83">
        <v>1</v>
      </c>
      <c r="V769" s="45">
        <f>SUMIF(ResumenCotizacion!$C:$C,E769,ResumenCotizacion!$P:$P)</f>
        <v>0</v>
      </c>
      <c r="W769" s="75">
        <f>IF(H769="USD",S769*SolCotizacion!$J$18,S769)</f>
        <v>12795.157000000001</v>
      </c>
      <c r="X769" s="3">
        <f>ROUND(W769/(1-VLOOKUP("Total porcentaje:",ResumenCotizacion!$F:$H,3,0)),2)</f>
        <v>12795.16</v>
      </c>
      <c r="Y769" s="3">
        <f t="shared" si="35"/>
        <v>0</v>
      </c>
    </row>
    <row r="770" spans="1:25" ht="14.25" x14ac:dyDescent="0.2">
      <c r="A770" s="18" t="str">
        <f t="shared" ref="A770:A833" si="36">D770&amp;F770&amp;E770</f>
        <v>Catalogo principalCSP ACADEMICOf0f9f37a-539f-4f44-aef6-e37070149499</v>
      </c>
      <c r="B770" s="18" t="str">
        <f t="shared" ref="B770:B833" si="37">E770&amp;F770</f>
        <v>f0f9f37a-539f-4f44-aef6-e37070149499CSP ACADEMICO</v>
      </c>
      <c r="C770" s="18"/>
      <c r="D770" s="18" t="s">
        <v>122</v>
      </c>
      <c r="E770" s="46" t="s">
        <v>1663</v>
      </c>
      <c r="F770" s="85" t="s">
        <v>1339</v>
      </c>
      <c r="G770" s="18" t="s">
        <v>122</v>
      </c>
      <c r="H770" s="45" t="s">
        <v>125</v>
      </c>
      <c r="I770" s="18" t="s">
        <v>75</v>
      </c>
      <c r="J770" s="49" t="s">
        <v>1664</v>
      </c>
      <c r="K770" s="48" t="s">
        <v>28</v>
      </c>
      <c r="L770" s="47" t="s">
        <v>90</v>
      </c>
      <c r="M770" s="44" t="s">
        <v>74</v>
      </c>
      <c r="N770" s="78" t="s">
        <v>75</v>
      </c>
      <c r="O770" s="78" t="s">
        <v>75</v>
      </c>
      <c r="P770" s="78" t="s">
        <v>75</v>
      </c>
      <c r="Q770" s="43" t="s">
        <v>1663</v>
      </c>
      <c r="R770" s="53" t="s">
        <v>76</v>
      </c>
      <c r="S770" s="76">
        <v>2.5</v>
      </c>
      <c r="T770" s="37">
        <v>1</v>
      </c>
      <c r="U770" s="83">
        <v>1</v>
      </c>
      <c r="V770" s="45">
        <f>SUMIF(ResumenCotizacion!$C:$C,E770,ResumenCotizacion!$P:$P)</f>
        <v>0</v>
      </c>
      <c r="W770" s="75">
        <f>IF(H770="USD",S770*SolCotizacion!$J$18,S770)</f>
        <v>10318.675000000001</v>
      </c>
      <c r="X770" s="3">
        <f>ROUND(W770/(1-VLOOKUP("Total porcentaje:",ResumenCotizacion!$F:$H,3,0)),2)</f>
        <v>10318.68</v>
      </c>
      <c r="Y770" s="3">
        <f t="shared" si="35"/>
        <v>0</v>
      </c>
    </row>
    <row r="771" spans="1:25" ht="14.25" x14ac:dyDescent="0.2">
      <c r="A771" s="18" t="str">
        <f t="shared" si="36"/>
        <v>Catalogo principalCSP ACADEMICO2a8fd82d-e805-4af8-a156-3befc8316892</v>
      </c>
      <c r="B771" s="18" t="str">
        <f t="shared" si="37"/>
        <v>2a8fd82d-e805-4af8-a156-3befc8316892CSP ACADEMICO</v>
      </c>
      <c r="C771" s="18"/>
      <c r="D771" s="18" t="s">
        <v>122</v>
      </c>
      <c r="E771" s="46" t="s">
        <v>1665</v>
      </c>
      <c r="F771" s="85" t="s">
        <v>1339</v>
      </c>
      <c r="G771" s="18" t="s">
        <v>122</v>
      </c>
      <c r="H771" s="45" t="s">
        <v>125</v>
      </c>
      <c r="I771" s="18" t="s">
        <v>75</v>
      </c>
      <c r="J771" s="49" t="s">
        <v>1666</v>
      </c>
      <c r="K771" s="48" t="s">
        <v>28</v>
      </c>
      <c r="L771" s="47" t="s">
        <v>90</v>
      </c>
      <c r="M771" s="44" t="s">
        <v>74</v>
      </c>
      <c r="N771" s="78" t="s">
        <v>75</v>
      </c>
      <c r="O771" s="78" t="s">
        <v>75</v>
      </c>
      <c r="P771" s="78" t="s">
        <v>75</v>
      </c>
      <c r="Q771" s="43" t="s">
        <v>1665</v>
      </c>
      <c r="R771" s="53" t="s">
        <v>76</v>
      </c>
      <c r="S771" s="76">
        <v>10.8</v>
      </c>
      <c r="T771" s="37">
        <v>1</v>
      </c>
      <c r="U771" s="83">
        <v>1</v>
      </c>
      <c r="V771" s="45">
        <f>SUMIF(ResumenCotizacion!$C:$C,E771,ResumenCotizacion!$P:$P)</f>
        <v>0</v>
      </c>
      <c r="W771" s="75">
        <f>IF(H771="USD",S771*SolCotizacion!$J$18,S771)</f>
        <v>44576.676000000007</v>
      </c>
      <c r="X771" s="3">
        <f>ROUND(W771/(1-VLOOKUP("Total porcentaje:",ResumenCotizacion!$F:$H,3,0)),2)</f>
        <v>44576.68</v>
      </c>
      <c r="Y771" s="3">
        <f t="shared" ref="Y771:Y834" si="38">V771*X771</f>
        <v>0</v>
      </c>
    </row>
    <row r="772" spans="1:25" ht="14.25" x14ac:dyDescent="0.2">
      <c r="A772" s="18" t="str">
        <f t="shared" si="36"/>
        <v>Catalogo principalCSP ACADEMICOe315e15c-cae6-430b-bc3f-e43acb481abc</v>
      </c>
      <c r="B772" s="18" t="str">
        <f t="shared" si="37"/>
        <v>e315e15c-cae6-430b-bc3f-e43acb481abcCSP ACADEMICO</v>
      </c>
      <c r="C772" s="18"/>
      <c r="D772" s="18" t="s">
        <v>122</v>
      </c>
      <c r="E772" s="46" t="s">
        <v>1667</v>
      </c>
      <c r="F772" s="85" t="s">
        <v>1339</v>
      </c>
      <c r="G772" s="18" t="s">
        <v>122</v>
      </c>
      <c r="H772" s="45" t="s">
        <v>125</v>
      </c>
      <c r="I772" s="18" t="s">
        <v>75</v>
      </c>
      <c r="J772" s="49" t="s">
        <v>1668</v>
      </c>
      <c r="K772" s="48" t="s">
        <v>28</v>
      </c>
      <c r="L772" s="47" t="s">
        <v>90</v>
      </c>
      <c r="M772" s="44" t="s">
        <v>74</v>
      </c>
      <c r="N772" s="78" t="s">
        <v>75</v>
      </c>
      <c r="O772" s="78" t="s">
        <v>75</v>
      </c>
      <c r="P772" s="78" t="s">
        <v>75</v>
      </c>
      <c r="Q772" s="43" t="s">
        <v>1667</v>
      </c>
      <c r="R772" s="53" t="s">
        <v>76</v>
      </c>
      <c r="S772" s="76">
        <v>8</v>
      </c>
      <c r="T772" s="37">
        <v>1</v>
      </c>
      <c r="U772" s="83">
        <v>1</v>
      </c>
      <c r="V772" s="45">
        <f>SUMIF(ResumenCotizacion!$C:$C,E772,ResumenCotizacion!$P:$P)</f>
        <v>0</v>
      </c>
      <c r="W772" s="75">
        <f>IF(H772="USD",S772*SolCotizacion!$J$18,S772)</f>
        <v>33019.760000000002</v>
      </c>
      <c r="X772" s="3">
        <f>ROUND(W772/(1-VLOOKUP("Total porcentaje:",ResumenCotizacion!$F:$H,3,0)),2)</f>
        <v>33019.760000000002</v>
      </c>
      <c r="Y772" s="3">
        <f t="shared" si="38"/>
        <v>0</v>
      </c>
    </row>
    <row r="773" spans="1:25" ht="14.25" x14ac:dyDescent="0.2">
      <c r="A773" s="18" t="str">
        <f t="shared" si="36"/>
        <v>Catalogo principalCSP ACADEMICO02e65727-4a55-440a-ae7d-f3ccc6ae0eb7</v>
      </c>
      <c r="B773" s="18" t="str">
        <f t="shared" si="37"/>
        <v>02e65727-4a55-440a-ae7d-f3ccc6ae0eb7CSP ACADEMICO</v>
      </c>
      <c r="C773" s="18"/>
      <c r="D773" s="18" t="s">
        <v>122</v>
      </c>
      <c r="E773" s="46" t="s">
        <v>1669</v>
      </c>
      <c r="F773" s="85" t="s">
        <v>1339</v>
      </c>
      <c r="G773" s="18" t="s">
        <v>122</v>
      </c>
      <c r="H773" s="45" t="s">
        <v>125</v>
      </c>
      <c r="I773" s="18" t="s">
        <v>75</v>
      </c>
      <c r="J773" s="49" t="s">
        <v>1670</v>
      </c>
      <c r="K773" s="48" t="s">
        <v>28</v>
      </c>
      <c r="L773" s="47" t="s">
        <v>90</v>
      </c>
      <c r="M773" s="44" t="s">
        <v>74</v>
      </c>
      <c r="N773" s="78" t="s">
        <v>75</v>
      </c>
      <c r="O773" s="78" t="s">
        <v>75</v>
      </c>
      <c r="P773" s="78" t="s">
        <v>75</v>
      </c>
      <c r="Q773" s="43" t="s">
        <v>1669</v>
      </c>
      <c r="R773" s="53" t="s">
        <v>76</v>
      </c>
      <c r="S773" s="76">
        <v>0</v>
      </c>
      <c r="T773" s="37">
        <v>1</v>
      </c>
      <c r="U773" s="83">
        <v>1</v>
      </c>
      <c r="V773" s="45">
        <f>SUMIF(ResumenCotizacion!$C:$C,E773,ResumenCotizacion!$P:$P)</f>
        <v>0</v>
      </c>
      <c r="W773" s="75">
        <f>IF(H773="USD",S773*SolCotizacion!$J$18,S773)</f>
        <v>0</v>
      </c>
      <c r="X773" s="3">
        <f>ROUND(W773/(1-VLOOKUP("Total porcentaje:",ResumenCotizacion!$F:$H,3,0)),2)</f>
        <v>0</v>
      </c>
      <c r="Y773" s="3">
        <f t="shared" si="38"/>
        <v>0</v>
      </c>
    </row>
    <row r="774" spans="1:25" ht="14.25" x14ac:dyDescent="0.2">
      <c r="A774" s="18" t="str">
        <f t="shared" si="36"/>
        <v>Catalogo principalCSP ACADEMICO75882cce-8629-4026-846a-a981682cb3de</v>
      </c>
      <c r="B774" s="18" t="str">
        <f t="shared" si="37"/>
        <v>75882cce-8629-4026-846a-a981682cb3deCSP ACADEMICO</v>
      </c>
      <c r="C774" s="18"/>
      <c r="D774" s="18" t="s">
        <v>122</v>
      </c>
      <c r="E774" s="46" t="s">
        <v>1671</v>
      </c>
      <c r="F774" s="85" t="s">
        <v>1339</v>
      </c>
      <c r="G774" s="18" t="s">
        <v>122</v>
      </c>
      <c r="H774" s="45" t="s">
        <v>125</v>
      </c>
      <c r="I774" s="18" t="s">
        <v>75</v>
      </c>
      <c r="J774" s="49" t="s">
        <v>1672</v>
      </c>
      <c r="K774" s="48" t="s">
        <v>28</v>
      </c>
      <c r="L774" s="47" t="s">
        <v>90</v>
      </c>
      <c r="M774" s="44" t="s">
        <v>74</v>
      </c>
      <c r="N774" s="78" t="s">
        <v>75</v>
      </c>
      <c r="O774" s="78" t="s">
        <v>75</v>
      </c>
      <c r="P774" s="78" t="s">
        <v>75</v>
      </c>
      <c r="Q774" s="43" t="s">
        <v>1671</v>
      </c>
      <c r="R774" s="53" t="s">
        <v>76</v>
      </c>
      <c r="S774" s="76">
        <v>3.3</v>
      </c>
      <c r="T774" s="37">
        <v>1</v>
      </c>
      <c r="U774" s="83">
        <v>1</v>
      </c>
      <c r="V774" s="45">
        <f>SUMIF(ResumenCotizacion!$C:$C,E774,ResumenCotizacion!$P:$P)</f>
        <v>0</v>
      </c>
      <c r="W774" s="75">
        <f>IF(H774="USD",S774*SolCotizacion!$J$18,S774)</f>
        <v>13620.651</v>
      </c>
      <c r="X774" s="3">
        <f>ROUND(W774/(1-VLOOKUP("Total porcentaje:",ResumenCotizacion!$F:$H,3,0)),2)</f>
        <v>13620.65</v>
      </c>
      <c r="Y774" s="3">
        <f t="shared" si="38"/>
        <v>0</v>
      </c>
    </row>
    <row r="775" spans="1:25" ht="14.25" x14ac:dyDescent="0.2">
      <c r="A775" s="18" t="str">
        <f t="shared" si="36"/>
        <v>Catalogo principalCSP ACADEMICOd6d9fb41-4766-46f9-8dae-4176f78edad5</v>
      </c>
      <c r="B775" s="18" t="str">
        <f t="shared" si="37"/>
        <v>d6d9fb41-4766-46f9-8dae-4176f78edad5CSP ACADEMICO</v>
      </c>
      <c r="C775" s="18"/>
      <c r="D775" s="18" t="s">
        <v>122</v>
      </c>
      <c r="E775" s="46" t="s">
        <v>1673</v>
      </c>
      <c r="F775" s="85" t="s">
        <v>1339</v>
      </c>
      <c r="G775" s="18" t="s">
        <v>122</v>
      </c>
      <c r="H775" s="45" t="s">
        <v>125</v>
      </c>
      <c r="I775" s="18" t="s">
        <v>75</v>
      </c>
      <c r="J775" s="49" t="s">
        <v>1674</v>
      </c>
      <c r="K775" s="48" t="s">
        <v>28</v>
      </c>
      <c r="L775" s="47" t="s">
        <v>90</v>
      </c>
      <c r="M775" s="44" t="s">
        <v>74</v>
      </c>
      <c r="N775" s="78" t="s">
        <v>75</v>
      </c>
      <c r="O775" s="78" t="s">
        <v>75</v>
      </c>
      <c r="P775" s="78" t="s">
        <v>75</v>
      </c>
      <c r="Q775" s="43" t="s">
        <v>1673</v>
      </c>
      <c r="R775" s="53" t="s">
        <v>76</v>
      </c>
      <c r="S775" s="76">
        <v>0</v>
      </c>
      <c r="T775" s="37">
        <v>1</v>
      </c>
      <c r="U775" s="83">
        <v>1</v>
      </c>
      <c r="V775" s="45">
        <f>SUMIF(ResumenCotizacion!$C:$C,E775,ResumenCotizacion!$P:$P)</f>
        <v>0</v>
      </c>
      <c r="W775" s="75">
        <f>IF(H775="USD",S775*SolCotizacion!$J$18,S775)</f>
        <v>0</v>
      </c>
      <c r="X775" s="3">
        <f>ROUND(W775/(1-VLOOKUP("Total porcentaje:",ResumenCotizacion!$F:$H,3,0)),2)</f>
        <v>0</v>
      </c>
      <c r="Y775" s="3">
        <f t="shared" si="38"/>
        <v>0</v>
      </c>
    </row>
    <row r="776" spans="1:25" ht="14.25" x14ac:dyDescent="0.2">
      <c r="A776" s="18" t="str">
        <f t="shared" si="36"/>
        <v>Catalogo principalCSP ACADEMICO4688b9b7-2fcf-47bd-a519-3ff492e5a05b</v>
      </c>
      <c r="B776" s="18" t="str">
        <f t="shared" si="37"/>
        <v>4688b9b7-2fcf-47bd-a519-3ff492e5a05bCSP ACADEMICO</v>
      </c>
      <c r="C776" s="18"/>
      <c r="D776" s="18" t="s">
        <v>122</v>
      </c>
      <c r="E776" s="46" t="s">
        <v>1675</v>
      </c>
      <c r="F776" s="85" t="s">
        <v>1339</v>
      </c>
      <c r="G776" s="18" t="s">
        <v>122</v>
      </c>
      <c r="H776" s="45" t="s">
        <v>125</v>
      </c>
      <c r="I776" s="18" t="s">
        <v>75</v>
      </c>
      <c r="J776" s="49" t="s">
        <v>1676</v>
      </c>
      <c r="K776" s="48" t="s">
        <v>28</v>
      </c>
      <c r="L776" s="47" t="s">
        <v>90</v>
      </c>
      <c r="M776" s="44" t="s">
        <v>74</v>
      </c>
      <c r="N776" s="78" t="s">
        <v>75</v>
      </c>
      <c r="O776" s="78" t="s">
        <v>75</v>
      </c>
      <c r="P776" s="78" t="s">
        <v>75</v>
      </c>
      <c r="Q776" s="43" t="s">
        <v>1675</v>
      </c>
      <c r="R776" s="53" t="s">
        <v>76</v>
      </c>
      <c r="S776" s="76">
        <v>2.8</v>
      </c>
      <c r="T776" s="37">
        <v>1</v>
      </c>
      <c r="U776" s="83">
        <v>1</v>
      </c>
      <c r="V776" s="45">
        <f>SUMIF(ResumenCotizacion!$C:$C,E776,ResumenCotizacion!$P:$P)</f>
        <v>0</v>
      </c>
      <c r="W776" s="75">
        <f>IF(H776="USD",S776*SolCotizacion!$J$18,S776)</f>
        <v>11556.915999999999</v>
      </c>
      <c r="X776" s="3">
        <f>ROUND(W776/(1-VLOOKUP("Total porcentaje:",ResumenCotizacion!$F:$H,3,0)),2)</f>
        <v>11556.92</v>
      </c>
      <c r="Y776" s="3">
        <f t="shared" si="38"/>
        <v>0</v>
      </c>
    </row>
    <row r="777" spans="1:25" ht="14.25" x14ac:dyDescent="0.2">
      <c r="A777" s="18" t="str">
        <f t="shared" si="36"/>
        <v>Catalogo principalCSP ACADEMICO061391db-34bc-4aca-bf89-bb7c28aca20b</v>
      </c>
      <c r="B777" s="18" t="str">
        <f t="shared" si="37"/>
        <v>061391db-34bc-4aca-bf89-bb7c28aca20bCSP ACADEMICO</v>
      </c>
      <c r="C777" s="18"/>
      <c r="D777" s="18" t="s">
        <v>122</v>
      </c>
      <c r="E777" s="46" t="s">
        <v>1677</v>
      </c>
      <c r="F777" s="85" t="s">
        <v>1339</v>
      </c>
      <c r="G777" s="18" t="s">
        <v>122</v>
      </c>
      <c r="H777" s="45" t="s">
        <v>125</v>
      </c>
      <c r="I777" s="18" t="s">
        <v>75</v>
      </c>
      <c r="J777" s="49" t="s">
        <v>1678</v>
      </c>
      <c r="K777" s="48" t="s">
        <v>28</v>
      </c>
      <c r="L777" s="47" t="s">
        <v>90</v>
      </c>
      <c r="M777" s="44" t="s">
        <v>74</v>
      </c>
      <c r="N777" s="78" t="s">
        <v>75</v>
      </c>
      <c r="O777" s="78" t="s">
        <v>75</v>
      </c>
      <c r="P777" s="78" t="s">
        <v>75</v>
      </c>
      <c r="Q777" s="43" t="s">
        <v>1677</v>
      </c>
      <c r="R777" s="53" t="s">
        <v>76</v>
      </c>
      <c r="S777" s="76">
        <v>1.5</v>
      </c>
      <c r="T777" s="37">
        <v>1</v>
      </c>
      <c r="U777" s="83">
        <v>1</v>
      </c>
      <c r="V777" s="45">
        <f>SUMIF(ResumenCotizacion!$C:$C,E777,ResumenCotizacion!$P:$P)</f>
        <v>0</v>
      </c>
      <c r="W777" s="75">
        <f>IF(H777="USD",S777*SolCotizacion!$J$18,S777)</f>
        <v>6191.2049999999999</v>
      </c>
      <c r="X777" s="3">
        <f>ROUND(W777/(1-VLOOKUP("Total porcentaje:",ResumenCotizacion!$F:$H,3,0)),2)</f>
        <v>6191.21</v>
      </c>
      <c r="Y777" s="3">
        <f t="shared" si="38"/>
        <v>0</v>
      </c>
    </row>
    <row r="778" spans="1:25" ht="14.25" x14ac:dyDescent="0.2">
      <c r="A778" s="18" t="str">
        <f t="shared" si="36"/>
        <v>Catalogo principalCSP ACADEMICO468e089f-8e8d-41f8-a688-8a91d875269a</v>
      </c>
      <c r="B778" s="18" t="str">
        <f t="shared" si="37"/>
        <v>468e089f-8e8d-41f8-a688-8a91d875269aCSP ACADEMICO</v>
      </c>
      <c r="C778" s="18"/>
      <c r="D778" s="18" t="s">
        <v>122</v>
      </c>
      <c r="E778" s="46" t="s">
        <v>1679</v>
      </c>
      <c r="F778" s="85" t="s">
        <v>1339</v>
      </c>
      <c r="G778" s="18" t="s">
        <v>122</v>
      </c>
      <c r="H778" s="45" t="s">
        <v>125</v>
      </c>
      <c r="I778" s="18" t="s">
        <v>75</v>
      </c>
      <c r="J778" s="49" t="s">
        <v>1680</v>
      </c>
      <c r="K778" s="48" t="s">
        <v>28</v>
      </c>
      <c r="L778" s="47" t="s">
        <v>90</v>
      </c>
      <c r="M778" s="44" t="s">
        <v>74</v>
      </c>
      <c r="N778" s="78" t="s">
        <v>75</v>
      </c>
      <c r="O778" s="78" t="s">
        <v>75</v>
      </c>
      <c r="P778" s="78" t="s">
        <v>75</v>
      </c>
      <c r="Q778" s="43" t="s">
        <v>1679</v>
      </c>
      <c r="R778" s="53" t="s">
        <v>76</v>
      </c>
      <c r="S778" s="76">
        <v>1.1299999999999999</v>
      </c>
      <c r="T778" s="37">
        <v>1</v>
      </c>
      <c r="U778" s="83">
        <v>1</v>
      </c>
      <c r="V778" s="45">
        <f>SUMIF(ResumenCotizacion!$C:$C,E778,ResumenCotizacion!$P:$P)</f>
        <v>0</v>
      </c>
      <c r="W778" s="75">
        <f>IF(H778="USD",S778*SolCotizacion!$J$18,S778)</f>
        <v>4664.0410999999995</v>
      </c>
      <c r="X778" s="3">
        <f>ROUND(W778/(1-VLOOKUP("Total porcentaje:",ResumenCotizacion!$F:$H,3,0)),2)</f>
        <v>4664.04</v>
      </c>
      <c r="Y778" s="3">
        <f t="shared" si="38"/>
        <v>0</v>
      </c>
    </row>
    <row r="779" spans="1:25" ht="14.25" x14ac:dyDescent="0.2">
      <c r="A779" s="18" t="str">
        <f t="shared" si="36"/>
        <v>Catalogo principalCSP ACADEMICO492b8a14-381c-4536-bf63-bd5785c14734</v>
      </c>
      <c r="B779" s="18" t="str">
        <f t="shared" si="37"/>
        <v>492b8a14-381c-4536-bf63-bd5785c14734CSP ACADEMICO</v>
      </c>
      <c r="C779" s="18"/>
      <c r="D779" s="18" t="s">
        <v>122</v>
      </c>
      <c r="E779" s="46" t="s">
        <v>1681</v>
      </c>
      <c r="F779" s="85" t="s">
        <v>1339</v>
      </c>
      <c r="G779" s="18" t="s">
        <v>122</v>
      </c>
      <c r="H779" s="45" t="s">
        <v>125</v>
      </c>
      <c r="I779" s="18" t="s">
        <v>75</v>
      </c>
      <c r="J779" s="49" t="s">
        <v>1682</v>
      </c>
      <c r="K779" s="48" t="s">
        <v>28</v>
      </c>
      <c r="L779" s="47" t="s">
        <v>90</v>
      </c>
      <c r="M779" s="44" t="s">
        <v>74</v>
      </c>
      <c r="N779" s="78" t="s">
        <v>75</v>
      </c>
      <c r="O779" s="78" t="s">
        <v>75</v>
      </c>
      <c r="P779" s="78" t="s">
        <v>75</v>
      </c>
      <c r="Q779" s="43" t="s">
        <v>1681</v>
      </c>
      <c r="R779" s="53" t="s">
        <v>76</v>
      </c>
      <c r="S779" s="76">
        <v>24</v>
      </c>
      <c r="T779" s="37">
        <v>1</v>
      </c>
      <c r="U779" s="83">
        <v>1</v>
      </c>
      <c r="V779" s="45">
        <f>SUMIF(ResumenCotizacion!$C:$C,E779,ResumenCotizacion!$P:$P)</f>
        <v>0</v>
      </c>
      <c r="W779" s="75">
        <f>IF(H779="USD",S779*SolCotizacion!$J$18,S779)</f>
        <v>99059.28</v>
      </c>
      <c r="X779" s="3">
        <f>ROUND(W779/(1-VLOOKUP("Total porcentaje:",ResumenCotizacion!$F:$H,3,0)),2)</f>
        <v>99059.28</v>
      </c>
      <c r="Y779" s="3">
        <f t="shared" si="38"/>
        <v>0</v>
      </c>
    </row>
    <row r="780" spans="1:25" ht="14.25" x14ac:dyDescent="0.2">
      <c r="A780" s="18" t="str">
        <f t="shared" si="36"/>
        <v>Catalogo principalCSP ACADEMICO64ed3fb4-9f46-4e8a-b287-7a3662245c37</v>
      </c>
      <c r="B780" s="18" t="str">
        <f t="shared" si="37"/>
        <v>64ed3fb4-9f46-4e8a-b287-7a3662245c37CSP ACADEMICO</v>
      </c>
      <c r="C780" s="18"/>
      <c r="D780" s="18" t="s">
        <v>122</v>
      </c>
      <c r="E780" s="46" t="s">
        <v>1683</v>
      </c>
      <c r="F780" s="85" t="s">
        <v>1339</v>
      </c>
      <c r="G780" s="18" t="s">
        <v>122</v>
      </c>
      <c r="H780" s="45" t="s">
        <v>125</v>
      </c>
      <c r="I780" s="18" t="s">
        <v>75</v>
      </c>
      <c r="J780" s="49" t="s">
        <v>1684</v>
      </c>
      <c r="K780" s="48" t="s">
        <v>28</v>
      </c>
      <c r="L780" s="47" t="s">
        <v>90</v>
      </c>
      <c r="M780" s="44" t="s">
        <v>74</v>
      </c>
      <c r="N780" s="78" t="s">
        <v>75</v>
      </c>
      <c r="O780" s="78" t="s">
        <v>75</v>
      </c>
      <c r="P780" s="78" t="s">
        <v>75</v>
      </c>
      <c r="Q780" s="43" t="s">
        <v>1683</v>
      </c>
      <c r="R780" s="53" t="s">
        <v>76</v>
      </c>
      <c r="S780" s="76">
        <v>24</v>
      </c>
      <c r="T780" s="37">
        <v>1</v>
      </c>
      <c r="U780" s="83">
        <v>1</v>
      </c>
      <c r="V780" s="45">
        <f>SUMIF(ResumenCotizacion!$C:$C,E780,ResumenCotizacion!$P:$P)</f>
        <v>0</v>
      </c>
      <c r="W780" s="75">
        <f>IF(H780="USD",S780*SolCotizacion!$J$18,S780)</f>
        <v>99059.28</v>
      </c>
      <c r="X780" s="3">
        <f>ROUND(W780/(1-VLOOKUP("Total porcentaje:",ResumenCotizacion!$F:$H,3,0)),2)</f>
        <v>99059.28</v>
      </c>
      <c r="Y780" s="3">
        <f t="shared" si="38"/>
        <v>0</v>
      </c>
    </row>
    <row r="781" spans="1:25" ht="14.25" x14ac:dyDescent="0.2">
      <c r="A781" s="18" t="str">
        <f t="shared" si="36"/>
        <v>Catalogo principalCSP ACADEMICO80fc6c74-cc94-478d-97b0-8455593a5987</v>
      </c>
      <c r="B781" s="18" t="str">
        <f t="shared" si="37"/>
        <v>80fc6c74-cc94-478d-97b0-8455593a5987CSP ACADEMICO</v>
      </c>
      <c r="C781" s="18"/>
      <c r="D781" s="18" t="s">
        <v>122</v>
      </c>
      <c r="E781" s="46" t="s">
        <v>1685</v>
      </c>
      <c r="F781" s="85" t="s">
        <v>1339</v>
      </c>
      <c r="G781" s="18" t="s">
        <v>122</v>
      </c>
      <c r="H781" s="45" t="s">
        <v>125</v>
      </c>
      <c r="I781" s="18" t="s">
        <v>75</v>
      </c>
      <c r="J781" s="49" t="s">
        <v>1686</v>
      </c>
      <c r="K781" s="48" t="s">
        <v>28</v>
      </c>
      <c r="L781" s="47" t="s">
        <v>90</v>
      </c>
      <c r="M781" s="44" t="s">
        <v>74</v>
      </c>
      <c r="N781" s="78" t="s">
        <v>75</v>
      </c>
      <c r="O781" s="78" t="s">
        <v>75</v>
      </c>
      <c r="P781" s="78" t="s">
        <v>75</v>
      </c>
      <c r="Q781" s="43" t="s">
        <v>1685</v>
      </c>
      <c r="R781" s="53" t="s">
        <v>76</v>
      </c>
      <c r="S781" s="76">
        <v>6</v>
      </c>
      <c r="T781" s="37">
        <v>1</v>
      </c>
      <c r="U781" s="83">
        <v>1</v>
      </c>
      <c r="V781" s="45">
        <f>SUMIF(ResumenCotizacion!$C:$C,E781,ResumenCotizacion!$P:$P)</f>
        <v>0</v>
      </c>
      <c r="W781" s="75">
        <f>IF(H781="USD",S781*SolCotizacion!$J$18,S781)</f>
        <v>24764.82</v>
      </c>
      <c r="X781" s="3">
        <f>ROUND(W781/(1-VLOOKUP("Total porcentaje:",ResumenCotizacion!$F:$H,3,0)),2)</f>
        <v>24764.82</v>
      </c>
      <c r="Y781" s="3">
        <f t="shared" si="38"/>
        <v>0</v>
      </c>
    </row>
    <row r="782" spans="1:25" ht="14.25" x14ac:dyDescent="0.2">
      <c r="A782" s="18" t="str">
        <f t="shared" si="36"/>
        <v>Catalogo principalCSP ACADEMICO353d7f89-2e6f-4deb-9145-80f281a782ab</v>
      </c>
      <c r="B782" s="18" t="str">
        <f t="shared" si="37"/>
        <v>353d7f89-2e6f-4deb-9145-80f281a782abCSP ACADEMICO</v>
      </c>
      <c r="C782" s="18"/>
      <c r="D782" s="18" t="s">
        <v>122</v>
      </c>
      <c r="E782" s="46" t="s">
        <v>1687</v>
      </c>
      <c r="F782" s="85" t="s">
        <v>1339</v>
      </c>
      <c r="G782" s="18" t="s">
        <v>122</v>
      </c>
      <c r="H782" s="45" t="s">
        <v>125</v>
      </c>
      <c r="I782" s="18" t="s">
        <v>75</v>
      </c>
      <c r="J782" s="49" t="s">
        <v>1688</v>
      </c>
      <c r="K782" s="48" t="s">
        <v>28</v>
      </c>
      <c r="L782" s="47" t="s">
        <v>90</v>
      </c>
      <c r="M782" s="44" t="s">
        <v>74</v>
      </c>
      <c r="N782" s="78" t="s">
        <v>75</v>
      </c>
      <c r="O782" s="78" t="s">
        <v>75</v>
      </c>
      <c r="P782" s="78" t="s">
        <v>75</v>
      </c>
      <c r="Q782" s="43" t="s">
        <v>1687</v>
      </c>
      <c r="R782" s="53" t="s">
        <v>76</v>
      </c>
      <c r="S782" s="76">
        <v>6</v>
      </c>
      <c r="T782" s="37">
        <v>1</v>
      </c>
      <c r="U782" s="83">
        <v>1</v>
      </c>
      <c r="V782" s="45">
        <f>SUMIF(ResumenCotizacion!$C:$C,E782,ResumenCotizacion!$P:$P)</f>
        <v>0</v>
      </c>
      <c r="W782" s="75">
        <f>IF(H782="USD",S782*SolCotizacion!$J$18,S782)</f>
        <v>24764.82</v>
      </c>
      <c r="X782" s="3">
        <f>ROUND(W782/(1-VLOOKUP("Total porcentaje:",ResumenCotizacion!$F:$H,3,0)),2)</f>
        <v>24764.82</v>
      </c>
      <c r="Y782" s="3">
        <f t="shared" si="38"/>
        <v>0</v>
      </c>
    </row>
    <row r="783" spans="1:25" ht="14.25" x14ac:dyDescent="0.2">
      <c r="A783" s="18" t="str">
        <f t="shared" si="36"/>
        <v>Catalogo principalCSP ACADEMICO5e8853ed-611c-4f9c-af21-540ba351a636</v>
      </c>
      <c r="B783" s="18" t="str">
        <f t="shared" si="37"/>
        <v>5e8853ed-611c-4f9c-af21-540ba351a636CSP ACADEMICO</v>
      </c>
      <c r="C783" s="18"/>
      <c r="D783" s="18" t="s">
        <v>122</v>
      </c>
      <c r="E783" s="46" t="s">
        <v>1689</v>
      </c>
      <c r="F783" s="85" t="s">
        <v>1339</v>
      </c>
      <c r="G783" s="18" t="s">
        <v>122</v>
      </c>
      <c r="H783" s="45" t="s">
        <v>125</v>
      </c>
      <c r="I783" s="18" t="s">
        <v>75</v>
      </c>
      <c r="J783" s="49" t="s">
        <v>1690</v>
      </c>
      <c r="K783" s="48" t="s">
        <v>28</v>
      </c>
      <c r="L783" s="47" t="s">
        <v>90</v>
      </c>
      <c r="M783" s="44" t="s">
        <v>74</v>
      </c>
      <c r="N783" s="78" t="s">
        <v>75</v>
      </c>
      <c r="O783" s="78" t="s">
        <v>75</v>
      </c>
      <c r="P783" s="78" t="s">
        <v>75</v>
      </c>
      <c r="Q783" s="43" t="s">
        <v>1689</v>
      </c>
      <c r="R783" s="53" t="s">
        <v>76</v>
      </c>
      <c r="S783" s="76">
        <v>12</v>
      </c>
      <c r="T783" s="37">
        <v>1</v>
      </c>
      <c r="U783" s="83">
        <v>1</v>
      </c>
      <c r="V783" s="45">
        <f>SUMIF(ResumenCotizacion!$C:$C,E783,ResumenCotizacion!$P:$P)</f>
        <v>0</v>
      </c>
      <c r="W783" s="75">
        <f>IF(H783="USD",S783*SolCotizacion!$J$18,S783)</f>
        <v>49529.64</v>
      </c>
      <c r="X783" s="3">
        <f>ROUND(W783/(1-VLOOKUP("Total porcentaje:",ResumenCotizacion!$F:$H,3,0)),2)</f>
        <v>49529.64</v>
      </c>
      <c r="Y783" s="3">
        <f t="shared" si="38"/>
        <v>0</v>
      </c>
    </row>
    <row r="784" spans="1:25" ht="14.25" x14ac:dyDescent="0.2">
      <c r="A784" s="18" t="str">
        <f t="shared" si="36"/>
        <v>Catalogo principalCSP ACADEMICOda2034e1-c147-4aae-afab-9c15acf16ea5</v>
      </c>
      <c r="B784" s="18" t="str">
        <f t="shared" si="37"/>
        <v>da2034e1-c147-4aae-afab-9c15acf16ea5CSP ACADEMICO</v>
      </c>
      <c r="C784" s="18"/>
      <c r="D784" s="18" t="s">
        <v>122</v>
      </c>
      <c r="E784" s="46" t="s">
        <v>1691</v>
      </c>
      <c r="F784" s="85" t="s">
        <v>1339</v>
      </c>
      <c r="G784" s="18" t="s">
        <v>122</v>
      </c>
      <c r="H784" s="45" t="s">
        <v>125</v>
      </c>
      <c r="I784" s="18" t="s">
        <v>75</v>
      </c>
      <c r="J784" s="49" t="s">
        <v>1692</v>
      </c>
      <c r="K784" s="48" t="s">
        <v>28</v>
      </c>
      <c r="L784" s="47" t="s">
        <v>90</v>
      </c>
      <c r="M784" s="44" t="s">
        <v>74</v>
      </c>
      <c r="N784" s="78" t="s">
        <v>75</v>
      </c>
      <c r="O784" s="78" t="s">
        <v>75</v>
      </c>
      <c r="P784" s="78" t="s">
        <v>75</v>
      </c>
      <c r="Q784" s="43" t="s">
        <v>1691</v>
      </c>
      <c r="R784" s="53" t="s">
        <v>76</v>
      </c>
      <c r="S784" s="76">
        <v>12</v>
      </c>
      <c r="T784" s="37">
        <v>1</v>
      </c>
      <c r="U784" s="83">
        <v>1</v>
      </c>
      <c r="V784" s="45">
        <f>SUMIF(ResumenCotizacion!$C:$C,E784,ResumenCotizacion!$P:$P)</f>
        <v>0</v>
      </c>
      <c r="W784" s="75">
        <f>IF(H784="USD",S784*SolCotizacion!$J$18,S784)</f>
        <v>49529.64</v>
      </c>
      <c r="X784" s="3">
        <f>ROUND(W784/(1-VLOOKUP("Total porcentaje:",ResumenCotizacion!$F:$H,3,0)),2)</f>
        <v>49529.64</v>
      </c>
      <c r="Y784" s="3">
        <f t="shared" si="38"/>
        <v>0</v>
      </c>
    </row>
    <row r="785" spans="1:25" ht="14.25" x14ac:dyDescent="0.2">
      <c r="A785" s="18" t="str">
        <f t="shared" si="36"/>
        <v>Catalogo principalCSP ACADEMICO373b99e9-51cd-437b-be03-1988a02f025a</v>
      </c>
      <c r="B785" s="18" t="str">
        <f t="shared" si="37"/>
        <v>373b99e9-51cd-437b-be03-1988a02f025aCSP ACADEMICO</v>
      </c>
      <c r="C785" s="18"/>
      <c r="D785" s="18" t="s">
        <v>122</v>
      </c>
      <c r="E785" s="46" t="s">
        <v>1693</v>
      </c>
      <c r="F785" s="85" t="s">
        <v>1339</v>
      </c>
      <c r="G785" s="18" t="s">
        <v>122</v>
      </c>
      <c r="H785" s="45" t="s">
        <v>125</v>
      </c>
      <c r="I785" s="18" t="s">
        <v>75</v>
      </c>
      <c r="J785" s="49" t="s">
        <v>1694</v>
      </c>
      <c r="K785" s="48" t="s">
        <v>28</v>
      </c>
      <c r="L785" s="47" t="s">
        <v>90</v>
      </c>
      <c r="M785" s="44" t="s">
        <v>74</v>
      </c>
      <c r="N785" s="78" t="s">
        <v>75</v>
      </c>
      <c r="O785" s="78" t="s">
        <v>75</v>
      </c>
      <c r="P785" s="78" t="s">
        <v>75</v>
      </c>
      <c r="Q785" s="43" t="s">
        <v>1693</v>
      </c>
      <c r="R785" s="53" t="s">
        <v>76</v>
      </c>
      <c r="S785" s="76">
        <v>0</v>
      </c>
      <c r="T785" s="37">
        <v>1</v>
      </c>
      <c r="U785" s="83">
        <v>1</v>
      </c>
      <c r="V785" s="45">
        <f>SUMIF(ResumenCotizacion!$C:$C,E785,ResumenCotizacion!$P:$P)</f>
        <v>0</v>
      </c>
      <c r="W785" s="75">
        <f>IF(H785="USD",S785*SolCotizacion!$J$18,S785)</f>
        <v>0</v>
      </c>
      <c r="X785" s="3">
        <f>ROUND(W785/(1-VLOOKUP("Total porcentaje:",ResumenCotizacion!$F:$H,3,0)),2)</f>
        <v>0</v>
      </c>
      <c r="Y785" s="3">
        <f t="shared" si="38"/>
        <v>0</v>
      </c>
    </row>
    <row r="786" spans="1:25" ht="14.25" x14ac:dyDescent="0.2">
      <c r="A786" s="18" t="str">
        <f t="shared" si="36"/>
        <v>Catalogo principalCSP ACADEMICOf5907f82-b2b8-4637-a827-8460f82e5f67</v>
      </c>
      <c r="B786" s="18" t="str">
        <f t="shared" si="37"/>
        <v>f5907f82-b2b8-4637-a827-8460f82e5f67CSP ACADEMICO</v>
      </c>
      <c r="C786" s="18"/>
      <c r="D786" s="18" t="s">
        <v>122</v>
      </c>
      <c r="E786" s="46" t="s">
        <v>1695</v>
      </c>
      <c r="F786" s="85" t="s">
        <v>1339</v>
      </c>
      <c r="G786" s="18" t="s">
        <v>122</v>
      </c>
      <c r="H786" s="45" t="s">
        <v>125</v>
      </c>
      <c r="I786" s="18" t="s">
        <v>75</v>
      </c>
      <c r="J786" s="49" t="s">
        <v>1696</v>
      </c>
      <c r="K786" s="48" t="s">
        <v>28</v>
      </c>
      <c r="L786" s="47" t="s">
        <v>90</v>
      </c>
      <c r="M786" s="44" t="s">
        <v>74</v>
      </c>
      <c r="N786" s="78" t="s">
        <v>75</v>
      </c>
      <c r="O786" s="78" t="s">
        <v>75</v>
      </c>
      <c r="P786" s="78" t="s">
        <v>75</v>
      </c>
      <c r="Q786" s="43" t="s">
        <v>1695</v>
      </c>
      <c r="R786" s="53" t="s">
        <v>76</v>
      </c>
      <c r="S786" s="76">
        <v>0</v>
      </c>
      <c r="T786" s="37">
        <v>1</v>
      </c>
      <c r="U786" s="83">
        <v>1</v>
      </c>
      <c r="V786" s="45">
        <f>SUMIF(ResumenCotizacion!$C:$C,E786,ResumenCotizacion!$P:$P)</f>
        <v>0</v>
      </c>
      <c r="W786" s="75">
        <f>IF(H786="USD",S786*SolCotizacion!$J$18,S786)</f>
        <v>0</v>
      </c>
      <c r="X786" s="3">
        <f>ROUND(W786/(1-VLOOKUP("Total porcentaje:",ResumenCotizacion!$F:$H,3,0)),2)</f>
        <v>0</v>
      </c>
      <c r="Y786" s="3">
        <f t="shared" si="38"/>
        <v>0</v>
      </c>
    </row>
    <row r="787" spans="1:25" ht="14.25" x14ac:dyDescent="0.2">
      <c r="A787" s="18" t="str">
        <f t="shared" si="36"/>
        <v>Catalogo principalCSP ACADEMICO331e4150-94df-4517-8d5c-9346deea7665</v>
      </c>
      <c r="B787" s="18" t="str">
        <f t="shared" si="37"/>
        <v>331e4150-94df-4517-8d5c-9346deea7665CSP ACADEMICO</v>
      </c>
      <c r="C787" s="18"/>
      <c r="D787" s="18" t="s">
        <v>122</v>
      </c>
      <c r="E787" s="46" t="s">
        <v>1697</v>
      </c>
      <c r="F787" s="85" t="s">
        <v>1339</v>
      </c>
      <c r="G787" s="18" t="s">
        <v>122</v>
      </c>
      <c r="H787" s="45" t="s">
        <v>125</v>
      </c>
      <c r="I787" s="18" t="s">
        <v>75</v>
      </c>
      <c r="J787" s="49" t="s">
        <v>1698</v>
      </c>
      <c r="K787" s="48" t="s">
        <v>28</v>
      </c>
      <c r="L787" s="47" t="s">
        <v>90</v>
      </c>
      <c r="M787" s="44" t="s">
        <v>74</v>
      </c>
      <c r="N787" s="78" t="s">
        <v>75</v>
      </c>
      <c r="O787" s="78" t="s">
        <v>75</v>
      </c>
      <c r="P787" s="78" t="s">
        <v>75</v>
      </c>
      <c r="Q787" s="43" t="s">
        <v>1697</v>
      </c>
      <c r="R787" s="53" t="s">
        <v>76</v>
      </c>
      <c r="S787" s="76">
        <v>3</v>
      </c>
      <c r="T787" s="37">
        <v>1</v>
      </c>
      <c r="U787" s="83">
        <v>1</v>
      </c>
      <c r="V787" s="45">
        <f>SUMIF(ResumenCotizacion!$C:$C,E787,ResumenCotizacion!$P:$P)</f>
        <v>0</v>
      </c>
      <c r="W787" s="75">
        <f>IF(H787="USD",S787*SolCotizacion!$J$18,S787)</f>
        <v>12382.41</v>
      </c>
      <c r="X787" s="3">
        <f>ROUND(W787/(1-VLOOKUP("Total porcentaje:",ResumenCotizacion!$F:$H,3,0)),2)</f>
        <v>12382.41</v>
      </c>
      <c r="Y787" s="3">
        <f t="shared" si="38"/>
        <v>0</v>
      </c>
    </row>
    <row r="788" spans="1:25" ht="14.25" x14ac:dyDescent="0.2">
      <c r="A788" s="18" t="str">
        <f t="shared" si="36"/>
        <v>Catalogo principalCSP ACADEMICO40d1eb22-daeb-4e72-80e9-566375a83b55</v>
      </c>
      <c r="B788" s="18" t="str">
        <f t="shared" si="37"/>
        <v>40d1eb22-daeb-4e72-80e9-566375a83b55CSP ACADEMICO</v>
      </c>
      <c r="C788" s="18"/>
      <c r="D788" s="18" t="s">
        <v>122</v>
      </c>
      <c r="E788" s="46" t="s">
        <v>1699</v>
      </c>
      <c r="F788" s="85" t="s">
        <v>1339</v>
      </c>
      <c r="G788" s="18" t="s">
        <v>122</v>
      </c>
      <c r="H788" s="45" t="s">
        <v>125</v>
      </c>
      <c r="I788" s="18" t="s">
        <v>75</v>
      </c>
      <c r="J788" s="49" t="s">
        <v>1700</v>
      </c>
      <c r="K788" s="48" t="s">
        <v>28</v>
      </c>
      <c r="L788" s="47" t="s">
        <v>90</v>
      </c>
      <c r="M788" s="44" t="s">
        <v>74</v>
      </c>
      <c r="N788" s="78" t="s">
        <v>75</v>
      </c>
      <c r="O788" s="78" t="s">
        <v>75</v>
      </c>
      <c r="P788" s="78" t="s">
        <v>75</v>
      </c>
      <c r="Q788" s="43" t="s">
        <v>1699</v>
      </c>
      <c r="R788" s="53" t="s">
        <v>76</v>
      </c>
      <c r="S788" s="76">
        <v>2.2999999999999998</v>
      </c>
      <c r="T788" s="37">
        <v>1</v>
      </c>
      <c r="U788" s="83">
        <v>1</v>
      </c>
      <c r="V788" s="45">
        <f>SUMIF(ResumenCotizacion!$C:$C,E788,ResumenCotizacion!$P:$P)</f>
        <v>0</v>
      </c>
      <c r="W788" s="75">
        <f>IF(H788="USD",S788*SolCotizacion!$J$18,S788)</f>
        <v>9493.1810000000005</v>
      </c>
      <c r="X788" s="3">
        <f>ROUND(W788/(1-VLOOKUP("Total porcentaje:",ResumenCotizacion!$F:$H,3,0)),2)</f>
        <v>9493.18</v>
      </c>
      <c r="Y788" s="3">
        <f t="shared" si="38"/>
        <v>0</v>
      </c>
    </row>
    <row r="789" spans="1:25" ht="14.25" x14ac:dyDescent="0.2">
      <c r="A789" s="18" t="str">
        <f t="shared" si="36"/>
        <v>Catalogo principalCSP ACADEMICOd5caf83f-045d-4b7d-987c-dd79d5397cb3</v>
      </c>
      <c r="B789" s="18" t="str">
        <f t="shared" si="37"/>
        <v>d5caf83f-045d-4b7d-987c-dd79d5397cb3CSP ACADEMICO</v>
      </c>
      <c r="C789" s="18"/>
      <c r="D789" s="18" t="s">
        <v>122</v>
      </c>
      <c r="E789" s="46" t="s">
        <v>1701</v>
      </c>
      <c r="F789" s="85" t="s">
        <v>1339</v>
      </c>
      <c r="G789" s="18" t="s">
        <v>122</v>
      </c>
      <c r="H789" s="45" t="s">
        <v>125</v>
      </c>
      <c r="I789" s="18" t="s">
        <v>75</v>
      </c>
      <c r="J789" s="49" t="s">
        <v>1702</v>
      </c>
      <c r="K789" s="48" t="s">
        <v>28</v>
      </c>
      <c r="L789" s="47" t="s">
        <v>90</v>
      </c>
      <c r="M789" s="44" t="s">
        <v>74</v>
      </c>
      <c r="N789" s="78" t="s">
        <v>75</v>
      </c>
      <c r="O789" s="78" t="s">
        <v>75</v>
      </c>
      <c r="P789" s="78" t="s">
        <v>75</v>
      </c>
      <c r="Q789" s="43" t="s">
        <v>1701</v>
      </c>
      <c r="R789" s="53" t="s">
        <v>76</v>
      </c>
      <c r="S789" s="76">
        <v>0.7</v>
      </c>
      <c r="T789" s="37">
        <v>1</v>
      </c>
      <c r="U789" s="83">
        <v>1</v>
      </c>
      <c r="V789" s="45">
        <f>SUMIF(ResumenCotizacion!$C:$C,E789,ResumenCotizacion!$P:$P)</f>
        <v>0</v>
      </c>
      <c r="W789" s="75">
        <f>IF(H789="USD",S789*SolCotizacion!$J$18,S789)</f>
        <v>2889.2289999999998</v>
      </c>
      <c r="X789" s="3">
        <f>ROUND(W789/(1-VLOOKUP("Total porcentaje:",ResumenCotizacion!$F:$H,3,0)),2)</f>
        <v>2889.23</v>
      </c>
      <c r="Y789" s="3">
        <f t="shared" si="38"/>
        <v>0</v>
      </c>
    </row>
    <row r="790" spans="1:25" ht="14.25" x14ac:dyDescent="0.2">
      <c r="A790" s="18" t="str">
        <f t="shared" si="36"/>
        <v>Catalogo principalCSP ACADEMICO392f9987-0583-4225-8338-f3c015404c4c</v>
      </c>
      <c r="B790" s="18" t="str">
        <f t="shared" si="37"/>
        <v>392f9987-0583-4225-8338-f3c015404c4cCSP ACADEMICO</v>
      </c>
      <c r="C790" s="18"/>
      <c r="D790" s="18" t="s">
        <v>122</v>
      </c>
      <c r="E790" s="46" t="s">
        <v>1703</v>
      </c>
      <c r="F790" s="85" t="s">
        <v>1339</v>
      </c>
      <c r="G790" s="18" t="s">
        <v>122</v>
      </c>
      <c r="H790" s="45" t="s">
        <v>125</v>
      </c>
      <c r="I790" s="18" t="s">
        <v>75</v>
      </c>
      <c r="J790" s="49" t="s">
        <v>1704</v>
      </c>
      <c r="K790" s="48" t="s">
        <v>28</v>
      </c>
      <c r="L790" s="47" t="s">
        <v>90</v>
      </c>
      <c r="M790" s="44" t="s">
        <v>74</v>
      </c>
      <c r="N790" s="78" t="s">
        <v>75</v>
      </c>
      <c r="O790" s="78" t="s">
        <v>75</v>
      </c>
      <c r="P790" s="78" t="s">
        <v>75</v>
      </c>
      <c r="Q790" s="43" t="s">
        <v>1703</v>
      </c>
      <c r="R790" s="53" t="s">
        <v>76</v>
      </c>
      <c r="S790" s="76">
        <v>0.7</v>
      </c>
      <c r="T790" s="37">
        <v>1</v>
      </c>
      <c r="U790" s="83">
        <v>1</v>
      </c>
      <c r="V790" s="45">
        <f>SUMIF(ResumenCotizacion!$C:$C,E790,ResumenCotizacion!$P:$P)</f>
        <v>0</v>
      </c>
      <c r="W790" s="75">
        <f>IF(H790="USD",S790*SolCotizacion!$J$18,S790)</f>
        <v>2889.2289999999998</v>
      </c>
      <c r="X790" s="3">
        <f>ROUND(W790/(1-VLOOKUP("Total porcentaje:",ResumenCotizacion!$F:$H,3,0)),2)</f>
        <v>2889.23</v>
      </c>
      <c r="Y790" s="3">
        <f t="shared" si="38"/>
        <v>0</v>
      </c>
    </row>
    <row r="791" spans="1:25" ht="14.25" x14ac:dyDescent="0.2">
      <c r="A791" s="18" t="str">
        <f t="shared" si="36"/>
        <v>Catalogo principalCSP ACADEMICO249eaae1-50df-42d0-8d69-ca66d53248b6</v>
      </c>
      <c r="B791" s="18" t="str">
        <f t="shared" si="37"/>
        <v>249eaae1-50df-42d0-8d69-ca66d53248b6CSP ACADEMICO</v>
      </c>
      <c r="C791" s="18"/>
      <c r="D791" s="18" t="s">
        <v>122</v>
      </c>
      <c r="E791" s="46" t="s">
        <v>1705</v>
      </c>
      <c r="F791" s="85" t="s">
        <v>1339</v>
      </c>
      <c r="G791" s="18" t="s">
        <v>122</v>
      </c>
      <c r="H791" s="45" t="s">
        <v>125</v>
      </c>
      <c r="I791" s="18" t="s">
        <v>75</v>
      </c>
      <c r="J791" s="49" t="s">
        <v>1706</v>
      </c>
      <c r="K791" s="48" t="s">
        <v>28</v>
      </c>
      <c r="L791" s="47" t="s">
        <v>90</v>
      </c>
      <c r="M791" s="44" t="s">
        <v>74</v>
      </c>
      <c r="N791" s="78" t="s">
        <v>75</v>
      </c>
      <c r="O791" s="78" t="s">
        <v>75</v>
      </c>
      <c r="P791" s="78" t="s">
        <v>75</v>
      </c>
      <c r="Q791" s="43" t="s">
        <v>1705</v>
      </c>
      <c r="R791" s="53" t="s">
        <v>76</v>
      </c>
      <c r="S791" s="76">
        <v>0.75</v>
      </c>
      <c r="T791" s="37">
        <v>1</v>
      </c>
      <c r="U791" s="83">
        <v>1</v>
      </c>
      <c r="V791" s="45">
        <f>SUMIF(ResumenCotizacion!$C:$C,E791,ResumenCotizacion!$P:$P)</f>
        <v>0</v>
      </c>
      <c r="W791" s="75">
        <f>IF(H791="USD",S791*SolCotizacion!$J$18,S791)</f>
        <v>3095.6025</v>
      </c>
      <c r="X791" s="3">
        <f>ROUND(W791/(1-VLOOKUP("Total porcentaje:",ResumenCotizacion!$F:$H,3,0)),2)</f>
        <v>3095.6</v>
      </c>
      <c r="Y791" s="3">
        <f t="shared" si="38"/>
        <v>0</v>
      </c>
    </row>
    <row r="792" spans="1:25" ht="14.25" x14ac:dyDescent="0.2">
      <c r="A792" s="18" t="str">
        <f t="shared" si="36"/>
        <v>Catalogo principalCSP ACADEMICOeb93319f-34eb-45fd-92bf-6c4bdf63120d</v>
      </c>
      <c r="B792" s="18" t="str">
        <f t="shared" si="37"/>
        <v>eb93319f-34eb-45fd-92bf-6c4bdf63120dCSP ACADEMICO</v>
      </c>
      <c r="C792" s="18"/>
      <c r="D792" s="18" t="s">
        <v>122</v>
      </c>
      <c r="E792" s="46" t="s">
        <v>1707</v>
      </c>
      <c r="F792" s="85" t="s">
        <v>1339</v>
      </c>
      <c r="G792" s="18" t="s">
        <v>122</v>
      </c>
      <c r="H792" s="45" t="s">
        <v>125</v>
      </c>
      <c r="I792" s="18" t="s">
        <v>75</v>
      </c>
      <c r="J792" s="49" t="s">
        <v>1708</v>
      </c>
      <c r="K792" s="48" t="s">
        <v>28</v>
      </c>
      <c r="L792" s="47" t="s">
        <v>90</v>
      </c>
      <c r="M792" s="44" t="s">
        <v>74</v>
      </c>
      <c r="N792" s="78" t="s">
        <v>75</v>
      </c>
      <c r="O792" s="78" t="s">
        <v>75</v>
      </c>
      <c r="P792" s="78" t="s">
        <v>75</v>
      </c>
      <c r="Q792" s="43" t="s">
        <v>1707</v>
      </c>
      <c r="R792" s="53" t="s">
        <v>76</v>
      </c>
      <c r="S792" s="76">
        <v>0.75</v>
      </c>
      <c r="T792" s="37">
        <v>1</v>
      </c>
      <c r="U792" s="83">
        <v>1</v>
      </c>
      <c r="V792" s="45">
        <f>SUMIF(ResumenCotizacion!$C:$C,E792,ResumenCotizacion!$P:$P)</f>
        <v>0</v>
      </c>
      <c r="W792" s="75">
        <f>IF(H792="USD",S792*SolCotizacion!$J$18,S792)</f>
        <v>3095.6025</v>
      </c>
      <c r="X792" s="3">
        <f>ROUND(W792/(1-VLOOKUP("Total porcentaje:",ResumenCotizacion!$F:$H,3,0)),2)</f>
        <v>3095.6</v>
      </c>
      <c r="Y792" s="3">
        <f t="shared" si="38"/>
        <v>0</v>
      </c>
    </row>
    <row r="793" spans="1:25" ht="14.25" x14ac:dyDescent="0.2">
      <c r="A793" s="18" t="str">
        <f t="shared" si="36"/>
        <v>Catalogo principalCSP ACADEMICO786817ae-58ed-4668-994c-c30fa07e18f5</v>
      </c>
      <c r="B793" s="18" t="str">
        <f t="shared" si="37"/>
        <v>786817ae-58ed-4668-994c-c30fa07e18f5CSP ACADEMICO</v>
      </c>
      <c r="C793" s="18"/>
      <c r="D793" s="18" t="s">
        <v>122</v>
      </c>
      <c r="E793" s="46" t="s">
        <v>1709</v>
      </c>
      <c r="F793" s="85" t="s">
        <v>1339</v>
      </c>
      <c r="G793" s="18" t="s">
        <v>122</v>
      </c>
      <c r="H793" s="45" t="s">
        <v>125</v>
      </c>
      <c r="I793" s="18" t="s">
        <v>75</v>
      </c>
      <c r="J793" s="49" t="s">
        <v>1710</v>
      </c>
      <c r="K793" s="48" t="s">
        <v>28</v>
      </c>
      <c r="L793" s="47" t="s">
        <v>90</v>
      </c>
      <c r="M793" s="44" t="s">
        <v>74</v>
      </c>
      <c r="N793" s="78" t="s">
        <v>75</v>
      </c>
      <c r="O793" s="78" t="s">
        <v>75</v>
      </c>
      <c r="P793" s="78" t="s">
        <v>75</v>
      </c>
      <c r="Q793" s="43" t="s">
        <v>1709</v>
      </c>
      <c r="R793" s="53" t="s">
        <v>76</v>
      </c>
      <c r="S793" s="76">
        <v>0</v>
      </c>
      <c r="T793" s="37">
        <v>1</v>
      </c>
      <c r="U793" s="83">
        <v>1</v>
      </c>
      <c r="V793" s="45">
        <f>SUMIF(ResumenCotizacion!$C:$C,E793,ResumenCotizacion!$P:$P)</f>
        <v>0</v>
      </c>
      <c r="W793" s="75">
        <f>IF(H793="USD",S793*SolCotizacion!$J$18,S793)</f>
        <v>0</v>
      </c>
      <c r="X793" s="3">
        <f>ROUND(W793/(1-VLOOKUP("Total porcentaje:",ResumenCotizacion!$F:$H,3,0)),2)</f>
        <v>0</v>
      </c>
      <c r="Y793" s="3">
        <f t="shared" si="38"/>
        <v>0</v>
      </c>
    </row>
    <row r="794" spans="1:25" ht="14.25" x14ac:dyDescent="0.2">
      <c r="A794" s="18" t="str">
        <f t="shared" si="36"/>
        <v>Catalogo principalCSP ACADEMICO2eb59242-162a-40ac-bb17-5b658bf8a9c1</v>
      </c>
      <c r="B794" s="18" t="str">
        <f t="shared" si="37"/>
        <v>2eb59242-162a-40ac-bb17-5b658bf8a9c1CSP ACADEMICO</v>
      </c>
      <c r="C794" s="18"/>
      <c r="D794" s="18" t="s">
        <v>122</v>
      </c>
      <c r="E794" s="46" t="s">
        <v>1711</v>
      </c>
      <c r="F794" s="85" t="s">
        <v>1339</v>
      </c>
      <c r="G794" s="18" t="s">
        <v>122</v>
      </c>
      <c r="H794" s="45" t="s">
        <v>125</v>
      </c>
      <c r="I794" s="18" t="s">
        <v>75</v>
      </c>
      <c r="J794" s="49" t="s">
        <v>1712</v>
      </c>
      <c r="K794" s="48" t="s">
        <v>28</v>
      </c>
      <c r="L794" s="47" t="s">
        <v>90</v>
      </c>
      <c r="M794" s="44" t="s">
        <v>74</v>
      </c>
      <c r="N794" s="78" t="s">
        <v>75</v>
      </c>
      <c r="O794" s="78" t="s">
        <v>75</v>
      </c>
      <c r="P794" s="78" t="s">
        <v>75</v>
      </c>
      <c r="Q794" s="43" t="s">
        <v>1711</v>
      </c>
      <c r="R794" s="53" t="s">
        <v>76</v>
      </c>
      <c r="S794" s="76">
        <v>1.5</v>
      </c>
      <c r="T794" s="37">
        <v>1</v>
      </c>
      <c r="U794" s="83">
        <v>1</v>
      </c>
      <c r="V794" s="45">
        <f>SUMIF(ResumenCotizacion!$C:$C,E794,ResumenCotizacion!$P:$P)</f>
        <v>0</v>
      </c>
      <c r="W794" s="75">
        <f>IF(H794="USD",S794*SolCotizacion!$J$18,S794)</f>
        <v>6191.2049999999999</v>
      </c>
      <c r="X794" s="3">
        <f>ROUND(W794/(1-VLOOKUP("Total porcentaje:",ResumenCotizacion!$F:$H,3,0)),2)</f>
        <v>6191.21</v>
      </c>
      <c r="Y794" s="3">
        <f t="shared" si="38"/>
        <v>0</v>
      </c>
    </row>
    <row r="795" spans="1:25" ht="14.25" x14ac:dyDescent="0.2">
      <c r="A795" s="18" t="str">
        <f t="shared" si="36"/>
        <v>Catalogo principalCSP ACADEMICO262a0187-2979-4c1e-909c-4c3094238264</v>
      </c>
      <c r="B795" s="18" t="str">
        <f t="shared" si="37"/>
        <v>262a0187-2979-4c1e-909c-4c3094238264CSP ACADEMICO</v>
      </c>
      <c r="C795" s="18"/>
      <c r="D795" s="18" t="s">
        <v>122</v>
      </c>
      <c r="E795" s="46" t="s">
        <v>1713</v>
      </c>
      <c r="F795" s="85" t="s">
        <v>1339</v>
      </c>
      <c r="G795" s="18" t="s">
        <v>122</v>
      </c>
      <c r="H795" s="45" t="s">
        <v>125</v>
      </c>
      <c r="I795" s="18" t="s">
        <v>75</v>
      </c>
      <c r="J795" s="49" t="s">
        <v>1714</v>
      </c>
      <c r="K795" s="48" t="s">
        <v>28</v>
      </c>
      <c r="L795" s="47" t="s">
        <v>90</v>
      </c>
      <c r="M795" s="44" t="s">
        <v>74</v>
      </c>
      <c r="N795" s="78" t="s">
        <v>75</v>
      </c>
      <c r="O795" s="78" t="s">
        <v>75</v>
      </c>
      <c r="P795" s="78" t="s">
        <v>75</v>
      </c>
      <c r="Q795" s="43" t="s">
        <v>1713</v>
      </c>
      <c r="R795" s="53" t="s">
        <v>76</v>
      </c>
      <c r="S795" s="76">
        <v>1.1200000000000001</v>
      </c>
      <c r="T795" s="37">
        <v>1</v>
      </c>
      <c r="U795" s="83">
        <v>1</v>
      </c>
      <c r="V795" s="45">
        <f>SUMIF(ResumenCotizacion!$C:$C,E795,ResumenCotizacion!$P:$P)</f>
        <v>0</v>
      </c>
      <c r="W795" s="75">
        <f>IF(H795="USD",S795*SolCotizacion!$J$18,S795)</f>
        <v>4622.7664000000004</v>
      </c>
      <c r="X795" s="3">
        <f>ROUND(W795/(1-VLOOKUP("Total porcentaje:",ResumenCotizacion!$F:$H,3,0)),2)</f>
        <v>4622.7700000000004</v>
      </c>
      <c r="Y795" s="3">
        <f t="shared" si="38"/>
        <v>0</v>
      </c>
    </row>
    <row r="796" spans="1:25" ht="14.25" x14ac:dyDescent="0.2">
      <c r="A796" s="18" t="str">
        <f t="shared" si="36"/>
        <v>Catalogo principalCSP ACADEMICOcbb7a0ff-cbc5-425f-8051-a1b1f981a924</v>
      </c>
      <c r="B796" s="18" t="str">
        <f t="shared" si="37"/>
        <v>cbb7a0ff-cbc5-425f-8051-a1b1f981a924CSP ACADEMICO</v>
      </c>
      <c r="C796" s="18"/>
      <c r="D796" s="18" t="s">
        <v>122</v>
      </c>
      <c r="E796" s="46" t="s">
        <v>1715</v>
      </c>
      <c r="F796" s="85" t="s">
        <v>1339</v>
      </c>
      <c r="G796" s="18" t="s">
        <v>122</v>
      </c>
      <c r="H796" s="45" t="s">
        <v>125</v>
      </c>
      <c r="I796" s="18" t="s">
        <v>75</v>
      </c>
      <c r="J796" s="49" t="s">
        <v>1716</v>
      </c>
      <c r="K796" s="48" t="s">
        <v>28</v>
      </c>
      <c r="L796" s="47" t="s">
        <v>90</v>
      </c>
      <c r="M796" s="44" t="s">
        <v>74</v>
      </c>
      <c r="N796" s="78" t="s">
        <v>75</v>
      </c>
      <c r="O796" s="78" t="s">
        <v>75</v>
      </c>
      <c r="P796" s="78" t="s">
        <v>75</v>
      </c>
      <c r="Q796" s="43" t="s">
        <v>1715</v>
      </c>
      <c r="R796" s="53" t="s">
        <v>76</v>
      </c>
      <c r="S796" s="76">
        <v>0.5</v>
      </c>
      <c r="T796" s="37">
        <v>1</v>
      </c>
      <c r="U796" s="83">
        <v>1</v>
      </c>
      <c r="V796" s="45">
        <f>SUMIF(ResumenCotizacion!$C:$C,E796,ResumenCotizacion!$P:$P)</f>
        <v>0</v>
      </c>
      <c r="W796" s="75">
        <f>IF(H796="USD",S796*SolCotizacion!$J$18,S796)</f>
        <v>2063.7350000000001</v>
      </c>
      <c r="X796" s="3">
        <f>ROUND(W796/(1-VLOOKUP("Total porcentaje:",ResumenCotizacion!$F:$H,3,0)),2)</f>
        <v>2063.7399999999998</v>
      </c>
      <c r="Y796" s="3">
        <f t="shared" si="38"/>
        <v>0</v>
      </c>
    </row>
    <row r="797" spans="1:25" ht="14.25" x14ac:dyDescent="0.2">
      <c r="A797" s="18" t="str">
        <f t="shared" si="36"/>
        <v>Catalogo principalCSP ACADEMICO46f7b110-8370-4f99-a713-94a970160a65</v>
      </c>
      <c r="B797" s="18" t="str">
        <f t="shared" si="37"/>
        <v>46f7b110-8370-4f99-a713-94a970160a65CSP ACADEMICO</v>
      </c>
      <c r="C797" s="18"/>
      <c r="D797" s="18" t="s">
        <v>122</v>
      </c>
      <c r="E797" s="46" t="s">
        <v>1717</v>
      </c>
      <c r="F797" s="85" t="s">
        <v>1339</v>
      </c>
      <c r="G797" s="18" t="s">
        <v>122</v>
      </c>
      <c r="H797" s="45" t="s">
        <v>125</v>
      </c>
      <c r="I797" s="18" t="s">
        <v>75</v>
      </c>
      <c r="J797" s="49" t="s">
        <v>1718</v>
      </c>
      <c r="K797" s="48" t="s">
        <v>28</v>
      </c>
      <c r="L797" s="47" t="s">
        <v>90</v>
      </c>
      <c r="M797" s="44" t="s">
        <v>74</v>
      </c>
      <c r="N797" s="78" t="s">
        <v>75</v>
      </c>
      <c r="O797" s="78" t="s">
        <v>75</v>
      </c>
      <c r="P797" s="78" t="s">
        <v>75</v>
      </c>
      <c r="Q797" s="43" t="s">
        <v>1717</v>
      </c>
      <c r="R797" s="53" t="s">
        <v>76</v>
      </c>
      <c r="S797" s="76">
        <v>0.38</v>
      </c>
      <c r="T797" s="37">
        <v>1</v>
      </c>
      <c r="U797" s="83">
        <v>1</v>
      </c>
      <c r="V797" s="45">
        <f>SUMIF(ResumenCotizacion!$C:$C,E797,ResumenCotizacion!$P:$P)</f>
        <v>0</v>
      </c>
      <c r="W797" s="75">
        <f>IF(H797="USD",S797*SolCotizacion!$J$18,S797)</f>
        <v>1568.4386000000002</v>
      </c>
      <c r="X797" s="3">
        <f>ROUND(W797/(1-VLOOKUP("Total porcentaje:",ResumenCotizacion!$F:$H,3,0)),2)</f>
        <v>1568.44</v>
      </c>
      <c r="Y797" s="3">
        <f t="shared" si="38"/>
        <v>0</v>
      </c>
    </row>
    <row r="798" spans="1:25" ht="14.25" x14ac:dyDescent="0.2">
      <c r="A798" s="18" t="str">
        <f t="shared" si="36"/>
        <v>Catalogo principalCSP ACADEMICOae0515cb-3fdf-4148-903f-146223f9d1fe</v>
      </c>
      <c r="B798" s="18" t="str">
        <f t="shared" si="37"/>
        <v>ae0515cb-3fdf-4148-903f-146223f9d1feCSP ACADEMICO</v>
      </c>
      <c r="C798" s="18"/>
      <c r="D798" s="18" t="s">
        <v>122</v>
      </c>
      <c r="E798" s="46" t="s">
        <v>1719</v>
      </c>
      <c r="F798" s="85" t="s">
        <v>1339</v>
      </c>
      <c r="G798" s="18" t="s">
        <v>122</v>
      </c>
      <c r="H798" s="45" t="s">
        <v>125</v>
      </c>
      <c r="I798" s="18" t="s">
        <v>75</v>
      </c>
      <c r="J798" s="49" t="s">
        <v>1720</v>
      </c>
      <c r="K798" s="48" t="s">
        <v>28</v>
      </c>
      <c r="L798" s="47" t="s">
        <v>90</v>
      </c>
      <c r="M798" s="44" t="s">
        <v>74</v>
      </c>
      <c r="N798" s="78" t="s">
        <v>75</v>
      </c>
      <c r="O798" s="78" t="s">
        <v>75</v>
      </c>
      <c r="P798" s="78" t="s">
        <v>75</v>
      </c>
      <c r="Q798" s="43" t="s">
        <v>1719</v>
      </c>
      <c r="R798" s="53" t="s">
        <v>76</v>
      </c>
      <c r="S798" s="76">
        <v>25</v>
      </c>
      <c r="T798" s="37">
        <v>1</v>
      </c>
      <c r="U798" s="83">
        <v>1</v>
      </c>
      <c r="V798" s="45">
        <f>SUMIF(ResumenCotizacion!$C:$C,E798,ResumenCotizacion!$P:$P)</f>
        <v>0</v>
      </c>
      <c r="W798" s="75">
        <f>IF(H798="USD",S798*SolCotizacion!$J$18,S798)</f>
        <v>103186.75</v>
      </c>
      <c r="X798" s="3">
        <f>ROUND(W798/(1-VLOOKUP("Total porcentaje:",ResumenCotizacion!$F:$H,3,0)),2)</f>
        <v>103186.75</v>
      </c>
      <c r="Y798" s="3">
        <f t="shared" si="38"/>
        <v>0</v>
      </c>
    </row>
    <row r="799" spans="1:25" ht="14.25" x14ac:dyDescent="0.2">
      <c r="A799" s="18" t="str">
        <f t="shared" si="36"/>
        <v>Catalogo principalCSP ACADEMICO0a590a70-13fa-4cf4-996e-7c7da8055491</v>
      </c>
      <c r="B799" s="18" t="str">
        <f t="shared" si="37"/>
        <v>0a590a70-13fa-4cf4-996e-7c7da8055491CSP ACADEMICO</v>
      </c>
      <c r="C799" s="18"/>
      <c r="D799" s="18" t="s">
        <v>122</v>
      </c>
      <c r="E799" s="46" t="s">
        <v>1721</v>
      </c>
      <c r="F799" s="85" t="s">
        <v>1339</v>
      </c>
      <c r="G799" s="18" t="s">
        <v>122</v>
      </c>
      <c r="H799" s="45" t="s">
        <v>125</v>
      </c>
      <c r="I799" s="18" t="s">
        <v>75</v>
      </c>
      <c r="J799" s="49" t="s">
        <v>1722</v>
      </c>
      <c r="K799" s="48" t="s">
        <v>28</v>
      </c>
      <c r="L799" s="47" t="s">
        <v>90</v>
      </c>
      <c r="M799" s="44" t="s">
        <v>74</v>
      </c>
      <c r="N799" s="78" t="s">
        <v>75</v>
      </c>
      <c r="O799" s="78" t="s">
        <v>75</v>
      </c>
      <c r="P799" s="78" t="s">
        <v>75</v>
      </c>
      <c r="Q799" s="43" t="s">
        <v>1721</v>
      </c>
      <c r="R799" s="53" t="s">
        <v>76</v>
      </c>
      <c r="S799" s="76">
        <v>15</v>
      </c>
      <c r="T799" s="37">
        <v>1</v>
      </c>
      <c r="U799" s="83">
        <v>1</v>
      </c>
      <c r="V799" s="45">
        <f>SUMIF(ResumenCotizacion!$C:$C,E799,ResumenCotizacion!$P:$P)</f>
        <v>0</v>
      </c>
      <c r="W799" s="75">
        <f>IF(H799="USD",S799*SolCotizacion!$J$18,S799)</f>
        <v>61912.05</v>
      </c>
      <c r="X799" s="3">
        <f>ROUND(W799/(1-VLOOKUP("Total porcentaje:",ResumenCotizacion!$F:$H,3,0)),2)</f>
        <v>61912.05</v>
      </c>
      <c r="Y799" s="3">
        <f t="shared" si="38"/>
        <v>0</v>
      </c>
    </row>
    <row r="800" spans="1:25" ht="14.25" x14ac:dyDescent="0.2">
      <c r="A800" s="18" t="str">
        <f t="shared" si="36"/>
        <v>Catalogo principalCSP ACADEMICO512e27aa-19d1-4c38-b2cb-5813375c8201</v>
      </c>
      <c r="B800" s="18" t="str">
        <f t="shared" si="37"/>
        <v>512e27aa-19d1-4c38-b2cb-5813375c8201CSP ACADEMICO</v>
      </c>
      <c r="C800" s="18"/>
      <c r="D800" s="18" t="s">
        <v>122</v>
      </c>
      <c r="E800" s="46" t="s">
        <v>1723</v>
      </c>
      <c r="F800" s="85" t="s">
        <v>1339</v>
      </c>
      <c r="G800" s="18" t="s">
        <v>122</v>
      </c>
      <c r="H800" s="45" t="s">
        <v>125</v>
      </c>
      <c r="I800" s="18" t="s">
        <v>75</v>
      </c>
      <c r="J800" s="49" t="s">
        <v>1724</v>
      </c>
      <c r="K800" s="48" t="s">
        <v>28</v>
      </c>
      <c r="L800" s="47" t="s">
        <v>90</v>
      </c>
      <c r="M800" s="44" t="s">
        <v>74</v>
      </c>
      <c r="N800" s="78" t="s">
        <v>75</v>
      </c>
      <c r="O800" s="78" t="s">
        <v>75</v>
      </c>
      <c r="P800" s="78" t="s">
        <v>75</v>
      </c>
      <c r="Q800" s="43" t="s">
        <v>1723</v>
      </c>
      <c r="R800" s="53" t="s">
        <v>76</v>
      </c>
      <c r="S800" s="76">
        <v>0</v>
      </c>
      <c r="T800" s="37">
        <v>1</v>
      </c>
      <c r="U800" s="83">
        <v>1</v>
      </c>
      <c r="V800" s="45">
        <f>SUMIF(ResumenCotizacion!$C:$C,E800,ResumenCotizacion!$P:$P)</f>
        <v>0</v>
      </c>
      <c r="W800" s="75">
        <f>IF(H800="USD",S800*SolCotizacion!$J$18,S800)</f>
        <v>0</v>
      </c>
      <c r="X800" s="3">
        <f>ROUND(W800/(1-VLOOKUP("Total porcentaje:",ResumenCotizacion!$F:$H,3,0)),2)</f>
        <v>0</v>
      </c>
      <c r="Y800" s="3">
        <f t="shared" si="38"/>
        <v>0</v>
      </c>
    </row>
    <row r="801" spans="1:25" ht="14.25" x14ac:dyDescent="0.2">
      <c r="A801" s="18" t="str">
        <f t="shared" si="36"/>
        <v>Catalogo principalCSP ACADEMICOc60e9cc5-7339-479e-8003-285f6bd195c7</v>
      </c>
      <c r="B801" s="18" t="str">
        <f t="shared" si="37"/>
        <v>c60e9cc5-7339-479e-8003-285f6bd195c7CSP ACADEMICO</v>
      </c>
      <c r="C801" s="18"/>
      <c r="D801" s="18" t="s">
        <v>122</v>
      </c>
      <c r="E801" s="46" t="s">
        <v>1725</v>
      </c>
      <c r="F801" s="85" t="s">
        <v>1339</v>
      </c>
      <c r="G801" s="18" t="s">
        <v>122</v>
      </c>
      <c r="H801" s="45" t="s">
        <v>125</v>
      </c>
      <c r="I801" s="18" t="s">
        <v>75</v>
      </c>
      <c r="J801" s="49" t="s">
        <v>1726</v>
      </c>
      <c r="K801" s="48" t="s">
        <v>28</v>
      </c>
      <c r="L801" s="47" t="s">
        <v>90</v>
      </c>
      <c r="M801" s="44" t="s">
        <v>74</v>
      </c>
      <c r="N801" s="78" t="s">
        <v>75</v>
      </c>
      <c r="O801" s="78" t="s">
        <v>75</v>
      </c>
      <c r="P801" s="78" t="s">
        <v>75</v>
      </c>
      <c r="Q801" s="43" t="s">
        <v>1725</v>
      </c>
      <c r="R801" s="53" t="s">
        <v>76</v>
      </c>
      <c r="S801" s="76">
        <v>0</v>
      </c>
      <c r="T801" s="37">
        <v>1</v>
      </c>
      <c r="U801" s="83">
        <v>1</v>
      </c>
      <c r="V801" s="45">
        <f>SUMIF(ResumenCotizacion!$C:$C,E801,ResumenCotizacion!$P:$P)</f>
        <v>0</v>
      </c>
      <c r="W801" s="75">
        <f>IF(H801="USD",S801*SolCotizacion!$J$18,S801)</f>
        <v>0</v>
      </c>
      <c r="X801" s="3">
        <f>ROUND(W801/(1-VLOOKUP("Total porcentaje:",ResumenCotizacion!$F:$H,3,0)),2)</f>
        <v>0</v>
      </c>
      <c r="Y801" s="3">
        <f t="shared" si="38"/>
        <v>0</v>
      </c>
    </row>
    <row r="802" spans="1:25" ht="14.25" x14ac:dyDescent="0.2">
      <c r="A802" s="18" t="str">
        <f t="shared" si="36"/>
        <v>Catalogo principalCSP ACADEMICO7eb5101b-b893-4d63-92ca-72df3c71fafc</v>
      </c>
      <c r="B802" s="18" t="str">
        <f t="shared" si="37"/>
        <v>7eb5101b-b893-4d63-92ca-72df3c71fafcCSP ACADEMICO</v>
      </c>
      <c r="C802" s="18"/>
      <c r="D802" s="18" t="s">
        <v>122</v>
      </c>
      <c r="E802" s="46" t="s">
        <v>1727</v>
      </c>
      <c r="F802" s="85" t="s">
        <v>1339</v>
      </c>
      <c r="G802" s="18" t="s">
        <v>122</v>
      </c>
      <c r="H802" s="45" t="s">
        <v>125</v>
      </c>
      <c r="I802" s="18" t="s">
        <v>75</v>
      </c>
      <c r="J802" s="49" t="s">
        <v>1728</v>
      </c>
      <c r="K802" s="48" t="s">
        <v>28</v>
      </c>
      <c r="L802" s="47" t="s">
        <v>90</v>
      </c>
      <c r="M802" s="44" t="s">
        <v>74</v>
      </c>
      <c r="N802" s="78" t="s">
        <v>75</v>
      </c>
      <c r="O802" s="78" t="s">
        <v>75</v>
      </c>
      <c r="P802" s="78" t="s">
        <v>75</v>
      </c>
      <c r="Q802" s="43" t="s">
        <v>1727</v>
      </c>
      <c r="R802" s="53" t="s">
        <v>76</v>
      </c>
      <c r="S802" s="76">
        <v>3.3</v>
      </c>
      <c r="T802" s="37">
        <v>1</v>
      </c>
      <c r="U802" s="83">
        <v>1</v>
      </c>
      <c r="V802" s="45">
        <f>SUMIF(ResumenCotizacion!$C:$C,E802,ResumenCotizacion!$P:$P)</f>
        <v>0</v>
      </c>
      <c r="W802" s="75">
        <f>IF(H802="USD",S802*SolCotizacion!$J$18,S802)</f>
        <v>13620.651</v>
      </c>
      <c r="X802" s="3">
        <f>ROUND(W802/(1-VLOOKUP("Total porcentaje:",ResumenCotizacion!$F:$H,3,0)),2)</f>
        <v>13620.65</v>
      </c>
      <c r="Y802" s="3">
        <f t="shared" si="38"/>
        <v>0</v>
      </c>
    </row>
    <row r="803" spans="1:25" ht="14.25" x14ac:dyDescent="0.2">
      <c r="A803" s="18" t="str">
        <f t="shared" si="36"/>
        <v>Catalogo principalCSP ACADEMICO1b6263c0-b8fd-4706-98db-89d2ace5c1bf</v>
      </c>
      <c r="B803" s="18" t="str">
        <f t="shared" si="37"/>
        <v>1b6263c0-b8fd-4706-98db-89d2ace5c1bfCSP ACADEMICO</v>
      </c>
      <c r="C803" s="18"/>
      <c r="D803" s="18" t="s">
        <v>122</v>
      </c>
      <c r="E803" s="46" t="s">
        <v>1729</v>
      </c>
      <c r="F803" s="85" t="s">
        <v>1339</v>
      </c>
      <c r="G803" s="18" t="s">
        <v>122</v>
      </c>
      <c r="H803" s="45" t="s">
        <v>125</v>
      </c>
      <c r="I803" s="18" t="s">
        <v>75</v>
      </c>
      <c r="J803" s="49" t="s">
        <v>1730</v>
      </c>
      <c r="K803" s="48" t="s">
        <v>28</v>
      </c>
      <c r="L803" s="47" t="s">
        <v>90</v>
      </c>
      <c r="M803" s="44" t="s">
        <v>74</v>
      </c>
      <c r="N803" s="78" t="s">
        <v>75</v>
      </c>
      <c r="O803" s="78" t="s">
        <v>75</v>
      </c>
      <c r="P803" s="78" t="s">
        <v>75</v>
      </c>
      <c r="Q803" s="43" t="s">
        <v>1729</v>
      </c>
      <c r="R803" s="53" t="s">
        <v>76</v>
      </c>
      <c r="S803" s="76">
        <v>2.5</v>
      </c>
      <c r="T803" s="37">
        <v>1</v>
      </c>
      <c r="U803" s="83">
        <v>1</v>
      </c>
      <c r="V803" s="45">
        <f>SUMIF(ResumenCotizacion!$C:$C,E803,ResumenCotizacion!$P:$P)</f>
        <v>0</v>
      </c>
      <c r="W803" s="75">
        <f>IF(H803="USD",S803*SolCotizacion!$J$18,S803)</f>
        <v>10318.675000000001</v>
      </c>
      <c r="X803" s="3">
        <f>ROUND(W803/(1-VLOOKUP("Total porcentaje:",ResumenCotizacion!$F:$H,3,0)),2)</f>
        <v>10318.68</v>
      </c>
      <c r="Y803" s="3">
        <f t="shared" si="38"/>
        <v>0</v>
      </c>
    </row>
    <row r="804" spans="1:25" ht="14.25" x14ac:dyDescent="0.2">
      <c r="A804" s="18" t="str">
        <f t="shared" si="36"/>
        <v>Catalogo principalCSP ACADEMICO4ac3982a-b9a0-43bb-9639-4585284702be</v>
      </c>
      <c r="B804" s="18" t="str">
        <f t="shared" si="37"/>
        <v>4ac3982a-b9a0-43bb-9639-4585284702beCSP ACADEMICO</v>
      </c>
      <c r="C804" s="18"/>
      <c r="D804" s="18" t="s">
        <v>122</v>
      </c>
      <c r="E804" s="46" t="s">
        <v>1731</v>
      </c>
      <c r="F804" s="85" t="s">
        <v>1339</v>
      </c>
      <c r="G804" s="18" t="s">
        <v>122</v>
      </c>
      <c r="H804" s="45" t="s">
        <v>125</v>
      </c>
      <c r="I804" s="18" t="s">
        <v>75</v>
      </c>
      <c r="J804" s="49" t="s">
        <v>1732</v>
      </c>
      <c r="K804" s="48" t="s">
        <v>28</v>
      </c>
      <c r="L804" s="47" t="s">
        <v>90</v>
      </c>
      <c r="M804" s="44" t="s">
        <v>74</v>
      </c>
      <c r="N804" s="78" t="s">
        <v>75</v>
      </c>
      <c r="O804" s="78" t="s">
        <v>75</v>
      </c>
      <c r="P804" s="78" t="s">
        <v>75</v>
      </c>
      <c r="Q804" s="43" t="s">
        <v>1731</v>
      </c>
      <c r="R804" s="53" t="s">
        <v>76</v>
      </c>
      <c r="S804" s="76">
        <v>0</v>
      </c>
      <c r="T804" s="37">
        <v>1</v>
      </c>
      <c r="U804" s="83">
        <v>1</v>
      </c>
      <c r="V804" s="45">
        <f>SUMIF(ResumenCotizacion!$C:$C,E804,ResumenCotizacion!$P:$P)</f>
        <v>0</v>
      </c>
      <c r="W804" s="75">
        <f>IF(H804="USD",S804*SolCotizacion!$J$18,S804)</f>
        <v>0</v>
      </c>
      <c r="X804" s="3">
        <f>ROUND(W804/(1-VLOOKUP("Total porcentaje:",ResumenCotizacion!$F:$H,3,0)),2)</f>
        <v>0</v>
      </c>
      <c r="Y804" s="3">
        <f t="shared" si="38"/>
        <v>0</v>
      </c>
    </row>
    <row r="805" spans="1:25" ht="14.25" x14ac:dyDescent="0.2">
      <c r="A805" s="18" t="str">
        <f t="shared" si="36"/>
        <v>Catalogo principalCSP ACADEMICO8c484fd0-1f3f-44fb-b6d2-26ca107273f6</v>
      </c>
      <c r="B805" s="18" t="str">
        <f t="shared" si="37"/>
        <v>8c484fd0-1f3f-44fb-b6d2-26ca107273f6CSP ACADEMICO</v>
      </c>
      <c r="C805" s="18"/>
      <c r="D805" s="18" t="s">
        <v>122</v>
      </c>
      <c r="E805" s="46" t="s">
        <v>1733</v>
      </c>
      <c r="F805" s="85" t="s">
        <v>1339</v>
      </c>
      <c r="G805" s="18" t="s">
        <v>122</v>
      </c>
      <c r="H805" s="45" t="s">
        <v>125</v>
      </c>
      <c r="I805" s="18" t="s">
        <v>75</v>
      </c>
      <c r="J805" s="49" t="s">
        <v>1734</v>
      </c>
      <c r="K805" s="48" t="s">
        <v>28</v>
      </c>
      <c r="L805" s="47" t="s">
        <v>90</v>
      </c>
      <c r="M805" s="44" t="s">
        <v>74</v>
      </c>
      <c r="N805" s="78" t="s">
        <v>75</v>
      </c>
      <c r="O805" s="78" t="s">
        <v>75</v>
      </c>
      <c r="P805" s="78" t="s">
        <v>75</v>
      </c>
      <c r="Q805" s="43" t="s">
        <v>1733</v>
      </c>
      <c r="R805" s="53" t="s">
        <v>76</v>
      </c>
      <c r="S805" s="76">
        <v>8</v>
      </c>
      <c r="T805" s="37">
        <v>1</v>
      </c>
      <c r="U805" s="83">
        <v>1</v>
      </c>
      <c r="V805" s="45">
        <f>SUMIF(ResumenCotizacion!$C:$C,E805,ResumenCotizacion!$P:$P)</f>
        <v>0</v>
      </c>
      <c r="W805" s="75">
        <f>IF(H805="USD",S805*SolCotizacion!$J$18,S805)</f>
        <v>33019.760000000002</v>
      </c>
      <c r="X805" s="3">
        <f>ROUND(W805/(1-VLOOKUP("Total porcentaje:",ResumenCotizacion!$F:$H,3,0)),2)</f>
        <v>33019.760000000002</v>
      </c>
      <c r="Y805" s="3">
        <f t="shared" si="38"/>
        <v>0</v>
      </c>
    </row>
    <row r="806" spans="1:25" ht="14.25" x14ac:dyDescent="0.2">
      <c r="A806" s="18" t="str">
        <f t="shared" si="36"/>
        <v>Catalogo principalCSP ACADEMICO3891169e-2323-45f7-95c2-4497cda23d1c</v>
      </c>
      <c r="B806" s="18" t="str">
        <f t="shared" si="37"/>
        <v>3891169e-2323-45f7-95c2-4497cda23d1cCSP ACADEMICO</v>
      </c>
      <c r="C806" s="18"/>
      <c r="D806" s="18" t="s">
        <v>122</v>
      </c>
      <c r="E806" s="46" t="s">
        <v>1735</v>
      </c>
      <c r="F806" s="85" t="s">
        <v>1339</v>
      </c>
      <c r="G806" s="18" t="s">
        <v>122</v>
      </c>
      <c r="H806" s="45" t="s">
        <v>125</v>
      </c>
      <c r="I806" s="18" t="s">
        <v>75</v>
      </c>
      <c r="J806" s="49" t="s">
        <v>1736</v>
      </c>
      <c r="K806" s="48" t="s">
        <v>28</v>
      </c>
      <c r="L806" s="47" t="s">
        <v>90</v>
      </c>
      <c r="M806" s="44" t="s">
        <v>74</v>
      </c>
      <c r="N806" s="78" t="s">
        <v>75</v>
      </c>
      <c r="O806" s="78" t="s">
        <v>75</v>
      </c>
      <c r="P806" s="78" t="s">
        <v>75</v>
      </c>
      <c r="Q806" s="43" t="s">
        <v>1735</v>
      </c>
      <c r="R806" s="53" t="s">
        <v>76</v>
      </c>
      <c r="S806" s="76">
        <v>6</v>
      </c>
      <c r="T806" s="37">
        <v>1</v>
      </c>
      <c r="U806" s="83">
        <v>1</v>
      </c>
      <c r="V806" s="45">
        <f>SUMIF(ResumenCotizacion!$C:$C,E806,ResumenCotizacion!$P:$P)</f>
        <v>0</v>
      </c>
      <c r="W806" s="75">
        <f>IF(H806="USD",S806*SolCotizacion!$J$18,S806)</f>
        <v>24764.82</v>
      </c>
      <c r="X806" s="3">
        <f>ROUND(W806/(1-VLOOKUP("Total porcentaje:",ResumenCotizacion!$F:$H,3,0)),2)</f>
        <v>24764.82</v>
      </c>
      <c r="Y806" s="3">
        <f t="shared" si="38"/>
        <v>0</v>
      </c>
    </row>
    <row r="807" spans="1:25" ht="14.25" x14ac:dyDescent="0.2">
      <c r="A807" s="18" t="str">
        <f t="shared" si="36"/>
        <v>Catalogo principalCSP ACADEMICOafa66641-7d3c-4e28-88ac-56c9c0d9f676</v>
      </c>
      <c r="B807" s="18" t="str">
        <f t="shared" si="37"/>
        <v>afa66641-7d3c-4e28-88ac-56c9c0d9f676CSP ACADEMICO</v>
      </c>
      <c r="C807" s="18"/>
      <c r="D807" s="18" t="s">
        <v>122</v>
      </c>
      <c r="E807" s="46" t="s">
        <v>1737</v>
      </c>
      <c r="F807" s="85" t="s">
        <v>1339</v>
      </c>
      <c r="G807" s="18" t="s">
        <v>122</v>
      </c>
      <c r="H807" s="45" t="s">
        <v>125</v>
      </c>
      <c r="I807" s="18" t="s">
        <v>75</v>
      </c>
      <c r="J807" s="49" t="s">
        <v>1738</v>
      </c>
      <c r="K807" s="48" t="s">
        <v>28</v>
      </c>
      <c r="L807" s="47" t="s">
        <v>90</v>
      </c>
      <c r="M807" s="44" t="s">
        <v>74</v>
      </c>
      <c r="N807" s="78" t="s">
        <v>75</v>
      </c>
      <c r="O807" s="78" t="s">
        <v>75</v>
      </c>
      <c r="P807" s="78" t="s">
        <v>75</v>
      </c>
      <c r="Q807" s="43" t="s">
        <v>1737</v>
      </c>
      <c r="R807" s="53" t="s">
        <v>76</v>
      </c>
      <c r="S807" s="76">
        <v>0</v>
      </c>
      <c r="T807" s="37">
        <v>1</v>
      </c>
      <c r="U807" s="83">
        <v>1</v>
      </c>
      <c r="V807" s="45">
        <f>SUMIF(ResumenCotizacion!$C:$C,E807,ResumenCotizacion!$P:$P)</f>
        <v>0</v>
      </c>
      <c r="W807" s="75">
        <f>IF(H807="USD",S807*SolCotizacion!$J$18,S807)</f>
        <v>0</v>
      </c>
      <c r="X807" s="3">
        <f>ROUND(W807/(1-VLOOKUP("Total porcentaje:",ResumenCotizacion!$F:$H,3,0)),2)</f>
        <v>0</v>
      </c>
      <c r="Y807" s="3">
        <f t="shared" si="38"/>
        <v>0</v>
      </c>
    </row>
    <row r="808" spans="1:25" ht="14.25" x14ac:dyDescent="0.2">
      <c r="A808" s="18" t="str">
        <f t="shared" si="36"/>
        <v>Catalogo principalCSP ACADEMICOa9d8546b-4e19-4d08-b8e2-6814f2c2d8b1</v>
      </c>
      <c r="B808" s="18" t="str">
        <f t="shared" si="37"/>
        <v>a9d8546b-4e19-4d08-b8e2-6814f2c2d8b1CSP ACADEMICO</v>
      </c>
      <c r="C808" s="18"/>
      <c r="D808" s="18" t="s">
        <v>122</v>
      </c>
      <c r="E808" s="46" t="s">
        <v>1739</v>
      </c>
      <c r="F808" s="85" t="s">
        <v>1339</v>
      </c>
      <c r="G808" s="18" t="s">
        <v>122</v>
      </c>
      <c r="H808" s="45" t="s">
        <v>125</v>
      </c>
      <c r="I808" s="18" t="s">
        <v>75</v>
      </c>
      <c r="J808" s="49" t="s">
        <v>1740</v>
      </c>
      <c r="K808" s="48" t="s">
        <v>28</v>
      </c>
      <c r="L808" s="47" t="s">
        <v>90</v>
      </c>
      <c r="M808" s="44" t="s">
        <v>74</v>
      </c>
      <c r="N808" s="78" t="s">
        <v>75</v>
      </c>
      <c r="O808" s="78" t="s">
        <v>75</v>
      </c>
      <c r="P808" s="78" t="s">
        <v>75</v>
      </c>
      <c r="Q808" s="43" t="s">
        <v>1739</v>
      </c>
      <c r="R808" s="53" t="s">
        <v>76</v>
      </c>
      <c r="S808" s="76">
        <v>1.4</v>
      </c>
      <c r="T808" s="37">
        <v>1</v>
      </c>
      <c r="U808" s="83">
        <v>1</v>
      </c>
      <c r="V808" s="45">
        <f>SUMIF(ResumenCotizacion!$C:$C,E808,ResumenCotizacion!$P:$P)</f>
        <v>0</v>
      </c>
      <c r="W808" s="75">
        <f>IF(H808="USD",S808*SolCotizacion!$J$18,S808)</f>
        <v>5778.4579999999996</v>
      </c>
      <c r="X808" s="3">
        <f>ROUND(W808/(1-VLOOKUP("Total porcentaje:",ResumenCotizacion!$F:$H,3,0)),2)</f>
        <v>5778.46</v>
      </c>
      <c r="Y808" s="3">
        <f t="shared" si="38"/>
        <v>0</v>
      </c>
    </row>
    <row r="809" spans="1:25" ht="14.25" x14ac:dyDescent="0.2">
      <c r="A809" s="18" t="str">
        <f t="shared" si="36"/>
        <v>Catalogo principalCSP ACADEMICO8723dbc7-4782-464f-95d8-7ffe5be9c752</v>
      </c>
      <c r="B809" s="18" t="str">
        <f t="shared" si="37"/>
        <v>8723dbc7-4782-464f-95d8-7ffe5be9c752CSP ACADEMICO</v>
      </c>
      <c r="C809" s="18"/>
      <c r="D809" s="18" t="s">
        <v>122</v>
      </c>
      <c r="E809" s="46" t="s">
        <v>1741</v>
      </c>
      <c r="F809" s="85" t="s">
        <v>1339</v>
      </c>
      <c r="G809" s="18" t="s">
        <v>122</v>
      </c>
      <c r="H809" s="45" t="s">
        <v>125</v>
      </c>
      <c r="I809" s="18" t="s">
        <v>75</v>
      </c>
      <c r="J809" s="49" t="s">
        <v>1742</v>
      </c>
      <c r="K809" s="48" t="s">
        <v>28</v>
      </c>
      <c r="L809" s="47" t="s">
        <v>90</v>
      </c>
      <c r="M809" s="44" t="s">
        <v>74</v>
      </c>
      <c r="N809" s="78" t="s">
        <v>75</v>
      </c>
      <c r="O809" s="78" t="s">
        <v>75</v>
      </c>
      <c r="P809" s="78" t="s">
        <v>75</v>
      </c>
      <c r="Q809" s="43" t="s">
        <v>1741</v>
      </c>
      <c r="R809" s="53" t="s">
        <v>76</v>
      </c>
      <c r="S809" s="76">
        <v>0.7</v>
      </c>
      <c r="T809" s="37">
        <v>1</v>
      </c>
      <c r="U809" s="83">
        <v>1</v>
      </c>
      <c r="V809" s="45">
        <f>SUMIF(ResumenCotizacion!$C:$C,E809,ResumenCotizacion!$P:$P)</f>
        <v>0</v>
      </c>
      <c r="W809" s="75">
        <f>IF(H809="USD",S809*SolCotizacion!$J$18,S809)</f>
        <v>2889.2289999999998</v>
      </c>
      <c r="X809" s="3">
        <f>ROUND(W809/(1-VLOOKUP("Total porcentaje:",ResumenCotizacion!$F:$H,3,0)),2)</f>
        <v>2889.23</v>
      </c>
      <c r="Y809" s="3">
        <f t="shared" si="38"/>
        <v>0</v>
      </c>
    </row>
    <row r="810" spans="1:25" ht="14.25" x14ac:dyDescent="0.2">
      <c r="A810" s="18" t="str">
        <f t="shared" si="36"/>
        <v>Catalogo principalCSP ACADEMICOf1b34991-6b4b-4e77-9126-a42d75eb72c6</v>
      </c>
      <c r="B810" s="18" t="str">
        <f t="shared" si="37"/>
        <v>f1b34991-6b4b-4e77-9126-a42d75eb72c6CSP ACADEMICO</v>
      </c>
      <c r="C810" s="18"/>
      <c r="D810" s="18" t="s">
        <v>122</v>
      </c>
      <c r="E810" s="46" t="s">
        <v>1743</v>
      </c>
      <c r="F810" s="85" t="s">
        <v>1339</v>
      </c>
      <c r="G810" s="18" t="s">
        <v>122</v>
      </c>
      <c r="H810" s="45" t="s">
        <v>125</v>
      </c>
      <c r="I810" s="18" t="s">
        <v>75</v>
      </c>
      <c r="J810" s="49" t="s">
        <v>1744</v>
      </c>
      <c r="K810" s="48" t="s">
        <v>28</v>
      </c>
      <c r="L810" s="47" t="s">
        <v>90</v>
      </c>
      <c r="M810" s="44" t="s">
        <v>74</v>
      </c>
      <c r="N810" s="78" t="s">
        <v>75</v>
      </c>
      <c r="O810" s="78" t="s">
        <v>75</v>
      </c>
      <c r="P810" s="78" t="s">
        <v>75</v>
      </c>
      <c r="Q810" s="43" t="s">
        <v>1743</v>
      </c>
      <c r="R810" s="53" t="s">
        <v>76</v>
      </c>
      <c r="S810" s="76">
        <v>0</v>
      </c>
      <c r="T810" s="37">
        <v>1</v>
      </c>
      <c r="U810" s="83">
        <v>1</v>
      </c>
      <c r="V810" s="45">
        <f>SUMIF(ResumenCotizacion!$C:$C,E810,ResumenCotizacion!$P:$P)</f>
        <v>0</v>
      </c>
      <c r="W810" s="75">
        <f>IF(H810="USD",S810*SolCotizacion!$J$18,S810)</f>
        <v>0</v>
      </c>
      <c r="X810" s="3">
        <f>ROUND(W810/(1-VLOOKUP("Total porcentaje:",ResumenCotizacion!$F:$H,3,0)),2)</f>
        <v>0</v>
      </c>
      <c r="Y810" s="3">
        <f t="shared" si="38"/>
        <v>0</v>
      </c>
    </row>
    <row r="811" spans="1:25" ht="14.25" x14ac:dyDescent="0.2">
      <c r="A811" s="18" t="str">
        <f t="shared" si="36"/>
        <v>Catalogo principalCSP ACADEMICOf8aa0b4e-0799-4149-8dbc-b6105b5b4209</v>
      </c>
      <c r="B811" s="18" t="str">
        <f t="shared" si="37"/>
        <v>f8aa0b4e-0799-4149-8dbc-b6105b5b4209CSP ACADEMICO</v>
      </c>
      <c r="C811" s="18"/>
      <c r="D811" s="18" t="s">
        <v>122</v>
      </c>
      <c r="E811" s="46" t="s">
        <v>1745</v>
      </c>
      <c r="F811" s="85" t="s">
        <v>1339</v>
      </c>
      <c r="G811" s="18" t="s">
        <v>122</v>
      </c>
      <c r="H811" s="45" t="s">
        <v>125</v>
      </c>
      <c r="I811" s="18" t="s">
        <v>75</v>
      </c>
      <c r="J811" s="49" t="s">
        <v>1746</v>
      </c>
      <c r="K811" s="48" t="s">
        <v>28</v>
      </c>
      <c r="L811" s="47" t="s">
        <v>90</v>
      </c>
      <c r="M811" s="44" t="s">
        <v>74</v>
      </c>
      <c r="N811" s="78" t="s">
        <v>75</v>
      </c>
      <c r="O811" s="78" t="s">
        <v>75</v>
      </c>
      <c r="P811" s="78" t="s">
        <v>75</v>
      </c>
      <c r="Q811" s="43" t="s">
        <v>1745</v>
      </c>
      <c r="R811" s="53" t="s">
        <v>76</v>
      </c>
      <c r="S811" s="76">
        <v>2.2000000000000002</v>
      </c>
      <c r="T811" s="37">
        <v>1</v>
      </c>
      <c r="U811" s="83">
        <v>1</v>
      </c>
      <c r="V811" s="45">
        <f>SUMIF(ResumenCotizacion!$C:$C,E811,ResumenCotizacion!$P:$P)</f>
        <v>0</v>
      </c>
      <c r="W811" s="75">
        <f>IF(H811="USD",S811*SolCotizacion!$J$18,S811)</f>
        <v>9080.4340000000011</v>
      </c>
      <c r="X811" s="3">
        <f>ROUND(W811/(1-VLOOKUP("Total porcentaje:",ResumenCotizacion!$F:$H,3,0)),2)</f>
        <v>9080.43</v>
      </c>
      <c r="Y811" s="3">
        <f t="shared" si="38"/>
        <v>0</v>
      </c>
    </row>
    <row r="812" spans="1:25" ht="14.25" x14ac:dyDescent="0.2">
      <c r="A812" s="18" t="str">
        <f t="shared" si="36"/>
        <v>Catalogo principalCSP ACADEMICO5fd2b092-f47a-44c2-a79f-b3208bba335b</v>
      </c>
      <c r="B812" s="18" t="str">
        <f t="shared" si="37"/>
        <v>5fd2b092-f47a-44c2-a79f-b3208bba335bCSP ACADEMICO</v>
      </c>
      <c r="C812" s="18"/>
      <c r="D812" s="18" t="s">
        <v>122</v>
      </c>
      <c r="E812" s="46" t="s">
        <v>1747</v>
      </c>
      <c r="F812" s="85" t="s">
        <v>1339</v>
      </c>
      <c r="G812" s="18" t="s">
        <v>122</v>
      </c>
      <c r="H812" s="45" t="s">
        <v>125</v>
      </c>
      <c r="I812" s="18" t="s">
        <v>75</v>
      </c>
      <c r="J812" s="49" t="s">
        <v>1748</v>
      </c>
      <c r="K812" s="48" t="s">
        <v>28</v>
      </c>
      <c r="L812" s="47" t="s">
        <v>90</v>
      </c>
      <c r="M812" s="44" t="s">
        <v>74</v>
      </c>
      <c r="N812" s="78" t="s">
        <v>75</v>
      </c>
      <c r="O812" s="78" t="s">
        <v>75</v>
      </c>
      <c r="P812" s="78" t="s">
        <v>75</v>
      </c>
      <c r="Q812" s="43" t="s">
        <v>1747</v>
      </c>
      <c r="R812" s="53" t="s">
        <v>76</v>
      </c>
      <c r="S812" s="76">
        <v>1.5</v>
      </c>
      <c r="T812" s="37">
        <v>1</v>
      </c>
      <c r="U812" s="83">
        <v>1</v>
      </c>
      <c r="V812" s="45">
        <f>SUMIF(ResumenCotizacion!$C:$C,E812,ResumenCotizacion!$P:$P)</f>
        <v>0</v>
      </c>
      <c r="W812" s="75">
        <f>IF(H812="USD",S812*SolCotizacion!$J$18,S812)</f>
        <v>6191.2049999999999</v>
      </c>
      <c r="X812" s="3">
        <f>ROUND(W812/(1-VLOOKUP("Total porcentaje:",ResumenCotizacion!$F:$H,3,0)),2)</f>
        <v>6191.21</v>
      </c>
      <c r="Y812" s="3">
        <f t="shared" si="38"/>
        <v>0</v>
      </c>
    </row>
    <row r="813" spans="1:25" ht="14.25" x14ac:dyDescent="0.2">
      <c r="A813" s="18" t="str">
        <f t="shared" si="36"/>
        <v>Catalogo principalCSP ACADEMICO9c460dc3-4470-4ea6-afbd-27769b2ebef4</v>
      </c>
      <c r="B813" s="18" t="str">
        <f t="shared" si="37"/>
        <v>9c460dc3-4470-4ea6-afbd-27769b2ebef4CSP ACADEMICO</v>
      </c>
      <c r="C813" s="18"/>
      <c r="D813" s="18" t="s">
        <v>122</v>
      </c>
      <c r="E813" s="46" t="s">
        <v>1749</v>
      </c>
      <c r="F813" s="85" t="s">
        <v>1339</v>
      </c>
      <c r="G813" s="18" t="s">
        <v>122</v>
      </c>
      <c r="H813" s="45" t="s">
        <v>125</v>
      </c>
      <c r="I813" s="18" t="s">
        <v>75</v>
      </c>
      <c r="J813" s="49" t="s">
        <v>1750</v>
      </c>
      <c r="K813" s="48" t="s">
        <v>28</v>
      </c>
      <c r="L813" s="47" t="s">
        <v>90</v>
      </c>
      <c r="M813" s="44" t="s">
        <v>74</v>
      </c>
      <c r="N813" s="78" t="s">
        <v>75</v>
      </c>
      <c r="O813" s="78" t="s">
        <v>75</v>
      </c>
      <c r="P813" s="78" t="s">
        <v>75</v>
      </c>
      <c r="Q813" s="43" t="s">
        <v>1749</v>
      </c>
      <c r="R813" s="53" t="s">
        <v>76</v>
      </c>
      <c r="S813" s="76">
        <v>0.2</v>
      </c>
      <c r="T813" s="37">
        <v>1</v>
      </c>
      <c r="U813" s="83">
        <v>1</v>
      </c>
      <c r="V813" s="45">
        <f>SUMIF(ResumenCotizacion!$C:$C,E813,ResumenCotizacion!$P:$P)</f>
        <v>0</v>
      </c>
      <c r="W813" s="75">
        <f>IF(H813="USD",S813*SolCotizacion!$J$18,S813)</f>
        <v>825.49400000000014</v>
      </c>
      <c r="X813" s="3">
        <f>ROUND(W813/(1-VLOOKUP("Total porcentaje:",ResumenCotizacion!$F:$H,3,0)),2)</f>
        <v>825.49</v>
      </c>
      <c r="Y813" s="3">
        <f t="shared" si="38"/>
        <v>0</v>
      </c>
    </row>
    <row r="814" spans="1:25" ht="14.25" x14ac:dyDescent="0.2">
      <c r="A814" s="18" t="str">
        <f t="shared" si="36"/>
        <v>Catalogo principalCSP ACADEMICO35eb491f-5484-496e-978b-f349eed3c699</v>
      </c>
      <c r="B814" s="18" t="str">
        <f t="shared" si="37"/>
        <v>35eb491f-5484-496e-978b-f349eed3c699CSP ACADEMICO</v>
      </c>
      <c r="C814" s="18"/>
      <c r="D814" s="18" t="s">
        <v>122</v>
      </c>
      <c r="E814" s="46" t="s">
        <v>1751</v>
      </c>
      <c r="F814" s="85" t="s">
        <v>1339</v>
      </c>
      <c r="G814" s="18" t="s">
        <v>122</v>
      </c>
      <c r="H814" s="45" t="s">
        <v>125</v>
      </c>
      <c r="I814" s="18" t="s">
        <v>75</v>
      </c>
      <c r="J814" s="49" t="s">
        <v>1752</v>
      </c>
      <c r="K814" s="48" t="s">
        <v>28</v>
      </c>
      <c r="L814" s="47" t="s">
        <v>90</v>
      </c>
      <c r="M814" s="44" t="s">
        <v>74</v>
      </c>
      <c r="N814" s="78" t="s">
        <v>75</v>
      </c>
      <c r="O814" s="78" t="s">
        <v>75</v>
      </c>
      <c r="P814" s="78" t="s">
        <v>75</v>
      </c>
      <c r="Q814" s="43" t="s">
        <v>1751</v>
      </c>
      <c r="R814" s="53" t="s">
        <v>76</v>
      </c>
      <c r="S814" s="76">
        <v>2.2999999999999998</v>
      </c>
      <c r="T814" s="37">
        <v>1</v>
      </c>
      <c r="U814" s="83">
        <v>1</v>
      </c>
      <c r="V814" s="45">
        <f>SUMIF(ResumenCotizacion!$C:$C,E814,ResumenCotizacion!$P:$P)</f>
        <v>0</v>
      </c>
      <c r="W814" s="75">
        <f>IF(H814="USD",S814*SolCotizacion!$J$18,S814)</f>
        <v>9493.1810000000005</v>
      </c>
      <c r="X814" s="3">
        <f>ROUND(W814/(1-VLOOKUP("Total porcentaje:",ResumenCotizacion!$F:$H,3,0)),2)</f>
        <v>9493.18</v>
      </c>
      <c r="Y814" s="3">
        <f t="shared" si="38"/>
        <v>0</v>
      </c>
    </row>
    <row r="815" spans="1:25" ht="14.25" x14ac:dyDescent="0.2">
      <c r="A815" s="18" t="str">
        <f t="shared" si="36"/>
        <v>Catalogo principalCSP ACADEMICO5699c6f3-cc7a-4212-9042-8f85ce30f4e0</v>
      </c>
      <c r="B815" s="18" t="str">
        <f t="shared" si="37"/>
        <v>5699c6f3-cc7a-4212-9042-8f85ce30f4e0CSP ACADEMICO</v>
      </c>
      <c r="C815" s="18"/>
      <c r="D815" s="18" t="s">
        <v>122</v>
      </c>
      <c r="E815" s="46" t="s">
        <v>1753</v>
      </c>
      <c r="F815" s="85" t="s">
        <v>1339</v>
      </c>
      <c r="G815" s="18" t="s">
        <v>122</v>
      </c>
      <c r="H815" s="45" t="s">
        <v>125</v>
      </c>
      <c r="I815" s="18" t="s">
        <v>75</v>
      </c>
      <c r="J815" s="49" t="s">
        <v>1754</v>
      </c>
      <c r="K815" s="48" t="s">
        <v>28</v>
      </c>
      <c r="L815" s="47" t="s">
        <v>90</v>
      </c>
      <c r="M815" s="44" t="s">
        <v>74</v>
      </c>
      <c r="N815" s="78" t="s">
        <v>75</v>
      </c>
      <c r="O815" s="78" t="s">
        <v>75</v>
      </c>
      <c r="P815" s="78" t="s">
        <v>75</v>
      </c>
      <c r="Q815" s="43" t="s">
        <v>1753</v>
      </c>
      <c r="R815" s="53" t="s">
        <v>76</v>
      </c>
      <c r="S815" s="76">
        <v>1.75</v>
      </c>
      <c r="T815" s="37">
        <v>1</v>
      </c>
      <c r="U815" s="83">
        <v>1</v>
      </c>
      <c r="V815" s="45">
        <f>SUMIF(ResumenCotizacion!$C:$C,E815,ResumenCotizacion!$P:$P)</f>
        <v>0</v>
      </c>
      <c r="W815" s="75">
        <f>IF(H815="USD",S815*SolCotizacion!$J$18,S815)</f>
        <v>7223.0725000000002</v>
      </c>
      <c r="X815" s="3">
        <f>ROUND(W815/(1-VLOOKUP("Total porcentaje:",ResumenCotizacion!$F:$H,3,0)),2)</f>
        <v>7223.07</v>
      </c>
      <c r="Y815" s="3">
        <f t="shared" si="38"/>
        <v>0</v>
      </c>
    </row>
    <row r="816" spans="1:25" ht="14.25" x14ac:dyDescent="0.2">
      <c r="A816" s="18" t="str">
        <f t="shared" si="36"/>
        <v>Catalogo principalCSP ACADEMICO5c25bdb6-b261-4dc2-a60f-a062be73d031</v>
      </c>
      <c r="B816" s="18" t="str">
        <f t="shared" si="37"/>
        <v>5c25bdb6-b261-4dc2-a60f-a062be73d031CSP ACADEMICO</v>
      </c>
      <c r="C816" s="18"/>
      <c r="D816" s="18" t="s">
        <v>122</v>
      </c>
      <c r="E816" s="46" t="s">
        <v>1755</v>
      </c>
      <c r="F816" s="85" t="s">
        <v>1339</v>
      </c>
      <c r="G816" s="18" t="s">
        <v>122</v>
      </c>
      <c r="H816" s="45" t="s">
        <v>125</v>
      </c>
      <c r="I816" s="18" t="s">
        <v>75</v>
      </c>
      <c r="J816" s="49" t="s">
        <v>1756</v>
      </c>
      <c r="K816" s="48" t="s">
        <v>28</v>
      </c>
      <c r="L816" s="47" t="s">
        <v>90</v>
      </c>
      <c r="M816" s="44" t="s">
        <v>74</v>
      </c>
      <c r="N816" s="78" t="s">
        <v>75</v>
      </c>
      <c r="O816" s="78" t="s">
        <v>75</v>
      </c>
      <c r="P816" s="78" t="s">
        <v>75</v>
      </c>
      <c r="Q816" s="43" t="s">
        <v>1755</v>
      </c>
      <c r="R816" s="53" t="s">
        <v>76</v>
      </c>
      <c r="S816" s="76">
        <v>0</v>
      </c>
      <c r="T816" s="37">
        <v>1</v>
      </c>
      <c r="U816" s="83">
        <v>1</v>
      </c>
      <c r="V816" s="45">
        <f>SUMIF(ResumenCotizacion!$C:$C,E816,ResumenCotizacion!$P:$P)</f>
        <v>0</v>
      </c>
      <c r="W816" s="75">
        <f>IF(H816="USD",S816*SolCotizacion!$J$18,S816)</f>
        <v>0</v>
      </c>
      <c r="X816" s="3">
        <f>ROUND(W816/(1-VLOOKUP("Total porcentaje:",ResumenCotizacion!$F:$H,3,0)),2)</f>
        <v>0</v>
      </c>
      <c r="Y816" s="3">
        <f t="shared" si="38"/>
        <v>0</v>
      </c>
    </row>
    <row r="817" spans="1:25" ht="14.25" x14ac:dyDescent="0.2">
      <c r="A817" s="18" t="str">
        <f t="shared" si="36"/>
        <v>Catalogo principalCSP ACADEMICOba78b3f1-4142-41df-a7d9-b8450370f711</v>
      </c>
      <c r="B817" s="18" t="str">
        <f t="shared" si="37"/>
        <v>ba78b3f1-4142-41df-a7d9-b8450370f711CSP ACADEMICO</v>
      </c>
      <c r="C817" s="18"/>
      <c r="D817" s="18" t="s">
        <v>122</v>
      </c>
      <c r="E817" s="46" t="s">
        <v>1757</v>
      </c>
      <c r="F817" s="85" t="s">
        <v>1339</v>
      </c>
      <c r="G817" s="18" t="s">
        <v>122</v>
      </c>
      <c r="H817" s="45" t="s">
        <v>125</v>
      </c>
      <c r="I817" s="18" t="s">
        <v>75</v>
      </c>
      <c r="J817" s="49" t="s">
        <v>1758</v>
      </c>
      <c r="K817" s="48" t="s">
        <v>28</v>
      </c>
      <c r="L817" s="47" t="s">
        <v>90</v>
      </c>
      <c r="M817" s="44" t="s">
        <v>74</v>
      </c>
      <c r="N817" s="78" t="s">
        <v>75</v>
      </c>
      <c r="O817" s="78" t="s">
        <v>75</v>
      </c>
      <c r="P817" s="78" t="s">
        <v>75</v>
      </c>
      <c r="Q817" s="43" t="s">
        <v>1757</v>
      </c>
      <c r="R817" s="53" t="s">
        <v>76</v>
      </c>
      <c r="S817" s="76">
        <v>5.5</v>
      </c>
      <c r="T817" s="37">
        <v>1</v>
      </c>
      <c r="U817" s="83">
        <v>1</v>
      </c>
      <c r="V817" s="45">
        <f>SUMIF(ResumenCotizacion!$C:$C,E817,ResumenCotizacion!$P:$P)</f>
        <v>0</v>
      </c>
      <c r="W817" s="75">
        <f>IF(H817="USD",S817*SolCotizacion!$J$18,S817)</f>
        <v>22701.085000000003</v>
      </c>
      <c r="X817" s="3">
        <f>ROUND(W817/(1-VLOOKUP("Total porcentaje:",ResumenCotizacion!$F:$H,3,0)),2)</f>
        <v>22701.09</v>
      </c>
      <c r="Y817" s="3">
        <f t="shared" si="38"/>
        <v>0</v>
      </c>
    </row>
    <row r="818" spans="1:25" ht="14.25" x14ac:dyDescent="0.2">
      <c r="A818" s="18" t="str">
        <f t="shared" si="36"/>
        <v>Catalogo principalCSP ACADEMICOe1f379e8-cf22-4a7d-97fd-dcf9d62fc132</v>
      </c>
      <c r="B818" s="18" t="str">
        <f t="shared" si="37"/>
        <v>e1f379e8-cf22-4a7d-97fd-dcf9d62fc132CSP ACADEMICO</v>
      </c>
      <c r="C818" s="18"/>
      <c r="D818" s="18" t="s">
        <v>122</v>
      </c>
      <c r="E818" s="46" t="s">
        <v>1759</v>
      </c>
      <c r="F818" s="85" t="s">
        <v>1339</v>
      </c>
      <c r="G818" s="18" t="s">
        <v>122</v>
      </c>
      <c r="H818" s="45" t="s">
        <v>125</v>
      </c>
      <c r="I818" s="18" t="s">
        <v>75</v>
      </c>
      <c r="J818" s="49" t="s">
        <v>1760</v>
      </c>
      <c r="K818" s="48" t="s">
        <v>28</v>
      </c>
      <c r="L818" s="47" t="s">
        <v>90</v>
      </c>
      <c r="M818" s="44" t="s">
        <v>74</v>
      </c>
      <c r="N818" s="78" t="s">
        <v>75</v>
      </c>
      <c r="O818" s="78" t="s">
        <v>75</v>
      </c>
      <c r="P818" s="78" t="s">
        <v>75</v>
      </c>
      <c r="Q818" s="43" t="s">
        <v>1759</v>
      </c>
      <c r="R818" s="53" t="s">
        <v>76</v>
      </c>
      <c r="S818" s="76">
        <v>4</v>
      </c>
      <c r="T818" s="37">
        <v>1</v>
      </c>
      <c r="U818" s="83">
        <v>1</v>
      </c>
      <c r="V818" s="45">
        <f>SUMIF(ResumenCotizacion!$C:$C,E818,ResumenCotizacion!$P:$P)</f>
        <v>0</v>
      </c>
      <c r="W818" s="75">
        <f>IF(H818="USD",S818*SolCotizacion!$J$18,S818)</f>
        <v>16509.88</v>
      </c>
      <c r="X818" s="3">
        <f>ROUND(W818/(1-VLOOKUP("Total porcentaje:",ResumenCotizacion!$F:$H,3,0)),2)</f>
        <v>16509.88</v>
      </c>
      <c r="Y818" s="3">
        <f t="shared" si="38"/>
        <v>0</v>
      </c>
    </row>
    <row r="819" spans="1:25" ht="14.25" x14ac:dyDescent="0.2">
      <c r="A819" s="18" t="str">
        <f t="shared" si="36"/>
        <v>Catalogo principalCSP ACADEMICObb94a81e-661e-430c-8a7e-41fe0df940ae</v>
      </c>
      <c r="B819" s="18" t="str">
        <f t="shared" si="37"/>
        <v>bb94a81e-661e-430c-8a7e-41fe0df940aeCSP ACADEMICO</v>
      </c>
      <c r="C819" s="18"/>
      <c r="D819" s="18" t="s">
        <v>122</v>
      </c>
      <c r="E819" s="46" t="s">
        <v>1761</v>
      </c>
      <c r="F819" s="85" t="s">
        <v>1339</v>
      </c>
      <c r="G819" s="18" t="s">
        <v>122</v>
      </c>
      <c r="H819" s="45" t="s">
        <v>125</v>
      </c>
      <c r="I819" s="18" t="s">
        <v>75</v>
      </c>
      <c r="J819" s="49" t="s">
        <v>1762</v>
      </c>
      <c r="K819" s="48" t="s">
        <v>28</v>
      </c>
      <c r="L819" s="47" t="s">
        <v>90</v>
      </c>
      <c r="M819" s="44" t="s">
        <v>74</v>
      </c>
      <c r="N819" s="78" t="s">
        <v>75</v>
      </c>
      <c r="O819" s="78" t="s">
        <v>75</v>
      </c>
      <c r="P819" s="78" t="s">
        <v>75</v>
      </c>
      <c r="Q819" s="43" t="s">
        <v>1761</v>
      </c>
      <c r="R819" s="53" t="s">
        <v>76</v>
      </c>
      <c r="S819" s="76">
        <v>11</v>
      </c>
      <c r="T819" s="37">
        <v>1</v>
      </c>
      <c r="U819" s="83">
        <v>1</v>
      </c>
      <c r="V819" s="45">
        <f>SUMIF(ResumenCotizacion!$C:$C,E819,ResumenCotizacion!$P:$P)</f>
        <v>0</v>
      </c>
      <c r="W819" s="75">
        <f>IF(H819="USD",S819*SolCotizacion!$J$18,S819)</f>
        <v>45402.170000000006</v>
      </c>
      <c r="X819" s="3">
        <f>ROUND(W819/(1-VLOOKUP("Total porcentaje:",ResumenCotizacion!$F:$H,3,0)),2)</f>
        <v>45402.17</v>
      </c>
      <c r="Y819" s="3">
        <f t="shared" si="38"/>
        <v>0</v>
      </c>
    </row>
    <row r="820" spans="1:25" ht="14.25" x14ac:dyDescent="0.2">
      <c r="A820" s="18" t="str">
        <f t="shared" si="36"/>
        <v>Catalogo principalCSP ACADEMICOab638b5e-e058-4ce7-a174-5bbc76504512</v>
      </c>
      <c r="B820" s="18" t="str">
        <f t="shared" si="37"/>
        <v>ab638b5e-e058-4ce7-a174-5bbc76504512CSP ACADEMICO</v>
      </c>
      <c r="C820" s="18"/>
      <c r="D820" s="18" t="s">
        <v>122</v>
      </c>
      <c r="E820" s="46" t="s">
        <v>1763</v>
      </c>
      <c r="F820" s="85" t="s">
        <v>1339</v>
      </c>
      <c r="G820" s="18" t="s">
        <v>122</v>
      </c>
      <c r="H820" s="45" t="s">
        <v>125</v>
      </c>
      <c r="I820" s="18" t="s">
        <v>75</v>
      </c>
      <c r="J820" s="49" t="s">
        <v>1764</v>
      </c>
      <c r="K820" s="48" t="s">
        <v>28</v>
      </c>
      <c r="L820" s="47" t="s">
        <v>90</v>
      </c>
      <c r="M820" s="44" t="s">
        <v>74</v>
      </c>
      <c r="N820" s="78" t="s">
        <v>75</v>
      </c>
      <c r="O820" s="78" t="s">
        <v>75</v>
      </c>
      <c r="P820" s="78" t="s">
        <v>75</v>
      </c>
      <c r="Q820" s="43" t="s">
        <v>1763</v>
      </c>
      <c r="R820" s="53" t="s">
        <v>76</v>
      </c>
      <c r="S820" s="76">
        <v>8</v>
      </c>
      <c r="T820" s="37">
        <v>1</v>
      </c>
      <c r="U820" s="83">
        <v>1</v>
      </c>
      <c r="V820" s="45">
        <f>SUMIF(ResumenCotizacion!$C:$C,E820,ResumenCotizacion!$P:$P)</f>
        <v>0</v>
      </c>
      <c r="W820" s="75">
        <f>IF(H820="USD",S820*SolCotizacion!$J$18,S820)</f>
        <v>33019.760000000002</v>
      </c>
      <c r="X820" s="3">
        <f>ROUND(W820/(1-VLOOKUP("Total porcentaje:",ResumenCotizacion!$F:$H,3,0)),2)</f>
        <v>33019.760000000002</v>
      </c>
      <c r="Y820" s="3">
        <f t="shared" si="38"/>
        <v>0</v>
      </c>
    </row>
    <row r="821" spans="1:25" ht="14.25" x14ac:dyDescent="0.2">
      <c r="A821" s="18" t="str">
        <f t="shared" si="36"/>
        <v>Catalogo principalCSP ACADEMICObecdef92-fad2-4a26-9895-b2d12a586218</v>
      </c>
      <c r="B821" s="18" t="str">
        <f t="shared" si="37"/>
        <v>becdef92-fad2-4a26-9895-b2d12a586218CSP ACADEMICO</v>
      </c>
      <c r="C821" s="18"/>
      <c r="D821" s="18" t="s">
        <v>122</v>
      </c>
      <c r="E821" s="46" t="s">
        <v>1765</v>
      </c>
      <c r="F821" s="85" t="s">
        <v>1339</v>
      </c>
      <c r="G821" s="18" t="s">
        <v>122</v>
      </c>
      <c r="H821" s="45" t="s">
        <v>125</v>
      </c>
      <c r="I821" s="18" t="s">
        <v>75</v>
      </c>
      <c r="J821" s="49" t="s">
        <v>1766</v>
      </c>
      <c r="K821" s="48" t="s">
        <v>28</v>
      </c>
      <c r="L821" s="47" t="s">
        <v>90</v>
      </c>
      <c r="M821" s="44" t="s">
        <v>74</v>
      </c>
      <c r="N821" s="78" t="s">
        <v>75</v>
      </c>
      <c r="O821" s="78" t="s">
        <v>75</v>
      </c>
      <c r="P821" s="78" t="s">
        <v>75</v>
      </c>
      <c r="Q821" s="43" t="s">
        <v>1765</v>
      </c>
      <c r="R821" s="53" t="s">
        <v>76</v>
      </c>
      <c r="S821" s="76">
        <v>140</v>
      </c>
      <c r="T821" s="37">
        <v>1</v>
      </c>
      <c r="U821" s="83">
        <v>1</v>
      </c>
      <c r="V821" s="45">
        <f>SUMIF(ResumenCotizacion!$C:$C,E821,ResumenCotizacion!$P:$P)</f>
        <v>0</v>
      </c>
      <c r="W821" s="75">
        <f>IF(H821="USD",S821*SolCotizacion!$J$18,S821)</f>
        <v>577845.80000000005</v>
      </c>
      <c r="X821" s="3">
        <f>ROUND(W821/(1-VLOOKUP("Total porcentaje:",ResumenCotizacion!$F:$H,3,0)),2)</f>
        <v>577845.80000000005</v>
      </c>
      <c r="Y821" s="3">
        <f t="shared" si="38"/>
        <v>0</v>
      </c>
    </row>
    <row r="822" spans="1:25" ht="14.25" x14ac:dyDescent="0.2">
      <c r="A822" s="18" t="str">
        <f t="shared" si="36"/>
        <v>Catalogo principalCSP ACADEMICO14630cc6-93cd-41db-9412-ad528bd7b4d1</v>
      </c>
      <c r="B822" s="18" t="str">
        <f t="shared" si="37"/>
        <v>14630cc6-93cd-41db-9412-ad528bd7b4d1CSP ACADEMICO</v>
      </c>
      <c r="C822" s="18"/>
      <c r="D822" s="18" t="s">
        <v>122</v>
      </c>
      <c r="E822" s="46" t="s">
        <v>1767</v>
      </c>
      <c r="F822" s="85" t="s">
        <v>1339</v>
      </c>
      <c r="G822" s="18" t="s">
        <v>122</v>
      </c>
      <c r="H822" s="45" t="s">
        <v>125</v>
      </c>
      <c r="I822" s="18" t="s">
        <v>75</v>
      </c>
      <c r="J822" s="49" t="s">
        <v>1768</v>
      </c>
      <c r="K822" s="48" t="s">
        <v>28</v>
      </c>
      <c r="L822" s="47" t="s">
        <v>90</v>
      </c>
      <c r="M822" s="44" t="s">
        <v>74</v>
      </c>
      <c r="N822" s="78" t="s">
        <v>75</v>
      </c>
      <c r="O822" s="78" t="s">
        <v>75</v>
      </c>
      <c r="P822" s="78" t="s">
        <v>75</v>
      </c>
      <c r="Q822" s="43" t="s">
        <v>1767</v>
      </c>
      <c r="R822" s="53" t="s">
        <v>76</v>
      </c>
      <c r="S822" s="76">
        <v>70</v>
      </c>
      <c r="T822" s="37">
        <v>1</v>
      </c>
      <c r="U822" s="83">
        <v>1</v>
      </c>
      <c r="V822" s="45">
        <f>SUMIF(ResumenCotizacion!$C:$C,E822,ResumenCotizacion!$P:$P)</f>
        <v>0</v>
      </c>
      <c r="W822" s="75">
        <f>IF(H822="USD",S822*SolCotizacion!$J$18,S822)</f>
        <v>288922.90000000002</v>
      </c>
      <c r="X822" s="3">
        <f>ROUND(W822/(1-VLOOKUP("Total porcentaje:",ResumenCotizacion!$F:$H,3,0)),2)</f>
        <v>288922.90000000002</v>
      </c>
      <c r="Y822" s="3">
        <f t="shared" si="38"/>
        <v>0</v>
      </c>
    </row>
    <row r="823" spans="1:25" ht="14.25" x14ac:dyDescent="0.2">
      <c r="A823" s="18" t="str">
        <f t="shared" si="36"/>
        <v>Catalogo principalCSP ACADEMICOdea59872-beae-4433-af84-5a95d89db997</v>
      </c>
      <c r="B823" s="18" t="str">
        <f t="shared" si="37"/>
        <v>dea59872-beae-4433-af84-5a95d89db997CSP ACADEMICO</v>
      </c>
      <c r="C823" s="18"/>
      <c r="D823" s="18" t="s">
        <v>122</v>
      </c>
      <c r="E823" s="46" t="s">
        <v>1769</v>
      </c>
      <c r="F823" s="85" t="s">
        <v>1339</v>
      </c>
      <c r="G823" s="18" t="s">
        <v>122</v>
      </c>
      <c r="H823" s="45" t="s">
        <v>125</v>
      </c>
      <c r="I823" s="18" t="s">
        <v>75</v>
      </c>
      <c r="J823" s="49" t="s">
        <v>1770</v>
      </c>
      <c r="K823" s="48" t="s">
        <v>28</v>
      </c>
      <c r="L823" s="47" t="s">
        <v>90</v>
      </c>
      <c r="M823" s="44" t="s">
        <v>74</v>
      </c>
      <c r="N823" s="78" t="s">
        <v>75</v>
      </c>
      <c r="O823" s="78" t="s">
        <v>75</v>
      </c>
      <c r="P823" s="78" t="s">
        <v>75</v>
      </c>
      <c r="Q823" s="43" t="s">
        <v>1769</v>
      </c>
      <c r="R823" s="53" t="s">
        <v>76</v>
      </c>
      <c r="S823" s="76">
        <v>49</v>
      </c>
      <c r="T823" s="37">
        <v>1</v>
      </c>
      <c r="U823" s="83">
        <v>1</v>
      </c>
      <c r="V823" s="45">
        <f>SUMIF(ResumenCotizacion!$C:$C,E823,ResumenCotizacion!$P:$P)</f>
        <v>0</v>
      </c>
      <c r="W823" s="75">
        <f>IF(H823="USD",S823*SolCotizacion!$J$18,S823)</f>
        <v>202246.03</v>
      </c>
      <c r="X823" s="3">
        <f>ROUND(W823/(1-VLOOKUP("Total porcentaje:",ResumenCotizacion!$F:$H,3,0)),2)</f>
        <v>202246.03</v>
      </c>
      <c r="Y823" s="3">
        <f t="shared" si="38"/>
        <v>0</v>
      </c>
    </row>
    <row r="824" spans="1:25" ht="14.25" x14ac:dyDescent="0.2">
      <c r="A824" s="18" t="str">
        <f t="shared" si="36"/>
        <v>Catalogo principalCSP ACADEMICO08dcbd7c-464b-4ca5-9c83-33ae62661fdf</v>
      </c>
      <c r="B824" s="18" t="str">
        <f t="shared" si="37"/>
        <v>08dcbd7c-464b-4ca5-9c83-33ae62661fdfCSP ACADEMICO</v>
      </c>
      <c r="C824" s="18"/>
      <c r="D824" s="18" t="s">
        <v>122</v>
      </c>
      <c r="E824" s="46" t="s">
        <v>1771</v>
      </c>
      <c r="F824" s="85" t="s">
        <v>1339</v>
      </c>
      <c r="G824" s="18" t="s">
        <v>122</v>
      </c>
      <c r="H824" s="45" t="s">
        <v>125</v>
      </c>
      <c r="I824" s="18" t="s">
        <v>75</v>
      </c>
      <c r="J824" s="49" t="s">
        <v>1772</v>
      </c>
      <c r="K824" s="48" t="s">
        <v>28</v>
      </c>
      <c r="L824" s="47" t="s">
        <v>90</v>
      </c>
      <c r="M824" s="44" t="s">
        <v>74</v>
      </c>
      <c r="N824" s="78" t="s">
        <v>75</v>
      </c>
      <c r="O824" s="78" t="s">
        <v>75</v>
      </c>
      <c r="P824" s="78" t="s">
        <v>75</v>
      </c>
      <c r="Q824" s="43" t="s">
        <v>1771</v>
      </c>
      <c r="R824" s="53" t="s">
        <v>76</v>
      </c>
      <c r="S824" s="76">
        <v>70</v>
      </c>
      <c r="T824" s="37">
        <v>1</v>
      </c>
      <c r="U824" s="83">
        <v>1</v>
      </c>
      <c r="V824" s="45">
        <f>SUMIF(ResumenCotizacion!$C:$C,E824,ResumenCotizacion!$P:$P)</f>
        <v>0</v>
      </c>
      <c r="W824" s="75">
        <f>IF(H824="USD",S824*SolCotizacion!$J$18,S824)</f>
        <v>288922.90000000002</v>
      </c>
      <c r="X824" s="3">
        <f>ROUND(W824/(1-VLOOKUP("Total porcentaje:",ResumenCotizacion!$F:$H,3,0)),2)</f>
        <v>288922.90000000002</v>
      </c>
      <c r="Y824" s="3">
        <f t="shared" si="38"/>
        <v>0</v>
      </c>
    </row>
    <row r="825" spans="1:25" ht="14.25" x14ac:dyDescent="0.2">
      <c r="A825" s="18" t="str">
        <f t="shared" si="36"/>
        <v>Catalogo principalCSP ACADEMICO62f8b708-d323-4108-aaeb-3ef5fbd4b14a</v>
      </c>
      <c r="B825" s="18" t="str">
        <f t="shared" si="37"/>
        <v>62f8b708-d323-4108-aaeb-3ef5fbd4b14aCSP ACADEMICO</v>
      </c>
      <c r="C825" s="18"/>
      <c r="D825" s="18" t="s">
        <v>122</v>
      </c>
      <c r="E825" s="46" t="s">
        <v>1773</v>
      </c>
      <c r="F825" s="85" t="s">
        <v>1339</v>
      </c>
      <c r="G825" s="18" t="s">
        <v>122</v>
      </c>
      <c r="H825" s="45" t="s">
        <v>125</v>
      </c>
      <c r="I825" s="18" t="s">
        <v>75</v>
      </c>
      <c r="J825" s="49" t="s">
        <v>1774</v>
      </c>
      <c r="K825" s="48" t="s">
        <v>28</v>
      </c>
      <c r="L825" s="47" t="s">
        <v>90</v>
      </c>
      <c r="M825" s="44" t="s">
        <v>74</v>
      </c>
      <c r="N825" s="78" t="s">
        <v>75</v>
      </c>
      <c r="O825" s="78" t="s">
        <v>75</v>
      </c>
      <c r="P825" s="78" t="s">
        <v>75</v>
      </c>
      <c r="Q825" s="43" t="s">
        <v>1773</v>
      </c>
      <c r="R825" s="53" t="s">
        <v>76</v>
      </c>
      <c r="S825" s="76">
        <v>55</v>
      </c>
      <c r="T825" s="37">
        <v>1</v>
      </c>
      <c r="U825" s="83">
        <v>1</v>
      </c>
      <c r="V825" s="45">
        <f>SUMIF(ResumenCotizacion!$C:$C,E825,ResumenCotizacion!$P:$P)</f>
        <v>0</v>
      </c>
      <c r="W825" s="75">
        <f>IF(H825="USD",S825*SolCotizacion!$J$18,S825)</f>
        <v>227010.85</v>
      </c>
      <c r="X825" s="3">
        <f>ROUND(W825/(1-VLOOKUP("Total porcentaje:",ResumenCotizacion!$F:$H,3,0)),2)</f>
        <v>227010.85</v>
      </c>
      <c r="Y825" s="3">
        <f t="shared" si="38"/>
        <v>0</v>
      </c>
    </row>
    <row r="826" spans="1:25" ht="14.25" x14ac:dyDescent="0.2">
      <c r="A826" s="18" t="str">
        <f t="shared" si="36"/>
        <v>Catalogo principalCSP ACADEMICO4904821b-aa19-41c1-9674-1d20fe980eb9</v>
      </c>
      <c r="B826" s="18" t="str">
        <f t="shared" si="37"/>
        <v>4904821b-aa19-41c1-9674-1d20fe980eb9CSP ACADEMICO</v>
      </c>
      <c r="C826" s="18"/>
      <c r="D826" s="18" t="s">
        <v>122</v>
      </c>
      <c r="E826" s="46" t="s">
        <v>1775</v>
      </c>
      <c r="F826" s="85" t="s">
        <v>1339</v>
      </c>
      <c r="G826" s="18" t="s">
        <v>122</v>
      </c>
      <c r="H826" s="45" t="s">
        <v>125</v>
      </c>
      <c r="I826" s="18" t="s">
        <v>75</v>
      </c>
      <c r="J826" s="49" t="s">
        <v>1776</v>
      </c>
      <c r="K826" s="48" t="s">
        <v>28</v>
      </c>
      <c r="L826" s="47" t="s">
        <v>90</v>
      </c>
      <c r="M826" s="44" t="s">
        <v>74</v>
      </c>
      <c r="N826" s="78" t="s">
        <v>75</v>
      </c>
      <c r="O826" s="78" t="s">
        <v>75</v>
      </c>
      <c r="P826" s="78" t="s">
        <v>75</v>
      </c>
      <c r="Q826" s="43" t="s">
        <v>1775</v>
      </c>
      <c r="R826" s="53" t="s">
        <v>76</v>
      </c>
      <c r="S826" s="76">
        <v>8.3000000000000007</v>
      </c>
      <c r="T826" s="37">
        <v>1</v>
      </c>
      <c r="U826" s="83">
        <v>1</v>
      </c>
      <c r="V826" s="45">
        <f>SUMIF(ResumenCotizacion!$C:$C,E826,ResumenCotizacion!$P:$P)</f>
        <v>0</v>
      </c>
      <c r="W826" s="75">
        <f>IF(H826="USD",S826*SolCotizacion!$J$18,S826)</f>
        <v>34258.001000000004</v>
      </c>
      <c r="X826" s="3">
        <f>ROUND(W826/(1-VLOOKUP("Total porcentaje:",ResumenCotizacion!$F:$H,3,0)),2)</f>
        <v>34258</v>
      </c>
      <c r="Y826" s="3">
        <f t="shared" si="38"/>
        <v>0</v>
      </c>
    </row>
    <row r="827" spans="1:25" ht="14.25" x14ac:dyDescent="0.2">
      <c r="A827" s="18" t="str">
        <f t="shared" si="36"/>
        <v>Catalogo principalCSP ACADEMICOb5926275-371c-43b9-bac8-45a408a0f0dd</v>
      </c>
      <c r="B827" s="18" t="str">
        <f t="shared" si="37"/>
        <v>b5926275-371c-43b9-bac8-45a408a0f0ddCSP ACADEMICO</v>
      </c>
      <c r="C827" s="18"/>
      <c r="D827" s="18" t="s">
        <v>122</v>
      </c>
      <c r="E827" s="46" t="s">
        <v>1777</v>
      </c>
      <c r="F827" s="85" t="s">
        <v>1339</v>
      </c>
      <c r="G827" s="18" t="s">
        <v>122</v>
      </c>
      <c r="H827" s="45" t="s">
        <v>125</v>
      </c>
      <c r="I827" s="18" t="s">
        <v>75</v>
      </c>
      <c r="J827" s="49" t="s">
        <v>1778</v>
      </c>
      <c r="K827" s="48" t="s">
        <v>28</v>
      </c>
      <c r="L827" s="47" t="s">
        <v>90</v>
      </c>
      <c r="M827" s="44" t="s">
        <v>74</v>
      </c>
      <c r="N827" s="78" t="s">
        <v>75</v>
      </c>
      <c r="O827" s="78" t="s">
        <v>75</v>
      </c>
      <c r="P827" s="78" t="s">
        <v>75</v>
      </c>
      <c r="Q827" s="43" t="s">
        <v>1777</v>
      </c>
      <c r="R827" s="53" t="s">
        <v>76</v>
      </c>
      <c r="S827" s="76">
        <v>6</v>
      </c>
      <c r="T827" s="37">
        <v>1</v>
      </c>
      <c r="U827" s="83">
        <v>1</v>
      </c>
      <c r="V827" s="45">
        <f>SUMIF(ResumenCotizacion!$C:$C,E827,ResumenCotizacion!$P:$P)</f>
        <v>0</v>
      </c>
      <c r="W827" s="75">
        <f>IF(H827="USD",S827*SolCotizacion!$J$18,S827)</f>
        <v>24764.82</v>
      </c>
      <c r="X827" s="3">
        <f>ROUND(W827/(1-VLOOKUP("Total porcentaje:",ResumenCotizacion!$F:$H,3,0)),2)</f>
        <v>24764.82</v>
      </c>
      <c r="Y827" s="3">
        <f t="shared" si="38"/>
        <v>0</v>
      </c>
    </row>
    <row r="828" spans="1:25" ht="14.25" x14ac:dyDescent="0.2">
      <c r="A828" s="18" t="str">
        <f t="shared" si="36"/>
        <v>Catalogo principalCSP ACADEMICO4ebcded4-77ce-43c2-a282-644390ba79c7</v>
      </c>
      <c r="B828" s="18" t="str">
        <f t="shared" si="37"/>
        <v>4ebcded4-77ce-43c2-a282-644390ba79c7CSP ACADEMICO</v>
      </c>
      <c r="C828" s="18"/>
      <c r="D828" s="18" t="s">
        <v>122</v>
      </c>
      <c r="E828" s="46" t="s">
        <v>1779</v>
      </c>
      <c r="F828" s="85" t="s">
        <v>1339</v>
      </c>
      <c r="G828" s="18" t="s">
        <v>122</v>
      </c>
      <c r="H828" s="45" t="s">
        <v>125</v>
      </c>
      <c r="I828" s="18" t="s">
        <v>75</v>
      </c>
      <c r="J828" s="49" t="s">
        <v>1780</v>
      </c>
      <c r="K828" s="48" t="s">
        <v>28</v>
      </c>
      <c r="L828" s="47" t="s">
        <v>90</v>
      </c>
      <c r="M828" s="44" t="s">
        <v>74</v>
      </c>
      <c r="N828" s="78" t="s">
        <v>75</v>
      </c>
      <c r="O828" s="78" t="s">
        <v>75</v>
      </c>
      <c r="P828" s="78" t="s">
        <v>75</v>
      </c>
      <c r="Q828" s="43" t="s">
        <v>1779</v>
      </c>
      <c r="R828" s="53" t="s">
        <v>76</v>
      </c>
      <c r="S828" s="76">
        <v>1998</v>
      </c>
      <c r="T828" s="37">
        <v>1</v>
      </c>
      <c r="U828" s="83">
        <v>1</v>
      </c>
      <c r="V828" s="45">
        <f>SUMIF(ResumenCotizacion!$C:$C,E828,ResumenCotizacion!$P:$P)</f>
        <v>0</v>
      </c>
      <c r="W828" s="75">
        <f>IF(H828="USD",S828*SolCotizacion!$J$18,S828)</f>
        <v>8246685.0600000005</v>
      </c>
      <c r="X828" s="3">
        <f>ROUND(W828/(1-VLOOKUP("Total porcentaje:",ResumenCotizacion!$F:$H,3,0)),2)</f>
        <v>8246685.0599999996</v>
      </c>
      <c r="Y828" s="3">
        <f t="shared" si="38"/>
        <v>0</v>
      </c>
    </row>
    <row r="829" spans="1:25" ht="14.25" x14ac:dyDescent="0.2">
      <c r="A829" s="18" t="str">
        <f t="shared" si="36"/>
        <v>Catalogo principalCSP ACADEMICO3d42385f-10bd-4230-bee1-2189565224b8</v>
      </c>
      <c r="B829" s="18" t="str">
        <f t="shared" si="37"/>
        <v>3d42385f-10bd-4230-bee1-2189565224b8CSP ACADEMICO</v>
      </c>
      <c r="C829" s="18"/>
      <c r="D829" s="18" t="s">
        <v>122</v>
      </c>
      <c r="E829" s="46" t="s">
        <v>1781</v>
      </c>
      <c r="F829" s="85" t="s">
        <v>1339</v>
      </c>
      <c r="G829" s="18" t="s">
        <v>122</v>
      </c>
      <c r="H829" s="45" t="s">
        <v>125</v>
      </c>
      <c r="I829" s="18" t="s">
        <v>75</v>
      </c>
      <c r="J829" s="49" t="s">
        <v>1782</v>
      </c>
      <c r="K829" s="48" t="s">
        <v>28</v>
      </c>
      <c r="L829" s="47" t="s">
        <v>90</v>
      </c>
      <c r="M829" s="44" t="s">
        <v>74</v>
      </c>
      <c r="N829" s="78" t="s">
        <v>75</v>
      </c>
      <c r="O829" s="78" t="s">
        <v>75</v>
      </c>
      <c r="P829" s="78" t="s">
        <v>75</v>
      </c>
      <c r="Q829" s="43" t="s">
        <v>1781</v>
      </c>
      <c r="R829" s="53" t="s">
        <v>76</v>
      </c>
      <c r="S829" s="76">
        <v>1998</v>
      </c>
      <c r="T829" s="37">
        <v>1</v>
      </c>
      <c r="U829" s="83">
        <v>1</v>
      </c>
      <c r="V829" s="45">
        <f>SUMIF(ResumenCotizacion!$C:$C,E829,ResumenCotizacion!$P:$P)</f>
        <v>0</v>
      </c>
      <c r="W829" s="75">
        <f>IF(H829="USD",S829*SolCotizacion!$J$18,S829)</f>
        <v>8246685.0600000005</v>
      </c>
      <c r="X829" s="3">
        <f>ROUND(W829/(1-VLOOKUP("Total porcentaje:",ResumenCotizacion!$F:$H,3,0)),2)</f>
        <v>8246685.0599999996</v>
      </c>
      <c r="Y829" s="3">
        <f t="shared" si="38"/>
        <v>0</v>
      </c>
    </row>
    <row r="830" spans="1:25" ht="14.25" x14ac:dyDescent="0.2">
      <c r="A830" s="18" t="str">
        <f t="shared" si="36"/>
        <v>Catalogo principalCSP ACADEMICO457b704a-5f90-49e0-be43-1b2124b2dd02</v>
      </c>
      <c r="B830" s="18" t="str">
        <f t="shared" si="37"/>
        <v>457b704a-5f90-49e0-be43-1b2124b2dd02CSP ACADEMICO</v>
      </c>
      <c r="C830" s="18"/>
      <c r="D830" s="18" t="s">
        <v>122</v>
      </c>
      <c r="E830" s="46" t="s">
        <v>1783</v>
      </c>
      <c r="F830" s="85" t="s">
        <v>1339</v>
      </c>
      <c r="G830" s="18" t="s">
        <v>122</v>
      </c>
      <c r="H830" s="45" t="s">
        <v>125</v>
      </c>
      <c r="I830" s="18" t="s">
        <v>75</v>
      </c>
      <c r="J830" s="49" t="s">
        <v>1784</v>
      </c>
      <c r="K830" s="48" t="s">
        <v>28</v>
      </c>
      <c r="L830" s="47" t="s">
        <v>90</v>
      </c>
      <c r="M830" s="44" t="s">
        <v>74</v>
      </c>
      <c r="N830" s="78" t="s">
        <v>75</v>
      </c>
      <c r="O830" s="78" t="s">
        <v>75</v>
      </c>
      <c r="P830" s="78" t="s">
        <v>75</v>
      </c>
      <c r="Q830" s="43" t="s">
        <v>1783</v>
      </c>
      <c r="R830" s="53" t="s">
        <v>76</v>
      </c>
      <c r="S830" s="76">
        <v>3998</v>
      </c>
      <c r="T830" s="37">
        <v>1</v>
      </c>
      <c r="U830" s="83">
        <v>1</v>
      </c>
      <c r="V830" s="45">
        <f>SUMIF(ResumenCotizacion!$C:$C,E830,ResumenCotizacion!$P:$P)</f>
        <v>0</v>
      </c>
      <c r="W830" s="75">
        <f>IF(H830="USD",S830*SolCotizacion!$J$18,S830)</f>
        <v>16501625.060000001</v>
      </c>
      <c r="X830" s="3">
        <f>ROUND(W830/(1-VLOOKUP("Total porcentaje:",ResumenCotizacion!$F:$H,3,0)),2)</f>
        <v>16501625.060000001</v>
      </c>
      <c r="Y830" s="3">
        <f t="shared" si="38"/>
        <v>0</v>
      </c>
    </row>
    <row r="831" spans="1:25" ht="14.25" x14ac:dyDescent="0.2">
      <c r="A831" s="18" t="str">
        <f t="shared" si="36"/>
        <v>Catalogo principalCSP ACADEMICOcd7967ef-4c48-484c-a539-7dc876d61e88</v>
      </c>
      <c r="B831" s="18" t="str">
        <f t="shared" si="37"/>
        <v>cd7967ef-4c48-484c-a539-7dc876d61e88CSP ACADEMICO</v>
      </c>
      <c r="C831" s="18"/>
      <c r="D831" s="18" t="s">
        <v>122</v>
      </c>
      <c r="E831" s="46" t="s">
        <v>1785</v>
      </c>
      <c r="F831" s="85" t="s">
        <v>1339</v>
      </c>
      <c r="G831" s="18" t="s">
        <v>122</v>
      </c>
      <c r="H831" s="45" t="s">
        <v>125</v>
      </c>
      <c r="I831" s="18" t="s">
        <v>75</v>
      </c>
      <c r="J831" s="49" t="s">
        <v>1786</v>
      </c>
      <c r="K831" s="48" t="s">
        <v>28</v>
      </c>
      <c r="L831" s="47" t="s">
        <v>90</v>
      </c>
      <c r="M831" s="44" t="s">
        <v>74</v>
      </c>
      <c r="N831" s="78" t="s">
        <v>75</v>
      </c>
      <c r="O831" s="78" t="s">
        <v>75</v>
      </c>
      <c r="P831" s="78" t="s">
        <v>75</v>
      </c>
      <c r="Q831" s="43" t="s">
        <v>1785</v>
      </c>
      <c r="R831" s="53" t="s">
        <v>76</v>
      </c>
      <c r="S831" s="76">
        <v>3998</v>
      </c>
      <c r="T831" s="37">
        <v>1</v>
      </c>
      <c r="U831" s="83">
        <v>1</v>
      </c>
      <c r="V831" s="45">
        <f>SUMIF(ResumenCotizacion!$C:$C,E831,ResumenCotizacion!$P:$P)</f>
        <v>0</v>
      </c>
      <c r="W831" s="75">
        <f>IF(H831="USD",S831*SolCotizacion!$J$18,S831)</f>
        <v>16501625.060000001</v>
      </c>
      <c r="X831" s="3">
        <f>ROUND(W831/(1-VLOOKUP("Total porcentaje:",ResumenCotizacion!$F:$H,3,0)),2)</f>
        <v>16501625.060000001</v>
      </c>
      <c r="Y831" s="3">
        <f t="shared" si="38"/>
        <v>0</v>
      </c>
    </row>
    <row r="832" spans="1:25" ht="14.25" x14ac:dyDescent="0.2">
      <c r="A832" s="18" t="str">
        <f t="shared" si="36"/>
        <v>Catalogo principalCSP ACADEMICOcfe79d8a-1948-4b68-b867-e53b771aaea0</v>
      </c>
      <c r="B832" s="18" t="str">
        <f t="shared" si="37"/>
        <v>cfe79d8a-1948-4b68-b867-e53b771aaea0CSP ACADEMICO</v>
      </c>
      <c r="C832" s="18"/>
      <c r="D832" s="18" t="s">
        <v>122</v>
      </c>
      <c r="E832" s="46" t="s">
        <v>1787</v>
      </c>
      <c r="F832" s="85" t="s">
        <v>1339</v>
      </c>
      <c r="G832" s="18" t="s">
        <v>122</v>
      </c>
      <c r="H832" s="45" t="s">
        <v>125</v>
      </c>
      <c r="I832" s="18" t="s">
        <v>75</v>
      </c>
      <c r="J832" s="49" t="s">
        <v>1788</v>
      </c>
      <c r="K832" s="48" t="s">
        <v>28</v>
      </c>
      <c r="L832" s="47" t="s">
        <v>90</v>
      </c>
      <c r="M832" s="44" t="s">
        <v>74</v>
      </c>
      <c r="N832" s="78" t="s">
        <v>75</v>
      </c>
      <c r="O832" s="78" t="s">
        <v>75</v>
      </c>
      <c r="P832" s="78" t="s">
        <v>75</v>
      </c>
      <c r="Q832" s="43" t="s">
        <v>1787</v>
      </c>
      <c r="R832" s="53" t="s">
        <v>76</v>
      </c>
      <c r="S832" s="76">
        <v>7998</v>
      </c>
      <c r="T832" s="37">
        <v>1</v>
      </c>
      <c r="U832" s="83">
        <v>1</v>
      </c>
      <c r="V832" s="45">
        <f>SUMIF(ResumenCotizacion!$C:$C,E832,ResumenCotizacion!$P:$P)</f>
        <v>0</v>
      </c>
      <c r="W832" s="75">
        <f>IF(H832="USD",S832*SolCotizacion!$J$18,S832)</f>
        <v>33011505.060000002</v>
      </c>
      <c r="X832" s="3">
        <f>ROUND(W832/(1-VLOOKUP("Total porcentaje:",ResumenCotizacion!$F:$H,3,0)),2)</f>
        <v>33011505.059999999</v>
      </c>
      <c r="Y832" s="3">
        <f t="shared" si="38"/>
        <v>0</v>
      </c>
    </row>
    <row r="833" spans="1:25" ht="14.25" x14ac:dyDescent="0.2">
      <c r="A833" s="18" t="str">
        <f t="shared" si="36"/>
        <v>Catalogo principalCSP ACADEMICOf17c5ab1-86b4-4d0d-9807-478c24576384</v>
      </c>
      <c r="B833" s="18" t="str">
        <f t="shared" si="37"/>
        <v>f17c5ab1-86b4-4d0d-9807-478c24576384CSP ACADEMICO</v>
      </c>
      <c r="C833" s="18"/>
      <c r="D833" s="18" t="s">
        <v>122</v>
      </c>
      <c r="E833" s="46" t="s">
        <v>1789</v>
      </c>
      <c r="F833" s="85" t="s">
        <v>1339</v>
      </c>
      <c r="G833" s="18" t="s">
        <v>122</v>
      </c>
      <c r="H833" s="45" t="s">
        <v>125</v>
      </c>
      <c r="I833" s="18" t="s">
        <v>75</v>
      </c>
      <c r="J833" s="49" t="s">
        <v>1790</v>
      </c>
      <c r="K833" s="48" t="s">
        <v>28</v>
      </c>
      <c r="L833" s="47" t="s">
        <v>90</v>
      </c>
      <c r="M833" s="44" t="s">
        <v>74</v>
      </c>
      <c r="N833" s="78" t="s">
        <v>75</v>
      </c>
      <c r="O833" s="78" t="s">
        <v>75</v>
      </c>
      <c r="P833" s="78" t="s">
        <v>75</v>
      </c>
      <c r="Q833" s="43" t="s">
        <v>1789</v>
      </c>
      <c r="R833" s="53" t="s">
        <v>76</v>
      </c>
      <c r="S833" s="76">
        <v>7998</v>
      </c>
      <c r="T833" s="37">
        <v>1</v>
      </c>
      <c r="U833" s="83">
        <v>1</v>
      </c>
      <c r="V833" s="45">
        <f>SUMIF(ResumenCotizacion!$C:$C,E833,ResumenCotizacion!$P:$P)</f>
        <v>0</v>
      </c>
      <c r="W833" s="75">
        <f>IF(H833="USD",S833*SolCotizacion!$J$18,S833)</f>
        <v>33011505.060000002</v>
      </c>
      <c r="X833" s="3">
        <f>ROUND(W833/(1-VLOOKUP("Total porcentaje:",ResumenCotizacion!$F:$H,3,0)),2)</f>
        <v>33011505.059999999</v>
      </c>
      <c r="Y833" s="3">
        <f t="shared" si="38"/>
        <v>0</v>
      </c>
    </row>
    <row r="834" spans="1:25" ht="14.25" x14ac:dyDescent="0.2">
      <c r="A834" s="18" t="str">
        <f t="shared" ref="A834:A897" si="39">D834&amp;F834&amp;E834</f>
        <v>Catalogo principalCSP ACADEMICO98fa9c4d-ef56-4480-86cb-b10d49effa73</v>
      </c>
      <c r="B834" s="18" t="str">
        <f t="shared" ref="B834:B897" si="40">E834&amp;F834</f>
        <v>98fa9c4d-ef56-4480-86cb-b10d49effa73CSP ACADEMICO</v>
      </c>
      <c r="C834" s="18"/>
      <c r="D834" s="18" t="s">
        <v>122</v>
      </c>
      <c r="E834" s="46" t="s">
        <v>1791</v>
      </c>
      <c r="F834" s="85" t="s">
        <v>1339</v>
      </c>
      <c r="G834" s="18" t="s">
        <v>122</v>
      </c>
      <c r="H834" s="45" t="s">
        <v>125</v>
      </c>
      <c r="I834" s="18" t="s">
        <v>75</v>
      </c>
      <c r="J834" s="49" t="s">
        <v>1792</v>
      </c>
      <c r="K834" s="48" t="s">
        <v>28</v>
      </c>
      <c r="L834" s="47" t="s">
        <v>90</v>
      </c>
      <c r="M834" s="44" t="s">
        <v>74</v>
      </c>
      <c r="N834" s="78" t="s">
        <v>75</v>
      </c>
      <c r="O834" s="78" t="s">
        <v>75</v>
      </c>
      <c r="P834" s="78" t="s">
        <v>75</v>
      </c>
      <c r="Q834" s="43" t="s">
        <v>1791</v>
      </c>
      <c r="R834" s="53" t="s">
        <v>76</v>
      </c>
      <c r="S834" s="76">
        <v>2.2999999999999998</v>
      </c>
      <c r="T834" s="37">
        <v>1</v>
      </c>
      <c r="U834" s="83">
        <v>1</v>
      </c>
      <c r="V834" s="45">
        <f>SUMIF(ResumenCotizacion!$C:$C,E834,ResumenCotizacion!$P:$P)</f>
        <v>0</v>
      </c>
      <c r="W834" s="75">
        <f>IF(H834="USD",S834*SolCotizacion!$J$18,S834)</f>
        <v>9493.1810000000005</v>
      </c>
      <c r="X834" s="3">
        <f>ROUND(W834/(1-VLOOKUP("Total porcentaje:",ResumenCotizacion!$F:$H,3,0)),2)</f>
        <v>9493.18</v>
      </c>
      <c r="Y834" s="3">
        <f t="shared" si="38"/>
        <v>0</v>
      </c>
    </row>
    <row r="835" spans="1:25" ht="14.25" x14ac:dyDescent="0.2">
      <c r="A835" s="18" t="str">
        <f t="shared" si="39"/>
        <v>Catalogo principalCSP ACADEMICO15a38d13-62c6-48a0-a752-aea1627cb00b</v>
      </c>
      <c r="B835" s="18" t="str">
        <f t="shared" si="40"/>
        <v>15a38d13-62c6-48a0-a752-aea1627cb00bCSP ACADEMICO</v>
      </c>
      <c r="C835" s="18"/>
      <c r="D835" s="18" t="s">
        <v>122</v>
      </c>
      <c r="E835" s="46" t="s">
        <v>1793</v>
      </c>
      <c r="F835" s="85" t="s">
        <v>1339</v>
      </c>
      <c r="G835" s="18" t="s">
        <v>122</v>
      </c>
      <c r="H835" s="45" t="s">
        <v>125</v>
      </c>
      <c r="I835" s="18" t="s">
        <v>75</v>
      </c>
      <c r="J835" s="49" t="s">
        <v>1794</v>
      </c>
      <c r="K835" s="48" t="s">
        <v>28</v>
      </c>
      <c r="L835" s="47" t="s">
        <v>90</v>
      </c>
      <c r="M835" s="44" t="s">
        <v>74</v>
      </c>
      <c r="N835" s="78" t="s">
        <v>75</v>
      </c>
      <c r="O835" s="78" t="s">
        <v>75</v>
      </c>
      <c r="P835" s="78" t="s">
        <v>75</v>
      </c>
      <c r="Q835" s="43" t="s">
        <v>1793</v>
      </c>
      <c r="R835" s="53" t="s">
        <v>76</v>
      </c>
      <c r="S835" s="76">
        <v>1.25</v>
      </c>
      <c r="T835" s="37">
        <v>1</v>
      </c>
      <c r="U835" s="83">
        <v>1</v>
      </c>
      <c r="V835" s="45">
        <f>SUMIF(ResumenCotizacion!$C:$C,E835,ResumenCotizacion!$P:$P)</f>
        <v>0</v>
      </c>
      <c r="W835" s="75">
        <f>IF(H835="USD",S835*SolCotizacion!$J$18,S835)</f>
        <v>5159.3375000000005</v>
      </c>
      <c r="X835" s="3">
        <f>ROUND(W835/(1-VLOOKUP("Total porcentaje:",ResumenCotizacion!$F:$H,3,0)),2)</f>
        <v>5159.34</v>
      </c>
      <c r="Y835" s="3">
        <f t="shared" ref="Y835:Y898" si="41">V835*X835</f>
        <v>0</v>
      </c>
    </row>
    <row r="836" spans="1:25" ht="14.25" x14ac:dyDescent="0.2">
      <c r="A836" s="18" t="str">
        <f t="shared" si="39"/>
        <v>Catalogo principalCSP ACADEMICOf2769835-068a-44ba-b1d1-63752bf26a7b</v>
      </c>
      <c r="B836" s="18" t="str">
        <f t="shared" si="40"/>
        <v>f2769835-068a-44ba-b1d1-63752bf26a7bCSP ACADEMICO</v>
      </c>
      <c r="C836" s="18"/>
      <c r="D836" s="18" t="s">
        <v>122</v>
      </c>
      <c r="E836" s="46" t="s">
        <v>1795</v>
      </c>
      <c r="F836" s="85" t="s">
        <v>1339</v>
      </c>
      <c r="G836" s="18" t="s">
        <v>122</v>
      </c>
      <c r="H836" s="45" t="s">
        <v>125</v>
      </c>
      <c r="I836" s="18" t="s">
        <v>75</v>
      </c>
      <c r="J836" s="49" t="s">
        <v>1796</v>
      </c>
      <c r="K836" s="48" t="s">
        <v>28</v>
      </c>
      <c r="L836" s="47" t="s">
        <v>90</v>
      </c>
      <c r="M836" s="44" t="s">
        <v>74</v>
      </c>
      <c r="N836" s="78" t="s">
        <v>75</v>
      </c>
      <c r="O836" s="78" t="s">
        <v>75</v>
      </c>
      <c r="P836" s="78" t="s">
        <v>75</v>
      </c>
      <c r="Q836" s="43" t="s">
        <v>1795</v>
      </c>
      <c r="R836" s="53" t="s">
        <v>76</v>
      </c>
      <c r="S836" s="76">
        <v>550</v>
      </c>
      <c r="T836" s="37">
        <v>1</v>
      </c>
      <c r="U836" s="83">
        <v>1</v>
      </c>
      <c r="V836" s="45">
        <f>SUMIF(ResumenCotizacion!$C:$C,E836,ResumenCotizacion!$P:$P)</f>
        <v>0</v>
      </c>
      <c r="W836" s="75">
        <f>IF(H836="USD",S836*SolCotizacion!$J$18,S836)</f>
        <v>2270108.5</v>
      </c>
      <c r="X836" s="3">
        <f>ROUND(W836/(1-VLOOKUP("Total porcentaje:",ResumenCotizacion!$F:$H,3,0)),2)</f>
        <v>2270108.5</v>
      </c>
      <c r="Y836" s="3">
        <f t="shared" si="41"/>
        <v>0</v>
      </c>
    </row>
    <row r="837" spans="1:25" ht="14.25" x14ac:dyDescent="0.2">
      <c r="A837" s="18" t="str">
        <f t="shared" si="39"/>
        <v>Catalogo principalCSP ACADEMICO157ce909-2b07-4c98-9d99-5e13b46c1ffd</v>
      </c>
      <c r="B837" s="18" t="str">
        <f t="shared" si="40"/>
        <v>157ce909-2b07-4c98-9d99-5e13b46c1ffdCSP ACADEMICO</v>
      </c>
      <c r="C837" s="18"/>
      <c r="D837" s="18" t="s">
        <v>122</v>
      </c>
      <c r="E837" s="46" t="s">
        <v>1797</v>
      </c>
      <c r="F837" s="85" t="s">
        <v>1339</v>
      </c>
      <c r="G837" s="18" t="s">
        <v>122</v>
      </c>
      <c r="H837" s="45" t="s">
        <v>125</v>
      </c>
      <c r="I837" s="18" t="s">
        <v>75</v>
      </c>
      <c r="J837" s="49" t="s">
        <v>1798</v>
      </c>
      <c r="K837" s="48" t="s">
        <v>28</v>
      </c>
      <c r="L837" s="47" t="s">
        <v>90</v>
      </c>
      <c r="M837" s="44" t="s">
        <v>74</v>
      </c>
      <c r="N837" s="78" t="s">
        <v>75</v>
      </c>
      <c r="O837" s="78" t="s">
        <v>75</v>
      </c>
      <c r="P837" s="78" t="s">
        <v>75</v>
      </c>
      <c r="Q837" s="43" t="s">
        <v>1797</v>
      </c>
      <c r="R837" s="53" t="s">
        <v>76</v>
      </c>
      <c r="S837" s="76">
        <v>0</v>
      </c>
      <c r="T837" s="37">
        <v>1</v>
      </c>
      <c r="U837" s="83">
        <v>1</v>
      </c>
      <c r="V837" s="45">
        <f>SUMIF(ResumenCotizacion!$C:$C,E837,ResumenCotizacion!$P:$P)</f>
        <v>0</v>
      </c>
      <c r="W837" s="75">
        <f>IF(H837="USD",S837*SolCotizacion!$J$18,S837)</f>
        <v>0</v>
      </c>
      <c r="X837" s="3">
        <f>ROUND(W837/(1-VLOOKUP("Total porcentaje:",ResumenCotizacion!$F:$H,3,0)),2)</f>
        <v>0</v>
      </c>
      <c r="Y837" s="3">
        <f t="shared" si="41"/>
        <v>0</v>
      </c>
    </row>
    <row r="838" spans="1:25" ht="14.25" x14ac:dyDescent="0.2">
      <c r="A838" s="18" t="str">
        <f t="shared" si="39"/>
        <v>Catalogo principalCSP ACADEMICOc13042ec-74ee-438a-80e7-c9ff71406c9c</v>
      </c>
      <c r="B838" s="18" t="str">
        <f t="shared" si="40"/>
        <v>c13042ec-74ee-438a-80e7-c9ff71406c9cCSP ACADEMICO</v>
      </c>
      <c r="C838" s="18"/>
      <c r="D838" s="18" t="s">
        <v>122</v>
      </c>
      <c r="E838" s="46" t="s">
        <v>1799</v>
      </c>
      <c r="F838" s="85" t="s">
        <v>1339</v>
      </c>
      <c r="G838" s="18" t="s">
        <v>122</v>
      </c>
      <c r="H838" s="45" t="s">
        <v>125</v>
      </c>
      <c r="I838" s="18" t="s">
        <v>75</v>
      </c>
      <c r="J838" s="49" t="s">
        <v>1800</v>
      </c>
      <c r="K838" s="48" t="s">
        <v>28</v>
      </c>
      <c r="L838" s="47" t="s">
        <v>90</v>
      </c>
      <c r="M838" s="44" t="s">
        <v>74</v>
      </c>
      <c r="N838" s="78" t="s">
        <v>75</v>
      </c>
      <c r="O838" s="78" t="s">
        <v>75</v>
      </c>
      <c r="P838" s="78" t="s">
        <v>75</v>
      </c>
      <c r="Q838" s="43" t="s">
        <v>1799</v>
      </c>
      <c r="R838" s="53" t="s">
        <v>76</v>
      </c>
      <c r="S838" s="76">
        <v>35</v>
      </c>
      <c r="T838" s="37">
        <v>1</v>
      </c>
      <c r="U838" s="83">
        <v>1</v>
      </c>
      <c r="V838" s="45">
        <f>SUMIF(ResumenCotizacion!$C:$C,E838,ResumenCotizacion!$P:$P)</f>
        <v>0</v>
      </c>
      <c r="W838" s="75">
        <f>IF(H838="USD",S838*SolCotizacion!$J$18,S838)</f>
        <v>144461.45000000001</v>
      </c>
      <c r="X838" s="3">
        <f>ROUND(W838/(1-VLOOKUP("Total porcentaje:",ResumenCotizacion!$F:$H,3,0)),2)</f>
        <v>144461.45000000001</v>
      </c>
      <c r="Y838" s="3">
        <f t="shared" si="41"/>
        <v>0</v>
      </c>
    </row>
    <row r="839" spans="1:25" ht="14.25" x14ac:dyDescent="0.2">
      <c r="A839" s="18" t="str">
        <f t="shared" si="39"/>
        <v>Catalogo principalCSP ACADEMICOc3b23a21-76e2-46e7-ae4f-60e1bdb96bea</v>
      </c>
      <c r="B839" s="18" t="str">
        <f t="shared" si="40"/>
        <v>c3b23a21-76e2-46e7-ae4f-60e1bdb96beaCSP ACADEMICO</v>
      </c>
      <c r="C839" s="18"/>
      <c r="D839" s="18" t="s">
        <v>122</v>
      </c>
      <c r="E839" s="46" t="s">
        <v>1801</v>
      </c>
      <c r="F839" s="85" t="s">
        <v>1339</v>
      </c>
      <c r="G839" s="18" t="s">
        <v>122</v>
      </c>
      <c r="H839" s="45" t="s">
        <v>125</v>
      </c>
      <c r="I839" s="18" t="s">
        <v>75</v>
      </c>
      <c r="J839" s="49" t="s">
        <v>1802</v>
      </c>
      <c r="K839" s="48" t="s">
        <v>28</v>
      </c>
      <c r="L839" s="47" t="s">
        <v>90</v>
      </c>
      <c r="M839" s="44" t="s">
        <v>74</v>
      </c>
      <c r="N839" s="78" t="s">
        <v>75</v>
      </c>
      <c r="O839" s="78" t="s">
        <v>75</v>
      </c>
      <c r="P839" s="78" t="s">
        <v>75</v>
      </c>
      <c r="Q839" s="43" t="s">
        <v>1801</v>
      </c>
      <c r="R839" s="53" t="s">
        <v>76</v>
      </c>
      <c r="S839" s="76">
        <v>5</v>
      </c>
      <c r="T839" s="37">
        <v>1</v>
      </c>
      <c r="U839" s="83">
        <v>1</v>
      </c>
      <c r="V839" s="45">
        <f>SUMIF(ResumenCotizacion!$C:$C,E839,ResumenCotizacion!$P:$P)</f>
        <v>0</v>
      </c>
      <c r="W839" s="75">
        <f>IF(H839="USD",S839*SolCotizacion!$J$18,S839)</f>
        <v>20637.350000000002</v>
      </c>
      <c r="X839" s="3">
        <f>ROUND(W839/(1-VLOOKUP("Total porcentaje:",ResumenCotizacion!$F:$H,3,0)),2)</f>
        <v>20637.349999999999</v>
      </c>
      <c r="Y839" s="3">
        <f t="shared" si="41"/>
        <v>0</v>
      </c>
    </row>
    <row r="840" spans="1:25" ht="14.25" x14ac:dyDescent="0.2">
      <c r="A840" s="18" t="str">
        <f t="shared" si="39"/>
        <v>Catalogo principalCSP ACADEMICO1835808d-06a2-42c5-9f09-82c2e7ed5c72</v>
      </c>
      <c r="B840" s="18" t="str">
        <f t="shared" si="40"/>
        <v>1835808d-06a2-42c5-9f09-82c2e7ed5c72CSP ACADEMICO</v>
      </c>
      <c r="C840" s="18"/>
      <c r="D840" s="18" t="s">
        <v>122</v>
      </c>
      <c r="E840" s="46" t="s">
        <v>1803</v>
      </c>
      <c r="F840" s="85" t="s">
        <v>1339</v>
      </c>
      <c r="G840" s="18" t="s">
        <v>122</v>
      </c>
      <c r="H840" s="45" t="s">
        <v>125</v>
      </c>
      <c r="I840" s="18" t="s">
        <v>75</v>
      </c>
      <c r="J840" s="49" t="s">
        <v>1804</v>
      </c>
      <c r="K840" s="48" t="s">
        <v>28</v>
      </c>
      <c r="L840" s="47" t="s">
        <v>90</v>
      </c>
      <c r="M840" s="44" t="s">
        <v>74</v>
      </c>
      <c r="N840" s="78" t="s">
        <v>75</v>
      </c>
      <c r="O840" s="78" t="s">
        <v>75</v>
      </c>
      <c r="P840" s="78" t="s">
        <v>75</v>
      </c>
      <c r="Q840" s="43" t="s">
        <v>1803</v>
      </c>
      <c r="R840" s="53" t="s">
        <v>76</v>
      </c>
      <c r="S840" s="76">
        <v>3.6</v>
      </c>
      <c r="T840" s="37">
        <v>1</v>
      </c>
      <c r="U840" s="83">
        <v>1</v>
      </c>
      <c r="V840" s="45">
        <f>SUMIF(ResumenCotizacion!$C:$C,E840,ResumenCotizacion!$P:$P)</f>
        <v>0</v>
      </c>
      <c r="W840" s="75">
        <f>IF(H840="USD",S840*SolCotizacion!$J$18,S840)</f>
        <v>14858.892000000002</v>
      </c>
      <c r="X840" s="3">
        <f>ROUND(W840/(1-VLOOKUP("Total porcentaje:",ResumenCotizacion!$F:$H,3,0)),2)</f>
        <v>14858.89</v>
      </c>
      <c r="Y840" s="3">
        <f t="shared" si="41"/>
        <v>0</v>
      </c>
    </row>
    <row r="841" spans="1:25" ht="14.25" x14ac:dyDescent="0.2">
      <c r="A841" s="18" t="str">
        <f t="shared" si="39"/>
        <v>Catalogo principalCSP ACADEMICO30c8f784-8eb9-46e6-bf69-a8fae07022e4</v>
      </c>
      <c r="B841" s="18" t="str">
        <f t="shared" si="40"/>
        <v>30c8f784-8eb9-46e6-bf69-a8fae07022e4CSP ACADEMICO</v>
      </c>
      <c r="C841" s="18"/>
      <c r="D841" s="18" t="s">
        <v>122</v>
      </c>
      <c r="E841" s="46" t="s">
        <v>1805</v>
      </c>
      <c r="F841" s="85" t="s">
        <v>1339</v>
      </c>
      <c r="G841" s="18" t="s">
        <v>122</v>
      </c>
      <c r="H841" s="45" t="s">
        <v>125</v>
      </c>
      <c r="I841" s="18" t="s">
        <v>75</v>
      </c>
      <c r="J841" s="49" t="s">
        <v>1806</v>
      </c>
      <c r="K841" s="48" t="s">
        <v>28</v>
      </c>
      <c r="L841" s="47" t="s">
        <v>90</v>
      </c>
      <c r="M841" s="44" t="s">
        <v>74</v>
      </c>
      <c r="N841" s="78" t="s">
        <v>75</v>
      </c>
      <c r="O841" s="78" t="s">
        <v>75</v>
      </c>
      <c r="P841" s="78" t="s">
        <v>75</v>
      </c>
      <c r="Q841" s="43" t="s">
        <v>1805</v>
      </c>
      <c r="R841" s="53" t="s">
        <v>76</v>
      </c>
      <c r="S841" s="76">
        <v>0</v>
      </c>
      <c r="T841" s="37">
        <v>1</v>
      </c>
      <c r="U841" s="83">
        <v>1</v>
      </c>
      <c r="V841" s="45">
        <f>SUMIF(ResumenCotizacion!$C:$C,E841,ResumenCotizacion!$P:$P)</f>
        <v>0</v>
      </c>
      <c r="W841" s="75">
        <f>IF(H841="USD",S841*SolCotizacion!$J$18,S841)</f>
        <v>0</v>
      </c>
      <c r="X841" s="3">
        <f>ROUND(W841/(1-VLOOKUP("Total porcentaje:",ResumenCotizacion!$F:$H,3,0)),2)</f>
        <v>0</v>
      </c>
      <c r="Y841" s="3">
        <f t="shared" si="41"/>
        <v>0</v>
      </c>
    </row>
    <row r="842" spans="1:25" ht="14.25" x14ac:dyDescent="0.2">
      <c r="A842" s="18" t="str">
        <f t="shared" si="39"/>
        <v>Catalogo principalCSP ACADEMICOec0a7046-93d5-40e0-bc61-bcb0276c14e4</v>
      </c>
      <c r="B842" s="18" t="str">
        <f t="shared" si="40"/>
        <v>ec0a7046-93d5-40e0-bc61-bcb0276c14e4CSP ACADEMICO</v>
      </c>
      <c r="C842" s="18"/>
      <c r="D842" s="18" t="s">
        <v>122</v>
      </c>
      <c r="E842" s="46" t="s">
        <v>1807</v>
      </c>
      <c r="F842" s="85" t="s">
        <v>1339</v>
      </c>
      <c r="G842" s="18" t="s">
        <v>122</v>
      </c>
      <c r="H842" s="45" t="s">
        <v>125</v>
      </c>
      <c r="I842" s="18" t="s">
        <v>75</v>
      </c>
      <c r="J842" s="49" t="s">
        <v>1808</v>
      </c>
      <c r="K842" s="48" t="s">
        <v>28</v>
      </c>
      <c r="L842" s="47" t="s">
        <v>90</v>
      </c>
      <c r="M842" s="44" t="s">
        <v>74</v>
      </c>
      <c r="N842" s="78" t="s">
        <v>75</v>
      </c>
      <c r="O842" s="78" t="s">
        <v>75</v>
      </c>
      <c r="P842" s="78" t="s">
        <v>75</v>
      </c>
      <c r="Q842" s="43" t="s">
        <v>1807</v>
      </c>
      <c r="R842" s="53" t="s">
        <v>76</v>
      </c>
      <c r="S842" s="76">
        <v>0</v>
      </c>
      <c r="T842" s="37">
        <v>1</v>
      </c>
      <c r="U842" s="83">
        <v>1</v>
      </c>
      <c r="V842" s="45">
        <f>SUMIF(ResumenCotizacion!$C:$C,E842,ResumenCotizacion!$P:$P)</f>
        <v>0</v>
      </c>
      <c r="W842" s="75">
        <f>IF(H842="USD",S842*SolCotizacion!$J$18,S842)</f>
        <v>0</v>
      </c>
      <c r="X842" s="3">
        <f>ROUND(W842/(1-VLOOKUP("Total porcentaje:",ResumenCotizacion!$F:$H,3,0)),2)</f>
        <v>0</v>
      </c>
      <c r="Y842" s="3">
        <f t="shared" si="41"/>
        <v>0</v>
      </c>
    </row>
    <row r="843" spans="1:25" ht="14.25" x14ac:dyDescent="0.2">
      <c r="A843" s="18" t="str">
        <f t="shared" si="39"/>
        <v>Catalogo principalCSP ACADEMICOa3a8a723-99a2-4129-bc40-046e6768f7a3</v>
      </c>
      <c r="B843" s="18" t="str">
        <f t="shared" si="40"/>
        <v>a3a8a723-99a2-4129-bc40-046e6768f7a3CSP ACADEMICO</v>
      </c>
      <c r="C843" s="18"/>
      <c r="D843" s="18" t="s">
        <v>122</v>
      </c>
      <c r="E843" s="46" t="s">
        <v>1809</v>
      </c>
      <c r="F843" s="85" t="s">
        <v>1339</v>
      </c>
      <c r="G843" s="18" t="s">
        <v>122</v>
      </c>
      <c r="H843" s="45" t="s">
        <v>125</v>
      </c>
      <c r="I843" s="18" t="s">
        <v>75</v>
      </c>
      <c r="J843" s="49" t="s">
        <v>1810</v>
      </c>
      <c r="K843" s="48" t="s">
        <v>28</v>
      </c>
      <c r="L843" s="47" t="s">
        <v>90</v>
      </c>
      <c r="M843" s="44" t="s">
        <v>74</v>
      </c>
      <c r="N843" s="78" t="s">
        <v>75</v>
      </c>
      <c r="O843" s="78" t="s">
        <v>75</v>
      </c>
      <c r="P843" s="78" t="s">
        <v>75</v>
      </c>
      <c r="Q843" s="43" t="s">
        <v>1809</v>
      </c>
      <c r="R843" s="53" t="s">
        <v>76</v>
      </c>
      <c r="S843" s="76">
        <v>6</v>
      </c>
      <c r="T843" s="37">
        <v>1</v>
      </c>
      <c r="U843" s="83">
        <v>1</v>
      </c>
      <c r="V843" s="45">
        <f>SUMIF(ResumenCotizacion!$C:$C,E843,ResumenCotizacion!$P:$P)</f>
        <v>0</v>
      </c>
      <c r="W843" s="75">
        <f>IF(H843="USD",S843*SolCotizacion!$J$18,S843)</f>
        <v>24764.82</v>
      </c>
      <c r="X843" s="3">
        <f>ROUND(W843/(1-VLOOKUP("Total porcentaje:",ResumenCotizacion!$F:$H,3,0)),2)</f>
        <v>24764.82</v>
      </c>
      <c r="Y843" s="3">
        <f t="shared" si="41"/>
        <v>0</v>
      </c>
    </row>
    <row r="844" spans="1:25" ht="14.25" x14ac:dyDescent="0.2">
      <c r="A844" s="18" t="str">
        <f t="shared" si="39"/>
        <v>Catalogo principalCSP ACADEMICO7754c541-7881-4f61-a3fb-fd2cf6840143</v>
      </c>
      <c r="B844" s="18" t="str">
        <f t="shared" si="40"/>
        <v>7754c541-7881-4f61-a3fb-fd2cf6840143CSP ACADEMICO</v>
      </c>
      <c r="C844" s="18"/>
      <c r="D844" s="18" t="s">
        <v>122</v>
      </c>
      <c r="E844" s="46" t="s">
        <v>1811</v>
      </c>
      <c r="F844" s="85" t="s">
        <v>1339</v>
      </c>
      <c r="G844" s="18" t="s">
        <v>122</v>
      </c>
      <c r="H844" s="45" t="s">
        <v>125</v>
      </c>
      <c r="I844" s="18" t="s">
        <v>75</v>
      </c>
      <c r="J844" s="49" t="s">
        <v>1812</v>
      </c>
      <c r="K844" s="48" t="s">
        <v>28</v>
      </c>
      <c r="L844" s="47" t="s">
        <v>90</v>
      </c>
      <c r="M844" s="44" t="s">
        <v>74</v>
      </c>
      <c r="N844" s="78" t="s">
        <v>75</v>
      </c>
      <c r="O844" s="78" t="s">
        <v>75</v>
      </c>
      <c r="P844" s="78" t="s">
        <v>75</v>
      </c>
      <c r="Q844" s="43" t="s">
        <v>1811</v>
      </c>
      <c r="R844" s="53" t="s">
        <v>76</v>
      </c>
      <c r="S844" s="76">
        <v>4.5</v>
      </c>
      <c r="T844" s="37">
        <v>1</v>
      </c>
      <c r="U844" s="83">
        <v>1</v>
      </c>
      <c r="V844" s="45">
        <f>SUMIF(ResumenCotizacion!$C:$C,E844,ResumenCotizacion!$P:$P)</f>
        <v>0</v>
      </c>
      <c r="W844" s="75">
        <f>IF(H844="USD",S844*SolCotizacion!$J$18,S844)</f>
        <v>18573.615000000002</v>
      </c>
      <c r="X844" s="3">
        <f>ROUND(W844/(1-VLOOKUP("Total porcentaje:",ResumenCotizacion!$F:$H,3,0)),2)</f>
        <v>18573.62</v>
      </c>
      <c r="Y844" s="3">
        <f t="shared" si="41"/>
        <v>0</v>
      </c>
    </row>
    <row r="845" spans="1:25" ht="14.25" x14ac:dyDescent="0.2">
      <c r="A845" s="18" t="str">
        <f t="shared" si="39"/>
        <v>Catalogo principalCSP ACADEMICOab1dfb9d-a3a3-465a-b460-1593c005803a</v>
      </c>
      <c r="B845" s="18" t="str">
        <f t="shared" si="40"/>
        <v>ab1dfb9d-a3a3-465a-b460-1593c005803aCSP ACADEMICO</v>
      </c>
      <c r="C845" s="18"/>
      <c r="D845" s="18" t="s">
        <v>122</v>
      </c>
      <c r="E845" s="46" t="s">
        <v>1813</v>
      </c>
      <c r="F845" s="85" t="s">
        <v>1339</v>
      </c>
      <c r="G845" s="18" t="s">
        <v>122</v>
      </c>
      <c r="H845" s="45" t="s">
        <v>125</v>
      </c>
      <c r="I845" s="18" t="s">
        <v>75</v>
      </c>
      <c r="J845" s="49" t="s">
        <v>1814</v>
      </c>
      <c r="K845" s="48" t="s">
        <v>28</v>
      </c>
      <c r="L845" s="47" t="s">
        <v>90</v>
      </c>
      <c r="M845" s="44" t="s">
        <v>74</v>
      </c>
      <c r="N845" s="78" t="s">
        <v>75</v>
      </c>
      <c r="O845" s="78" t="s">
        <v>75</v>
      </c>
      <c r="P845" s="78" t="s">
        <v>75</v>
      </c>
      <c r="Q845" s="43" t="s">
        <v>1813</v>
      </c>
      <c r="R845" s="53" t="s">
        <v>76</v>
      </c>
      <c r="S845" s="76">
        <v>11</v>
      </c>
      <c r="T845" s="37">
        <v>1</v>
      </c>
      <c r="U845" s="83">
        <v>1</v>
      </c>
      <c r="V845" s="45">
        <f>SUMIF(ResumenCotizacion!$C:$C,E845,ResumenCotizacion!$P:$P)</f>
        <v>0</v>
      </c>
      <c r="W845" s="75">
        <f>IF(H845="USD",S845*SolCotizacion!$J$18,S845)</f>
        <v>45402.170000000006</v>
      </c>
      <c r="X845" s="3">
        <f>ROUND(W845/(1-VLOOKUP("Total porcentaje:",ResumenCotizacion!$F:$H,3,0)),2)</f>
        <v>45402.17</v>
      </c>
      <c r="Y845" s="3">
        <f t="shared" si="41"/>
        <v>0</v>
      </c>
    </row>
    <row r="846" spans="1:25" ht="14.25" x14ac:dyDescent="0.2">
      <c r="A846" s="18" t="str">
        <f t="shared" si="39"/>
        <v>Catalogo principalCSP ACADEMICOf02bef2c-7ee2-41ec-af7f-1f409396c052</v>
      </c>
      <c r="B846" s="18" t="str">
        <f t="shared" si="40"/>
        <v>f02bef2c-7ee2-41ec-af7f-1f409396c052CSP ACADEMICO</v>
      </c>
      <c r="C846" s="18"/>
      <c r="D846" s="18" t="s">
        <v>122</v>
      </c>
      <c r="E846" s="46" t="s">
        <v>1815</v>
      </c>
      <c r="F846" s="85" t="s">
        <v>1339</v>
      </c>
      <c r="G846" s="18" t="s">
        <v>122</v>
      </c>
      <c r="H846" s="45" t="s">
        <v>125</v>
      </c>
      <c r="I846" s="18" t="s">
        <v>75</v>
      </c>
      <c r="J846" s="49" t="s">
        <v>1816</v>
      </c>
      <c r="K846" s="48" t="s">
        <v>28</v>
      </c>
      <c r="L846" s="47" t="s">
        <v>90</v>
      </c>
      <c r="M846" s="44" t="s">
        <v>74</v>
      </c>
      <c r="N846" s="78" t="s">
        <v>75</v>
      </c>
      <c r="O846" s="78" t="s">
        <v>75</v>
      </c>
      <c r="P846" s="78" t="s">
        <v>75</v>
      </c>
      <c r="Q846" s="43" t="s">
        <v>1815</v>
      </c>
      <c r="R846" s="53" t="s">
        <v>76</v>
      </c>
      <c r="S846" s="76">
        <v>8.5</v>
      </c>
      <c r="T846" s="37">
        <v>1</v>
      </c>
      <c r="U846" s="83">
        <v>1</v>
      </c>
      <c r="V846" s="45">
        <f>SUMIF(ResumenCotizacion!$C:$C,E846,ResumenCotizacion!$P:$P)</f>
        <v>0</v>
      </c>
      <c r="W846" s="75">
        <f>IF(H846="USD",S846*SolCotizacion!$J$18,S846)</f>
        <v>35083.495000000003</v>
      </c>
      <c r="X846" s="3">
        <f>ROUND(W846/(1-VLOOKUP("Total porcentaje:",ResumenCotizacion!$F:$H,3,0)),2)</f>
        <v>35083.5</v>
      </c>
      <c r="Y846" s="3">
        <f t="shared" si="41"/>
        <v>0</v>
      </c>
    </row>
    <row r="847" spans="1:25" ht="14.25" x14ac:dyDescent="0.2">
      <c r="A847" s="18" t="str">
        <f t="shared" si="39"/>
        <v>Catalogo principalCSP ACADEMICO8637b090-a710-44e8-96ec-230e0c7f1e19</v>
      </c>
      <c r="B847" s="18" t="str">
        <f t="shared" si="40"/>
        <v>8637b090-a710-44e8-96ec-230e0c7f1e19CSP ACADEMICO</v>
      </c>
      <c r="C847" s="18"/>
      <c r="D847" s="18" t="s">
        <v>122</v>
      </c>
      <c r="E847" s="46" t="s">
        <v>1817</v>
      </c>
      <c r="F847" s="85" t="s">
        <v>1339</v>
      </c>
      <c r="G847" s="18" t="s">
        <v>122</v>
      </c>
      <c r="H847" s="45" t="s">
        <v>125</v>
      </c>
      <c r="I847" s="18" t="s">
        <v>75</v>
      </c>
      <c r="J847" s="49" t="s">
        <v>1818</v>
      </c>
      <c r="K847" s="48" t="s">
        <v>28</v>
      </c>
      <c r="L847" s="47" t="s">
        <v>90</v>
      </c>
      <c r="M847" s="44" t="s">
        <v>74</v>
      </c>
      <c r="N847" s="78" t="s">
        <v>75</v>
      </c>
      <c r="O847" s="78" t="s">
        <v>75</v>
      </c>
      <c r="P847" s="78" t="s">
        <v>75</v>
      </c>
      <c r="Q847" s="43" t="s">
        <v>1817</v>
      </c>
      <c r="R847" s="53" t="s">
        <v>76</v>
      </c>
      <c r="S847" s="76">
        <v>1.5</v>
      </c>
      <c r="T847" s="37">
        <v>1</v>
      </c>
      <c r="U847" s="83">
        <v>1</v>
      </c>
      <c r="V847" s="45">
        <f>SUMIF(ResumenCotizacion!$C:$C,E847,ResumenCotizacion!$P:$P)</f>
        <v>0</v>
      </c>
      <c r="W847" s="75">
        <f>IF(H847="USD",S847*SolCotizacion!$J$18,S847)</f>
        <v>6191.2049999999999</v>
      </c>
      <c r="X847" s="3">
        <f>ROUND(W847/(1-VLOOKUP("Total porcentaje:",ResumenCotizacion!$F:$H,3,0)),2)</f>
        <v>6191.21</v>
      </c>
      <c r="Y847" s="3">
        <f t="shared" si="41"/>
        <v>0</v>
      </c>
    </row>
    <row r="848" spans="1:25" ht="14.25" x14ac:dyDescent="0.2">
      <c r="A848" s="18" t="str">
        <f t="shared" si="39"/>
        <v>Catalogo principalCSP ACADEMICO17853361-4de9-487f-b897-ac65b9e508a3</v>
      </c>
      <c r="B848" s="18" t="str">
        <f t="shared" si="40"/>
        <v>17853361-4de9-487f-b897-ac65b9e508a3CSP ACADEMICO</v>
      </c>
      <c r="C848" s="18"/>
      <c r="D848" s="18" t="s">
        <v>122</v>
      </c>
      <c r="E848" s="46" t="s">
        <v>1819</v>
      </c>
      <c r="F848" s="85" t="s">
        <v>1339</v>
      </c>
      <c r="G848" s="18" t="s">
        <v>122</v>
      </c>
      <c r="H848" s="45" t="s">
        <v>125</v>
      </c>
      <c r="I848" s="18" t="s">
        <v>75</v>
      </c>
      <c r="J848" s="49" t="s">
        <v>1820</v>
      </c>
      <c r="K848" s="48" t="s">
        <v>28</v>
      </c>
      <c r="L848" s="47" t="s">
        <v>90</v>
      </c>
      <c r="M848" s="44" t="s">
        <v>74</v>
      </c>
      <c r="N848" s="78" t="s">
        <v>75</v>
      </c>
      <c r="O848" s="78" t="s">
        <v>75</v>
      </c>
      <c r="P848" s="78" t="s">
        <v>75</v>
      </c>
      <c r="Q848" s="43" t="s">
        <v>1819</v>
      </c>
      <c r="R848" s="53" t="s">
        <v>76</v>
      </c>
      <c r="S848" s="76">
        <v>0.5</v>
      </c>
      <c r="T848" s="37">
        <v>1</v>
      </c>
      <c r="U848" s="83">
        <v>1</v>
      </c>
      <c r="V848" s="45">
        <f>SUMIF(ResumenCotizacion!$C:$C,E848,ResumenCotizacion!$P:$P)</f>
        <v>0</v>
      </c>
      <c r="W848" s="75">
        <f>IF(H848="USD",S848*SolCotizacion!$J$18,S848)</f>
        <v>2063.7350000000001</v>
      </c>
      <c r="X848" s="3">
        <f>ROUND(W848/(1-VLOOKUP("Total porcentaje:",ResumenCotizacion!$F:$H,3,0)),2)</f>
        <v>2063.7399999999998</v>
      </c>
      <c r="Y848" s="3">
        <f t="shared" si="41"/>
        <v>0</v>
      </c>
    </row>
    <row r="849" spans="1:25" ht="14.25" x14ac:dyDescent="0.2">
      <c r="A849" s="18" t="str">
        <f t="shared" si="39"/>
        <v>Catalogo principalCSP ACADEMICO06312e72-b89a-42ad-bd9a-b13c72b16526</v>
      </c>
      <c r="B849" s="18" t="str">
        <f t="shared" si="40"/>
        <v>06312e72-b89a-42ad-bd9a-b13c72b16526CSP ACADEMICO</v>
      </c>
      <c r="C849" s="18"/>
      <c r="D849" s="18" t="s">
        <v>122</v>
      </c>
      <c r="E849" s="46" t="s">
        <v>1821</v>
      </c>
      <c r="F849" s="85" t="s">
        <v>1339</v>
      </c>
      <c r="G849" s="18" t="s">
        <v>122</v>
      </c>
      <c r="H849" s="45" t="s">
        <v>125</v>
      </c>
      <c r="I849" s="18" t="s">
        <v>75</v>
      </c>
      <c r="J849" s="49" t="s">
        <v>1822</v>
      </c>
      <c r="K849" s="48" t="s">
        <v>28</v>
      </c>
      <c r="L849" s="47" t="s">
        <v>90</v>
      </c>
      <c r="M849" s="44" t="s">
        <v>74</v>
      </c>
      <c r="N849" s="78" t="s">
        <v>75</v>
      </c>
      <c r="O849" s="78" t="s">
        <v>75</v>
      </c>
      <c r="P849" s="78" t="s">
        <v>75</v>
      </c>
      <c r="Q849" s="43" t="s">
        <v>1821</v>
      </c>
      <c r="R849" s="53" t="s">
        <v>76</v>
      </c>
      <c r="S849" s="76">
        <v>1</v>
      </c>
      <c r="T849" s="37">
        <v>1</v>
      </c>
      <c r="U849" s="83">
        <v>1</v>
      </c>
      <c r="V849" s="45">
        <f>SUMIF(ResumenCotizacion!$C:$C,E849,ResumenCotizacion!$P:$P)</f>
        <v>0</v>
      </c>
      <c r="W849" s="75">
        <f>IF(H849="USD",S849*SolCotizacion!$J$18,S849)</f>
        <v>4127.47</v>
      </c>
      <c r="X849" s="3">
        <f>ROUND(W849/(1-VLOOKUP("Total porcentaje:",ResumenCotizacion!$F:$H,3,0)),2)</f>
        <v>4127.47</v>
      </c>
      <c r="Y849" s="3">
        <f t="shared" si="41"/>
        <v>0</v>
      </c>
    </row>
    <row r="850" spans="1:25" ht="14.25" x14ac:dyDescent="0.2">
      <c r="A850" s="18" t="str">
        <f t="shared" si="39"/>
        <v>Catalogo principalCSP ACADEMICO7c1c021e-87d7-454f-bed7-27590555409b</v>
      </c>
      <c r="B850" s="18" t="str">
        <f t="shared" si="40"/>
        <v>7c1c021e-87d7-454f-bed7-27590555409bCSP ACADEMICO</v>
      </c>
      <c r="C850" s="18"/>
      <c r="D850" s="18" t="s">
        <v>122</v>
      </c>
      <c r="E850" s="46" t="s">
        <v>1823</v>
      </c>
      <c r="F850" s="85" t="s">
        <v>1339</v>
      </c>
      <c r="G850" s="18" t="s">
        <v>122</v>
      </c>
      <c r="H850" s="45" t="s">
        <v>125</v>
      </c>
      <c r="I850" s="18" t="s">
        <v>75</v>
      </c>
      <c r="J850" s="49" t="s">
        <v>1824</v>
      </c>
      <c r="K850" s="48" t="s">
        <v>28</v>
      </c>
      <c r="L850" s="47" t="s">
        <v>90</v>
      </c>
      <c r="M850" s="44" t="s">
        <v>74</v>
      </c>
      <c r="N850" s="78" t="s">
        <v>75</v>
      </c>
      <c r="O850" s="78" t="s">
        <v>75</v>
      </c>
      <c r="P850" s="78" t="s">
        <v>75</v>
      </c>
      <c r="Q850" s="43" t="s">
        <v>1823</v>
      </c>
      <c r="R850" s="53" t="s">
        <v>76</v>
      </c>
      <c r="S850" s="76">
        <v>0.75</v>
      </c>
      <c r="T850" s="37">
        <v>1</v>
      </c>
      <c r="U850" s="83">
        <v>1</v>
      </c>
      <c r="V850" s="45">
        <f>SUMIF(ResumenCotizacion!$C:$C,E850,ResumenCotizacion!$P:$P)</f>
        <v>0</v>
      </c>
      <c r="W850" s="75">
        <f>IF(H850="USD",S850*SolCotizacion!$J$18,S850)</f>
        <v>3095.6025</v>
      </c>
      <c r="X850" s="3">
        <f>ROUND(W850/(1-VLOOKUP("Total porcentaje:",ResumenCotizacion!$F:$H,3,0)),2)</f>
        <v>3095.6</v>
      </c>
      <c r="Y850" s="3">
        <f t="shared" si="41"/>
        <v>0</v>
      </c>
    </row>
    <row r="851" spans="1:25" ht="14.25" x14ac:dyDescent="0.2">
      <c r="A851" s="18" t="str">
        <f t="shared" si="39"/>
        <v>Catalogo principalCSP ACADEMICO0198ee56-db84-4f71-a798-f5a497ce20d6</v>
      </c>
      <c r="B851" s="18" t="str">
        <f t="shared" si="40"/>
        <v>0198ee56-db84-4f71-a798-f5a497ce20d6CSP ACADEMICO</v>
      </c>
      <c r="C851" s="18"/>
      <c r="D851" s="18" t="s">
        <v>122</v>
      </c>
      <c r="E851" s="46" t="s">
        <v>1825</v>
      </c>
      <c r="F851" s="85" t="s">
        <v>1339</v>
      </c>
      <c r="G851" s="18" t="s">
        <v>122</v>
      </c>
      <c r="H851" s="45" t="s">
        <v>125</v>
      </c>
      <c r="I851" s="18" t="s">
        <v>75</v>
      </c>
      <c r="J851" s="49" t="s">
        <v>1826</v>
      </c>
      <c r="K851" s="48" t="s">
        <v>28</v>
      </c>
      <c r="L851" s="47" t="s">
        <v>90</v>
      </c>
      <c r="M851" s="44" t="s">
        <v>74</v>
      </c>
      <c r="N851" s="78" t="s">
        <v>75</v>
      </c>
      <c r="O851" s="78" t="s">
        <v>75</v>
      </c>
      <c r="P851" s="78" t="s">
        <v>75</v>
      </c>
      <c r="Q851" s="43" t="s">
        <v>1825</v>
      </c>
      <c r="R851" s="53" t="s">
        <v>76</v>
      </c>
      <c r="S851" s="76">
        <v>2.2000000000000002</v>
      </c>
      <c r="T851" s="37">
        <v>1</v>
      </c>
      <c r="U851" s="83">
        <v>1</v>
      </c>
      <c r="V851" s="45">
        <f>SUMIF(ResumenCotizacion!$C:$C,E851,ResumenCotizacion!$P:$P)</f>
        <v>0</v>
      </c>
      <c r="W851" s="75">
        <f>IF(H851="USD",S851*SolCotizacion!$J$18,S851)</f>
        <v>9080.4340000000011</v>
      </c>
      <c r="X851" s="3">
        <f>ROUND(W851/(1-VLOOKUP("Total porcentaje:",ResumenCotizacion!$F:$H,3,0)),2)</f>
        <v>9080.43</v>
      </c>
      <c r="Y851" s="3">
        <f t="shared" si="41"/>
        <v>0</v>
      </c>
    </row>
    <row r="852" spans="1:25" ht="14.25" x14ac:dyDescent="0.2">
      <c r="A852" s="18" t="str">
        <f t="shared" si="39"/>
        <v>Catalogo principalCSP ACADEMICO37b24fc8-36d6-48ff-b7cd-19734aac6095</v>
      </c>
      <c r="B852" s="18" t="str">
        <f t="shared" si="40"/>
        <v>37b24fc8-36d6-48ff-b7cd-19734aac6095CSP ACADEMICO</v>
      </c>
      <c r="C852" s="18"/>
      <c r="D852" s="18" t="s">
        <v>122</v>
      </c>
      <c r="E852" s="46" t="s">
        <v>1827</v>
      </c>
      <c r="F852" s="85" t="s">
        <v>1339</v>
      </c>
      <c r="G852" s="18" t="s">
        <v>122</v>
      </c>
      <c r="H852" s="45" t="s">
        <v>125</v>
      </c>
      <c r="I852" s="18" t="s">
        <v>75</v>
      </c>
      <c r="J852" s="49" t="s">
        <v>1828</v>
      </c>
      <c r="K852" s="48" t="s">
        <v>28</v>
      </c>
      <c r="L852" s="47" t="s">
        <v>90</v>
      </c>
      <c r="M852" s="44" t="s">
        <v>74</v>
      </c>
      <c r="N852" s="78" t="s">
        <v>75</v>
      </c>
      <c r="O852" s="78" t="s">
        <v>75</v>
      </c>
      <c r="P852" s="78" t="s">
        <v>75</v>
      </c>
      <c r="Q852" s="43" t="s">
        <v>1827</v>
      </c>
      <c r="R852" s="53" t="s">
        <v>76</v>
      </c>
      <c r="S852" s="76">
        <v>1.7</v>
      </c>
      <c r="T852" s="37">
        <v>1</v>
      </c>
      <c r="U852" s="83">
        <v>1</v>
      </c>
      <c r="V852" s="45">
        <f>SUMIF(ResumenCotizacion!$C:$C,E852,ResumenCotizacion!$P:$P)</f>
        <v>0</v>
      </c>
      <c r="W852" s="75">
        <f>IF(H852="USD",S852*SolCotizacion!$J$18,S852)</f>
        <v>7016.6990000000005</v>
      </c>
      <c r="X852" s="3">
        <f>ROUND(W852/(1-VLOOKUP("Total porcentaje:",ResumenCotizacion!$F:$H,3,0)),2)</f>
        <v>7016.7</v>
      </c>
      <c r="Y852" s="3">
        <f t="shared" si="41"/>
        <v>0</v>
      </c>
    </row>
    <row r="853" spans="1:25" ht="14.25" x14ac:dyDescent="0.2">
      <c r="A853" s="18" t="str">
        <f t="shared" si="39"/>
        <v>Catalogo principalCSP ACADEMICObec91cbf-3677-41e3-afb8-bf98db7b9bd4</v>
      </c>
      <c r="B853" s="18" t="str">
        <f t="shared" si="40"/>
        <v>bec91cbf-3677-41e3-afb8-bf98db7b9bd4CSP ACADEMICO</v>
      </c>
      <c r="C853" s="18"/>
      <c r="D853" s="18" t="s">
        <v>122</v>
      </c>
      <c r="E853" s="46" t="s">
        <v>1829</v>
      </c>
      <c r="F853" s="85" t="s">
        <v>1339</v>
      </c>
      <c r="G853" s="18" t="s">
        <v>122</v>
      </c>
      <c r="H853" s="45" t="s">
        <v>125</v>
      </c>
      <c r="I853" s="18" t="s">
        <v>75</v>
      </c>
      <c r="J853" s="49" t="s">
        <v>1830</v>
      </c>
      <c r="K853" s="48" t="s">
        <v>28</v>
      </c>
      <c r="L853" s="47" t="s">
        <v>90</v>
      </c>
      <c r="M853" s="44" t="s">
        <v>74</v>
      </c>
      <c r="N853" s="78" t="s">
        <v>75</v>
      </c>
      <c r="O853" s="78" t="s">
        <v>75</v>
      </c>
      <c r="P853" s="78" t="s">
        <v>75</v>
      </c>
      <c r="Q853" s="43" t="s">
        <v>1829</v>
      </c>
      <c r="R853" s="53" t="s">
        <v>76</v>
      </c>
      <c r="S853" s="76">
        <v>2.2000000000000002</v>
      </c>
      <c r="T853" s="37">
        <v>1</v>
      </c>
      <c r="U853" s="83">
        <v>1</v>
      </c>
      <c r="V853" s="45">
        <f>SUMIF(ResumenCotizacion!$C:$C,E853,ResumenCotizacion!$P:$P)</f>
        <v>0</v>
      </c>
      <c r="W853" s="75">
        <f>IF(H853="USD",S853*SolCotizacion!$J$18,S853)</f>
        <v>9080.4340000000011</v>
      </c>
      <c r="X853" s="3">
        <f>ROUND(W853/(1-VLOOKUP("Total porcentaje:",ResumenCotizacion!$F:$H,3,0)),2)</f>
        <v>9080.43</v>
      </c>
      <c r="Y853" s="3">
        <f t="shared" si="41"/>
        <v>0</v>
      </c>
    </row>
    <row r="854" spans="1:25" ht="14.25" x14ac:dyDescent="0.2">
      <c r="A854" s="18" t="str">
        <f t="shared" si="39"/>
        <v>Catalogo principalCSP ACADEMICO10a0470d-fbd4-4a4c-9075-89af0c24414d</v>
      </c>
      <c r="B854" s="18" t="str">
        <f t="shared" si="40"/>
        <v>10a0470d-fbd4-4a4c-9075-89af0c24414dCSP ACADEMICO</v>
      </c>
      <c r="C854" s="18"/>
      <c r="D854" s="18" t="s">
        <v>122</v>
      </c>
      <c r="E854" s="46" t="s">
        <v>1831</v>
      </c>
      <c r="F854" s="85" t="s">
        <v>1339</v>
      </c>
      <c r="G854" s="18" t="s">
        <v>122</v>
      </c>
      <c r="H854" s="45" t="s">
        <v>125</v>
      </c>
      <c r="I854" s="18" t="s">
        <v>75</v>
      </c>
      <c r="J854" s="49" t="s">
        <v>1832</v>
      </c>
      <c r="K854" s="48" t="s">
        <v>28</v>
      </c>
      <c r="L854" s="47" t="s">
        <v>90</v>
      </c>
      <c r="M854" s="44" t="s">
        <v>74</v>
      </c>
      <c r="N854" s="78" t="s">
        <v>75</v>
      </c>
      <c r="O854" s="78" t="s">
        <v>75</v>
      </c>
      <c r="P854" s="78" t="s">
        <v>75</v>
      </c>
      <c r="Q854" s="43" t="s">
        <v>1831</v>
      </c>
      <c r="R854" s="53" t="s">
        <v>76</v>
      </c>
      <c r="S854" s="76">
        <v>1.6</v>
      </c>
      <c r="T854" s="37">
        <v>1</v>
      </c>
      <c r="U854" s="83">
        <v>1</v>
      </c>
      <c r="V854" s="45">
        <f>SUMIF(ResumenCotizacion!$C:$C,E854,ResumenCotizacion!$P:$P)</f>
        <v>0</v>
      </c>
      <c r="W854" s="75">
        <f>IF(H854="USD",S854*SolCotizacion!$J$18,S854)</f>
        <v>6603.9520000000011</v>
      </c>
      <c r="X854" s="3">
        <f>ROUND(W854/(1-VLOOKUP("Total porcentaje:",ResumenCotizacion!$F:$H,3,0)),2)</f>
        <v>6603.95</v>
      </c>
      <c r="Y854" s="3">
        <f t="shared" si="41"/>
        <v>0</v>
      </c>
    </row>
    <row r="855" spans="1:25" ht="14.25" x14ac:dyDescent="0.2">
      <c r="A855" s="18" t="str">
        <f t="shared" si="39"/>
        <v>Catalogo principalCSP ACADEMICO8cdbe291-86ee-47ca-8199-dfc107f8a282</v>
      </c>
      <c r="B855" s="18" t="str">
        <f t="shared" si="40"/>
        <v>8cdbe291-86ee-47ca-8199-dfc107f8a282CSP ACADEMICO</v>
      </c>
      <c r="C855" s="18"/>
      <c r="D855" s="18" t="s">
        <v>122</v>
      </c>
      <c r="E855" s="46" t="s">
        <v>1833</v>
      </c>
      <c r="F855" s="85" t="s">
        <v>1339</v>
      </c>
      <c r="G855" s="18" t="s">
        <v>122</v>
      </c>
      <c r="H855" s="45" t="s">
        <v>125</v>
      </c>
      <c r="I855" s="18" t="s">
        <v>75</v>
      </c>
      <c r="J855" s="49" t="s">
        <v>1834</v>
      </c>
      <c r="K855" s="48" t="s">
        <v>28</v>
      </c>
      <c r="L855" s="47" t="s">
        <v>90</v>
      </c>
      <c r="M855" s="44" t="s">
        <v>74</v>
      </c>
      <c r="N855" s="78" t="s">
        <v>75</v>
      </c>
      <c r="O855" s="78" t="s">
        <v>75</v>
      </c>
      <c r="P855" s="78" t="s">
        <v>75</v>
      </c>
      <c r="Q855" s="43" t="s">
        <v>1833</v>
      </c>
      <c r="R855" s="53" t="s">
        <v>76</v>
      </c>
      <c r="S855" s="76">
        <v>0</v>
      </c>
      <c r="T855" s="37">
        <v>1</v>
      </c>
      <c r="U855" s="83">
        <v>1</v>
      </c>
      <c r="V855" s="45">
        <f>SUMIF(ResumenCotizacion!$C:$C,E855,ResumenCotizacion!$P:$P)</f>
        <v>0</v>
      </c>
      <c r="W855" s="75">
        <f>IF(H855="USD",S855*SolCotizacion!$J$18,S855)</f>
        <v>0</v>
      </c>
      <c r="X855" s="3">
        <f>ROUND(W855/(1-VLOOKUP("Total porcentaje:",ResumenCotizacion!$F:$H,3,0)),2)</f>
        <v>0</v>
      </c>
      <c r="Y855" s="3">
        <f t="shared" si="41"/>
        <v>0</v>
      </c>
    </row>
    <row r="856" spans="1:25" ht="14.25" x14ac:dyDescent="0.2">
      <c r="A856" s="18" t="str">
        <f t="shared" si="39"/>
        <v>Catalogo principalCSP ACADEMICOeaf7db4c-b6af-403d-a865-ea289b4fa306</v>
      </c>
      <c r="B856" s="18" t="str">
        <f t="shared" si="40"/>
        <v>eaf7db4c-b6af-403d-a865-ea289b4fa306CSP ACADEMICO</v>
      </c>
      <c r="C856" s="18"/>
      <c r="D856" s="18" t="s">
        <v>122</v>
      </c>
      <c r="E856" s="46" t="s">
        <v>1835</v>
      </c>
      <c r="F856" s="85" t="s">
        <v>1339</v>
      </c>
      <c r="G856" s="18" t="s">
        <v>122</v>
      </c>
      <c r="H856" s="45" t="s">
        <v>125</v>
      </c>
      <c r="I856" s="18" t="s">
        <v>75</v>
      </c>
      <c r="J856" s="49" t="s">
        <v>1836</v>
      </c>
      <c r="K856" s="48" t="s">
        <v>28</v>
      </c>
      <c r="L856" s="47" t="s">
        <v>90</v>
      </c>
      <c r="M856" s="44" t="s">
        <v>74</v>
      </c>
      <c r="N856" s="78" t="s">
        <v>75</v>
      </c>
      <c r="O856" s="78" t="s">
        <v>75</v>
      </c>
      <c r="P856" s="78" t="s">
        <v>75</v>
      </c>
      <c r="Q856" s="43" t="s">
        <v>1835</v>
      </c>
      <c r="R856" s="53" t="s">
        <v>76</v>
      </c>
      <c r="S856" s="76">
        <v>6.3</v>
      </c>
      <c r="T856" s="37">
        <v>1</v>
      </c>
      <c r="U856" s="83">
        <v>1</v>
      </c>
      <c r="V856" s="45">
        <f>SUMIF(ResumenCotizacion!$C:$C,E856,ResumenCotizacion!$P:$P)</f>
        <v>0</v>
      </c>
      <c r="W856" s="75">
        <f>IF(H856="USD",S856*SolCotizacion!$J$18,S856)</f>
        <v>26003.061000000002</v>
      </c>
      <c r="X856" s="3">
        <f>ROUND(W856/(1-VLOOKUP("Total porcentaje:",ResumenCotizacion!$F:$H,3,0)),2)</f>
        <v>26003.06</v>
      </c>
      <c r="Y856" s="3">
        <f t="shared" si="41"/>
        <v>0</v>
      </c>
    </row>
    <row r="857" spans="1:25" ht="14.25" x14ac:dyDescent="0.2">
      <c r="A857" s="18" t="str">
        <f t="shared" si="39"/>
        <v>Catalogo principalCSP ACADEMICO4cf9ea2f-7e2e-43fc-8513-190127fc3573</v>
      </c>
      <c r="B857" s="18" t="str">
        <f t="shared" si="40"/>
        <v>4cf9ea2f-7e2e-43fc-8513-190127fc3573CSP ACADEMICO</v>
      </c>
      <c r="C857" s="18"/>
      <c r="D857" s="18" t="s">
        <v>122</v>
      </c>
      <c r="E857" s="46" t="s">
        <v>1837</v>
      </c>
      <c r="F857" s="85" t="s">
        <v>1339</v>
      </c>
      <c r="G857" s="18" t="s">
        <v>122</v>
      </c>
      <c r="H857" s="45" t="s">
        <v>125</v>
      </c>
      <c r="I857" s="18" t="s">
        <v>75</v>
      </c>
      <c r="J857" s="49" t="s">
        <v>1838</v>
      </c>
      <c r="K857" s="48" t="s">
        <v>28</v>
      </c>
      <c r="L857" s="47" t="s">
        <v>90</v>
      </c>
      <c r="M857" s="44" t="s">
        <v>74</v>
      </c>
      <c r="N857" s="78" t="s">
        <v>75</v>
      </c>
      <c r="O857" s="78" t="s">
        <v>75</v>
      </c>
      <c r="P857" s="78" t="s">
        <v>75</v>
      </c>
      <c r="Q857" s="43" t="s">
        <v>1837</v>
      </c>
      <c r="R857" s="53" t="s">
        <v>76</v>
      </c>
      <c r="S857" s="76">
        <v>0</v>
      </c>
      <c r="T857" s="37">
        <v>1</v>
      </c>
      <c r="U857" s="83">
        <v>1</v>
      </c>
      <c r="V857" s="45">
        <f>SUMIF(ResumenCotizacion!$C:$C,E857,ResumenCotizacion!$P:$P)</f>
        <v>0</v>
      </c>
      <c r="W857" s="75">
        <f>IF(H857="USD",S857*SolCotizacion!$J$18,S857)</f>
        <v>0</v>
      </c>
      <c r="X857" s="3">
        <f>ROUND(W857/(1-VLOOKUP("Total porcentaje:",ResumenCotizacion!$F:$H,3,0)),2)</f>
        <v>0</v>
      </c>
      <c r="Y857" s="3">
        <f t="shared" si="41"/>
        <v>0</v>
      </c>
    </row>
    <row r="858" spans="1:25" ht="14.25" x14ac:dyDescent="0.2">
      <c r="A858" s="18" t="str">
        <f t="shared" si="39"/>
        <v>Catalogo principalCSP ACADEMICO989e13aa-09c2-4e61-8b9f-0d52bb7ca53d</v>
      </c>
      <c r="B858" s="18" t="str">
        <f t="shared" si="40"/>
        <v>989e13aa-09c2-4e61-8b9f-0d52bb7ca53dCSP ACADEMICO</v>
      </c>
      <c r="C858" s="18"/>
      <c r="D858" s="18" t="s">
        <v>122</v>
      </c>
      <c r="E858" s="46" t="s">
        <v>1839</v>
      </c>
      <c r="F858" s="85" t="s">
        <v>1339</v>
      </c>
      <c r="G858" s="18" t="s">
        <v>122</v>
      </c>
      <c r="H858" s="45" t="s">
        <v>125</v>
      </c>
      <c r="I858" s="18" t="s">
        <v>75</v>
      </c>
      <c r="J858" s="49" t="s">
        <v>1840</v>
      </c>
      <c r="K858" s="48" t="s">
        <v>28</v>
      </c>
      <c r="L858" s="47" t="s">
        <v>90</v>
      </c>
      <c r="M858" s="44" t="s">
        <v>74</v>
      </c>
      <c r="N858" s="78" t="s">
        <v>75</v>
      </c>
      <c r="O858" s="78" t="s">
        <v>75</v>
      </c>
      <c r="P858" s="78" t="s">
        <v>75</v>
      </c>
      <c r="Q858" s="43" t="s">
        <v>1839</v>
      </c>
      <c r="R858" s="53" t="s">
        <v>76</v>
      </c>
      <c r="S858" s="76">
        <v>5.7</v>
      </c>
      <c r="T858" s="37">
        <v>1</v>
      </c>
      <c r="U858" s="83">
        <v>1</v>
      </c>
      <c r="V858" s="45">
        <f>SUMIF(ResumenCotizacion!$C:$C,E858,ResumenCotizacion!$P:$P)</f>
        <v>0</v>
      </c>
      <c r="W858" s="75">
        <f>IF(H858="USD",S858*SolCotizacion!$J$18,S858)</f>
        <v>23526.579000000002</v>
      </c>
      <c r="X858" s="3">
        <f>ROUND(W858/(1-VLOOKUP("Total porcentaje:",ResumenCotizacion!$F:$H,3,0)),2)</f>
        <v>23526.58</v>
      </c>
      <c r="Y858" s="3">
        <f t="shared" si="41"/>
        <v>0</v>
      </c>
    </row>
    <row r="859" spans="1:25" ht="14.25" x14ac:dyDescent="0.2">
      <c r="A859" s="18" t="str">
        <f t="shared" si="39"/>
        <v>Catalogo principalCSP ACADEMICO1a7a1bcc-c7bf-4c6b-b55d-d79a6e3bb3ee</v>
      </c>
      <c r="B859" s="18" t="str">
        <f t="shared" si="40"/>
        <v>1a7a1bcc-c7bf-4c6b-b55d-d79a6e3bb3eeCSP ACADEMICO</v>
      </c>
      <c r="C859" s="18"/>
      <c r="D859" s="18" t="s">
        <v>122</v>
      </c>
      <c r="E859" s="46" t="s">
        <v>1841</v>
      </c>
      <c r="F859" s="85" t="s">
        <v>1339</v>
      </c>
      <c r="G859" s="18" t="s">
        <v>122</v>
      </c>
      <c r="H859" s="45" t="s">
        <v>125</v>
      </c>
      <c r="I859" s="18" t="s">
        <v>75</v>
      </c>
      <c r="J859" s="49" t="s">
        <v>1842</v>
      </c>
      <c r="K859" s="48" t="s">
        <v>28</v>
      </c>
      <c r="L859" s="47" t="s">
        <v>90</v>
      </c>
      <c r="M859" s="44" t="s">
        <v>74</v>
      </c>
      <c r="N859" s="78" t="s">
        <v>75</v>
      </c>
      <c r="O859" s="78" t="s">
        <v>75</v>
      </c>
      <c r="P859" s="78" t="s">
        <v>75</v>
      </c>
      <c r="Q859" s="43" t="s">
        <v>1841</v>
      </c>
      <c r="R859" s="53" t="s">
        <v>76</v>
      </c>
      <c r="S859" s="76">
        <v>2.5</v>
      </c>
      <c r="T859" s="37">
        <v>1</v>
      </c>
      <c r="U859" s="83">
        <v>1</v>
      </c>
      <c r="V859" s="45">
        <f>SUMIF(ResumenCotizacion!$C:$C,E859,ResumenCotizacion!$P:$P)</f>
        <v>0</v>
      </c>
      <c r="W859" s="75">
        <f>IF(H859="USD",S859*SolCotizacion!$J$18,S859)</f>
        <v>10318.675000000001</v>
      </c>
      <c r="X859" s="3">
        <f>ROUND(W859/(1-VLOOKUP("Total porcentaje:",ResumenCotizacion!$F:$H,3,0)),2)</f>
        <v>10318.68</v>
      </c>
      <c r="Y859" s="3">
        <f t="shared" si="41"/>
        <v>0</v>
      </c>
    </row>
    <row r="860" spans="1:25" ht="14.25" x14ac:dyDescent="0.2">
      <c r="A860" s="18" t="str">
        <f t="shared" si="39"/>
        <v>Catalogo principalCSP ACADEMICO2567ee5c-23ab-4488-9e7b-08b54521a6f4</v>
      </c>
      <c r="B860" s="18" t="str">
        <f t="shared" si="40"/>
        <v>2567ee5c-23ab-4488-9e7b-08b54521a6f4CSP ACADEMICO</v>
      </c>
      <c r="C860" s="18"/>
      <c r="D860" s="18" t="s">
        <v>122</v>
      </c>
      <c r="E860" s="46" t="s">
        <v>1843</v>
      </c>
      <c r="F860" s="85" t="s">
        <v>1339</v>
      </c>
      <c r="G860" s="18" t="s">
        <v>122</v>
      </c>
      <c r="H860" s="45" t="s">
        <v>125</v>
      </c>
      <c r="I860" s="18" t="s">
        <v>75</v>
      </c>
      <c r="J860" s="49" t="s">
        <v>1844</v>
      </c>
      <c r="K860" s="48" t="s">
        <v>28</v>
      </c>
      <c r="L860" s="47" t="s">
        <v>90</v>
      </c>
      <c r="M860" s="44" t="s">
        <v>74</v>
      </c>
      <c r="N860" s="78" t="s">
        <v>75</v>
      </c>
      <c r="O860" s="78" t="s">
        <v>75</v>
      </c>
      <c r="P860" s="78" t="s">
        <v>75</v>
      </c>
      <c r="Q860" s="43" t="s">
        <v>1843</v>
      </c>
      <c r="R860" s="53" t="s">
        <v>76</v>
      </c>
      <c r="S860" s="76">
        <v>5.5</v>
      </c>
      <c r="T860" s="37">
        <v>1</v>
      </c>
      <c r="U860" s="83">
        <v>1</v>
      </c>
      <c r="V860" s="45">
        <f>SUMIF(ResumenCotizacion!$C:$C,E860,ResumenCotizacion!$P:$P)</f>
        <v>0</v>
      </c>
      <c r="W860" s="75">
        <f>IF(H860="USD",S860*SolCotizacion!$J$18,S860)</f>
        <v>22701.085000000003</v>
      </c>
      <c r="X860" s="3">
        <f>ROUND(W860/(1-VLOOKUP("Total porcentaje:",ResumenCotizacion!$F:$H,3,0)),2)</f>
        <v>22701.09</v>
      </c>
      <c r="Y860" s="3">
        <f t="shared" si="41"/>
        <v>0</v>
      </c>
    </row>
    <row r="861" spans="1:25" ht="14.25" x14ac:dyDescent="0.2">
      <c r="A861" s="18" t="str">
        <f t="shared" si="39"/>
        <v>Catalogo principalCSP ACADEMICO91f39f68-ccc4-4c88-8cde-c4cfb54899b0</v>
      </c>
      <c r="B861" s="18" t="str">
        <f t="shared" si="40"/>
        <v>91f39f68-ccc4-4c88-8cde-c4cfb54899b0CSP ACADEMICO</v>
      </c>
      <c r="C861" s="18"/>
      <c r="D861" s="18" t="s">
        <v>122</v>
      </c>
      <c r="E861" s="46" t="s">
        <v>1845</v>
      </c>
      <c r="F861" s="85" t="s">
        <v>1339</v>
      </c>
      <c r="G861" s="18" t="s">
        <v>122</v>
      </c>
      <c r="H861" s="45" t="s">
        <v>125</v>
      </c>
      <c r="I861" s="18" t="s">
        <v>75</v>
      </c>
      <c r="J861" s="49" t="s">
        <v>1846</v>
      </c>
      <c r="K861" s="48" t="s">
        <v>28</v>
      </c>
      <c r="L861" s="47" t="s">
        <v>90</v>
      </c>
      <c r="M861" s="44" t="s">
        <v>74</v>
      </c>
      <c r="N861" s="78" t="s">
        <v>75</v>
      </c>
      <c r="O861" s="78" t="s">
        <v>75</v>
      </c>
      <c r="P861" s="78" t="s">
        <v>75</v>
      </c>
      <c r="Q861" s="43" t="s">
        <v>1845</v>
      </c>
      <c r="R861" s="53" t="s">
        <v>76</v>
      </c>
      <c r="S861" s="76">
        <v>4</v>
      </c>
      <c r="T861" s="37">
        <v>1</v>
      </c>
      <c r="U861" s="83">
        <v>1</v>
      </c>
      <c r="V861" s="45">
        <f>SUMIF(ResumenCotizacion!$C:$C,E861,ResumenCotizacion!$P:$P)</f>
        <v>0</v>
      </c>
      <c r="W861" s="75">
        <f>IF(H861="USD",S861*SolCotizacion!$J$18,S861)</f>
        <v>16509.88</v>
      </c>
      <c r="X861" s="3">
        <f>ROUND(W861/(1-VLOOKUP("Total porcentaje:",ResumenCotizacion!$F:$H,3,0)),2)</f>
        <v>16509.88</v>
      </c>
      <c r="Y861" s="3">
        <f t="shared" si="41"/>
        <v>0</v>
      </c>
    </row>
    <row r="862" spans="1:25" ht="14.25" x14ac:dyDescent="0.2">
      <c r="A862" s="18" t="str">
        <f t="shared" si="39"/>
        <v>Catalogo principalCSP ACADEMICO9d9aa164-1ac8-4d6c-9f1e-cb6173673f95</v>
      </c>
      <c r="B862" s="18" t="str">
        <f t="shared" si="40"/>
        <v>9d9aa164-1ac8-4d6c-9f1e-cb6173673f95CSP ACADEMICO</v>
      </c>
      <c r="C862" s="18"/>
      <c r="D862" s="18" t="s">
        <v>122</v>
      </c>
      <c r="E862" s="46" t="s">
        <v>1847</v>
      </c>
      <c r="F862" s="85" t="s">
        <v>1339</v>
      </c>
      <c r="G862" s="18" t="s">
        <v>122</v>
      </c>
      <c r="H862" s="45" t="s">
        <v>125</v>
      </c>
      <c r="I862" s="18" t="s">
        <v>75</v>
      </c>
      <c r="J862" s="49" t="s">
        <v>1848</v>
      </c>
      <c r="K862" s="48" t="s">
        <v>28</v>
      </c>
      <c r="L862" s="47" t="s">
        <v>90</v>
      </c>
      <c r="M862" s="44" t="s">
        <v>74</v>
      </c>
      <c r="N862" s="78" t="s">
        <v>75</v>
      </c>
      <c r="O862" s="78" t="s">
        <v>75</v>
      </c>
      <c r="P862" s="78" t="s">
        <v>75</v>
      </c>
      <c r="Q862" s="43" t="s">
        <v>1847</v>
      </c>
      <c r="R862" s="53" t="s">
        <v>76</v>
      </c>
      <c r="S862" s="76">
        <v>1400</v>
      </c>
      <c r="T862" s="37">
        <v>1</v>
      </c>
      <c r="U862" s="83">
        <v>1</v>
      </c>
      <c r="V862" s="45">
        <f>SUMIF(ResumenCotizacion!$C:$C,E862,ResumenCotizacion!$P:$P)</f>
        <v>0</v>
      </c>
      <c r="W862" s="75">
        <f>IF(H862="USD",S862*SolCotizacion!$J$18,S862)</f>
        <v>5778458</v>
      </c>
      <c r="X862" s="3">
        <f>ROUND(W862/(1-VLOOKUP("Total porcentaje:",ResumenCotizacion!$F:$H,3,0)),2)</f>
        <v>5778458</v>
      </c>
      <c r="Y862" s="3">
        <f t="shared" si="41"/>
        <v>0</v>
      </c>
    </row>
    <row r="863" spans="1:25" ht="14.25" x14ac:dyDescent="0.2">
      <c r="A863" s="18" t="str">
        <f t="shared" si="39"/>
        <v>Catalogo principalCSP ACADEMICO9097d4af-cbd2-4e04-a8f7-c99dc2967a90</v>
      </c>
      <c r="B863" s="18" t="str">
        <f t="shared" si="40"/>
        <v>9097d4af-cbd2-4e04-a8f7-c99dc2967a90CSP ACADEMICO</v>
      </c>
      <c r="C863" s="18"/>
      <c r="D863" s="18" t="s">
        <v>122</v>
      </c>
      <c r="E863" s="46" t="s">
        <v>1849</v>
      </c>
      <c r="F863" s="85" t="s">
        <v>1339</v>
      </c>
      <c r="G863" s="18" t="s">
        <v>122</v>
      </c>
      <c r="H863" s="45" t="s">
        <v>125</v>
      </c>
      <c r="I863" s="18" t="s">
        <v>75</v>
      </c>
      <c r="J863" s="49" t="s">
        <v>1850</v>
      </c>
      <c r="K863" s="48" t="s">
        <v>28</v>
      </c>
      <c r="L863" s="47" t="s">
        <v>90</v>
      </c>
      <c r="M863" s="44" t="s">
        <v>74</v>
      </c>
      <c r="N863" s="78" t="s">
        <v>75</v>
      </c>
      <c r="O863" s="78" t="s">
        <v>75</v>
      </c>
      <c r="P863" s="78" t="s">
        <v>75</v>
      </c>
      <c r="Q863" s="43" t="s">
        <v>1849</v>
      </c>
      <c r="R863" s="53" t="s">
        <v>76</v>
      </c>
      <c r="S863" s="76">
        <v>137.5</v>
      </c>
      <c r="T863" s="37">
        <v>1</v>
      </c>
      <c r="U863" s="83">
        <v>1</v>
      </c>
      <c r="V863" s="45">
        <f>SUMIF(ResumenCotizacion!$C:$C,E863,ResumenCotizacion!$P:$P)</f>
        <v>0</v>
      </c>
      <c r="W863" s="75">
        <f>IF(H863="USD",S863*SolCotizacion!$J$18,S863)</f>
        <v>567527.125</v>
      </c>
      <c r="X863" s="3">
        <f>ROUND(W863/(1-VLOOKUP("Total porcentaje:",ResumenCotizacion!$F:$H,3,0)),2)</f>
        <v>567527.13</v>
      </c>
      <c r="Y863" s="3">
        <f t="shared" si="41"/>
        <v>0</v>
      </c>
    </row>
    <row r="864" spans="1:25" ht="14.25" x14ac:dyDescent="0.2">
      <c r="A864" s="18" t="str">
        <f t="shared" si="39"/>
        <v>Catalogo principalCSP ACADEMICO8bfbe09a-5257-4996-a42d-e5bd3877acf2</v>
      </c>
      <c r="B864" s="18" t="str">
        <f t="shared" si="40"/>
        <v>8bfbe09a-5257-4996-a42d-e5bd3877acf2CSP ACADEMICO</v>
      </c>
      <c r="C864" s="18"/>
      <c r="D864" s="18" t="s">
        <v>122</v>
      </c>
      <c r="E864" s="46" t="s">
        <v>1851</v>
      </c>
      <c r="F864" s="85" t="s">
        <v>1339</v>
      </c>
      <c r="G864" s="18" t="s">
        <v>122</v>
      </c>
      <c r="H864" s="45" t="s">
        <v>125</v>
      </c>
      <c r="I864" s="18" t="s">
        <v>75</v>
      </c>
      <c r="J864" s="49" t="s">
        <v>1852</v>
      </c>
      <c r="K864" s="48" t="s">
        <v>28</v>
      </c>
      <c r="L864" s="47" t="s">
        <v>90</v>
      </c>
      <c r="M864" s="44" t="s">
        <v>74</v>
      </c>
      <c r="N864" s="78" t="s">
        <v>75</v>
      </c>
      <c r="O864" s="78" t="s">
        <v>75</v>
      </c>
      <c r="P864" s="78" t="s">
        <v>75</v>
      </c>
      <c r="Q864" s="43" t="s">
        <v>1851</v>
      </c>
      <c r="R864" s="53" t="s">
        <v>76</v>
      </c>
      <c r="S864" s="76">
        <v>100</v>
      </c>
      <c r="T864" s="37">
        <v>1</v>
      </c>
      <c r="U864" s="83">
        <v>1</v>
      </c>
      <c r="V864" s="45">
        <f>SUMIF(ResumenCotizacion!$C:$C,E864,ResumenCotizacion!$P:$P)</f>
        <v>0</v>
      </c>
      <c r="W864" s="75">
        <f>IF(H864="USD",S864*SolCotizacion!$J$18,S864)</f>
        <v>412747</v>
      </c>
      <c r="X864" s="3">
        <f>ROUND(W864/(1-VLOOKUP("Total porcentaje:",ResumenCotizacion!$F:$H,3,0)),2)</f>
        <v>412747</v>
      </c>
      <c r="Y864" s="3">
        <f t="shared" si="41"/>
        <v>0</v>
      </c>
    </row>
    <row r="865" spans="1:25" ht="14.25" x14ac:dyDescent="0.2">
      <c r="A865" s="18" t="str">
        <f t="shared" si="39"/>
        <v>Catalogo principalCSP ACADEMICOf420fd9d-5bca-4b4f-bb1c-85d6766552ae</v>
      </c>
      <c r="B865" s="18" t="str">
        <f t="shared" si="40"/>
        <v>f420fd9d-5bca-4b4f-bb1c-85d6766552aeCSP ACADEMICO</v>
      </c>
      <c r="C865" s="18"/>
      <c r="D865" s="18" t="s">
        <v>122</v>
      </c>
      <c r="E865" s="46" t="s">
        <v>1853</v>
      </c>
      <c r="F865" s="85" t="s">
        <v>1339</v>
      </c>
      <c r="G865" s="18" t="s">
        <v>122</v>
      </c>
      <c r="H865" s="45" t="s">
        <v>125</v>
      </c>
      <c r="I865" s="18" t="s">
        <v>75</v>
      </c>
      <c r="J865" s="49" t="s">
        <v>1854</v>
      </c>
      <c r="K865" s="48" t="s">
        <v>28</v>
      </c>
      <c r="L865" s="47" t="s">
        <v>90</v>
      </c>
      <c r="M865" s="44" t="s">
        <v>74</v>
      </c>
      <c r="N865" s="78" t="s">
        <v>75</v>
      </c>
      <c r="O865" s="78" t="s">
        <v>75</v>
      </c>
      <c r="P865" s="78" t="s">
        <v>75</v>
      </c>
      <c r="Q865" s="43" t="s">
        <v>1853</v>
      </c>
      <c r="R865" s="53" t="s">
        <v>76</v>
      </c>
      <c r="S865" s="76">
        <v>825</v>
      </c>
      <c r="T865" s="37">
        <v>1</v>
      </c>
      <c r="U865" s="83">
        <v>1</v>
      </c>
      <c r="V865" s="45">
        <f>SUMIF(ResumenCotizacion!$C:$C,E865,ResumenCotizacion!$P:$P)</f>
        <v>0</v>
      </c>
      <c r="W865" s="75">
        <f>IF(H865="USD",S865*SolCotizacion!$J$18,S865)</f>
        <v>3405162.75</v>
      </c>
      <c r="X865" s="3">
        <f>ROUND(W865/(1-VLOOKUP("Total porcentaje:",ResumenCotizacion!$F:$H,3,0)),2)</f>
        <v>3405162.75</v>
      </c>
      <c r="Y865" s="3">
        <f t="shared" si="41"/>
        <v>0</v>
      </c>
    </row>
    <row r="866" spans="1:25" ht="14.25" x14ac:dyDescent="0.2">
      <c r="A866" s="18" t="str">
        <f t="shared" si="39"/>
        <v>Catalogo principalCSP ACADEMICO3626a879-c1b2-451d-8c14-12470812bbfe</v>
      </c>
      <c r="B866" s="18" t="str">
        <f t="shared" si="40"/>
        <v>3626a879-c1b2-451d-8c14-12470812bbfeCSP ACADEMICO</v>
      </c>
      <c r="C866" s="18"/>
      <c r="D866" s="18" t="s">
        <v>122</v>
      </c>
      <c r="E866" s="46" t="s">
        <v>1855</v>
      </c>
      <c r="F866" s="85" t="s">
        <v>1339</v>
      </c>
      <c r="G866" s="18" t="s">
        <v>122</v>
      </c>
      <c r="H866" s="45" t="s">
        <v>125</v>
      </c>
      <c r="I866" s="18" t="s">
        <v>75</v>
      </c>
      <c r="J866" s="49" t="s">
        <v>1856</v>
      </c>
      <c r="K866" s="48" t="s">
        <v>28</v>
      </c>
      <c r="L866" s="47" t="s">
        <v>90</v>
      </c>
      <c r="M866" s="44" t="s">
        <v>74</v>
      </c>
      <c r="N866" s="78" t="s">
        <v>75</v>
      </c>
      <c r="O866" s="78" t="s">
        <v>75</v>
      </c>
      <c r="P866" s="78" t="s">
        <v>75</v>
      </c>
      <c r="Q866" s="43" t="s">
        <v>1855</v>
      </c>
      <c r="R866" s="53" t="s">
        <v>76</v>
      </c>
      <c r="S866" s="76">
        <v>600</v>
      </c>
      <c r="T866" s="37">
        <v>1</v>
      </c>
      <c r="U866" s="83">
        <v>1</v>
      </c>
      <c r="V866" s="45">
        <f>SUMIF(ResumenCotizacion!$C:$C,E866,ResumenCotizacion!$P:$P)</f>
        <v>0</v>
      </c>
      <c r="W866" s="75">
        <f>IF(H866="USD",S866*SolCotizacion!$J$18,S866)</f>
        <v>2476482</v>
      </c>
      <c r="X866" s="3">
        <f>ROUND(W866/(1-VLOOKUP("Total porcentaje:",ResumenCotizacion!$F:$H,3,0)),2)</f>
        <v>2476482</v>
      </c>
      <c r="Y866" s="3">
        <f t="shared" si="41"/>
        <v>0</v>
      </c>
    </row>
    <row r="867" spans="1:25" ht="14.25" x14ac:dyDescent="0.2">
      <c r="A867" s="18" t="str">
        <f t="shared" si="39"/>
        <v>Catalogo principalCSP ACADEMICO865d13d6-cc8a-4a59-ae93-667cf226199e</v>
      </c>
      <c r="B867" s="18" t="str">
        <f t="shared" si="40"/>
        <v>865d13d6-cc8a-4a59-ae93-667cf226199eCSP ACADEMICO</v>
      </c>
      <c r="C867" s="18"/>
      <c r="D867" s="18" t="s">
        <v>122</v>
      </c>
      <c r="E867" s="46" t="s">
        <v>1857</v>
      </c>
      <c r="F867" s="85" t="s">
        <v>1339</v>
      </c>
      <c r="G867" s="18" t="s">
        <v>122</v>
      </c>
      <c r="H867" s="45" t="s">
        <v>125</v>
      </c>
      <c r="I867" s="18" t="s">
        <v>75</v>
      </c>
      <c r="J867" s="49" t="s">
        <v>1858</v>
      </c>
      <c r="K867" s="48" t="s">
        <v>28</v>
      </c>
      <c r="L867" s="47" t="s">
        <v>90</v>
      </c>
      <c r="M867" s="44" t="s">
        <v>74</v>
      </c>
      <c r="N867" s="78" t="s">
        <v>75</v>
      </c>
      <c r="O867" s="78" t="s">
        <v>75</v>
      </c>
      <c r="P867" s="78" t="s">
        <v>75</v>
      </c>
      <c r="Q867" s="43" t="s">
        <v>1857</v>
      </c>
      <c r="R867" s="53" t="s">
        <v>76</v>
      </c>
      <c r="S867" s="76">
        <v>72</v>
      </c>
      <c r="T867" s="37">
        <v>1</v>
      </c>
      <c r="U867" s="83">
        <v>1</v>
      </c>
      <c r="V867" s="45">
        <f>SUMIF(ResumenCotizacion!$C:$C,E867,ResumenCotizacion!$P:$P)</f>
        <v>0</v>
      </c>
      <c r="W867" s="75">
        <f>IF(H867="USD",S867*SolCotizacion!$J$18,S867)</f>
        <v>297177.84000000003</v>
      </c>
      <c r="X867" s="3">
        <f>ROUND(W867/(1-VLOOKUP("Total porcentaje:",ResumenCotizacion!$F:$H,3,0)),2)</f>
        <v>297177.84000000003</v>
      </c>
      <c r="Y867" s="3">
        <f t="shared" si="41"/>
        <v>0</v>
      </c>
    </row>
    <row r="868" spans="1:25" ht="14.25" x14ac:dyDescent="0.2">
      <c r="A868" s="18" t="str">
        <f t="shared" si="39"/>
        <v>Catalogo principalCSP ACADEMICO5d7c0030-c2e9-4a8c-bed3-5a6dbf1e4449</v>
      </c>
      <c r="B868" s="18" t="str">
        <f t="shared" si="40"/>
        <v>5d7c0030-c2e9-4a8c-bed3-5a6dbf1e4449CSP ACADEMICO</v>
      </c>
      <c r="C868" s="18"/>
      <c r="D868" s="18" t="s">
        <v>122</v>
      </c>
      <c r="E868" s="46" t="s">
        <v>1859</v>
      </c>
      <c r="F868" s="85" t="s">
        <v>1339</v>
      </c>
      <c r="G868" s="18" t="s">
        <v>122</v>
      </c>
      <c r="H868" s="45" t="s">
        <v>125</v>
      </c>
      <c r="I868" s="18" t="s">
        <v>75</v>
      </c>
      <c r="J868" s="49" t="s">
        <v>1860</v>
      </c>
      <c r="K868" s="48" t="s">
        <v>28</v>
      </c>
      <c r="L868" s="47" t="s">
        <v>90</v>
      </c>
      <c r="M868" s="44" t="s">
        <v>74</v>
      </c>
      <c r="N868" s="78" t="s">
        <v>75</v>
      </c>
      <c r="O868" s="78" t="s">
        <v>75</v>
      </c>
      <c r="P868" s="78" t="s">
        <v>75</v>
      </c>
      <c r="Q868" s="43" t="s">
        <v>1859</v>
      </c>
      <c r="R868" s="53" t="s">
        <v>76</v>
      </c>
      <c r="S868" s="76">
        <v>1.7</v>
      </c>
      <c r="T868" s="37">
        <v>1</v>
      </c>
      <c r="U868" s="83">
        <v>1</v>
      </c>
      <c r="V868" s="45">
        <f>SUMIF(ResumenCotizacion!$C:$C,E868,ResumenCotizacion!$P:$P)</f>
        <v>0</v>
      </c>
      <c r="W868" s="75">
        <f>IF(H868="USD",S868*SolCotizacion!$J$18,S868)</f>
        <v>7016.6990000000005</v>
      </c>
      <c r="X868" s="3">
        <f>ROUND(W868/(1-VLOOKUP("Total porcentaje:",ResumenCotizacion!$F:$H,3,0)),2)</f>
        <v>7016.7</v>
      </c>
      <c r="Y868" s="3">
        <f t="shared" si="41"/>
        <v>0</v>
      </c>
    </row>
    <row r="869" spans="1:25" ht="14.25" x14ac:dyDescent="0.2">
      <c r="A869" s="18" t="str">
        <f t="shared" si="39"/>
        <v>Catalogo principalCSP ACADEMICO6c6e2e9c-2156-4f7c-9c78-f94393b750fe</v>
      </c>
      <c r="B869" s="18" t="str">
        <f t="shared" si="40"/>
        <v>6c6e2e9c-2156-4f7c-9c78-f94393b750feCSP ACADEMICO</v>
      </c>
      <c r="C869" s="18"/>
      <c r="D869" s="18" t="s">
        <v>122</v>
      </c>
      <c r="E869" s="46" t="s">
        <v>1861</v>
      </c>
      <c r="F869" s="85" t="s">
        <v>1339</v>
      </c>
      <c r="G869" s="18" t="s">
        <v>122</v>
      </c>
      <c r="H869" s="45" t="s">
        <v>125</v>
      </c>
      <c r="I869" s="18" t="s">
        <v>75</v>
      </c>
      <c r="J869" s="49" t="s">
        <v>1862</v>
      </c>
      <c r="K869" s="48" t="s">
        <v>28</v>
      </c>
      <c r="L869" s="47" t="s">
        <v>90</v>
      </c>
      <c r="M869" s="44" t="s">
        <v>74</v>
      </c>
      <c r="N869" s="78" t="s">
        <v>75</v>
      </c>
      <c r="O869" s="78" t="s">
        <v>75</v>
      </c>
      <c r="P869" s="78" t="s">
        <v>75</v>
      </c>
      <c r="Q869" s="43" t="s">
        <v>1861</v>
      </c>
      <c r="R869" s="53" t="s">
        <v>76</v>
      </c>
      <c r="S869" s="76">
        <v>1.4</v>
      </c>
      <c r="T869" s="37">
        <v>1</v>
      </c>
      <c r="U869" s="83">
        <v>1</v>
      </c>
      <c r="V869" s="45">
        <f>SUMIF(ResumenCotizacion!$C:$C,E869,ResumenCotizacion!$P:$P)</f>
        <v>0</v>
      </c>
      <c r="W869" s="75">
        <f>IF(H869="USD",S869*SolCotizacion!$J$18,S869)</f>
        <v>5778.4579999999996</v>
      </c>
      <c r="X869" s="3">
        <f>ROUND(W869/(1-VLOOKUP("Total porcentaje:",ResumenCotizacion!$F:$H,3,0)),2)</f>
        <v>5778.46</v>
      </c>
      <c r="Y869" s="3">
        <f t="shared" si="41"/>
        <v>0</v>
      </c>
    </row>
    <row r="870" spans="1:25" ht="14.25" x14ac:dyDescent="0.2">
      <c r="A870" s="18" t="str">
        <f t="shared" si="39"/>
        <v>Catalogo principalCSP ACADEMICO0514821c-f7d8-41fc-8c94-59e59d3d6034</v>
      </c>
      <c r="B870" s="18" t="str">
        <f t="shared" si="40"/>
        <v>0514821c-f7d8-41fc-8c94-59e59d3d6034CSP ACADEMICO</v>
      </c>
      <c r="C870" s="18"/>
      <c r="D870" s="18" t="s">
        <v>122</v>
      </c>
      <c r="E870" s="46" t="s">
        <v>1863</v>
      </c>
      <c r="F870" s="85" t="s">
        <v>1339</v>
      </c>
      <c r="G870" s="18" t="s">
        <v>122</v>
      </c>
      <c r="H870" s="45" t="s">
        <v>125</v>
      </c>
      <c r="I870" s="18" t="s">
        <v>75</v>
      </c>
      <c r="J870" s="49" t="s">
        <v>1864</v>
      </c>
      <c r="K870" s="48" t="s">
        <v>28</v>
      </c>
      <c r="L870" s="47" t="s">
        <v>90</v>
      </c>
      <c r="M870" s="44" t="s">
        <v>74</v>
      </c>
      <c r="N870" s="78" t="s">
        <v>75</v>
      </c>
      <c r="O870" s="78" t="s">
        <v>75</v>
      </c>
      <c r="P870" s="78" t="s">
        <v>75</v>
      </c>
      <c r="Q870" s="43" t="s">
        <v>1863</v>
      </c>
      <c r="R870" s="53" t="s">
        <v>76</v>
      </c>
      <c r="S870" s="76">
        <v>2</v>
      </c>
      <c r="T870" s="37">
        <v>1</v>
      </c>
      <c r="U870" s="83">
        <v>1</v>
      </c>
      <c r="V870" s="45">
        <f>SUMIF(ResumenCotizacion!$C:$C,E870,ResumenCotizacion!$P:$P)</f>
        <v>0</v>
      </c>
      <c r="W870" s="75">
        <f>IF(H870="USD",S870*SolCotizacion!$J$18,S870)</f>
        <v>8254.94</v>
      </c>
      <c r="X870" s="3">
        <f>ROUND(W870/(1-VLOOKUP("Total porcentaje:",ResumenCotizacion!$F:$H,3,0)),2)</f>
        <v>8254.94</v>
      </c>
      <c r="Y870" s="3">
        <f t="shared" si="41"/>
        <v>0</v>
      </c>
    </row>
    <row r="871" spans="1:25" ht="14.25" x14ac:dyDescent="0.2">
      <c r="A871" s="18" t="str">
        <f t="shared" si="39"/>
        <v>Catalogo principalCSP ACADEMICOa91941ff-79a2-4476-a064-c5a6922e0bbd</v>
      </c>
      <c r="B871" s="18" t="str">
        <f t="shared" si="40"/>
        <v>a91941ff-79a2-4476-a064-c5a6922e0bbdCSP ACADEMICO</v>
      </c>
      <c r="C871" s="18"/>
      <c r="D871" s="18" t="s">
        <v>122</v>
      </c>
      <c r="E871" s="46" t="s">
        <v>1865</v>
      </c>
      <c r="F871" s="85" t="s">
        <v>1339</v>
      </c>
      <c r="G871" s="18" t="s">
        <v>122</v>
      </c>
      <c r="H871" s="45" t="s">
        <v>125</v>
      </c>
      <c r="I871" s="18" t="s">
        <v>75</v>
      </c>
      <c r="J871" s="49" t="s">
        <v>1866</v>
      </c>
      <c r="K871" s="48" t="s">
        <v>28</v>
      </c>
      <c r="L871" s="47" t="s">
        <v>90</v>
      </c>
      <c r="M871" s="44" t="s">
        <v>74</v>
      </c>
      <c r="N871" s="78" t="s">
        <v>75</v>
      </c>
      <c r="O871" s="78" t="s">
        <v>75</v>
      </c>
      <c r="P871" s="78" t="s">
        <v>75</v>
      </c>
      <c r="Q871" s="43" t="s">
        <v>1865</v>
      </c>
      <c r="R871" s="53" t="s">
        <v>76</v>
      </c>
      <c r="S871" s="76">
        <v>1.6</v>
      </c>
      <c r="T871" s="37">
        <v>1</v>
      </c>
      <c r="U871" s="83">
        <v>1</v>
      </c>
      <c r="V871" s="45">
        <f>SUMIF(ResumenCotizacion!$C:$C,E871,ResumenCotizacion!$P:$P)</f>
        <v>0</v>
      </c>
      <c r="W871" s="75">
        <f>IF(H871="USD",S871*SolCotizacion!$J$18,S871)</f>
        <v>6603.9520000000011</v>
      </c>
      <c r="X871" s="3">
        <f>ROUND(W871/(1-VLOOKUP("Total porcentaje:",ResumenCotizacion!$F:$H,3,0)),2)</f>
        <v>6603.95</v>
      </c>
      <c r="Y871" s="3">
        <f t="shared" si="41"/>
        <v>0</v>
      </c>
    </row>
    <row r="872" spans="1:25" ht="14.25" x14ac:dyDescent="0.2">
      <c r="A872" s="18" t="str">
        <f t="shared" si="39"/>
        <v>Catalogo principalCSP ACADEMICO2ed867d7-fd08-474f-8353-502b500d1c9b</v>
      </c>
      <c r="B872" s="18" t="str">
        <f t="shared" si="40"/>
        <v>2ed867d7-fd08-474f-8353-502b500d1c9bCSP ACADEMICO</v>
      </c>
      <c r="C872" s="18"/>
      <c r="D872" s="18" t="s">
        <v>122</v>
      </c>
      <c r="E872" s="46" t="s">
        <v>1867</v>
      </c>
      <c r="F872" s="85" t="s">
        <v>1339</v>
      </c>
      <c r="G872" s="18" t="s">
        <v>122</v>
      </c>
      <c r="H872" s="45" t="s">
        <v>125</v>
      </c>
      <c r="I872" s="18" t="s">
        <v>75</v>
      </c>
      <c r="J872" s="49" t="s">
        <v>1868</v>
      </c>
      <c r="K872" s="48" t="s">
        <v>28</v>
      </c>
      <c r="L872" s="47" t="s">
        <v>90</v>
      </c>
      <c r="M872" s="44" t="s">
        <v>74</v>
      </c>
      <c r="N872" s="78" t="s">
        <v>75</v>
      </c>
      <c r="O872" s="78" t="s">
        <v>75</v>
      </c>
      <c r="P872" s="78" t="s">
        <v>75</v>
      </c>
      <c r="Q872" s="43" t="s">
        <v>1867</v>
      </c>
      <c r="R872" s="53" t="s">
        <v>76</v>
      </c>
      <c r="S872" s="76">
        <v>1.7</v>
      </c>
      <c r="T872" s="37">
        <v>1</v>
      </c>
      <c r="U872" s="83">
        <v>1</v>
      </c>
      <c r="V872" s="45">
        <f>SUMIF(ResumenCotizacion!$C:$C,E872,ResumenCotizacion!$P:$P)</f>
        <v>0</v>
      </c>
      <c r="W872" s="75">
        <f>IF(H872="USD",S872*SolCotizacion!$J$18,S872)</f>
        <v>7016.6990000000005</v>
      </c>
      <c r="X872" s="3">
        <f>ROUND(W872/(1-VLOOKUP("Total porcentaje:",ResumenCotizacion!$F:$H,3,0)),2)</f>
        <v>7016.7</v>
      </c>
      <c r="Y872" s="3">
        <f t="shared" si="41"/>
        <v>0</v>
      </c>
    </row>
    <row r="873" spans="1:25" ht="14.25" x14ac:dyDescent="0.2">
      <c r="A873" s="18" t="str">
        <f t="shared" si="39"/>
        <v>Catalogo principalCSP ACADEMICO2ba72571-c0f0-4373-b999-d08cc1bb5edd</v>
      </c>
      <c r="B873" s="18" t="str">
        <f t="shared" si="40"/>
        <v>2ba72571-c0f0-4373-b999-d08cc1bb5eddCSP ACADEMICO</v>
      </c>
      <c r="C873" s="18"/>
      <c r="D873" s="18" t="s">
        <v>122</v>
      </c>
      <c r="E873" s="46" t="s">
        <v>1869</v>
      </c>
      <c r="F873" s="85" t="s">
        <v>1339</v>
      </c>
      <c r="G873" s="18" t="s">
        <v>122</v>
      </c>
      <c r="H873" s="45" t="s">
        <v>125</v>
      </c>
      <c r="I873" s="18" t="s">
        <v>75</v>
      </c>
      <c r="J873" s="49" t="s">
        <v>1870</v>
      </c>
      <c r="K873" s="48" t="s">
        <v>28</v>
      </c>
      <c r="L873" s="47" t="s">
        <v>90</v>
      </c>
      <c r="M873" s="44" t="s">
        <v>74</v>
      </c>
      <c r="N873" s="78" t="s">
        <v>75</v>
      </c>
      <c r="O873" s="78" t="s">
        <v>75</v>
      </c>
      <c r="P873" s="78" t="s">
        <v>75</v>
      </c>
      <c r="Q873" s="43" t="s">
        <v>1869</v>
      </c>
      <c r="R873" s="53" t="s">
        <v>76</v>
      </c>
      <c r="S873" s="76">
        <v>1.4</v>
      </c>
      <c r="T873" s="37">
        <v>1</v>
      </c>
      <c r="U873" s="83">
        <v>1</v>
      </c>
      <c r="V873" s="45">
        <f>SUMIF(ResumenCotizacion!$C:$C,E873,ResumenCotizacion!$P:$P)</f>
        <v>0</v>
      </c>
      <c r="W873" s="75">
        <f>IF(H873="USD",S873*SolCotizacion!$J$18,S873)</f>
        <v>5778.4579999999996</v>
      </c>
      <c r="X873" s="3">
        <f>ROUND(W873/(1-VLOOKUP("Total porcentaje:",ResumenCotizacion!$F:$H,3,0)),2)</f>
        <v>5778.46</v>
      </c>
      <c r="Y873" s="3">
        <f t="shared" si="41"/>
        <v>0</v>
      </c>
    </row>
    <row r="874" spans="1:25" ht="14.25" x14ac:dyDescent="0.2">
      <c r="A874" s="18" t="str">
        <f t="shared" si="39"/>
        <v>Catalogo principalCSP ACADEMICOe127fe33-1c13-43cd-9b34-b47a816b5dc7</v>
      </c>
      <c r="B874" s="18" t="str">
        <f t="shared" si="40"/>
        <v>e127fe33-1c13-43cd-9b34-b47a816b5dc7CSP ACADEMICO</v>
      </c>
      <c r="C874" s="18"/>
      <c r="D874" s="18" t="s">
        <v>122</v>
      </c>
      <c r="E874" s="46" t="s">
        <v>1871</v>
      </c>
      <c r="F874" s="85" t="s">
        <v>1339</v>
      </c>
      <c r="G874" s="18" t="s">
        <v>122</v>
      </c>
      <c r="H874" s="45" t="s">
        <v>125</v>
      </c>
      <c r="I874" s="18" t="s">
        <v>75</v>
      </c>
      <c r="J874" s="49" t="s">
        <v>1872</v>
      </c>
      <c r="K874" s="48" t="s">
        <v>28</v>
      </c>
      <c r="L874" s="47" t="s">
        <v>90</v>
      </c>
      <c r="M874" s="44" t="s">
        <v>74</v>
      </c>
      <c r="N874" s="78" t="s">
        <v>75</v>
      </c>
      <c r="O874" s="78" t="s">
        <v>75</v>
      </c>
      <c r="P874" s="78" t="s">
        <v>75</v>
      </c>
      <c r="Q874" s="43" t="s">
        <v>1871</v>
      </c>
      <c r="R874" s="53" t="s">
        <v>76</v>
      </c>
      <c r="S874" s="76">
        <v>22</v>
      </c>
      <c r="T874" s="37">
        <v>1</v>
      </c>
      <c r="U874" s="83">
        <v>1</v>
      </c>
      <c r="V874" s="45">
        <f>SUMIF(ResumenCotizacion!$C:$C,E874,ResumenCotizacion!$P:$P)</f>
        <v>0</v>
      </c>
      <c r="W874" s="75">
        <f>IF(H874="USD",S874*SolCotizacion!$J$18,S874)</f>
        <v>90804.340000000011</v>
      </c>
      <c r="X874" s="3">
        <f>ROUND(W874/(1-VLOOKUP("Total porcentaje:",ResumenCotizacion!$F:$H,3,0)),2)</f>
        <v>90804.34</v>
      </c>
      <c r="Y874" s="3">
        <f t="shared" si="41"/>
        <v>0</v>
      </c>
    </row>
    <row r="875" spans="1:25" ht="14.25" x14ac:dyDescent="0.2">
      <c r="A875" s="18" t="str">
        <f t="shared" si="39"/>
        <v>Catalogo principalCSP ACADEMICOb5e34602-473b-4e11-9ce2-ee0728d3880e</v>
      </c>
      <c r="B875" s="18" t="str">
        <f t="shared" si="40"/>
        <v>b5e34602-473b-4e11-9ce2-ee0728d3880eCSP ACADEMICO</v>
      </c>
      <c r="C875" s="18"/>
      <c r="D875" s="18" t="s">
        <v>122</v>
      </c>
      <c r="E875" s="46" t="s">
        <v>1873</v>
      </c>
      <c r="F875" s="85" t="s">
        <v>1339</v>
      </c>
      <c r="G875" s="18" t="s">
        <v>122</v>
      </c>
      <c r="H875" s="45" t="s">
        <v>125</v>
      </c>
      <c r="I875" s="18" t="s">
        <v>75</v>
      </c>
      <c r="J875" s="49" t="s">
        <v>1874</v>
      </c>
      <c r="K875" s="48" t="s">
        <v>28</v>
      </c>
      <c r="L875" s="47" t="s">
        <v>90</v>
      </c>
      <c r="M875" s="44" t="s">
        <v>74</v>
      </c>
      <c r="N875" s="78" t="s">
        <v>75</v>
      </c>
      <c r="O875" s="78" t="s">
        <v>75</v>
      </c>
      <c r="P875" s="78" t="s">
        <v>75</v>
      </c>
      <c r="Q875" s="43" t="s">
        <v>1873</v>
      </c>
      <c r="R875" s="53" t="s">
        <v>76</v>
      </c>
      <c r="S875" s="76">
        <v>16</v>
      </c>
      <c r="T875" s="37">
        <v>1</v>
      </c>
      <c r="U875" s="83">
        <v>1</v>
      </c>
      <c r="V875" s="45">
        <f>SUMIF(ResumenCotizacion!$C:$C,E875,ResumenCotizacion!$P:$P)</f>
        <v>0</v>
      </c>
      <c r="W875" s="75">
        <f>IF(H875="USD",S875*SolCotizacion!$J$18,S875)</f>
        <v>66039.520000000004</v>
      </c>
      <c r="X875" s="3">
        <f>ROUND(W875/(1-VLOOKUP("Total porcentaje:",ResumenCotizacion!$F:$H,3,0)),2)</f>
        <v>66039.520000000004</v>
      </c>
      <c r="Y875" s="3">
        <f t="shared" si="41"/>
        <v>0</v>
      </c>
    </row>
    <row r="876" spans="1:25" ht="14.25" x14ac:dyDescent="0.2">
      <c r="A876" s="18" t="str">
        <f t="shared" si="39"/>
        <v>Catalogo principalOVS_ES ACADEMICOH5T-00001</v>
      </c>
      <c r="B876" s="18" t="str">
        <f t="shared" si="40"/>
        <v>H5T-00001OVS_ES ACADEMICO</v>
      </c>
      <c r="C876" s="18"/>
      <c r="D876" s="18" t="s">
        <v>122</v>
      </c>
      <c r="E876" s="46" t="s">
        <v>1875</v>
      </c>
      <c r="F876" s="85" t="s">
        <v>124</v>
      </c>
      <c r="G876" s="18" t="s">
        <v>122</v>
      </c>
      <c r="H876" s="45" t="s">
        <v>125</v>
      </c>
      <c r="I876" s="18" t="s">
        <v>75</v>
      </c>
      <c r="J876" s="49" t="s">
        <v>1876</v>
      </c>
      <c r="K876" s="48" t="s">
        <v>28</v>
      </c>
      <c r="L876" s="47" t="s">
        <v>90</v>
      </c>
      <c r="M876" s="44" t="s">
        <v>74</v>
      </c>
      <c r="N876" s="78" t="s">
        <v>75</v>
      </c>
      <c r="O876" s="78" t="s">
        <v>75</v>
      </c>
      <c r="P876" s="78" t="s">
        <v>75</v>
      </c>
      <c r="Q876" s="43" t="s">
        <v>1875</v>
      </c>
      <c r="R876" s="53" t="s">
        <v>127</v>
      </c>
      <c r="S876" s="76">
        <v>1583</v>
      </c>
      <c r="T876" s="37">
        <v>1</v>
      </c>
      <c r="U876" s="83">
        <v>1</v>
      </c>
      <c r="V876" s="45">
        <f>SUMIF(ResumenCotizacion!$C:$C,E876,ResumenCotizacion!$P:$P)</f>
        <v>0</v>
      </c>
      <c r="W876" s="75">
        <f>IF(H876="USD",S876*SolCotizacion!$J$18,S876)</f>
        <v>6533785.0100000007</v>
      </c>
      <c r="X876" s="3">
        <f>ROUND(W876/(1-VLOOKUP("Total porcentaje:",ResumenCotizacion!$F:$H,3,0)),2)</f>
        <v>6533785.0099999998</v>
      </c>
      <c r="Y876" s="3">
        <f t="shared" si="41"/>
        <v>0</v>
      </c>
    </row>
    <row r="877" spans="1:25" ht="14.25" x14ac:dyDescent="0.2">
      <c r="A877" s="18" t="str">
        <f t="shared" si="39"/>
        <v>Catalogo principalOVS_ES ACADEMICOH5T-00002</v>
      </c>
      <c r="B877" s="18" t="str">
        <f t="shared" si="40"/>
        <v>H5T-00002OVS_ES ACADEMICO</v>
      </c>
      <c r="C877" s="18"/>
      <c r="D877" s="18" t="s">
        <v>122</v>
      </c>
      <c r="E877" s="46" t="s">
        <v>1877</v>
      </c>
      <c r="F877" s="85" t="s">
        <v>124</v>
      </c>
      <c r="G877" s="18" t="s">
        <v>122</v>
      </c>
      <c r="H877" s="45" t="s">
        <v>125</v>
      </c>
      <c r="I877" s="18" t="s">
        <v>75</v>
      </c>
      <c r="J877" s="49" t="s">
        <v>1878</v>
      </c>
      <c r="K877" s="48" t="s">
        <v>28</v>
      </c>
      <c r="L877" s="47" t="s">
        <v>90</v>
      </c>
      <c r="M877" s="44" t="s">
        <v>74</v>
      </c>
      <c r="N877" s="78" t="s">
        <v>75</v>
      </c>
      <c r="O877" s="78" t="s">
        <v>75</v>
      </c>
      <c r="P877" s="78" t="s">
        <v>75</v>
      </c>
      <c r="Q877" s="43" t="s">
        <v>1877</v>
      </c>
      <c r="R877" s="53" t="s">
        <v>127</v>
      </c>
      <c r="S877" s="76">
        <v>1583</v>
      </c>
      <c r="T877" s="37">
        <v>1</v>
      </c>
      <c r="U877" s="83">
        <v>1</v>
      </c>
      <c r="V877" s="45">
        <f>SUMIF(ResumenCotizacion!$C:$C,E877,ResumenCotizacion!$P:$P)</f>
        <v>0</v>
      </c>
      <c r="W877" s="75">
        <f>IF(H877="USD",S877*SolCotizacion!$J$18,S877)</f>
        <v>6533785.0100000007</v>
      </c>
      <c r="X877" s="3">
        <f>ROUND(W877/(1-VLOOKUP("Total porcentaje:",ResumenCotizacion!$F:$H,3,0)),2)</f>
        <v>6533785.0099999998</v>
      </c>
      <c r="Y877" s="3">
        <f t="shared" si="41"/>
        <v>0</v>
      </c>
    </row>
    <row r="878" spans="1:25" ht="14.25" x14ac:dyDescent="0.2">
      <c r="A878" s="18" t="str">
        <f t="shared" si="39"/>
        <v>Catalogo principalOVS_ES ACADEMICOH5T-00012</v>
      </c>
      <c r="B878" s="18" t="str">
        <f t="shared" si="40"/>
        <v>H5T-00012OVS_ES ACADEMICO</v>
      </c>
      <c r="C878" s="18"/>
      <c r="D878" s="18" t="s">
        <v>122</v>
      </c>
      <c r="E878" s="46" t="s">
        <v>1879</v>
      </c>
      <c r="F878" s="85" t="s">
        <v>124</v>
      </c>
      <c r="G878" s="18" t="s">
        <v>122</v>
      </c>
      <c r="H878" s="45" t="s">
        <v>125</v>
      </c>
      <c r="I878" s="18" t="s">
        <v>75</v>
      </c>
      <c r="J878" s="49" t="s">
        <v>1880</v>
      </c>
      <c r="K878" s="48" t="s">
        <v>28</v>
      </c>
      <c r="L878" s="47" t="s">
        <v>90</v>
      </c>
      <c r="M878" s="44" t="s">
        <v>74</v>
      </c>
      <c r="N878" s="78" t="s">
        <v>75</v>
      </c>
      <c r="O878" s="78" t="s">
        <v>75</v>
      </c>
      <c r="P878" s="78" t="s">
        <v>75</v>
      </c>
      <c r="Q878" s="43" t="s">
        <v>1879</v>
      </c>
      <c r="R878" s="53" t="s">
        <v>127</v>
      </c>
      <c r="S878" s="76">
        <v>3098</v>
      </c>
      <c r="T878" s="37">
        <v>1</v>
      </c>
      <c r="U878" s="83">
        <v>1</v>
      </c>
      <c r="V878" s="45">
        <f>SUMIF(ResumenCotizacion!$C:$C,E878,ResumenCotizacion!$P:$P)</f>
        <v>0</v>
      </c>
      <c r="W878" s="75">
        <f>IF(H878="USD",S878*SolCotizacion!$J$18,S878)</f>
        <v>12786902.060000001</v>
      </c>
      <c r="X878" s="3">
        <f>ROUND(W878/(1-VLOOKUP("Total porcentaje:",ResumenCotizacion!$F:$H,3,0)),2)</f>
        <v>12786902.060000001</v>
      </c>
      <c r="Y878" s="3">
        <f t="shared" si="41"/>
        <v>0</v>
      </c>
    </row>
    <row r="879" spans="1:25" ht="14.25" x14ac:dyDescent="0.2">
      <c r="A879" s="18" t="str">
        <f t="shared" si="39"/>
        <v>Catalogo principalOVS_ES ACADEMICOH5T-00013</v>
      </c>
      <c r="B879" s="18" t="str">
        <f t="shared" si="40"/>
        <v>H5T-00013OVS_ES ACADEMICO</v>
      </c>
      <c r="C879" s="18"/>
      <c r="D879" s="18" t="s">
        <v>122</v>
      </c>
      <c r="E879" s="46" t="s">
        <v>1881</v>
      </c>
      <c r="F879" s="85" t="s">
        <v>124</v>
      </c>
      <c r="G879" s="18" t="s">
        <v>122</v>
      </c>
      <c r="H879" s="45" t="s">
        <v>125</v>
      </c>
      <c r="I879" s="18" t="s">
        <v>75</v>
      </c>
      <c r="J879" s="49" t="s">
        <v>1882</v>
      </c>
      <c r="K879" s="48" t="s">
        <v>28</v>
      </c>
      <c r="L879" s="47" t="s">
        <v>90</v>
      </c>
      <c r="M879" s="44" t="s">
        <v>74</v>
      </c>
      <c r="N879" s="78" t="s">
        <v>75</v>
      </c>
      <c r="O879" s="78" t="s">
        <v>75</v>
      </c>
      <c r="P879" s="78" t="s">
        <v>75</v>
      </c>
      <c r="Q879" s="43" t="s">
        <v>1881</v>
      </c>
      <c r="R879" s="53" t="s">
        <v>127</v>
      </c>
      <c r="S879" s="76">
        <v>3098</v>
      </c>
      <c r="T879" s="37">
        <v>1</v>
      </c>
      <c r="U879" s="83">
        <v>1</v>
      </c>
      <c r="V879" s="45">
        <f>SUMIF(ResumenCotizacion!$C:$C,E879,ResumenCotizacion!$P:$P)</f>
        <v>0</v>
      </c>
      <c r="W879" s="75">
        <f>IF(H879="USD",S879*SolCotizacion!$J$18,S879)</f>
        <v>12786902.060000001</v>
      </c>
      <c r="X879" s="3">
        <f>ROUND(W879/(1-VLOOKUP("Total porcentaje:",ResumenCotizacion!$F:$H,3,0)),2)</f>
        <v>12786902.060000001</v>
      </c>
      <c r="Y879" s="3">
        <f t="shared" si="41"/>
        <v>0</v>
      </c>
    </row>
    <row r="880" spans="1:25" ht="14.25" x14ac:dyDescent="0.2">
      <c r="A880" s="18" t="str">
        <f t="shared" si="39"/>
        <v>Catalogo principalOVS_ES ACADEMICOH5T-00015</v>
      </c>
      <c r="B880" s="18" t="str">
        <f t="shared" si="40"/>
        <v>H5T-00015OVS_ES ACADEMICO</v>
      </c>
      <c r="C880" s="18"/>
      <c r="D880" s="18" t="s">
        <v>122</v>
      </c>
      <c r="E880" s="46" t="s">
        <v>1883</v>
      </c>
      <c r="F880" s="85" t="s">
        <v>124</v>
      </c>
      <c r="G880" s="18" t="s">
        <v>122</v>
      </c>
      <c r="H880" s="45" t="s">
        <v>125</v>
      </c>
      <c r="I880" s="18" t="s">
        <v>75</v>
      </c>
      <c r="J880" s="49" t="s">
        <v>1884</v>
      </c>
      <c r="K880" s="48" t="s">
        <v>28</v>
      </c>
      <c r="L880" s="47" t="s">
        <v>90</v>
      </c>
      <c r="M880" s="44" t="s">
        <v>74</v>
      </c>
      <c r="N880" s="78" t="s">
        <v>75</v>
      </c>
      <c r="O880" s="78" t="s">
        <v>75</v>
      </c>
      <c r="P880" s="78" t="s">
        <v>75</v>
      </c>
      <c r="Q880" s="43" t="s">
        <v>1883</v>
      </c>
      <c r="R880" s="53" t="s">
        <v>127</v>
      </c>
      <c r="S880" s="76">
        <v>4274</v>
      </c>
      <c r="T880" s="37">
        <v>1</v>
      </c>
      <c r="U880" s="83">
        <v>1</v>
      </c>
      <c r="V880" s="45">
        <f>SUMIF(ResumenCotizacion!$C:$C,E880,ResumenCotizacion!$P:$P)</f>
        <v>0</v>
      </c>
      <c r="W880" s="75">
        <f>IF(H880="USD",S880*SolCotizacion!$J$18,S880)</f>
        <v>17640806.780000001</v>
      </c>
      <c r="X880" s="3">
        <f>ROUND(W880/(1-VLOOKUP("Total porcentaje:",ResumenCotizacion!$F:$H,3,0)),2)</f>
        <v>17640806.780000001</v>
      </c>
      <c r="Y880" s="3">
        <f t="shared" si="41"/>
        <v>0</v>
      </c>
    </row>
    <row r="881" spans="1:25" ht="14.25" x14ac:dyDescent="0.2">
      <c r="A881" s="18" t="str">
        <f t="shared" si="39"/>
        <v>Catalogo principalOVS_ES ACADEMICOH5T-00016</v>
      </c>
      <c r="B881" s="18" t="str">
        <f t="shared" si="40"/>
        <v>H5T-00016OVS_ES ACADEMICO</v>
      </c>
      <c r="C881" s="18"/>
      <c r="D881" s="18" t="s">
        <v>122</v>
      </c>
      <c r="E881" s="46" t="s">
        <v>1885</v>
      </c>
      <c r="F881" s="85" t="s">
        <v>124</v>
      </c>
      <c r="G881" s="18" t="s">
        <v>122</v>
      </c>
      <c r="H881" s="45" t="s">
        <v>125</v>
      </c>
      <c r="I881" s="18" t="s">
        <v>75</v>
      </c>
      <c r="J881" s="49" t="s">
        <v>1886</v>
      </c>
      <c r="K881" s="48" t="s">
        <v>28</v>
      </c>
      <c r="L881" s="47" t="s">
        <v>90</v>
      </c>
      <c r="M881" s="44" t="s">
        <v>74</v>
      </c>
      <c r="N881" s="78" t="s">
        <v>75</v>
      </c>
      <c r="O881" s="78" t="s">
        <v>75</v>
      </c>
      <c r="P881" s="78" t="s">
        <v>75</v>
      </c>
      <c r="Q881" s="43" t="s">
        <v>1885</v>
      </c>
      <c r="R881" s="53" t="s">
        <v>127</v>
      </c>
      <c r="S881" s="76">
        <v>4274</v>
      </c>
      <c r="T881" s="37">
        <v>1</v>
      </c>
      <c r="U881" s="83">
        <v>1</v>
      </c>
      <c r="V881" s="45">
        <f>SUMIF(ResumenCotizacion!$C:$C,E881,ResumenCotizacion!$P:$P)</f>
        <v>0</v>
      </c>
      <c r="W881" s="75">
        <f>IF(H881="USD",S881*SolCotizacion!$J$18,S881)</f>
        <v>17640806.780000001</v>
      </c>
      <c r="X881" s="3">
        <f>ROUND(W881/(1-VLOOKUP("Total porcentaje:",ResumenCotizacion!$F:$H,3,0)),2)</f>
        <v>17640806.780000001</v>
      </c>
      <c r="Y881" s="3">
        <f t="shared" si="41"/>
        <v>0</v>
      </c>
    </row>
    <row r="882" spans="1:25" ht="14.25" x14ac:dyDescent="0.2">
      <c r="A882" s="18" t="str">
        <f t="shared" si="39"/>
        <v>Catalogo principalOVS_ES ACADEMICOH5T-00018</v>
      </c>
      <c r="B882" s="18" t="str">
        <f t="shared" si="40"/>
        <v>H5T-00018OVS_ES ACADEMICO</v>
      </c>
      <c r="C882" s="18"/>
      <c r="D882" s="18" t="s">
        <v>122</v>
      </c>
      <c r="E882" s="46" t="s">
        <v>1887</v>
      </c>
      <c r="F882" s="85" t="s">
        <v>124</v>
      </c>
      <c r="G882" s="18" t="s">
        <v>122</v>
      </c>
      <c r="H882" s="45" t="s">
        <v>125</v>
      </c>
      <c r="I882" s="18" t="s">
        <v>75</v>
      </c>
      <c r="J882" s="49" t="s">
        <v>1888</v>
      </c>
      <c r="K882" s="48" t="s">
        <v>28</v>
      </c>
      <c r="L882" s="47" t="s">
        <v>90</v>
      </c>
      <c r="M882" s="44" t="s">
        <v>74</v>
      </c>
      <c r="N882" s="78" t="s">
        <v>75</v>
      </c>
      <c r="O882" s="78" t="s">
        <v>75</v>
      </c>
      <c r="P882" s="78" t="s">
        <v>75</v>
      </c>
      <c r="Q882" s="43" t="s">
        <v>1887</v>
      </c>
      <c r="R882" s="53" t="s">
        <v>127</v>
      </c>
      <c r="S882" s="76">
        <v>3098</v>
      </c>
      <c r="T882" s="37">
        <v>1</v>
      </c>
      <c r="U882" s="83">
        <v>1</v>
      </c>
      <c r="V882" s="45">
        <f>SUMIF(ResumenCotizacion!$C:$C,E882,ResumenCotizacion!$P:$P)</f>
        <v>0</v>
      </c>
      <c r="W882" s="75">
        <f>IF(H882="USD",S882*SolCotizacion!$J$18,S882)</f>
        <v>12786902.060000001</v>
      </c>
      <c r="X882" s="3">
        <f>ROUND(W882/(1-VLOOKUP("Total porcentaje:",ResumenCotizacion!$F:$H,3,0)),2)</f>
        <v>12786902.060000001</v>
      </c>
      <c r="Y882" s="3">
        <f t="shared" si="41"/>
        <v>0</v>
      </c>
    </row>
    <row r="883" spans="1:25" ht="14.25" x14ac:dyDescent="0.2">
      <c r="A883" s="18" t="str">
        <f t="shared" si="39"/>
        <v>Catalogo principalOVS_ES ACADEMICOH5T-00019</v>
      </c>
      <c r="B883" s="18" t="str">
        <f t="shared" si="40"/>
        <v>H5T-00019OVS_ES ACADEMICO</v>
      </c>
      <c r="C883" s="18"/>
      <c r="D883" s="18" t="s">
        <v>122</v>
      </c>
      <c r="E883" s="46" t="s">
        <v>1889</v>
      </c>
      <c r="F883" s="85" t="s">
        <v>124</v>
      </c>
      <c r="G883" s="18" t="s">
        <v>122</v>
      </c>
      <c r="H883" s="45" t="s">
        <v>125</v>
      </c>
      <c r="I883" s="18" t="s">
        <v>75</v>
      </c>
      <c r="J883" s="49" t="s">
        <v>1890</v>
      </c>
      <c r="K883" s="48" t="s">
        <v>28</v>
      </c>
      <c r="L883" s="47" t="s">
        <v>90</v>
      </c>
      <c r="M883" s="44" t="s">
        <v>74</v>
      </c>
      <c r="N883" s="78" t="s">
        <v>75</v>
      </c>
      <c r="O883" s="78" t="s">
        <v>75</v>
      </c>
      <c r="P883" s="78" t="s">
        <v>75</v>
      </c>
      <c r="Q883" s="43" t="s">
        <v>1889</v>
      </c>
      <c r="R883" s="53" t="s">
        <v>127</v>
      </c>
      <c r="S883" s="76">
        <v>3098</v>
      </c>
      <c r="T883" s="37">
        <v>1</v>
      </c>
      <c r="U883" s="83">
        <v>1</v>
      </c>
      <c r="V883" s="45">
        <f>SUMIF(ResumenCotizacion!$C:$C,E883,ResumenCotizacion!$P:$P)</f>
        <v>0</v>
      </c>
      <c r="W883" s="75">
        <f>IF(H883="USD",S883*SolCotizacion!$J$18,S883)</f>
        <v>12786902.060000001</v>
      </c>
      <c r="X883" s="3">
        <f>ROUND(W883/(1-VLOOKUP("Total porcentaje:",ResumenCotizacion!$F:$H,3,0)),2)</f>
        <v>12786902.060000001</v>
      </c>
      <c r="Y883" s="3">
        <f t="shared" si="41"/>
        <v>0</v>
      </c>
    </row>
    <row r="884" spans="1:25" ht="14.25" x14ac:dyDescent="0.2">
      <c r="A884" s="18" t="str">
        <f t="shared" si="39"/>
        <v>Catalogo principalCSP ACADEMICOc7b9ab7e-8f80-4b4b-8aed-dcad61f28995</v>
      </c>
      <c r="B884" s="18" t="str">
        <f t="shared" si="40"/>
        <v>c7b9ab7e-8f80-4b4b-8aed-dcad61f28995CSP ACADEMICO</v>
      </c>
      <c r="C884" s="18"/>
      <c r="D884" s="18" t="s">
        <v>122</v>
      </c>
      <c r="E884" s="46" t="s">
        <v>1891</v>
      </c>
      <c r="F884" s="85" t="s">
        <v>1339</v>
      </c>
      <c r="G884" s="18" t="s">
        <v>122</v>
      </c>
      <c r="H884" s="45" t="s">
        <v>125</v>
      </c>
      <c r="I884" s="18" t="s">
        <v>75</v>
      </c>
      <c r="J884" s="49" t="s">
        <v>1892</v>
      </c>
      <c r="K884" s="48" t="s">
        <v>28</v>
      </c>
      <c r="L884" s="47" t="s">
        <v>90</v>
      </c>
      <c r="M884" s="44" t="s">
        <v>74</v>
      </c>
      <c r="N884" s="78" t="s">
        <v>75</v>
      </c>
      <c r="O884" s="78" t="s">
        <v>75</v>
      </c>
      <c r="P884" s="78" t="s">
        <v>75</v>
      </c>
      <c r="Q884" s="43" t="s">
        <v>1891</v>
      </c>
      <c r="R884" s="53" t="s">
        <v>76</v>
      </c>
      <c r="S884" s="76">
        <v>5.2</v>
      </c>
      <c r="T884" s="37">
        <v>1</v>
      </c>
      <c r="U884" s="83">
        <v>1</v>
      </c>
      <c r="V884" s="45">
        <f>SUMIF(ResumenCotizacion!$C:$C,E884,ResumenCotizacion!$P:$P)</f>
        <v>0</v>
      </c>
      <c r="W884" s="75">
        <f>IF(H884="USD",S884*SolCotizacion!$J$18,S884)</f>
        <v>21462.844000000001</v>
      </c>
      <c r="X884" s="3">
        <f>ROUND(W884/(1-VLOOKUP("Total porcentaje:",ResumenCotizacion!$F:$H,3,0)),2)</f>
        <v>21462.84</v>
      </c>
      <c r="Y884" s="3">
        <f t="shared" si="41"/>
        <v>0</v>
      </c>
    </row>
    <row r="885" spans="1:25" ht="14.25" x14ac:dyDescent="0.2">
      <c r="A885" s="18" t="str">
        <f t="shared" si="39"/>
        <v>Catalogo principalCSP ACADEMICO13219baa-468f-4eeb-bfaa-243216dbddca</v>
      </c>
      <c r="B885" s="18" t="str">
        <f t="shared" si="40"/>
        <v>13219baa-468f-4eeb-bfaa-243216dbddcaCSP ACADEMICO</v>
      </c>
      <c r="C885" s="18"/>
      <c r="D885" s="18" t="s">
        <v>122</v>
      </c>
      <c r="E885" s="46" t="s">
        <v>1893</v>
      </c>
      <c r="F885" s="85" t="s">
        <v>1339</v>
      </c>
      <c r="G885" s="18" t="s">
        <v>122</v>
      </c>
      <c r="H885" s="45" t="s">
        <v>125</v>
      </c>
      <c r="I885" s="18" t="s">
        <v>75</v>
      </c>
      <c r="J885" s="49" t="s">
        <v>1894</v>
      </c>
      <c r="K885" s="48" t="s">
        <v>28</v>
      </c>
      <c r="L885" s="47" t="s">
        <v>90</v>
      </c>
      <c r="M885" s="44" t="s">
        <v>74</v>
      </c>
      <c r="N885" s="78" t="s">
        <v>75</v>
      </c>
      <c r="O885" s="78" t="s">
        <v>75</v>
      </c>
      <c r="P885" s="78" t="s">
        <v>75</v>
      </c>
      <c r="Q885" s="43" t="s">
        <v>1893</v>
      </c>
      <c r="R885" s="53" t="s">
        <v>76</v>
      </c>
      <c r="S885" s="76">
        <v>2.4</v>
      </c>
      <c r="T885" s="37">
        <v>1</v>
      </c>
      <c r="U885" s="83">
        <v>1</v>
      </c>
      <c r="V885" s="45">
        <f>SUMIF(ResumenCotizacion!$C:$C,E885,ResumenCotizacion!$P:$P)</f>
        <v>0</v>
      </c>
      <c r="W885" s="75">
        <f>IF(H885="USD",S885*SolCotizacion!$J$18,S885)</f>
        <v>9905.9279999999999</v>
      </c>
      <c r="X885" s="3">
        <f>ROUND(W885/(1-VLOOKUP("Total porcentaje:",ResumenCotizacion!$F:$H,3,0)),2)</f>
        <v>9905.93</v>
      </c>
      <c r="Y885" s="3">
        <f t="shared" si="41"/>
        <v>0</v>
      </c>
    </row>
    <row r="886" spans="1:25" ht="14.25" x14ac:dyDescent="0.2">
      <c r="A886" s="18" t="str">
        <f t="shared" si="39"/>
        <v>Catalogo principalCSP ACADEMICO31a690b0-3945-4adf-98ab-644e0a879b3f</v>
      </c>
      <c r="B886" s="18" t="str">
        <f t="shared" si="40"/>
        <v>31a690b0-3945-4adf-98ab-644e0a879b3fCSP ACADEMICO</v>
      </c>
      <c r="C886" s="18"/>
      <c r="D886" s="18" t="s">
        <v>122</v>
      </c>
      <c r="E886" s="46" t="s">
        <v>1895</v>
      </c>
      <c r="F886" s="85" t="s">
        <v>1339</v>
      </c>
      <c r="G886" s="18" t="s">
        <v>122</v>
      </c>
      <c r="H886" s="45" t="s">
        <v>125</v>
      </c>
      <c r="I886" s="18" t="s">
        <v>75</v>
      </c>
      <c r="J886" s="49" t="s">
        <v>1896</v>
      </c>
      <c r="K886" s="48" t="s">
        <v>28</v>
      </c>
      <c r="L886" s="47" t="s">
        <v>90</v>
      </c>
      <c r="M886" s="44" t="s">
        <v>74</v>
      </c>
      <c r="N886" s="78" t="s">
        <v>75</v>
      </c>
      <c r="O886" s="78" t="s">
        <v>75</v>
      </c>
      <c r="P886" s="78" t="s">
        <v>75</v>
      </c>
      <c r="Q886" s="43" t="s">
        <v>1895</v>
      </c>
      <c r="R886" s="53" t="s">
        <v>76</v>
      </c>
      <c r="S886" s="76">
        <v>1.8</v>
      </c>
      <c r="T886" s="37">
        <v>1</v>
      </c>
      <c r="U886" s="83">
        <v>1</v>
      </c>
      <c r="V886" s="45">
        <f>SUMIF(ResumenCotizacion!$C:$C,E886,ResumenCotizacion!$P:$P)</f>
        <v>0</v>
      </c>
      <c r="W886" s="75">
        <f>IF(H886="USD",S886*SolCotizacion!$J$18,S886)</f>
        <v>7429.4460000000008</v>
      </c>
      <c r="X886" s="3">
        <f>ROUND(W886/(1-VLOOKUP("Total porcentaje:",ResumenCotizacion!$F:$H,3,0)),2)</f>
        <v>7429.45</v>
      </c>
      <c r="Y886" s="3">
        <f t="shared" si="41"/>
        <v>0</v>
      </c>
    </row>
    <row r="887" spans="1:25" ht="14.25" x14ac:dyDescent="0.2">
      <c r="A887" s="18" t="str">
        <f t="shared" si="39"/>
        <v>Catalogo principalCSP ACADEMICObeeafb06-d78c-45f4-9446-3fa6ebbc7803</v>
      </c>
      <c r="B887" s="18" t="str">
        <f t="shared" si="40"/>
        <v>beeafb06-d78c-45f4-9446-3fa6ebbc7803CSP ACADEMICO</v>
      </c>
      <c r="C887" s="18"/>
      <c r="D887" s="18" t="s">
        <v>122</v>
      </c>
      <c r="E887" s="46" t="s">
        <v>1897</v>
      </c>
      <c r="F887" s="85" t="s">
        <v>1339</v>
      </c>
      <c r="G887" s="18" t="s">
        <v>122</v>
      </c>
      <c r="H887" s="45" t="s">
        <v>125</v>
      </c>
      <c r="I887" s="18" t="s">
        <v>75</v>
      </c>
      <c r="J887" s="49" t="s">
        <v>1898</v>
      </c>
      <c r="K887" s="48" t="s">
        <v>28</v>
      </c>
      <c r="L887" s="47" t="s">
        <v>90</v>
      </c>
      <c r="M887" s="44" t="s">
        <v>74</v>
      </c>
      <c r="N887" s="78" t="s">
        <v>75</v>
      </c>
      <c r="O887" s="78" t="s">
        <v>75</v>
      </c>
      <c r="P887" s="78" t="s">
        <v>75</v>
      </c>
      <c r="Q887" s="43" t="s">
        <v>1897</v>
      </c>
      <c r="R887" s="53" t="s">
        <v>76</v>
      </c>
      <c r="S887" s="76">
        <v>82.5</v>
      </c>
      <c r="T887" s="37">
        <v>1</v>
      </c>
      <c r="U887" s="83">
        <v>1</v>
      </c>
      <c r="V887" s="45">
        <f>SUMIF(ResumenCotizacion!$C:$C,E887,ResumenCotizacion!$P:$P)</f>
        <v>0</v>
      </c>
      <c r="W887" s="75">
        <f>IF(H887="USD",S887*SolCotizacion!$J$18,S887)</f>
        <v>340516.27500000002</v>
      </c>
      <c r="X887" s="3">
        <f>ROUND(W887/(1-VLOOKUP("Total porcentaje:",ResumenCotizacion!$F:$H,3,0)),2)</f>
        <v>340516.28</v>
      </c>
      <c r="Y887" s="3">
        <f t="shared" si="41"/>
        <v>0</v>
      </c>
    </row>
    <row r="888" spans="1:25" ht="14.25" x14ac:dyDescent="0.2">
      <c r="A888" s="18" t="str">
        <f t="shared" si="39"/>
        <v>Catalogo principalCSP ACADEMICO711e2441-673c-4322-947c-ce2eb8035605</v>
      </c>
      <c r="B888" s="18" t="str">
        <f t="shared" si="40"/>
        <v>711e2441-673c-4322-947c-ce2eb8035605CSP ACADEMICO</v>
      </c>
      <c r="C888" s="18"/>
      <c r="D888" s="18" t="s">
        <v>122</v>
      </c>
      <c r="E888" s="46" t="s">
        <v>1899</v>
      </c>
      <c r="F888" s="85" t="s">
        <v>1339</v>
      </c>
      <c r="G888" s="18" t="s">
        <v>122</v>
      </c>
      <c r="H888" s="45" t="s">
        <v>125</v>
      </c>
      <c r="I888" s="18" t="s">
        <v>75</v>
      </c>
      <c r="J888" s="49" t="s">
        <v>1900</v>
      </c>
      <c r="K888" s="48" t="s">
        <v>28</v>
      </c>
      <c r="L888" s="47" t="s">
        <v>90</v>
      </c>
      <c r="M888" s="44" t="s">
        <v>74</v>
      </c>
      <c r="N888" s="78" t="s">
        <v>75</v>
      </c>
      <c r="O888" s="78" t="s">
        <v>75</v>
      </c>
      <c r="P888" s="78" t="s">
        <v>75</v>
      </c>
      <c r="Q888" s="43" t="s">
        <v>1899</v>
      </c>
      <c r="R888" s="53" t="s">
        <v>76</v>
      </c>
      <c r="S888" s="76">
        <v>55</v>
      </c>
      <c r="T888" s="37">
        <v>1</v>
      </c>
      <c r="U888" s="83">
        <v>1</v>
      </c>
      <c r="V888" s="45">
        <f>SUMIF(ResumenCotizacion!$C:$C,E888,ResumenCotizacion!$P:$P)</f>
        <v>0</v>
      </c>
      <c r="W888" s="75">
        <f>IF(H888="USD",S888*SolCotizacion!$J$18,S888)</f>
        <v>227010.85</v>
      </c>
      <c r="X888" s="3">
        <f>ROUND(W888/(1-VLOOKUP("Total porcentaje:",ResumenCotizacion!$F:$H,3,0)),2)</f>
        <v>227010.85</v>
      </c>
      <c r="Y888" s="3">
        <f t="shared" si="41"/>
        <v>0</v>
      </c>
    </row>
    <row r="889" spans="1:25" ht="14.25" x14ac:dyDescent="0.2">
      <c r="A889" s="18" t="str">
        <f t="shared" si="39"/>
        <v>Catalogo principalCSP ACADEMICO3a773ce4-8a93-4da7-a966-fdf8a41b4887</v>
      </c>
      <c r="B889" s="18" t="str">
        <f t="shared" si="40"/>
        <v>3a773ce4-8a93-4da7-a966-fdf8a41b4887CSP ACADEMICO</v>
      </c>
      <c r="C889" s="18"/>
      <c r="D889" s="18" t="s">
        <v>122</v>
      </c>
      <c r="E889" s="46" t="s">
        <v>1901</v>
      </c>
      <c r="F889" s="85" t="s">
        <v>1339</v>
      </c>
      <c r="G889" s="18" t="s">
        <v>122</v>
      </c>
      <c r="H889" s="45" t="s">
        <v>125</v>
      </c>
      <c r="I889" s="18" t="s">
        <v>75</v>
      </c>
      <c r="J889" s="49" t="s">
        <v>1902</v>
      </c>
      <c r="K889" s="48" t="s">
        <v>28</v>
      </c>
      <c r="L889" s="47" t="s">
        <v>90</v>
      </c>
      <c r="M889" s="44" t="s">
        <v>74</v>
      </c>
      <c r="N889" s="78" t="s">
        <v>75</v>
      </c>
      <c r="O889" s="78" t="s">
        <v>75</v>
      </c>
      <c r="P889" s="78" t="s">
        <v>75</v>
      </c>
      <c r="Q889" s="43" t="s">
        <v>1901</v>
      </c>
      <c r="R889" s="53" t="s">
        <v>76</v>
      </c>
      <c r="S889" s="76">
        <v>550</v>
      </c>
      <c r="T889" s="37">
        <v>1</v>
      </c>
      <c r="U889" s="83">
        <v>1</v>
      </c>
      <c r="V889" s="45">
        <f>SUMIF(ResumenCotizacion!$C:$C,E889,ResumenCotizacion!$P:$P)</f>
        <v>0</v>
      </c>
      <c r="W889" s="75">
        <f>IF(H889="USD",S889*SolCotizacion!$J$18,S889)</f>
        <v>2270108.5</v>
      </c>
      <c r="X889" s="3">
        <f>ROUND(W889/(1-VLOOKUP("Total porcentaje:",ResumenCotizacion!$F:$H,3,0)),2)</f>
        <v>2270108.5</v>
      </c>
      <c r="Y889" s="3">
        <f t="shared" si="41"/>
        <v>0</v>
      </c>
    </row>
    <row r="890" spans="1:25" ht="14.25" x14ac:dyDescent="0.2">
      <c r="A890" s="18" t="str">
        <f t="shared" si="39"/>
        <v>Catalogo principalCSP ACADEMICO5d4547df-6872-4bbd-93b7-e63b1cb07792</v>
      </c>
      <c r="B890" s="18" t="str">
        <f t="shared" si="40"/>
        <v>5d4547df-6872-4bbd-93b7-e63b1cb07792CSP ACADEMICO</v>
      </c>
      <c r="C890" s="18"/>
      <c r="D890" s="18" t="s">
        <v>122</v>
      </c>
      <c r="E890" s="46" t="s">
        <v>1903</v>
      </c>
      <c r="F890" s="85" t="s">
        <v>1339</v>
      </c>
      <c r="G890" s="18" t="s">
        <v>122</v>
      </c>
      <c r="H890" s="45" t="s">
        <v>125</v>
      </c>
      <c r="I890" s="18" t="s">
        <v>75</v>
      </c>
      <c r="J890" s="49" t="s">
        <v>1904</v>
      </c>
      <c r="K890" s="48" t="s">
        <v>28</v>
      </c>
      <c r="L890" s="47" t="s">
        <v>90</v>
      </c>
      <c r="M890" s="44" t="s">
        <v>74</v>
      </c>
      <c r="N890" s="78" t="s">
        <v>75</v>
      </c>
      <c r="O890" s="78" t="s">
        <v>75</v>
      </c>
      <c r="P890" s="78" t="s">
        <v>75</v>
      </c>
      <c r="Q890" s="43" t="s">
        <v>1903</v>
      </c>
      <c r="R890" s="53" t="s">
        <v>76</v>
      </c>
      <c r="S890" s="76">
        <v>82.5</v>
      </c>
      <c r="T890" s="37">
        <v>1</v>
      </c>
      <c r="U890" s="83">
        <v>1</v>
      </c>
      <c r="V890" s="45">
        <f>SUMIF(ResumenCotizacion!$C:$C,E890,ResumenCotizacion!$P:$P)</f>
        <v>0</v>
      </c>
      <c r="W890" s="75">
        <f>IF(H890="USD",S890*SolCotizacion!$J$18,S890)</f>
        <v>340516.27500000002</v>
      </c>
      <c r="X890" s="3">
        <f>ROUND(W890/(1-VLOOKUP("Total porcentaje:",ResumenCotizacion!$F:$H,3,0)),2)</f>
        <v>340516.28</v>
      </c>
      <c r="Y890" s="3">
        <f t="shared" si="41"/>
        <v>0</v>
      </c>
    </row>
    <row r="891" spans="1:25" ht="14.25" x14ac:dyDescent="0.2">
      <c r="A891" s="18" t="str">
        <f t="shared" si="39"/>
        <v>Catalogo principalCSP ACADEMICO2d912aad-bd09-4b66-87dc-ca75f2a5ef48</v>
      </c>
      <c r="B891" s="18" t="str">
        <f t="shared" si="40"/>
        <v>2d912aad-bd09-4b66-87dc-ca75f2a5ef48CSP ACADEMICO</v>
      </c>
      <c r="C891" s="18"/>
      <c r="D891" s="18" t="s">
        <v>122</v>
      </c>
      <c r="E891" s="46" t="s">
        <v>1905</v>
      </c>
      <c r="F891" s="85" t="s">
        <v>1339</v>
      </c>
      <c r="G891" s="18" t="s">
        <v>122</v>
      </c>
      <c r="H891" s="45" t="s">
        <v>125</v>
      </c>
      <c r="I891" s="18" t="s">
        <v>75</v>
      </c>
      <c r="J891" s="49" t="s">
        <v>1906</v>
      </c>
      <c r="K891" s="48" t="s">
        <v>28</v>
      </c>
      <c r="L891" s="47" t="s">
        <v>90</v>
      </c>
      <c r="M891" s="44" t="s">
        <v>74</v>
      </c>
      <c r="N891" s="78" t="s">
        <v>75</v>
      </c>
      <c r="O891" s="78" t="s">
        <v>75</v>
      </c>
      <c r="P891" s="78" t="s">
        <v>75</v>
      </c>
      <c r="Q891" s="43" t="s">
        <v>1905</v>
      </c>
      <c r="R891" s="53" t="s">
        <v>76</v>
      </c>
      <c r="S891" s="76">
        <v>55</v>
      </c>
      <c r="T891" s="37">
        <v>1</v>
      </c>
      <c r="U891" s="83">
        <v>1</v>
      </c>
      <c r="V891" s="45">
        <f>SUMIF(ResumenCotizacion!$C:$C,E891,ResumenCotizacion!$P:$P)</f>
        <v>0</v>
      </c>
      <c r="W891" s="75">
        <f>IF(H891="USD",S891*SolCotizacion!$J$18,S891)</f>
        <v>227010.85</v>
      </c>
      <c r="X891" s="3">
        <f>ROUND(W891/(1-VLOOKUP("Total porcentaje:",ResumenCotizacion!$F:$H,3,0)),2)</f>
        <v>227010.85</v>
      </c>
      <c r="Y891" s="3">
        <f t="shared" si="41"/>
        <v>0</v>
      </c>
    </row>
    <row r="892" spans="1:25" ht="14.25" x14ac:dyDescent="0.2">
      <c r="A892" s="18" t="str">
        <f t="shared" si="39"/>
        <v>Catalogo principalCSP ACADEMICO1bc4f992-eda4-4a90-8628-ec35b5279e0e</v>
      </c>
      <c r="B892" s="18" t="str">
        <f t="shared" si="40"/>
        <v>1bc4f992-eda4-4a90-8628-ec35b5279e0eCSP ACADEMICO</v>
      </c>
      <c r="C892" s="18"/>
      <c r="D892" s="18" t="s">
        <v>122</v>
      </c>
      <c r="E892" s="46" t="s">
        <v>1907</v>
      </c>
      <c r="F892" s="85" t="s">
        <v>1339</v>
      </c>
      <c r="G892" s="18" t="s">
        <v>122</v>
      </c>
      <c r="H892" s="45" t="s">
        <v>125</v>
      </c>
      <c r="I892" s="18" t="s">
        <v>75</v>
      </c>
      <c r="J892" s="49" t="s">
        <v>1908</v>
      </c>
      <c r="K892" s="48" t="s">
        <v>28</v>
      </c>
      <c r="L892" s="47" t="s">
        <v>90</v>
      </c>
      <c r="M892" s="44" t="s">
        <v>74</v>
      </c>
      <c r="N892" s="78" t="s">
        <v>75</v>
      </c>
      <c r="O892" s="78" t="s">
        <v>75</v>
      </c>
      <c r="P892" s="78" t="s">
        <v>75</v>
      </c>
      <c r="Q892" s="43" t="s">
        <v>1907</v>
      </c>
      <c r="R892" s="53" t="s">
        <v>76</v>
      </c>
      <c r="S892" s="76">
        <v>550</v>
      </c>
      <c r="T892" s="37">
        <v>1</v>
      </c>
      <c r="U892" s="83">
        <v>1</v>
      </c>
      <c r="V892" s="45">
        <f>SUMIF(ResumenCotizacion!$C:$C,E892,ResumenCotizacion!$P:$P)</f>
        <v>0</v>
      </c>
      <c r="W892" s="75">
        <f>IF(H892="USD",S892*SolCotizacion!$J$18,S892)</f>
        <v>2270108.5</v>
      </c>
      <c r="X892" s="3">
        <f>ROUND(W892/(1-VLOOKUP("Total porcentaje:",ResumenCotizacion!$F:$H,3,0)),2)</f>
        <v>2270108.5</v>
      </c>
      <c r="Y892" s="3">
        <f t="shared" si="41"/>
        <v>0</v>
      </c>
    </row>
    <row r="893" spans="1:25" ht="14.25" x14ac:dyDescent="0.2">
      <c r="A893" s="18" t="str">
        <f t="shared" si="39"/>
        <v>Catalogo principalCSP ACADEMICO802036f3-f638-4959-b9cd-781910dba0d7</v>
      </c>
      <c r="B893" s="18" t="str">
        <f t="shared" si="40"/>
        <v>802036f3-f638-4959-b9cd-781910dba0d7CSP ACADEMICO</v>
      </c>
      <c r="C893" s="18"/>
      <c r="D893" s="18" t="s">
        <v>122</v>
      </c>
      <c r="E893" s="46" t="s">
        <v>1909</v>
      </c>
      <c r="F893" s="85" t="s">
        <v>1339</v>
      </c>
      <c r="G893" s="18" t="s">
        <v>122</v>
      </c>
      <c r="H893" s="45" t="s">
        <v>125</v>
      </c>
      <c r="I893" s="18" t="s">
        <v>75</v>
      </c>
      <c r="J893" s="49" t="s">
        <v>1910</v>
      </c>
      <c r="K893" s="48" t="s">
        <v>28</v>
      </c>
      <c r="L893" s="47" t="s">
        <v>90</v>
      </c>
      <c r="M893" s="44" t="s">
        <v>74</v>
      </c>
      <c r="N893" s="78" t="s">
        <v>75</v>
      </c>
      <c r="O893" s="78" t="s">
        <v>75</v>
      </c>
      <c r="P893" s="78" t="s">
        <v>75</v>
      </c>
      <c r="Q893" s="43" t="s">
        <v>1909</v>
      </c>
      <c r="R893" s="53" t="s">
        <v>76</v>
      </c>
      <c r="S893" s="76">
        <v>82.5</v>
      </c>
      <c r="T893" s="37">
        <v>1</v>
      </c>
      <c r="U893" s="83">
        <v>1</v>
      </c>
      <c r="V893" s="45">
        <f>SUMIF(ResumenCotizacion!$C:$C,E893,ResumenCotizacion!$P:$P)</f>
        <v>0</v>
      </c>
      <c r="W893" s="75">
        <f>IF(H893="USD",S893*SolCotizacion!$J$18,S893)</f>
        <v>340516.27500000002</v>
      </c>
      <c r="X893" s="3">
        <f>ROUND(W893/(1-VLOOKUP("Total porcentaje:",ResumenCotizacion!$F:$H,3,0)),2)</f>
        <v>340516.28</v>
      </c>
      <c r="Y893" s="3">
        <f t="shared" si="41"/>
        <v>0</v>
      </c>
    </row>
    <row r="894" spans="1:25" ht="14.25" x14ac:dyDescent="0.2">
      <c r="A894" s="18" t="str">
        <f t="shared" si="39"/>
        <v>Catalogo principalCSP ACADEMICOa7c8ecde-9e3d-412d-8657-45ab025e8260</v>
      </c>
      <c r="B894" s="18" t="str">
        <f t="shared" si="40"/>
        <v>a7c8ecde-9e3d-412d-8657-45ab025e8260CSP ACADEMICO</v>
      </c>
      <c r="C894" s="18"/>
      <c r="D894" s="18" t="s">
        <v>122</v>
      </c>
      <c r="E894" s="46" t="s">
        <v>1911</v>
      </c>
      <c r="F894" s="85" t="s">
        <v>1339</v>
      </c>
      <c r="G894" s="18" t="s">
        <v>122</v>
      </c>
      <c r="H894" s="45" t="s">
        <v>125</v>
      </c>
      <c r="I894" s="18" t="s">
        <v>75</v>
      </c>
      <c r="J894" s="49" t="s">
        <v>1912</v>
      </c>
      <c r="K894" s="48" t="s">
        <v>28</v>
      </c>
      <c r="L894" s="47" t="s">
        <v>90</v>
      </c>
      <c r="M894" s="44" t="s">
        <v>74</v>
      </c>
      <c r="N894" s="78" t="s">
        <v>75</v>
      </c>
      <c r="O894" s="78" t="s">
        <v>75</v>
      </c>
      <c r="P894" s="78" t="s">
        <v>75</v>
      </c>
      <c r="Q894" s="43" t="s">
        <v>1911</v>
      </c>
      <c r="R894" s="53" t="s">
        <v>76</v>
      </c>
      <c r="S894" s="76">
        <v>55</v>
      </c>
      <c r="T894" s="37">
        <v>1</v>
      </c>
      <c r="U894" s="83">
        <v>1</v>
      </c>
      <c r="V894" s="45">
        <f>SUMIF(ResumenCotizacion!$C:$C,E894,ResumenCotizacion!$P:$P)</f>
        <v>0</v>
      </c>
      <c r="W894" s="75">
        <f>IF(H894="USD",S894*SolCotizacion!$J$18,S894)</f>
        <v>227010.85</v>
      </c>
      <c r="X894" s="3">
        <f>ROUND(W894/(1-VLOOKUP("Total porcentaje:",ResumenCotizacion!$F:$H,3,0)),2)</f>
        <v>227010.85</v>
      </c>
      <c r="Y894" s="3">
        <f t="shared" si="41"/>
        <v>0</v>
      </c>
    </row>
    <row r="895" spans="1:25" ht="14.25" x14ac:dyDescent="0.2">
      <c r="A895" s="18" t="str">
        <f t="shared" si="39"/>
        <v>Catalogo principalCSP ACADEMICOc630aa52-f084-42fb-b8b6-667e2f7e8030</v>
      </c>
      <c r="B895" s="18" t="str">
        <f t="shared" si="40"/>
        <v>c630aa52-f084-42fb-b8b6-667e2f7e8030CSP ACADEMICO</v>
      </c>
      <c r="C895" s="18"/>
      <c r="D895" s="18" t="s">
        <v>122</v>
      </c>
      <c r="E895" s="46" t="s">
        <v>1913</v>
      </c>
      <c r="F895" s="85" t="s">
        <v>1339</v>
      </c>
      <c r="G895" s="18" t="s">
        <v>122</v>
      </c>
      <c r="H895" s="45" t="s">
        <v>125</v>
      </c>
      <c r="I895" s="18" t="s">
        <v>75</v>
      </c>
      <c r="J895" s="49" t="s">
        <v>1914</v>
      </c>
      <c r="K895" s="48" t="s">
        <v>28</v>
      </c>
      <c r="L895" s="47" t="s">
        <v>90</v>
      </c>
      <c r="M895" s="44" t="s">
        <v>74</v>
      </c>
      <c r="N895" s="78" t="s">
        <v>75</v>
      </c>
      <c r="O895" s="78" t="s">
        <v>75</v>
      </c>
      <c r="P895" s="78" t="s">
        <v>75</v>
      </c>
      <c r="Q895" s="43" t="s">
        <v>1913</v>
      </c>
      <c r="R895" s="53" t="s">
        <v>76</v>
      </c>
      <c r="S895" s="76">
        <v>550</v>
      </c>
      <c r="T895" s="37">
        <v>1</v>
      </c>
      <c r="U895" s="83">
        <v>1</v>
      </c>
      <c r="V895" s="45">
        <f>SUMIF(ResumenCotizacion!$C:$C,E895,ResumenCotizacion!$P:$P)</f>
        <v>0</v>
      </c>
      <c r="W895" s="75">
        <f>IF(H895="USD",S895*SolCotizacion!$J$18,S895)</f>
        <v>2270108.5</v>
      </c>
      <c r="X895" s="3">
        <f>ROUND(W895/(1-VLOOKUP("Total porcentaje:",ResumenCotizacion!$F:$H,3,0)),2)</f>
        <v>2270108.5</v>
      </c>
      <c r="Y895" s="3">
        <f t="shared" si="41"/>
        <v>0</v>
      </c>
    </row>
    <row r="896" spans="1:25" ht="14.25" x14ac:dyDescent="0.2">
      <c r="A896" s="18" t="str">
        <f t="shared" si="39"/>
        <v>Catalogo principalCSP ACADEMICOec85264a-bee0-4390-90d1-5e6d2d5d0f75</v>
      </c>
      <c r="B896" s="18" t="str">
        <f t="shared" si="40"/>
        <v>ec85264a-bee0-4390-90d1-5e6d2d5d0f75CSP ACADEMICO</v>
      </c>
      <c r="C896" s="18"/>
      <c r="D896" s="18" t="s">
        <v>122</v>
      </c>
      <c r="E896" s="46" t="s">
        <v>1915</v>
      </c>
      <c r="F896" s="85" t="s">
        <v>1339</v>
      </c>
      <c r="G896" s="18" t="s">
        <v>122</v>
      </c>
      <c r="H896" s="45" t="s">
        <v>125</v>
      </c>
      <c r="I896" s="18" t="s">
        <v>75</v>
      </c>
      <c r="J896" s="49" t="s">
        <v>1916</v>
      </c>
      <c r="K896" s="48" t="s">
        <v>28</v>
      </c>
      <c r="L896" s="47" t="s">
        <v>90</v>
      </c>
      <c r="M896" s="44" t="s">
        <v>74</v>
      </c>
      <c r="N896" s="78" t="s">
        <v>75</v>
      </c>
      <c r="O896" s="78" t="s">
        <v>75</v>
      </c>
      <c r="P896" s="78" t="s">
        <v>75</v>
      </c>
      <c r="Q896" s="43" t="s">
        <v>1915</v>
      </c>
      <c r="R896" s="53" t="s">
        <v>76</v>
      </c>
      <c r="S896" s="76">
        <v>74.3</v>
      </c>
      <c r="T896" s="37">
        <v>1</v>
      </c>
      <c r="U896" s="83">
        <v>1</v>
      </c>
      <c r="V896" s="45">
        <f>SUMIF(ResumenCotizacion!$C:$C,E896,ResumenCotizacion!$P:$P)</f>
        <v>0</v>
      </c>
      <c r="W896" s="75">
        <f>IF(H896="USD",S896*SolCotizacion!$J$18,S896)</f>
        <v>306671.02100000001</v>
      </c>
      <c r="X896" s="3">
        <f>ROUND(W896/(1-VLOOKUP("Total porcentaje:",ResumenCotizacion!$F:$H,3,0)),2)</f>
        <v>306671.02</v>
      </c>
      <c r="Y896" s="3">
        <f t="shared" si="41"/>
        <v>0</v>
      </c>
    </row>
    <row r="897" spans="1:25" ht="14.25" x14ac:dyDescent="0.2">
      <c r="A897" s="18" t="str">
        <f t="shared" si="39"/>
        <v>Catalogo principalCSP ACADEMICOe0fbdbc4-beb2-4245-9a33-779747ac88a3</v>
      </c>
      <c r="B897" s="18" t="str">
        <f t="shared" si="40"/>
        <v>e0fbdbc4-beb2-4245-9a33-779747ac88a3CSP ACADEMICO</v>
      </c>
      <c r="C897" s="18"/>
      <c r="D897" s="18" t="s">
        <v>122</v>
      </c>
      <c r="E897" s="46" t="s">
        <v>1917</v>
      </c>
      <c r="F897" s="85" t="s">
        <v>1339</v>
      </c>
      <c r="G897" s="18" t="s">
        <v>122</v>
      </c>
      <c r="H897" s="45" t="s">
        <v>125</v>
      </c>
      <c r="I897" s="18" t="s">
        <v>75</v>
      </c>
      <c r="J897" s="49" t="s">
        <v>1918</v>
      </c>
      <c r="K897" s="48" t="s">
        <v>28</v>
      </c>
      <c r="L897" s="47" t="s">
        <v>90</v>
      </c>
      <c r="M897" s="44" t="s">
        <v>74</v>
      </c>
      <c r="N897" s="78" t="s">
        <v>75</v>
      </c>
      <c r="O897" s="78" t="s">
        <v>75</v>
      </c>
      <c r="P897" s="78" t="s">
        <v>75</v>
      </c>
      <c r="Q897" s="43" t="s">
        <v>1917</v>
      </c>
      <c r="R897" s="53" t="s">
        <v>76</v>
      </c>
      <c r="S897" s="76">
        <v>54</v>
      </c>
      <c r="T897" s="37">
        <v>1</v>
      </c>
      <c r="U897" s="83">
        <v>1</v>
      </c>
      <c r="V897" s="45">
        <f>SUMIF(ResumenCotizacion!$C:$C,E897,ResumenCotizacion!$P:$P)</f>
        <v>0</v>
      </c>
      <c r="W897" s="75">
        <f>IF(H897="USD",S897*SolCotizacion!$J$18,S897)</f>
        <v>222883.38</v>
      </c>
      <c r="X897" s="3">
        <f>ROUND(W897/(1-VLOOKUP("Total porcentaje:",ResumenCotizacion!$F:$H,3,0)),2)</f>
        <v>222883.38</v>
      </c>
      <c r="Y897" s="3">
        <f t="shared" si="41"/>
        <v>0</v>
      </c>
    </row>
    <row r="898" spans="1:25" ht="14.25" x14ac:dyDescent="0.2">
      <c r="A898" s="18" t="str">
        <f t="shared" ref="A898:A961" si="42">D898&amp;F898&amp;E898</f>
        <v>Catalogo principalCSP ACADEMICO0e9552f2-3ef7-4ed1-bac0-2cce1308b21b</v>
      </c>
      <c r="B898" s="18" t="str">
        <f t="shared" ref="B898:B961" si="43">E898&amp;F898</f>
        <v>0e9552f2-3ef7-4ed1-bac0-2cce1308b21bCSP ACADEMICO</v>
      </c>
      <c r="C898" s="18"/>
      <c r="D898" s="18" t="s">
        <v>122</v>
      </c>
      <c r="E898" s="46" t="s">
        <v>1919</v>
      </c>
      <c r="F898" s="85" t="s">
        <v>1339</v>
      </c>
      <c r="G898" s="18" t="s">
        <v>122</v>
      </c>
      <c r="H898" s="45" t="s">
        <v>125</v>
      </c>
      <c r="I898" s="18" t="s">
        <v>75</v>
      </c>
      <c r="J898" s="49" t="s">
        <v>1920</v>
      </c>
      <c r="K898" s="48" t="s">
        <v>28</v>
      </c>
      <c r="L898" s="47" t="s">
        <v>90</v>
      </c>
      <c r="M898" s="44" t="s">
        <v>74</v>
      </c>
      <c r="N898" s="78" t="s">
        <v>75</v>
      </c>
      <c r="O898" s="78" t="s">
        <v>75</v>
      </c>
      <c r="P898" s="78" t="s">
        <v>75</v>
      </c>
      <c r="Q898" s="43" t="s">
        <v>1919</v>
      </c>
      <c r="R898" s="53" t="s">
        <v>76</v>
      </c>
      <c r="S898" s="76">
        <v>5.8</v>
      </c>
      <c r="T898" s="37">
        <v>1</v>
      </c>
      <c r="U898" s="83">
        <v>1</v>
      </c>
      <c r="V898" s="45">
        <f>SUMIF(ResumenCotizacion!$C:$C,E898,ResumenCotizacion!$P:$P)</f>
        <v>0</v>
      </c>
      <c r="W898" s="75">
        <f>IF(H898="USD",S898*SolCotizacion!$J$18,S898)</f>
        <v>23939.326000000001</v>
      </c>
      <c r="X898" s="3">
        <f>ROUND(W898/(1-VLOOKUP("Total porcentaje:",ResumenCotizacion!$F:$H,3,0)),2)</f>
        <v>23939.33</v>
      </c>
      <c r="Y898" s="3">
        <f t="shared" si="41"/>
        <v>0</v>
      </c>
    </row>
    <row r="899" spans="1:25" ht="14.25" x14ac:dyDescent="0.2">
      <c r="A899" s="18" t="str">
        <f t="shared" si="42"/>
        <v>Catalogo principalCSP ACADEMICO72da854c-7a82-4462-9aff-8cc32763fa21</v>
      </c>
      <c r="B899" s="18" t="str">
        <f t="shared" si="43"/>
        <v>72da854c-7a82-4462-9aff-8cc32763fa21CSP ACADEMICO</v>
      </c>
      <c r="C899" s="18"/>
      <c r="D899" s="18" t="s">
        <v>122</v>
      </c>
      <c r="E899" s="46" t="s">
        <v>1921</v>
      </c>
      <c r="F899" s="85" t="s">
        <v>1339</v>
      </c>
      <c r="G899" s="18" t="s">
        <v>122</v>
      </c>
      <c r="H899" s="45" t="s">
        <v>125</v>
      </c>
      <c r="I899" s="18" t="s">
        <v>75</v>
      </c>
      <c r="J899" s="49" t="s">
        <v>1922</v>
      </c>
      <c r="K899" s="48" t="s">
        <v>28</v>
      </c>
      <c r="L899" s="47" t="s">
        <v>90</v>
      </c>
      <c r="M899" s="44" t="s">
        <v>74</v>
      </c>
      <c r="N899" s="78" t="s">
        <v>75</v>
      </c>
      <c r="O899" s="78" t="s">
        <v>75</v>
      </c>
      <c r="P899" s="78" t="s">
        <v>75</v>
      </c>
      <c r="Q899" s="43" t="s">
        <v>1921</v>
      </c>
      <c r="R899" s="53" t="s">
        <v>76</v>
      </c>
      <c r="S899" s="76">
        <v>4.3</v>
      </c>
      <c r="T899" s="37">
        <v>1</v>
      </c>
      <c r="U899" s="83">
        <v>1</v>
      </c>
      <c r="V899" s="45">
        <f>SUMIF(ResumenCotizacion!$C:$C,E899,ResumenCotizacion!$P:$P)</f>
        <v>0</v>
      </c>
      <c r="W899" s="75">
        <f>IF(H899="USD",S899*SolCotizacion!$J$18,S899)</f>
        <v>17748.120999999999</v>
      </c>
      <c r="X899" s="3">
        <f>ROUND(W899/(1-VLOOKUP("Total porcentaje:",ResumenCotizacion!$F:$H,3,0)),2)</f>
        <v>17748.12</v>
      </c>
      <c r="Y899" s="3">
        <f t="shared" ref="Y899:Y962" si="44">V899*X899</f>
        <v>0</v>
      </c>
    </row>
    <row r="900" spans="1:25" ht="14.25" x14ac:dyDescent="0.2">
      <c r="A900" s="18" t="str">
        <f t="shared" si="42"/>
        <v>Catalogo principalCSP ACADEMICO7e16efcb-382c-43aa-96b6-0547f5014c4b</v>
      </c>
      <c r="B900" s="18" t="str">
        <f t="shared" si="43"/>
        <v>7e16efcb-382c-43aa-96b6-0547f5014c4bCSP ACADEMICO</v>
      </c>
      <c r="C900" s="18"/>
      <c r="D900" s="18" t="s">
        <v>122</v>
      </c>
      <c r="E900" s="46" t="s">
        <v>1923</v>
      </c>
      <c r="F900" s="85" t="s">
        <v>1339</v>
      </c>
      <c r="G900" s="18" t="s">
        <v>122</v>
      </c>
      <c r="H900" s="45" t="s">
        <v>125</v>
      </c>
      <c r="I900" s="18" t="s">
        <v>75</v>
      </c>
      <c r="J900" s="49" t="s">
        <v>1924</v>
      </c>
      <c r="K900" s="48" t="s">
        <v>28</v>
      </c>
      <c r="L900" s="47" t="s">
        <v>90</v>
      </c>
      <c r="M900" s="44" t="s">
        <v>74</v>
      </c>
      <c r="N900" s="78" t="s">
        <v>75</v>
      </c>
      <c r="O900" s="78" t="s">
        <v>75</v>
      </c>
      <c r="P900" s="78" t="s">
        <v>75</v>
      </c>
      <c r="Q900" s="43" t="s">
        <v>1923</v>
      </c>
      <c r="R900" s="53" t="s">
        <v>76</v>
      </c>
      <c r="S900" s="76">
        <v>10.8</v>
      </c>
      <c r="T900" s="37">
        <v>1</v>
      </c>
      <c r="U900" s="83">
        <v>1</v>
      </c>
      <c r="V900" s="45">
        <f>SUMIF(ResumenCotizacion!$C:$C,E900,ResumenCotizacion!$P:$P)</f>
        <v>0</v>
      </c>
      <c r="W900" s="75">
        <f>IF(H900="USD",S900*SolCotizacion!$J$18,S900)</f>
        <v>44576.676000000007</v>
      </c>
      <c r="X900" s="3">
        <f>ROUND(W900/(1-VLOOKUP("Total porcentaje:",ResumenCotizacion!$F:$H,3,0)),2)</f>
        <v>44576.68</v>
      </c>
      <c r="Y900" s="3">
        <f t="shared" si="44"/>
        <v>0</v>
      </c>
    </row>
    <row r="901" spans="1:25" ht="14.25" x14ac:dyDescent="0.2">
      <c r="A901" s="18" t="str">
        <f t="shared" si="42"/>
        <v>Catalogo principalCSP ACADEMICO8f69e39d-0739-4a4f-897f-6f5da951ae03</v>
      </c>
      <c r="B901" s="18" t="str">
        <f t="shared" si="43"/>
        <v>8f69e39d-0739-4a4f-897f-6f5da951ae03CSP ACADEMICO</v>
      </c>
      <c r="C901" s="18"/>
      <c r="D901" s="18" t="s">
        <v>122</v>
      </c>
      <c r="E901" s="46" t="s">
        <v>1925</v>
      </c>
      <c r="F901" s="85" t="s">
        <v>1339</v>
      </c>
      <c r="G901" s="18" t="s">
        <v>122</v>
      </c>
      <c r="H901" s="45" t="s">
        <v>125</v>
      </c>
      <c r="I901" s="18" t="s">
        <v>75</v>
      </c>
      <c r="J901" s="49" t="s">
        <v>1926</v>
      </c>
      <c r="K901" s="48" t="s">
        <v>28</v>
      </c>
      <c r="L901" s="47" t="s">
        <v>90</v>
      </c>
      <c r="M901" s="44" t="s">
        <v>74</v>
      </c>
      <c r="N901" s="78" t="s">
        <v>75</v>
      </c>
      <c r="O901" s="78" t="s">
        <v>75</v>
      </c>
      <c r="P901" s="78" t="s">
        <v>75</v>
      </c>
      <c r="Q901" s="43" t="s">
        <v>1925</v>
      </c>
      <c r="R901" s="53" t="s">
        <v>76</v>
      </c>
      <c r="S901" s="76">
        <v>8</v>
      </c>
      <c r="T901" s="37">
        <v>1</v>
      </c>
      <c r="U901" s="83">
        <v>1</v>
      </c>
      <c r="V901" s="45">
        <f>SUMIF(ResumenCotizacion!$C:$C,E901,ResumenCotizacion!$P:$P)</f>
        <v>0</v>
      </c>
      <c r="W901" s="75">
        <f>IF(H901="USD",S901*SolCotizacion!$J$18,S901)</f>
        <v>33019.760000000002</v>
      </c>
      <c r="X901" s="3">
        <f>ROUND(W901/(1-VLOOKUP("Total porcentaje:",ResumenCotizacion!$F:$H,3,0)),2)</f>
        <v>33019.760000000002</v>
      </c>
      <c r="Y901" s="3">
        <f t="shared" si="44"/>
        <v>0</v>
      </c>
    </row>
    <row r="902" spans="1:25" ht="14.25" x14ac:dyDescent="0.2">
      <c r="A902" s="18" t="str">
        <f t="shared" si="42"/>
        <v>Catalogo principalCSP ACADEMICOa5676fc6-38bb-4f91-9618-81a0c9465a6f</v>
      </c>
      <c r="B902" s="18" t="str">
        <f t="shared" si="43"/>
        <v>a5676fc6-38bb-4f91-9618-81a0c9465a6fCSP ACADEMICO</v>
      </c>
      <c r="C902" s="18"/>
      <c r="D902" s="18" t="s">
        <v>122</v>
      </c>
      <c r="E902" s="46" t="s">
        <v>1927</v>
      </c>
      <c r="F902" s="85" t="s">
        <v>1339</v>
      </c>
      <c r="G902" s="18" t="s">
        <v>122</v>
      </c>
      <c r="H902" s="45" t="s">
        <v>125</v>
      </c>
      <c r="I902" s="18" t="s">
        <v>75</v>
      </c>
      <c r="J902" s="49" t="s">
        <v>1928</v>
      </c>
      <c r="K902" s="48" t="s">
        <v>28</v>
      </c>
      <c r="L902" s="47" t="s">
        <v>90</v>
      </c>
      <c r="M902" s="44" t="s">
        <v>74</v>
      </c>
      <c r="N902" s="78" t="s">
        <v>75</v>
      </c>
      <c r="O902" s="78" t="s">
        <v>75</v>
      </c>
      <c r="P902" s="78" t="s">
        <v>75</v>
      </c>
      <c r="Q902" s="43" t="s">
        <v>1927</v>
      </c>
      <c r="R902" s="53" t="s">
        <v>76</v>
      </c>
      <c r="S902" s="76">
        <v>8</v>
      </c>
      <c r="T902" s="37">
        <v>1</v>
      </c>
      <c r="U902" s="83">
        <v>1</v>
      </c>
      <c r="V902" s="45">
        <f>SUMIF(ResumenCotizacion!$C:$C,E902,ResumenCotizacion!$P:$P)</f>
        <v>0</v>
      </c>
      <c r="W902" s="75">
        <f>IF(H902="USD",S902*SolCotizacion!$J$18,S902)</f>
        <v>33019.760000000002</v>
      </c>
      <c r="X902" s="3">
        <f>ROUND(W902/(1-VLOOKUP("Total porcentaje:",ResumenCotizacion!$F:$H,3,0)),2)</f>
        <v>33019.760000000002</v>
      </c>
      <c r="Y902" s="3">
        <f t="shared" si="44"/>
        <v>0</v>
      </c>
    </row>
    <row r="903" spans="1:25" ht="14.25" x14ac:dyDescent="0.2">
      <c r="A903" s="18" t="str">
        <f t="shared" si="42"/>
        <v>Catalogo principalCSP ACADEMICO0126406e-ff5b-448e-affb-6d253c4c720c</v>
      </c>
      <c r="B903" s="18" t="str">
        <f t="shared" si="43"/>
        <v>0126406e-ff5b-448e-affb-6d253c4c720cCSP ACADEMICO</v>
      </c>
      <c r="C903" s="18"/>
      <c r="D903" s="18" t="s">
        <v>122</v>
      </c>
      <c r="E903" s="46" t="s">
        <v>1929</v>
      </c>
      <c r="F903" s="85" t="s">
        <v>1339</v>
      </c>
      <c r="G903" s="18" t="s">
        <v>122</v>
      </c>
      <c r="H903" s="45" t="s">
        <v>125</v>
      </c>
      <c r="I903" s="18" t="s">
        <v>75</v>
      </c>
      <c r="J903" s="49" t="s">
        <v>1930</v>
      </c>
      <c r="K903" s="48" t="s">
        <v>28</v>
      </c>
      <c r="L903" s="47" t="s">
        <v>90</v>
      </c>
      <c r="M903" s="44" t="s">
        <v>74</v>
      </c>
      <c r="N903" s="78" t="s">
        <v>75</v>
      </c>
      <c r="O903" s="78" t="s">
        <v>75</v>
      </c>
      <c r="P903" s="78" t="s">
        <v>75</v>
      </c>
      <c r="Q903" s="43" t="s">
        <v>1929</v>
      </c>
      <c r="R903" s="53" t="s">
        <v>76</v>
      </c>
      <c r="S903" s="76">
        <v>6</v>
      </c>
      <c r="T903" s="37">
        <v>1</v>
      </c>
      <c r="U903" s="83">
        <v>1</v>
      </c>
      <c r="V903" s="45">
        <f>SUMIF(ResumenCotizacion!$C:$C,E903,ResumenCotizacion!$P:$P)</f>
        <v>0</v>
      </c>
      <c r="W903" s="75">
        <f>IF(H903="USD",S903*SolCotizacion!$J$18,S903)</f>
        <v>24764.82</v>
      </c>
      <c r="X903" s="3">
        <f>ROUND(W903/(1-VLOOKUP("Total porcentaje:",ResumenCotizacion!$F:$H,3,0)),2)</f>
        <v>24764.82</v>
      </c>
      <c r="Y903" s="3">
        <f t="shared" si="44"/>
        <v>0</v>
      </c>
    </row>
    <row r="904" spans="1:25" ht="14.25" x14ac:dyDescent="0.2">
      <c r="A904" s="18" t="str">
        <f t="shared" si="42"/>
        <v>Catalogo principalCSP ACADEMICO2de2d245-c87f-4d5b-8a2b-cdb430ed42ba</v>
      </c>
      <c r="B904" s="18" t="str">
        <f t="shared" si="43"/>
        <v>2de2d245-c87f-4d5b-8a2b-cdb430ed42baCSP ACADEMICO</v>
      </c>
      <c r="C904" s="18"/>
      <c r="D904" s="18" t="s">
        <v>122</v>
      </c>
      <c r="E904" s="46" t="s">
        <v>1931</v>
      </c>
      <c r="F904" s="85" t="s">
        <v>1339</v>
      </c>
      <c r="G904" s="18" t="s">
        <v>122</v>
      </c>
      <c r="H904" s="45" t="s">
        <v>125</v>
      </c>
      <c r="I904" s="18" t="s">
        <v>75</v>
      </c>
      <c r="J904" s="49" t="s">
        <v>1932</v>
      </c>
      <c r="K904" s="48" t="s">
        <v>28</v>
      </c>
      <c r="L904" s="47" t="s">
        <v>90</v>
      </c>
      <c r="M904" s="44" t="s">
        <v>74</v>
      </c>
      <c r="N904" s="78" t="s">
        <v>75</v>
      </c>
      <c r="O904" s="78" t="s">
        <v>75</v>
      </c>
      <c r="P904" s="78" t="s">
        <v>75</v>
      </c>
      <c r="Q904" s="43" t="s">
        <v>1931</v>
      </c>
      <c r="R904" s="53" t="s">
        <v>76</v>
      </c>
      <c r="S904" s="76">
        <v>82.5</v>
      </c>
      <c r="T904" s="37">
        <v>1</v>
      </c>
      <c r="U904" s="83">
        <v>1</v>
      </c>
      <c r="V904" s="45">
        <f>SUMIF(ResumenCotizacion!$C:$C,E904,ResumenCotizacion!$P:$P)</f>
        <v>0</v>
      </c>
      <c r="W904" s="75">
        <f>IF(H904="USD",S904*SolCotizacion!$J$18,S904)</f>
        <v>340516.27500000002</v>
      </c>
      <c r="X904" s="3">
        <f>ROUND(W904/(1-VLOOKUP("Total porcentaje:",ResumenCotizacion!$F:$H,3,0)),2)</f>
        <v>340516.28</v>
      </c>
      <c r="Y904" s="3">
        <f t="shared" si="44"/>
        <v>0</v>
      </c>
    </row>
    <row r="905" spans="1:25" ht="14.25" x14ac:dyDescent="0.2">
      <c r="A905" s="18" t="str">
        <f t="shared" si="42"/>
        <v>Catalogo principalCSP ACADEMICO9f2ada2f-6106-44c5-954f-40c429677b07</v>
      </c>
      <c r="B905" s="18" t="str">
        <f t="shared" si="43"/>
        <v>9f2ada2f-6106-44c5-954f-40c429677b07CSP ACADEMICO</v>
      </c>
      <c r="C905" s="18"/>
      <c r="D905" s="18" t="s">
        <v>122</v>
      </c>
      <c r="E905" s="46" t="s">
        <v>1933</v>
      </c>
      <c r="F905" s="85" t="s">
        <v>1339</v>
      </c>
      <c r="G905" s="18" t="s">
        <v>122</v>
      </c>
      <c r="H905" s="45" t="s">
        <v>125</v>
      </c>
      <c r="I905" s="18" t="s">
        <v>75</v>
      </c>
      <c r="J905" s="49" t="s">
        <v>1934</v>
      </c>
      <c r="K905" s="48" t="s">
        <v>28</v>
      </c>
      <c r="L905" s="47" t="s">
        <v>90</v>
      </c>
      <c r="M905" s="44" t="s">
        <v>74</v>
      </c>
      <c r="N905" s="78" t="s">
        <v>75</v>
      </c>
      <c r="O905" s="78" t="s">
        <v>75</v>
      </c>
      <c r="P905" s="78" t="s">
        <v>75</v>
      </c>
      <c r="Q905" s="43" t="s">
        <v>1933</v>
      </c>
      <c r="R905" s="53" t="s">
        <v>76</v>
      </c>
      <c r="S905" s="76">
        <v>60</v>
      </c>
      <c r="T905" s="37">
        <v>1</v>
      </c>
      <c r="U905" s="83">
        <v>1</v>
      </c>
      <c r="V905" s="45">
        <f>SUMIF(ResumenCotizacion!$C:$C,E905,ResumenCotizacion!$P:$P)</f>
        <v>0</v>
      </c>
      <c r="W905" s="75">
        <f>IF(H905="USD",S905*SolCotizacion!$J$18,S905)</f>
        <v>247648.2</v>
      </c>
      <c r="X905" s="3">
        <f>ROUND(W905/(1-VLOOKUP("Total porcentaje:",ResumenCotizacion!$F:$H,3,0)),2)</f>
        <v>247648.2</v>
      </c>
      <c r="Y905" s="3">
        <f t="shared" si="44"/>
        <v>0</v>
      </c>
    </row>
    <row r="906" spans="1:25" ht="14.25" x14ac:dyDescent="0.2">
      <c r="A906" s="18" t="str">
        <f t="shared" si="42"/>
        <v>Catalogo principalCSP ACADEMICOac89e3d4-d998-49f7-b8c9-aa3b41767cb1</v>
      </c>
      <c r="B906" s="18" t="str">
        <f t="shared" si="43"/>
        <v>ac89e3d4-d998-49f7-b8c9-aa3b41767cb1CSP ACADEMICO</v>
      </c>
      <c r="C906" s="18"/>
      <c r="D906" s="18" t="s">
        <v>122</v>
      </c>
      <c r="E906" s="46" t="s">
        <v>1935</v>
      </c>
      <c r="F906" s="85" t="s">
        <v>1339</v>
      </c>
      <c r="G906" s="18" t="s">
        <v>122</v>
      </c>
      <c r="H906" s="45" t="s">
        <v>125</v>
      </c>
      <c r="I906" s="18" t="s">
        <v>75</v>
      </c>
      <c r="J906" s="49" t="s">
        <v>1936</v>
      </c>
      <c r="K906" s="48" t="s">
        <v>28</v>
      </c>
      <c r="L906" s="47" t="s">
        <v>90</v>
      </c>
      <c r="M906" s="44" t="s">
        <v>74</v>
      </c>
      <c r="N906" s="78" t="s">
        <v>75</v>
      </c>
      <c r="O906" s="78" t="s">
        <v>75</v>
      </c>
      <c r="P906" s="78" t="s">
        <v>75</v>
      </c>
      <c r="Q906" s="43" t="s">
        <v>1935</v>
      </c>
      <c r="R906" s="53" t="s">
        <v>76</v>
      </c>
      <c r="S906" s="76">
        <v>275</v>
      </c>
      <c r="T906" s="37">
        <v>1</v>
      </c>
      <c r="U906" s="83">
        <v>1</v>
      </c>
      <c r="V906" s="45">
        <f>SUMIF(ResumenCotizacion!$C:$C,E906,ResumenCotizacion!$P:$P)</f>
        <v>0</v>
      </c>
      <c r="W906" s="75">
        <f>IF(H906="USD",S906*SolCotizacion!$J$18,S906)</f>
        <v>1135054.25</v>
      </c>
      <c r="X906" s="3">
        <f>ROUND(W906/(1-VLOOKUP("Total porcentaje:",ResumenCotizacion!$F:$H,3,0)),2)</f>
        <v>1135054.25</v>
      </c>
      <c r="Y906" s="3">
        <f t="shared" si="44"/>
        <v>0</v>
      </c>
    </row>
    <row r="907" spans="1:25" ht="14.25" x14ac:dyDescent="0.2">
      <c r="A907" s="18" t="str">
        <f t="shared" si="42"/>
        <v>Catalogo principalCSP ACADEMICOc0f3ab66-5e0b-40a7-a725-78e8265e763a</v>
      </c>
      <c r="B907" s="18" t="str">
        <f t="shared" si="43"/>
        <v>c0f3ab66-5e0b-40a7-a725-78e8265e763aCSP ACADEMICO</v>
      </c>
      <c r="C907" s="18"/>
      <c r="D907" s="18" t="s">
        <v>122</v>
      </c>
      <c r="E907" s="46" t="s">
        <v>1937</v>
      </c>
      <c r="F907" s="85" t="s">
        <v>1339</v>
      </c>
      <c r="G907" s="18" t="s">
        <v>122</v>
      </c>
      <c r="H907" s="45" t="s">
        <v>125</v>
      </c>
      <c r="I907" s="18" t="s">
        <v>75</v>
      </c>
      <c r="J907" s="49" t="s">
        <v>1938</v>
      </c>
      <c r="K907" s="48" t="s">
        <v>28</v>
      </c>
      <c r="L907" s="47" t="s">
        <v>90</v>
      </c>
      <c r="M907" s="44" t="s">
        <v>74</v>
      </c>
      <c r="N907" s="78" t="s">
        <v>75</v>
      </c>
      <c r="O907" s="78" t="s">
        <v>75</v>
      </c>
      <c r="P907" s="78" t="s">
        <v>75</v>
      </c>
      <c r="Q907" s="43" t="s">
        <v>1937</v>
      </c>
      <c r="R907" s="53" t="s">
        <v>76</v>
      </c>
      <c r="S907" s="76">
        <v>200</v>
      </c>
      <c r="T907" s="37">
        <v>1</v>
      </c>
      <c r="U907" s="83">
        <v>1</v>
      </c>
      <c r="V907" s="45">
        <f>SUMIF(ResumenCotizacion!$C:$C,E907,ResumenCotizacion!$P:$P)</f>
        <v>0</v>
      </c>
      <c r="W907" s="75">
        <f>IF(H907="USD",S907*SolCotizacion!$J$18,S907)</f>
        <v>825494</v>
      </c>
      <c r="X907" s="3">
        <f>ROUND(W907/(1-VLOOKUP("Total porcentaje:",ResumenCotizacion!$F:$H,3,0)),2)</f>
        <v>825494</v>
      </c>
      <c r="Y907" s="3">
        <f t="shared" si="44"/>
        <v>0</v>
      </c>
    </row>
    <row r="908" spans="1:25" ht="14.25" x14ac:dyDescent="0.2">
      <c r="A908" s="18" t="str">
        <f t="shared" si="42"/>
        <v>Catalogo principalCSP ACADEMICO3181e3ee-ecc7-496b-809f-9c319c28d682</v>
      </c>
      <c r="B908" s="18" t="str">
        <f t="shared" si="43"/>
        <v>3181e3ee-ecc7-496b-809f-9c319c28d682CSP ACADEMICO</v>
      </c>
      <c r="C908" s="18"/>
      <c r="D908" s="18" t="s">
        <v>122</v>
      </c>
      <c r="E908" s="46" t="s">
        <v>1939</v>
      </c>
      <c r="F908" s="85" t="s">
        <v>1339</v>
      </c>
      <c r="G908" s="18" t="s">
        <v>122</v>
      </c>
      <c r="H908" s="45" t="s">
        <v>125</v>
      </c>
      <c r="I908" s="18" t="s">
        <v>75</v>
      </c>
      <c r="J908" s="49" t="s">
        <v>1940</v>
      </c>
      <c r="K908" s="48" t="s">
        <v>28</v>
      </c>
      <c r="L908" s="47" t="s">
        <v>90</v>
      </c>
      <c r="M908" s="44" t="s">
        <v>74</v>
      </c>
      <c r="N908" s="78" t="s">
        <v>75</v>
      </c>
      <c r="O908" s="78" t="s">
        <v>75</v>
      </c>
      <c r="P908" s="78" t="s">
        <v>75</v>
      </c>
      <c r="Q908" s="43" t="s">
        <v>1939</v>
      </c>
      <c r="R908" s="53" t="s">
        <v>76</v>
      </c>
      <c r="S908" s="76">
        <v>2.8</v>
      </c>
      <c r="T908" s="37">
        <v>1</v>
      </c>
      <c r="U908" s="83">
        <v>1</v>
      </c>
      <c r="V908" s="45">
        <f>SUMIF(ResumenCotizacion!$C:$C,E908,ResumenCotizacion!$P:$P)</f>
        <v>0</v>
      </c>
      <c r="W908" s="75">
        <f>IF(H908="USD",S908*SolCotizacion!$J$18,S908)</f>
        <v>11556.915999999999</v>
      </c>
      <c r="X908" s="3">
        <f>ROUND(W908/(1-VLOOKUP("Total porcentaje:",ResumenCotizacion!$F:$H,3,0)),2)</f>
        <v>11556.92</v>
      </c>
      <c r="Y908" s="3">
        <f t="shared" si="44"/>
        <v>0</v>
      </c>
    </row>
    <row r="909" spans="1:25" ht="14.25" x14ac:dyDescent="0.2">
      <c r="A909" s="18" t="str">
        <f t="shared" si="42"/>
        <v>Catalogo principalCSP ACADEMICOb50ee3c3-2be5-46cb-a027-3a1b4fb100ee</v>
      </c>
      <c r="B909" s="18" t="str">
        <f t="shared" si="43"/>
        <v>b50ee3c3-2be5-46cb-a027-3a1b4fb100eeCSP ACADEMICO</v>
      </c>
      <c r="C909" s="18"/>
      <c r="D909" s="18" t="s">
        <v>122</v>
      </c>
      <c r="E909" s="46" t="s">
        <v>1941</v>
      </c>
      <c r="F909" s="85" t="s">
        <v>1339</v>
      </c>
      <c r="G909" s="18" t="s">
        <v>122</v>
      </c>
      <c r="H909" s="45" t="s">
        <v>125</v>
      </c>
      <c r="I909" s="18" t="s">
        <v>75</v>
      </c>
      <c r="J909" s="49" t="s">
        <v>1942</v>
      </c>
      <c r="K909" s="48" t="s">
        <v>28</v>
      </c>
      <c r="L909" s="47" t="s">
        <v>90</v>
      </c>
      <c r="M909" s="44" t="s">
        <v>74</v>
      </c>
      <c r="N909" s="78" t="s">
        <v>75</v>
      </c>
      <c r="O909" s="78" t="s">
        <v>75</v>
      </c>
      <c r="P909" s="78" t="s">
        <v>75</v>
      </c>
      <c r="Q909" s="43" t="s">
        <v>1941</v>
      </c>
      <c r="R909" s="53" t="s">
        <v>76</v>
      </c>
      <c r="S909" s="76">
        <v>2</v>
      </c>
      <c r="T909" s="37">
        <v>1</v>
      </c>
      <c r="U909" s="83">
        <v>1</v>
      </c>
      <c r="V909" s="45">
        <f>SUMIF(ResumenCotizacion!$C:$C,E909,ResumenCotizacion!$P:$P)</f>
        <v>0</v>
      </c>
      <c r="W909" s="75">
        <f>IF(H909="USD",S909*SolCotizacion!$J$18,S909)</f>
        <v>8254.94</v>
      </c>
      <c r="X909" s="3">
        <f>ROUND(W909/(1-VLOOKUP("Total porcentaje:",ResumenCotizacion!$F:$H,3,0)),2)</f>
        <v>8254.94</v>
      </c>
      <c r="Y909" s="3">
        <f t="shared" si="44"/>
        <v>0</v>
      </c>
    </row>
    <row r="910" spans="1:25" ht="14.25" x14ac:dyDescent="0.2">
      <c r="A910" s="18" t="str">
        <f t="shared" si="42"/>
        <v>Catalogo principalCSP ACADEMICO5019942f-380e-403d-ab50-c80c5e7b6f99</v>
      </c>
      <c r="B910" s="18" t="str">
        <f t="shared" si="43"/>
        <v>5019942f-380e-403d-ab50-c80c5e7b6f99CSP ACADEMICO</v>
      </c>
      <c r="C910" s="18"/>
      <c r="D910" s="18" t="s">
        <v>122</v>
      </c>
      <c r="E910" s="46" t="s">
        <v>1943</v>
      </c>
      <c r="F910" s="85" t="s">
        <v>1339</v>
      </c>
      <c r="G910" s="18" t="s">
        <v>122</v>
      </c>
      <c r="H910" s="45" t="s">
        <v>125</v>
      </c>
      <c r="I910" s="18" t="s">
        <v>75</v>
      </c>
      <c r="J910" s="49" t="s">
        <v>1944</v>
      </c>
      <c r="K910" s="48" t="s">
        <v>28</v>
      </c>
      <c r="L910" s="47" t="s">
        <v>90</v>
      </c>
      <c r="M910" s="44" t="s">
        <v>74</v>
      </c>
      <c r="N910" s="78" t="s">
        <v>75</v>
      </c>
      <c r="O910" s="78" t="s">
        <v>75</v>
      </c>
      <c r="P910" s="78" t="s">
        <v>75</v>
      </c>
      <c r="Q910" s="43" t="s">
        <v>1943</v>
      </c>
      <c r="R910" s="53" t="s">
        <v>76</v>
      </c>
      <c r="S910" s="76">
        <v>0.25</v>
      </c>
      <c r="T910" s="37">
        <v>1</v>
      </c>
      <c r="U910" s="83">
        <v>1</v>
      </c>
      <c r="V910" s="45">
        <f>SUMIF(ResumenCotizacion!$C:$C,E910,ResumenCotizacion!$P:$P)</f>
        <v>0</v>
      </c>
      <c r="W910" s="75">
        <f>IF(H910="USD",S910*SolCotizacion!$J$18,S910)</f>
        <v>1031.8675000000001</v>
      </c>
      <c r="X910" s="3">
        <f>ROUND(W910/(1-VLOOKUP("Total porcentaje:",ResumenCotizacion!$F:$H,3,0)),2)</f>
        <v>1031.8699999999999</v>
      </c>
      <c r="Y910" s="3">
        <f t="shared" si="44"/>
        <v>0</v>
      </c>
    </row>
    <row r="911" spans="1:25" ht="14.25" x14ac:dyDescent="0.2">
      <c r="A911" s="18" t="str">
        <f t="shared" si="42"/>
        <v>Catalogo principalCSP ACADEMICO879b5e1a-eaa2-4ea9-a628-0b429b2e8732</v>
      </c>
      <c r="B911" s="18" t="str">
        <f t="shared" si="43"/>
        <v>879b5e1a-eaa2-4ea9-a628-0b429b2e8732CSP ACADEMICO</v>
      </c>
      <c r="C911" s="18"/>
      <c r="D911" s="18" t="s">
        <v>122</v>
      </c>
      <c r="E911" s="46" t="s">
        <v>1945</v>
      </c>
      <c r="F911" s="85" t="s">
        <v>1339</v>
      </c>
      <c r="G911" s="18" t="s">
        <v>122</v>
      </c>
      <c r="H911" s="45" t="s">
        <v>125</v>
      </c>
      <c r="I911" s="18" t="s">
        <v>75</v>
      </c>
      <c r="J911" s="49" t="s">
        <v>1946</v>
      </c>
      <c r="K911" s="48" t="s">
        <v>28</v>
      </c>
      <c r="L911" s="47" t="s">
        <v>90</v>
      </c>
      <c r="M911" s="44" t="s">
        <v>74</v>
      </c>
      <c r="N911" s="78" t="s">
        <v>75</v>
      </c>
      <c r="O911" s="78" t="s">
        <v>75</v>
      </c>
      <c r="P911" s="78" t="s">
        <v>75</v>
      </c>
      <c r="Q911" s="43" t="s">
        <v>1945</v>
      </c>
      <c r="R911" s="53" t="s">
        <v>76</v>
      </c>
      <c r="S911" s="76">
        <v>2</v>
      </c>
      <c r="T911" s="37">
        <v>1</v>
      </c>
      <c r="U911" s="83">
        <v>1</v>
      </c>
      <c r="V911" s="45">
        <f>SUMIF(ResumenCotizacion!$C:$C,E911,ResumenCotizacion!$P:$P)</f>
        <v>0</v>
      </c>
      <c r="W911" s="75">
        <f>IF(H911="USD",S911*SolCotizacion!$J$18,S911)</f>
        <v>8254.94</v>
      </c>
      <c r="X911" s="3">
        <f>ROUND(W911/(1-VLOOKUP("Total porcentaje:",ResumenCotizacion!$F:$H,3,0)),2)</f>
        <v>8254.94</v>
      </c>
      <c r="Y911" s="3">
        <f t="shared" si="44"/>
        <v>0</v>
      </c>
    </row>
    <row r="912" spans="1:25" ht="14.25" x14ac:dyDescent="0.2">
      <c r="A912" s="18" t="str">
        <f t="shared" si="42"/>
        <v>Catalogo principalCSP ACADEMICOf8b4fd51-b608-4bff-8c9c-99c94a598c47</v>
      </c>
      <c r="B912" s="18" t="str">
        <f t="shared" si="43"/>
        <v>f8b4fd51-b608-4bff-8c9c-99c94a598c47CSP ACADEMICO</v>
      </c>
      <c r="C912" s="18"/>
      <c r="D912" s="18" t="s">
        <v>122</v>
      </c>
      <c r="E912" s="46" t="s">
        <v>1947</v>
      </c>
      <c r="F912" s="85" t="s">
        <v>1339</v>
      </c>
      <c r="G912" s="18" t="s">
        <v>122</v>
      </c>
      <c r="H912" s="45" t="s">
        <v>125</v>
      </c>
      <c r="I912" s="18" t="s">
        <v>75</v>
      </c>
      <c r="J912" s="49" t="s">
        <v>1948</v>
      </c>
      <c r="K912" s="48" t="s">
        <v>28</v>
      </c>
      <c r="L912" s="47" t="s">
        <v>90</v>
      </c>
      <c r="M912" s="44" t="s">
        <v>74</v>
      </c>
      <c r="N912" s="78" t="s">
        <v>75</v>
      </c>
      <c r="O912" s="78" t="s">
        <v>75</v>
      </c>
      <c r="P912" s="78" t="s">
        <v>75</v>
      </c>
      <c r="Q912" s="43" t="s">
        <v>1947</v>
      </c>
      <c r="R912" s="53" t="s">
        <v>76</v>
      </c>
      <c r="S912" s="76">
        <v>2200</v>
      </c>
      <c r="T912" s="37">
        <v>1</v>
      </c>
      <c r="U912" s="83">
        <v>1</v>
      </c>
      <c r="V912" s="45">
        <f>SUMIF(ResumenCotizacion!$C:$C,E912,ResumenCotizacion!$P:$P)</f>
        <v>0</v>
      </c>
      <c r="W912" s="75">
        <f>IF(H912="USD",S912*SolCotizacion!$J$18,S912)</f>
        <v>9080434</v>
      </c>
      <c r="X912" s="3">
        <f>ROUND(W912/(1-VLOOKUP("Total porcentaje:",ResumenCotizacion!$F:$H,3,0)),2)</f>
        <v>9080434</v>
      </c>
      <c r="Y912" s="3">
        <f t="shared" si="44"/>
        <v>0</v>
      </c>
    </row>
    <row r="913" spans="1:25" ht="14.25" x14ac:dyDescent="0.2">
      <c r="A913" s="18" t="str">
        <f t="shared" si="42"/>
        <v>Catalogo principalCSP ACADEMICO33ff2320-2c6d-43b3-9fd0-593a80122634</v>
      </c>
      <c r="B913" s="18" t="str">
        <f t="shared" si="43"/>
        <v>33ff2320-2c6d-43b3-9fd0-593a80122634CSP ACADEMICO</v>
      </c>
      <c r="C913" s="18"/>
      <c r="D913" s="18" t="s">
        <v>122</v>
      </c>
      <c r="E913" s="46" t="s">
        <v>1949</v>
      </c>
      <c r="F913" s="85" t="s">
        <v>1339</v>
      </c>
      <c r="G913" s="18" t="s">
        <v>122</v>
      </c>
      <c r="H913" s="45" t="s">
        <v>125</v>
      </c>
      <c r="I913" s="18" t="s">
        <v>75</v>
      </c>
      <c r="J913" s="49" t="s">
        <v>1950</v>
      </c>
      <c r="K913" s="48" t="s">
        <v>28</v>
      </c>
      <c r="L913" s="47" t="s">
        <v>90</v>
      </c>
      <c r="M913" s="44" t="s">
        <v>74</v>
      </c>
      <c r="N913" s="78" t="s">
        <v>75</v>
      </c>
      <c r="O913" s="78" t="s">
        <v>75</v>
      </c>
      <c r="P913" s="78" t="s">
        <v>75</v>
      </c>
      <c r="Q913" s="43" t="s">
        <v>1949</v>
      </c>
      <c r="R913" s="53" t="s">
        <v>76</v>
      </c>
      <c r="S913" s="76">
        <v>1600</v>
      </c>
      <c r="T913" s="37">
        <v>1</v>
      </c>
      <c r="U913" s="83">
        <v>1</v>
      </c>
      <c r="V913" s="45">
        <f>SUMIF(ResumenCotizacion!$C:$C,E913,ResumenCotizacion!$P:$P)</f>
        <v>0</v>
      </c>
      <c r="W913" s="75">
        <f>IF(H913="USD",S913*SolCotizacion!$J$18,S913)</f>
        <v>6603952</v>
      </c>
      <c r="X913" s="3">
        <f>ROUND(W913/(1-VLOOKUP("Total porcentaje:",ResumenCotizacion!$F:$H,3,0)),2)</f>
        <v>6603952</v>
      </c>
      <c r="Y913" s="3">
        <f t="shared" si="44"/>
        <v>0</v>
      </c>
    </row>
    <row r="914" spans="1:25" ht="14.25" x14ac:dyDescent="0.2">
      <c r="A914" s="18" t="str">
        <f t="shared" si="42"/>
        <v>Catalogo principalCSP ACADEMICOeaa80041-d7ab-4ec5-a347-7ba13093b8ba</v>
      </c>
      <c r="B914" s="18" t="str">
        <f t="shared" si="43"/>
        <v>eaa80041-d7ab-4ec5-a347-7ba13093b8baCSP ACADEMICO</v>
      </c>
      <c r="C914" s="18"/>
      <c r="D914" s="18" t="s">
        <v>122</v>
      </c>
      <c r="E914" s="46" t="s">
        <v>1951</v>
      </c>
      <c r="F914" s="85" t="s">
        <v>1339</v>
      </c>
      <c r="G914" s="18" t="s">
        <v>122</v>
      </c>
      <c r="H914" s="45" t="s">
        <v>125</v>
      </c>
      <c r="I914" s="18" t="s">
        <v>75</v>
      </c>
      <c r="J914" s="49" t="s">
        <v>1952</v>
      </c>
      <c r="K914" s="48" t="s">
        <v>28</v>
      </c>
      <c r="L914" s="47" t="s">
        <v>90</v>
      </c>
      <c r="M914" s="44" t="s">
        <v>74</v>
      </c>
      <c r="N914" s="78" t="s">
        <v>75</v>
      </c>
      <c r="O914" s="78" t="s">
        <v>75</v>
      </c>
      <c r="P914" s="78" t="s">
        <v>75</v>
      </c>
      <c r="Q914" s="43" t="s">
        <v>1951</v>
      </c>
      <c r="R914" s="53" t="s">
        <v>76</v>
      </c>
      <c r="S914" s="76">
        <v>55</v>
      </c>
      <c r="T914" s="37">
        <v>1</v>
      </c>
      <c r="U914" s="83">
        <v>1</v>
      </c>
      <c r="V914" s="45">
        <f>SUMIF(ResumenCotizacion!$C:$C,E914,ResumenCotizacion!$P:$P)</f>
        <v>0</v>
      </c>
      <c r="W914" s="75">
        <f>IF(H914="USD",S914*SolCotizacion!$J$18,S914)</f>
        <v>227010.85</v>
      </c>
      <c r="X914" s="3">
        <f>ROUND(W914/(1-VLOOKUP("Total porcentaje:",ResumenCotizacion!$F:$H,3,0)),2)</f>
        <v>227010.85</v>
      </c>
      <c r="Y914" s="3">
        <f t="shared" si="44"/>
        <v>0</v>
      </c>
    </row>
    <row r="915" spans="1:25" ht="14.25" x14ac:dyDescent="0.2">
      <c r="A915" s="18" t="str">
        <f t="shared" si="42"/>
        <v>Catalogo principalCSP ACADEMICO96d6dc38-2f49-4881-b643-312929e76421</v>
      </c>
      <c r="B915" s="18" t="str">
        <f t="shared" si="43"/>
        <v>96d6dc38-2f49-4881-b643-312929e76421CSP ACADEMICO</v>
      </c>
      <c r="C915" s="18"/>
      <c r="D915" s="18" t="s">
        <v>122</v>
      </c>
      <c r="E915" s="46" t="s">
        <v>1953</v>
      </c>
      <c r="F915" s="85" t="s">
        <v>1339</v>
      </c>
      <c r="G915" s="18" t="s">
        <v>122</v>
      </c>
      <c r="H915" s="45" t="s">
        <v>125</v>
      </c>
      <c r="I915" s="18" t="s">
        <v>75</v>
      </c>
      <c r="J915" s="49" t="s">
        <v>1954</v>
      </c>
      <c r="K915" s="48" t="s">
        <v>28</v>
      </c>
      <c r="L915" s="47" t="s">
        <v>90</v>
      </c>
      <c r="M915" s="44" t="s">
        <v>74</v>
      </c>
      <c r="N915" s="78" t="s">
        <v>75</v>
      </c>
      <c r="O915" s="78" t="s">
        <v>75</v>
      </c>
      <c r="P915" s="78" t="s">
        <v>75</v>
      </c>
      <c r="Q915" s="43" t="s">
        <v>1953</v>
      </c>
      <c r="R915" s="53" t="s">
        <v>76</v>
      </c>
      <c r="S915" s="76">
        <v>40</v>
      </c>
      <c r="T915" s="37">
        <v>1</v>
      </c>
      <c r="U915" s="83">
        <v>1</v>
      </c>
      <c r="V915" s="45">
        <f>SUMIF(ResumenCotizacion!$C:$C,E915,ResumenCotizacion!$P:$P)</f>
        <v>0</v>
      </c>
      <c r="W915" s="75">
        <f>IF(H915="USD",S915*SolCotizacion!$J$18,S915)</f>
        <v>165098.80000000002</v>
      </c>
      <c r="X915" s="3">
        <f>ROUND(W915/(1-VLOOKUP("Total porcentaje:",ResumenCotizacion!$F:$H,3,0)),2)</f>
        <v>165098.79999999999</v>
      </c>
      <c r="Y915" s="3">
        <f t="shared" si="44"/>
        <v>0</v>
      </c>
    </row>
    <row r="916" spans="1:25" ht="14.25" x14ac:dyDescent="0.2">
      <c r="A916" s="18" t="str">
        <f t="shared" si="42"/>
        <v>Catalogo principalCSP ACADEMICO5613919a-5309-476b-b37f-34be73f965ce</v>
      </c>
      <c r="B916" s="18" t="str">
        <f t="shared" si="43"/>
        <v>5613919a-5309-476b-b37f-34be73f965ceCSP ACADEMICO</v>
      </c>
      <c r="C916" s="18"/>
      <c r="D916" s="18" t="s">
        <v>122</v>
      </c>
      <c r="E916" s="46" t="s">
        <v>1955</v>
      </c>
      <c r="F916" s="85" t="s">
        <v>1339</v>
      </c>
      <c r="G916" s="18" t="s">
        <v>122</v>
      </c>
      <c r="H916" s="45" t="s">
        <v>125</v>
      </c>
      <c r="I916" s="18" t="s">
        <v>75</v>
      </c>
      <c r="J916" s="49" t="s">
        <v>1956</v>
      </c>
      <c r="K916" s="48" t="s">
        <v>28</v>
      </c>
      <c r="L916" s="47" t="s">
        <v>90</v>
      </c>
      <c r="M916" s="44" t="s">
        <v>74</v>
      </c>
      <c r="N916" s="78" t="s">
        <v>75</v>
      </c>
      <c r="O916" s="78" t="s">
        <v>75</v>
      </c>
      <c r="P916" s="78" t="s">
        <v>75</v>
      </c>
      <c r="Q916" s="43" t="s">
        <v>1955</v>
      </c>
      <c r="R916" s="53" t="s">
        <v>76</v>
      </c>
      <c r="S916" s="76">
        <v>1</v>
      </c>
      <c r="T916" s="37">
        <v>1</v>
      </c>
      <c r="U916" s="83">
        <v>1</v>
      </c>
      <c r="V916" s="45">
        <f>SUMIF(ResumenCotizacion!$C:$C,E916,ResumenCotizacion!$P:$P)</f>
        <v>0</v>
      </c>
      <c r="W916" s="75">
        <f>IF(H916="USD",S916*SolCotizacion!$J$18,S916)</f>
        <v>4127.47</v>
      </c>
      <c r="X916" s="3">
        <f>ROUND(W916/(1-VLOOKUP("Total porcentaje:",ResumenCotizacion!$F:$H,3,0)),2)</f>
        <v>4127.47</v>
      </c>
      <c r="Y916" s="3">
        <f t="shared" si="44"/>
        <v>0</v>
      </c>
    </row>
    <row r="917" spans="1:25" ht="14.25" x14ac:dyDescent="0.2">
      <c r="A917" s="18" t="str">
        <f t="shared" si="42"/>
        <v>Catalogo principalCSP ACADEMICO96906d3c-16bd-4c50-a775-aa8ed7abe3cb</v>
      </c>
      <c r="B917" s="18" t="str">
        <f t="shared" si="43"/>
        <v>96906d3c-16bd-4c50-a775-aa8ed7abe3cbCSP ACADEMICO</v>
      </c>
      <c r="C917" s="18"/>
      <c r="D917" s="18" t="s">
        <v>122</v>
      </c>
      <c r="E917" s="46" t="s">
        <v>1957</v>
      </c>
      <c r="F917" s="85" t="s">
        <v>1339</v>
      </c>
      <c r="G917" s="18" t="s">
        <v>122</v>
      </c>
      <c r="H917" s="45" t="s">
        <v>125</v>
      </c>
      <c r="I917" s="18" t="s">
        <v>75</v>
      </c>
      <c r="J917" s="49" t="s">
        <v>1958</v>
      </c>
      <c r="K917" s="48" t="s">
        <v>28</v>
      </c>
      <c r="L917" s="47" t="s">
        <v>90</v>
      </c>
      <c r="M917" s="44" t="s">
        <v>74</v>
      </c>
      <c r="N917" s="78" t="s">
        <v>75</v>
      </c>
      <c r="O917" s="78" t="s">
        <v>75</v>
      </c>
      <c r="P917" s="78" t="s">
        <v>75</v>
      </c>
      <c r="Q917" s="43" t="s">
        <v>1957</v>
      </c>
      <c r="R917" s="53" t="s">
        <v>76</v>
      </c>
      <c r="S917" s="76">
        <v>1</v>
      </c>
      <c r="T917" s="37">
        <v>1</v>
      </c>
      <c r="U917" s="83">
        <v>1</v>
      </c>
      <c r="V917" s="45">
        <f>SUMIF(ResumenCotizacion!$C:$C,E917,ResumenCotizacion!$P:$P)</f>
        <v>0</v>
      </c>
      <c r="W917" s="75">
        <f>IF(H917="USD",S917*SolCotizacion!$J$18,S917)</f>
        <v>4127.47</v>
      </c>
      <c r="X917" s="3">
        <f>ROUND(W917/(1-VLOOKUP("Total porcentaje:",ResumenCotizacion!$F:$H,3,0)),2)</f>
        <v>4127.47</v>
      </c>
      <c r="Y917" s="3">
        <f t="shared" si="44"/>
        <v>0</v>
      </c>
    </row>
    <row r="918" spans="1:25" ht="14.25" x14ac:dyDescent="0.2">
      <c r="A918" s="18" t="str">
        <f t="shared" si="42"/>
        <v>Catalogo principalCSP ACADEMICOfa7f5773-063a-48cf-b3e2-de509ea1262f</v>
      </c>
      <c r="B918" s="18" t="str">
        <f t="shared" si="43"/>
        <v>fa7f5773-063a-48cf-b3e2-de509ea1262fCSP ACADEMICO</v>
      </c>
      <c r="C918" s="18"/>
      <c r="D918" s="18" t="s">
        <v>122</v>
      </c>
      <c r="E918" s="46" t="s">
        <v>1959</v>
      </c>
      <c r="F918" s="85" t="s">
        <v>1339</v>
      </c>
      <c r="G918" s="18" t="s">
        <v>122</v>
      </c>
      <c r="H918" s="45" t="s">
        <v>125</v>
      </c>
      <c r="I918" s="18" t="s">
        <v>75</v>
      </c>
      <c r="J918" s="49" t="s">
        <v>1960</v>
      </c>
      <c r="K918" s="48" t="s">
        <v>28</v>
      </c>
      <c r="L918" s="47" t="s">
        <v>90</v>
      </c>
      <c r="M918" s="44" t="s">
        <v>74</v>
      </c>
      <c r="N918" s="78" t="s">
        <v>75</v>
      </c>
      <c r="O918" s="78" t="s">
        <v>75</v>
      </c>
      <c r="P918" s="78" t="s">
        <v>75</v>
      </c>
      <c r="Q918" s="43" t="s">
        <v>1959</v>
      </c>
      <c r="R918" s="53" t="s">
        <v>76</v>
      </c>
      <c r="S918" s="76">
        <v>500</v>
      </c>
      <c r="T918" s="37">
        <v>1</v>
      </c>
      <c r="U918" s="83">
        <v>1</v>
      </c>
      <c r="V918" s="45">
        <f>SUMIF(ResumenCotizacion!$C:$C,E918,ResumenCotizacion!$P:$P)</f>
        <v>0</v>
      </c>
      <c r="W918" s="75">
        <f>IF(H918="USD",S918*SolCotizacion!$J$18,S918)</f>
        <v>2063735.0000000002</v>
      </c>
      <c r="X918" s="3">
        <f>ROUND(W918/(1-VLOOKUP("Total porcentaje:",ResumenCotizacion!$F:$H,3,0)),2)</f>
        <v>2063735</v>
      </c>
      <c r="Y918" s="3">
        <f t="shared" si="44"/>
        <v>0</v>
      </c>
    </row>
    <row r="919" spans="1:25" ht="14.25" x14ac:dyDescent="0.2">
      <c r="A919" s="18" t="str">
        <f t="shared" si="42"/>
        <v>Catalogo principalCSP ACADEMICOc8384540-1c21-4540-a865-9995fa509b62</v>
      </c>
      <c r="B919" s="18" t="str">
        <f t="shared" si="43"/>
        <v>c8384540-1c21-4540-a865-9995fa509b62CSP ACADEMICO</v>
      </c>
      <c r="C919" s="18"/>
      <c r="D919" s="18" t="s">
        <v>122</v>
      </c>
      <c r="E919" s="46" t="s">
        <v>1961</v>
      </c>
      <c r="F919" s="85" t="s">
        <v>1339</v>
      </c>
      <c r="G919" s="18" t="s">
        <v>122</v>
      </c>
      <c r="H919" s="45" t="s">
        <v>125</v>
      </c>
      <c r="I919" s="18" t="s">
        <v>75</v>
      </c>
      <c r="J919" s="49" t="s">
        <v>1962</v>
      </c>
      <c r="K919" s="48" t="s">
        <v>28</v>
      </c>
      <c r="L919" s="47" t="s">
        <v>90</v>
      </c>
      <c r="M919" s="44" t="s">
        <v>74</v>
      </c>
      <c r="N919" s="78" t="s">
        <v>75</v>
      </c>
      <c r="O919" s="78" t="s">
        <v>75</v>
      </c>
      <c r="P919" s="78" t="s">
        <v>75</v>
      </c>
      <c r="Q919" s="43" t="s">
        <v>1961</v>
      </c>
      <c r="R919" s="53" t="s">
        <v>76</v>
      </c>
      <c r="S919" s="76">
        <v>160</v>
      </c>
      <c r="T919" s="37">
        <v>1</v>
      </c>
      <c r="U919" s="83">
        <v>1</v>
      </c>
      <c r="V919" s="45">
        <f>SUMIF(ResumenCotizacion!$C:$C,E919,ResumenCotizacion!$P:$P)</f>
        <v>0</v>
      </c>
      <c r="W919" s="75">
        <f>IF(H919="USD",S919*SolCotizacion!$J$18,S919)</f>
        <v>660395.20000000007</v>
      </c>
      <c r="X919" s="3">
        <f>ROUND(W919/(1-VLOOKUP("Total porcentaje:",ResumenCotizacion!$F:$H,3,0)),2)</f>
        <v>660395.19999999995</v>
      </c>
      <c r="Y919" s="3">
        <f t="shared" si="44"/>
        <v>0</v>
      </c>
    </row>
    <row r="920" spans="1:25" ht="14.25" x14ac:dyDescent="0.2">
      <c r="A920" s="18" t="str">
        <f t="shared" si="42"/>
        <v>Catalogo principalCSP ACADEMICO9d1cf2dd-3aca-4311-844f-0fcdfa6ae2fd</v>
      </c>
      <c r="B920" s="18" t="str">
        <f t="shared" si="43"/>
        <v>9d1cf2dd-3aca-4311-844f-0fcdfa6ae2fdCSP ACADEMICO</v>
      </c>
      <c r="C920" s="18"/>
      <c r="D920" s="18" t="s">
        <v>122</v>
      </c>
      <c r="E920" s="46" t="s">
        <v>1963</v>
      </c>
      <c r="F920" s="85" t="s">
        <v>1339</v>
      </c>
      <c r="G920" s="18" t="s">
        <v>122</v>
      </c>
      <c r="H920" s="45" t="s">
        <v>125</v>
      </c>
      <c r="I920" s="18" t="s">
        <v>75</v>
      </c>
      <c r="J920" s="49" t="s">
        <v>1964</v>
      </c>
      <c r="K920" s="48" t="s">
        <v>28</v>
      </c>
      <c r="L920" s="47" t="s">
        <v>90</v>
      </c>
      <c r="M920" s="44" t="s">
        <v>74</v>
      </c>
      <c r="N920" s="78" t="s">
        <v>75</v>
      </c>
      <c r="O920" s="78" t="s">
        <v>75</v>
      </c>
      <c r="P920" s="78" t="s">
        <v>75</v>
      </c>
      <c r="Q920" s="43" t="s">
        <v>1963</v>
      </c>
      <c r="R920" s="53" t="s">
        <v>76</v>
      </c>
      <c r="S920" s="76">
        <v>120</v>
      </c>
      <c r="T920" s="37">
        <v>1</v>
      </c>
      <c r="U920" s="83">
        <v>1</v>
      </c>
      <c r="V920" s="45">
        <f>SUMIF(ResumenCotizacion!$C:$C,E920,ResumenCotizacion!$P:$P)</f>
        <v>0</v>
      </c>
      <c r="W920" s="75">
        <f>IF(H920="USD",S920*SolCotizacion!$J$18,S920)</f>
        <v>495296.4</v>
      </c>
      <c r="X920" s="3">
        <f>ROUND(W920/(1-VLOOKUP("Total porcentaje:",ResumenCotizacion!$F:$H,3,0)),2)</f>
        <v>495296.4</v>
      </c>
      <c r="Y920" s="3">
        <f t="shared" si="44"/>
        <v>0</v>
      </c>
    </row>
    <row r="921" spans="1:25" ht="14.25" x14ac:dyDescent="0.2">
      <c r="A921" s="18" t="str">
        <f t="shared" si="42"/>
        <v>Catalogo principalCSP ACADEMICO85162d70-9676-4cf6-a4bc-a0d6672f2657</v>
      </c>
      <c r="B921" s="18" t="str">
        <f t="shared" si="43"/>
        <v>85162d70-9676-4cf6-a4bc-a0d6672f2657CSP ACADEMICO</v>
      </c>
      <c r="C921" s="18"/>
      <c r="D921" s="18" t="s">
        <v>122</v>
      </c>
      <c r="E921" s="46" t="s">
        <v>1965</v>
      </c>
      <c r="F921" s="85" t="s">
        <v>1339</v>
      </c>
      <c r="G921" s="18" t="s">
        <v>122</v>
      </c>
      <c r="H921" s="45" t="s">
        <v>125</v>
      </c>
      <c r="I921" s="18" t="s">
        <v>75</v>
      </c>
      <c r="J921" s="49" t="s">
        <v>1966</v>
      </c>
      <c r="K921" s="48" t="s">
        <v>28</v>
      </c>
      <c r="L921" s="47" t="s">
        <v>90</v>
      </c>
      <c r="M921" s="44" t="s">
        <v>74</v>
      </c>
      <c r="N921" s="78" t="s">
        <v>75</v>
      </c>
      <c r="O921" s="78" t="s">
        <v>75</v>
      </c>
      <c r="P921" s="78" t="s">
        <v>75</v>
      </c>
      <c r="Q921" s="43" t="s">
        <v>1965</v>
      </c>
      <c r="R921" s="53" t="s">
        <v>76</v>
      </c>
      <c r="S921" s="76">
        <v>0</v>
      </c>
      <c r="T921" s="37">
        <v>1</v>
      </c>
      <c r="U921" s="83">
        <v>1</v>
      </c>
      <c r="V921" s="45">
        <f>SUMIF(ResumenCotizacion!$C:$C,E921,ResumenCotizacion!$P:$P)</f>
        <v>0</v>
      </c>
      <c r="W921" s="75">
        <f>IF(H921="USD",S921*SolCotizacion!$J$18,S921)</f>
        <v>0</v>
      </c>
      <c r="X921" s="3">
        <f>ROUND(W921/(1-VLOOKUP("Total porcentaje:",ResumenCotizacion!$F:$H,3,0)),2)</f>
        <v>0</v>
      </c>
      <c r="Y921" s="3">
        <f t="shared" si="44"/>
        <v>0</v>
      </c>
    </row>
    <row r="922" spans="1:25" ht="14.25" x14ac:dyDescent="0.2">
      <c r="A922" s="18" t="str">
        <f t="shared" si="42"/>
        <v>Catalogo principalCSP ACADEMICO8fcafc7a-9da1-4ee8-a569-35eb635a16ee</v>
      </c>
      <c r="B922" s="18" t="str">
        <f t="shared" si="43"/>
        <v>8fcafc7a-9da1-4ee8-a569-35eb635a16eeCSP ACADEMICO</v>
      </c>
      <c r="C922" s="18"/>
      <c r="D922" s="18" t="s">
        <v>122</v>
      </c>
      <c r="E922" s="46" t="s">
        <v>1967</v>
      </c>
      <c r="F922" s="85" t="s">
        <v>1339</v>
      </c>
      <c r="G922" s="18" t="s">
        <v>122</v>
      </c>
      <c r="H922" s="45" t="s">
        <v>125</v>
      </c>
      <c r="I922" s="18" t="s">
        <v>75</v>
      </c>
      <c r="J922" s="49" t="s">
        <v>1968</v>
      </c>
      <c r="K922" s="48" t="s">
        <v>28</v>
      </c>
      <c r="L922" s="47" t="s">
        <v>90</v>
      </c>
      <c r="M922" s="44" t="s">
        <v>74</v>
      </c>
      <c r="N922" s="78" t="s">
        <v>75</v>
      </c>
      <c r="O922" s="78" t="s">
        <v>75</v>
      </c>
      <c r="P922" s="78" t="s">
        <v>75</v>
      </c>
      <c r="Q922" s="43" t="s">
        <v>1967</v>
      </c>
      <c r="R922" s="53" t="s">
        <v>76</v>
      </c>
      <c r="S922" s="76">
        <v>2200</v>
      </c>
      <c r="T922" s="37">
        <v>1</v>
      </c>
      <c r="U922" s="83">
        <v>1</v>
      </c>
      <c r="V922" s="45">
        <f>SUMIF(ResumenCotizacion!$C:$C,E922,ResumenCotizacion!$P:$P)</f>
        <v>0</v>
      </c>
      <c r="W922" s="75">
        <f>IF(H922="USD",S922*SolCotizacion!$J$18,S922)</f>
        <v>9080434</v>
      </c>
      <c r="X922" s="3">
        <f>ROUND(W922/(1-VLOOKUP("Total porcentaje:",ResumenCotizacion!$F:$H,3,0)),2)</f>
        <v>9080434</v>
      </c>
      <c r="Y922" s="3">
        <f t="shared" si="44"/>
        <v>0</v>
      </c>
    </row>
    <row r="923" spans="1:25" ht="14.25" x14ac:dyDescent="0.2">
      <c r="A923" s="18" t="str">
        <f t="shared" si="42"/>
        <v>Catalogo principalCSP ACADEMICO116a3979-6a20-443e-a31a-2db013ab1788</v>
      </c>
      <c r="B923" s="18" t="str">
        <f t="shared" si="43"/>
        <v>116a3979-6a20-443e-a31a-2db013ab1788CSP ACADEMICO</v>
      </c>
      <c r="C923" s="18"/>
      <c r="D923" s="18" t="s">
        <v>122</v>
      </c>
      <c r="E923" s="46" t="s">
        <v>1969</v>
      </c>
      <c r="F923" s="85" t="s">
        <v>1339</v>
      </c>
      <c r="G923" s="18" t="s">
        <v>122</v>
      </c>
      <c r="H923" s="45" t="s">
        <v>125</v>
      </c>
      <c r="I923" s="18" t="s">
        <v>75</v>
      </c>
      <c r="J923" s="49" t="s">
        <v>1970</v>
      </c>
      <c r="K923" s="48" t="s">
        <v>28</v>
      </c>
      <c r="L923" s="47" t="s">
        <v>90</v>
      </c>
      <c r="M923" s="44" t="s">
        <v>74</v>
      </c>
      <c r="N923" s="78" t="s">
        <v>75</v>
      </c>
      <c r="O923" s="78" t="s">
        <v>75</v>
      </c>
      <c r="P923" s="78" t="s">
        <v>75</v>
      </c>
      <c r="Q923" s="43" t="s">
        <v>1969</v>
      </c>
      <c r="R923" s="53" t="s">
        <v>76</v>
      </c>
      <c r="S923" s="76">
        <v>1600</v>
      </c>
      <c r="T923" s="37">
        <v>1</v>
      </c>
      <c r="U923" s="83">
        <v>1</v>
      </c>
      <c r="V923" s="45">
        <f>SUMIF(ResumenCotizacion!$C:$C,E923,ResumenCotizacion!$P:$P)</f>
        <v>0</v>
      </c>
      <c r="W923" s="75">
        <f>IF(H923="USD",S923*SolCotizacion!$J$18,S923)</f>
        <v>6603952</v>
      </c>
      <c r="X923" s="3">
        <f>ROUND(W923/(1-VLOOKUP("Total porcentaje:",ResumenCotizacion!$F:$H,3,0)),2)</f>
        <v>6603952</v>
      </c>
      <c r="Y923" s="3">
        <f t="shared" si="44"/>
        <v>0</v>
      </c>
    </row>
    <row r="924" spans="1:25" ht="14.25" x14ac:dyDescent="0.2">
      <c r="A924" s="18" t="str">
        <f t="shared" si="42"/>
        <v>Catalogo principalCSP ACADEMICOeac345ef-b7a6-469b-b8ff-343a4e77ec97</v>
      </c>
      <c r="B924" s="18" t="str">
        <f t="shared" si="43"/>
        <v>eac345ef-b7a6-469b-b8ff-343a4e77ec97CSP ACADEMICO</v>
      </c>
      <c r="C924" s="18"/>
      <c r="D924" s="18" t="s">
        <v>122</v>
      </c>
      <c r="E924" s="46" t="s">
        <v>1971</v>
      </c>
      <c r="F924" s="85" t="s">
        <v>1339</v>
      </c>
      <c r="G924" s="18" t="s">
        <v>122</v>
      </c>
      <c r="H924" s="45" t="s">
        <v>125</v>
      </c>
      <c r="I924" s="18" t="s">
        <v>75</v>
      </c>
      <c r="J924" s="49" t="s">
        <v>1972</v>
      </c>
      <c r="K924" s="48" t="s">
        <v>28</v>
      </c>
      <c r="L924" s="47" t="s">
        <v>90</v>
      </c>
      <c r="M924" s="44" t="s">
        <v>74</v>
      </c>
      <c r="N924" s="78" t="s">
        <v>75</v>
      </c>
      <c r="O924" s="78" t="s">
        <v>75</v>
      </c>
      <c r="P924" s="78" t="s">
        <v>75</v>
      </c>
      <c r="Q924" s="43" t="s">
        <v>1971</v>
      </c>
      <c r="R924" s="53" t="s">
        <v>76</v>
      </c>
      <c r="S924" s="76">
        <v>275</v>
      </c>
      <c r="T924" s="37">
        <v>1</v>
      </c>
      <c r="U924" s="83">
        <v>1</v>
      </c>
      <c r="V924" s="45">
        <f>SUMIF(ResumenCotizacion!$C:$C,E924,ResumenCotizacion!$P:$P)</f>
        <v>0</v>
      </c>
      <c r="W924" s="75">
        <f>IF(H924="USD",S924*SolCotizacion!$J$18,S924)</f>
        <v>1135054.25</v>
      </c>
      <c r="X924" s="3">
        <f>ROUND(W924/(1-VLOOKUP("Total porcentaje:",ResumenCotizacion!$F:$H,3,0)),2)</f>
        <v>1135054.25</v>
      </c>
      <c r="Y924" s="3">
        <f t="shared" si="44"/>
        <v>0</v>
      </c>
    </row>
    <row r="925" spans="1:25" ht="14.25" x14ac:dyDescent="0.2">
      <c r="A925" s="18" t="str">
        <f t="shared" si="42"/>
        <v>Catalogo principalCSP ACADEMICO909d4556-6437-447e-9f94-d496f8d8ca25</v>
      </c>
      <c r="B925" s="18" t="str">
        <f t="shared" si="43"/>
        <v>909d4556-6437-447e-9f94-d496f8d8ca25CSP ACADEMICO</v>
      </c>
      <c r="C925" s="18"/>
      <c r="D925" s="18" t="s">
        <v>122</v>
      </c>
      <c r="E925" s="46" t="s">
        <v>1973</v>
      </c>
      <c r="F925" s="85" t="s">
        <v>1339</v>
      </c>
      <c r="G925" s="18" t="s">
        <v>122</v>
      </c>
      <c r="H925" s="45" t="s">
        <v>125</v>
      </c>
      <c r="I925" s="18" t="s">
        <v>75</v>
      </c>
      <c r="J925" s="49" t="s">
        <v>1974</v>
      </c>
      <c r="K925" s="48" t="s">
        <v>28</v>
      </c>
      <c r="L925" s="47" t="s">
        <v>90</v>
      </c>
      <c r="M925" s="44" t="s">
        <v>74</v>
      </c>
      <c r="N925" s="78" t="s">
        <v>75</v>
      </c>
      <c r="O925" s="78" t="s">
        <v>75</v>
      </c>
      <c r="P925" s="78" t="s">
        <v>75</v>
      </c>
      <c r="Q925" s="43" t="s">
        <v>1973</v>
      </c>
      <c r="R925" s="53" t="s">
        <v>76</v>
      </c>
      <c r="S925" s="76">
        <v>200</v>
      </c>
      <c r="T925" s="37">
        <v>1</v>
      </c>
      <c r="U925" s="83">
        <v>1</v>
      </c>
      <c r="V925" s="45">
        <f>SUMIF(ResumenCotizacion!$C:$C,E925,ResumenCotizacion!$P:$P)</f>
        <v>0</v>
      </c>
      <c r="W925" s="75">
        <f>IF(H925="USD",S925*SolCotizacion!$J$18,S925)</f>
        <v>825494</v>
      </c>
      <c r="X925" s="3">
        <f>ROUND(W925/(1-VLOOKUP("Total porcentaje:",ResumenCotizacion!$F:$H,3,0)),2)</f>
        <v>825494</v>
      </c>
      <c r="Y925" s="3">
        <f t="shared" si="44"/>
        <v>0</v>
      </c>
    </row>
    <row r="926" spans="1:25" ht="14.25" x14ac:dyDescent="0.2">
      <c r="A926" s="18" t="str">
        <f t="shared" si="42"/>
        <v>Catalogo principalCSP ACADEMICO8eda517e-ad24-4da6-a03c-ae37f07da117</v>
      </c>
      <c r="B926" s="18" t="str">
        <f t="shared" si="43"/>
        <v>8eda517e-ad24-4da6-a03c-ae37f07da117CSP ACADEMICO</v>
      </c>
      <c r="C926" s="18"/>
      <c r="D926" s="18" t="s">
        <v>122</v>
      </c>
      <c r="E926" s="46" t="s">
        <v>1975</v>
      </c>
      <c r="F926" s="85" t="s">
        <v>1339</v>
      </c>
      <c r="G926" s="18" t="s">
        <v>122</v>
      </c>
      <c r="H926" s="45" t="s">
        <v>125</v>
      </c>
      <c r="I926" s="18" t="s">
        <v>75</v>
      </c>
      <c r="J926" s="49" t="s">
        <v>1976</v>
      </c>
      <c r="K926" s="48" t="s">
        <v>28</v>
      </c>
      <c r="L926" s="47" t="s">
        <v>90</v>
      </c>
      <c r="M926" s="44" t="s">
        <v>74</v>
      </c>
      <c r="N926" s="78" t="s">
        <v>75</v>
      </c>
      <c r="O926" s="78" t="s">
        <v>75</v>
      </c>
      <c r="P926" s="78" t="s">
        <v>75</v>
      </c>
      <c r="Q926" s="43" t="s">
        <v>1975</v>
      </c>
      <c r="R926" s="53" t="s">
        <v>76</v>
      </c>
      <c r="S926" s="76">
        <v>2200</v>
      </c>
      <c r="T926" s="37">
        <v>1</v>
      </c>
      <c r="U926" s="83">
        <v>1</v>
      </c>
      <c r="V926" s="45">
        <f>SUMIF(ResumenCotizacion!$C:$C,E926,ResumenCotizacion!$P:$P)</f>
        <v>0</v>
      </c>
      <c r="W926" s="75">
        <f>IF(H926="USD",S926*SolCotizacion!$J$18,S926)</f>
        <v>9080434</v>
      </c>
      <c r="X926" s="3">
        <f>ROUND(W926/(1-VLOOKUP("Total porcentaje:",ResumenCotizacion!$F:$H,3,0)),2)</f>
        <v>9080434</v>
      </c>
      <c r="Y926" s="3">
        <f t="shared" si="44"/>
        <v>0</v>
      </c>
    </row>
    <row r="927" spans="1:25" ht="14.25" x14ac:dyDescent="0.2">
      <c r="A927" s="18" t="str">
        <f t="shared" si="42"/>
        <v>Catalogo principalCSP ACADEMICO5231f964-0e4d-4032-a8c3-96475e3415ca</v>
      </c>
      <c r="B927" s="18" t="str">
        <f t="shared" si="43"/>
        <v>5231f964-0e4d-4032-a8c3-96475e3415caCSP ACADEMICO</v>
      </c>
      <c r="C927" s="18"/>
      <c r="D927" s="18" t="s">
        <v>122</v>
      </c>
      <c r="E927" s="46" t="s">
        <v>1977</v>
      </c>
      <c r="F927" s="85" t="s">
        <v>1339</v>
      </c>
      <c r="G927" s="18" t="s">
        <v>122</v>
      </c>
      <c r="H927" s="45" t="s">
        <v>125</v>
      </c>
      <c r="I927" s="18" t="s">
        <v>75</v>
      </c>
      <c r="J927" s="49" t="s">
        <v>1978</v>
      </c>
      <c r="K927" s="48" t="s">
        <v>28</v>
      </c>
      <c r="L927" s="47" t="s">
        <v>90</v>
      </c>
      <c r="M927" s="44" t="s">
        <v>74</v>
      </c>
      <c r="N927" s="78" t="s">
        <v>75</v>
      </c>
      <c r="O927" s="78" t="s">
        <v>75</v>
      </c>
      <c r="P927" s="78" t="s">
        <v>75</v>
      </c>
      <c r="Q927" s="43" t="s">
        <v>1977</v>
      </c>
      <c r="R927" s="53" t="s">
        <v>76</v>
      </c>
      <c r="S927" s="76">
        <v>1600</v>
      </c>
      <c r="T927" s="37">
        <v>1</v>
      </c>
      <c r="U927" s="83">
        <v>1</v>
      </c>
      <c r="V927" s="45">
        <f>SUMIF(ResumenCotizacion!$C:$C,E927,ResumenCotizacion!$P:$P)</f>
        <v>0</v>
      </c>
      <c r="W927" s="75">
        <f>IF(H927="USD",S927*SolCotizacion!$J$18,S927)</f>
        <v>6603952</v>
      </c>
      <c r="X927" s="3">
        <f>ROUND(W927/(1-VLOOKUP("Total porcentaje:",ResumenCotizacion!$F:$H,3,0)),2)</f>
        <v>6603952</v>
      </c>
      <c r="Y927" s="3">
        <f t="shared" si="44"/>
        <v>0</v>
      </c>
    </row>
    <row r="928" spans="1:25" ht="14.25" x14ac:dyDescent="0.2">
      <c r="A928" s="18" t="str">
        <f t="shared" si="42"/>
        <v>Catalogo principalCSP ACADEMICO014111a2-5d31-4cd3-ae1b-b1d574af22f4</v>
      </c>
      <c r="B928" s="18" t="str">
        <f t="shared" si="43"/>
        <v>014111a2-5d31-4cd3-ae1b-b1d574af22f4CSP ACADEMICO</v>
      </c>
      <c r="C928" s="18"/>
      <c r="D928" s="18" t="s">
        <v>122</v>
      </c>
      <c r="E928" s="46" t="s">
        <v>1979</v>
      </c>
      <c r="F928" s="85" t="s">
        <v>1339</v>
      </c>
      <c r="G928" s="18" t="s">
        <v>122</v>
      </c>
      <c r="H928" s="45" t="s">
        <v>125</v>
      </c>
      <c r="I928" s="18" t="s">
        <v>75</v>
      </c>
      <c r="J928" s="49" t="s">
        <v>1980</v>
      </c>
      <c r="K928" s="48" t="s">
        <v>28</v>
      </c>
      <c r="L928" s="47" t="s">
        <v>90</v>
      </c>
      <c r="M928" s="44" t="s">
        <v>74</v>
      </c>
      <c r="N928" s="78" t="s">
        <v>75</v>
      </c>
      <c r="O928" s="78" t="s">
        <v>75</v>
      </c>
      <c r="P928" s="78" t="s">
        <v>75</v>
      </c>
      <c r="Q928" s="43" t="s">
        <v>1979</v>
      </c>
      <c r="R928" s="53" t="s">
        <v>76</v>
      </c>
      <c r="S928" s="76">
        <v>275</v>
      </c>
      <c r="T928" s="37">
        <v>1</v>
      </c>
      <c r="U928" s="83">
        <v>1</v>
      </c>
      <c r="V928" s="45">
        <f>SUMIF(ResumenCotizacion!$C:$C,E928,ResumenCotizacion!$P:$P)</f>
        <v>0</v>
      </c>
      <c r="W928" s="75">
        <f>IF(H928="USD",S928*SolCotizacion!$J$18,S928)</f>
        <v>1135054.25</v>
      </c>
      <c r="X928" s="3">
        <f>ROUND(W928/(1-VLOOKUP("Total porcentaje:",ResumenCotizacion!$F:$H,3,0)),2)</f>
        <v>1135054.25</v>
      </c>
      <c r="Y928" s="3">
        <f t="shared" si="44"/>
        <v>0</v>
      </c>
    </row>
    <row r="929" spans="1:25" ht="14.25" x14ac:dyDescent="0.2">
      <c r="A929" s="18" t="str">
        <f t="shared" si="42"/>
        <v>Catalogo principalCSP ACADEMICOda564dee-4de1-4ee2-b189-727566a39511</v>
      </c>
      <c r="B929" s="18" t="str">
        <f t="shared" si="43"/>
        <v>da564dee-4de1-4ee2-b189-727566a39511CSP ACADEMICO</v>
      </c>
      <c r="C929" s="18"/>
      <c r="D929" s="18" t="s">
        <v>122</v>
      </c>
      <c r="E929" s="46" t="s">
        <v>1981</v>
      </c>
      <c r="F929" s="85" t="s">
        <v>1339</v>
      </c>
      <c r="G929" s="18" t="s">
        <v>122</v>
      </c>
      <c r="H929" s="45" t="s">
        <v>125</v>
      </c>
      <c r="I929" s="18" t="s">
        <v>75</v>
      </c>
      <c r="J929" s="49" t="s">
        <v>1982</v>
      </c>
      <c r="K929" s="48" t="s">
        <v>28</v>
      </c>
      <c r="L929" s="47" t="s">
        <v>90</v>
      </c>
      <c r="M929" s="44" t="s">
        <v>74</v>
      </c>
      <c r="N929" s="78" t="s">
        <v>75</v>
      </c>
      <c r="O929" s="78" t="s">
        <v>75</v>
      </c>
      <c r="P929" s="78" t="s">
        <v>75</v>
      </c>
      <c r="Q929" s="43" t="s">
        <v>1981</v>
      </c>
      <c r="R929" s="53" t="s">
        <v>76</v>
      </c>
      <c r="S929" s="76">
        <v>200</v>
      </c>
      <c r="T929" s="37">
        <v>1</v>
      </c>
      <c r="U929" s="83">
        <v>1</v>
      </c>
      <c r="V929" s="45">
        <f>SUMIF(ResumenCotizacion!$C:$C,E929,ResumenCotizacion!$P:$P)</f>
        <v>0</v>
      </c>
      <c r="W929" s="75">
        <f>IF(H929="USD",S929*SolCotizacion!$J$18,S929)</f>
        <v>825494</v>
      </c>
      <c r="X929" s="3">
        <f>ROUND(W929/(1-VLOOKUP("Total porcentaje:",ResumenCotizacion!$F:$H,3,0)),2)</f>
        <v>825494</v>
      </c>
      <c r="Y929" s="3">
        <f t="shared" si="44"/>
        <v>0</v>
      </c>
    </row>
    <row r="930" spans="1:25" ht="14.25" x14ac:dyDescent="0.2">
      <c r="A930" s="18" t="str">
        <f t="shared" si="42"/>
        <v>Catalogo principalCSP ACADEMICO3b66b0bf-561c-41c6-ad94-ca54d487ccdc</v>
      </c>
      <c r="B930" s="18" t="str">
        <f t="shared" si="43"/>
        <v>3b66b0bf-561c-41c6-ad94-ca54d487ccdcCSP ACADEMICO</v>
      </c>
      <c r="C930" s="18"/>
      <c r="D930" s="18" t="s">
        <v>122</v>
      </c>
      <c r="E930" s="46" t="s">
        <v>1983</v>
      </c>
      <c r="F930" s="85" t="s">
        <v>1339</v>
      </c>
      <c r="G930" s="18" t="s">
        <v>122</v>
      </c>
      <c r="H930" s="45" t="s">
        <v>125</v>
      </c>
      <c r="I930" s="18" t="s">
        <v>75</v>
      </c>
      <c r="J930" s="49" t="s">
        <v>1984</v>
      </c>
      <c r="K930" s="48" t="s">
        <v>28</v>
      </c>
      <c r="L930" s="47" t="s">
        <v>90</v>
      </c>
      <c r="M930" s="44" t="s">
        <v>74</v>
      </c>
      <c r="N930" s="78" t="s">
        <v>75</v>
      </c>
      <c r="O930" s="78" t="s">
        <v>75</v>
      </c>
      <c r="P930" s="78" t="s">
        <v>75</v>
      </c>
      <c r="Q930" s="43" t="s">
        <v>1983</v>
      </c>
      <c r="R930" s="53" t="s">
        <v>76</v>
      </c>
      <c r="S930" s="76">
        <v>1600</v>
      </c>
      <c r="T930" s="37">
        <v>1</v>
      </c>
      <c r="U930" s="83">
        <v>1</v>
      </c>
      <c r="V930" s="45">
        <f>SUMIF(ResumenCotizacion!$C:$C,E930,ResumenCotizacion!$P:$P)</f>
        <v>0</v>
      </c>
      <c r="W930" s="75">
        <f>IF(H930="USD",S930*SolCotizacion!$J$18,S930)</f>
        <v>6603952</v>
      </c>
      <c r="X930" s="3">
        <f>ROUND(W930/(1-VLOOKUP("Total porcentaje:",ResumenCotizacion!$F:$H,3,0)),2)</f>
        <v>6603952</v>
      </c>
      <c r="Y930" s="3">
        <f t="shared" si="44"/>
        <v>0</v>
      </c>
    </row>
    <row r="931" spans="1:25" ht="14.25" x14ac:dyDescent="0.2">
      <c r="A931" s="18" t="str">
        <f t="shared" si="42"/>
        <v>Catalogo principalCSP ACADEMICOe35b9ea4-333a-4a7e-977f-06942110b04e</v>
      </c>
      <c r="B931" s="18" t="str">
        <f t="shared" si="43"/>
        <v>e35b9ea4-333a-4a7e-977f-06942110b04eCSP ACADEMICO</v>
      </c>
      <c r="C931" s="18"/>
      <c r="D931" s="18" t="s">
        <v>122</v>
      </c>
      <c r="E931" s="46" t="s">
        <v>1985</v>
      </c>
      <c r="F931" s="85" t="s">
        <v>1339</v>
      </c>
      <c r="G931" s="18" t="s">
        <v>122</v>
      </c>
      <c r="H931" s="45" t="s">
        <v>125</v>
      </c>
      <c r="I931" s="18" t="s">
        <v>75</v>
      </c>
      <c r="J931" s="49" t="s">
        <v>1986</v>
      </c>
      <c r="K931" s="48" t="s">
        <v>28</v>
      </c>
      <c r="L931" s="47" t="s">
        <v>90</v>
      </c>
      <c r="M931" s="44" t="s">
        <v>74</v>
      </c>
      <c r="N931" s="78" t="s">
        <v>75</v>
      </c>
      <c r="O931" s="78" t="s">
        <v>75</v>
      </c>
      <c r="P931" s="78" t="s">
        <v>75</v>
      </c>
      <c r="Q931" s="43" t="s">
        <v>1985</v>
      </c>
      <c r="R931" s="53" t="s">
        <v>76</v>
      </c>
      <c r="S931" s="76">
        <v>275</v>
      </c>
      <c r="T931" s="37">
        <v>1</v>
      </c>
      <c r="U931" s="83">
        <v>1</v>
      </c>
      <c r="V931" s="45">
        <f>SUMIF(ResumenCotizacion!$C:$C,E931,ResumenCotizacion!$P:$P)</f>
        <v>0</v>
      </c>
      <c r="W931" s="75">
        <f>IF(H931="USD",S931*SolCotizacion!$J$18,S931)</f>
        <v>1135054.25</v>
      </c>
      <c r="X931" s="3">
        <f>ROUND(W931/(1-VLOOKUP("Total porcentaje:",ResumenCotizacion!$F:$H,3,0)),2)</f>
        <v>1135054.25</v>
      </c>
      <c r="Y931" s="3">
        <f t="shared" si="44"/>
        <v>0</v>
      </c>
    </row>
    <row r="932" spans="1:25" ht="14.25" x14ac:dyDescent="0.2">
      <c r="A932" s="18" t="str">
        <f t="shared" si="42"/>
        <v>Catalogo principalCSP ACADEMICO51cda191-f06e-4288-9102-24346cd45c24</v>
      </c>
      <c r="B932" s="18" t="str">
        <f t="shared" si="43"/>
        <v>51cda191-f06e-4288-9102-24346cd45c24CSP ACADEMICO</v>
      </c>
      <c r="C932" s="18"/>
      <c r="D932" s="18" t="s">
        <v>122</v>
      </c>
      <c r="E932" s="46" t="s">
        <v>1987</v>
      </c>
      <c r="F932" s="85" t="s">
        <v>1339</v>
      </c>
      <c r="G932" s="18" t="s">
        <v>122</v>
      </c>
      <c r="H932" s="45" t="s">
        <v>125</v>
      </c>
      <c r="I932" s="18" t="s">
        <v>75</v>
      </c>
      <c r="J932" s="49" t="s">
        <v>1988</v>
      </c>
      <c r="K932" s="48" t="s">
        <v>28</v>
      </c>
      <c r="L932" s="47" t="s">
        <v>90</v>
      </c>
      <c r="M932" s="44" t="s">
        <v>74</v>
      </c>
      <c r="N932" s="78" t="s">
        <v>75</v>
      </c>
      <c r="O932" s="78" t="s">
        <v>75</v>
      </c>
      <c r="P932" s="78" t="s">
        <v>75</v>
      </c>
      <c r="Q932" s="43" t="s">
        <v>1987</v>
      </c>
      <c r="R932" s="53" t="s">
        <v>76</v>
      </c>
      <c r="S932" s="76">
        <v>200</v>
      </c>
      <c r="T932" s="37">
        <v>1</v>
      </c>
      <c r="U932" s="83">
        <v>1</v>
      </c>
      <c r="V932" s="45">
        <f>SUMIF(ResumenCotizacion!$C:$C,E932,ResumenCotizacion!$P:$P)</f>
        <v>0</v>
      </c>
      <c r="W932" s="75">
        <f>IF(H932="USD",S932*SolCotizacion!$J$18,S932)</f>
        <v>825494</v>
      </c>
      <c r="X932" s="3">
        <f>ROUND(W932/(1-VLOOKUP("Total porcentaje:",ResumenCotizacion!$F:$H,3,0)),2)</f>
        <v>825494</v>
      </c>
      <c r="Y932" s="3">
        <f t="shared" si="44"/>
        <v>0</v>
      </c>
    </row>
    <row r="933" spans="1:25" ht="14.25" x14ac:dyDescent="0.2">
      <c r="A933" s="18" t="str">
        <f t="shared" si="42"/>
        <v>Catalogo principalCSP ACADEMICO3092641e-6a77-4c34-adb4-221286db520b</v>
      </c>
      <c r="B933" s="18" t="str">
        <f t="shared" si="43"/>
        <v>3092641e-6a77-4c34-adb4-221286db520bCSP ACADEMICO</v>
      </c>
      <c r="C933" s="18"/>
      <c r="D933" s="18" t="s">
        <v>122</v>
      </c>
      <c r="E933" s="46" t="s">
        <v>1989</v>
      </c>
      <c r="F933" s="85" t="s">
        <v>1339</v>
      </c>
      <c r="G933" s="18" t="s">
        <v>122</v>
      </c>
      <c r="H933" s="45" t="s">
        <v>125</v>
      </c>
      <c r="I933" s="18" t="s">
        <v>75</v>
      </c>
      <c r="J933" s="49" t="s">
        <v>1990</v>
      </c>
      <c r="K933" s="48" t="s">
        <v>28</v>
      </c>
      <c r="L933" s="47" t="s">
        <v>90</v>
      </c>
      <c r="M933" s="44" t="s">
        <v>74</v>
      </c>
      <c r="N933" s="78" t="s">
        <v>75</v>
      </c>
      <c r="O933" s="78" t="s">
        <v>75</v>
      </c>
      <c r="P933" s="78" t="s">
        <v>75</v>
      </c>
      <c r="Q933" s="43" t="s">
        <v>1989</v>
      </c>
      <c r="R933" s="53" t="s">
        <v>76</v>
      </c>
      <c r="S933" s="76">
        <v>2200</v>
      </c>
      <c r="T933" s="37">
        <v>1</v>
      </c>
      <c r="U933" s="83">
        <v>1</v>
      </c>
      <c r="V933" s="45">
        <f>SUMIF(ResumenCotizacion!$C:$C,E933,ResumenCotizacion!$P:$P)</f>
        <v>0</v>
      </c>
      <c r="W933" s="75">
        <f>IF(H933="USD",S933*SolCotizacion!$J$18,S933)</f>
        <v>9080434</v>
      </c>
      <c r="X933" s="3">
        <f>ROUND(W933/(1-VLOOKUP("Total porcentaje:",ResumenCotizacion!$F:$H,3,0)),2)</f>
        <v>9080434</v>
      </c>
      <c r="Y933" s="3">
        <f t="shared" si="44"/>
        <v>0</v>
      </c>
    </row>
    <row r="934" spans="1:25" ht="14.25" x14ac:dyDescent="0.2">
      <c r="A934" s="18" t="str">
        <f t="shared" si="42"/>
        <v>Catalogo principalCSP ACADEMICOaa6046de-5b7a-48f3-a31d-67ace40a934f</v>
      </c>
      <c r="B934" s="18" t="str">
        <f t="shared" si="43"/>
        <v>aa6046de-5b7a-48f3-a31d-67ace40a934fCSP ACADEMICO</v>
      </c>
      <c r="C934" s="18"/>
      <c r="D934" s="18" t="s">
        <v>122</v>
      </c>
      <c r="E934" s="46" t="s">
        <v>1991</v>
      </c>
      <c r="F934" s="85" t="s">
        <v>1339</v>
      </c>
      <c r="G934" s="18" t="s">
        <v>122</v>
      </c>
      <c r="H934" s="45" t="s">
        <v>125</v>
      </c>
      <c r="I934" s="18" t="s">
        <v>75</v>
      </c>
      <c r="J934" s="49" t="s">
        <v>1992</v>
      </c>
      <c r="K934" s="48" t="s">
        <v>28</v>
      </c>
      <c r="L934" s="47" t="s">
        <v>90</v>
      </c>
      <c r="M934" s="44" t="s">
        <v>74</v>
      </c>
      <c r="N934" s="78" t="s">
        <v>75</v>
      </c>
      <c r="O934" s="78" t="s">
        <v>75</v>
      </c>
      <c r="P934" s="78" t="s">
        <v>75</v>
      </c>
      <c r="Q934" s="43" t="s">
        <v>1991</v>
      </c>
      <c r="R934" s="53" t="s">
        <v>76</v>
      </c>
      <c r="S934" s="76">
        <v>1600</v>
      </c>
      <c r="T934" s="37">
        <v>1</v>
      </c>
      <c r="U934" s="83">
        <v>1</v>
      </c>
      <c r="V934" s="45">
        <f>SUMIF(ResumenCotizacion!$C:$C,E934,ResumenCotizacion!$P:$P)</f>
        <v>0</v>
      </c>
      <c r="W934" s="75">
        <f>IF(H934="USD",S934*SolCotizacion!$J$18,S934)</f>
        <v>6603952</v>
      </c>
      <c r="X934" s="3">
        <f>ROUND(W934/(1-VLOOKUP("Total porcentaje:",ResumenCotizacion!$F:$H,3,0)),2)</f>
        <v>6603952</v>
      </c>
      <c r="Y934" s="3">
        <f t="shared" si="44"/>
        <v>0</v>
      </c>
    </row>
    <row r="935" spans="1:25" ht="14.25" x14ac:dyDescent="0.2">
      <c r="A935" s="18" t="str">
        <f t="shared" si="42"/>
        <v>Catalogo principalCSP ACADEMICOd418c726-de81-48f2-a99d-6ca05abaafac</v>
      </c>
      <c r="B935" s="18" t="str">
        <f t="shared" si="43"/>
        <v>d418c726-de81-48f2-a99d-6ca05abaafacCSP ACADEMICO</v>
      </c>
      <c r="C935" s="18"/>
      <c r="D935" s="18" t="s">
        <v>122</v>
      </c>
      <c r="E935" s="46" t="s">
        <v>1993</v>
      </c>
      <c r="F935" s="85" t="s">
        <v>1339</v>
      </c>
      <c r="G935" s="18" t="s">
        <v>122</v>
      </c>
      <c r="H935" s="45" t="s">
        <v>125</v>
      </c>
      <c r="I935" s="18" t="s">
        <v>75</v>
      </c>
      <c r="J935" s="49" t="s">
        <v>1994</v>
      </c>
      <c r="K935" s="48" t="s">
        <v>28</v>
      </c>
      <c r="L935" s="47" t="s">
        <v>90</v>
      </c>
      <c r="M935" s="44" t="s">
        <v>74</v>
      </c>
      <c r="N935" s="78" t="s">
        <v>75</v>
      </c>
      <c r="O935" s="78" t="s">
        <v>75</v>
      </c>
      <c r="P935" s="78" t="s">
        <v>75</v>
      </c>
      <c r="Q935" s="43" t="s">
        <v>1993</v>
      </c>
      <c r="R935" s="53" t="s">
        <v>76</v>
      </c>
      <c r="S935" s="76">
        <v>275</v>
      </c>
      <c r="T935" s="37">
        <v>1</v>
      </c>
      <c r="U935" s="83">
        <v>1</v>
      </c>
      <c r="V935" s="45">
        <f>SUMIF(ResumenCotizacion!$C:$C,E935,ResumenCotizacion!$P:$P)</f>
        <v>0</v>
      </c>
      <c r="W935" s="75">
        <f>IF(H935="USD",S935*SolCotizacion!$J$18,S935)</f>
        <v>1135054.25</v>
      </c>
      <c r="X935" s="3">
        <f>ROUND(W935/(1-VLOOKUP("Total porcentaje:",ResumenCotizacion!$F:$H,3,0)),2)</f>
        <v>1135054.25</v>
      </c>
      <c r="Y935" s="3">
        <f t="shared" si="44"/>
        <v>0</v>
      </c>
    </row>
    <row r="936" spans="1:25" ht="14.25" x14ac:dyDescent="0.2">
      <c r="A936" s="18" t="str">
        <f t="shared" si="42"/>
        <v>Catalogo principalCSP ACADEMICOaa573972-3e4b-46b7-bef4-78c883c094be</v>
      </c>
      <c r="B936" s="18" t="str">
        <f t="shared" si="43"/>
        <v>aa573972-3e4b-46b7-bef4-78c883c094beCSP ACADEMICO</v>
      </c>
      <c r="C936" s="18"/>
      <c r="D936" s="18" t="s">
        <v>122</v>
      </c>
      <c r="E936" s="46" t="s">
        <v>1995</v>
      </c>
      <c r="F936" s="85" t="s">
        <v>1339</v>
      </c>
      <c r="G936" s="18" t="s">
        <v>122</v>
      </c>
      <c r="H936" s="45" t="s">
        <v>125</v>
      </c>
      <c r="I936" s="18" t="s">
        <v>75</v>
      </c>
      <c r="J936" s="49" t="s">
        <v>1996</v>
      </c>
      <c r="K936" s="48" t="s">
        <v>28</v>
      </c>
      <c r="L936" s="47" t="s">
        <v>90</v>
      </c>
      <c r="M936" s="44" t="s">
        <v>74</v>
      </c>
      <c r="N936" s="78" t="s">
        <v>75</v>
      </c>
      <c r="O936" s="78" t="s">
        <v>75</v>
      </c>
      <c r="P936" s="78" t="s">
        <v>75</v>
      </c>
      <c r="Q936" s="43" t="s">
        <v>1995</v>
      </c>
      <c r="R936" s="53" t="s">
        <v>76</v>
      </c>
      <c r="S936" s="76">
        <v>200</v>
      </c>
      <c r="T936" s="37">
        <v>1</v>
      </c>
      <c r="U936" s="83">
        <v>1</v>
      </c>
      <c r="V936" s="45">
        <f>SUMIF(ResumenCotizacion!$C:$C,E936,ResumenCotizacion!$P:$P)</f>
        <v>0</v>
      </c>
      <c r="W936" s="75">
        <f>IF(H936="USD",S936*SolCotizacion!$J$18,S936)</f>
        <v>825494</v>
      </c>
      <c r="X936" s="3">
        <f>ROUND(W936/(1-VLOOKUP("Total porcentaje:",ResumenCotizacion!$F:$H,3,0)),2)</f>
        <v>825494</v>
      </c>
      <c r="Y936" s="3">
        <f t="shared" si="44"/>
        <v>0</v>
      </c>
    </row>
    <row r="937" spans="1:25" ht="14.25" x14ac:dyDescent="0.2">
      <c r="A937" s="18" t="str">
        <f t="shared" si="42"/>
        <v>Catalogo principalCSP ACADEMICOb22558f8-99d2-4b21-82f9-251f7777f85d</v>
      </c>
      <c r="B937" s="18" t="str">
        <f t="shared" si="43"/>
        <v>b22558f8-99d2-4b21-82f9-251f7777f85dCSP ACADEMICO</v>
      </c>
      <c r="C937" s="18"/>
      <c r="D937" s="18" t="s">
        <v>122</v>
      </c>
      <c r="E937" s="46" t="s">
        <v>1997</v>
      </c>
      <c r="F937" s="85" t="s">
        <v>1339</v>
      </c>
      <c r="G937" s="18" t="s">
        <v>122</v>
      </c>
      <c r="H937" s="45" t="s">
        <v>125</v>
      </c>
      <c r="I937" s="18" t="s">
        <v>75</v>
      </c>
      <c r="J937" s="49" t="s">
        <v>1998</v>
      </c>
      <c r="K937" s="48" t="s">
        <v>28</v>
      </c>
      <c r="L937" s="47" t="s">
        <v>90</v>
      </c>
      <c r="M937" s="44" t="s">
        <v>74</v>
      </c>
      <c r="N937" s="78" t="s">
        <v>75</v>
      </c>
      <c r="O937" s="78" t="s">
        <v>75</v>
      </c>
      <c r="P937" s="78" t="s">
        <v>75</v>
      </c>
      <c r="Q937" s="43" t="s">
        <v>1997</v>
      </c>
      <c r="R937" s="53" t="s">
        <v>76</v>
      </c>
      <c r="S937" s="76">
        <v>2200</v>
      </c>
      <c r="T937" s="37">
        <v>1</v>
      </c>
      <c r="U937" s="83">
        <v>1</v>
      </c>
      <c r="V937" s="45">
        <f>SUMIF(ResumenCotizacion!$C:$C,E937,ResumenCotizacion!$P:$P)</f>
        <v>0</v>
      </c>
      <c r="W937" s="75">
        <f>IF(H937="USD",S937*SolCotizacion!$J$18,S937)</f>
        <v>9080434</v>
      </c>
      <c r="X937" s="3">
        <f>ROUND(W937/(1-VLOOKUP("Total porcentaje:",ResumenCotizacion!$F:$H,3,0)),2)</f>
        <v>9080434</v>
      </c>
      <c r="Y937" s="3">
        <f t="shared" si="44"/>
        <v>0</v>
      </c>
    </row>
    <row r="938" spans="1:25" ht="14.25" x14ac:dyDescent="0.2">
      <c r="A938" s="18" t="str">
        <f t="shared" si="42"/>
        <v>Catalogo principalCSP ACADEMICOc6196550-1197-4baf-948e-4681a53b91dc</v>
      </c>
      <c r="B938" s="18" t="str">
        <f t="shared" si="43"/>
        <v>c6196550-1197-4baf-948e-4681a53b91dcCSP ACADEMICO</v>
      </c>
      <c r="C938" s="18"/>
      <c r="D938" s="18" t="s">
        <v>122</v>
      </c>
      <c r="E938" s="46" t="s">
        <v>1999</v>
      </c>
      <c r="F938" s="85" t="s">
        <v>1339</v>
      </c>
      <c r="G938" s="18" t="s">
        <v>122</v>
      </c>
      <c r="H938" s="45" t="s">
        <v>125</v>
      </c>
      <c r="I938" s="18" t="s">
        <v>75</v>
      </c>
      <c r="J938" s="49" t="s">
        <v>2000</v>
      </c>
      <c r="K938" s="48" t="s">
        <v>28</v>
      </c>
      <c r="L938" s="47" t="s">
        <v>90</v>
      </c>
      <c r="M938" s="44" t="s">
        <v>74</v>
      </c>
      <c r="N938" s="78" t="s">
        <v>75</v>
      </c>
      <c r="O938" s="78" t="s">
        <v>75</v>
      </c>
      <c r="P938" s="78" t="s">
        <v>75</v>
      </c>
      <c r="Q938" s="43" t="s">
        <v>1999</v>
      </c>
      <c r="R938" s="53" t="s">
        <v>76</v>
      </c>
      <c r="S938" s="76">
        <v>1600</v>
      </c>
      <c r="T938" s="37">
        <v>1</v>
      </c>
      <c r="U938" s="83">
        <v>1</v>
      </c>
      <c r="V938" s="45">
        <f>SUMIF(ResumenCotizacion!$C:$C,E938,ResumenCotizacion!$P:$P)</f>
        <v>0</v>
      </c>
      <c r="W938" s="75">
        <f>IF(H938="USD",S938*SolCotizacion!$J$18,S938)</f>
        <v>6603952</v>
      </c>
      <c r="X938" s="3">
        <f>ROUND(W938/(1-VLOOKUP("Total porcentaje:",ResumenCotizacion!$F:$H,3,0)),2)</f>
        <v>6603952</v>
      </c>
      <c r="Y938" s="3">
        <f t="shared" si="44"/>
        <v>0</v>
      </c>
    </row>
    <row r="939" spans="1:25" ht="14.25" x14ac:dyDescent="0.2">
      <c r="A939" s="18" t="str">
        <f t="shared" si="42"/>
        <v>Catalogo principalCSP ACADEMICO2b0c1f09-2e2e-40e1-8dca-dc384dd57455</v>
      </c>
      <c r="B939" s="18" t="str">
        <f t="shared" si="43"/>
        <v>2b0c1f09-2e2e-40e1-8dca-dc384dd57455CSP ACADEMICO</v>
      </c>
      <c r="C939" s="18"/>
      <c r="D939" s="18" t="s">
        <v>122</v>
      </c>
      <c r="E939" s="46" t="s">
        <v>2001</v>
      </c>
      <c r="F939" s="85" t="s">
        <v>1339</v>
      </c>
      <c r="G939" s="18" t="s">
        <v>122</v>
      </c>
      <c r="H939" s="45" t="s">
        <v>125</v>
      </c>
      <c r="I939" s="18" t="s">
        <v>75</v>
      </c>
      <c r="J939" s="49" t="s">
        <v>2002</v>
      </c>
      <c r="K939" s="48" t="s">
        <v>28</v>
      </c>
      <c r="L939" s="47" t="s">
        <v>90</v>
      </c>
      <c r="M939" s="44" t="s">
        <v>74</v>
      </c>
      <c r="N939" s="78" t="s">
        <v>75</v>
      </c>
      <c r="O939" s="78" t="s">
        <v>75</v>
      </c>
      <c r="P939" s="78" t="s">
        <v>75</v>
      </c>
      <c r="Q939" s="43" t="s">
        <v>2001</v>
      </c>
      <c r="R939" s="53" t="s">
        <v>76</v>
      </c>
      <c r="S939" s="76">
        <v>275</v>
      </c>
      <c r="T939" s="37">
        <v>1</v>
      </c>
      <c r="U939" s="83">
        <v>1</v>
      </c>
      <c r="V939" s="45">
        <f>SUMIF(ResumenCotizacion!$C:$C,E939,ResumenCotizacion!$P:$P)</f>
        <v>0</v>
      </c>
      <c r="W939" s="75">
        <f>IF(H939="USD",S939*SolCotizacion!$J$18,S939)</f>
        <v>1135054.25</v>
      </c>
      <c r="X939" s="3">
        <f>ROUND(W939/(1-VLOOKUP("Total porcentaje:",ResumenCotizacion!$F:$H,3,0)),2)</f>
        <v>1135054.25</v>
      </c>
      <c r="Y939" s="3">
        <f t="shared" si="44"/>
        <v>0</v>
      </c>
    </row>
    <row r="940" spans="1:25" ht="14.25" x14ac:dyDescent="0.2">
      <c r="A940" s="18" t="str">
        <f t="shared" si="42"/>
        <v>Catalogo principalCSP ACADEMICOb0ca6c5a-f9f2-4eac-8388-bfe535a37882</v>
      </c>
      <c r="B940" s="18" t="str">
        <f t="shared" si="43"/>
        <v>b0ca6c5a-f9f2-4eac-8388-bfe535a37882CSP ACADEMICO</v>
      </c>
      <c r="C940" s="18"/>
      <c r="D940" s="18" t="s">
        <v>122</v>
      </c>
      <c r="E940" s="46" t="s">
        <v>2003</v>
      </c>
      <c r="F940" s="85" t="s">
        <v>1339</v>
      </c>
      <c r="G940" s="18" t="s">
        <v>122</v>
      </c>
      <c r="H940" s="45" t="s">
        <v>125</v>
      </c>
      <c r="I940" s="18" t="s">
        <v>75</v>
      </c>
      <c r="J940" s="49" t="s">
        <v>2004</v>
      </c>
      <c r="K940" s="48" t="s">
        <v>28</v>
      </c>
      <c r="L940" s="47" t="s">
        <v>90</v>
      </c>
      <c r="M940" s="44" t="s">
        <v>74</v>
      </c>
      <c r="N940" s="78" t="s">
        <v>75</v>
      </c>
      <c r="O940" s="78" t="s">
        <v>75</v>
      </c>
      <c r="P940" s="78" t="s">
        <v>75</v>
      </c>
      <c r="Q940" s="43" t="s">
        <v>2003</v>
      </c>
      <c r="R940" s="53" t="s">
        <v>76</v>
      </c>
      <c r="S940" s="76">
        <v>200</v>
      </c>
      <c r="T940" s="37">
        <v>1</v>
      </c>
      <c r="U940" s="83">
        <v>1</v>
      </c>
      <c r="V940" s="45">
        <f>SUMIF(ResumenCotizacion!$C:$C,E940,ResumenCotizacion!$P:$P)</f>
        <v>0</v>
      </c>
      <c r="W940" s="75">
        <f>IF(H940="USD",S940*SolCotizacion!$J$18,S940)</f>
        <v>825494</v>
      </c>
      <c r="X940" s="3">
        <f>ROUND(W940/(1-VLOOKUP("Total porcentaje:",ResumenCotizacion!$F:$H,3,0)),2)</f>
        <v>825494</v>
      </c>
      <c r="Y940" s="3">
        <f t="shared" si="44"/>
        <v>0</v>
      </c>
    </row>
    <row r="941" spans="1:25" ht="14.25" x14ac:dyDescent="0.2">
      <c r="A941" s="18" t="str">
        <f t="shared" si="42"/>
        <v>Catalogo principalCSP ACADEMICOf37dcbdf-794b-4b2b-930a-bcdb9f94f1f0</v>
      </c>
      <c r="B941" s="18" t="str">
        <f t="shared" si="43"/>
        <v>f37dcbdf-794b-4b2b-930a-bcdb9f94f1f0CSP ACADEMICO</v>
      </c>
      <c r="C941" s="18"/>
      <c r="D941" s="18" t="s">
        <v>122</v>
      </c>
      <c r="E941" s="46" t="s">
        <v>2005</v>
      </c>
      <c r="F941" s="85" t="s">
        <v>1339</v>
      </c>
      <c r="G941" s="18" t="s">
        <v>122</v>
      </c>
      <c r="H941" s="45" t="s">
        <v>125</v>
      </c>
      <c r="I941" s="18" t="s">
        <v>75</v>
      </c>
      <c r="J941" s="49" t="s">
        <v>2006</v>
      </c>
      <c r="K941" s="48" t="s">
        <v>28</v>
      </c>
      <c r="L941" s="47" t="s">
        <v>90</v>
      </c>
      <c r="M941" s="44" t="s">
        <v>74</v>
      </c>
      <c r="N941" s="78" t="s">
        <v>75</v>
      </c>
      <c r="O941" s="78" t="s">
        <v>75</v>
      </c>
      <c r="P941" s="78" t="s">
        <v>75</v>
      </c>
      <c r="Q941" s="43" t="s">
        <v>2005</v>
      </c>
      <c r="R941" s="53" t="s">
        <v>76</v>
      </c>
      <c r="S941" s="76">
        <v>2200</v>
      </c>
      <c r="T941" s="37">
        <v>1</v>
      </c>
      <c r="U941" s="83">
        <v>1</v>
      </c>
      <c r="V941" s="45">
        <f>SUMIF(ResumenCotizacion!$C:$C,E941,ResumenCotizacion!$P:$P)</f>
        <v>0</v>
      </c>
      <c r="W941" s="75">
        <f>IF(H941="USD",S941*SolCotizacion!$J$18,S941)</f>
        <v>9080434</v>
      </c>
      <c r="X941" s="3">
        <f>ROUND(W941/(1-VLOOKUP("Total porcentaje:",ResumenCotizacion!$F:$H,3,0)),2)</f>
        <v>9080434</v>
      </c>
      <c r="Y941" s="3">
        <f t="shared" si="44"/>
        <v>0</v>
      </c>
    </row>
    <row r="942" spans="1:25" ht="14.25" x14ac:dyDescent="0.2">
      <c r="A942" s="18" t="str">
        <f t="shared" si="42"/>
        <v>Catalogo principalCSP ACADEMICO593e7928-4837-4f46-bccd-5666ac9a7cbc</v>
      </c>
      <c r="B942" s="18" t="str">
        <f t="shared" si="43"/>
        <v>593e7928-4837-4f46-bccd-5666ac9a7cbcCSP ACADEMICO</v>
      </c>
      <c r="C942" s="18"/>
      <c r="D942" s="18" t="s">
        <v>122</v>
      </c>
      <c r="E942" s="46" t="s">
        <v>2007</v>
      </c>
      <c r="F942" s="85" t="s">
        <v>1339</v>
      </c>
      <c r="G942" s="18" t="s">
        <v>122</v>
      </c>
      <c r="H942" s="45" t="s">
        <v>125</v>
      </c>
      <c r="I942" s="18" t="s">
        <v>75</v>
      </c>
      <c r="J942" s="49" t="s">
        <v>2008</v>
      </c>
      <c r="K942" s="48" t="s">
        <v>28</v>
      </c>
      <c r="L942" s="47" t="s">
        <v>90</v>
      </c>
      <c r="M942" s="44" t="s">
        <v>74</v>
      </c>
      <c r="N942" s="78" t="s">
        <v>75</v>
      </c>
      <c r="O942" s="78" t="s">
        <v>75</v>
      </c>
      <c r="P942" s="78" t="s">
        <v>75</v>
      </c>
      <c r="Q942" s="43" t="s">
        <v>2007</v>
      </c>
      <c r="R942" s="53" t="s">
        <v>76</v>
      </c>
      <c r="S942" s="76">
        <v>1600</v>
      </c>
      <c r="T942" s="37">
        <v>1</v>
      </c>
      <c r="U942" s="83">
        <v>1</v>
      </c>
      <c r="V942" s="45">
        <f>SUMIF(ResumenCotizacion!$C:$C,E942,ResumenCotizacion!$P:$P)</f>
        <v>0</v>
      </c>
      <c r="W942" s="75">
        <f>IF(H942="USD",S942*SolCotizacion!$J$18,S942)</f>
        <v>6603952</v>
      </c>
      <c r="X942" s="3">
        <f>ROUND(W942/(1-VLOOKUP("Total porcentaje:",ResumenCotizacion!$F:$H,3,0)),2)</f>
        <v>6603952</v>
      </c>
      <c r="Y942" s="3">
        <f t="shared" si="44"/>
        <v>0</v>
      </c>
    </row>
    <row r="943" spans="1:25" ht="14.25" x14ac:dyDescent="0.2">
      <c r="A943" s="18" t="str">
        <f t="shared" si="42"/>
        <v>Catalogo principalCSP ACADEMICO7aadea71-8fea-4600-8725-1d6b7de42220</v>
      </c>
      <c r="B943" s="18" t="str">
        <f t="shared" si="43"/>
        <v>7aadea71-8fea-4600-8725-1d6b7de42220CSP ACADEMICO</v>
      </c>
      <c r="C943" s="18"/>
      <c r="D943" s="18" t="s">
        <v>122</v>
      </c>
      <c r="E943" s="46" t="s">
        <v>2009</v>
      </c>
      <c r="F943" s="85" t="s">
        <v>1339</v>
      </c>
      <c r="G943" s="18" t="s">
        <v>122</v>
      </c>
      <c r="H943" s="45" t="s">
        <v>125</v>
      </c>
      <c r="I943" s="18" t="s">
        <v>75</v>
      </c>
      <c r="J943" s="49" t="s">
        <v>2010</v>
      </c>
      <c r="K943" s="48" t="s">
        <v>28</v>
      </c>
      <c r="L943" s="47" t="s">
        <v>90</v>
      </c>
      <c r="M943" s="44" t="s">
        <v>74</v>
      </c>
      <c r="N943" s="78" t="s">
        <v>75</v>
      </c>
      <c r="O943" s="78" t="s">
        <v>75</v>
      </c>
      <c r="P943" s="78" t="s">
        <v>75</v>
      </c>
      <c r="Q943" s="43" t="s">
        <v>2009</v>
      </c>
      <c r="R943" s="53" t="s">
        <v>76</v>
      </c>
      <c r="S943" s="76">
        <v>275</v>
      </c>
      <c r="T943" s="37">
        <v>1</v>
      </c>
      <c r="U943" s="83">
        <v>1</v>
      </c>
      <c r="V943" s="45">
        <f>SUMIF(ResumenCotizacion!$C:$C,E943,ResumenCotizacion!$P:$P)</f>
        <v>0</v>
      </c>
      <c r="W943" s="75">
        <f>IF(H943="USD",S943*SolCotizacion!$J$18,S943)</f>
        <v>1135054.25</v>
      </c>
      <c r="X943" s="3">
        <f>ROUND(W943/(1-VLOOKUP("Total porcentaje:",ResumenCotizacion!$F:$H,3,0)),2)</f>
        <v>1135054.25</v>
      </c>
      <c r="Y943" s="3">
        <f t="shared" si="44"/>
        <v>0</v>
      </c>
    </row>
    <row r="944" spans="1:25" ht="14.25" x14ac:dyDescent="0.2">
      <c r="A944" s="18" t="str">
        <f t="shared" si="42"/>
        <v>Catalogo principalCSP ACADEMICOa2c50591-e8ec-48cb-8812-e0b59b1e8d18</v>
      </c>
      <c r="B944" s="18" t="str">
        <f t="shared" si="43"/>
        <v>a2c50591-e8ec-48cb-8812-e0b59b1e8d18CSP ACADEMICO</v>
      </c>
      <c r="C944" s="18"/>
      <c r="D944" s="18" t="s">
        <v>122</v>
      </c>
      <c r="E944" s="46" t="s">
        <v>2011</v>
      </c>
      <c r="F944" s="85" t="s">
        <v>1339</v>
      </c>
      <c r="G944" s="18" t="s">
        <v>122</v>
      </c>
      <c r="H944" s="45" t="s">
        <v>125</v>
      </c>
      <c r="I944" s="18" t="s">
        <v>75</v>
      </c>
      <c r="J944" s="49" t="s">
        <v>2012</v>
      </c>
      <c r="K944" s="48" t="s">
        <v>28</v>
      </c>
      <c r="L944" s="47" t="s">
        <v>90</v>
      </c>
      <c r="M944" s="44" t="s">
        <v>74</v>
      </c>
      <c r="N944" s="78" t="s">
        <v>75</v>
      </c>
      <c r="O944" s="78" t="s">
        <v>75</v>
      </c>
      <c r="P944" s="78" t="s">
        <v>75</v>
      </c>
      <c r="Q944" s="43" t="s">
        <v>2011</v>
      </c>
      <c r="R944" s="53" t="s">
        <v>76</v>
      </c>
      <c r="S944" s="76">
        <v>200</v>
      </c>
      <c r="T944" s="37">
        <v>1</v>
      </c>
      <c r="U944" s="83">
        <v>1</v>
      </c>
      <c r="V944" s="45">
        <f>SUMIF(ResumenCotizacion!$C:$C,E944,ResumenCotizacion!$P:$P)</f>
        <v>0</v>
      </c>
      <c r="W944" s="75">
        <f>IF(H944="USD",S944*SolCotizacion!$J$18,S944)</f>
        <v>825494</v>
      </c>
      <c r="X944" s="3">
        <f>ROUND(W944/(1-VLOOKUP("Total porcentaje:",ResumenCotizacion!$F:$H,3,0)),2)</f>
        <v>825494</v>
      </c>
      <c r="Y944" s="3">
        <f t="shared" si="44"/>
        <v>0</v>
      </c>
    </row>
    <row r="945" spans="1:25" ht="14.25" x14ac:dyDescent="0.2">
      <c r="A945" s="18" t="str">
        <f t="shared" si="42"/>
        <v>Catalogo principalCSP ACADEMICOb0390587-39e4-4bdd-9d47-2da24fef0566</v>
      </c>
      <c r="B945" s="18" t="str">
        <f t="shared" si="43"/>
        <v>b0390587-39e4-4bdd-9d47-2da24fef0566CSP ACADEMICO</v>
      </c>
      <c r="C945" s="18"/>
      <c r="D945" s="18" t="s">
        <v>122</v>
      </c>
      <c r="E945" s="46" t="s">
        <v>2013</v>
      </c>
      <c r="F945" s="85" t="s">
        <v>1339</v>
      </c>
      <c r="G945" s="18" t="s">
        <v>122</v>
      </c>
      <c r="H945" s="45" t="s">
        <v>125</v>
      </c>
      <c r="I945" s="18" t="s">
        <v>75</v>
      </c>
      <c r="J945" s="49" t="s">
        <v>2014</v>
      </c>
      <c r="K945" s="48" t="s">
        <v>28</v>
      </c>
      <c r="L945" s="47" t="s">
        <v>90</v>
      </c>
      <c r="M945" s="44" t="s">
        <v>74</v>
      </c>
      <c r="N945" s="78" t="s">
        <v>75</v>
      </c>
      <c r="O945" s="78" t="s">
        <v>75</v>
      </c>
      <c r="P945" s="78" t="s">
        <v>75</v>
      </c>
      <c r="Q945" s="43" t="s">
        <v>2013</v>
      </c>
      <c r="R945" s="53" t="s">
        <v>76</v>
      </c>
      <c r="S945" s="76">
        <v>7975</v>
      </c>
      <c r="T945" s="37">
        <v>1</v>
      </c>
      <c r="U945" s="83">
        <v>1</v>
      </c>
      <c r="V945" s="45">
        <f>SUMIF(ResumenCotizacion!$C:$C,E945,ResumenCotizacion!$P:$P)</f>
        <v>0</v>
      </c>
      <c r="W945" s="75">
        <f>IF(H945="USD",S945*SolCotizacion!$J$18,S945)</f>
        <v>32916573.250000004</v>
      </c>
      <c r="X945" s="3">
        <f>ROUND(W945/(1-VLOOKUP("Total porcentaje:",ResumenCotizacion!$F:$H,3,0)),2)</f>
        <v>32916573.25</v>
      </c>
      <c r="Y945" s="3">
        <f t="shared" si="44"/>
        <v>0</v>
      </c>
    </row>
    <row r="946" spans="1:25" ht="14.25" x14ac:dyDescent="0.2">
      <c r="A946" s="18" t="str">
        <f t="shared" si="42"/>
        <v>Catalogo principalCSP ACADEMICOd0509c8c-9228-45e9-b13e-6656dc89f707</v>
      </c>
      <c r="B946" s="18" t="str">
        <f t="shared" si="43"/>
        <v>d0509c8c-9228-45e9-b13e-6656dc89f707CSP ACADEMICO</v>
      </c>
      <c r="C946" s="18"/>
      <c r="D946" s="18" t="s">
        <v>122</v>
      </c>
      <c r="E946" s="46" t="s">
        <v>2015</v>
      </c>
      <c r="F946" s="85" t="s">
        <v>1339</v>
      </c>
      <c r="G946" s="18" t="s">
        <v>122</v>
      </c>
      <c r="H946" s="45" t="s">
        <v>125</v>
      </c>
      <c r="I946" s="18" t="s">
        <v>75</v>
      </c>
      <c r="J946" s="49" t="s">
        <v>2016</v>
      </c>
      <c r="K946" s="48" t="s">
        <v>28</v>
      </c>
      <c r="L946" s="47" t="s">
        <v>90</v>
      </c>
      <c r="M946" s="44" t="s">
        <v>74</v>
      </c>
      <c r="N946" s="78" t="s">
        <v>75</v>
      </c>
      <c r="O946" s="78" t="s">
        <v>75</v>
      </c>
      <c r="P946" s="78" t="s">
        <v>75</v>
      </c>
      <c r="Q946" s="43" t="s">
        <v>2015</v>
      </c>
      <c r="R946" s="53" t="s">
        <v>76</v>
      </c>
      <c r="S946" s="76">
        <v>5800</v>
      </c>
      <c r="T946" s="37">
        <v>1</v>
      </c>
      <c r="U946" s="83">
        <v>1</v>
      </c>
      <c r="V946" s="45">
        <f>SUMIF(ResumenCotizacion!$C:$C,E946,ResumenCotizacion!$P:$P)</f>
        <v>0</v>
      </c>
      <c r="W946" s="75">
        <f>IF(H946="USD",S946*SolCotizacion!$J$18,S946)</f>
        <v>23939326</v>
      </c>
      <c r="X946" s="3">
        <f>ROUND(W946/(1-VLOOKUP("Total porcentaje:",ResumenCotizacion!$F:$H,3,0)),2)</f>
        <v>23939326</v>
      </c>
      <c r="Y946" s="3">
        <f t="shared" si="44"/>
        <v>0</v>
      </c>
    </row>
    <row r="947" spans="1:25" ht="14.25" x14ac:dyDescent="0.2">
      <c r="A947" s="18" t="str">
        <f t="shared" si="42"/>
        <v>Catalogo principalCSP ACADEMICO9b4930df-c95e-4c48-a52c-a5561071620e</v>
      </c>
      <c r="B947" s="18" t="str">
        <f t="shared" si="43"/>
        <v>9b4930df-c95e-4c48-a52c-a5561071620eCSP ACADEMICO</v>
      </c>
      <c r="C947" s="18"/>
      <c r="D947" s="18" t="s">
        <v>122</v>
      </c>
      <c r="E947" s="46" t="s">
        <v>2017</v>
      </c>
      <c r="F947" s="85" t="s">
        <v>1339</v>
      </c>
      <c r="G947" s="18" t="s">
        <v>122</v>
      </c>
      <c r="H947" s="45" t="s">
        <v>125</v>
      </c>
      <c r="I947" s="18" t="s">
        <v>75</v>
      </c>
      <c r="J947" s="49" t="s">
        <v>2018</v>
      </c>
      <c r="K947" s="48" t="s">
        <v>28</v>
      </c>
      <c r="L947" s="47" t="s">
        <v>90</v>
      </c>
      <c r="M947" s="44" t="s">
        <v>74</v>
      </c>
      <c r="N947" s="78" t="s">
        <v>75</v>
      </c>
      <c r="O947" s="78" t="s">
        <v>75</v>
      </c>
      <c r="P947" s="78" t="s">
        <v>75</v>
      </c>
      <c r="Q947" s="43" t="s">
        <v>2017</v>
      </c>
      <c r="R947" s="53" t="s">
        <v>76</v>
      </c>
      <c r="S947" s="76">
        <v>275</v>
      </c>
      <c r="T947" s="37">
        <v>1</v>
      </c>
      <c r="U947" s="83">
        <v>1</v>
      </c>
      <c r="V947" s="45">
        <f>SUMIF(ResumenCotizacion!$C:$C,E947,ResumenCotizacion!$P:$P)</f>
        <v>0</v>
      </c>
      <c r="W947" s="75">
        <f>IF(H947="USD",S947*SolCotizacion!$J$18,S947)</f>
        <v>1135054.25</v>
      </c>
      <c r="X947" s="3">
        <f>ROUND(W947/(1-VLOOKUP("Total porcentaje:",ResumenCotizacion!$F:$H,3,0)),2)</f>
        <v>1135054.25</v>
      </c>
      <c r="Y947" s="3">
        <f t="shared" si="44"/>
        <v>0</v>
      </c>
    </row>
    <row r="948" spans="1:25" ht="14.25" x14ac:dyDescent="0.2">
      <c r="A948" s="18" t="str">
        <f t="shared" si="42"/>
        <v>Catalogo principalCSP ACADEMICOccf4480d-1bc9-4bf5-8335-e9ffea38cf79</v>
      </c>
      <c r="B948" s="18" t="str">
        <f t="shared" si="43"/>
        <v>ccf4480d-1bc9-4bf5-8335-e9ffea38cf79CSP ACADEMICO</v>
      </c>
      <c r="C948" s="18"/>
      <c r="D948" s="18" t="s">
        <v>122</v>
      </c>
      <c r="E948" s="46" t="s">
        <v>2019</v>
      </c>
      <c r="F948" s="85" t="s">
        <v>1339</v>
      </c>
      <c r="G948" s="18" t="s">
        <v>122</v>
      </c>
      <c r="H948" s="45" t="s">
        <v>125</v>
      </c>
      <c r="I948" s="18" t="s">
        <v>75</v>
      </c>
      <c r="J948" s="49" t="s">
        <v>2020</v>
      </c>
      <c r="K948" s="48" t="s">
        <v>28</v>
      </c>
      <c r="L948" s="47" t="s">
        <v>90</v>
      </c>
      <c r="M948" s="44" t="s">
        <v>74</v>
      </c>
      <c r="N948" s="78" t="s">
        <v>75</v>
      </c>
      <c r="O948" s="78" t="s">
        <v>75</v>
      </c>
      <c r="P948" s="78" t="s">
        <v>75</v>
      </c>
      <c r="Q948" s="43" t="s">
        <v>2019</v>
      </c>
      <c r="R948" s="53" t="s">
        <v>76</v>
      </c>
      <c r="S948" s="76">
        <v>200</v>
      </c>
      <c r="T948" s="37">
        <v>1</v>
      </c>
      <c r="U948" s="83">
        <v>1</v>
      </c>
      <c r="V948" s="45">
        <f>SUMIF(ResumenCotizacion!$C:$C,E948,ResumenCotizacion!$P:$P)</f>
        <v>0</v>
      </c>
      <c r="W948" s="75">
        <f>IF(H948="USD",S948*SolCotizacion!$J$18,S948)</f>
        <v>825494</v>
      </c>
      <c r="X948" s="3">
        <f>ROUND(W948/(1-VLOOKUP("Total porcentaje:",ResumenCotizacion!$F:$H,3,0)),2)</f>
        <v>825494</v>
      </c>
      <c r="Y948" s="3">
        <f t="shared" si="44"/>
        <v>0</v>
      </c>
    </row>
    <row r="949" spans="1:25" ht="14.25" x14ac:dyDescent="0.2">
      <c r="A949" s="18" t="str">
        <f t="shared" si="42"/>
        <v>Catalogo principalCSP ACADEMICOd96593d0-2cd0-49a2-9a54-64bb55b59973</v>
      </c>
      <c r="B949" s="18" t="str">
        <f t="shared" si="43"/>
        <v>d96593d0-2cd0-49a2-9a54-64bb55b59973CSP ACADEMICO</v>
      </c>
      <c r="C949" s="18"/>
      <c r="D949" s="18" t="s">
        <v>122</v>
      </c>
      <c r="E949" s="46" t="s">
        <v>2021</v>
      </c>
      <c r="F949" s="85" t="s">
        <v>1339</v>
      </c>
      <c r="G949" s="18" t="s">
        <v>122</v>
      </c>
      <c r="H949" s="45" t="s">
        <v>125</v>
      </c>
      <c r="I949" s="18" t="s">
        <v>75</v>
      </c>
      <c r="J949" s="49" t="s">
        <v>2022</v>
      </c>
      <c r="K949" s="48" t="s">
        <v>28</v>
      </c>
      <c r="L949" s="47" t="s">
        <v>90</v>
      </c>
      <c r="M949" s="44" t="s">
        <v>74</v>
      </c>
      <c r="N949" s="78" t="s">
        <v>75</v>
      </c>
      <c r="O949" s="78" t="s">
        <v>75</v>
      </c>
      <c r="P949" s="78" t="s">
        <v>75</v>
      </c>
      <c r="Q949" s="43" t="s">
        <v>2021</v>
      </c>
      <c r="R949" s="53" t="s">
        <v>76</v>
      </c>
      <c r="S949" s="76">
        <v>7975</v>
      </c>
      <c r="T949" s="37">
        <v>1</v>
      </c>
      <c r="U949" s="83">
        <v>1</v>
      </c>
      <c r="V949" s="45">
        <f>SUMIF(ResumenCotizacion!$C:$C,E949,ResumenCotizacion!$P:$P)</f>
        <v>0</v>
      </c>
      <c r="W949" s="75">
        <f>IF(H949="USD",S949*SolCotizacion!$J$18,S949)</f>
        <v>32916573.250000004</v>
      </c>
      <c r="X949" s="3">
        <f>ROUND(W949/(1-VLOOKUP("Total porcentaje:",ResumenCotizacion!$F:$H,3,0)),2)</f>
        <v>32916573.25</v>
      </c>
      <c r="Y949" s="3">
        <f t="shared" si="44"/>
        <v>0</v>
      </c>
    </row>
    <row r="950" spans="1:25" ht="14.25" x14ac:dyDescent="0.2">
      <c r="A950" s="18" t="str">
        <f t="shared" si="42"/>
        <v>Catalogo principalCSP ACADEMICObdde57cf-83ec-4d9e-b874-d87b348ca261</v>
      </c>
      <c r="B950" s="18" t="str">
        <f t="shared" si="43"/>
        <v>bdde57cf-83ec-4d9e-b874-d87b348ca261CSP ACADEMICO</v>
      </c>
      <c r="C950" s="18"/>
      <c r="D950" s="18" t="s">
        <v>122</v>
      </c>
      <c r="E950" s="46" t="s">
        <v>2023</v>
      </c>
      <c r="F950" s="85" t="s">
        <v>1339</v>
      </c>
      <c r="G950" s="18" t="s">
        <v>122</v>
      </c>
      <c r="H950" s="45" t="s">
        <v>125</v>
      </c>
      <c r="I950" s="18" t="s">
        <v>75</v>
      </c>
      <c r="J950" s="49" t="s">
        <v>2024</v>
      </c>
      <c r="K950" s="48" t="s">
        <v>28</v>
      </c>
      <c r="L950" s="47" t="s">
        <v>90</v>
      </c>
      <c r="M950" s="44" t="s">
        <v>74</v>
      </c>
      <c r="N950" s="78" t="s">
        <v>75</v>
      </c>
      <c r="O950" s="78" t="s">
        <v>75</v>
      </c>
      <c r="P950" s="78" t="s">
        <v>75</v>
      </c>
      <c r="Q950" s="43" t="s">
        <v>2023</v>
      </c>
      <c r="R950" s="53" t="s">
        <v>76</v>
      </c>
      <c r="S950" s="76">
        <v>5800</v>
      </c>
      <c r="T950" s="37">
        <v>1</v>
      </c>
      <c r="U950" s="83">
        <v>1</v>
      </c>
      <c r="V950" s="45">
        <f>SUMIF(ResumenCotizacion!$C:$C,E950,ResumenCotizacion!$P:$P)</f>
        <v>0</v>
      </c>
      <c r="W950" s="75">
        <f>IF(H950="USD",S950*SolCotizacion!$J$18,S950)</f>
        <v>23939326</v>
      </c>
      <c r="X950" s="3">
        <f>ROUND(W950/(1-VLOOKUP("Total porcentaje:",ResumenCotizacion!$F:$H,3,0)),2)</f>
        <v>23939326</v>
      </c>
      <c r="Y950" s="3">
        <f t="shared" si="44"/>
        <v>0</v>
      </c>
    </row>
    <row r="951" spans="1:25" ht="14.25" x14ac:dyDescent="0.2">
      <c r="A951" s="18" t="str">
        <f t="shared" si="42"/>
        <v>Catalogo principalCSP ACADEMICO3d27f8e0-e8e7-4db4-ac2d-972d44a07154</v>
      </c>
      <c r="B951" s="18" t="str">
        <f t="shared" si="43"/>
        <v>3d27f8e0-e8e7-4db4-ac2d-972d44a07154CSP ACADEMICO</v>
      </c>
      <c r="C951" s="18"/>
      <c r="D951" s="18" t="s">
        <v>122</v>
      </c>
      <c r="E951" s="46" t="s">
        <v>2025</v>
      </c>
      <c r="F951" s="85" t="s">
        <v>1339</v>
      </c>
      <c r="G951" s="18" t="s">
        <v>122</v>
      </c>
      <c r="H951" s="45" t="s">
        <v>125</v>
      </c>
      <c r="I951" s="18" t="s">
        <v>75</v>
      </c>
      <c r="J951" s="49" t="s">
        <v>2026</v>
      </c>
      <c r="K951" s="48" t="s">
        <v>28</v>
      </c>
      <c r="L951" s="47" t="s">
        <v>90</v>
      </c>
      <c r="M951" s="44" t="s">
        <v>74</v>
      </c>
      <c r="N951" s="78" t="s">
        <v>75</v>
      </c>
      <c r="O951" s="78" t="s">
        <v>75</v>
      </c>
      <c r="P951" s="78" t="s">
        <v>75</v>
      </c>
      <c r="Q951" s="43" t="s">
        <v>2025</v>
      </c>
      <c r="R951" s="53" t="s">
        <v>76</v>
      </c>
      <c r="S951" s="76">
        <v>275</v>
      </c>
      <c r="T951" s="37">
        <v>1</v>
      </c>
      <c r="U951" s="83">
        <v>1</v>
      </c>
      <c r="V951" s="45">
        <f>SUMIF(ResumenCotizacion!$C:$C,E951,ResumenCotizacion!$P:$P)</f>
        <v>0</v>
      </c>
      <c r="W951" s="75">
        <f>IF(H951="USD",S951*SolCotizacion!$J$18,S951)</f>
        <v>1135054.25</v>
      </c>
      <c r="X951" s="3">
        <f>ROUND(W951/(1-VLOOKUP("Total porcentaje:",ResumenCotizacion!$F:$H,3,0)),2)</f>
        <v>1135054.25</v>
      </c>
      <c r="Y951" s="3">
        <f t="shared" si="44"/>
        <v>0</v>
      </c>
    </row>
    <row r="952" spans="1:25" ht="14.25" x14ac:dyDescent="0.2">
      <c r="A952" s="18" t="str">
        <f t="shared" si="42"/>
        <v>Catalogo principalCSP ACADEMICO0b0e1691-cfdd-4c83-bfd1-0c994b221519</v>
      </c>
      <c r="B952" s="18" t="str">
        <f t="shared" si="43"/>
        <v>0b0e1691-cfdd-4c83-bfd1-0c994b221519CSP ACADEMICO</v>
      </c>
      <c r="C952" s="18"/>
      <c r="D952" s="18" t="s">
        <v>122</v>
      </c>
      <c r="E952" s="46" t="s">
        <v>2027</v>
      </c>
      <c r="F952" s="85" t="s">
        <v>1339</v>
      </c>
      <c r="G952" s="18" t="s">
        <v>122</v>
      </c>
      <c r="H952" s="45" t="s">
        <v>125</v>
      </c>
      <c r="I952" s="18" t="s">
        <v>75</v>
      </c>
      <c r="J952" s="49" t="s">
        <v>2028</v>
      </c>
      <c r="K952" s="48" t="s">
        <v>28</v>
      </c>
      <c r="L952" s="47" t="s">
        <v>90</v>
      </c>
      <c r="M952" s="44" t="s">
        <v>74</v>
      </c>
      <c r="N952" s="78" t="s">
        <v>75</v>
      </c>
      <c r="O952" s="78" t="s">
        <v>75</v>
      </c>
      <c r="P952" s="78" t="s">
        <v>75</v>
      </c>
      <c r="Q952" s="43" t="s">
        <v>2027</v>
      </c>
      <c r="R952" s="53" t="s">
        <v>76</v>
      </c>
      <c r="S952" s="76">
        <v>200</v>
      </c>
      <c r="T952" s="37">
        <v>1</v>
      </c>
      <c r="U952" s="83">
        <v>1</v>
      </c>
      <c r="V952" s="45">
        <f>SUMIF(ResumenCotizacion!$C:$C,E952,ResumenCotizacion!$P:$P)</f>
        <v>0</v>
      </c>
      <c r="W952" s="75">
        <f>IF(H952="USD",S952*SolCotizacion!$J$18,S952)</f>
        <v>825494</v>
      </c>
      <c r="X952" s="3">
        <f>ROUND(W952/(1-VLOOKUP("Total porcentaje:",ResumenCotizacion!$F:$H,3,0)),2)</f>
        <v>825494</v>
      </c>
      <c r="Y952" s="3">
        <f t="shared" si="44"/>
        <v>0</v>
      </c>
    </row>
    <row r="953" spans="1:25" ht="14.25" x14ac:dyDescent="0.2">
      <c r="A953" s="18" t="str">
        <f t="shared" si="42"/>
        <v>Catalogo principalCSP ACADEMICOe4a71a3f-b3b3-43ff-a47e-6dd954d5b104</v>
      </c>
      <c r="B953" s="18" t="str">
        <f t="shared" si="43"/>
        <v>e4a71a3f-b3b3-43ff-a47e-6dd954d5b104CSP ACADEMICO</v>
      </c>
      <c r="C953" s="18"/>
      <c r="D953" s="18" t="s">
        <v>122</v>
      </c>
      <c r="E953" s="46" t="s">
        <v>2029</v>
      </c>
      <c r="F953" s="85" t="s">
        <v>1339</v>
      </c>
      <c r="G953" s="18" t="s">
        <v>122</v>
      </c>
      <c r="H953" s="45" t="s">
        <v>125</v>
      </c>
      <c r="I953" s="18" t="s">
        <v>75</v>
      </c>
      <c r="J953" s="49" t="s">
        <v>2030</v>
      </c>
      <c r="K953" s="48" t="s">
        <v>28</v>
      </c>
      <c r="L953" s="47" t="s">
        <v>90</v>
      </c>
      <c r="M953" s="44" t="s">
        <v>74</v>
      </c>
      <c r="N953" s="78" t="s">
        <v>75</v>
      </c>
      <c r="O953" s="78" t="s">
        <v>75</v>
      </c>
      <c r="P953" s="78" t="s">
        <v>75</v>
      </c>
      <c r="Q953" s="43" t="s">
        <v>2029</v>
      </c>
      <c r="R953" s="53" t="s">
        <v>76</v>
      </c>
      <c r="S953" s="76">
        <v>7975</v>
      </c>
      <c r="T953" s="37">
        <v>1</v>
      </c>
      <c r="U953" s="83">
        <v>1</v>
      </c>
      <c r="V953" s="45">
        <f>SUMIF(ResumenCotizacion!$C:$C,E953,ResumenCotizacion!$P:$P)</f>
        <v>0</v>
      </c>
      <c r="W953" s="75">
        <f>IF(H953="USD",S953*SolCotizacion!$J$18,S953)</f>
        <v>32916573.250000004</v>
      </c>
      <c r="X953" s="3">
        <f>ROUND(W953/(1-VLOOKUP("Total porcentaje:",ResumenCotizacion!$F:$H,3,0)),2)</f>
        <v>32916573.25</v>
      </c>
      <c r="Y953" s="3">
        <f t="shared" si="44"/>
        <v>0</v>
      </c>
    </row>
    <row r="954" spans="1:25" ht="14.25" x14ac:dyDescent="0.2">
      <c r="A954" s="18" t="str">
        <f t="shared" si="42"/>
        <v>Catalogo principalCSP ACADEMICO1e3399fe-e147-49c0-b4e5-17025bff95e2</v>
      </c>
      <c r="B954" s="18" t="str">
        <f t="shared" si="43"/>
        <v>1e3399fe-e147-49c0-b4e5-17025bff95e2CSP ACADEMICO</v>
      </c>
      <c r="C954" s="18"/>
      <c r="D954" s="18" t="s">
        <v>122</v>
      </c>
      <c r="E954" s="46" t="s">
        <v>2031</v>
      </c>
      <c r="F954" s="85" t="s">
        <v>1339</v>
      </c>
      <c r="G954" s="18" t="s">
        <v>122</v>
      </c>
      <c r="H954" s="45" t="s">
        <v>125</v>
      </c>
      <c r="I954" s="18" t="s">
        <v>75</v>
      </c>
      <c r="J954" s="49" t="s">
        <v>2032</v>
      </c>
      <c r="K954" s="48" t="s">
        <v>28</v>
      </c>
      <c r="L954" s="47" t="s">
        <v>90</v>
      </c>
      <c r="M954" s="44" t="s">
        <v>74</v>
      </c>
      <c r="N954" s="78" t="s">
        <v>75</v>
      </c>
      <c r="O954" s="78" t="s">
        <v>75</v>
      </c>
      <c r="P954" s="78" t="s">
        <v>75</v>
      </c>
      <c r="Q954" s="43" t="s">
        <v>2031</v>
      </c>
      <c r="R954" s="53" t="s">
        <v>76</v>
      </c>
      <c r="S954" s="76">
        <v>5800</v>
      </c>
      <c r="T954" s="37">
        <v>1</v>
      </c>
      <c r="U954" s="83">
        <v>1</v>
      </c>
      <c r="V954" s="45">
        <f>SUMIF(ResumenCotizacion!$C:$C,E954,ResumenCotizacion!$P:$P)</f>
        <v>0</v>
      </c>
      <c r="W954" s="75">
        <f>IF(H954="USD",S954*SolCotizacion!$J$18,S954)</f>
        <v>23939326</v>
      </c>
      <c r="X954" s="3">
        <f>ROUND(W954/(1-VLOOKUP("Total porcentaje:",ResumenCotizacion!$F:$H,3,0)),2)</f>
        <v>23939326</v>
      </c>
      <c r="Y954" s="3">
        <f t="shared" si="44"/>
        <v>0</v>
      </c>
    </row>
    <row r="955" spans="1:25" ht="14.25" x14ac:dyDescent="0.2">
      <c r="A955" s="18" t="str">
        <f t="shared" si="42"/>
        <v>Catalogo principalCSP ACADEMICO1c0bf11c-a09e-4af6-97bd-1073ec50e48e</v>
      </c>
      <c r="B955" s="18" t="str">
        <f t="shared" si="43"/>
        <v>1c0bf11c-a09e-4af6-97bd-1073ec50e48eCSP ACADEMICO</v>
      </c>
      <c r="C955" s="18"/>
      <c r="D955" s="18" t="s">
        <v>122</v>
      </c>
      <c r="E955" s="46" t="s">
        <v>2033</v>
      </c>
      <c r="F955" s="85" t="s">
        <v>1339</v>
      </c>
      <c r="G955" s="18" t="s">
        <v>122</v>
      </c>
      <c r="H955" s="45" t="s">
        <v>125</v>
      </c>
      <c r="I955" s="18" t="s">
        <v>75</v>
      </c>
      <c r="J955" s="49" t="s">
        <v>2034</v>
      </c>
      <c r="K955" s="48" t="s">
        <v>28</v>
      </c>
      <c r="L955" s="47" t="s">
        <v>90</v>
      </c>
      <c r="M955" s="44" t="s">
        <v>74</v>
      </c>
      <c r="N955" s="78" t="s">
        <v>75</v>
      </c>
      <c r="O955" s="78" t="s">
        <v>75</v>
      </c>
      <c r="P955" s="78" t="s">
        <v>75</v>
      </c>
      <c r="Q955" s="43" t="s">
        <v>2033</v>
      </c>
      <c r="R955" s="53" t="s">
        <v>76</v>
      </c>
      <c r="S955" s="76">
        <v>275</v>
      </c>
      <c r="T955" s="37">
        <v>1</v>
      </c>
      <c r="U955" s="83">
        <v>1</v>
      </c>
      <c r="V955" s="45">
        <f>SUMIF(ResumenCotizacion!$C:$C,E955,ResumenCotizacion!$P:$P)</f>
        <v>0</v>
      </c>
      <c r="W955" s="75">
        <f>IF(H955="USD",S955*SolCotizacion!$J$18,S955)</f>
        <v>1135054.25</v>
      </c>
      <c r="X955" s="3">
        <f>ROUND(W955/(1-VLOOKUP("Total porcentaje:",ResumenCotizacion!$F:$H,3,0)),2)</f>
        <v>1135054.25</v>
      </c>
      <c r="Y955" s="3">
        <f t="shared" si="44"/>
        <v>0</v>
      </c>
    </row>
    <row r="956" spans="1:25" ht="14.25" x14ac:dyDescent="0.2">
      <c r="A956" s="18" t="str">
        <f t="shared" si="42"/>
        <v>Catalogo principalCSP ACADEMICO433f52e5-7d38-42bc-82c8-0a3543786b42</v>
      </c>
      <c r="B956" s="18" t="str">
        <f t="shared" si="43"/>
        <v>433f52e5-7d38-42bc-82c8-0a3543786b42CSP ACADEMICO</v>
      </c>
      <c r="C956" s="18"/>
      <c r="D956" s="18" t="s">
        <v>122</v>
      </c>
      <c r="E956" s="46" t="s">
        <v>2035</v>
      </c>
      <c r="F956" s="85" t="s">
        <v>1339</v>
      </c>
      <c r="G956" s="18" t="s">
        <v>122</v>
      </c>
      <c r="H956" s="45" t="s">
        <v>125</v>
      </c>
      <c r="I956" s="18" t="s">
        <v>75</v>
      </c>
      <c r="J956" s="49" t="s">
        <v>2036</v>
      </c>
      <c r="K956" s="48" t="s">
        <v>28</v>
      </c>
      <c r="L956" s="47" t="s">
        <v>90</v>
      </c>
      <c r="M956" s="44" t="s">
        <v>74</v>
      </c>
      <c r="N956" s="78" t="s">
        <v>75</v>
      </c>
      <c r="O956" s="78" t="s">
        <v>75</v>
      </c>
      <c r="P956" s="78" t="s">
        <v>75</v>
      </c>
      <c r="Q956" s="43" t="s">
        <v>2035</v>
      </c>
      <c r="R956" s="53" t="s">
        <v>76</v>
      </c>
      <c r="S956" s="76">
        <v>200</v>
      </c>
      <c r="T956" s="37">
        <v>1</v>
      </c>
      <c r="U956" s="83">
        <v>1</v>
      </c>
      <c r="V956" s="45">
        <f>SUMIF(ResumenCotizacion!$C:$C,E956,ResumenCotizacion!$P:$P)</f>
        <v>0</v>
      </c>
      <c r="W956" s="75">
        <f>IF(H956="USD",S956*SolCotizacion!$J$18,S956)</f>
        <v>825494</v>
      </c>
      <c r="X956" s="3">
        <f>ROUND(W956/(1-VLOOKUP("Total porcentaje:",ResumenCotizacion!$F:$H,3,0)),2)</f>
        <v>825494</v>
      </c>
      <c r="Y956" s="3">
        <f t="shared" si="44"/>
        <v>0</v>
      </c>
    </row>
    <row r="957" spans="1:25" ht="14.25" x14ac:dyDescent="0.2">
      <c r="A957" s="18" t="str">
        <f t="shared" si="42"/>
        <v>Catalogo principalCSP ACADEMICO9c090ccc-01d4-40e6-92a8-578b637dc8e4</v>
      </c>
      <c r="B957" s="18" t="str">
        <f t="shared" si="43"/>
        <v>9c090ccc-01d4-40e6-92a8-578b637dc8e4CSP ACADEMICO</v>
      </c>
      <c r="C957" s="18"/>
      <c r="D957" s="18" t="s">
        <v>122</v>
      </c>
      <c r="E957" s="46" t="s">
        <v>2037</v>
      </c>
      <c r="F957" s="85" t="s">
        <v>1339</v>
      </c>
      <c r="G957" s="18" t="s">
        <v>122</v>
      </c>
      <c r="H957" s="45" t="s">
        <v>125</v>
      </c>
      <c r="I957" s="18" t="s">
        <v>75</v>
      </c>
      <c r="J957" s="49" t="s">
        <v>2038</v>
      </c>
      <c r="K957" s="48" t="s">
        <v>28</v>
      </c>
      <c r="L957" s="47" t="s">
        <v>90</v>
      </c>
      <c r="M957" s="44" t="s">
        <v>74</v>
      </c>
      <c r="N957" s="78" t="s">
        <v>75</v>
      </c>
      <c r="O957" s="78" t="s">
        <v>75</v>
      </c>
      <c r="P957" s="78" t="s">
        <v>75</v>
      </c>
      <c r="Q957" s="43" t="s">
        <v>2037</v>
      </c>
      <c r="R957" s="53" t="s">
        <v>76</v>
      </c>
      <c r="S957" s="76">
        <v>7975</v>
      </c>
      <c r="T957" s="37">
        <v>1</v>
      </c>
      <c r="U957" s="83">
        <v>1</v>
      </c>
      <c r="V957" s="45">
        <f>SUMIF(ResumenCotizacion!$C:$C,E957,ResumenCotizacion!$P:$P)</f>
        <v>0</v>
      </c>
      <c r="W957" s="75">
        <f>IF(H957="USD",S957*SolCotizacion!$J$18,S957)</f>
        <v>32916573.250000004</v>
      </c>
      <c r="X957" s="3">
        <f>ROUND(W957/(1-VLOOKUP("Total porcentaje:",ResumenCotizacion!$F:$H,3,0)),2)</f>
        <v>32916573.25</v>
      </c>
      <c r="Y957" s="3">
        <f t="shared" si="44"/>
        <v>0</v>
      </c>
    </row>
    <row r="958" spans="1:25" ht="14.25" x14ac:dyDescent="0.2">
      <c r="A958" s="18" t="str">
        <f t="shared" si="42"/>
        <v>Catalogo principalCSP ACADEMICO08096717-b97a-449a-ab76-74d8bf274537</v>
      </c>
      <c r="B958" s="18" t="str">
        <f t="shared" si="43"/>
        <v>08096717-b97a-449a-ab76-74d8bf274537CSP ACADEMICO</v>
      </c>
      <c r="C958" s="18"/>
      <c r="D958" s="18" t="s">
        <v>122</v>
      </c>
      <c r="E958" s="46" t="s">
        <v>2039</v>
      </c>
      <c r="F958" s="85" t="s">
        <v>1339</v>
      </c>
      <c r="G958" s="18" t="s">
        <v>122</v>
      </c>
      <c r="H958" s="45" t="s">
        <v>125</v>
      </c>
      <c r="I958" s="18" t="s">
        <v>75</v>
      </c>
      <c r="J958" s="49" t="s">
        <v>2040</v>
      </c>
      <c r="K958" s="48" t="s">
        <v>28</v>
      </c>
      <c r="L958" s="47" t="s">
        <v>90</v>
      </c>
      <c r="M958" s="44" t="s">
        <v>74</v>
      </c>
      <c r="N958" s="78" t="s">
        <v>75</v>
      </c>
      <c r="O958" s="78" t="s">
        <v>75</v>
      </c>
      <c r="P958" s="78" t="s">
        <v>75</v>
      </c>
      <c r="Q958" s="43" t="s">
        <v>2039</v>
      </c>
      <c r="R958" s="53" t="s">
        <v>76</v>
      </c>
      <c r="S958" s="76">
        <v>5800</v>
      </c>
      <c r="T958" s="37">
        <v>1</v>
      </c>
      <c r="U958" s="83">
        <v>1</v>
      </c>
      <c r="V958" s="45">
        <f>SUMIF(ResumenCotizacion!$C:$C,E958,ResumenCotizacion!$P:$P)</f>
        <v>0</v>
      </c>
      <c r="W958" s="75">
        <f>IF(H958="USD",S958*SolCotizacion!$J$18,S958)</f>
        <v>23939326</v>
      </c>
      <c r="X958" s="3">
        <f>ROUND(W958/(1-VLOOKUP("Total porcentaje:",ResumenCotizacion!$F:$H,3,0)),2)</f>
        <v>23939326</v>
      </c>
      <c r="Y958" s="3">
        <f t="shared" si="44"/>
        <v>0</v>
      </c>
    </row>
    <row r="959" spans="1:25" ht="14.25" x14ac:dyDescent="0.2">
      <c r="A959" s="18" t="str">
        <f t="shared" si="42"/>
        <v>Catalogo principalCSP ACADEMICOb6fae2b1-20f3-4e40-b2ff-bc4a991de030</v>
      </c>
      <c r="B959" s="18" t="str">
        <f t="shared" si="43"/>
        <v>b6fae2b1-20f3-4e40-b2ff-bc4a991de030CSP ACADEMICO</v>
      </c>
      <c r="C959" s="18"/>
      <c r="D959" s="18" t="s">
        <v>122</v>
      </c>
      <c r="E959" s="46" t="s">
        <v>2041</v>
      </c>
      <c r="F959" s="85" t="s">
        <v>1339</v>
      </c>
      <c r="G959" s="18" t="s">
        <v>122</v>
      </c>
      <c r="H959" s="45" t="s">
        <v>125</v>
      </c>
      <c r="I959" s="18" t="s">
        <v>75</v>
      </c>
      <c r="J959" s="49" t="s">
        <v>2042</v>
      </c>
      <c r="K959" s="48" t="s">
        <v>28</v>
      </c>
      <c r="L959" s="47" t="s">
        <v>90</v>
      </c>
      <c r="M959" s="44" t="s">
        <v>74</v>
      </c>
      <c r="N959" s="78" t="s">
        <v>75</v>
      </c>
      <c r="O959" s="78" t="s">
        <v>75</v>
      </c>
      <c r="P959" s="78" t="s">
        <v>75</v>
      </c>
      <c r="Q959" s="43" t="s">
        <v>2041</v>
      </c>
      <c r="R959" s="53" t="s">
        <v>76</v>
      </c>
      <c r="S959" s="76">
        <v>275</v>
      </c>
      <c r="T959" s="37">
        <v>1</v>
      </c>
      <c r="U959" s="83">
        <v>1</v>
      </c>
      <c r="V959" s="45">
        <f>SUMIF(ResumenCotizacion!$C:$C,E959,ResumenCotizacion!$P:$P)</f>
        <v>0</v>
      </c>
      <c r="W959" s="75">
        <f>IF(H959="USD",S959*SolCotizacion!$J$18,S959)</f>
        <v>1135054.25</v>
      </c>
      <c r="X959" s="3">
        <f>ROUND(W959/(1-VLOOKUP("Total porcentaje:",ResumenCotizacion!$F:$H,3,0)),2)</f>
        <v>1135054.25</v>
      </c>
      <c r="Y959" s="3">
        <f t="shared" si="44"/>
        <v>0</v>
      </c>
    </row>
    <row r="960" spans="1:25" ht="14.25" x14ac:dyDescent="0.2">
      <c r="A960" s="18" t="str">
        <f t="shared" si="42"/>
        <v>Catalogo principalCSP ACADEMICO0600471f-04b4-4e7c-9c10-61891855f144</v>
      </c>
      <c r="B960" s="18" t="str">
        <f t="shared" si="43"/>
        <v>0600471f-04b4-4e7c-9c10-61891855f144CSP ACADEMICO</v>
      </c>
      <c r="C960" s="18"/>
      <c r="D960" s="18" t="s">
        <v>122</v>
      </c>
      <c r="E960" s="46" t="s">
        <v>2043</v>
      </c>
      <c r="F960" s="87" t="s">
        <v>1339</v>
      </c>
      <c r="G960" s="18" t="s">
        <v>122</v>
      </c>
      <c r="H960" s="45" t="s">
        <v>125</v>
      </c>
      <c r="I960" s="18" t="s">
        <v>75</v>
      </c>
      <c r="J960" s="49" t="s">
        <v>2044</v>
      </c>
      <c r="K960" s="48" t="s">
        <v>28</v>
      </c>
      <c r="L960" s="47" t="s">
        <v>90</v>
      </c>
      <c r="M960" s="44" t="s">
        <v>74</v>
      </c>
      <c r="N960" s="78" t="s">
        <v>75</v>
      </c>
      <c r="O960" s="78" t="s">
        <v>75</v>
      </c>
      <c r="P960" s="78" t="s">
        <v>75</v>
      </c>
      <c r="Q960" s="43" t="s">
        <v>2043</v>
      </c>
      <c r="R960" s="53" t="s">
        <v>76</v>
      </c>
      <c r="S960" s="76">
        <v>200</v>
      </c>
      <c r="T960" s="37">
        <v>1</v>
      </c>
      <c r="U960" s="83">
        <v>1</v>
      </c>
      <c r="V960" s="45">
        <f>SUMIF(ResumenCotizacion!$C:$C,E960,ResumenCotizacion!$P:$P)</f>
        <v>0</v>
      </c>
      <c r="W960" s="75">
        <f>IF(H960="USD",S960*SolCotizacion!$J$18,S960)</f>
        <v>825494</v>
      </c>
      <c r="X960" s="3">
        <f>ROUND(W960/(1-VLOOKUP("Total porcentaje:",ResumenCotizacion!$F:$H,3,0)),2)</f>
        <v>825494</v>
      </c>
      <c r="Y960" s="3">
        <f t="shared" si="44"/>
        <v>0</v>
      </c>
    </row>
    <row r="961" spans="1:25" ht="14.25" x14ac:dyDescent="0.2">
      <c r="A961" s="18" t="str">
        <f t="shared" si="42"/>
        <v>Catalogo principalCSP ACADEMICO67669b6d-425c-422c-a1dc-476ac86b69a6</v>
      </c>
      <c r="B961" s="18" t="str">
        <f t="shared" si="43"/>
        <v>67669b6d-425c-422c-a1dc-476ac86b69a6CSP ACADEMICO</v>
      </c>
      <c r="C961" s="18"/>
      <c r="D961" s="18" t="s">
        <v>122</v>
      </c>
      <c r="E961" s="46" t="s">
        <v>2045</v>
      </c>
      <c r="F961" s="87" t="s">
        <v>1339</v>
      </c>
      <c r="G961" s="18" t="s">
        <v>122</v>
      </c>
      <c r="H961" s="45" t="s">
        <v>125</v>
      </c>
      <c r="I961" s="18" t="s">
        <v>75</v>
      </c>
      <c r="J961" s="49" t="s">
        <v>2046</v>
      </c>
      <c r="K961" s="48" t="s">
        <v>28</v>
      </c>
      <c r="L961" s="47" t="s">
        <v>90</v>
      </c>
      <c r="M961" s="44" t="s">
        <v>74</v>
      </c>
      <c r="N961" s="78" t="s">
        <v>75</v>
      </c>
      <c r="O961" s="78" t="s">
        <v>75</v>
      </c>
      <c r="P961" s="78" t="s">
        <v>75</v>
      </c>
      <c r="Q961" s="43" t="s">
        <v>2045</v>
      </c>
      <c r="R961" s="53" t="s">
        <v>76</v>
      </c>
      <c r="S961" s="76">
        <v>7975</v>
      </c>
      <c r="T961" s="37">
        <v>1</v>
      </c>
      <c r="U961" s="83">
        <v>1</v>
      </c>
      <c r="V961" s="45">
        <f>SUMIF(ResumenCotizacion!$C:$C,E961,ResumenCotizacion!$P:$P)</f>
        <v>0</v>
      </c>
      <c r="W961" s="75">
        <f>IF(H961="USD",S961*SolCotizacion!$J$18,S961)</f>
        <v>32916573.250000004</v>
      </c>
      <c r="X961" s="3">
        <f>ROUND(W961/(1-VLOOKUP("Total porcentaje:",ResumenCotizacion!$F:$H,3,0)),2)</f>
        <v>32916573.25</v>
      </c>
      <c r="Y961" s="3">
        <f t="shared" si="44"/>
        <v>0</v>
      </c>
    </row>
    <row r="962" spans="1:25" ht="14.25" x14ac:dyDescent="0.2">
      <c r="A962" s="18" t="str">
        <f t="shared" ref="A962:A1025" si="45">D962&amp;F962&amp;E962</f>
        <v>Catalogo principalCSP ACADEMICO68e830f3-19ac-4bb2-8f59-bcf3f8b2e447</v>
      </c>
      <c r="B962" s="18" t="str">
        <f t="shared" ref="B962:B1025" si="46">E962&amp;F962</f>
        <v>68e830f3-19ac-4bb2-8f59-bcf3f8b2e447CSP ACADEMICO</v>
      </c>
      <c r="C962" s="18"/>
      <c r="D962" s="18" t="s">
        <v>122</v>
      </c>
      <c r="E962" s="46" t="s">
        <v>2047</v>
      </c>
      <c r="F962" s="87" t="s">
        <v>1339</v>
      </c>
      <c r="G962" s="18" t="s">
        <v>122</v>
      </c>
      <c r="H962" s="45" t="s">
        <v>125</v>
      </c>
      <c r="I962" s="18" t="s">
        <v>75</v>
      </c>
      <c r="J962" s="49" t="s">
        <v>2048</v>
      </c>
      <c r="K962" s="48" t="s">
        <v>28</v>
      </c>
      <c r="L962" s="47" t="s">
        <v>90</v>
      </c>
      <c r="M962" s="44" t="s">
        <v>74</v>
      </c>
      <c r="N962" s="78" t="s">
        <v>75</v>
      </c>
      <c r="O962" s="78" t="s">
        <v>75</v>
      </c>
      <c r="P962" s="78" t="s">
        <v>75</v>
      </c>
      <c r="Q962" s="43" t="s">
        <v>2047</v>
      </c>
      <c r="R962" s="53" t="s">
        <v>76</v>
      </c>
      <c r="S962" s="76">
        <v>5800</v>
      </c>
      <c r="T962" s="37">
        <v>1</v>
      </c>
      <c r="U962" s="83">
        <v>1</v>
      </c>
      <c r="V962" s="45">
        <f>SUMIF(ResumenCotizacion!$C:$C,E962,ResumenCotizacion!$P:$P)</f>
        <v>0</v>
      </c>
      <c r="W962" s="75">
        <f>IF(H962="USD",S962*SolCotizacion!$J$18,S962)</f>
        <v>23939326</v>
      </c>
      <c r="X962" s="3">
        <f>ROUND(W962/(1-VLOOKUP("Total porcentaje:",ResumenCotizacion!$F:$H,3,0)),2)</f>
        <v>23939326</v>
      </c>
      <c r="Y962" s="3">
        <f t="shared" si="44"/>
        <v>0</v>
      </c>
    </row>
    <row r="963" spans="1:25" ht="14.25" x14ac:dyDescent="0.2">
      <c r="A963" s="18" t="str">
        <f t="shared" si="45"/>
        <v>Catalogo principalCSP ACADEMICOd8c1d8ca-1094-4cd7-858b-0dfd76f3f5d9</v>
      </c>
      <c r="B963" s="18" t="str">
        <f t="shared" si="46"/>
        <v>d8c1d8ca-1094-4cd7-858b-0dfd76f3f5d9CSP ACADEMICO</v>
      </c>
      <c r="C963" s="18"/>
      <c r="D963" s="18" t="s">
        <v>122</v>
      </c>
      <c r="E963" s="46" t="s">
        <v>2049</v>
      </c>
      <c r="F963" s="87" t="s">
        <v>1339</v>
      </c>
      <c r="G963" s="18" t="s">
        <v>122</v>
      </c>
      <c r="H963" s="45" t="s">
        <v>125</v>
      </c>
      <c r="I963" s="18" t="s">
        <v>75</v>
      </c>
      <c r="J963" s="49" t="s">
        <v>2050</v>
      </c>
      <c r="K963" s="48" t="s">
        <v>28</v>
      </c>
      <c r="L963" s="47" t="s">
        <v>90</v>
      </c>
      <c r="M963" s="44" t="s">
        <v>74</v>
      </c>
      <c r="N963" s="78" t="s">
        <v>75</v>
      </c>
      <c r="O963" s="78" t="s">
        <v>75</v>
      </c>
      <c r="P963" s="78" t="s">
        <v>75</v>
      </c>
      <c r="Q963" s="43" t="s">
        <v>2049</v>
      </c>
      <c r="R963" s="53" t="s">
        <v>76</v>
      </c>
      <c r="S963" s="76">
        <v>275</v>
      </c>
      <c r="T963" s="37">
        <v>1</v>
      </c>
      <c r="U963" s="83">
        <v>1</v>
      </c>
      <c r="V963" s="45">
        <f>SUMIF(ResumenCotizacion!$C:$C,E963,ResumenCotizacion!$P:$P)</f>
        <v>0</v>
      </c>
      <c r="W963" s="75">
        <f>IF(H963="USD",S963*SolCotizacion!$J$18,S963)</f>
        <v>1135054.25</v>
      </c>
      <c r="X963" s="3">
        <f>ROUND(W963/(1-VLOOKUP("Total porcentaje:",ResumenCotizacion!$F:$H,3,0)),2)</f>
        <v>1135054.25</v>
      </c>
      <c r="Y963" s="3">
        <f t="shared" ref="Y963:Y1026" si="47">V963*X963</f>
        <v>0</v>
      </c>
    </row>
    <row r="964" spans="1:25" ht="14.25" x14ac:dyDescent="0.2">
      <c r="A964" s="18" t="str">
        <f t="shared" si="45"/>
        <v>Catalogo principalCSP ACADEMICO0fc9c779-7ef2-4002-983f-6ad73fa2256e</v>
      </c>
      <c r="B964" s="18" t="str">
        <f t="shared" si="46"/>
        <v>0fc9c779-7ef2-4002-983f-6ad73fa2256eCSP ACADEMICO</v>
      </c>
      <c r="C964" s="18"/>
      <c r="D964" s="18" t="s">
        <v>122</v>
      </c>
      <c r="E964" s="46" t="s">
        <v>2051</v>
      </c>
      <c r="F964" s="87" t="s">
        <v>1339</v>
      </c>
      <c r="G964" s="18" t="s">
        <v>122</v>
      </c>
      <c r="H964" s="45" t="s">
        <v>125</v>
      </c>
      <c r="I964" s="18" t="s">
        <v>75</v>
      </c>
      <c r="J964" s="49" t="s">
        <v>2052</v>
      </c>
      <c r="K964" s="48" t="s">
        <v>28</v>
      </c>
      <c r="L964" s="47" t="s">
        <v>90</v>
      </c>
      <c r="M964" s="44" t="s">
        <v>74</v>
      </c>
      <c r="N964" s="78" t="s">
        <v>75</v>
      </c>
      <c r="O964" s="78" t="s">
        <v>75</v>
      </c>
      <c r="P964" s="78" t="s">
        <v>75</v>
      </c>
      <c r="Q964" s="43" t="s">
        <v>2051</v>
      </c>
      <c r="R964" s="53" t="s">
        <v>76</v>
      </c>
      <c r="S964" s="76">
        <v>200</v>
      </c>
      <c r="T964" s="37">
        <v>1</v>
      </c>
      <c r="U964" s="83">
        <v>1</v>
      </c>
      <c r="V964" s="45">
        <f>SUMIF(ResumenCotizacion!$C:$C,E964,ResumenCotizacion!$P:$P)</f>
        <v>0</v>
      </c>
      <c r="W964" s="75">
        <f>IF(H964="USD",S964*SolCotizacion!$J$18,S964)</f>
        <v>825494</v>
      </c>
      <c r="X964" s="3">
        <f>ROUND(W964/(1-VLOOKUP("Total porcentaje:",ResumenCotizacion!$F:$H,3,0)),2)</f>
        <v>825494</v>
      </c>
      <c r="Y964" s="3">
        <f t="shared" si="47"/>
        <v>0</v>
      </c>
    </row>
    <row r="965" spans="1:25" ht="14.25" x14ac:dyDescent="0.2">
      <c r="A965" s="18" t="str">
        <f t="shared" si="45"/>
        <v>Catalogo principalCSP ACADEMICOcdf3af14-4abd-42d3-a8e2-55231e625d15</v>
      </c>
      <c r="B965" s="18" t="str">
        <f t="shared" si="46"/>
        <v>cdf3af14-4abd-42d3-a8e2-55231e625d15CSP ACADEMICO</v>
      </c>
      <c r="C965" s="18"/>
      <c r="D965" s="18" t="s">
        <v>122</v>
      </c>
      <c r="E965" s="46" t="s">
        <v>2053</v>
      </c>
      <c r="F965" s="87" t="s">
        <v>1339</v>
      </c>
      <c r="G965" s="18" t="s">
        <v>122</v>
      </c>
      <c r="H965" s="45" t="s">
        <v>125</v>
      </c>
      <c r="I965" s="18" t="s">
        <v>75</v>
      </c>
      <c r="J965" s="49" t="s">
        <v>2054</v>
      </c>
      <c r="K965" s="48" t="s">
        <v>28</v>
      </c>
      <c r="L965" s="47" t="s">
        <v>90</v>
      </c>
      <c r="M965" s="44" t="s">
        <v>74</v>
      </c>
      <c r="N965" s="78" t="s">
        <v>75</v>
      </c>
      <c r="O965" s="78" t="s">
        <v>75</v>
      </c>
      <c r="P965" s="78" t="s">
        <v>75</v>
      </c>
      <c r="Q965" s="43" t="s">
        <v>2053</v>
      </c>
      <c r="R965" s="53" t="s">
        <v>76</v>
      </c>
      <c r="S965" s="76">
        <v>5800</v>
      </c>
      <c r="T965" s="37">
        <v>1</v>
      </c>
      <c r="U965" s="83">
        <v>1</v>
      </c>
      <c r="V965" s="45">
        <f>SUMIF(ResumenCotizacion!$C:$C,E965,ResumenCotizacion!$P:$P)</f>
        <v>0</v>
      </c>
      <c r="W965" s="75">
        <f>IF(H965="USD",S965*SolCotizacion!$J$18,S965)</f>
        <v>23939326</v>
      </c>
      <c r="X965" s="3">
        <f>ROUND(W965/(1-VLOOKUP("Total porcentaje:",ResumenCotizacion!$F:$H,3,0)),2)</f>
        <v>23939326</v>
      </c>
      <c r="Y965" s="3">
        <f t="shared" si="47"/>
        <v>0</v>
      </c>
    </row>
    <row r="966" spans="1:25" ht="14.25" x14ac:dyDescent="0.2">
      <c r="A966" s="18" t="str">
        <f t="shared" si="45"/>
        <v>Catalogo principalCSP ACADEMICOf66b5392-8011-47cd-85f9-03a8d04db406</v>
      </c>
      <c r="B966" s="18" t="str">
        <f t="shared" si="46"/>
        <v>f66b5392-8011-47cd-85f9-03a8d04db406CSP ACADEMICO</v>
      </c>
      <c r="C966" s="18"/>
      <c r="D966" s="18" t="s">
        <v>122</v>
      </c>
      <c r="E966" s="46" t="s">
        <v>2055</v>
      </c>
      <c r="F966" s="87" t="s">
        <v>1339</v>
      </c>
      <c r="G966" s="18" t="s">
        <v>122</v>
      </c>
      <c r="H966" s="45" t="s">
        <v>125</v>
      </c>
      <c r="I966" s="18" t="s">
        <v>75</v>
      </c>
      <c r="J966" s="49" t="s">
        <v>2056</v>
      </c>
      <c r="K966" s="48" t="s">
        <v>28</v>
      </c>
      <c r="L966" s="47" t="s">
        <v>90</v>
      </c>
      <c r="M966" s="44" t="s">
        <v>74</v>
      </c>
      <c r="N966" s="78" t="s">
        <v>75</v>
      </c>
      <c r="O966" s="78" t="s">
        <v>75</v>
      </c>
      <c r="P966" s="78" t="s">
        <v>75</v>
      </c>
      <c r="Q966" s="43" t="s">
        <v>2055</v>
      </c>
      <c r="R966" s="53" t="s">
        <v>76</v>
      </c>
      <c r="S966" s="76">
        <v>275</v>
      </c>
      <c r="T966" s="37">
        <v>1</v>
      </c>
      <c r="U966" s="83">
        <v>1</v>
      </c>
      <c r="V966" s="45">
        <f>SUMIF(ResumenCotizacion!$C:$C,E966,ResumenCotizacion!$P:$P)</f>
        <v>0</v>
      </c>
      <c r="W966" s="75">
        <f>IF(H966="USD",S966*SolCotizacion!$J$18,S966)</f>
        <v>1135054.25</v>
      </c>
      <c r="X966" s="3">
        <f>ROUND(W966/(1-VLOOKUP("Total porcentaje:",ResumenCotizacion!$F:$H,3,0)),2)</f>
        <v>1135054.25</v>
      </c>
      <c r="Y966" s="3">
        <f t="shared" si="47"/>
        <v>0</v>
      </c>
    </row>
    <row r="967" spans="1:25" ht="14.25" x14ac:dyDescent="0.2">
      <c r="A967" s="18" t="str">
        <f t="shared" si="45"/>
        <v>Catalogo principalCSP ACADEMICOb3d10cb4-aed7-4271-86c7-56d1bd38e0d2</v>
      </c>
      <c r="B967" s="18" t="str">
        <f t="shared" si="46"/>
        <v>b3d10cb4-aed7-4271-86c7-56d1bd38e0d2CSP ACADEMICO</v>
      </c>
      <c r="C967" s="18"/>
      <c r="D967" s="18" t="s">
        <v>122</v>
      </c>
      <c r="E967" s="46" t="s">
        <v>2057</v>
      </c>
      <c r="F967" s="87" t="s">
        <v>1339</v>
      </c>
      <c r="G967" s="18" t="s">
        <v>122</v>
      </c>
      <c r="H967" s="45" t="s">
        <v>125</v>
      </c>
      <c r="I967" s="18" t="s">
        <v>75</v>
      </c>
      <c r="J967" s="49" t="s">
        <v>2058</v>
      </c>
      <c r="K967" s="48" t="s">
        <v>28</v>
      </c>
      <c r="L967" s="47" t="s">
        <v>90</v>
      </c>
      <c r="M967" s="44" t="s">
        <v>74</v>
      </c>
      <c r="N967" s="78" t="s">
        <v>75</v>
      </c>
      <c r="O967" s="78" t="s">
        <v>75</v>
      </c>
      <c r="P967" s="78" t="s">
        <v>75</v>
      </c>
      <c r="Q967" s="43" t="s">
        <v>2057</v>
      </c>
      <c r="R967" s="53" t="s">
        <v>76</v>
      </c>
      <c r="S967" s="76">
        <v>200</v>
      </c>
      <c r="T967" s="37">
        <v>1</v>
      </c>
      <c r="U967" s="83">
        <v>1</v>
      </c>
      <c r="V967" s="45">
        <f>SUMIF(ResumenCotizacion!$C:$C,E967,ResumenCotizacion!$P:$P)</f>
        <v>0</v>
      </c>
      <c r="W967" s="75">
        <f>IF(H967="USD",S967*SolCotizacion!$J$18,S967)</f>
        <v>825494</v>
      </c>
      <c r="X967" s="3">
        <f>ROUND(W967/(1-VLOOKUP("Total porcentaje:",ResumenCotizacion!$F:$H,3,0)),2)</f>
        <v>825494</v>
      </c>
      <c r="Y967" s="3">
        <f t="shared" si="47"/>
        <v>0</v>
      </c>
    </row>
    <row r="968" spans="1:25" ht="14.25" x14ac:dyDescent="0.2">
      <c r="A968" s="18" t="str">
        <f t="shared" si="45"/>
        <v>Catalogo principalCSP ACADEMICO876cb4d8-c569-45cb-9a46-280ed96ff5bb</v>
      </c>
      <c r="B968" s="18" t="str">
        <f t="shared" si="46"/>
        <v>876cb4d8-c569-45cb-9a46-280ed96ff5bbCSP ACADEMICO</v>
      </c>
      <c r="C968" s="18"/>
      <c r="D968" s="18" t="s">
        <v>122</v>
      </c>
      <c r="E968" s="46" t="s">
        <v>2059</v>
      </c>
      <c r="F968" s="85" t="s">
        <v>1339</v>
      </c>
      <c r="G968" s="18" t="s">
        <v>122</v>
      </c>
      <c r="H968" s="45" t="s">
        <v>125</v>
      </c>
      <c r="I968" s="18" t="s">
        <v>75</v>
      </c>
      <c r="J968" s="49" t="s">
        <v>2060</v>
      </c>
      <c r="K968" s="48" t="s">
        <v>28</v>
      </c>
      <c r="L968" s="47" t="s">
        <v>90</v>
      </c>
      <c r="M968" s="44" t="s">
        <v>74</v>
      </c>
      <c r="N968" s="78" t="s">
        <v>75</v>
      </c>
      <c r="O968" s="78" t="s">
        <v>75</v>
      </c>
      <c r="P968" s="78" t="s">
        <v>75</v>
      </c>
      <c r="Q968" s="43" t="s">
        <v>2059</v>
      </c>
      <c r="R968" s="53" t="s">
        <v>76</v>
      </c>
      <c r="S968" s="76">
        <v>17050</v>
      </c>
      <c r="T968" s="37">
        <v>1</v>
      </c>
      <c r="U968" s="83">
        <v>1</v>
      </c>
      <c r="V968" s="45">
        <f>SUMIF(ResumenCotizacion!$C:$C,E968,ResumenCotizacion!$P:$P)</f>
        <v>0</v>
      </c>
      <c r="W968" s="75">
        <f>IF(H968="USD",S968*SolCotizacion!$J$18,S968)</f>
        <v>70373363.5</v>
      </c>
      <c r="X968" s="3">
        <f>ROUND(W968/(1-VLOOKUP("Total porcentaje:",ResumenCotizacion!$F:$H,3,0)),2)</f>
        <v>70373363.5</v>
      </c>
      <c r="Y968" s="3">
        <f t="shared" si="47"/>
        <v>0</v>
      </c>
    </row>
    <row r="969" spans="1:25" ht="14.25" x14ac:dyDescent="0.2">
      <c r="A969" s="18" t="str">
        <f t="shared" si="45"/>
        <v>Catalogo principalCSP ACADEMICO917690e9-8da0-4e56-ae90-a0d12e61d2c0</v>
      </c>
      <c r="B969" s="18" t="str">
        <f t="shared" si="46"/>
        <v>917690e9-8da0-4e56-ae90-a0d12e61d2c0CSP ACADEMICO</v>
      </c>
      <c r="C969" s="18"/>
      <c r="D969" s="18" t="s">
        <v>122</v>
      </c>
      <c r="E969" s="46" t="s">
        <v>2061</v>
      </c>
      <c r="F969" s="85" t="s">
        <v>1339</v>
      </c>
      <c r="G969" s="18" t="s">
        <v>122</v>
      </c>
      <c r="H969" s="45" t="s">
        <v>125</v>
      </c>
      <c r="I969" s="18" t="s">
        <v>75</v>
      </c>
      <c r="J969" s="49" t="s">
        <v>2062</v>
      </c>
      <c r="K969" s="48" t="s">
        <v>28</v>
      </c>
      <c r="L969" s="47" t="s">
        <v>90</v>
      </c>
      <c r="M969" s="44" t="s">
        <v>74</v>
      </c>
      <c r="N969" s="78" t="s">
        <v>75</v>
      </c>
      <c r="O969" s="78" t="s">
        <v>75</v>
      </c>
      <c r="P969" s="78" t="s">
        <v>75</v>
      </c>
      <c r="Q969" s="43" t="s">
        <v>2061</v>
      </c>
      <c r="R969" s="53" t="s">
        <v>76</v>
      </c>
      <c r="S969" s="76">
        <v>12400</v>
      </c>
      <c r="T969" s="37">
        <v>1</v>
      </c>
      <c r="U969" s="83">
        <v>1</v>
      </c>
      <c r="V969" s="45">
        <f>SUMIF(ResumenCotizacion!$C:$C,E969,ResumenCotizacion!$P:$P)</f>
        <v>0</v>
      </c>
      <c r="W969" s="75">
        <f>IF(H969="USD",S969*SolCotizacion!$J$18,S969)</f>
        <v>51180628</v>
      </c>
      <c r="X969" s="3">
        <f>ROUND(W969/(1-VLOOKUP("Total porcentaje:",ResumenCotizacion!$F:$H,3,0)),2)</f>
        <v>51180628</v>
      </c>
      <c r="Y969" s="3">
        <f t="shared" si="47"/>
        <v>0</v>
      </c>
    </row>
    <row r="970" spans="1:25" ht="14.25" x14ac:dyDescent="0.2">
      <c r="A970" s="18" t="str">
        <f t="shared" si="45"/>
        <v>Catalogo principalCSP ACADEMICO85824b01-981d-4cf0-ba9a-f73496e42944</v>
      </c>
      <c r="B970" s="18" t="str">
        <f t="shared" si="46"/>
        <v>85824b01-981d-4cf0-ba9a-f73496e42944CSP ACADEMICO</v>
      </c>
      <c r="C970" s="18"/>
      <c r="D970" s="18" t="s">
        <v>122</v>
      </c>
      <c r="E970" s="46" t="s">
        <v>2063</v>
      </c>
      <c r="F970" s="85" t="s">
        <v>1339</v>
      </c>
      <c r="G970" s="18" t="s">
        <v>122</v>
      </c>
      <c r="H970" s="45" t="s">
        <v>125</v>
      </c>
      <c r="I970" s="18" t="s">
        <v>75</v>
      </c>
      <c r="J970" s="49" t="s">
        <v>2064</v>
      </c>
      <c r="K970" s="48" t="s">
        <v>28</v>
      </c>
      <c r="L970" s="47" t="s">
        <v>90</v>
      </c>
      <c r="M970" s="44" t="s">
        <v>74</v>
      </c>
      <c r="N970" s="78" t="s">
        <v>75</v>
      </c>
      <c r="O970" s="78" t="s">
        <v>75</v>
      </c>
      <c r="P970" s="78" t="s">
        <v>75</v>
      </c>
      <c r="Q970" s="43" t="s">
        <v>2063</v>
      </c>
      <c r="R970" s="53" t="s">
        <v>76</v>
      </c>
      <c r="S970" s="76">
        <v>275</v>
      </c>
      <c r="T970" s="37">
        <v>1</v>
      </c>
      <c r="U970" s="83">
        <v>1</v>
      </c>
      <c r="V970" s="45">
        <f>SUMIF(ResumenCotizacion!$C:$C,E970,ResumenCotizacion!$P:$P)</f>
        <v>0</v>
      </c>
      <c r="W970" s="75">
        <f>IF(H970="USD",S970*SolCotizacion!$J$18,S970)</f>
        <v>1135054.25</v>
      </c>
      <c r="X970" s="3">
        <f>ROUND(W970/(1-VLOOKUP("Total porcentaje:",ResumenCotizacion!$F:$H,3,0)),2)</f>
        <v>1135054.25</v>
      </c>
      <c r="Y970" s="3">
        <f t="shared" si="47"/>
        <v>0</v>
      </c>
    </row>
    <row r="971" spans="1:25" ht="14.25" x14ac:dyDescent="0.2">
      <c r="A971" s="18" t="str">
        <f t="shared" si="45"/>
        <v>Catalogo principalCSP ACADEMICO95593072-f031-4807-a8a0-1fbe2f4b68d5</v>
      </c>
      <c r="B971" s="18" t="str">
        <f t="shared" si="46"/>
        <v>95593072-f031-4807-a8a0-1fbe2f4b68d5CSP ACADEMICO</v>
      </c>
      <c r="C971" s="18"/>
      <c r="D971" s="18" t="s">
        <v>122</v>
      </c>
      <c r="E971" s="46" t="s">
        <v>2065</v>
      </c>
      <c r="F971" s="85" t="s">
        <v>1339</v>
      </c>
      <c r="G971" s="18" t="s">
        <v>122</v>
      </c>
      <c r="H971" s="45" t="s">
        <v>125</v>
      </c>
      <c r="I971" s="18" t="s">
        <v>75</v>
      </c>
      <c r="J971" s="49" t="s">
        <v>2066</v>
      </c>
      <c r="K971" s="48" t="s">
        <v>28</v>
      </c>
      <c r="L971" s="47" t="s">
        <v>90</v>
      </c>
      <c r="M971" s="44" t="s">
        <v>74</v>
      </c>
      <c r="N971" s="78" t="s">
        <v>75</v>
      </c>
      <c r="O971" s="78" t="s">
        <v>75</v>
      </c>
      <c r="P971" s="78" t="s">
        <v>75</v>
      </c>
      <c r="Q971" s="43" t="s">
        <v>2065</v>
      </c>
      <c r="R971" s="53" t="s">
        <v>76</v>
      </c>
      <c r="S971" s="76">
        <v>200</v>
      </c>
      <c r="T971" s="37">
        <v>1</v>
      </c>
      <c r="U971" s="83">
        <v>1</v>
      </c>
      <c r="V971" s="45">
        <f>SUMIF(ResumenCotizacion!$C:$C,E971,ResumenCotizacion!$P:$P)</f>
        <v>0</v>
      </c>
      <c r="W971" s="75">
        <f>IF(H971="USD",S971*SolCotizacion!$J$18,S971)</f>
        <v>825494</v>
      </c>
      <c r="X971" s="3">
        <f>ROUND(W971/(1-VLOOKUP("Total porcentaje:",ResumenCotizacion!$F:$H,3,0)),2)</f>
        <v>825494</v>
      </c>
      <c r="Y971" s="3">
        <f t="shared" si="47"/>
        <v>0</v>
      </c>
    </row>
    <row r="972" spans="1:25" ht="14.25" x14ac:dyDescent="0.2">
      <c r="A972" s="18" t="str">
        <f t="shared" si="45"/>
        <v>Catalogo principalCSP ACADEMICO29a9ce3f-1385-41c1-9781-e4348cadd705</v>
      </c>
      <c r="B972" s="18" t="str">
        <f t="shared" si="46"/>
        <v>29a9ce3f-1385-41c1-9781-e4348cadd705CSP ACADEMICO</v>
      </c>
      <c r="C972" s="18"/>
      <c r="D972" s="18" t="s">
        <v>122</v>
      </c>
      <c r="E972" s="46" t="s">
        <v>2067</v>
      </c>
      <c r="F972" s="85" t="s">
        <v>1339</v>
      </c>
      <c r="G972" s="18" t="s">
        <v>122</v>
      </c>
      <c r="H972" s="45" t="s">
        <v>125</v>
      </c>
      <c r="I972" s="18" t="s">
        <v>75</v>
      </c>
      <c r="J972" s="49" t="s">
        <v>2068</v>
      </c>
      <c r="K972" s="48" t="s">
        <v>28</v>
      </c>
      <c r="L972" s="47" t="s">
        <v>90</v>
      </c>
      <c r="M972" s="44" t="s">
        <v>74</v>
      </c>
      <c r="N972" s="78" t="s">
        <v>75</v>
      </c>
      <c r="O972" s="78" t="s">
        <v>75</v>
      </c>
      <c r="P972" s="78" t="s">
        <v>75</v>
      </c>
      <c r="Q972" s="43" t="s">
        <v>2067</v>
      </c>
      <c r="R972" s="53" t="s">
        <v>76</v>
      </c>
      <c r="S972" s="76">
        <v>17050</v>
      </c>
      <c r="T972" s="37">
        <v>1</v>
      </c>
      <c r="U972" s="83">
        <v>1</v>
      </c>
      <c r="V972" s="45">
        <f>SUMIF(ResumenCotizacion!$C:$C,E972,ResumenCotizacion!$P:$P)</f>
        <v>0</v>
      </c>
      <c r="W972" s="75">
        <f>IF(H972="USD",S972*SolCotizacion!$J$18,S972)</f>
        <v>70373363.5</v>
      </c>
      <c r="X972" s="3">
        <f>ROUND(W972/(1-VLOOKUP("Total porcentaje:",ResumenCotizacion!$F:$H,3,0)),2)</f>
        <v>70373363.5</v>
      </c>
      <c r="Y972" s="3">
        <f t="shared" si="47"/>
        <v>0</v>
      </c>
    </row>
    <row r="973" spans="1:25" ht="14.25" x14ac:dyDescent="0.2">
      <c r="A973" s="18" t="str">
        <f t="shared" si="45"/>
        <v>Catalogo principalCSP ACADEMICOf7b6556b-098b-4959-9293-8112c79da55b</v>
      </c>
      <c r="B973" s="18" t="str">
        <f t="shared" si="46"/>
        <v>f7b6556b-098b-4959-9293-8112c79da55bCSP ACADEMICO</v>
      </c>
      <c r="C973" s="18"/>
      <c r="D973" s="18" t="s">
        <v>122</v>
      </c>
      <c r="E973" s="46" t="s">
        <v>2069</v>
      </c>
      <c r="F973" s="85" t="s">
        <v>1339</v>
      </c>
      <c r="G973" s="18" t="s">
        <v>122</v>
      </c>
      <c r="H973" s="45" t="s">
        <v>125</v>
      </c>
      <c r="I973" s="18" t="s">
        <v>75</v>
      </c>
      <c r="J973" s="49" t="s">
        <v>2070</v>
      </c>
      <c r="K973" s="48" t="s">
        <v>28</v>
      </c>
      <c r="L973" s="47" t="s">
        <v>90</v>
      </c>
      <c r="M973" s="44" t="s">
        <v>74</v>
      </c>
      <c r="N973" s="78" t="s">
        <v>75</v>
      </c>
      <c r="O973" s="78" t="s">
        <v>75</v>
      </c>
      <c r="P973" s="78" t="s">
        <v>75</v>
      </c>
      <c r="Q973" s="43" t="s">
        <v>2069</v>
      </c>
      <c r="R973" s="53" t="s">
        <v>76</v>
      </c>
      <c r="S973" s="76">
        <v>12400</v>
      </c>
      <c r="T973" s="37">
        <v>1</v>
      </c>
      <c r="U973" s="83">
        <v>1</v>
      </c>
      <c r="V973" s="45">
        <f>SUMIF(ResumenCotizacion!$C:$C,E973,ResumenCotizacion!$P:$P)</f>
        <v>0</v>
      </c>
      <c r="W973" s="75">
        <f>IF(H973="USD",S973*SolCotizacion!$J$18,S973)</f>
        <v>51180628</v>
      </c>
      <c r="X973" s="3">
        <f>ROUND(W973/(1-VLOOKUP("Total porcentaje:",ResumenCotizacion!$F:$H,3,0)),2)</f>
        <v>51180628</v>
      </c>
      <c r="Y973" s="3">
        <f t="shared" si="47"/>
        <v>0</v>
      </c>
    </row>
    <row r="974" spans="1:25" ht="14.25" x14ac:dyDescent="0.2">
      <c r="A974" s="18" t="str">
        <f t="shared" si="45"/>
        <v>Catalogo principalCSP ACADEMICOb73e35b2-5893-43ad-9a69-cf25c9934db7</v>
      </c>
      <c r="B974" s="18" t="str">
        <f t="shared" si="46"/>
        <v>b73e35b2-5893-43ad-9a69-cf25c9934db7CSP ACADEMICO</v>
      </c>
      <c r="C974" s="18"/>
      <c r="D974" s="18" t="s">
        <v>122</v>
      </c>
      <c r="E974" s="46" t="s">
        <v>2071</v>
      </c>
      <c r="F974" s="85" t="s">
        <v>1339</v>
      </c>
      <c r="G974" s="18" t="s">
        <v>122</v>
      </c>
      <c r="H974" s="45" t="s">
        <v>125</v>
      </c>
      <c r="I974" s="18" t="s">
        <v>75</v>
      </c>
      <c r="J974" s="49" t="s">
        <v>2072</v>
      </c>
      <c r="K974" s="48" t="s">
        <v>28</v>
      </c>
      <c r="L974" s="47" t="s">
        <v>90</v>
      </c>
      <c r="M974" s="44" t="s">
        <v>74</v>
      </c>
      <c r="N974" s="78" t="s">
        <v>75</v>
      </c>
      <c r="O974" s="78" t="s">
        <v>75</v>
      </c>
      <c r="P974" s="78" t="s">
        <v>75</v>
      </c>
      <c r="Q974" s="43" t="s">
        <v>2071</v>
      </c>
      <c r="R974" s="53" t="s">
        <v>76</v>
      </c>
      <c r="S974" s="76">
        <v>275</v>
      </c>
      <c r="T974" s="37">
        <v>1</v>
      </c>
      <c r="U974" s="83">
        <v>1</v>
      </c>
      <c r="V974" s="45">
        <f>SUMIF(ResumenCotizacion!$C:$C,E974,ResumenCotizacion!$P:$P)</f>
        <v>0</v>
      </c>
      <c r="W974" s="75">
        <f>IF(H974="USD",S974*SolCotizacion!$J$18,S974)</f>
        <v>1135054.25</v>
      </c>
      <c r="X974" s="3">
        <f>ROUND(W974/(1-VLOOKUP("Total porcentaje:",ResumenCotizacion!$F:$H,3,0)),2)</f>
        <v>1135054.25</v>
      </c>
      <c r="Y974" s="3">
        <f t="shared" si="47"/>
        <v>0</v>
      </c>
    </row>
    <row r="975" spans="1:25" ht="14.25" x14ac:dyDescent="0.2">
      <c r="A975" s="18" t="str">
        <f t="shared" si="45"/>
        <v>Catalogo principalCSP ACADEMICO8284398d-c7dc-4c89-a30e-6553b3dcb7e9</v>
      </c>
      <c r="B975" s="18" t="str">
        <f t="shared" si="46"/>
        <v>8284398d-c7dc-4c89-a30e-6553b3dcb7e9CSP ACADEMICO</v>
      </c>
      <c r="C975" s="18"/>
      <c r="D975" s="18" t="s">
        <v>122</v>
      </c>
      <c r="E975" s="46" t="s">
        <v>2073</v>
      </c>
      <c r="F975" s="85" t="s">
        <v>1339</v>
      </c>
      <c r="G975" s="18" t="s">
        <v>122</v>
      </c>
      <c r="H975" s="45" t="s">
        <v>125</v>
      </c>
      <c r="I975" s="18" t="s">
        <v>75</v>
      </c>
      <c r="J975" s="49" t="s">
        <v>2074</v>
      </c>
      <c r="K975" s="48" t="s">
        <v>28</v>
      </c>
      <c r="L975" s="47" t="s">
        <v>90</v>
      </c>
      <c r="M975" s="44" t="s">
        <v>74</v>
      </c>
      <c r="N975" s="78" t="s">
        <v>75</v>
      </c>
      <c r="O975" s="78" t="s">
        <v>75</v>
      </c>
      <c r="P975" s="78" t="s">
        <v>75</v>
      </c>
      <c r="Q975" s="43" t="s">
        <v>2073</v>
      </c>
      <c r="R975" s="53" t="s">
        <v>76</v>
      </c>
      <c r="S975" s="76">
        <v>200</v>
      </c>
      <c r="T975" s="37">
        <v>1</v>
      </c>
      <c r="U975" s="83">
        <v>1</v>
      </c>
      <c r="V975" s="45">
        <f>SUMIF(ResumenCotizacion!$C:$C,E975,ResumenCotizacion!$P:$P)</f>
        <v>0</v>
      </c>
      <c r="W975" s="75">
        <f>IF(H975="USD",S975*SolCotizacion!$J$18,S975)</f>
        <v>825494</v>
      </c>
      <c r="X975" s="3">
        <f>ROUND(W975/(1-VLOOKUP("Total porcentaje:",ResumenCotizacion!$F:$H,3,0)),2)</f>
        <v>825494</v>
      </c>
      <c r="Y975" s="3">
        <f t="shared" si="47"/>
        <v>0</v>
      </c>
    </row>
    <row r="976" spans="1:25" ht="14.25" x14ac:dyDescent="0.2">
      <c r="A976" s="18" t="str">
        <f t="shared" si="45"/>
        <v>Catalogo principalCSP ACADEMICO12e72239-0985-476c-a147-79fcd40f08d1</v>
      </c>
      <c r="B976" s="18" t="str">
        <f t="shared" si="46"/>
        <v>12e72239-0985-476c-a147-79fcd40f08d1CSP ACADEMICO</v>
      </c>
      <c r="C976" s="18"/>
      <c r="D976" s="18" t="s">
        <v>122</v>
      </c>
      <c r="E976" s="46" t="s">
        <v>2075</v>
      </c>
      <c r="F976" s="85" t="s">
        <v>1339</v>
      </c>
      <c r="G976" s="18" t="s">
        <v>122</v>
      </c>
      <c r="H976" s="45" t="s">
        <v>125</v>
      </c>
      <c r="I976" s="18" t="s">
        <v>75</v>
      </c>
      <c r="J976" s="49" t="s">
        <v>2076</v>
      </c>
      <c r="K976" s="48" t="s">
        <v>28</v>
      </c>
      <c r="L976" s="47" t="s">
        <v>90</v>
      </c>
      <c r="M976" s="44" t="s">
        <v>74</v>
      </c>
      <c r="N976" s="78" t="s">
        <v>75</v>
      </c>
      <c r="O976" s="78" t="s">
        <v>75</v>
      </c>
      <c r="P976" s="78" t="s">
        <v>75</v>
      </c>
      <c r="Q976" s="43" t="s">
        <v>2075</v>
      </c>
      <c r="R976" s="53" t="s">
        <v>76</v>
      </c>
      <c r="S976" s="76">
        <v>17050</v>
      </c>
      <c r="T976" s="37">
        <v>1</v>
      </c>
      <c r="U976" s="83">
        <v>1</v>
      </c>
      <c r="V976" s="45">
        <f>SUMIF(ResumenCotizacion!$C:$C,E976,ResumenCotizacion!$P:$P)</f>
        <v>0</v>
      </c>
      <c r="W976" s="75">
        <f>IF(H976="USD",S976*SolCotizacion!$J$18,S976)</f>
        <v>70373363.5</v>
      </c>
      <c r="X976" s="3">
        <f>ROUND(W976/(1-VLOOKUP("Total porcentaje:",ResumenCotizacion!$F:$H,3,0)),2)</f>
        <v>70373363.5</v>
      </c>
      <c r="Y976" s="3">
        <f t="shared" si="47"/>
        <v>0</v>
      </c>
    </row>
    <row r="977" spans="1:25" ht="14.25" x14ac:dyDescent="0.2">
      <c r="A977" s="18" t="str">
        <f t="shared" si="45"/>
        <v>Catalogo principalCSP ACADEMICO0c35a2de-66e8-4ed9-8837-15c71738446f</v>
      </c>
      <c r="B977" s="18" t="str">
        <f t="shared" si="46"/>
        <v>0c35a2de-66e8-4ed9-8837-15c71738446fCSP ACADEMICO</v>
      </c>
      <c r="C977" s="18"/>
      <c r="D977" s="18" t="s">
        <v>122</v>
      </c>
      <c r="E977" s="46" t="s">
        <v>2077</v>
      </c>
      <c r="F977" s="85" t="s">
        <v>1339</v>
      </c>
      <c r="G977" s="18" t="s">
        <v>122</v>
      </c>
      <c r="H977" s="45" t="s">
        <v>125</v>
      </c>
      <c r="I977" s="18" t="s">
        <v>75</v>
      </c>
      <c r="J977" s="49" t="s">
        <v>2078</v>
      </c>
      <c r="K977" s="48" t="s">
        <v>28</v>
      </c>
      <c r="L977" s="47" t="s">
        <v>90</v>
      </c>
      <c r="M977" s="44" t="s">
        <v>74</v>
      </c>
      <c r="N977" s="78" t="s">
        <v>75</v>
      </c>
      <c r="O977" s="78" t="s">
        <v>75</v>
      </c>
      <c r="P977" s="78" t="s">
        <v>75</v>
      </c>
      <c r="Q977" s="43" t="s">
        <v>2077</v>
      </c>
      <c r="R977" s="53" t="s">
        <v>76</v>
      </c>
      <c r="S977" s="76">
        <v>12400</v>
      </c>
      <c r="T977" s="37">
        <v>1</v>
      </c>
      <c r="U977" s="83">
        <v>1</v>
      </c>
      <c r="V977" s="45">
        <f>SUMIF(ResumenCotizacion!$C:$C,E977,ResumenCotizacion!$P:$P)</f>
        <v>0</v>
      </c>
      <c r="W977" s="75">
        <f>IF(H977="USD",S977*SolCotizacion!$J$18,S977)</f>
        <v>51180628</v>
      </c>
      <c r="X977" s="3">
        <f>ROUND(W977/(1-VLOOKUP("Total porcentaje:",ResumenCotizacion!$F:$H,3,0)),2)</f>
        <v>51180628</v>
      </c>
      <c r="Y977" s="3">
        <f t="shared" si="47"/>
        <v>0</v>
      </c>
    </row>
    <row r="978" spans="1:25" ht="14.25" x14ac:dyDescent="0.2">
      <c r="A978" s="18" t="str">
        <f t="shared" si="45"/>
        <v>Catalogo principalCSP ACADEMICO183596f4-356c-4808-a3c9-2b3dc75039f7</v>
      </c>
      <c r="B978" s="18" t="str">
        <f t="shared" si="46"/>
        <v>183596f4-356c-4808-a3c9-2b3dc75039f7CSP ACADEMICO</v>
      </c>
      <c r="C978" s="18"/>
      <c r="D978" s="18" t="s">
        <v>122</v>
      </c>
      <c r="E978" s="46" t="s">
        <v>2079</v>
      </c>
      <c r="F978" s="85" t="s">
        <v>1339</v>
      </c>
      <c r="G978" s="18" t="s">
        <v>122</v>
      </c>
      <c r="H978" s="45" t="s">
        <v>125</v>
      </c>
      <c r="I978" s="18" t="s">
        <v>75</v>
      </c>
      <c r="J978" s="49" t="s">
        <v>2080</v>
      </c>
      <c r="K978" s="48" t="s">
        <v>28</v>
      </c>
      <c r="L978" s="47" t="s">
        <v>90</v>
      </c>
      <c r="M978" s="44" t="s">
        <v>74</v>
      </c>
      <c r="N978" s="78" t="s">
        <v>75</v>
      </c>
      <c r="O978" s="78" t="s">
        <v>75</v>
      </c>
      <c r="P978" s="78" t="s">
        <v>75</v>
      </c>
      <c r="Q978" s="43" t="s">
        <v>2079</v>
      </c>
      <c r="R978" s="53" t="s">
        <v>76</v>
      </c>
      <c r="S978" s="76">
        <v>275</v>
      </c>
      <c r="T978" s="37">
        <v>1</v>
      </c>
      <c r="U978" s="83">
        <v>1</v>
      </c>
      <c r="V978" s="45">
        <f>SUMIF(ResumenCotizacion!$C:$C,E978,ResumenCotizacion!$P:$P)</f>
        <v>0</v>
      </c>
      <c r="W978" s="75">
        <f>IF(H978="USD",S978*SolCotizacion!$J$18,S978)</f>
        <v>1135054.25</v>
      </c>
      <c r="X978" s="3">
        <f>ROUND(W978/(1-VLOOKUP("Total porcentaje:",ResumenCotizacion!$F:$H,3,0)),2)</f>
        <v>1135054.25</v>
      </c>
      <c r="Y978" s="3">
        <f t="shared" si="47"/>
        <v>0</v>
      </c>
    </row>
    <row r="979" spans="1:25" ht="14.25" x14ac:dyDescent="0.2">
      <c r="A979" s="18" t="str">
        <f t="shared" si="45"/>
        <v>Catalogo principalCSP ACADEMICO243427c8-e222-4651-bbe4-9d046152651c</v>
      </c>
      <c r="B979" s="18" t="str">
        <f t="shared" si="46"/>
        <v>243427c8-e222-4651-bbe4-9d046152651cCSP ACADEMICO</v>
      </c>
      <c r="C979" s="18"/>
      <c r="D979" s="18" t="s">
        <v>122</v>
      </c>
      <c r="E979" s="46" t="s">
        <v>2081</v>
      </c>
      <c r="F979" s="85" t="s">
        <v>1339</v>
      </c>
      <c r="G979" s="18" t="s">
        <v>122</v>
      </c>
      <c r="H979" s="45" t="s">
        <v>125</v>
      </c>
      <c r="I979" s="18" t="s">
        <v>75</v>
      </c>
      <c r="J979" s="49" t="s">
        <v>2082</v>
      </c>
      <c r="K979" s="48" t="s">
        <v>28</v>
      </c>
      <c r="L979" s="47" t="s">
        <v>90</v>
      </c>
      <c r="M979" s="44" t="s">
        <v>74</v>
      </c>
      <c r="N979" s="78" t="s">
        <v>75</v>
      </c>
      <c r="O979" s="78" t="s">
        <v>75</v>
      </c>
      <c r="P979" s="78" t="s">
        <v>75</v>
      </c>
      <c r="Q979" s="43" t="s">
        <v>2081</v>
      </c>
      <c r="R979" s="53" t="s">
        <v>76</v>
      </c>
      <c r="S979" s="76">
        <v>200</v>
      </c>
      <c r="T979" s="37">
        <v>1</v>
      </c>
      <c r="U979" s="83">
        <v>1</v>
      </c>
      <c r="V979" s="45">
        <f>SUMIF(ResumenCotizacion!$C:$C,E979,ResumenCotizacion!$P:$P)</f>
        <v>0</v>
      </c>
      <c r="W979" s="75">
        <f>IF(H979="USD",S979*SolCotizacion!$J$18,S979)</f>
        <v>825494</v>
      </c>
      <c r="X979" s="3">
        <f>ROUND(W979/(1-VLOOKUP("Total porcentaje:",ResumenCotizacion!$F:$H,3,0)),2)</f>
        <v>825494</v>
      </c>
      <c r="Y979" s="3">
        <f t="shared" si="47"/>
        <v>0</v>
      </c>
    </row>
    <row r="980" spans="1:25" ht="14.25" x14ac:dyDescent="0.2">
      <c r="A980" s="18" t="str">
        <f t="shared" si="45"/>
        <v>Catalogo principalCSP ACADEMICO2d813d2c-50e9-4764-8360-d6186b736f05</v>
      </c>
      <c r="B980" s="18" t="str">
        <f t="shared" si="46"/>
        <v>2d813d2c-50e9-4764-8360-d6186b736f05CSP ACADEMICO</v>
      </c>
      <c r="C980" s="18"/>
      <c r="D980" s="18" t="s">
        <v>122</v>
      </c>
      <c r="E980" s="46" t="s">
        <v>2083</v>
      </c>
      <c r="F980" s="85" t="s">
        <v>1339</v>
      </c>
      <c r="G980" s="18" t="s">
        <v>122</v>
      </c>
      <c r="H980" s="45" t="s">
        <v>125</v>
      </c>
      <c r="I980" s="18" t="s">
        <v>75</v>
      </c>
      <c r="J980" s="49" t="s">
        <v>2084</v>
      </c>
      <c r="K980" s="48" t="s">
        <v>28</v>
      </c>
      <c r="L980" s="47" t="s">
        <v>90</v>
      </c>
      <c r="M980" s="44" t="s">
        <v>74</v>
      </c>
      <c r="N980" s="78" t="s">
        <v>75</v>
      </c>
      <c r="O980" s="78" t="s">
        <v>75</v>
      </c>
      <c r="P980" s="78" t="s">
        <v>75</v>
      </c>
      <c r="Q980" s="43" t="s">
        <v>2083</v>
      </c>
      <c r="R980" s="53" t="s">
        <v>76</v>
      </c>
      <c r="S980" s="76">
        <v>17050</v>
      </c>
      <c r="T980" s="37">
        <v>1</v>
      </c>
      <c r="U980" s="83">
        <v>1</v>
      </c>
      <c r="V980" s="45">
        <f>SUMIF(ResumenCotizacion!$C:$C,E980,ResumenCotizacion!$P:$P)</f>
        <v>0</v>
      </c>
      <c r="W980" s="75">
        <f>IF(H980="USD",S980*SolCotizacion!$J$18,S980)</f>
        <v>70373363.5</v>
      </c>
      <c r="X980" s="3">
        <f>ROUND(W980/(1-VLOOKUP("Total porcentaje:",ResumenCotizacion!$F:$H,3,0)),2)</f>
        <v>70373363.5</v>
      </c>
      <c r="Y980" s="3">
        <f t="shared" si="47"/>
        <v>0</v>
      </c>
    </row>
    <row r="981" spans="1:25" ht="14.25" x14ac:dyDescent="0.2">
      <c r="A981" s="18" t="str">
        <f t="shared" si="45"/>
        <v>Catalogo principalCSP ACADEMICO3d858e87-832e-4967-8a2b-80ee024ea50a</v>
      </c>
      <c r="B981" s="18" t="str">
        <f t="shared" si="46"/>
        <v>3d858e87-832e-4967-8a2b-80ee024ea50aCSP ACADEMICO</v>
      </c>
      <c r="C981" s="18"/>
      <c r="D981" s="18" t="s">
        <v>122</v>
      </c>
      <c r="E981" s="46" t="s">
        <v>2085</v>
      </c>
      <c r="F981" s="85" t="s">
        <v>1339</v>
      </c>
      <c r="G981" s="18" t="s">
        <v>122</v>
      </c>
      <c r="H981" s="45" t="s">
        <v>125</v>
      </c>
      <c r="I981" s="18" t="s">
        <v>75</v>
      </c>
      <c r="J981" s="49" t="s">
        <v>2086</v>
      </c>
      <c r="K981" s="48" t="s">
        <v>28</v>
      </c>
      <c r="L981" s="47" t="s">
        <v>90</v>
      </c>
      <c r="M981" s="44" t="s">
        <v>74</v>
      </c>
      <c r="N981" s="78" t="s">
        <v>75</v>
      </c>
      <c r="O981" s="78" t="s">
        <v>75</v>
      </c>
      <c r="P981" s="78" t="s">
        <v>75</v>
      </c>
      <c r="Q981" s="43" t="s">
        <v>2085</v>
      </c>
      <c r="R981" s="53" t="s">
        <v>76</v>
      </c>
      <c r="S981" s="76">
        <v>12400</v>
      </c>
      <c r="T981" s="37">
        <v>1</v>
      </c>
      <c r="U981" s="83">
        <v>1</v>
      </c>
      <c r="V981" s="45">
        <f>SUMIF(ResumenCotizacion!$C:$C,E981,ResumenCotizacion!$P:$P)</f>
        <v>0</v>
      </c>
      <c r="W981" s="75">
        <f>IF(H981="USD",S981*SolCotizacion!$J$18,S981)</f>
        <v>51180628</v>
      </c>
      <c r="X981" s="3">
        <f>ROUND(W981/(1-VLOOKUP("Total porcentaje:",ResumenCotizacion!$F:$H,3,0)),2)</f>
        <v>51180628</v>
      </c>
      <c r="Y981" s="3">
        <f t="shared" si="47"/>
        <v>0</v>
      </c>
    </row>
    <row r="982" spans="1:25" ht="14.25" x14ac:dyDescent="0.2">
      <c r="A982" s="18" t="str">
        <f t="shared" si="45"/>
        <v>Catalogo principalCSP ACADEMICOce08b892-2b21-4526-90b2-f8fbba601d24</v>
      </c>
      <c r="B982" s="18" t="str">
        <f t="shared" si="46"/>
        <v>ce08b892-2b21-4526-90b2-f8fbba601d24CSP ACADEMICO</v>
      </c>
      <c r="C982" s="18"/>
      <c r="D982" s="18" t="s">
        <v>122</v>
      </c>
      <c r="E982" s="46" t="s">
        <v>2087</v>
      </c>
      <c r="F982" s="85" t="s">
        <v>1339</v>
      </c>
      <c r="G982" s="18" t="s">
        <v>122</v>
      </c>
      <c r="H982" s="45" t="s">
        <v>125</v>
      </c>
      <c r="I982" s="18" t="s">
        <v>75</v>
      </c>
      <c r="J982" s="49" t="s">
        <v>2088</v>
      </c>
      <c r="K982" s="48" t="s">
        <v>28</v>
      </c>
      <c r="L982" s="47" t="s">
        <v>90</v>
      </c>
      <c r="M982" s="44" t="s">
        <v>74</v>
      </c>
      <c r="N982" s="78" t="s">
        <v>75</v>
      </c>
      <c r="O982" s="78" t="s">
        <v>75</v>
      </c>
      <c r="P982" s="78" t="s">
        <v>75</v>
      </c>
      <c r="Q982" s="43" t="s">
        <v>2087</v>
      </c>
      <c r="R982" s="53" t="s">
        <v>76</v>
      </c>
      <c r="S982" s="76">
        <v>275</v>
      </c>
      <c r="T982" s="37">
        <v>1</v>
      </c>
      <c r="U982" s="83">
        <v>1</v>
      </c>
      <c r="V982" s="45">
        <f>SUMIF(ResumenCotizacion!$C:$C,E982,ResumenCotizacion!$P:$P)</f>
        <v>0</v>
      </c>
      <c r="W982" s="75">
        <f>IF(H982="USD",S982*SolCotizacion!$J$18,S982)</f>
        <v>1135054.25</v>
      </c>
      <c r="X982" s="3">
        <f>ROUND(W982/(1-VLOOKUP("Total porcentaje:",ResumenCotizacion!$F:$H,3,0)),2)</f>
        <v>1135054.25</v>
      </c>
      <c r="Y982" s="3">
        <f t="shared" si="47"/>
        <v>0</v>
      </c>
    </row>
    <row r="983" spans="1:25" ht="14.25" x14ac:dyDescent="0.2">
      <c r="A983" s="18" t="str">
        <f t="shared" si="45"/>
        <v>Catalogo principalCSP ACADEMICO9b4be7cd-7a0a-411d-bbf2-04790afdaa39</v>
      </c>
      <c r="B983" s="18" t="str">
        <f t="shared" si="46"/>
        <v>9b4be7cd-7a0a-411d-bbf2-04790afdaa39CSP ACADEMICO</v>
      </c>
      <c r="C983" s="18"/>
      <c r="D983" s="18" t="s">
        <v>122</v>
      </c>
      <c r="E983" s="46" t="s">
        <v>2089</v>
      </c>
      <c r="F983" s="85" t="s">
        <v>1339</v>
      </c>
      <c r="G983" s="18" t="s">
        <v>122</v>
      </c>
      <c r="H983" s="45" t="s">
        <v>125</v>
      </c>
      <c r="I983" s="18" t="s">
        <v>75</v>
      </c>
      <c r="J983" s="49" t="s">
        <v>2090</v>
      </c>
      <c r="K983" s="48" t="s">
        <v>28</v>
      </c>
      <c r="L983" s="47" t="s">
        <v>90</v>
      </c>
      <c r="M983" s="44" t="s">
        <v>74</v>
      </c>
      <c r="N983" s="78" t="s">
        <v>75</v>
      </c>
      <c r="O983" s="78" t="s">
        <v>75</v>
      </c>
      <c r="P983" s="78" t="s">
        <v>75</v>
      </c>
      <c r="Q983" s="43" t="s">
        <v>2089</v>
      </c>
      <c r="R983" s="53" t="s">
        <v>76</v>
      </c>
      <c r="S983" s="76">
        <v>200</v>
      </c>
      <c r="T983" s="37">
        <v>1</v>
      </c>
      <c r="U983" s="83">
        <v>1</v>
      </c>
      <c r="V983" s="45">
        <f>SUMIF(ResumenCotizacion!$C:$C,E983,ResumenCotizacion!$P:$P)</f>
        <v>0</v>
      </c>
      <c r="W983" s="75">
        <f>IF(H983="USD",S983*SolCotizacion!$J$18,S983)</f>
        <v>825494</v>
      </c>
      <c r="X983" s="3">
        <f>ROUND(W983/(1-VLOOKUP("Total porcentaje:",ResumenCotizacion!$F:$H,3,0)),2)</f>
        <v>825494</v>
      </c>
      <c r="Y983" s="3">
        <f t="shared" si="47"/>
        <v>0</v>
      </c>
    </row>
    <row r="984" spans="1:25" ht="14.25" x14ac:dyDescent="0.2">
      <c r="A984" s="18" t="str">
        <f t="shared" si="45"/>
        <v>Catalogo principalCSP ACADEMICO59db7cec-c6d5-4982-8497-fb244098035b</v>
      </c>
      <c r="B984" s="18" t="str">
        <f t="shared" si="46"/>
        <v>59db7cec-c6d5-4982-8497-fb244098035bCSP ACADEMICO</v>
      </c>
      <c r="C984" s="18"/>
      <c r="D984" s="18" t="s">
        <v>122</v>
      </c>
      <c r="E984" s="46" t="s">
        <v>2091</v>
      </c>
      <c r="F984" s="85" t="s">
        <v>1339</v>
      </c>
      <c r="G984" s="18" t="s">
        <v>122</v>
      </c>
      <c r="H984" s="45" t="s">
        <v>125</v>
      </c>
      <c r="I984" s="18" t="s">
        <v>75</v>
      </c>
      <c r="J984" s="49" t="s">
        <v>2092</v>
      </c>
      <c r="K984" s="48" t="s">
        <v>28</v>
      </c>
      <c r="L984" s="47" t="s">
        <v>90</v>
      </c>
      <c r="M984" s="44" t="s">
        <v>74</v>
      </c>
      <c r="N984" s="78" t="s">
        <v>75</v>
      </c>
      <c r="O984" s="78" t="s">
        <v>75</v>
      </c>
      <c r="P984" s="78" t="s">
        <v>75</v>
      </c>
      <c r="Q984" s="43" t="s">
        <v>2091</v>
      </c>
      <c r="R984" s="53" t="s">
        <v>76</v>
      </c>
      <c r="S984" s="76">
        <v>17050</v>
      </c>
      <c r="T984" s="37">
        <v>1</v>
      </c>
      <c r="U984" s="83">
        <v>1</v>
      </c>
      <c r="V984" s="45">
        <f>SUMIF(ResumenCotizacion!$C:$C,E984,ResumenCotizacion!$P:$P)</f>
        <v>0</v>
      </c>
      <c r="W984" s="75">
        <f>IF(H984="USD",S984*SolCotizacion!$J$18,S984)</f>
        <v>70373363.5</v>
      </c>
      <c r="X984" s="3">
        <f>ROUND(W984/(1-VLOOKUP("Total porcentaje:",ResumenCotizacion!$F:$H,3,0)),2)</f>
        <v>70373363.5</v>
      </c>
      <c r="Y984" s="3">
        <f t="shared" si="47"/>
        <v>0</v>
      </c>
    </row>
    <row r="985" spans="1:25" ht="14.25" x14ac:dyDescent="0.2">
      <c r="A985" s="18" t="str">
        <f t="shared" si="45"/>
        <v>Catalogo principalCSP ACADEMICO372fae08-ce02-43ce-b74b-302add6bfce1</v>
      </c>
      <c r="B985" s="18" t="str">
        <f t="shared" si="46"/>
        <v>372fae08-ce02-43ce-b74b-302add6bfce1CSP ACADEMICO</v>
      </c>
      <c r="C985" s="18"/>
      <c r="D985" s="18" t="s">
        <v>122</v>
      </c>
      <c r="E985" s="46" t="s">
        <v>2093</v>
      </c>
      <c r="F985" s="85" t="s">
        <v>1339</v>
      </c>
      <c r="G985" s="18" t="s">
        <v>122</v>
      </c>
      <c r="H985" s="45" t="s">
        <v>125</v>
      </c>
      <c r="I985" s="18" t="s">
        <v>75</v>
      </c>
      <c r="J985" s="49" t="s">
        <v>2094</v>
      </c>
      <c r="K985" s="48" t="s">
        <v>28</v>
      </c>
      <c r="L985" s="47" t="s">
        <v>90</v>
      </c>
      <c r="M985" s="44" t="s">
        <v>74</v>
      </c>
      <c r="N985" s="78" t="s">
        <v>75</v>
      </c>
      <c r="O985" s="78" t="s">
        <v>75</v>
      </c>
      <c r="P985" s="78" t="s">
        <v>75</v>
      </c>
      <c r="Q985" s="43" t="s">
        <v>2093</v>
      </c>
      <c r="R985" s="53" t="s">
        <v>76</v>
      </c>
      <c r="S985" s="76">
        <v>12400</v>
      </c>
      <c r="T985" s="37">
        <v>1</v>
      </c>
      <c r="U985" s="83">
        <v>1</v>
      </c>
      <c r="V985" s="45">
        <f>SUMIF(ResumenCotizacion!$C:$C,E985,ResumenCotizacion!$P:$P)</f>
        <v>0</v>
      </c>
      <c r="W985" s="75">
        <f>IF(H985="USD",S985*SolCotizacion!$J$18,S985)</f>
        <v>51180628</v>
      </c>
      <c r="X985" s="3">
        <f>ROUND(W985/(1-VLOOKUP("Total porcentaje:",ResumenCotizacion!$F:$H,3,0)),2)</f>
        <v>51180628</v>
      </c>
      <c r="Y985" s="3">
        <f t="shared" si="47"/>
        <v>0</v>
      </c>
    </row>
    <row r="986" spans="1:25" ht="14.25" x14ac:dyDescent="0.2">
      <c r="A986" s="18" t="str">
        <f t="shared" si="45"/>
        <v>Catalogo principalCSP ACADEMICO36532926-4470-4d39-abfa-b91a479dd816</v>
      </c>
      <c r="B986" s="18" t="str">
        <f t="shared" si="46"/>
        <v>36532926-4470-4d39-abfa-b91a479dd816CSP ACADEMICO</v>
      </c>
      <c r="C986" s="18"/>
      <c r="D986" s="18" t="s">
        <v>122</v>
      </c>
      <c r="E986" s="46" t="s">
        <v>2095</v>
      </c>
      <c r="F986" s="85" t="s">
        <v>1339</v>
      </c>
      <c r="G986" s="18" t="s">
        <v>122</v>
      </c>
      <c r="H986" s="45" t="s">
        <v>125</v>
      </c>
      <c r="I986" s="18" t="s">
        <v>75</v>
      </c>
      <c r="J986" s="49" t="s">
        <v>2096</v>
      </c>
      <c r="K986" s="48" t="s">
        <v>28</v>
      </c>
      <c r="L986" s="47" t="s">
        <v>90</v>
      </c>
      <c r="M986" s="44" t="s">
        <v>74</v>
      </c>
      <c r="N986" s="78" t="s">
        <v>75</v>
      </c>
      <c r="O986" s="78" t="s">
        <v>75</v>
      </c>
      <c r="P986" s="78" t="s">
        <v>75</v>
      </c>
      <c r="Q986" s="43" t="s">
        <v>2095</v>
      </c>
      <c r="R986" s="53" t="s">
        <v>76</v>
      </c>
      <c r="S986" s="76">
        <v>275</v>
      </c>
      <c r="T986" s="37">
        <v>1</v>
      </c>
      <c r="U986" s="83">
        <v>1</v>
      </c>
      <c r="V986" s="45">
        <f>SUMIF(ResumenCotizacion!$C:$C,E986,ResumenCotizacion!$P:$P)</f>
        <v>0</v>
      </c>
      <c r="W986" s="75">
        <f>IF(H986="USD",S986*SolCotizacion!$J$18,S986)</f>
        <v>1135054.25</v>
      </c>
      <c r="X986" s="3">
        <f>ROUND(W986/(1-VLOOKUP("Total porcentaje:",ResumenCotizacion!$F:$H,3,0)),2)</f>
        <v>1135054.25</v>
      </c>
      <c r="Y986" s="3">
        <f t="shared" si="47"/>
        <v>0</v>
      </c>
    </row>
    <row r="987" spans="1:25" ht="14.25" x14ac:dyDescent="0.2">
      <c r="A987" s="18" t="str">
        <f t="shared" si="45"/>
        <v>Catalogo principalCSP ACADEMICO5f309d1d-f73b-48a5-a519-abd42afb32a9</v>
      </c>
      <c r="B987" s="18" t="str">
        <f t="shared" si="46"/>
        <v>5f309d1d-f73b-48a5-a519-abd42afb32a9CSP ACADEMICO</v>
      </c>
      <c r="C987" s="18"/>
      <c r="D987" s="18" t="s">
        <v>122</v>
      </c>
      <c r="E987" s="46" t="s">
        <v>2097</v>
      </c>
      <c r="F987" s="85" t="s">
        <v>1339</v>
      </c>
      <c r="G987" s="18" t="s">
        <v>122</v>
      </c>
      <c r="H987" s="45" t="s">
        <v>125</v>
      </c>
      <c r="I987" s="18" t="s">
        <v>75</v>
      </c>
      <c r="J987" s="49" t="s">
        <v>2098</v>
      </c>
      <c r="K987" s="48" t="s">
        <v>28</v>
      </c>
      <c r="L987" s="47" t="s">
        <v>90</v>
      </c>
      <c r="M987" s="44" t="s">
        <v>74</v>
      </c>
      <c r="N987" s="78" t="s">
        <v>75</v>
      </c>
      <c r="O987" s="78" t="s">
        <v>75</v>
      </c>
      <c r="P987" s="78" t="s">
        <v>75</v>
      </c>
      <c r="Q987" s="43" t="s">
        <v>2097</v>
      </c>
      <c r="R987" s="53" t="s">
        <v>76</v>
      </c>
      <c r="S987" s="76">
        <v>200</v>
      </c>
      <c r="T987" s="37">
        <v>1</v>
      </c>
      <c r="U987" s="83">
        <v>1</v>
      </c>
      <c r="V987" s="45">
        <f>SUMIF(ResumenCotizacion!$C:$C,E987,ResumenCotizacion!$P:$P)</f>
        <v>0</v>
      </c>
      <c r="W987" s="75">
        <f>IF(H987="USD",S987*SolCotizacion!$J$18,S987)</f>
        <v>825494</v>
      </c>
      <c r="X987" s="3">
        <f>ROUND(W987/(1-VLOOKUP("Total porcentaje:",ResumenCotizacion!$F:$H,3,0)),2)</f>
        <v>825494</v>
      </c>
      <c r="Y987" s="3">
        <f t="shared" si="47"/>
        <v>0</v>
      </c>
    </row>
    <row r="988" spans="1:25" ht="14.25" x14ac:dyDescent="0.2">
      <c r="A988" s="18" t="str">
        <f t="shared" si="45"/>
        <v>Catalogo principalCSP ACADEMICO88dd0c48-bf99-4bdb-bea2-0a483aa1b021</v>
      </c>
      <c r="B988" s="18" t="str">
        <f t="shared" si="46"/>
        <v>88dd0c48-bf99-4bdb-bea2-0a483aa1b021CSP ACADEMICO</v>
      </c>
      <c r="C988" s="18"/>
      <c r="D988" s="18" t="s">
        <v>122</v>
      </c>
      <c r="E988" s="46" t="s">
        <v>2099</v>
      </c>
      <c r="F988" s="85" t="s">
        <v>1339</v>
      </c>
      <c r="G988" s="18" t="s">
        <v>122</v>
      </c>
      <c r="H988" s="45" t="s">
        <v>125</v>
      </c>
      <c r="I988" s="18" t="s">
        <v>75</v>
      </c>
      <c r="J988" s="49" t="s">
        <v>2100</v>
      </c>
      <c r="K988" s="48" t="s">
        <v>28</v>
      </c>
      <c r="L988" s="47" t="s">
        <v>90</v>
      </c>
      <c r="M988" s="44" t="s">
        <v>74</v>
      </c>
      <c r="N988" s="78" t="s">
        <v>75</v>
      </c>
      <c r="O988" s="78" t="s">
        <v>75</v>
      </c>
      <c r="P988" s="78" t="s">
        <v>75</v>
      </c>
      <c r="Q988" s="43" t="s">
        <v>2099</v>
      </c>
      <c r="R988" s="53" t="s">
        <v>76</v>
      </c>
      <c r="S988" s="76">
        <v>17050</v>
      </c>
      <c r="T988" s="37">
        <v>1</v>
      </c>
      <c r="U988" s="83">
        <v>1</v>
      </c>
      <c r="V988" s="45">
        <f>SUMIF(ResumenCotizacion!$C:$C,E988,ResumenCotizacion!$P:$P)</f>
        <v>0</v>
      </c>
      <c r="W988" s="75">
        <f>IF(H988="USD",S988*SolCotizacion!$J$18,S988)</f>
        <v>70373363.5</v>
      </c>
      <c r="X988" s="3">
        <f>ROUND(W988/(1-VLOOKUP("Total porcentaje:",ResumenCotizacion!$F:$H,3,0)),2)</f>
        <v>70373363.5</v>
      </c>
      <c r="Y988" s="3">
        <f t="shared" si="47"/>
        <v>0</v>
      </c>
    </row>
    <row r="989" spans="1:25" ht="14.25" x14ac:dyDescent="0.2">
      <c r="A989" s="18" t="str">
        <f t="shared" si="45"/>
        <v>Catalogo principalCSP ACADEMICO860fcbe1-efeb-4997-aa27-5415ac985674</v>
      </c>
      <c r="B989" s="18" t="str">
        <f t="shared" si="46"/>
        <v>860fcbe1-efeb-4997-aa27-5415ac985674CSP ACADEMICO</v>
      </c>
      <c r="C989" s="18"/>
      <c r="D989" s="18" t="s">
        <v>122</v>
      </c>
      <c r="E989" s="46" t="s">
        <v>2101</v>
      </c>
      <c r="F989" s="85" t="s">
        <v>1339</v>
      </c>
      <c r="G989" s="18" t="s">
        <v>122</v>
      </c>
      <c r="H989" s="45" t="s">
        <v>125</v>
      </c>
      <c r="I989" s="18" t="s">
        <v>75</v>
      </c>
      <c r="J989" s="49" t="s">
        <v>2102</v>
      </c>
      <c r="K989" s="48" t="s">
        <v>28</v>
      </c>
      <c r="L989" s="47" t="s">
        <v>90</v>
      </c>
      <c r="M989" s="44" t="s">
        <v>74</v>
      </c>
      <c r="N989" s="78" t="s">
        <v>75</v>
      </c>
      <c r="O989" s="78" t="s">
        <v>75</v>
      </c>
      <c r="P989" s="78" t="s">
        <v>75</v>
      </c>
      <c r="Q989" s="43" t="s">
        <v>2101</v>
      </c>
      <c r="R989" s="53" t="s">
        <v>76</v>
      </c>
      <c r="S989" s="76">
        <v>12400</v>
      </c>
      <c r="T989" s="37">
        <v>1</v>
      </c>
      <c r="U989" s="83">
        <v>1</v>
      </c>
      <c r="V989" s="45">
        <f>SUMIF(ResumenCotizacion!$C:$C,E989,ResumenCotizacion!$P:$P)</f>
        <v>0</v>
      </c>
      <c r="W989" s="75">
        <f>IF(H989="USD",S989*SolCotizacion!$J$18,S989)</f>
        <v>51180628</v>
      </c>
      <c r="X989" s="3">
        <f>ROUND(W989/(1-VLOOKUP("Total porcentaje:",ResumenCotizacion!$F:$H,3,0)),2)</f>
        <v>51180628</v>
      </c>
      <c r="Y989" s="3">
        <f t="shared" si="47"/>
        <v>0</v>
      </c>
    </row>
    <row r="990" spans="1:25" ht="14.25" x14ac:dyDescent="0.2">
      <c r="A990" s="18" t="str">
        <f t="shared" si="45"/>
        <v>Catalogo principalCSP ACADEMICOaec046d0-07b3-409a-a7c3-cf16091f1326</v>
      </c>
      <c r="B990" s="18" t="str">
        <f t="shared" si="46"/>
        <v>aec046d0-07b3-409a-a7c3-cf16091f1326CSP ACADEMICO</v>
      </c>
      <c r="C990" s="18"/>
      <c r="D990" s="18" t="s">
        <v>122</v>
      </c>
      <c r="E990" s="46" t="s">
        <v>2103</v>
      </c>
      <c r="F990" s="85" t="s">
        <v>1339</v>
      </c>
      <c r="G990" s="18" t="s">
        <v>122</v>
      </c>
      <c r="H990" s="45" t="s">
        <v>125</v>
      </c>
      <c r="I990" s="18" t="s">
        <v>75</v>
      </c>
      <c r="J990" s="49" t="s">
        <v>2104</v>
      </c>
      <c r="K990" s="48" t="s">
        <v>28</v>
      </c>
      <c r="L990" s="47" t="s">
        <v>90</v>
      </c>
      <c r="M990" s="44" t="s">
        <v>74</v>
      </c>
      <c r="N990" s="78" t="s">
        <v>75</v>
      </c>
      <c r="O990" s="78" t="s">
        <v>75</v>
      </c>
      <c r="P990" s="78" t="s">
        <v>75</v>
      </c>
      <c r="Q990" s="43" t="s">
        <v>2103</v>
      </c>
      <c r="R990" s="53" t="s">
        <v>76</v>
      </c>
      <c r="S990" s="76">
        <v>275</v>
      </c>
      <c r="T990" s="37">
        <v>1</v>
      </c>
      <c r="U990" s="83">
        <v>1</v>
      </c>
      <c r="V990" s="45">
        <f>SUMIF(ResumenCotizacion!$C:$C,E990,ResumenCotizacion!$P:$P)</f>
        <v>0</v>
      </c>
      <c r="W990" s="75">
        <f>IF(H990="USD",S990*SolCotizacion!$J$18,S990)</f>
        <v>1135054.25</v>
      </c>
      <c r="X990" s="3">
        <f>ROUND(W990/(1-VLOOKUP("Total porcentaje:",ResumenCotizacion!$F:$H,3,0)),2)</f>
        <v>1135054.25</v>
      </c>
      <c r="Y990" s="3">
        <f t="shared" si="47"/>
        <v>0</v>
      </c>
    </row>
    <row r="991" spans="1:25" ht="14.25" x14ac:dyDescent="0.2">
      <c r="A991" s="18" t="str">
        <f t="shared" si="45"/>
        <v>Catalogo principalCSP ACADEMICOf3694443-384d-4417-97f5-b7ce2568d246</v>
      </c>
      <c r="B991" s="18" t="str">
        <f t="shared" si="46"/>
        <v>f3694443-384d-4417-97f5-b7ce2568d246CSP ACADEMICO</v>
      </c>
      <c r="C991" s="18"/>
      <c r="D991" s="18" t="s">
        <v>122</v>
      </c>
      <c r="E991" s="46" t="s">
        <v>2105</v>
      </c>
      <c r="F991" s="85" t="s">
        <v>1339</v>
      </c>
      <c r="G991" s="18" t="s">
        <v>122</v>
      </c>
      <c r="H991" s="45" t="s">
        <v>125</v>
      </c>
      <c r="I991" s="18" t="s">
        <v>75</v>
      </c>
      <c r="J991" s="49" t="s">
        <v>2106</v>
      </c>
      <c r="K991" s="48" t="s">
        <v>28</v>
      </c>
      <c r="L991" s="47" t="s">
        <v>90</v>
      </c>
      <c r="M991" s="44" t="s">
        <v>74</v>
      </c>
      <c r="N991" s="78" t="s">
        <v>75</v>
      </c>
      <c r="O991" s="78" t="s">
        <v>75</v>
      </c>
      <c r="P991" s="78" t="s">
        <v>75</v>
      </c>
      <c r="Q991" s="43" t="s">
        <v>2105</v>
      </c>
      <c r="R991" s="53" t="s">
        <v>76</v>
      </c>
      <c r="S991" s="76">
        <v>200</v>
      </c>
      <c r="T991" s="37">
        <v>1</v>
      </c>
      <c r="U991" s="83">
        <v>1</v>
      </c>
      <c r="V991" s="45">
        <f>SUMIF(ResumenCotizacion!$C:$C,E991,ResumenCotizacion!$P:$P)</f>
        <v>0</v>
      </c>
      <c r="W991" s="75">
        <f>IF(H991="USD",S991*SolCotizacion!$J$18,S991)</f>
        <v>825494</v>
      </c>
      <c r="X991" s="3">
        <f>ROUND(W991/(1-VLOOKUP("Total porcentaje:",ResumenCotizacion!$F:$H,3,0)),2)</f>
        <v>825494</v>
      </c>
      <c r="Y991" s="3">
        <f t="shared" si="47"/>
        <v>0</v>
      </c>
    </row>
    <row r="992" spans="1:25" ht="14.25" x14ac:dyDescent="0.2">
      <c r="A992" s="18" t="str">
        <f t="shared" si="45"/>
        <v>Catalogo principalCSP ACADEMICOfb8671da-bd27-4fb6-915c-6f6465abc22c</v>
      </c>
      <c r="B992" s="18" t="str">
        <f t="shared" si="46"/>
        <v>fb8671da-bd27-4fb6-915c-6f6465abc22cCSP ACADEMICO</v>
      </c>
      <c r="C992" s="18"/>
      <c r="D992" s="18" t="s">
        <v>122</v>
      </c>
      <c r="E992" s="46" t="s">
        <v>2107</v>
      </c>
      <c r="F992" s="85" t="s">
        <v>1339</v>
      </c>
      <c r="G992" s="18" t="s">
        <v>122</v>
      </c>
      <c r="H992" s="45" t="s">
        <v>125</v>
      </c>
      <c r="I992" s="18" t="s">
        <v>75</v>
      </c>
      <c r="J992" s="49" t="s">
        <v>2108</v>
      </c>
      <c r="K992" s="48" t="s">
        <v>28</v>
      </c>
      <c r="L992" s="47" t="s">
        <v>90</v>
      </c>
      <c r="M992" s="44" t="s">
        <v>74</v>
      </c>
      <c r="N992" s="78" t="s">
        <v>75</v>
      </c>
      <c r="O992" s="78" t="s">
        <v>75</v>
      </c>
      <c r="P992" s="78" t="s">
        <v>75</v>
      </c>
      <c r="Q992" s="43" t="s">
        <v>2107</v>
      </c>
      <c r="R992" s="53" t="s">
        <v>76</v>
      </c>
      <c r="S992" s="76">
        <v>60</v>
      </c>
      <c r="T992" s="37">
        <v>1</v>
      </c>
      <c r="U992" s="83">
        <v>1</v>
      </c>
      <c r="V992" s="45">
        <f>SUMIF(ResumenCotizacion!$C:$C,E992,ResumenCotizacion!$P:$P)</f>
        <v>0</v>
      </c>
      <c r="W992" s="75">
        <f>IF(H992="USD",S992*SolCotizacion!$J$18,S992)</f>
        <v>247648.2</v>
      </c>
      <c r="X992" s="3">
        <f>ROUND(W992/(1-VLOOKUP("Total porcentaje:",ResumenCotizacion!$F:$H,3,0)),2)</f>
        <v>247648.2</v>
      </c>
      <c r="Y992" s="3">
        <f t="shared" si="47"/>
        <v>0</v>
      </c>
    </row>
    <row r="993" spans="1:25" ht="14.25" x14ac:dyDescent="0.2">
      <c r="A993" s="18" t="str">
        <f t="shared" si="45"/>
        <v>Catalogo principalCSP ACADEMICOcc3373b0-a6a1-4cd4-9687-4031bb32fcee</v>
      </c>
      <c r="B993" s="18" t="str">
        <f t="shared" si="46"/>
        <v>cc3373b0-a6a1-4cd4-9687-4031bb32fceeCSP ACADEMICO</v>
      </c>
      <c r="C993" s="18"/>
      <c r="D993" s="18" t="s">
        <v>122</v>
      </c>
      <c r="E993" s="46" t="s">
        <v>2109</v>
      </c>
      <c r="F993" s="85" t="s">
        <v>1339</v>
      </c>
      <c r="G993" s="18" t="s">
        <v>122</v>
      </c>
      <c r="H993" s="45" t="s">
        <v>125</v>
      </c>
      <c r="I993" s="18" t="s">
        <v>75</v>
      </c>
      <c r="J993" s="49" t="s">
        <v>2110</v>
      </c>
      <c r="K993" s="48" t="s">
        <v>28</v>
      </c>
      <c r="L993" s="47" t="s">
        <v>90</v>
      </c>
      <c r="M993" s="44" t="s">
        <v>74</v>
      </c>
      <c r="N993" s="78" t="s">
        <v>75</v>
      </c>
      <c r="O993" s="78" t="s">
        <v>75</v>
      </c>
      <c r="P993" s="78" t="s">
        <v>75</v>
      </c>
      <c r="Q993" s="43" t="s">
        <v>2109</v>
      </c>
      <c r="R993" s="53" t="s">
        <v>76</v>
      </c>
      <c r="S993" s="76">
        <v>45</v>
      </c>
      <c r="T993" s="37">
        <v>1</v>
      </c>
      <c r="U993" s="83">
        <v>1</v>
      </c>
      <c r="V993" s="45">
        <f>SUMIF(ResumenCotizacion!$C:$C,E993,ResumenCotizacion!$P:$P)</f>
        <v>0</v>
      </c>
      <c r="W993" s="75">
        <f>IF(H993="USD",S993*SolCotizacion!$J$18,S993)</f>
        <v>185736.15000000002</v>
      </c>
      <c r="X993" s="3">
        <f>ROUND(W993/(1-VLOOKUP("Total porcentaje:",ResumenCotizacion!$F:$H,3,0)),2)</f>
        <v>185736.15</v>
      </c>
      <c r="Y993" s="3">
        <f t="shared" si="47"/>
        <v>0</v>
      </c>
    </row>
    <row r="994" spans="1:25" ht="14.25" x14ac:dyDescent="0.2">
      <c r="A994" s="18" t="str">
        <f t="shared" si="45"/>
        <v>Catalogo principalCSP ACADEMICOf67bed3c-cac8-42ca-bbdb-9204ddd8e923</v>
      </c>
      <c r="B994" s="18" t="str">
        <f t="shared" si="46"/>
        <v>f67bed3c-cac8-42ca-bbdb-9204ddd8e923CSP ACADEMICO</v>
      </c>
      <c r="C994" s="18"/>
      <c r="D994" s="18" t="s">
        <v>122</v>
      </c>
      <c r="E994" s="46" t="s">
        <v>2111</v>
      </c>
      <c r="F994" s="85" t="s">
        <v>1339</v>
      </c>
      <c r="G994" s="18" t="s">
        <v>122</v>
      </c>
      <c r="H994" s="45" t="s">
        <v>125</v>
      </c>
      <c r="I994" s="18" t="s">
        <v>75</v>
      </c>
      <c r="J994" s="49" t="s">
        <v>2112</v>
      </c>
      <c r="K994" s="48" t="s">
        <v>28</v>
      </c>
      <c r="L994" s="47" t="s">
        <v>90</v>
      </c>
      <c r="M994" s="44" t="s">
        <v>74</v>
      </c>
      <c r="N994" s="78" t="s">
        <v>75</v>
      </c>
      <c r="O994" s="78" t="s">
        <v>75</v>
      </c>
      <c r="P994" s="78" t="s">
        <v>75</v>
      </c>
      <c r="Q994" s="43" t="s">
        <v>2111</v>
      </c>
      <c r="R994" s="53" t="s">
        <v>76</v>
      </c>
      <c r="S994" s="76">
        <v>22.4</v>
      </c>
      <c r="T994" s="37">
        <v>1</v>
      </c>
      <c r="U994" s="83">
        <v>1</v>
      </c>
      <c r="V994" s="45">
        <f>SUMIF(ResumenCotizacion!$C:$C,E994,ResumenCotizacion!$P:$P)</f>
        <v>0</v>
      </c>
      <c r="W994" s="75">
        <f>IF(H994="USD",S994*SolCotizacion!$J$18,S994)</f>
        <v>92455.327999999994</v>
      </c>
      <c r="X994" s="3">
        <f>ROUND(W994/(1-VLOOKUP("Total porcentaje:",ResumenCotizacion!$F:$H,3,0)),2)</f>
        <v>92455.33</v>
      </c>
      <c r="Y994" s="3">
        <f t="shared" si="47"/>
        <v>0</v>
      </c>
    </row>
    <row r="995" spans="1:25" ht="14.25" x14ac:dyDescent="0.2">
      <c r="A995" s="18" t="str">
        <f t="shared" si="45"/>
        <v>Catalogo principalCSP ACADEMICO4465e130-fa13-42c8-8192-aa0337c01e90</v>
      </c>
      <c r="B995" s="18" t="str">
        <f t="shared" si="46"/>
        <v>4465e130-fa13-42c8-8192-aa0337c01e90CSP ACADEMICO</v>
      </c>
      <c r="C995" s="18"/>
      <c r="D995" s="18" t="s">
        <v>122</v>
      </c>
      <c r="E995" s="46" t="s">
        <v>2113</v>
      </c>
      <c r="F995" s="85" t="s">
        <v>1339</v>
      </c>
      <c r="G995" s="18" t="s">
        <v>122</v>
      </c>
      <c r="H995" s="45" t="s">
        <v>125</v>
      </c>
      <c r="I995" s="18" t="s">
        <v>75</v>
      </c>
      <c r="J995" s="49" t="s">
        <v>2114</v>
      </c>
      <c r="K995" s="48" t="s">
        <v>28</v>
      </c>
      <c r="L995" s="47" t="s">
        <v>90</v>
      </c>
      <c r="M995" s="44" t="s">
        <v>74</v>
      </c>
      <c r="N995" s="78" t="s">
        <v>75</v>
      </c>
      <c r="O995" s="78" t="s">
        <v>75</v>
      </c>
      <c r="P995" s="78" t="s">
        <v>75</v>
      </c>
      <c r="Q995" s="43" t="s">
        <v>2113</v>
      </c>
      <c r="R995" s="53" t="s">
        <v>76</v>
      </c>
      <c r="S995" s="76">
        <v>22.4</v>
      </c>
      <c r="T995" s="37">
        <v>1</v>
      </c>
      <c r="U995" s="83">
        <v>1</v>
      </c>
      <c r="V995" s="45">
        <f>SUMIF(ResumenCotizacion!$C:$C,E995,ResumenCotizacion!$P:$P)</f>
        <v>0</v>
      </c>
      <c r="W995" s="75">
        <f>IF(H995="USD",S995*SolCotizacion!$J$18,S995)</f>
        <v>92455.327999999994</v>
      </c>
      <c r="X995" s="3">
        <f>ROUND(W995/(1-VLOOKUP("Total porcentaje:",ResumenCotizacion!$F:$H,3,0)),2)</f>
        <v>92455.33</v>
      </c>
      <c r="Y995" s="3">
        <f t="shared" si="47"/>
        <v>0</v>
      </c>
    </row>
    <row r="996" spans="1:25" ht="14.25" x14ac:dyDescent="0.2">
      <c r="A996" s="18" t="str">
        <f t="shared" si="45"/>
        <v>Catalogo principalCSP ACADEMICO256a6bf2-c96d-4621-a185-f04708b73207</v>
      </c>
      <c r="B996" s="18" t="str">
        <f t="shared" si="46"/>
        <v>256a6bf2-c96d-4621-a185-f04708b73207CSP ACADEMICO</v>
      </c>
      <c r="C996" s="18"/>
      <c r="D996" s="18" t="s">
        <v>122</v>
      </c>
      <c r="E996" s="46" t="s">
        <v>2115</v>
      </c>
      <c r="F996" s="85" t="s">
        <v>1339</v>
      </c>
      <c r="G996" s="18" t="s">
        <v>122</v>
      </c>
      <c r="H996" s="45" t="s">
        <v>125</v>
      </c>
      <c r="I996" s="18" t="s">
        <v>75</v>
      </c>
      <c r="J996" s="49" t="s">
        <v>2116</v>
      </c>
      <c r="K996" s="48" t="s">
        <v>28</v>
      </c>
      <c r="L996" s="47" t="s">
        <v>90</v>
      </c>
      <c r="M996" s="44" t="s">
        <v>74</v>
      </c>
      <c r="N996" s="78" t="s">
        <v>75</v>
      </c>
      <c r="O996" s="78" t="s">
        <v>75</v>
      </c>
      <c r="P996" s="78" t="s">
        <v>75</v>
      </c>
      <c r="Q996" s="43" t="s">
        <v>2115</v>
      </c>
      <c r="R996" s="53" t="s">
        <v>76</v>
      </c>
      <c r="S996" s="76">
        <v>8.4</v>
      </c>
      <c r="T996" s="37">
        <v>1</v>
      </c>
      <c r="U996" s="83">
        <v>1</v>
      </c>
      <c r="V996" s="45">
        <f>SUMIF(ResumenCotizacion!$C:$C,E996,ResumenCotizacion!$P:$P)</f>
        <v>0</v>
      </c>
      <c r="W996" s="75">
        <f>IF(H996="USD",S996*SolCotizacion!$J$18,S996)</f>
        <v>34670.748000000007</v>
      </c>
      <c r="X996" s="3">
        <f>ROUND(W996/(1-VLOOKUP("Total porcentaje:",ResumenCotizacion!$F:$H,3,0)),2)</f>
        <v>34670.75</v>
      </c>
      <c r="Y996" s="3">
        <f t="shared" si="47"/>
        <v>0</v>
      </c>
    </row>
    <row r="997" spans="1:25" ht="14.25" x14ac:dyDescent="0.2">
      <c r="A997" s="18" t="str">
        <f t="shared" si="45"/>
        <v>Catalogo principalCSP ACADEMICO8ec68c70-6461-4ef4-91a3-737494191bf8</v>
      </c>
      <c r="B997" s="18" t="str">
        <f t="shared" si="46"/>
        <v>8ec68c70-6461-4ef4-91a3-737494191bf8CSP ACADEMICO</v>
      </c>
      <c r="C997" s="18"/>
      <c r="D997" s="18" t="s">
        <v>122</v>
      </c>
      <c r="E997" s="46" t="s">
        <v>2117</v>
      </c>
      <c r="F997" s="85" t="s">
        <v>1339</v>
      </c>
      <c r="G997" s="18" t="s">
        <v>122</v>
      </c>
      <c r="H997" s="45" t="s">
        <v>125</v>
      </c>
      <c r="I997" s="18" t="s">
        <v>75</v>
      </c>
      <c r="J997" s="49" t="s">
        <v>2118</v>
      </c>
      <c r="K997" s="48" t="s">
        <v>28</v>
      </c>
      <c r="L997" s="47" t="s">
        <v>90</v>
      </c>
      <c r="M997" s="44" t="s">
        <v>74</v>
      </c>
      <c r="N997" s="78" t="s">
        <v>75</v>
      </c>
      <c r="O997" s="78" t="s">
        <v>75</v>
      </c>
      <c r="P997" s="78" t="s">
        <v>75</v>
      </c>
      <c r="Q997" s="43" t="s">
        <v>2117</v>
      </c>
      <c r="R997" s="53" t="s">
        <v>76</v>
      </c>
      <c r="S997" s="76">
        <v>8.4</v>
      </c>
      <c r="T997" s="37">
        <v>1</v>
      </c>
      <c r="U997" s="83">
        <v>1</v>
      </c>
      <c r="V997" s="45">
        <f>SUMIF(ResumenCotizacion!$C:$C,E997,ResumenCotizacion!$P:$P)</f>
        <v>0</v>
      </c>
      <c r="W997" s="75">
        <f>IF(H997="USD",S997*SolCotizacion!$J$18,S997)</f>
        <v>34670.748000000007</v>
      </c>
      <c r="X997" s="3">
        <f>ROUND(W997/(1-VLOOKUP("Total porcentaje:",ResumenCotizacion!$F:$H,3,0)),2)</f>
        <v>34670.75</v>
      </c>
      <c r="Y997" s="3">
        <f t="shared" si="47"/>
        <v>0</v>
      </c>
    </row>
    <row r="998" spans="1:25" ht="14.25" x14ac:dyDescent="0.2">
      <c r="A998" s="18" t="str">
        <f t="shared" si="45"/>
        <v>Catalogo principalCSP ACADEMICO5da849bd-b8f7-4340-b4f4-3a9eaeb8987e</v>
      </c>
      <c r="B998" s="18" t="str">
        <f t="shared" si="46"/>
        <v>5da849bd-b8f7-4340-b4f4-3a9eaeb8987eCSP ACADEMICO</v>
      </c>
      <c r="C998" s="18"/>
      <c r="D998" s="18" t="s">
        <v>122</v>
      </c>
      <c r="E998" s="46" t="s">
        <v>2119</v>
      </c>
      <c r="F998" s="85" t="s">
        <v>1339</v>
      </c>
      <c r="G998" s="18" t="s">
        <v>122</v>
      </c>
      <c r="H998" s="45" t="s">
        <v>125</v>
      </c>
      <c r="I998" s="18" t="s">
        <v>75</v>
      </c>
      <c r="J998" s="49" t="s">
        <v>2120</v>
      </c>
      <c r="K998" s="48" t="s">
        <v>28</v>
      </c>
      <c r="L998" s="47" t="s">
        <v>90</v>
      </c>
      <c r="M998" s="44" t="s">
        <v>74</v>
      </c>
      <c r="N998" s="78" t="s">
        <v>75</v>
      </c>
      <c r="O998" s="78" t="s">
        <v>75</v>
      </c>
      <c r="P998" s="78" t="s">
        <v>75</v>
      </c>
      <c r="Q998" s="43" t="s">
        <v>2119</v>
      </c>
      <c r="R998" s="53" t="s">
        <v>76</v>
      </c>
      <c r="S998" s="76">
        <v>2.2999999999999998</v>
      </c>
      <c r="T998" s="37">
        <v>1</v>
      </c>
      <c r="U998" s="83">
        <v>1</v>
      </c>
      <c r="V998" s="45">
        <f>SUMIF(ResumenCotizacion!$C:$C,E998,ResumenCotizacion!$P:$P)</f>
        <v>0</v>
      </c>
      <c r="W998" s="75">
        <f>IF(H998="USD",S998*SolCotizacion!$J$18,S998)</f>
        <v>9493.1810000000005</v>
      </c>
      <c r="X998" s="3">
        <f>ROUND(W998/(1-VLOOKUP("Total porcentaje:",ResumenCotizacion!$F:$H,3,0)),2)</f>
        <v>9493.18</v>
      </c>
      <c r="Y998" s="3">
        <f t="shared" si="47"/>
        <v>0</v>
      </c>
    </row>
    <row r="999" spans="1:25" ht="14.25" x14ac:dyDescent="0.2">
      <c r="A999" s="18" t="str">
        <f t="shared" si="45"/>
        <v>Catalogo principalCSP ACADEMICOcf62d70d-5af5-422a-bda8-97936402ac8e</v>
      </c>
      <c r="B999" s="18" t="str">
        <f t="shared" si="46"/>
        <v>cf62d70d-5af5-422a-bda8-97936402ac8eCSP ACADEMICO</v>
      </c>
      <c r="C999" s="18"/>
      <c r="D999" s="18" t="s">
        <v>122</v>
      </c>
      <c r="E999" s="46" t="s">
        <v>2121</v>
      </c>
      <c r="F999" s="85" t="s">
        <v>1339</v>
      </c>
      <c r="G999" s="18" t="s">
        <v>122</v>
      </c>
      <c r="H999" s="45" t="s">
        <v>125</v>
      </c>
      <c r="I999" s="18" t="s">
        <v>75</v>
      </c>
      <c r="J999" s="49" t="s">
        <v>2122</v>
      </c>
      <c r="K999" s="48" t="s">
        <v>28</v>
      </c>
      <c r="L999" s="47" t="s">
        <v>90</v>
      </c>
      <c r="M999" s="44" t="s">
        <v>74</v>
      </c>
      <c r="N999" s="78" t="s">
        <v>75</v>
      </c>
      <c r="O999" s="78" t="s">
        <v>75</v>
      </c>
      <c r="P999" s="78" t="s">
        <v>75</v>
      </c>
      <c r="Q999" s="43" t="s">
        <v>2121</v>
      </c>
      <c r="R999" s="53" t="s">
        <v>76</v>
      </c>
      <c r="S999" s="76">
        <v>1.25</v>
      </c>
      <c r="T999" s="37">
        <v>1</v>
      </c>
      <c r="U999" s="83">
        <v>1</v>
      </c>
      <c r="V999" s="45">
        <f>SUMIF(ResumenCotizacion!$C:$C,E999,ResumenCotizacion!$P:$P)</f>
        <v>0</v>
      </c>
      <c r="W999" s="75">
        <f>IF(H999="USD",S999*SolCotizacion!$J$18,S999)</f>
        <v>5159.3375000000005</v>
      </c>
      <c r="X999" s="3">
        <f>ROUND(W999/(1-VLOOKUP("Total porcentaje:",ResumenCotizacion!$F:$H,3,0)),2)</f>
        <v>5159.34</v>
      </c>
      <c r="Y999" s="3">
        <f t="shared" si="47"/>
        <v>0</v>
      </c>
    </row>
    <row r="1000" spans="1:25" ht="14.25" x14ac:dyDescent="0.2">
      <c r="A1000" s="18" t="str">
        <f t="shared" si="45"/>
        <v>Catalogo principalCSP ACADEMICO3affc44f-f372-4ad5-8657-aadd9574fce0</v>
      </c>
      <c r="B1000" s="18" t="str">
        <f t="shared" si="46"/>
        <v>3affc44f-f372-4ad5-8657-aadd9574fce0CSP ACADEMICO</v>
      </c>
      <c r="C1000" s="18"/>
      <c r="D1000" s="18" t="s">
        <v>122</v>
      </c>
      <c r="E1000" s="46" t="s">
        <v>2123</v>
      </c>
      <c r="F1000" s="85" t="s">
        <v>1339</v>
      </c>
      <c r="G1000" s="18" t="s">
        <v>122</v>
      </c>
      <c r="H1000" s="45" t="s">
        <v>125</v>
      </c>
      <c r="I1000" s="18" t="s">
        <v>75</v>
      </c>
      <c r="J1000" s="49" t="s">
        <v>2124</v>
      </c>
      <c r="K1000" s="48" t="s">
        <v>28</v>
      </c>
      <c r="L1000" s="47" t="s">
        <v>90</v>
      </c>
      <c r="M1000" s="44" t="s">
        <v>74</v>
      </c>
      <c r="N1000" s="78" t="s">
        <v>75</v>
      </c>
      <c r="O1000" s="78" t="s">
        <v>75</v>
      </c>
      <c r="P1000" s="78" t="s">
        <v>75</v>
      </c>
      <c r="Q1000" s="43" t="s">
        <v>2123</v>
      </c>
      <c r="R1000" s="53" t="s">
        <v>76</v>
      </c>
      <c r="S1000" s="76">
        <v>4.5</v>
      </c>
      <c r="T1000" s="37">
        <v>1</v>
      </c>
      <c r="U1000" s="83">
        <v>1</v>
      </c>
      <c r="V1000" s="45">
        <f>SUMIF(ResumenCotizacion!$C:$C,E1000,ResumenCotizacion!$P:$P)</f>
        <v>0</v>
      </c>
      <c r="W1000" s="75">
        <f>IF(H1000="USD",S1000*SolCotizacion!$J$18,S1000)</f>
        <v>18573.615000000002</v>
      </c>
      <c r="X1000" s="3">
        <f>ROUND(W1000/(1-VLOOKUP("Total porcentaje:",ResumenCotizacion!$F:$H,3,0)),2)</f>
        <v>18573.62</v>
      </c>
      <c r="Y1000" s="3">
        <f t="shared" si="47"/>
        <v>0</v>
      </c>
    </row>
    <row r="1001" spans="1:25" ht="14.25" x14ac:dyDescent="0.2">
      <c r="A1001" s="18" t="str">
        <f t="shared" si="45"/>
        <v>Catalogo principalCSP ACADEMICO657eea87-d0b0-4c89-8c8e-9b04395bd940</v>
      </c>
      <c r="B1001" s="18" t="str">
        <f t="shared" si="46"/>
        <v>657eea87-d0b0-4c89-8c8e-9b04395bd940CSP ACADEMICO</v>
      </c>
      <c r="C1001" s="18"/>
      <c r="D1001" s="18" t="s">
        <v>122</v>
      </c>
      <c r="E1001" s="46" t="s">
        <v>2125</v>
      </c>
      <c r="F1001" s="85" t="s">
        <v>1339</v>
      </c>
      <c r="G1001" s="18" t="s">
        <v>122</v>
      </c>
      <c r="H1001" s="45" t="s">
        <v>125</v>
      </c>
      <c r="I1001" s="18" t="s">
        <v>75</v>
      </c>
      <c r="J1001" s="49" t="s">
        <v>2126</v>
      </c>
      <c r="K1001" s="48" t="s">
        <v>28</v>
      </c>
      <c r="L1001" s="47" t="s">
        <v>90</v>
      </c>
      <c r="M1001" s="44" t="s">
        <v>74</v>
      </c>
      <c r="N1001" s="78" t="s">
        <v>75</v>
      </c>
      <c r="O1001" s="78" t="s">
        <v>75</v>
      </c>
      <c r="P1001" s="78" t="s">
        <v>75</v>
      </c>
      <c r="Q1001" s="43" t="s">
        <v>2125</v>
      </c>
      <c r="R1001" s="53" t="s">
        <v>76</v>
      </c>
      <c r="S1001" s="76">
        <v>2.5</v>
      </c>
      <c r="T1001" s="37">
        <v>1</v>
      </c>
      <c r="U1001" s="83">
        <v>1</v>
      </c>
      <c r="V1001" s="45">
        <f>SUMIF(ResumenCotizacion!$C:$C,E1001,ResumenCotizacion!$P:$P)</f>
        <v>0</v>
      </c>
      <c r="W1001" s="75">
        <f>IF(H1001="USD",S1001*SolCotizacion!$J$18,S1001)</f>
        <v>10318.675000000001</v>
      </c>
      <c r="X1001" s="3">
        <f>ROUND(W1001/(1-VLOOKUP("Total porcentaje:",ResumenCotizacion!$F:$H,3,0)),2)</f>
        <v>10318.68</v>
      </c>
      <c r="Y1001" s="3">
        <f t="shared" si="47"/>
        <v>0</v>
      </c>
    </row>
    <row r="1002" spans="1:25" ht="14.25" x14ac:dyDescent="0.2">
      <c r="A1002" s="18" t="str">
        <f t="shared" si="45"/>
        <v>Catalogo principalCSP ACADEMICOf2b24d85-d263-4f1e-8c67-87a06b8376c4</v>
      </c>
      <c r="B1002" s="18" t="str">
        <f t="shared" si="46"/>
        <v>f2b24d85-d263-4f1e-8c67-87a06b8376c4CSP ACADEMICO</v>
      </c>
      <c r="C1002" s="18"/>
      <c r="D1002" s="18" t="s">
        <v>122</v>
      </c>
      <c r="E1002" s="46" t="s">
        <v>2127</v>
      </c>
      <c r="F1002" s="85" t="s">
        <v>1339</v>
      </c>
      <c r="G1002" s="18" t="s">
        <v>122</v>
      </c>
      <c r="H1002" s="45" t="s">
        <v>125</v>
      </c>
      <c r="I1002" s="18" t="s">
        <v>75</v>
      </c>
      <c r="J1002" s="49" t="s">
        <v>2128</v>
      </c>
      <c r="K1002" s="48" t="s">
        <v>28</v>
      </c>
      <c r="L1002" s="47" t="s">
        <v>90</v>
      </c>
      <c r="M1002" s="44" t="s">
        <v>74</v>
      </c>
      <c r="N1002" s="78" t="s">
        <v>75</v>
      </c>
      <c r="O1002" s="78" t="s">
        <v>75</v>
      </c>
      <c r="P1002" s="78" t="s">
        <v>75</v>
      </c>
      <c r="Q1002" s="43" t="s">
        <v>2127</v>
      </c>
      <c r="R1002" s="53" t="s">
        <v>76</v>
      </c>
      <c r="S1002" s="76">
        <v>2</v>
      </c>
      <c r="T1002" s="37">
        <v>1</v>
      </c>
      <c r="U1002" s="83">
        <v>1</v>
      </c>
      <c r="V1002" s="45">
        <f>SUMIF(ResumenCotizacion!$C:$C,E1002,ResumenCotizacion!$P:$P)</f>
        <v>0</v>
      </c>
      <c r="W1002" s="75">
        <f>IF(H1002="USD",S1002*SolCotizacion!$J$18,S1002)</f>
        <v>8254.94</v>
      </c>
      <c r="X1002" s="3">
        <f>ROUND(W1002/(1-VLOOKUP("Total porcentaje:",ResumenCotizacion!$F:$H,3,0)),2)</f>
        <v>8254.94</v>
      </c>
      <c r="Y1002" s="3">
        <f t="shared" si="47"/>
        <v>0</v>
      </c>
    </row>
    <row r="1003" spans="1:25" ht="14.25" x14ac:dyDescent="0.2">
      <c r="A1003" s="18" t="str">
        <f t="shared" si="45"/>
        <v>Catalogo principalCSP ACADEMICO18ee8334-416e-4398-88a8-964ead078b0e</v>
      </c>
      <c r="B1003" s="18" t="str">
        <f t="shared" si="46"/>
        <v>18ee8334-416e-4398-88a8-964ead078b0eCSP ACADEMICO</v>
      </c>
      <c r="C1003" s="18"/>
      <c r="D1003" s="18" t="s">
        <v>122</v>
      </c>
      <c r="E1003" s="46" t="s">
        <v>2129</v>
      </c>
      <c r="F1003" s="85" t="s">
        <v>1339</v>
      </c>
      <c r="G1003" s="18" t="s">
        <v>122</v>
      </c>
      <c r="H1003" s="45" t="s">
        <v>125</v>
      </c>
      <c r="I1003" s="18" t="s">
        <v>75</v>
      </c>
      <c r="J1003" s="49" t="s">
        <v>2130</v>
      </c>
      <c r="K1003" s="48" t="s">
        <v>28</v>
      </c>
      <c r="L1003" s="47" t="s">
        <v>90</v>
      </c>
      <c r="M1003" s="44" t="s">
        <v>74</v>
      </c>
      <c r="N1003" s="78" t="s">
        <v>75</v>
      </c>
      <c r="O1003" s="78" t="s">
        <v>75</v>
      </c>
      <c r="P1003" s="78" t="s">
        <v>75</v>
      </c>
      <c r="Q1003" s="43" t="s">
        <v>2129</v>
      </c>
      <c r="R1003" s="53" t="s">
        <v>76</v>
      </c>
      <c r="S1003" s="76">
        <v>1.5</v>
      </c>
      <c r="T1003" s="37">
        <v>1</v>
      </c>
      <c r="U1003" s="83">
        <v>1</v>
      </c>
      <c r="V1003" s="45">
        <f>SUMIF(ResumenCotizacion!$C:$C,E1003,ResumenCotizacion!$P:$P)</f>
        <v>0</v>
      </c>
      <c r="W1003" s="75">
        <f>IF(H1003="USD",S1003*SolCotizacion!$J$18,S1003)</f>
        <v>6191.2049999999999</v>
      </c>
      <c r="X1003" s="3">
        <f>ROUND(W1003/(1-VLOOKUP("Total porcentaje:",ResumenCotizacion!$F:$H,3,0)),2)</f>
        <v>6191.21</v>
      </c>
      <c r="Y1003" s="3">
        <f t="shared" si="47"/>
        <v>0</v>
      </c>
    </row>
    <row r="1004" spans="1:25" ht="14.25" x14ac:dyDescent="0.2">
      <c r="A1004" s="18" t="str">
        <f t="shared" si="45"/>
        <v>Catalogo principalCSP ACADEMICO0f51bf7e-9b70-4692-9e78-a08cf08c33ff</v>
      </c>
      <c r="B1004" s="18" t="str">
        <f t="shared" si="46"/>
        <v>0f51bf7e-9b70-4692-9e78-a08cf08c33ffCSP ACADEMICO</v>
      </c>
      <c r="C1004" s="18"/>
      <c r="D1004" s="18" t="s">
        <v>122</v>
      </c>
      <c r="E1004" s="46" t="s">
        <v>2131</v>
      </c>
      <c r="F1004" s="85" t="s">
        <v>1339</v>
      </c>
      <c r="G1004" s="18" t="s">
        <v>122</v>
      </c>
      <c r="H1004" s="45" t="s">
        <v>125</v>
      </c>
      <c r="I1004" s="18" t="s">
        <v>75</v>
      </c>
      <c r="J1004" s="49" t="s">
        <v>2132</v>
      </c>
      <c r="K1004" s="48" t="s">
        <v>28</v>
      </c>
      <c r="L1004" s="47" t="s">
        <v>90</v>
      </c>
      <c r="M1004" s="44" t="s">
        <v>74</v>
      </c>
      <c r="N1004" s="78" t="s">
        <v>75</v>
      </c>
      <c r="O1004" s="78" t="s">
        <v>75</v>
      </c>
      <c r="P1004" s="78" t="s">
        <v>75</v>
      </c>
      <c r="Q1004" s="43" t="s">
        <v>2131</v>
      </c>
      <c r="R1004" s="53" t="s">
        <v>76</v>
      </c>
      <c r="S1004" s="76">
        <v>6600</v>
      </c>
      <c r="T1004" s="37">
        <v>1</v>
      </c>
      <c r="U1004" s="83">
        <v>1</v>
      </c>
      <c r="V1004" s="45">
        <f>SUMIF(ResumenCotizacion!$C:$C,E1004,ResumenCotizacion!$P:$P)</f>
        <v>0</v>
      </c>
      <c r="W1004" s="75">
        <f>IF(H1004="USD",S1004*SolCotizacion!$J$18,S1004)</f>
        <v>27241302</v>
      </c>
      <c r="X1004" s="3">
        <f>ROUND(W1004/(1-VLOOKUP("Total porcentaje:",ResumenCotizacion!$F:$H,3,0)),2)</f>
        <v>27241302</v>
      </c>
      <c r="Y1004" s="3">
        <f t="shared" si="47"/>
        <v>0</v>
      </c>
    </row>
    <row r="1005" spans="1:25" ht="14.25" x14ac:dyDescent="0.2">
      <c r="A1005" s="18" t="str">
        <f t="shared" si="45"/>
        <v>Catalogo principalCSP ACADEMICO875aa2d7-5ad4-48f0-9088-b3145da31347</v>
      </c>
      <c r="B1005" s="18" t="str">
        <f t="shared" si="46"/>
        <v>875aa2d7-5ad4-48f0-9088-b3145da31347CSP ACADEMICO</v>
      </c>
      <c r="C1005" s="18"/>
      <c r="D1005" s="18" t="s">
        <v>122</v>
      </c>
      <c r="E1005" s="46" t="s">
        <v>2133</v>
      </c>
      <c r="F1005" s="85" t="s">
        <v>1339</v>
      </c>
      <c r="G1005" s="18" t="s">
        <v>122</v>
      </c>
      <c r="H1005" s="45" t="s">
        <v>125</v>
      </c>
      <c r="I1005" s="18" t="s">
        <v>75</v>
      </c>
      <c r="J1005" s="49" t="s">
        <v>2134</v>
      </c>
      <c r="K1005" s="48" t="s">
        <v>28</v>
      </c>
      <c r="L1005" s="47" t="s">
        <v>90</v>
      </c>
      <c r="M1005" s="44" t="s">
        <v>74</v>
      </c>
      <c r="N1005" s="78" t="s">
        <v>75</v>
      </c>
      <c r="O1005" s="78" t="s">
        <v>75</v>
      </c>
      <c r="P1005" s="78" t="s">
        <v>75</v>
      </c>
      <c r="Q1005" s="43" t="s">
        <v>2133</v>
      </c>
      <c r="R1005" s="53" t="s">
        <v>76</v>
      </c>
      <c r="S1005" s="76">
        <v>4800</v>
      </c>
      <c r="T1005" s="37">
        <v>1</v>
      </c>
      <c r="U1005" s="83">
        <v>1</v>
      </c>
      <c r="V1005" s="45">
        <f>SUMIF(ResumenCotizacion!$C:$C,E1005,ResumenCotizacion!$P:$P)</f>
        <v>0</v>
      </c>
      <c r="W1005" s="75">
        <f>IF(H1005="USD",S1005*SolCotizacion!$J$18,S1005)</f>
        <v>19811856</v>
      </c>
      <c r="X1005" s="3">
        <f>ROUND(W1005/(1-VLOOKUP("Total porcentaje:",ResumenCotizacion!$F:$H,3,0)),2)</f>
        <v>19811856</v>
      </c>
      <c r="Y1005" s="3">
        <f t="shared" si="47"/>
        <v>0</v>
      </c>
    </row>
    <row r="1006" spans="1:25" ht="14.25" x14ac:dyDescent="0.2">
      <c r="A1006" s="18" t="str">
        <f t="shared" si="45"/>
        <v>Catalogo principalCSP ACADEMICO1eb295c3-2728-4077-bc99-f7e2b453a201</v>
      </c>
      <c r="B1006" s="18" t="str">
        <f t="shared" si="46"/>
        <v>1eb295c3-2728-4077-bc99-f7e2b453a201CSP ACADEMICO</v>
      </c>
      <c r="C1006" s="18"/>
      <c r="D1006" s="18" t="s">
        <v>122</v>
      </c>
      <c r="E1006" s="46" t="s">
        <v>2135</v>
      </c>
      <c r="F1006" s="85" t="s">
        <v>1339</v>
      </c>
      <c r="G1006" s="18" t="s">
        <v>122</v>
      </c>
      <c r="H1006" s="45" t="s">
        <v>125</v>
      </c>
      <c r="I1006" s="18" t="s">
        <v>75</v>
      </c>
      <c r="J1006" s="49" t="s">
        <v>2136</v>
      </c>
      <c r="K1006" s="48" t="s">
        <v>28</v>
      </c>
      <c r="L1006" s="47" t="s">
        <v>90</v>
      </c>
      <c r="M1006" s="44" t="s">
        <v>74</v>
      </c>
      <c r="N1006" s="78" t="s">
        <v>75</v>
      </c>
      <c r="O1006" s="78" t="s">
        <v>75</v>
      </c>
      <c r="P1006" s="78" t="s">
        <v>75</v>
      </c>
      <c r="Q1006" s="43" t="s">
        <v>2135</v>
      </c>
      <c r="R1006" s="53" t="s">
        <v>76</v>
      </c>
      <c r="S1006" s="76">
        <v>275</v>
      </c>
      <c r="T1006" s="37">
        <v>1</v>
      </c>
      <c r="U1006" s="83">
        <v>1</v>
      </c>
      <c r="V1006" s="45">
        <f>SUMIF(ResumenCotizacion!$C:$C,E1006,ResumenCotizacion!$P:$P)</f>
        <v>0</v>
      </c>
      <c r="W1006" s="75">
        <f>IF(H1006="USD",S1006*SolCotizacion!$J$18,S1006)</f>
        <v>1135054.25</v>
      </c>
      <c r="X1006" s="3">
        <f>ROUND(W1006/(1-VLOOKUP("Total porcentaje:",ResumenCotizacion!$F:$H,3,0)),2)</f>
        <v>1135054.25</v>
      </c>
      <c r="Y1006" s="3">
        <f t="shared" si="47"/>
        <v>0</v>
      </c>
    </row>
    <row r="1007" spans="1:25" ht="14.25" x14ac:dyDescent="0.2">
      <c r="A1007" s="18" t="str">
        <f t="shared" si="45"/>
        <v>Catalogo principalCSP ACADEMICO0a28eca3-be45-4663-908a-6b4f9d9794a7</v>
      </c>
      <c r="B1007" s="18" t="str">
        <f t="shared" si="46"/>
        <v>0a28eca3-be45-4663-908a-6b4f9d9794a7CSP ACADEMICO</v>
      </c>
      <c r="C1007" s="18"/>
      <c r="D1007" s="18" t="s">
        <v>122</v>
      </c>
      <c r="E1007" s="46" t="s">
        <v>2137</v>
      </c>
      <c r="F1007" s="85" t="s">
        <v>1339</v>
      </c>
      <c r="G1007" s="18" t="s">
        <v>122</v>
      </c>
      <c r="H1007" s="45" t="s">
        <v>125</v>
      </c>
      <c r="I1007" s="18" t="s">
        <v>75</v>
      </c>
      <c r="J1007" s="49" t="s">
        <v>2138</v>
      </c>
      <c r="K1007" s="48" t="s">
        <v>28</v>
      </c>
      <c r="L1007" s="47" t="s">
        <v>90</v>
      </c>
      <c r="M1007" s="44" t="s">
        <v>74</v>
      </c>
      <c r="N1007" s="78" t="s">
        <v>75</v>
      </c>
      <c r="O1007" s="78" t="s">
        <v>75</v>
      </c>
      <c r="P1007" s="78" t="s">
        <v>75</v>
      </c>
      <c r="Q1007" s="43" t="s">
        <v>2137</v>
      </c>
      <c r="R1007" s="53" t="s">
        <v>76</v>
      </c>
      <c r="S1007" s="76">
        <v>200</v>
      </c>
      <c r="T1007" s="37">
        <v>1</v>
      </c>
      <c r="U1007" s="83">
        <v>1</v>
      </c>
      <c r="V1007" s="45">
        <f>SUMIF(ResumenCotizacion!$C:$C,E1007,ResumenCotizacion!$P:$P)</f>
        <v>0</v>
      </c>
      <c r="W1007" s="75">
        <f>IF(H1007="USD",S1007*SolCotizacion!$J$18,S1007)</f>
        <v>825494</v>
      </c>
      <c r="X1007" s="3">
        <f>ROUND(W1007/(1-VLOOKUP("Total porcentaje:",ResumenCotizacion!$F:$H,3,0)),2)</f>
        <v>825494</v>
      </c>
      <c r="Y1007" s="3">
        <f t="shared" si="47"/>
        <v>0</v>
      </c>
    </row>
    <row r="1008" spans="1:25" ht="14.25" x14ac:dyDescent="0.2">
      <c r="A1008" s="18" t="str">
        <f t="shared" si="45"/>
        <v>Catalogo principalCSP ACADEMICOceaa6828-673d-457a-80ba-c32155800152</v>
      </c>
      <c r="B1008" s="18" t="str">
        <f t="shared" si="46"/>
        <v>ceaa6828-673d-457a-80ba-c32155800152CSP ACADEMICO</v>
      </c>
      <c r="C1008" s="18"/>
      <c r="D1008" s="18" t="s">
        <v>122</v>
      </c>
      <c r="E1008" s="46" t="s">
        <v>2139</v>
      </c>
      <c r="F1008" s="85" t="s">
        <v>1339</v>
      </c>
      <c r="G1008" s="18" t="s">
        <v>122</v>
      </c>
      <c r="H1008" s="45" t="s">
        <v>125</v>
      </c>
      <c r="I1008" s="18" t="s">
        <v>75</v>
      </c>
      <c r="J1008" s="49" t="s">
        <v>2140</v>
      </c>
      <c r="K1008" s="48" t="s">
        <v>28</v>
      </c>
      <c r="L1008" s="47" t="s">
        <v>90</v>
      </c>
      <c r="M1008" s="44" t="s">
        <v>74</v>
      </c>
      <c r="N1008" s="78" t="s">
        <v>75</v>
      </c>
      <c r="O1008" s="78" t="s">
        <v>75</v>
      </c>
      <c r="P1008" s="78" t="s">
        <v>75</v>
      </c>
      <c r="Q1008" s="43" t="s">
        <v>2139</v>
      </c>
      <c r="R1008" s="53" t="s">
        <v>76</v>
      </c>
      <c r="S1008" s="76">
        <v>0.8</v>
      </c>
      <c r="T1008" s="37">
        <v>1</v>
      </c>
      <c r="U1008" s="83">
        <v>1</v>
      </c>
      <c r="V1008" s="45">
        <f>SUMIF(ResumenCotizacion!$C:$C,E1008,ResumenCotizacion!$P:$P)</f>
        <v>0</v>
      </c>
      <c r="W1008" s="75">
        <f>IF(H1008="USD",S1008*SolCotizacion!$J$18,S1008)</f>
        <v>3301.9760000000006</v>
      </c>
      <c r="X1008" s="3">
        <f>ROUND(W1008/(1-VLOOKUP("Total porcentaje:",ResumenCotizacion!$F:$H,3,0)),2)</f>
        <v>3301.98</v>
      </c>
      <c r="Y1008" s="3">
        <f t="shared" si="47"/>
        <v>0</v>
      </c>
    </row>
    <row r="1009" spans="1:25" ht="14.25" x14ac:dyDescent="0.2">
      <c r="A1009" s="18" t="str">
        <f t="shared" si="45"/>
        <v>Catalogo principalCSP ACADEMICOe65f4feb-d336-45b8-8d77-d9709d41f2d5</v>
      </c>
      <c r="B1009" s="18" t="str">
        <f t="shared" si="46"/>
        <v>e65f4feb-d336-45b8-8d77-d9709d41f2d5CSP ACADEMICO</v>
      </c>
      <c r="C1009" s="18"/>
      <c r="D1009" s="18" t="s">
        <v>122</v>
      </c>
      <c r="E1009" s="46" t="s">
        <v>2141</v>
      </c>
      <c r="F1009" s="85" t="s">
        <v>1339</v>
      </c>
      <c r="G1009" s="18" t="s">
        <v>122</v>
      </c>
      <c r="H1009" s="45" t="s">
        <v>125</v>
      </c>
      <c r="I1009" s="18" t="s">
        <v>75</v>
      </c>
      <c r="J1009" s="49" t="s">
        <v>2142</v>
      </c>
      <c r="K1009" s="48" t="s">
        <v>28</v>
      </c>
      <c r="L1009" s="47" t="s">
        <v>90</v>
      </c>
      <c r="M1009" s="44" t="s">
        <v>74</v>
      </c>
      <c r="N1009" s="78" t="s">
        <v>75</v>
      </c>
      <c r="O1009" s="78" t="s">
        <v>75</v>
      </c>
      <c r="P1009" s="78" t="s">
        <v>75</v>
      </c>
      <c r="Q1009" s="43" t="s">
        <v>2141</v>
      </c>
      <c r="R1009" s="53" t="s">
        <v>76</v>
      </c>
      <c r="S1009" s="76">
        <v>0.6</v>
      </c>
      <c r="T1009" s="37">
        <v>1</v>
      </c>
      <c r="U1009" s="83">
        <v>1</v>
      </c>
      <c r="V1009" s="45">
        <f>SUMIF(ResumenCotizacion!$C:$C,E1009,ResumenCotizacion!$P:$P)</f>
        <v>0</v>
      </c>
      <c r="W1009" s="75">
        <f>IF(H1009="USD",S1009*SolCotizacion!$J$18,S1009)</f>
        <v>2476.482</v>
      </c>
      <c r="X1009" s="3">
        <f>ROUND(W1009/(1-VLOOKUP("Total porcentaje:",ResumenCotizacion!$F:$H,3,0)),2)</f>
        <v>2476.48</v>
      </c>
      <c r="Y1009" s="3">
        <f t="shared" si="47"/>
        <v>0</v>
      </c>
    </row>
    <row r="1010" spans="1:25" ht="14.25" x14ac:dyDescent="0.2">
      <c r="A1010" s="18" t="str">
        <f t="shared" si="45"/>
        <v>Catalogo principalCSP ACADEMICO477bee81-9872-43d6-91d3-c72390bfcf49</v>
      </c>
      <c r="B1010" s="18" t="str">
        <f t="shared" si="46"/>
        <v>477bee81-9872-43d6-91d3-c72390bfcf49CSP ACADEMICO</v>
      </c>
      <c r="C1010" s="18"/>
      <c r="D1010" s="18" t="s">
        <v>122</v>
      </c>
      <c r="E1010" s="46" t="s">
        <v>2143</v>
      </c>
      <c r="F1010" s="85" t="s">
        <v>1339</v>
      </c>
      <c r="G1010" s="18" t="s">
        <v>122</v>
      </c>
      <c r="H1010" s="45" t="s">
        <v>125</v>
      </c>
      <c r="I1010" s="18" t="s">
        <v>75</v>
      </c>
      <c r="J1010" s="49" t="s">
        <v>2144</v>
      </c>
      <c r="K1010" s="48" t="s">
        <v>28</v>
      </c>
      <c r="L1010" s="47" t="s">
        <v>90</v>
      </c>
      <c r="M1010" s="44" t="s">
        <v>74</v>
      </c>
      <c r="N1010" s="78" t="s">
        <v>75</v>
      </c>
      <c r="O1010" s="78" t="s">
        <v>75</v>
      </c>
      <c r="P1010" s="78" t="s">
        <v>75</v>
      </c>
      <c r="Q1010" s="43" t="s">
        <v>2143</v>
      </c>
      <c r="R1010" s="53" t="s">
        <v>76</v>
      </c>
      <c r="S1010" s="76">
        <v>7.5</v>
      </c>
      <c r="T1010" s="37">
        <v>1</v>
      </c>
      <c r="U1010" s="83">
        <v>1</v>
      </c>
      <c r="V1010" s="45">
        <f>SUMIF(ResumenCotizacion!$C:$C,E1010,ResumenCotizacion!$P:$P)</f>
        <v>0</v>
      </c>
      <c r="W1010" s="75">
        <f>IF(H1010="USD",S1010*SolCotizacion!$J$18,S1010)</f>
        <v>30956.025000000001</v>
      </c>
      <c r="X1010" s="3">
        <f>ROUND(W1010/(1-VLOOKUP("Total porcentaje:",ResumenCotizacion!$F:$H,3,0)),2)</f>
        <v>30956.03</v>
      </c>
      <c r="Y1010" s="3">
        <f t="shared" si="47"/>
        <v>0</v>
      </c>
    </row>
    <row r="1011" spans="1:25" ht="14.25" x14ac:dyDescent="0.2">
      <c r="A1011" s="18" t="str">
        <f t="shared" si="45"/>
        <v>Catalogo principalCSP ACADEMICOd0862f05-80f5-4fd4-8432-fe72dd893cc7</v>
      </c>
      <c r="B1011" s="18" t="str">
        <f t="shared" si="46"/>
        <v>d0862f05-80f5-4fd4-8432-fe72dd893cc7CSP ACADEMICO</v>
      </c>
      <c r="C1011" s="18"/>
      <c r="D1011" s="18" t="s">
        <v>122</v>
      </c>
      <c r="E1011" s="46" t="s">
        <v>2145</v>
      </c>
      <c r="F1011" s="85" t="s">
        <v>1339</v>
      </c>
      <c r="G1011" s="18" t="s">
        <v>122</v>
      </c>
      <c r="H1011" s="45" t="s">
        <v>125</v>
      </c>
      <c r="I1011" s="18" t="s">
        <v>75</v>
      </c>
      <c r="J1011" s="49" t="s">
        <v>2146</v>
      </c>
      <c r="K1011" s="48" t="s">
        <v>28</v>
      </c>
      <c r="L1011" s="47" t="s">
        <v>90</v>
      </c>
      <c r="M1011" s="44" t="s">
        <v>74</v>
      </c>
      <c r="N1011" s="78" t="s">
        <v>75</v>
      </c>
      <c r="O1011" s="78" t="s">
        <v>75</v>
      </c>
      <c r="P1011" s="78" t="s">
        <v>75</v>
      </c>
      <c r="Q1011" s="43" t="s">
        <v>2145</v>
      </c>
      <c r="R1011" s="53" t="s">
        <v>76</v>
      </c>
      <c r="S1011" s="76">
        <v>25</v>
      </c>
      <c r="T1011" s="37">
        <v>1</v>
      </c>
      <c r="U1011" s="83">
        <v>1</v>
      </c>
      <c r="V1011" s="45">
        <f>SUMIF(ResumenCotizacion!$C:$C,E1011,ResumenCotizacion!$P:$P)</f>
        <v>0</v>
      </c>
      <c r="W1011" s="75">
        <f>IF(H1011="USD",S1011*SolCotizacion!$J$18,S1011)</f>
        <v>103186.75</v>
      </c>
      <c r="X1011" s="3">
        <f>ROUND(W1011/(1-VLOOKUP("Total porcentaje:",ResumenCotizacion!$F:$H,3,0)),2)</f>
        <v>103186.75</v>
      </c>
      <c r="Y1011" s="3">
        <f t="shared" si="47"/>
        <v>0</v>
      </c>
    </row>
    <row r="1012" spans="1:25" ht="14.25" x14ac:dyDescent="0.2">
      <c r="A1012" s="18" t="str">
        <f t="shared" si="45"/>
        <v>Catalogo principalCSP ACADEMICO8c930d38-db61-4afa-83f9-77c595c5cdfc</v>
      </c>
      <c r="B1012" s="18" t="str">
        <f t="shared" si="46"/>
        <v>8c930d38-db61-4afa-83f9-77c595c5cdfcCSP ACADEMICO</v>
      </c>
      <c r="C1012" s="18"/>
      <c r="D1012" s="18" t="s">
        <v>122</v>
      </c>
      <c r="E1012" s="46" t="s">
        <v>2147</v>
      </c>
      <c r="F1012" s="85" t="s">
        <v>1339</v>
      </c>
      <c r="G1012" s="18" t="s">
        <v>122</v>
      </c>
      <c r="H1012" s="45" t="s">
        <v>125</v>
      </c>
      <c r="I1012" s="18" t="s">
        <v>75</v>
      </c>
      <c r="J1012" s="49" t="s">
        <v>2148</v>
      </c>
      <c r="K1012" s="48" t="s">
        <v>28</v>
      </c>
      <c r="L1012" s="47" t="s">
        <v>90</v>
      </c>
      <c r="M1012" s="44" t="s">
        <v>74</v>
      </c>
      <c r="N1012" s="78" t="s">
        <v>75</v>
      </c>
      <c r="O1012" s="78" t="s">
        <v>75</v>
      </c>
      <c r="P1012" s="78" t="s">
        <v>75</v>
      </c>
      <c r="Q1012" s="43" t="s">
        <v>2147</v>
      </c>
      <c r="R1012" s="53" t="s">
        <v>76</v>
      </c>
      <c r="S1012" s="76">
        <v>1</v>
      </c>
      <c r="T1012" s="37">
        <v>1</v>
      </c>
      <c r="U1012" s="83">
        <v>1</v>
      </c>
      <c r="V1012" s="45">
        <f>SUMIF(ResumenCotizacion!$C:$C,E1012,ResumenCotizacion!$P:$P)</f>
        <v>0</v>
      </c>
      <c r="W1012" s="75">
        <f>IF(H1012="USD",S1012*SolCotizacion!$J$18,S1012)</f>
        <v>4127.47</v>
      </c>
      <c r="X1012" s="3">
        <f>ROUND(W1012/(1-VLOOKUP("Total porcentaje:",ResumenCotizacion!$F:$H,3,0)),2)</f>
        <v>4127.47</v>
      </c>
      <c r="Y1012" s="3">
        <f t="shared" si="47"/>
        <v>0</v>
      </c>
    </row>
    <row r="1013" spans="1:25" ht="14.25" x14ac:dyDescent="0.2">
      <c r="A1013" s="18" t="str">
        <f t="shared" si="45"/>
        <v>Catalogo principalCSP ACADEMICO5de461d5-8ccc-4a8e-98ae-58a3ad400a57</v>
      </c>
      <c r="B1013" s="18" t="str">
        <f t="shared" si="46"/>
        <v>5de461d5-8ccc-4a8e-98ae-58a3ad400a57CSP ACADEMICO</v>
      </c>
      <c r="C1013" s="18"/>
      <c r="D1013" s="18" t="s">
        <v>122</v>
      </c>
      <c r="E1013" s="46" t="s">
        <v>2149</v>
      </c>
      <c r="F1013" s="85" t="s">
        <v>1339</v>
      </c>
      <c r="G1013" s="18" t="s">
        <v>122</v>
      </c>
      <c r="H1013" s="45" t="s">
        <v>125</v>
      </c>
      <c r="I1013" s="18" t="s">
        <v>75</v>
      </c>
      <c r="J1013" s="49" t="s">
        <v>2150</v>
      </c>
      <c r="K1013" s="48" t="s">
        <v>28</v>
      </c>
      <c r="L1013" s="47" t="s">
        <v>90</v>
      </c>
      <c r="M1013" s="44" t="s">
        <v>74</v>
      </c>
      <c r="N1013" s="78" t="s">
        <v>75</v>
      </c>
      <c r="O1013" s="78" t="s">
        <v>75</v>
      </c>
      <c r="P1013" s="78" t="s">
        <v>75</v>
      </c>
      <c r="Q1013" s="43" t="s">
        <v>2149</v>
      </c>
      <c r="R1013" s="53" t="s">
        <v>76</v>
      </c>
      <c r="S1013" s="76">
        <v>0.75</v>
      </c>
      <c r="T1013" s="37">
        <v>1</v>
      </c>
      <c r="U1013" s="83">
        <v>1</v>
      </c>
      <c r="V1013" s="45">
        <f>SUMIF(ResumenCotizacion!$C:$C,E1013,ResumenCotizacion!$P:$P)</f>
        <v>0</v>
      </c>
      <c r="W1013" s="75">
        <f>IF(H1013="USD",S1013*SolCotizacion!$J$18,S1013)</f>
        <v>3095.6025</v>
      </c>
      <c r="X1013" s="3">
        <f>ROUND(W1013/(1-VLOOKUP("Total porcentaje:",ResumenCotizacion!$F:$H,3,0)),2)</f>
        <v>3095.6</v>
      </c>
      <c r="Y1013" s="3">
        <f t="shared" si="47"/>
        <v>0</v>
      </c>
    </row>
    <row r="1014" spans="1:25" ht="14.25" x14ac:dyDescent="0.2">
      <c r="A1014" s="18" t="str">
        <f t="shared" si="45"/>
        <v>Catalogo principalOPEN VALUE - CSP GOBIERNODG7GMGF0G49Z-0002</v>
      </c>
      <c r="B1014" s="18" t="str">
        <f t="shared" si="46"/>
        <v>DG7GMGF0G49Z-0002OPEN VALUE - CSP GOBIERNO</v>
      </c>
      <c r="C1014" s="18"/>
      <c r="D1014" s="18" t="s">
        <v>122</v>
      </c>
      <c r="E1014" s="46" t="s">
        <v>2151</v>
      </c>
      <c r="F1014" s="85" t="s">
        <v>17</v>
      </c>
      <c r="G1014" s="18" t="s">
        <v>122</v>
      </c>
      <c r="H1014" s="45" t="s">
        <v>125</v>
      </c>
      <c r="I1014" s="18" t="s">
        <v>75</v>
      </c>
      <c r="J1014" s="49" t="s">
        <v>2152</v>
      </c>
      <c r="K1014" s="48" t="s">
        <v>28</v>
      </c>
      <c r="L1014" s="47" t="s">
        <v>90</v>
      </c>
      <c r="M1014" s="44" t="s">
        <v>74</v>
      </c>
      <c r="N1014" s="78" t="s">
        <v>75</v>
      </c>
      <c r="O1014" s="78" t="s">
        <v>75</v>
      </c>
      <c r="P1014" s="78" t="s">
        <v>75</v>
      </c>
      <c r="Q1014" s="43" t="s">
        <v>2151</v>
      </c>
      <c r="R1014" s="53" t="s">
        <v>2153</v>
      </c>
      <c r="S1014" s="76">
        <v>1453</v>
      </c>
      <c r="T1014" s="37">
        <v>1</v>
      </c>
      <c r="U1014" s="83">
        <v>1</v>
      </c>
      <c r="V1014" s="45">
        <f>SUMIF(ResumenCotizacion!$C:$C,E1014,ResumenCotizacion!$P:$P)</f>
        <v>0</v>
      </c>
      <c r="W1014" s="75">
        <f>IF(H1014="USD",S1014*SolCotizacion!$J$18,S1014)</f>
        <v>5997213.9100000001</v>
      </c>
      <c r="X1014" s="3">
        <f>ROUND(W1014/(1-VLOOKUP("Total porcentaje:",ResumenCotizacion!$F:$H,3,0)),2)</f>
        <v>5997213.9100000001</v>
      </c>
      <c r="Y1014" s="3">
        <f t="shared" si="47"/>
        <v>0</v>
      </c>
    </row>
    <row r="1015" spans="1:25" ht="14.25" x14ac:dyDescent="0.2">
      <c r="A1015" s="18" t="str">
        <f t="shared" si="45"/>
        <v>Catalogo principalOPEN VALUE - CSP GOBIERNODG7GMGF0G49X-0001</v>
      </c>
      <c r="B1015" s="18" t="str">
        <f t="shared" si="46"/>
        <v>DG7GMGF0G49X-0001OPEN VALUE - CSP GOBIERNO</v>
      </c>
      <c r="C1015" s="18"/>
      <c r="D1015" s="18" t="s">
        <v>122</v>
      </c>
      <c r="E1015" s="46" t="s">
        <v>2154</v>
      </c>
      <c r="F1015" s="85" t="s">
        <v>17</v>
      </c>
      <c r="G1015" s="18" t="s">
        <v>122</v>
      </c>
      <c r="H1015" s="45" t="s">
        <v>125</v>
      </c>
      <c r="I1015" s="18" t="s">
        <v>75</v>
      </c>
      <c r="J1015" s="49" t="s">
        <v>2155</v>
      </c>
      <c r="K1015" s="48" t="s">
        <v>28</v>
      </c>
      <c r="L1015" s="47" t="s">
        <v>90</v>
      </c>
      <c r="M1015" s="44" t="s">
        <v>74</v>
      </c>
      <c r="N1015" s="78" t="s">
        <v>75</v>
      </c>
      <c r="O1015" s="78" t="s">
        <v>75</v>
      </c>
      <c r="P1015" s="78" t="s">
        <v>75</v>
      </c>
      <c r="Q1015" s="43" t="s">
        <v>2154</v>
      </c>
      <c r="R1015" s="53" t="s">
        <v>2153</v>
      </c>
      <c r="S1015" s="76">
        <v>25431</v>
      </c>
      <c r="T1015" s="37">
        <v>1</v>
      </c>
      <c r="U1015" s="83">
        <v>1</v>
      </c>
      <c r="V1015" s="45">
        <f>SUMIF(ResumenCotizacion!$C:$C,E1015,ResumenCotizacion!$P:$P)</f>
        <v>0</v>
      </c>
      <c r="W1015" s="75">
        <f>IF(H1015="USD",S1015*SolCotizacion!$J$18,S1015)</f>
        <v>104965689.57000001</v>
      </c>
      <c r="X1015" s="3">
        <f>ROUND(W1015/(1-VLOOKUP("Total porcentaje:",ResumenCotizacion!$F:$H,3,0)),2)</f>
        <v>104965689.56999999</v>
      </c>
      <c r="Y1015" s="3">
        <f t="shared" si="47"/>
        <v>0</v>
      </c>
    </row>
    <row r="1016" spans="1:25" ht="14.25" x14ac:dyDescent="0.2">
      <c r="A1016" s="18" t="str">
        <f t="shared" si="45"/>
        <v>Catalogo principalOPEN VALUE - CSP GOBIERNODG7GMGF0G49W-0002</v>
      </c>
      <c r="B1016" s="18" t="str">
        <f t="shared" si="46"/>
        <v>DG7GMGF0G49W-0002OPEN VALUE - CSP GOBIERNO</v>
      </c>
      <c r="C1016" s="18"/>
      <c r="D1016" s="18" t="s">
        <v>122</v>
      </c>
      <c r="E1016" s="46" t="s">
        <v>2156</v>
      </c>
      <c r="F1016" s="85" t="s">
        <v>17</v>
      </c>
      <c r="G1016" s="18" t="s">
        <v>122</v>
      </c>
      <c r="H1016" s="45" t="s">
        <v>125</v>
      </c>
      <c r="I1016" s="18" t="s">
        <v>75</v>
      </c>
      <c r="J1016" s="49" t="s">
        <v>2157</v>
      </c>
      <c r="K1016" s="48" t="s">
        <v>28</v>
      </c>
      <c r="L1016" s="47" t="s">
        <v>90</v>
      </c>
      <c r="M1016" s="44" t="s">
        <v>74</v>
      </c>
      <c r="N1016" s="78" t="s">
        <v>75</v>
      </c>
      <c r="O1016" s="78" t="s">
        <v>75</v>
      </c>
      <c r="P1016" s="78" t="s">
        <v>75</v>
      </c>
      <c r="Q1016" s="43" t="s">
        <v>2156</v>
      </c>
      <c r="R1016" s="53" t="s">
        <v>2153</v>
      </c>
      <c r="S1016" s="76">
        <v>5830</v>
      </c>
      <c r="T1016" s="37">
        <v>1</v>
      </c>
      <c r="U1016" s="83">
        <v>1</v>
      </c>
      <c r="V1016" s="45">
        <f>SUMIF(ResumenCotizacion!$C:$C,E1016,ResumenCotizacion!$P:$P)</f>
        <v>0</v>
      </c>
      <c r="W1016" s="75">
        <f>IF(H1016="USD",S1016*SolCotizacion!$J$18,S1016)</f>
        <v>24063150.100000001</v>
      </c>
      <c r="X1016" s="3">
        <f>ROUND(W1016/(1-VLOOKUP("Total porcentaje:",ResumenCotizacion!$F:$H,3,0)),2)</f>
        <v>24063150.100000001</v>
      </c>
      <c r="Y1016" s="3">
        <f t="shared" si="47"/>
        <v>0</v>
      </c>
    </row>
    <row r="1017" spans="1:25" ht="14.25" x14ac:dyDescent="0.2">
      <c r="A1017" s="18" t="str">
        <f t="shared" si="45"/>
        <v>Catalogo principalOPEN VALUE - CSP GOBIERNODG7GMGF0F4MF-0003</v>
      </c>
      <c r="B1017" s="18" t="str">
        <f t="shared" si="46"/>
        <v>DG7GMGF0F4MF-0003OPEN VALUE - CSP GOBIERNO</v>
      </c>
      <c r="C1017" s="18"/>
      <c r="D1017" s="18" t="s">
        <v>122</v>
      </c>
      <c r="E1017" s="46" t="s">
        <v>2158</v>
      </c>
      <c r="F1017" s="85" t="s">
        <v>17</v>
      </c>
      <c r="G1017" s="18" t="s">
        <v>122</v>
      </c>
      <c r="H1017" s="45" t="s">
        <v>125</v>
      </c>
      <c r="I1017" s="18" t="s">
        <v>75</v>
      </c>
      <c r="J1017" s="49" t="s">
        <v>2159</v>
      </c>
      <c r="K1017" s="48" t="s">
        <v>28</v>
      </c>
      <c r="L1017" s="47" t="s">
        <v>90</v>
      </c>
      <c r="M1017" s="44" t="s">
        <v>74</v>
      </c>
      <c r="N1017" s="78" t="s">
        <v>75</v>
      </c>
      <c r="O1017" s="78" t="s">
        <v>75</v>
      </c>
      <c r="P1017" s="78" t="s">
        <v>75</v>
      </c>
      <c r="Q1017" s="43" t="s">
        <v>2158</v>
      </c>
      <c r="R1017" s="53" t="s">
        <v>2153</v>
      </c>
      <c r="S1017" s="76">
        <v>5124</v>
      </c>
      <c r="T1017" s="37">
        <v>1</v>
      </c>
      <c r="U1017" s="83">
        <v>1</v>
      </c>
      <c r="V1017" s="45">
        <f>SUMIF(ResumenCotizacion!$C:$C,E1017,ResumenCotizacion!$P:$P)</f>
        <v>0</v>
      </c>
      <c r="W1017" s="75">
        <f>IF(H1017="USD",S1017*SolCotizacion!$J$18,S1017)</f>
        <v>21149156.280000001</v>
      </c>
      <c r="X1017" s="3">
        <f>ROUND(W1017/(1-VLOOKUP("Total porcentaje:",ResumenCotizacion!$F:$H,3,0)),2)</f>
        <v>21149156.280000001</v>
      </c>
      <c r="Y1017" s="3">
        <f t="shared" si="47"/>
        <v>0</v>
      </c>
    </row>
    <row r="1018" spans="1:25" ht="14.25" x14ac:dyDescent="0.2">
      <c r="A1018" s="18" t="str">
        <f t="shared" si="45"/>
        <v>Catalogo principalOPEN VALUE - CSP GOBIERNODG7GMGF0F4MD-0005</v>
      </c>
      <c r="B1018" s="18" t="str">
        <f t="shared" si="46"/>
        <v>DG7GMGF0F4MD-0005OPEN VALUE - CSP GOBIERNO</v>
      </c>
      <c r="C1018" s="18"/>
      <c r="D1018" s="18" t="s">
        <v>122</v>
      </c>
      <c r="E1018" s="46" t="s">
        <v>2160</v>
      </c>
      <c r="F1018" s="85" t="s">
        <v>17</v>
      </c>
      <c r="G1018" s="18" t="s">
        <v>122</v>
      </c>
      <c r="H1018" s="45" t="s">
        <v>125</v>
      </c>
      <c r="I1018" s="18" t="s">
        <v>75</v>
      </c>
      <c r="J1018" s="49" t="s">
        <v>2161</v>
      </c>
      <c r="K1018" s="48" t="s">
        <v>28</v>
      </c>
      <c r="L1018" s="47" t="s">
        <v>90</v>
      </c>
      <c r="M1018" s="44" t="s">
        <v>74</v>
      </c>
      <c r="N1018" s="78" t="s">
        <v>75</v>
      </c>
      <c r="O1018" s="78" t="s">
        <v>75</v>
      </c>
      <c r="P1018" s="78" t="s">
        <v>75</v>
      </c>
      <c r="Q1018" s="43" t="s">
        <v>2160</v>
      </c>
      <c r="R1018" s="53" t="s">
        <v>2153</v>
      </c>
      <c r="S1018" s="76">
        <v>54</v>
      </c>
      <c r="T1018" s="37">
        <v>1</v>
      </c>
      <c r="U1018" s="83">
        <v>1</v>
      </c>
      <c r="V1018" s="45">
        <f>SUMIF(ResumenCotizacion!$C:$C,E1018,ResumenCotizacion!$P:$P)</f>
        <v>0</v>
      </c>
      <c r="W1018" s="75">
        <f>IF(H1018="USD",S1018*SolCotizacion!$J$18,S1018)</f>
        <v>222883.38</v>
      </c>
      <c r="X1018" s="3">
        <f>ROUND(W1018/(1-VLOOKUP("Total porcentaje:",ResumenCotizacion!$F:$H,3,0)),2)</f>
        <v>222883.38</v>
      </c>
      <c r="Y1018" s="3">
        <f t="shared" si="47"/>
        <v>0</v>
      </c>
    </row>
    <row r="1019" spans="1:25" ht="14.25" x14ac:dyDescent="0.2">
      <c r="A1019" s="18" t="str">
        <f t="shared" si="45"/>
        <v>Catalogo principalOPEN VALUE - CSP GOBIERNODG7GMGF0F4MD-0004</v>
      </c>
      <c r="B1019" s="18" t="str">
        <f t="shared" si="46"/>
        <v>DG7GMGF0F4MD-0004OPEN VALUE - CSP GOBIERNO</v>
      </c>
      <c r="C1019" s="18"/>
      <c r="D1019" s="18" t="s">
        <v>122</v>
      </c>
      <c r="E1019" s="46" t="s">
        <v>2162</v>
      </c>
      <c r="F1019" s="85" t="s">
        <v>17</v>
      </c>
      <c r="G1019" s="18" t="s">
        <v>122</v>
      </c>
      <c r="H1019" s="45" t="s">
        <v>125</v>
      </c>
      <c r="I1019" s="18" t="s">
        <v>75</v>
      </c>
      <c r="J1019" s="49" t="s">
        <v>2163</v>
      </c>
      <c r="K1019" s="48" t="s">
        <v>28</v>
      </c>
      <c r="L1019" s="47" t="s">
        <v>90</v>
      </c>
      <c r="M1019" s="44" t="s">
        <v>74</v>
      </c>
      <c r="N1019" s="78" t="s">
        <v>75</v>
      </c>
      <c r="O1019" s="78" t="s">
        <v>75</v>
      </c>
      <c r="P1019" s="78" t="s">
        <v>75</v>
      </c>
      <c r="Q1019" s="43" t="s">
        <v>2162</v>
      </c>
      <c r="R1019" s="53" t="s">
        <v>2153</v>
      </c>
      <c r="S1019" s="76">
        <v>69</v>
      </c>
      <c r="T1019" s="37">
        <v>1</v>
      </c>
      <c r="U1019" s="83">
        <v>1</v>
      </c>
      <c r="V1019" s="45">
        <f>SUMIF(ResumenCotizacion!$C:$C,E1019,ResumenCotizacion!$P:$P)</f>
        <v>0</v>
      </c>
      <c r="W1019" s="75">
        <f>IF(H1019="USD",S1019*SolCotizacion!$J$18,S1019)</f>
        <v>284795.43</v>
      </c>
      <c r="X1019" s="3">
        <f>ROUND(W1019/(1-VLOOKUP("Total porcentaje:",ResumenCotizacion!$F:$H,3,0)),2)</f>
        <v>284795.43</v>
      </c>
      <c r="Y1019" s="3">
        <f t="shared" si="47"/>
        <v>0</v>
      </c>
    </row>
    <row r="1020" spans="1:25" ht="14.25" x14ac:dyDescent="0.2">
      <c r="A1020" s="18" t="str">
        <f t="shared" si="45"/>
        <v>Catalogo principalOPEN VALUE - CSP GOBIERNODG7GMGF0F4MC-0003</v>
      </c>
      <c r="B1020" s="18" t="str">
        <f t="shared" si="46"/>
        <v>DG7GMGF0F4MC-0003OPEN VALUE - CSP GOBIERNO</v>
      </c>
      <c r="C1020" s="18"/>
      <c r="D1020" s="18" t="s">
        <v>122</v>
      </c>
      <c r="E1020" s="46" t="s">
        <v>2164</v>
      </c>
      <c r="F1020" s="85" t="s">
        <v>17</v>
      </c>
      <c r="G1020" s="18" t="s">
        <v>122</v>
      </c>
      <c r="H1020" s="45" t="s">
        <v>125</v>
      </c>
      <c r="I1020" s="18" t="s">
        <v>75</v>
      </c>
      <c r="J1020" s="49" t="s">
        <v>2165</v>
      </c>
      <c r="K1020" s="48" t="s">
        <v>28</v>
      </c>
      <c r="L1020" s="47" t="s">
        <v>90</v>
      </c>
      <c r="M1020" s="44" t="s">
        <v>74</v>
      </c>
      <c r="N1020" s="78" t="s">
        <v>75</v>
      </c>
      <c r="O1020" s="78" t="s">
        <v>75</v>
      </c>
      <c r="P1020" s="78" t="s">
        <v>75</v>
      </c>
      <c r="Q1020" s="43" t="s">
        <v>2164</v>
      </c>
      <c r="R1020" s="53" t="s">
        <v>2153</v>
      </c>
      <c r="S1020" s="76">
        <v>897</v>
      </c>
      <c r="T1020" s="37">
        <v>1</v>
      </c>
      <c r="U1020" s="83">
        <v>1</v>
      </c>
      <c r="V1020" s="45">
        <f>SUMIF(ResumenCotizacion!$C:$C,E1020,ResumenCotizacion!$P:$P)</f>
        <v>0</v>
      </c>
      <c r="W1020" s="75">
        <f>IF(H1020="USD",S1020*SolCotizacion!$J$18,S1020)</f>
        <v>3702340.5900000003</v>
      </c>
      <c r="X1020" s="3">
        <f>ROUND(W1020/(1-VLOOKUP("Total porcentaje:",ResumenCotizacion!$F:$H,3,0)),2)</f>
        <v>3702340.59</v>
      </c>
      <c r="Y1020" s="3">
        <f t="shared" si="47"/>
        <v>0</v>
      </c>
    </row>
    <row r="1021" spans="1:25" ht="14.25" x14ac:dyDescent="0.2">
      <c r="A1021" s="18" t="str">
        <f t="shared" si="45"/>
        <v>Catalogo principalOPEN VALUE - CSP GOBIERNODG7GMGF0F4MB-0005</v>
      </c>
      <c r="B1021" s="18" t="str">
        <f t="shared" si="46"/>
        <v>DG7GMGF0F4MB-0005OPEN VALUE - CSP GOBIERNO</v>
      </c>
      <c r="C1021" s="18"/>
      <c r="D1021" s="18" t="s">
        <v>122</v>
      </c>
      <c r="E1021" s="46" t="s">
        <v>2166</v>
      </c>
      <c r="F1021" s="85" t="s">
        <v>17</v>
      </c>
      <c r="G1021" s="18" t="s">
        <v>122</v>
      </c>
      <c r="H1021" s="45" t="s">
        <v>125</v>
      </c>
      <c r="I1021" s="18" t="s">
        <v>75</v>
      </c>
      <c r="J1021" s="49" t="s">
        <v>2167</v>
      </c>
      <c r="K1021" s="48" t="s">
        <v>28</v>
      </c>
      <c r="L1021" s="47" t="s">
        <v>90</v>
      </c>
      <c r="M1021" s="44" t="s">
        <v>74</v>
      </c>
      <c r="N1021" s="78" t="s">
        <v>75</v>
      </c>
      <c r="O1021" s="78" t="s">
        <v>75</v>
      </c>
      <c r="P1021" s="78" t="s">
        <v>75</v>
      </c>
      <c r="Q1021" s="43" t="s">
        <v>2166</v>
      </c>
      <c r="R1021" s="53" t="s">
        <v>2153</v>
      </c>
      <c r="S1021" s="76">
        <v>86</v>
      </c>
      <c r="T1021" s="37">
        <v>1</v>
      </c>
      <c r="U1021" s="83">
        <v>1</v>
      </c>
      <c r="V1021" s="45">
        <f>SUMIF(ResumenCotizacion!$C:$C,E1021,ResumenCotizacion!$P:$P)</f>
        <v>0</v>
      </c>
      <c r="W1021" s="75">
        <f>IF(H1021="USD",S1021*SolCotizacion!$J$18,S1021)</f>
        <v>354962.42000000004</v>
      </c>
      <c r="X1021" s="3">
        <f>ROUND(W1021/(1-VLOOKUP("Total porcentaje:",ResumenCotizacion!$F:$H,3,0)),2)</f>
        <v>354962.42</v>
      </c>
      <c r="Y1021" s="3">
        <f t="shared" si="47"/>
        <v>0</v>
      </c>
    </row>
    <row r="1022" spans="1:25" ht="14.25" x14ac:dyDescent="0.2">
      <c r="A1022" s="18" t="str">
        <f t="shared" si="45"/>
        <v>Catalogo principalOPEN VALUE - CSP GOBIERNODG7GMGF0F4MB-0004</v>
      </c>
      <c r="B1022" s="18" t="str">
        <f t="shared" si="46"/>
        <v>DG7GMGF0F4MB-0004OPEN VALUE - CSP GOBIERNO</v>
      </c>
      <c r="C1022" s="18"/>
      <c r="D1022" s="18" t="s">
        <v>122</v>
      </c>
      <c r="E1022" s="46" t="s">
        <v>2168</v>
      </c>
      <c r="F1022" s="85" t="s">
        <v>17</v>
      </c>
      <c r="G1022" s="18" t="s">
        <v>122</v>
      </c>
      <c r="H1022" s="45" t="s">
        <v>125</v>
      </c>
      <c r="I1022" s="18" t="s">
        <v>75</v>
      </c>
      <c r="J1022" s="49" t="s">
        <v>2169</v>
      </c>
      <c r="K1022" s="48" t="s">
        <v>28</v>
      </c>
      <c r="L1022" s="47" t="s">
        <v>90</v>
      </c>
      <c r="M1022" s="44" t="s">
        <v>74</v>
      </c>
      <c r="N1022" s="78" t="s">
        <v>75</v>
      </c>
      <c r="O1022" s="78" t="s">
        <v>75</v>
      </c>
      <c r="P1022" s="78" t="s">
        <v>75</v>
      </c>
      <c r="Q1022" s="43" t="s">
        <v>2168</v>
      </c>
      <c r="R1022" s="53" t="s">
        <v>2153</v>
      </c>
      <c r="S1022" s="76">
        <v>111</v>
      </c>
      <c r="T1022" s="37">
        <v>1</v>
      </c>
      <c r="U1022" s="83">
        <v>1</v>
      </c>
      <c r="V1022" s="45">
        <f>SUMIF(ResumenCotizacion!$C:$C,E1022,ResumenCotizacion!$P:$P)</f>
        <v>0</v>
      </c>
      <c r="W1022" s="75">
        <f>IF(H1022="USD",S1022*SolCotizacion!$J$18,S1022)</f>
        <v>458149.17000000004</v>
      </c>
      <c r="X1022" s="3">
        <f>ROUND(W1022/(1-VLOOKUP("Total porcentaje:",ResumenCotizacion!$F:$H,3,0)),2)</f>
        <v>458149.17</v>
      </c>
      <c r="Y1022" s="3">
        <f t="shared" si="47"/>
        <v>0</v>
      </c>
    </row>
    <row r="1023" spans="1:25" ht="14.25" x14ac:dyDescent="0.2">
      <c r="A1023" s="18" t="str">
        <f t="shared" si="45"/>
        <v>Catalogo principalOPEN VALUE - CSP GOBIERNODG7GMGF0F4MH-0003</v>
      </c>
      <c r="B1023" s="18" t="str">
        <f t="shared" si="46"/>
        <v>DG7GMGF0F4MH-0003OPEN VALUE - CSP GOBIERNO</v>
      </c>
      <c r="C1023" s="18"/>
      <c r="D1023" s="18" t="s">
        <v>122</v>
      </c>
      <c r="E1023" s="46" t="s">
        <v>2170</v>
      </c>
      <c r="F1023" s="85" t="s">
        <v>17</v>
      </c>
      <c r="G1023" s="18" t="s">
        <v>122</v>
      </c>
      <c r="H1023" s="45" t="s">
        <v>125</v>
      </c>
      <c r="I1023" s="18" t="s">
        <v>75</v>
      </c>
      <c r="J1023" s="49" t="s">
        <v>2171</v>
      </c>
      <c r="K1023" s="48" t="s">
        <v>28</v>
      </c>
      <c r="L1023" s="47" t="s">
        <v>90</v>
      </c>
      <c r="M1023" s="44" t="s">
        <v>74</v>
      </c>
      <c r="N1023" s="78" t="s">
        <v>75</v>
      </c>
      <c r="O1023" s="78" t="s">
        <v>75</v>
      </c>
      <c r="P1023" s="78" t="s">
        <v>75</v>
      </c>
      <c r="Q1023" s="43" t="s">
        <v>2170</v>
      </c>
      <c r="R1023" s="53" t="s">
        <v>2153</v>
      </c>
      <c r="S1023" s="76">
        <v>7166</v>
      </c>
      <c r="T1023" s="37">
        <v>1</v>
      </c>
      <c r="U1023" s="83">
        <v>1</v>
      </c>
      <c r="V1023" s="45">
        <f>SUMIF(ResumenCotizacion!$C:$C,E1023,ResumenCotizacion!$P:$P)</f>
        <v>0</v>
      </c>
      <c r="W1023" s="75">
        <f>IF(H1023="USD",S1023*SolCotizacion!$J$18,S1023)</f>
        <v>29577450.020000003</v>
      </c>
      <c r="X1023" s="3">
        <f>ROUND(W1023/(1-VLOOKUP("Total porcentaje:",ResumenCotizacion!$F:$H,3,0)),2)</f>
        <v>29577450.02</v>
      </c>
      <c r="Y1023" s="3">
        <f t="shared" si="47"/>
        <v>0</v>
      </c>
    </row>
    <row r="1024" spans="1:25" ht="14.25" x14ac:dyDescent="0.2">
      <c r="A1024" s="18" t="str">
        <f t="shared" si="45"/>
        <v>Catalogo principalOPEN VALUE - CSP GOBIERNODG7GMGF0F4LF-0003</v>
      </c>
      <c r="B1024" s="18" t="str">
        <f t="shared" si="46"/>
        <v>DG7GMGF0F4LF-0003OPEN VALUE - CSP GOBIERNO</v>
      </c>
      <c r="C1024" s="18"/>
      <c r="D1024" s="18" t="s">
        <v>122</v>
      </c>
      <c r="E1024" s="46" t="s">
        <v>2172</v>
      </c>
      <c r="F1024" s="85" t="s">
        <v>17</v>
      </c>
      <c r="G1024" s="18" t="s">
        <v>122</v>
      </c>
      <c r="H1024" s="45" t="s">
        <v>125</v>
      </c>
      <c r="I1024" s="18" t="s">
        <v>75</v>
      </c>
      <c r="J1024" s="49" t="s">
        <v>2173</v>
      </c>
      <c r="K1024" s="48" t="s">
        <v>28</v>
      </c>
      <c r="L1024" s="47" t="s">
        <v>90</v>
      </c>
      <c r="M1024" s="44" t="s">
        <v>74</v>
      </c>
      <c r="N1024" s="78" t="s">
        <v>75</v>
      </c>
      <c r="O1024" s="78" t="s">
        <v>75</v>
      </c>
      <c r="P1024" s="78" t="s">
        <v>75</v>
      </c>
      <c r="Q1024" s="43" t="s">
        <v>2172</v>
      </c>
      <c r="R1024" s="53" t="s">
        <v>2153</v>
      </c>
      <c r="S1024" s="76">
        <v>213</v>
      </c>
      <c r="T1024" s="37">
        <v>1</v>
      </c>
      <c r="U1024" s="83">
        <v>1</v>
      </c>
      <c r="V1024" s="45">
        <f>SUMIF(ResumenCotizacion!$C:$C,E1024,ResumenCotizacion!$P:$P)</f>
        <v>0</v>
      </c>
      <c r="W1024" s="75">
        <f>IF(H1024="USD",S1024*SolCotizacion!$J$18,S1024)</f>
        <v>879151.1100000001</v>
      </c>
      <c r="X1024" s="3">
        <f>ROUND(W1024/(1-VLOOKUP("Total porcentaje:",ResumenCotizacion!$F:$H,3,0)),2)</f>
        <v>879151.11</v>
      </c>
      <c r="Y1024" s="3">
        <f t="shared" si="47"/>
        <v>0</v>
      </c>
    </row>
    <row r="1025" spans="1:25" ht="14.25" x14ac:dyDescent="0.2">
      <c r="A1025" s="18" t="str">
        <f t="shared" si="45"/>
        <v>Catalogo principalOPEN VALUE - CSP GOBIERNODG7GMGF0F4LF-0001</v>
      </c>
      <c r="B1025" s="18" t="str">
        <f t="shared" si="46"/>
        <v>DG7GMGF0F4LF-0001OPEN VALUE - CSP GOBIERNO</v>
      </c>
      <c r="C1025" s="18"/>
      <c r="D1025" s="18" t="s">
        <v>122</v>
      </c>
      <c r="E1025" s="46" t="s">
        <v>2174</v>
      </c>
      <c r="F1025" s="85" t="s">
        <v>17</v>
      </c>
      <c r="G1025" s="18" t="s">
        <v>122</v>
      </c>
      <c r="H1025" s="45" t="s">
        <v>125</v>
      </c>
      <c r="I1025" s="18" t="s">
        <v>75</v>
      </c>
      <c r="J1025" s="49" t="s">
        <v>2175</v>
      </c>
      <c r="K1025" s="48" t="s">
        <v>28</v>
      </c>
      <c r="L1025" s="47" t="s">
        <v>90</v>
      </c>
      <c r="M1025" s="44" t="s">
        <v>74</v>
      </c>
      <c r="N1025" s="78" t="s">
        <v>75</v>
      </c>
      <c r="O1025" s="78" t="s">
        <v>75</v>
      </c>
      <c r="P1025" s="78" t="s">
        <v>75</v>
      </c>
      <c r="Q1025" s="43" t="s">
        <v>2174</v>
      </c>
      <c r="R1025" s="53" t="s">
        <v>2153</v>
      </c>
      <c r="S1025" s="76">
        <v>278</v>
      </c>
      <c r="T1025" s="37">
        <v>1</v>
      </c>
      <c r="U1025" s="83">
        <v>1</v>
      </c>
      <c r="V1025" s="45">
        <f>SUMIF(ResumenCotizacion!$C:$C,E1025,ResumenCotizacion!$P:$P)</f>
        <v>0</v>
      </c>
      <c r="W1025" s="75">
        <f>IF(H1025="USD",S1025*SolCotizacion!$J$18,S1025)</f>
        <v>1147436.6600000001</v>
      </c>
      <c r="X1025" s="3">
        <f>ROUND(W1025/(1-VLOOKUP("Total porcentaje:",ResumenCotizacion!$F:$H,3,0)),2)</f>
        <v>1147436.6599999999</v>
      </c>
      <c r="Y1025" s="3">
        <f t="shared" si="47"/>
        <v>0</v>
      </c>
    </row>
    <row r="1026" spans="1:25" ht="14.25" x14ac:dyDescent="0.2">
      <c r="A1026" s="18" t="str">
        <f t="shared" ref="A1026:A1089" si="48">D1026&amp;F1026&amp;E1026</f>
        <v>Catalogo principalOPEN VALUE - CSP GOBIERNODG7GMGF0F4LV-0003</v>
      </c>
      <c r="B1026" s="18" t="str">
        <f t="shared" ref="B1026:B1089" si="49">E1026&amp;F1026</f>
        <v>DG7GMGF0F4LV-0003OPEN VALUE - CSP GOBIERNO</v>
      </c>
      <c r="C1026" s="18"/>
      <c r="D1026" s="18" t="s">
        <v>122</v>
      </c>
      <c r="E1026" s="46" t="s">
        <v>2176</v>
      </c>
      <c r="F1026" s="85" t="s">
        <v>17</v>
      </c>
      <c r="G1026" s="18" t="s">
        <v>122</v>
      </c>
      <c r="H1026" s="45" t="s">
        <v>125</v>
      </c>
      <c r="I1026" s="18" t="s">
        <v>75</v>
      </c>
      <c r="J1026" s="49" t="s">
        <v>2177</v>
      </c>
      <c r="K1026" s="48" t="s">
        <v>28</v>
      </c>
      <c r="L1026" s="47" t="s">
        <v>90</v>
      </c>
      <c r="M1026" s="44" t="s">
        <v>74</v>
      </c>
      <c r="N1026" s="78" t="s">
        <v>75</v>
      </c>
      <c r="O1026" s="78" t="s">
        <v>75</v>
      </c>
      <c r="P1026" s="78" t="s">
        <v>75</v>
      </c>
      <c r="Q1026" s="43" t="s">
        <v>2176</v>
      </c>
      <c r="R1026" s="53" t="s">
        <v>2153</v>
      </c>
      <c r="S1026" s="76">
        <v>105</v>
      </c>
      <c r="T1026" s="37">
        <v>1</v>
      </c>
      <c r="U1026" s="83">
        <v>1</v>
      </c>
      <c r="V1026" s="45">
        <f>SUMIF(ResumenCotizacion!$C:$C,E1026,ResumenCotizacion!$P:$P)</f>
        <v>0</v>
      </c>
      <c r="W1026" s="75">
        <f>IF(H1026="USD",S1026*SolCotizacion!$J$18,S1026)</f>
        <v>433384.35000000003</v>
      </c>
      <c r="X1026" s="3">
        <f>ROUND(W1026/(1-VLOOKUP("Total porcentaje:",ResumenCotizacion!$F:$H,3,0)),2)</f>
        <v>433384.35</v>
      </c>
      <c r="Y1026" s="3">
        <f t="shared" si="47"/>
        <v>0</v>
      </c>
    </row>
    <row r="1027" spans="1:25" ht="14.25" x14ac:dyDescent="0.2">
      <c r="A1027" s="18" t="str">
        <f t="shared" si="48"/>
        <v>Catalogo principalOPEN VALUE - CSP GOBIERNODG7GMGF0F4LV-0002</v>
      </c>
      <c r="B1027" s="18" t="str">
        <f t="shared" si="49"/>
        <v>DG7GMGF0F4LV-0002OPEN VALUE - CSP GOBIERNO</v>
      </c>
      <c r="C1027" s="18"/>
      <c r="D1027" s="18" t="s">
        <v>122</v>
      </c>
      <c r="E1027" s="46" t="s">
        <v>2178</v>
      </c>
      <c r="F1027" s="85" t="s">
        <v>17</v>
      </c>
      <c r="G1027" s="18" t="s">
        <v>122</v>
      </c>
      <c r="H1027" s="45" t="s">
        <v>125</v>
      </c>
      <c r="I1027" s="18" t="s">
        <v>75</v>
      </c>
      <c r="J1027" s="49" t="s">
        <v>2179</v>
      </c>
      <c r="K1027" s="48" t="s">
        <v>28</v>
      </c>
      <c r="L1027" s="47" t="s">
        <v>90</v>
      </c>
      <c r="M1027" s="44" t="s">
        <v>74</v>
      </c>
      <c r="N1027" s="78" t="s">
        <v>75</v>
      </c>
      <c r="O1027" s="78" t="s">
        <v>75</v>
      </c>
      <c r="P1027" s="78" t="s">
        <v>75</v>
      </c>
      <c r="Q1027" s="43" t="s">
        <v>2178</v>
      </c>
      <c r="R1027" s="53" t="s">
        <v>2153</v>
      </c>
      <c r="S1027" s="76">
        <v>138</v>
      </c>
      <c r="T1027" s="37">
        <v>1</v>
      </c>
      <c r="U1027" s="83">
        <v>1</v>
      </c>
      <c r="V1027" s="45">
        <f>SUMIF(ResumenCotizacion!$C:$C,E1027,ResumenCotizacion!$P:$P)</f>
        <v>0</v>
      </c>
      <c r="W1027" s="75">
        <f>IF(H1027="USD",S1027*SolCotizacion!$J$18,S1027)</f>
        <v>569590.86</v>
      </c>
      <c r="X1027" s="3">
        <f>ROUND(W1027/(1-VLOOKUP("Total porcentaje:",ResumenCotizacion!$F:$H,3,0)),2)</f>
        <v>569590.86</v>
      </c>
      <c r="Y1027" s="3">
        <f t="shared" ref="Y1027:Y1090" si="50">V1027*X1027</f>
        <v>0</v>
      </c>
    </row>
    <row r="1028" spans="1:25" ht="14.25" x14ac:dyDescent="0.2">
      <c r="A1028" s="18" t="str">
        <f t="shared" si="48"/>
        <v>Catalogo principalOPEN VALUE - CSP GOBIERNODG7GMGF0F4LT-0002</v>
      </c>
      <c r="B1028" s="18" t="str">
        <f t="shared" si="49"/>
        <v>DG7GMGF0F4LT-0002OPEN VALUE - CSP GOBIERNO</v>
      </c>
      <c r="C1028" s="18"/>
      <c r="D1028" s="18" t="s">
        <v>122</v>
      </c>
      <c r="E1028" s="46" t="s">
        <v>2180</v>
      </c>
      <c r="F1028" s="85" t="s">
        <v>17</v>
      </c>
      <c r="G1028" s="18" t="s">
        <v>122</v>
      </c>
      <c r="H1028" s="45" t="s">
        <v>125</v>
      </c>
      <c r="I1028" s="18" t="s">
        <v>75</v>
      </c>
      <c r="J1028" s="49" t="s">
        <v>2181</v>
      </c>
      <c r="K1028" s="48" t="s">
        <v>28</v>
      </c>
      <c r="L1028" s="47" t="s">
        <v>90</v>
      </c>
      <c r="M1028" s="44" t="s">
        <v>74</v>
      </c>
      <c r="N1028" s="78" t="s">
        <v>75</v>
      </c>
      <c r="O1028" s="78" t="s">
        <v>75</v>
      </c>
      <c r="P1028" s="78" t="s">
        <v>75</v>
      </c>
      <c r="Q1028" s="43" t="s">
        <v>2180</v>
      </c>
      <c r="R1028" s="53" t="s">
        <v>2153</v>
      </c>
      <c r="S1028" s="76">
        <v>8599</v>
      </c>
      <c r="T1028" s="37">
        <v>1</v>
      </c>
      <c r="U1028" s="83">
        <v>1</v>
      </c>
      <c r="V1028" s="45">
        <f>SUMIF(ResumenCotizacion!$C:$C,E1028,ResumenCotizacion!$P:$P)</f>
        <v>0</v>
      </c>
      <c r="W1028" s="75">
        <f>IF(H1028="USD",S1028*SolCotizacion!$J$18,S1028)</f>
        <v>35492114.530000001</v>
      </c>
      <c r="X1028" s="3">
        <f>ROUND(W1028/(1-VLOOKUP("Total porcentaje:",ResumenCotizacion!$F:$H,3,0)),2)</f>
        <v>35492114.530000001</v>
      </c>
      <c r="Y1028" s="3">
        <f t="shared" si="50"/>
        <v>0</v>
      </c>
    </row>
    <row r="1029" spans="1:25" ht="14.25" x14ac:dyDescent="0.2">
      <c r="A1029" s="18" t="str">
        <f t="shared" si="48"/>
        <v>Catalogo principalOPEN VALUE - CSP GOBIERNODG7GMGF0F4LS-0003</v>
      </c>
      <c r="B1029" s="18" t="str">
        <f t="shared" si="49"/>
        <v>DG7GMGF0F4LS-0003OPEN VALUE - CSP GOBIERNO</v>
      </c>
      <c r="C1029" s="18"/>
      <c r="D1029" s="18" t="s">
        <v>122</v>
      </c>
      <c r="E1029" s="46" t="s">
        <v>2182</v>
      </c>
      <c r="F1029" s="85" t="s">
        <v>17</v>
      </c>
      <c r="G1029" s="18" t="s">
        <v>122</v>
      </c>
      <c r="H1029" s="45" t="s">
        <v>125</v>
      </c>
      <c r="I1029" s="18" t="s">
        <v>75</v>
      </c>
      <c r="J1029" s="49" t="s">
        <v>2183</v>
      </c>
      <c r="K1029" s="48" t="s">
        <v>28</v>
      </c>
      <c r="L1029" s="47" t="s">
        <v>90</v>
      </c>
      <c r="M1029" s="44" t="s">
        <v>74</v>
      </c>
      <c r="N1029" s="78" t="s">
        <v>75</v>
      </c>
      <c r="O1029" s="78" t="s">
        <v>75</v>
      </c>
      <c r="P1029" s="78" t="s">
        <v>75</v>
      </c>
      <c r="Q1029" s="43" t="s">
        <v>2182</v>
      </c>
      <c r="R1029" s="53" t="s">
        <v>2153</v>
      </c>
      <c r="S1029" s="76">
        <v>121</v>
      </c>
      <c r="T1029" s="37">
        <v>1</v>
      </c>
      <c r="U1029" s="83">
        <v>1</v>
      </c>
      <c r="V1029" s="45">
        <f>SUMIF(ResumenCotizacion!$C:$C,E1029,ResumenCotizacion!$P:$P)</f>
        <v>0</v>
      </c>
      <c r="W1029" s="75">
        <f>IF(H1029="USD",S1029*SolCotizacion!$J$18,S1029)</f>
        <v>499423.87000000005</v>
      </c>
      <c r="X1029" s="3">
        <f>ROUND(W1029/(1-VLOOKUP("Total porcentaje:",ResumenCotizacion!$F:$H,3,0)),2)</f>
        <v>499423.87</v>
      </c>
      <c r="Y1029" s="3">
        <f t="shared" si="50"/>
        <v>0</v>
      </c>
    </row>
    <row r="1030" spans="1:25" ht="14.25" x14ac:dyDescent="0.2">
      <c r="A1030" s="18" t="str">
        <f t="shared" si="48"/>
        <v>Catalogo principalOPEN VALUE - CSP GOBIERNODG7GMGF0F4LS-0002</v>
      </c>
      <c r="B1030" s="18" t="str">
        <f t="shared" si="49"/>
        <v>DG7GMGF0F4LS-0002OPEN VALUE - CSP GOBIERNO</v>
      </c>
      <c r="C1030" s="18"/>
      <c r="D1030" s="18" t="s">
        <v>122</v>
      </c>
      <c r="E1030" s="46" t="s">
        <v>2184</v>
      </c>
      <c r="F1030" s="85" t="s">
        <v>17</v>
      </c>
      <c r="G1030" s="18" t="s">
        <v>122</v>
      </c>
      <c r="H1030" s="45" t="s">
        <v>125</v>
      </c>
      <c r="I1030" s="18" t="s">
        <v>75</v>
      </c>
      <c r="J1030" s="49" t="s">
        <v>2185</v>
      </c>
      <c r="K1030" s="48" t="s">
        <v>28</v>
      </c>
      <c r="L1030" s="47" t="s">
        <v>90</v>
      </c>
      <c r="M1030" s="44" t="s">
        <v>74</v>
      </c>
      <c r="N1030" s="78" t="s">
        <v>75</v>
      </c>
      <c r="O1030" s="78" t="s">
        <v>75</v>
      </c>
      <c r="P1030" s="78" t="s">
        <v>75</v>
      </c>
      <c r="Q1030" s="43" t="s">
        <v>2184</v>
      </c>
      <c r="R1030" s="53" t="s">
        <v>2153</v>
      </c>
      <c r="S1030" s="76">
        <v>155</v>
      </c>
      <c r="T1030" s="37">
        <v>1</v>
      </c>
      <c r="U1030" s="83">
        <v>1</v>
      </c>
      <c r="V1030" s="45">
        <f>SUMIF(ResumenCotizacion!$C:$C,E1030,ResumenCotizacion!$P:$P)</f>
        <v>0</v>
      </c>
      <c r="W1030" s="75">
        <f>IF(H1030="USD",S1030*SolCotizacion!$J$18,S1030)</f>
        <v>639757.85000000009</v>
      </c>
      <c r="X1030" s="3">
        <f>ROUND(W1030/(1-VLOOKUP("Total porcentaje:",ResumenCotizacion!$F:$H,3,0)),2)</f>
        <v>639757.85</v>
      </c>
      <c r="Y1030" s="3">
        <f t="shared" si="50"/>
        <v>0</v>
      </c>
    </row>
    <row r="1031" spans="1:25" ht="14.25" x14ac:dyDescent="0.2">
      <c r="A1031" s="18" t="str">
        <f t="shared" si="48"/>
        <v>Catalogo principalOPEN VALUE - CSP GOBIERNODG7GMGF0F4LQ-0002</v>
      </c>
      <c r="B1031" s="18" t="str">
        <f t="shared" si="49"/>
        <v>DG7GMGF0F4LQ-0002OPEN VALUE - CSP GOBIERNO</v>
      </c>
      <c r="C1031" s="18"/>
      <c r="D1031" s="18" t="s">
        <v>122</v>
      </c>
      <c r="E1031" s="46" t="s">
        <v>2186</v>
      </c>
      <c r="F1031" s="85" t="s">
        <v>17</v>
      </c>
      <c r="G1031" s="18" t="s">
        <v>122</v>
      </c>
      <c r="H1031" s="45" t="s">
        <v>125</v>
      </c>
      <c r="I1031" s="18" t="s">
        <v>75</v>
      </c>
      <c r="J1031" s="49" t="s">
        <v>2187</v>
      </c>
      <c r="K1031" s="48" t="s">
        <v>28</v>
      </c>
      <c r="L1031" s="47" t="s">
        <v>90</v>
      </c>
      <c r="M1031" s="44" t="s">
        <v>74</v>
      </c>
      <c r="N1031" s="78" t="s">
        <v>75</v>
      </c>
      <c r="O1031" s="78" t="s">
        <v>75</v>
      </c>
      <c r="P1031" s="78" t="s">
        <v>75</v>
      </c>
      <c r="Q1031" s="43" t="s">
        <v>2186</v>
      </c>
      <c r="R1031" s="53" t="s">
        <v>2153</v>
      </c>
      <c r="S1031" s="76">
        <v>4612</v>
      </c>
      <c r="T1031" s="37">
        <v>1</v>
      </c>
      <c r="U1031" s="83">
        <v>1</v>
      </c>
      <c r="V1031" s="45">
        <f>SUMIF(ResumenCotizacion!$C:$C,E1031,ResumenCotizacion!$P:$P)</f>
        <v>0</v>
      </c>
      <c r="W1031" s="75">
        <f>IF(H1031="USD",S1031*SolCotizacion!$J$18,S1031)</f>
        <v>19035891.640000001</v>
      </c>
      <c r="X1031" s="3">
        <f>ROUND(W1031/(1-VLOOKUP("Total porcentaje:",ResumenCotizacion!$F:$H,3,0)),2)</f>
        <v>19035891.640000001</v>
      </c>
      <c r="Y1031" s="3">
        <f t="shared" si="50"/>
        <v>0</v>
      </c>
    </row>
    <row r="1032" spans="1:25" ht="14.25" x14ac:dyDescent="0.2">
      <c r="A1032" s="18" t="str">
        <f t="shared" si="48"/>
        <v>Catalogo principalOPEN VALUE - CSP GOBIERNODG7GMGF0F4LP-0003</v>
      </c>
      <c r="B1032" s="18" t="str">
        <f t="shared" si="49"/>
        <v>DG7GMGF0F4LP-0003OPEN VALUE - CSP GOBIERNO</v>
      </c>
      <c r="C1032" s="18"/>
      <c r="D1032" s="18" t="s">
        <v>122</v>
      </c>
      <c r="E1032" s="46" t="s">
        <v>2188</v>
      </c>
      <c r="F1032" s="85" t="s">
        <v>17</v>
      </c>
      <c r="G1032" s="18" t="s">
        <v>122</v>
      </c>
      <c r="H1032" s="45" t="s">
        <v>125</v>
      </c>
      <c r="I1032" s="18" t="s">
        <v>75</v>
      </c>
      <c r="J1032" s="49" t="s">
        <v>2189</v>
      </c>
      <c r="K1032" s="48" t="s">
        <v>28</v>
      </c>
      <c r="L1032" s="47" t="s">
        <v>90</v>
      </c>
      <c r="M1032" s="44" t="s">
        <v>74</v>
      </c>
      <c r="N1032" s="78" t="s">
        <v>75</v>
      </c>
      <c r="O1032" s="78" t="s">
        <v>75</v>
      </c>
      <c r="P1032" s="78" t="s">
        <v>75</v>
      </c>
      <c r="Q1032" s="43" t="s">
        <v>2188</v>
      </c>
      <c r="R1032" s="53" t="s">
        <v>2153</v>
      </c>
      <c r="S1032" s="76">
        <v>138</v>
      </c>
      <c r="T1032" s="37">
        <v>1</v>
      </c>
      <c r="U1032" s="83">
        <v>1</v>
      </c>
      <c r="V1032" s="45">
        <f>SUMIF(ResumenCotizacion!$C:$C,E1032,ResumenCotizacion!$P:$P)</f>
        <v>0</v>
      </c>
      <c r="W1032" s="75">
        <f>IF(H1032="USD",S1032*SolCotizacion!$J$18,S1032)</f>
        <v>569590.86</v>
      </c>
      <c r="X1032" s="3">
        <f>ROUND(W1032/(1-VLOOKUP("Total porcentaje:",ResumenCotizacion!$F:$H,3,0)),2)</f>
        <v>569590.86</v>
      </c>
      <c r="Y1032" s="3">
        <f t="shared" si="50"/>
        <v>0</v>
      </c>
    </row>
    <row r="1033" spans="1:25" ht="14.25" x14ac:dyDescent="0.2">
      <c r="A1033" s="18" t="str">
        <f t="shared" si="48"/>
        <v>Catalogo principalOPEN VALUE - CSP GOBIERNODG7GMGF0F4LP-0002</v>
      </c>
      <c r="B1033" s="18" t="str">
        <f t="shared" si="49"/>
        <v>DG7GMGF0F4LP-0002OPEN VALUE - CSP GOBIERNO</v>
      </c>
      <c r="C1033" s="18"/>
      <c r="D1033" s="18" t="s">
        <v>122</v>
      </c>
      <c r="E1033" s="46" t="s">
        <v>2190</v>
      </c>
      <c r="F1033" s="85" t="s">
        <v>17</v>
      </c>
      <c r="G1033" s="18" t="s">
        <v>122</v>
      </c>
      <c r="H1033" s="45" t="s">
        <v>125</v>
      </c>
      <c r="I1033" s="18" t="s">
        <v>75</v>
      </c>
      <c r="J1033" s="49" t="s">
        <v>2191</v>
      </c>
      <c r="K1033" s="48" t="s">
        <v>28</v>
      </c>
      <c r="L1033" s="47" t="s">
        <v>90</v>
      </c>
      <c r="M1033" s="44" t="s">
        <v>74</v>
      </c>
      <c r="N1033" s="78" t="s">
        <v>75</v>
      </c>
      <c r="O1033" s="78" t="s">
        <v>75</v>
      </c>
      <c r="P1033" s="78" t="s">
        <v>75</v>
      </c>
      <c r="Q1033" s="43" t="s">
        <v>2190</v>
      </c>
      <c r="R1033" s="53" t="s">
        <v>2153</v>
      </c>
      <c r="S1033" s="76">
        <v>178</v>
      </c>
      <c r="T1033" s="37">
        <v>1</v>
      </c>
      <c r="U1033" s="83">
        <v>1</v>
      </c>
      <c r="V1033" s="45">
        <f>SUMIF(ResumenCotizacion!$C:$C,E1033,ResumenCotizacion!$P:$P)</f>
        <v>0</v>
      </c>
      <c r="W1033" s="75">
        <f>IF(H1033="USD",S1033*SolCotizacion!$J$18,S1033)</f>
        <v>734689.66</v>
      </c>
      <c r="X1033" s="3">
        <f>ROUND(W1033/(1-VLOOKUP("Total porcentaje:",ResumenCotizacion!$F:$H,3,0)),2)</f>
        <v>734689.66</v>
      </c>
      <c r="Y1033" s="3">
        <f t="shared" si="50"/>
        <v>0</v>
      </c>
    </row>
    <row r="1034" spans="1:25" ht="14.25" x14ac:dyDescent="0.2">
      <c r="A1034" s="18" t="str">
        <f t="shared" si="48"/>
        <v>Catalogo principalOPEN VALUE - CSP GOBIERNODG7GMGF0F4LN-0003</v>
      </c>
      <c r="B1034" s="18" t="str">
        <f t="shared" si="49"/>
        <v>DG7GMGF0F4LN-0003OPEN VALUE - CSP GOBIERNO</v>
      </c>
      <c r="C1034" s="18"/>
      <c r="D1034" s="18" t="s">
        <v>122</v>
      </c>
      <c r="E1034" s="46" t="s">
        <v>2192</v>
      </c>
      <c r="F1034" s="85" t="s">
        <v>17</v>
      </c>
      <c r="G1034" s="18" t="s">
        <v>122</v>
      </c>
      <c r="H1034" s="45" t="s">
        <v>125</v>
      </c>
      <c r="I1034" s="18" t="s">
        <v>75</v>
      </c>
      <c r="J1034" s="49" t="s">
        <v>2193</v>
      </c>
      <c r="K1034" s="48" t="s">
        <v>28</v>
      </c>
      <c r="L1034" s="47" t="s">
        <v>90</v>
      </c>
      <c r="M1034" s="44" t="s">
        <v>74</v>
      </c>
      <c r="N1034" s="78" t="s">
        <v>75</v>
      </c>
      <c r="O1034" s="78" t="s">
        <v>75</v>
      </c>
      <c r="P1034" s="78" t="s">
        <v>75</v>
      </c>
      <c r="Q1034" s="43" t="s">
        <v>2192</v>
      </c>
      <c r="R1034" s="53" t="s">
        <v>2153</v>
      </c>
      <c r="S1034" s="76">
        <v>138</v>
      </c>
      <c r="T1034" s="37">
        <v>1</v>
      </c>
      <c r="U1034" s="83">
        <v>1</v>
      </c>
      <c r="V1034" s="45">
        <f>SUMIF(ResumenCotizacion!$C:$C,E1034,ResumenCotizacion!$P:$P)</f>
        <v>0</v>
      </c>
      <c r="W1034" s="75">
        <f>IF(H1034="USD",S1034*SolCotizacion!$J$18,S1034)</f>
        <v>569590.86</v>
      </c>
      <c r="X1034" s="3">
        <f>ROUND(W1034/(1-VLOOKUP("Total porcentaje:",ResumenCotizacion!$F:$H,3,0)),2)</f>
        <v>569590.86</v>
      </c>
      <c r="Y1034" s="3">
        <f t="shared" si="50"/>
        <v>0</v>
      </c>
    </row>
    <row r="1035" spans="1:25" ht="14.25" x14ac:dyDescent="0.2">
      <c r="A1035" s="18" t="str">
        <f t="shared" si="48"/>
        <v>Catalogo principalOPEN VALUE - CSP GOBIERNODG7GMGF0F4LN-0002</v>
      </c>
      <c r="B1035" s="18" t="str">
        <f t="shared" si="49"/>
        <v>DG7GMGF0F4LN-0002OPEN VALUE - CSP GOBIERNO</v>
      </c>
      <c r="C1035" s="18"/>
      <c r="D1035" s="18" t="s">
        <v>122</v>
      </c>
      <c r="E1035" s="46" t="s">
        <v>2194</v>
      </c>
      <c r="F1035" s="85" t="s">
        <v>17</v>
      </c>
      <c r="G1035" s="18" t="s">
        <v>122</v>
      </c>
      <c r="H1035" s="45" t="s">
        <v>125</v>
      </c>
      <c r="I1035" s="18" t="s">
        <v>75</v>
      </c>
      <c r="J1035" s="49" t="s">
        <v>2195</v>
      </c>
      <c r="K1035" s="48" t="s">
        <v>28</v>
      </c>
      <c r="L1035" s="47" t="s">
        <v>90</v>
      </c>
      <c r="M1035" s="44" t="s">
        <v>74</v>
      </c>
      <c r="N1035" s="78" t="s">
        <v>75</v>
      </c>
      <c r="O1035" s="78" t="s">
        <v>75</v>
      </c>
      <c r="P1035" s="78" t="s">
        <v>75</v>
      </c>
      <c r="Q1035" s="43" t="s">
        <v>2194</v>
      </c>
      <c r="R1035" s="53" t="s">
        <v>2153</v>
      </c>
      <c r="S1035" s="76">
        <v>178</v>
      </c>
      <c r="T1035" s="37">
        <v>1</v>
      </c>
      <c r="U1035" s="83">
        <v>1</v>
      </c>
      <c r="V1035" s="45">
        <f>SUMIF(ResumenCotizacion!$C:$C,E1035,ResumenCotizacion!$P:$P)</f>
        <v>0</v>
      </c>
      <c r="W1035" s="75">
        <f>IF(H1035="USD",S1035*SolCotizacion!$J$18,S1035)</f>
        <v>734689.66</v>
      </c>
      <c r="X1035" s="3">
        <f>ROUND(W1035/(1-VLOOKUP("Total porcentaje:",ResumenCotizacion!$F:$H,3,0)),2)</f>
        <v>734689.66</v>
      </c>
      <c r="Y1035" s="3">
        <f t="shared" si="50"/>
        <v>0</v>
      </c>
    </row>
    <row r="1036" spans="1:25" ht="14.25" x14ac:dyDescent="0.2">
      <c r="A1036" s="18" t="str">
        <f t="shared" si="48"/>
        <v>Catalogo principalOPEN VALUE - CSP GOBIERNODG7GMGF0F4K1-0003</v>
      </c>
      <c r="B1036" s="18" t="str">
        <f t="shared" si="49"/>
        <v>DG7GMGF0F4K1-0003OPEN VALUE - CSP GOBIERNO</v>
      </c>
      <c r="C1036" s="18"/>
      <c r="D1036" s="18" t="s">
        <v>122</v>
      </c>
      <c r="E1036" s="46" t="s">
        <v>2196</v>
      </c>
      <c r="F1036" s="85" t="s">
        <v>17</v>
      </c>
      <c r="G1036" s="18" t="s">
        <v>122</v>
      </c>
      <c r="H1036" s="45" t="s">
        <v>125</v>
      </c>
      <c r="I1036" s="18" t="s">
        <v>75</v>
      </c>
      <c r="J1036" s="49" t="s">
        <v>2197</v>
      </c>
      <c r="K1036" s="48" t="s">
        <v>28</v>
      </c>
      <c r="L1036" s="47" t="s">
        <v>90</v>
      </c>
      <c r="M1036" s="44" t="s">
        <v>74</v>
      </c>
      <c r="N1036" s="78" t="s">
        <v>75</v>
      </c>
      <c r="O1036" s="78" t="s">
        <v>75</v>
      </c>
      <c r="P1036" s="78" t="s">
        <v>75</v>
      </c>
      <c r="Q1036" s="43" t="s">
        <v>2196</v>
      </c>
      <c r="R1036" s="53" t="s">
        <v>2153</v>
      </c>
      <c r="S1036" s="76">
        <v>41</v>
      </c>
      <c r="T1036" s="37">
        <v>1</v>
      </c>
      <c r="U1036" s="83">
        <v>1</v>
      </c>
      <c r="V1036" s="45">
        <f>SUMIF(ResumenCotizacion!$C:$C,E1036,ResumenCotizacion!$P:$P)</f>
        <v>0</v>
      </c>
      <c r="W1036" s="75">
        <f>IF(H1036="USD",S1036*SolCotizacion!$J$18,S1036)</f>
        <v>169226.27000000002</v>
      </c>
      <c r="X1036" s="3">
        <f>ROUND(W1036/(1-VLOOKUP("Total porcentaje:",ResumenCotizacion!$F:$H,3,0)),2)</f>
        <v>169226.27</v>
      </c>
      <c r="Y1036" s="3">
        <f t="shared" si="50"/>
        <v>0</v>
      </c>
    </row>
    <row r="1037" spans="1:25" ht="14.25" x14ac:dyDescent="0.2">
      <c r="A1037" s="18" t="str">
        <f t="shared" si="48"/>
        <v>Catalogo principalOPEN VALUE - CSP GOBIERNODG7GMGF0F4K1-0002</v>
      </c>
      <c r="B1037" s="18" t="str">
        <f t="shared" si="49"/>
        <v>DG7GMGF0F4K1-0002OPEN VALUE - CSP GOBIERNO</v>
      </c>
      <c r="C1037" s="18"/>
      <c r="D1037" s="18" t="s">
        <v>122</v>
      </c>
      <c r="E1037" s="46" t="s">
        <v>2198</v>
      </c>
      <c r="F1037" s="85" t="s">
        <v>17</v>
      </c>
      <c r="G1037" s="18" t="s">
        <v>122</v>
      </c>
      <c r="H1037" s="45" t="s">
        <v>125</v>
      </c>
      <c r="I1037" s="18" t="s">
        <v>75</v>
      </c>
      <c r="J1037" s="49" t="s">
        <v>2199</v>
      </c>
      <c r="K1037" s="48" t="s">
        <v>28</v>
      </c>
      <c r="L1037" s="47" t="s">
        <v>90</v>
      </c>
      <c r="M1037" s="44" t="s">
        <v>74</v>
      </c>
      <c r="N1037" s="78" t="s">
        <v>75</v>
      </c>
      <c r="O1037" s="78" t="s">
        <v>75</v>
      </c>
      <c r="P1037" s="78" t="s">
        <v>75</v>
      </c>
      <c r="Q1037" s="43" t="s">
        <v>2198</v>
      </c>
      <c r="R1037" s="53" t="s">
        <v>2153</v>
      </c>
      <c r="S1037" s="76">
        <v>52</v>
      </c>
      <c r="T1037" s="37">
        <v>1</v>
      </c>
      <c r="U1037" s="83">
        <v>1</v>
      </c>
      <c r="V1037" s="45">
        <f>SUMIF(ResumenCotizacion!$C:$C,E1037,ResumenCotizacion!$P:$P)</f>
        <v>0</v>
      </c>
      <c r="W1037" s="75">
        <f>IF(H1037="USD",S1037*SolCotizacion!$J$18,S1037)</f>
        <v>214628.44</v>
      </c>
      <c r="X1037" s="3">
        <f>ROUND(W1037/(1-VLOOKUP("Total porcentaje:",ResumenCotizacion!$F:$H,3,0)),2)</f>
        <v>214628.44</v>
      </c>
      <c r="Y1037" s="3">
        <f t="shared" si="50"/>
        <v>0</v>
      </c>
    </row>
    <row r="1038" spans="1:25" ht="14.25" x14ac:dyDescent="0.2">
      <c r="A1038" s="18" t="str">
        <f t="shared" si="48"/>
        <v>Catalogo principalOPEN VALUE - CSP GOBIERNODG7GMGF0FKZW-0002</v>
      </c>
      <c r="B1038" s="18" t="str">
        <f t="shared" si="49"/>
        <v>DG7GMGF0FKZW-0002OPEN VALUE - CSP GOBIERNO</v>
      </c>
      <c r="C1038" s="18"/>
      <c r="D1038" s="18" t="s">
        <v>122</v>
      </c>
      <c r="E1038" s="46" t="s">
        <v>2200</v>
      </c>
      <c r="F1038" s="85" t="s">
        <v>17</v>
      </c>
      <c r="G1038" s="18" t="s">
        <v>122</v>
      </c>
      <c r="H1038" s="45" t="s">
        <v>125</v>
      </c>
      <c r="I1038" s="18" t="s">
        <v>75</v>
      </c>
      <c r="J1038" s="49" t="s">
        <v>2201</v>
      </c>
      <c r="K1038" s="48" t="s">
        <v>28</v>
      </c>
      <c r="L1038" s="47" t="s">
        <v>90</v>
      </c>
      <c r="M1038" s="44" t="s">
        <v>74</v>
      </c>
      <c r="N1038" s="78" t="s">
        <v>75</v>
      </c>
      <c r="O1038" s="78" t="s">
        <v>75</v>
      </c>
      <c r="P1038" s="78" t="s">
        <v>75</v>
      </c>
      <c r="Q1038" s="43" t="s">
        <v>2200</v>
      </c>
      <c r="R1038" s="53" t="s">
        <v>2153</v>
      </c>
      <c r="S1038" s="76">
        <v>240</v>
      </c>
      <c r="T1038" s="37">
        <v>1</v>
      </c>
      <c r="U1038" s="83">
        <v>1</v>
      </c>
      <c r="V1038" s="45">
        <f>SUMIF(ResumenCotizacion!$C:$C,E1038,ResumenCotizacion!$P:$P)</f>
        <v>0</v>
      </c>
      <c r="W1038" s="75">
        <f>IF(H1038="USD",S1038*SolCotizacion!$J$18,S1038)</f>
        <v>990592.8</v>
      </c>
      <c r="X1038" s="3">
        <f>ROUND(W1038/(1-VLOOKUP("Total porcentaje:",ResumenCotizacion!$F:$H,3,0)),2)</f>
        <v>990592.8</v>
      </c>
      <c r="Y1038" s="3">
        <f t="shared" si="50"/>
        <v>0</v>
      </c>
    </row>
    <row r="1039" spans="1:25" ht="14.25" x14ac:dyDescent="0.2">
      <c r="A1039" s="18" t="str">
        <f t="shared" si="48"/>
        <v>Catalogo principalOPEN VALUE - CSP GOBIERNODG7GMGF0FKZW-0003</v>
      </c>
      <c r="B1039" s="18" t="str">
        <f t="shared" si="49"/>
        <v>DG7GMGF0FKZW-0003OPEN VALUE - CSP GOBIERNO</v>
      </c>
      <c r="C1039" s="18"/>
      <c r="D1039" s="18" t="s">
        <v>122</v>
      </c>
      <c r="E1039" s="46" t="s">
        <v>2202</v>
      </c>
      <c r="F1039" s="85" t="s">
        <v>17</v>
      </c>
      <c r="G1039" s="18" t="s">
        <v>122</v>
      </c>
      <c r="H1039" s="45" t="s">
        <v>125</v>
      </c>
      <c r="I1039" s="18" t="s">
        <v>75</v>
      </c>
      <c r="J1039" s="49" t="s">
        <v>2203</v>
      </c>
      <c r="K1039" s="48" t="s">
        <v>28</v>
      </c>
      <c r="L1039" s="47" t="s">
        <v>90</v>
      </c>
      <c r="M1039" s="44" t="s">
        <v>74</v>
      </c>
      <c r="N1039" s="78" t="s">
        <v>75</v>
      </c>
      <c r="O1039" s="78" t="s">
        <v>75</v>
      </c>
      <c r="P1039" s="78" t="s">
        <v>75</v>
      </c>
      <c r="Q1039" s="43" t="s">
        <v>2202</v>
      </c>
      <c r="R1039" s="53" t="s">
        <v>2153</v>
      </c>
      <c r="S1039" s="76">
        <v>240</v>
      </c>
      <c r="T1039" s="37">
        <v>1</v>
      </c>
      <c r="U1039" s="83">
        <v>1</v>
      </c>
      <c r="V1039" s="45">
        <f>SUMIF(ResumenCotizacion!$C:$C,E1039,ResumenCotizacion!$P:$P)</f>
        <v>0</v>
      </c>
      <c r="W1039" s="75">
        <f>IF(H1039="USD",S1039*SolCotizacion!$J$18,S1039)</f>
        <v>990592.8</v>
      </c>
      <c r="X1039" s="3">
        <f>ROUND(W1039/(1-VLOOKUP("Total porcentaje:",ResumenCotizacion!$F:$H,3,0)),2)</f>
        <v>990592.8</v>
      </c>
      <c r="Y1039" s="3">
        <f t="shared" si="50"/>
        <v>0</v>
      </c>
    </row>
    <row r="1040" spans="1:25" ht="14.25" x14ac:dyDescent="0.2">
      <c r="A1040" s="18" t="str">
        <f t="shared" si="48"/>
        <v>Catalogo principalOPEN VALUE - CSP GOBIERNODG7GMGF0FKZV-0001</v>
      </c>
      <c r="B1040" s="18" t="str">
        <f t="shared" si="49"/>
        <v>DG7GMGF0FKZV-0001OPEN VALUE - CSP GOBIERNO</v>
      </c>
      <c r="C1040" s="18"/>
      <c r="D1040" s="18" t="s">
        <v>122</v>
      </c>
      <c r="E1040" s="46" t="s">
        <v>2204</v>
      </c>
      <c r="F1040" s="85" t="s">
        <v>17</v>
      </c>
      <c r="G1040" s="18" t="s">
        <v>122</v>
      </c>
      <c r="H1040" s="45" t="s">
        <v>125</v>
      </c>
      <c r="I1040" s="18" t="s">
        <v>75</v>
      </c>
      <c r="J1040" s="49" t="s">
        <v>2205</v>
      </c>
      <c r="K1040" s="48" t="s">
        <v>28</v>
      </c>
      <c r="L1040" s="47" t="s">
        <v>90</v>
      </c>
      <c r="M1040" s="44" t="s">
        <v>74</v>
      </c>
      <c r="N1040" s="78" t="s">
        <v>75</v>
      </c>
      <c r="O1040" s="78" t="s">
        <v>75</v>
      </c>
      <c r="P1040" s="78" t="s">
        <v>75</v>
      </c>
      <c r="Q1040" s="43" t="s">
        <v>2204</v>
      </c>
      <c r="R1040" s="53" t="s">
        <v>2153</v>
      </c>
      <c r="S1040" s="76">
        <v>15810</v>
      </c>
      <c r="T1040" s="37">
        <v>1</v>
      </c>
      <c r="U1040" s="83">
        <v>1</v>
      </c>
      <c r="V1040" s="45">
        <f>SUMIF(ResumenCotizacion!$C:$C,E1040,ResumenCotizacion!$P:$P)</f>
        <v>0</v>
      </c>
      <c r="W1040" s="75">
        <f>IF(H1040="USD",S1040*SolCotizacion!$J$18,S1040)</f>
        <v>65255300.700000003</v>
      </c>
      <c r="X1040" s="3">
        <f>ROUND(W1040/(1-VLOOKUP("Total porcentaje:",ResumenCotizacion!$F:$H,3,0)),2)</f>
        <v>65255300.700000003</v>
      </c>
      <c r="Y1040" s="3">
        <f t="shared" si="50"/>
        <v>0</v>
      </c>
    </row>
    <row r="1041" spans="1:25" ht="14.25" x14ac:dyDescent="0.2">
      <c r="A1041" s="18" t="str">
        <f t="shared" si="48"/>
        <v>Catalogo principalOPEN VALUE - CSP GOBIERNODG7GMGF0FKX9-0003</v>
      </c>
      <c r="B1041" s="18" t="str">
        <f t="shared" si="49"/>
        <v>DG7GMGF0FKX9-0003OPEN VALUE - CSP GOBIERNO</v>
      </c>
      <c r="C1041" s="18"/>
      <c r="D1041" s="18" t="s">
        <v>122</v>
      </c>
      <c r="E1041" s="46" t="s">
        <v>2206</v>
      </c>
      <c r="F1041" s="85" t="s">
        <v>17</v>
      </c>
      <c r="G1041" s="18" t="s">
        <v>122</v>
      </c>
      <c r="H1041" s="45" t="s">
        <v>125</v>
      </c>
      <c r="I1041" s="18" t="s">
        <v>75</v>
      </c>
      <c r="J1041" s="49" t="s">
        <v>2207</v>
      </c>
      <c r="K1041" s="48" t="s">
        <v>28</v>
      </c>
      <c r="L1041" s="47" t="s">
        <v>90</v>
      </c>
      <c r="M1041" s="44" t="s">
        <v>74</v>
      </c>
      <c r="N1041" s="78" t="s">
        <v>75</v>
      </c>
      <c r="O1041" s="78" t="s">
        <v>75</v>
      </c>
      <c r="P1041" s="78" t="s">
        <v>75</v>
      </c>
      <c r="Q1041" s="43" t="s">
        <v>2206</v>
      </c>
      <c r="R1041" s="53" t="s">
        <v>2153</v>
      </c>
      <c r="S1041" s="76">
        <v>1032</v>
      </c>
      <c r="T1041" s="37">
        <v>1</v>
      </c>
      <c r="U1041" s="83">
        <v>1</v>
      </c>
      <c r="V1041" s="45">
        <f>SUMIF(ResumenCotizacion!$C:$C,E1041,ResumenCotizacion!$P:$P)</f>
        <v>0</v>
      </c>
      <c r="W1041" s="75">
        <f>IF(H1041="USD",S1041*SolCotizacion!$J$18,S1041)</f>
        <v>4259549.04</v>
      </c>
      <c r="X1041" s="3">
        <f>ROUND(W1041/(1-VLOOKUP("Total porcentaje:",ResumenCotizacion!$F:$H,3,0)),2)</f>
        <v>4259549.04</v>
      </c>
      <c r="Y1041" s="3">
        <f t="shared" si="50"/>
        <v>0</v>
      </c>
    </row>
    <row r="1042" spans="1:25" ht="14.25" x14ac:dyDescent="0.2">
      <c r="A1042" s="18" t="str">
        <f t="shared" si="48"/>
        <v>Catalogo principalOPEN VALUE - CSP GOBIERNODG7GMGF0FLR2-0002</v>
      </c>
      <c r="B1042" s="18" t="str">
        <f t="shared" si="49"/>
        <v>DG7GMGF0FLR2-0002OPEN VALUE - CSP GOBIERNO</v>
      </c>
      <c r="C1042" s="18"/>
      <c r="D1042" s="18" t="s">
        <v>122</v>
      </c>
      <c r="E1042" s="46" t="s">
        <v>2208</v>
      </c>
      <c r="F1042" s="85" t="s">
        <v>17</v>
      </c>
      <c r="G1042" s="18" t="s">
        <v>122</v>
      </c>
      <c r="H1042" s="45" t="s">
        <v>125</v>
      </c>
      <c r="I1042" s="18" t="s">
        <v>75</v>
      </c>
      <c r="J1042" s="49" t="s">
        <v>2209</v>
      </c>
      <c r="K1042" s="48" t="s">
        <v>28</v>
      </c>
      <c r="L1042" s="47" t="s">
        <v>90</v>
      </c>
      <c r="M1042" s="44" t="s">
        <v>74</v>
      </c>
      <c r="N1042" s="78" t="s">
        <v>75</v>
      </c>
      <c r="O1042" s="78" t="s">
        <v>75</v>
      </c>
      <c r="P1042" s="78" t="s">
        <v>75</v>
      </c>
      <c r="Q1042" s="43" t="s">
        <v>2208</v>
      </c>
      <c r="R1042" s="53" t="s">
        <v>2153</v>
      </c>
      <c r="S1042" s="76">
        <v>4123</v>
      </c>
      <c r="T1042" s="37">
        <v>1</v>
      </c>
      <c r="U1042" s="83">
        <v>1</v>
      </c>
      <c r="V1042" s="45">
        <f>SUMIF(ResumenCotizacion!$C:$C,E1042,ResumenCotizacion!$P:$P)</f>
        <v>0</v>
      </c>
      <c r="W1042" s="75">
        <f>IF(H1042="USD",S1042*SolCotizacion!$J$18,S1042)</f>
        <v>17017558.810000002</v>
      </c>
      <c r="X1042" s="3">
        <f>ROUND(W1042/(1-VLOOKUP("Total porcentaje:",ResumenCotizacion!$F:$H,3,0)),2)</f>
        <v>17017558.809999999</v>
      </c>
      <c r="Y1042" s="3">
        <f t="shared" si="50"/>
        <v>0</v>
      </c>
    </row>
    <row r="1043" spans="1:25" ht="14.25" x14ac:dyDescent="0.2">
      <c r="A1043" s="18" t="str">
        <f t="shared" si="48"/>
        <v>Catalogo principalOPEN VALUE - CSP GOBIERNO021-08708</v>
      </c>
      <c r="B1043" s="18" t="str">
        <f t="shared" si="49"/>
        <v>021-08708OPEN VALUE - CSP GOBIERNO</v>
      </c>
      <c r="C1043" s="18"/>
      <c r="D1043" s="18" t="s">
        <v>122</v>
      </c>
      <c r="E1043" s="46" t="s">
        <v>2210</v>
      </c>
      <c r="F1043" s="85" t="s">
        <v>17</v>
      </c>
      <c r="G1043" s="18" t="s">
        <v>122</v>
      </c>
      <c r="H1043" s="45" t="s">
        <v>125</v>
      </c>
      <c r="I1043" s="18" t="s">
        <v>75</v>
      </c>
      <c r="J1043" s="49" t="s">
        <v>2211</v>
      </c>
      <c r="K1043" s="48" t="s">
        <v>28</v>
      </c>
      <c r="L1043" s="47" t="s">
        <v>90</v>
      </c>
      <c r="M1043" s="44" t="s">
        <v>74</v>
      </c>
      <c r="N1043" s="78" t="s">
        <v>75</v>
      </c>
      <c r="O1043" s="78" t="s">
        <v>75</v>
      </c>
      <c r="P1043" s="78" t="s">
        <v>75</v>
      </c>
      <c r="Q1043" s="43" t="s">
        <v>2210</v>
      </c>
      <c r="R1043" s="53" t="s">
        <v>2153</v>
      </c>
      <c r="S1043" s="76">
        <v>918</v>
      </c>
      <c r="T1043" s="37">
        <v>1</v>
      </c>
      <c r="U1043" s="83">
        <v>1</v>
      </c>
      <c r="V1043" s="45">
        <f>SUMIF(ResumenCotizacion!$C:$C,E1043,ResumenCotizacion!$P:$P)</f>
        <v>0</v>
      </c>
      <c r="W1043" s="75">
        <f>IF(H1043="USD",S1043*SolCotizacion!$J$18,S1043)</f>
        <v>3789017.4600000004</v>
      </c>
      <c r="X1043" s="3">
        <f>ROUND(W1043/(1-VLOOKUP("Total porcentaje:",ResumenCotizacion!$F:$H,3,0)),2)</f>
        <v>3789017.46</v>
      </c>
      <c r="Y1043" s="3">
        <f t="shared" si="50"/>
        <v>0</v>
      </c>
    </row>
    <row r="1044" spans="1:25" ht="14.25" x14ac:dyDescent="0.2">
      <c r="A1044" s="18" t="str">
        <f t="shared" si="48"/>
        <v>Catalogo principalOPEN VALUE - CSP GOBIERNO021-08713</v>
      </c>
      <c r="B1044" s="18" t="str">
        <f t="shared" si="49"/>
        <v>021-08713OPEN VALUE - CSP GOBIERNO</v>
      </c>
      <c r="C1044" s="18"/>
      <c r="D1044" s="18" t="s">
        <v>122</v>
      </c>
      <c r="E1044" s="46" t="s">
        <v>2212</v>
      </c>
      <c r="F1044" s="85" t="s">
        <v>17</v>
      </c>
      <c r="G1044" s="18" t="s">
        <v>122</v>
      </c>
      <c r="H1044" s="45" t="s">
        <v>125</v>
      </c>
      <c r="I1044" s="18" t="s">
        <v>75</v>
      </c>
      <c r="J1044" s="49" t="s">
        <v>2213</v>
      </c>
      <c r="K1044" s="48" t="s">
        <v>28</v>
      </c>
      <c r="L1044" s="47" t="s">
        <v>90</v>
      </c>
      <c r="M1044" s="44" t="s">
        <v>74</v>
      </c>
      <c r="N1044" s="78" t="s">
        <v>75</v>
      </c>
      <c r="O1044" s="78" t="s">
        <v>75</v>
      </c>
      <c r="P1044" s="78" t="s">
        <v>75</v>
      </c>
      <c r="Q1044" s="43" t="s">
        <v>2212</v>
      </c>
      <c r="R1044" s="53" t="s">
        <v>2153</v>
      </c>
      <c r="S1044" s="76">
        <v>429</v>
      </c>
      <c r="T1044" s="37">
        <v>1</v>
      </c>
      <c r="U1044" s="83">
        <v>1</v>
      </c>
      <c r="V1044" s="45">
        <f>SUMIF(ResumenCotizacion!$C:$C,E1044,ResumenCotizacion!$P:$P)</f>
        <v>0</v>
      </c>
      <c r="W1044" s="75">
        <f>IF(H1044="USD",S1044*SolCotizacion!$J$18,S1044)</f>
        <v>1770684.6300000001</v>
      </c>
      <c r="X1044" s="3">
        <f>ROUND(W1044/(1-VLOOKUP("Total porcentaje:",ResumenCotizacion!$F:$H,3,0)),2)</f>
        <v>1770684.63</v>
      </c>
      <c r="Y1044" s="3">
        <f t="shared" si="50"/>
        <v>0</v>
      </c>
    </row>
    <row r="1045" spans="1:25" ht="14.25" x14ac:dyDescent="0.2">
      <c r="A1045" s="18" t="str">
        <f t="shared" si="48"/>
        <v>Catalogo principalOPEN VALUE - CSP GOBIERNO076-04349</v>
      </c>
      <c r="B1045" s="18" t="str">
        <f t="shared" si="49"/>
        <v>076-04349OPEN VALUE - CSP GOBIERNO</v>
      </c>
      <c r="C1045" s="18"/>
      <c r="D1045" s="18" t="s">
        <v>122</v>
      </c>
      <c r="E1045" s="46" t="s">
        <v>2214</v>
      </c>
      <c r="F1045" s="85" t="s">
        <v>17</v>
      </c>
      <c r="G1045" s="18" t="s">
        <v>122</v>
      </c>
      <c r="H1045" s="45" t="s">
        <v>125</v>
      </c>
      <c r="I1045" s="18" t="s">
        <v>75</v>
      </c>
      <c r="J1045" s="49" t="s">
        <v>2215</v>
      </c>
      <c r="K1045" s="48" t="s">
        <v>28</v>
      </c>
      <c r="L1045" s="47" t="s">
        <v>90</v>
      </c>
      <c r="M1045" s="44" t="s">
        <v>74</v>
      </c>
      <c r="N1045" s="78" t="s">
        <v>75</v>
      </c>
      <c r="O1045" s="78" t="s">
        <v>75</v>
      </c>
      <c r="P1045" s="78" t="s">
        <v>75</v>
      </c>
      <c r="Q1045" s="43" t="s">
        <v>2214</v>
      </c>
      <c r="R1045" s="53" t="s">
        <v>2153</v>
      </c>
      <c r="S1045" s="76">
        <v>1389</v>
      </c>
      <c r="T1045" s="37">
        <v>1</v>
      </c>
      <c r="U1045" s="83">
        <v>1</v>
      </c>
      <c r="V1045" s="45">
        <f>SUMIF(ResumenCotizacion!$C:$C,E1045,ResumenCotizacion!$P:$P)</f>
        <v>0</v>
      </c>
      <c r="W1045" s="75">
        <f>IF(H1045="USD",S1045*SolCotizacion!$J$18,S1045)</f>
        <v>5733055.8300000001</v>
      </c>
      <c r="X1045" s="3">
        <f>ROUND(W1045/(1-VLOOKUP("Total porcentaje:",ResumenCotizacion!$F:$H,3,0)),2)</f>
        <v>5733055.8300000001</v>
      </c>
      <c r="Y1045" s="3">
        <f t="shared" si="50"/>
        <v>0</v>
      </c>
    </row>
    <row r="1046" spans="1:25" ht="14.25" x14ac:dyDescent="0.2">
      <c r="A1046" s="18" t="str">
        <f t="shared" si="48"/>
        <v>Catalogo principalOPEN VALUE - CSP GOBIERNO076-04354</v>
      </c>
      <c r="B1046" s="18" t="str">
        <f t="shared" si="49"/>
        <v>076-04354OPEN VALUE - CSP GOBIERNO</v>
      </c>
      <c r="C1046" s="18"/>
      <c r="D1046" s="18" t="s">
        <v>122</v>
      </c>
      <c r="E1046" s="46" t="s">
        <v>2216</v>
      </c>
      <c r="F1046" s="85" t="s">
        <v>17</v>
      </c>
      <c r="G1046" s="18" t="s">
        <v>122</v>
      </c>
      <c r="H1046" s="45" t="s">
        <v>125</v>
      </c>
      <c r="I1046" s="18" t="s">
        <v>75</v>
      </c>
      <c r="J1046" s="49" t="s">
        <v>2217</v>
      </c>
      <c r="K1046" s="48" t="s">
        <v>28</v>
      </c>
      <c r="L1046" s="47" t="s">
        <v>90</v>
      </c>
      <c r="M1046" s="44" t="s">
        <v>74</v>
      </c>
      <c r="N1046" s="78" t="s">
        <v>75</v>
      </c>
      <c r="O1046" s="78" t="s">
        <v>75</v>
      </c>
      <c r="P1046" s="78" t="s">
        <v>75</v>
      </c>
      <c r="Q1046" s="43" t="s">
        <v>2216</v>
      </c>
      <c r="R1046" s="53" t="s">
        <v>2153</v>
      </c>
      <c r="S1046" s="76">
        <v>648</v>
      </c>
      <c r="T1046" s="37">
        <v>1</v>
      </c>
      <c r="U1046" s="83">
        <v>1</v>
      </c>
      <c r="V1046" s="45">
        <f>SUMIF(ResumenCotizacion!$C:$C,E1046,ResumenCotizacion!$P:$P)</f>
        <v>0</v>
      </c>
      <c r="W1046" s="75">
        <f>IF(H1046="USD",S1046*SolCotizacion!$J$18,S1046)</f>
        <v>2674600.56</v>
      </c>
      <c r="X1046" s="3">
        <f>ROUND(W1046/(1-VLOOKUP("Total porcentaje:",ResumenCotizacion!$F:$H,3,0)),2)</f>
        <v>2674600.56</v>
      </c>
      <c r="Y1046" s="3">
        <f t="shared" si="50"/>
        <v>0</v>
      </c>
    </row>
    <row r="1047" spans="1:25" ht="14.25" x14ac:dyDescent="0.2">
      <c r="A1047" s="18" t="str">
        <f t="shared" si="48"/>
        <v>Catalogo principalOPEN VALUE - CSP GOBIERNO125-00509</v>
      </c>
      <c r="B1047" s="18" t="str">
        <f t="shared" si="49"/>
        <v>125-00509OPEN VALUE - CSP GOBIERNO</v>
      </c>
      <c r="C1047" s="18"/>
      <c r="D1047" s="18" t="s">
        <v>122</v>
      </c>
      <c r="E1047" s="46" t="s">
        <v>2218</v>
      </c>
      <c r="F1047" s="85" t="s">
        <v>17</v>
      </c>
      <c r="G1047" s="18" t="s">
        <v>122</v>
      </c>
      <c r="H1047" s="45" t="s">
        <v>125</v>
      </c>
      <c r="I1047" s="18" t="s">
        <v>75</v>
      </c>
      <c r="J1047" s="49" t="s">
        <v>2219</v>
      </c>
      <c r="K1047" s="48" t="s">
        <v>28</v>
      </c>
      <c r="L1047" s="47" t="s">
        <v>90</v>
      </c>
      <c r="M1047" s="44" t="s">
        <v>74</v>
      </c>
      <c r="N1047" s="78" t="s">
        <v>75</v>
      </c>
      <c r="O1047" s="78" t="s">
        <v>75</v>
      </c>
      <c r="P1047" s="78" t="s">
        <v>75</v>
      </c>
      <c r="Q1047" s="43" t="s">
        <v>2218</v>
      </c>
      <c r="R1047" s="53" t="s">
        <v>2153</v>
      </c>
      <c r="S1047" s="76">
        <v>324</v>
      </c>
      <c r="T1047" s="37">
        <v>1</v>
      </c>
      <c r="U1047" s="83">
        <v>1</v>
      </c>
      <c r="V1047" s="45">
        <f>SUMIF(ResumenCotizacion!$C:$C,E1047,ResumenCotizacion!$P:$P)</f>
        <v>0</v>
      </c>
      <c r="W1047" s="75">
        <f>IF(H1047="USD",S1047*SolCotizacion!$J$18,S1047)</f>
        <v>1337300.28</v>
      </c>
      <c r="X1047" s="3">
        <f>ROUND(W1047/(1-VLOOKUP("Total porcentaje:",ResumenCotizacion!$F:$H,3,0)),2)</f>
        <v>1337300.28</v>
      </c>
      <c r="Y1047" s="3">
        <f t="shared" si="50"/>
        <v>0</v>
      </c>
    </row>
    <row r="1048" spans="1:25" ht="14.25" x14ac:dyDescent="0.2">
      <c r="A1048" s="18" t="str">
        <f t="shared" si="48"/>
        <v>Catalogo principalOPEN VALUE - CSP GOBIERNO125-00526</v>
      </c>
      <c r="B1048" s="18" t="str">
        <f t="shared" si="49"/>
        <v>125-00526OPEN VALUE - CSP GOBIERNO</v>
      </c>
      <c r="C1048" s="18"/>
      <c r="D1048" s="18" t="s">
        <v>122</v>
      </c>
      <c r="E1048" s="46" t="s">
        <v>2220</v>
      </c>
      <c r="F1048" s="85" t="s">
        <v>17</v>
      </c>
      <c r="G1048" s="18" t="s">
        <v>122</v>
      </c>
      <c r="H1048" s="45" t="s">
        <v>125</v>
      </c>
      <c r="I1048" s="18" t="s">
        <v>75</v>
      </c>
      <c r="J1048" s="49" t="s">
        <v>2221</v>
      </c>
      <c r="K1048" s="48" t="s">
        <v>28</v>
      </c>
      <c r="L1048" s="47" t="s">
        <v>90</v>
      </c>
      <c r="M1048" s="44" t="s">
        <v>74</v>
      </c>
      <c r="N1048" s="78" t="s">
        <v>75</v>
      </c>
      <c r="O1048" s="78" t="s">
        <v>75</v>
      </c>
      <c r="P1048" s="78" t="s">
        <v>75</v>
      </c>
      <c r="Q1048" s="43" t="s">
        <v>2220</v>
      </c>
      <c r="R1048" s="53" t="s">
        <v>2153</v>
      </c>
      <c r="S1048" s="76">
        <v>750</v>
      </c>
      <c r="T1048" s="37">
        <v>1</v>
      </c>
      <c r="U1048" s="83">
        <v>1</v>
      </c>
      <c r="V1048" s="45">
        <f>SUMIF(ResumenCotizacion!$C:$C,E1048,ResumenCotizacion!$P:$P)</f>
        <v>0</v>
      </c>
      <c r="W1048" s="75">
        <f>IF(H1048="USD",S1048*SolCotizacion!$J$18,S1048)</f>
        <v>3095602.5</v>
      </c>
      <c r="X1048" s="3">
        <f>ROUND(W1048/(1-VLOOKUP("Total porcentaje:",ResumenCotizacion!$F:$H,3,0)),2)</f>
        <v>3095602.5</v>
      </c>
      <c r="Y1048" s="3">
        <f t="shared" si="50"/>
        <v>0</v>
      </c>
    </row>
    <row r="1049" spans="1:25" ht="14.25" x14ac:dyDescent="0.2">
      <c r="A1049" s="18" t="str">
        <f t="shared" si="48"/>
        <v>Catalogo principalOPEN VALUE - CSP GOBIERNO126-01019</v>
      </c>
      <c r="B1049" s="18" t="str">
        <f t="shared" si="49"/>
        <v>126-01019OPEN VALUE - CSP GOBIERNO</v>
      </c>
      <c r="C1049" s="18"/>
      <c r="D1049" s="18" t="s">
        <v>122</v>
      </c>
      <c r="E1049" s="46" t="s">
        <v>2222</v>
      </c>
      <c r="F1049" s="85" t="s">
        <v>17</v>
      </c>
      <c r="G1049" s="18" t="s">
        <v>122</v>
      </c>
      <c r="H1049" s="45" t="s">
        <v>125</v>
      </c>
      <c r="I1049" s="18" t="s">
        <v>75</v>
      </c>
      <c r="J1049" s="49" t="s">
        <v>2223</v>
      </c>
      <c r="K1049" s="48" t="s">
        <v>28</v>
      </c>
      <c r="L1049" s="47" t="s">
        <v>90</v>
      </c>
      <c r="M1049" s="44" t="s">
        <v>74</v>
      </c>
      <c r="N1049" s="78" t="s">
        <v>75</v>
      </c>
      <c r="O1049" s="78" t="s">
        <v>75</v>
      </c>
      <c r="P1049" s="78" t="s">
        <v>75</v>
      </c>
      <c r="Q1049" s="43" t="s">
        <v>2222</v>
      </c>
      <c r="R1049" s="53" t="s">
        <v>2153</v>
      </c>
      <c r="S1049" s="76">
        <v>324</v>
      </c>
      <c r="T1049" s="37">
        <v>1</v>
      </c>
      <c r="U1049" s="83">
        <v>1</v>
      </c>
      <c r="V1049" s="45">
        <f>SUMIF(ResumenCotizacion!$C:$C,E1049,ResumenCotizacion!$P:$P)</f>
        <v>0</v>
      </c>
      <c r="W1049" s="75">
        <f>IF(H1049="USD",S1049*SolCotizacion!$J$18,S1049)</f>
        <v>1337300.28</v>
      </c>
      <c r="X1049" s="3">
        <f>ROUND(W1049/(1-VLOOKUP("Total porcentaje:",ResumenCotizacion!$F:$H,3,0)),2)</f>
        <v>1337300.28</v>
      </c>
      <c r="Y1049" s="3">
        <f t="shared" si="50"/>
        <v>0</v>
      </c>
    </row>
    <row r="1050" spans="1:25" ht="14.25" x14ac:dyDescent="0.2">
      <c r="A1050" s="18" t="str">
        <f t="shared" si="48"/>
        <v>Catalogo principalOPEN VALUE - CSP GOBIERNO126-01020</v>
      </c>
      <c r="B1050" s="18" t="str">
        <f t="shared" si="49"/>
        <v>126-01020OPEN VALUE - CSP GOBIERNO</v>
      </c>
      <c r="C1050" s="18"/>
      <c r="D1050" s="18" t="s">
        <v>122</v>
      </c>
      <c r="E1050" s="46" t="s">
        <v>2224</v>
      </c>
      <c r="F1050" s="85" t="s">
        <v>17</v>
      </c>
      <c r="G1050" s="18" t="s">
        <v>122</v>
      </c>
      <c r="H1050" s="45" t="s">
        <v>125</v>
      </c>
      <c r="I1050" s="18" t="s">
        <v>75</v>
      </c>
      <c r="J1050" s="49" t="s">
        <v>2225</v>
      </c>
      <c r="K1050" s="48" t="s">
        <v>28</v>
      </c>
      <c r="L1050" s="47" t="s">
        <v>90</v>
      </c>
      <c r="M1050" s="44" t="s">
        <v>74</v>
      </c>
      <c r="N1050" s="78" t="s">
        <v>75</v>
      </c>
      <c r="O1050" s="78" t="s">
        <v>75</v>
      </c>
      <c r="P1050" s="78" t="s">
        <v>75</v>
      </c>
      <c r="Q1050" s="43" t="s">
        <v>2224</v>
      </c>
      <c r="R1050" s="53" t="s">
        <v>2153</v>
      </c>
      <c r="S1050" s="76">
        <v>750</v>
      </c>
      <c r="T1050" s="37">
        <v>1</v>
      </c>
      <c r="U1050" s="83">
        <v>1</v>
      </c>
      <c r="V1050" s="45">
        <f>SUMIF(ResumenCotizacion!$C:$C,E1050,ResumenCotizacion!$P:$P)</f>
        <v>0</v>
      </c>
      <c r="W1050" s="75">
        <f>IF(H1050="USD",S1050*SolCotizacion!$J$18,S1050)</f>
        <v>3095602.5</v>
      </c>
      <c r="X1050" s="3">
        <f>ROUND(W1050/(1-VLOOKUP("Total porcentaje:",ResumenCotizacion!$F:$H,3,0)),2)</f>
        <v>3095602.5</v>
      </c>
      <c r="Y1050" s="3">
        <f t="shared" si="50"/>
        <v>0</v>
      </c>
    </row>
    <row r="1051" spans="1:25" ht="14.25" x14ac:dyDescent="0.2">
      <c r="A1051" s="18" t="str">
        <f t="shared" si="48"/>
        <v>Catalogo principalOPEN VALUE - CSP GOBIERNO126-01021</v>
      </c>
      <c r="B1051" s="18" t="str">
        <f t="shared" si="49"/>
        <v>126-01021OPEN VALUE - CSP GOBIERNO</v>
      </c>
      <c r="C1051" s="18"/>
      <c r="D1051" s="18" t="s">
        <v>122</v>
      </c>
      <c r="E1051" s="46" t="s">
        <v>2226</v>
      </c>
      <c r="F1051" s="85" t="s">
        <v>17</v>
      </c>
      <c r="G1051" s="18" t="s">
        <v>122</v>
      </c>
      <c r="H1051" s="45" t="s">
        <v>125</v>
      </c>
      <c r="I1051" s="18" t="s">
        <v>75</v>
      </c>
      <c r="J1051" s="49" t="s">
        <v>2227</v>
      </c>
      <c r="K1051" s="48" t="s">
        <v>28</v>
      </c>
      <c r="L1051" s="47" t="s">
        <v>90</v>
      </c>
      <c r="M1051" s="44" t="s">
        <v>74</v>
      </c>
      <c r="N1051" s="78" t="s">
        <v>75</v>
      </c>
      <c r="O1051" s="78" t="s">
        <v>75</v>
      </c>
      <c r="P1051" s="78" t="s">
        <v>75</v>
      </c>
      <c r="Q1051" s="43" t="s">
        <v>2226</v>
      </c>
      <c r="R1051" s="53" t="s">
        <v>2153</v>
      </c>
      <c r="S1051" s="76">
        <v>372</v>
      </c>
      <c r="T1051" s="37">
        <v>1</v>
      </c>
      <c r="U1051" s="83">
        <v>1</v>
      </c>
      <c r="V1051" s="45">
        <f>SUMIF(ResumenCotizacion!$C:$C,E1051,ResumenCotizacion!$P:$P)</f>
        <v>0</v>
      </c>
      <c r="W1051" s="75">
        <f>IF(H1051="USD",S1051*SolCotizacion!$J$18,S1051)</f>
        <v>1535418.84</v>
      </c>
      <c r="X1051" s="3">
        <f>ROUND(W1051/(1-VLOOKUP("Total porcentaje:",ResumenCotizacion!$F:$H,3,0)),2)</f>
        <v>1535418.84</v>
      </c>
      <c r="Y1051" s="3">
        <f t="shared" si="50"/>
        <v>0</v>
      </c>
    </row>
    <row r="1052" spans="1:25" ht="14.25" x14ac:dyDescent="0.2">
      <c r="A1052" s="18" t="str">
        <f t="shared" si="48"/>
        <v>Catalogo principalOPEN VALUE - CSP GOBIERNO126-01022</v>
      </c>
      <c r="B1052" s="18" t="str">
        <f t="shared" si="49"/>
        <v>126-01022OPEN VALUE - CSP GOBIERNO</v>
      </c>
      <c r="C1052" s="18"/>
      <c r="D1052" s="18" t="s">
        <v>122</v>
      </c>
      <c r="E1052" s="46" t="s">
        <v>2228</v>
      </c>
      <c r="F1052" s="85" t="s">
        <v>17</v>
      </c>
      <c r="G1052" s="18" t="s">
        <v>122</v>
      </c>
      <c r="H1052" s="45" t="s">
        <v>125</v>
      </c>
      <c r="I1052" s="18" t="s">
        <v>75</v>
      </c>
      <c r="J1052" s="49" t="s">
        <v>2229</v>
      </c>
      <c r="K1052" s="48" t="s">
        <v>28</v>
      </c>
      <c r="L1052" s="47" t="s">
        <v>90</v>
      </c>
      <c r="M1052" s="44" t="s">
        <v>74</v>
      </c>
      <c r="N1052" s="78" t="s">
        <v>75</v>
      </c>
      <c r="O1052" s="78" t="s">
        <v>75</v>
      </c>
      <c r="P1052" s="78" t="s">
        <v>75</v>
      </c>
      <c r="Q1052" s="43" t="s">
        <v>2228</v>
      </c>
      <c r="R1052" s="53" t="s">
        <v>2153</v>
      </c>
      <c r="S1052" s="76">
        <v>864</v>
      </c>
      <c r="T1052" s="37">
        <v>1</v>
      </c>
      <c r="U1052" s="83">
        <v>1</v>
      </c>
      <c r="V1052" s="45">
        <f>SUMIF(ResumenCotizacion!$C:$C,E1052,ResumenCotizacion!$P:$P)</f>
        <v>0</v>
      </c>
      <c r="W1052" s="75">
        <f>IF(H1052="USD",S1052*SolCotizacion!$J$18,S1052)</f>
        <v>3566134.08</v>
      </c>
      <c r="X1052" s="3">
        <f>ROUND(W1052/(1-VLOOKUP("Total porcentaje:",ResumenCotizacion!$F:$H,3,0)),2)</f>
        <v>3566134.08</v>
      </c>
      <c r="Y1052" s="3">
        <f t="shared" si="50"/>
        <v>0</v>
      </c>
    </row>
    <row r="1053" spans="1:25" ht="14.25" x14ac:dyDescent="0.2">
      <c r="A1053" s="18" t="str">
        <f t="shared" si="48"/>
        <v>Catalogo principalOPEN VALUE - CSP GOBIERNO228-07278</v>
      </c>
      <c r="B1053" s="18" t="str">
        <f t="shared" si="49"/>
        <v>228-07278OPEN VALUE - CSP GOBIERNO</v>
      </c>
      <c r="C1053" s="18"/>
      <c r="D1053" s="18" t="s">
        <v>122</v>
      </c>
      <c r="E1053" s="46" t="s">
        <v>2230</v>
      </c>
      <c r="F1053" s="85" t="s">
        <v>17</v>
      </c>
      <c r="G1053" s="18" t="s">
        <v>122</v>
      </c>
      <c r="H1053" s="45" t="s">
        <v>125</v>
      </c>
      <c r="I1053" s="18" t="s">
        <v>75</v>
      </c>
      <c r="J1053" s="49" t="s">
        <v>2231</v>
      </c>
      <c r="K1053" s="48" t="s">
        <v>28</v>
      </c>
      <c r="L1053" s="47" t="s">
        <v>90</v>
      </c>
      <c r="M1053" s="44" t="s">
        <v>74</v>
      </c>
      <c r="N1053" s="78" t="s">
        <v>75</v>
      </c>
      <c r="O1053" s="78" t="s">
        <v>75</v>
      </c>
      <c r="P1053" s="78" t="s">
        <v>75</v>
      </c>
      <c r="Q1053" s="43" t="s">
        <v>2230</v>
      </c>
      <c r="R1053" s="53" t="s">
        <v>2153</v>
      </c>
      <c r="S1053" s="76">
        <v>858</v>
      </c>
      <c r="T1053" s="37">
        <v>1</v>
      </c>
      <c r="U1053" s="83">
        <v>1</v>
      </c>
      <c r="V1053" s="45">
        <f>SUMIF(ResumenCotizacion!$C:$C,E1053,ResumenCotizacion!$P:$P)</f>
        <v>0</v>
      </c>
      <c r="W1053" s="75">
        <f>IF(H1053="USD",S1053*SolCotizacion!$J$18,S1053)</f>
        <v>3541369.2600000002</v>
      </c>
      <c r="X1053" s="3">
        <f>ROUND(W1053/(1-VLOOKUP("Total porcentaje:",ResumenCotizacion!$F:$H,3,0)),2)</f>
        <v>3541369.26</v>
      </c>
      <c r="Y1053" s="3">
        <f t="shared" si="50"/>
        <v>0</v>
      </c>
    </row>
    <row r="1054" spans="1:25" ht="14.25" x14ac:dyDescent="0.2">
      <c r="A1054" s="18" t="str">
        <f t="shared" si="48"/>
        <v>Catalogo principalOPEN VALUE - CSP GOBIERNO228-07285</v>
      </c>
      <c r="B1054" s="18" t="str">
        <f t="shared" si="49"/>
        <v>228-07285OPEN VALUE - CSP GOBIERNO</v>
      </c>
      <c r="C1054" s="18"/>
      <c r="D1054" s="18" t="s">
        <v>122</v>
      </c>
      <c r="E1054" s="46" t="s">
        <v>2232</v>
      </c>
      <c r="F1054" s="85" t="s">
        <v>17</v>
      </c>
      <c r="G1054" s="18" t="s">
        <v>122</v>
      </c>
      <c r="H1054" s="45" t="s">
        <v>125</v>
      </c>
      <c r="I1054" s="18" t="s">
        <v>75</v>
      </c>
      <c r="J1054" s="49" t="s">
        <v>2233</v>
      </c>
      <c r="K1054" s="48" t="s">
        <v>28</v>
      </c>
      <c r="L1054" s="47" t="s">
        <v>90</v>
      </c>
      <c r="M1054" s="44" t="s">
        <v>74</v>
      </c>
      <c r="N1054" s="78" t="s">
        <v>75</v>
      </c>
      <c r="O1054" s="78" t="s">
        <v>75</v>
      </c>
      <c r="P1054" s="78" t="s">
        <v>75</v>
      </c>
      <c r="Q1054" s="43" t="s">
        <v>2232</v>
      </c>
      <c r="R1054" s="53" t="s">
        <v>2153</v>
      </c>
      <c r="S1054" s="76">
        <v>1998</v>
      </c>
      <c r="T1054" s="37">
        <v>1</v>
      </c>
      <c r="U1054" s="83">
        <v>1</v>
      </c>
      <c r="V1054" s="45">
        <f>SUMIF(ResumenCotizacion!$C:$C,E1054,ResumenCotizacion!$P:$P)</f>
        <v>0</v>
      </c>
      <c r="W1054" s="75">
        <f>IF(H1054="USD",S1054*SolCotizacion!$J$18,S1054)</f>
        <v>8246685.0600000005</v>
      </c>
      <c r="X1054" s="3">
        <f>ROUND(W1054/(1-VLOOKUP("Total porcentaje:",ResumenCotizacion!$F:$H,3,0)),2)</f>
        <v>8246685.0599999996</v>
      </c>
      <c r="Y1054" s="3">
        <f t="shared" si="50"/>
        <v>0</v>
      </c>
    </row>
    <row r="1055" spans="1:25" ht="14.25" x14ac:dyDescent="0.2">
      <c r="A1055" s="18" t="str">
        <f t="shared" si="48"/>
        <v>Catalogo principalOPEN VALUE - CSP GOBIERNO2PM-00005</v>
      </c>
      <c r="B1055" s="18" t="str">
        <f t="shared" si="49"/>
        <v>2PM-00005OPEN VALUE - CSP GOBIERNO</v>
      </c>
      <c r="C1055" s="18"/>
      <c r="D1055" s="18" t="s">
        <v>122</v>
      </c>
      <c r="E1055" s="46" t="s">
        <v>2234</v>
      </c>
      <c r="F1055" s="85" t="s">
        <v>17</v>
      </c>
      <c r="G1055" s="18" t="s">
        <v>122</v>
      </c>
      <c r="H1055" s="45" t="s">
        <v>125</v>
      </c>
      <c r="I1055" s="18" t="s">
        <v>75</v>
      </c>
      <c r="J1055" s="49" t="s">
        <v>2235</v>
      </c>
      <c r="K1055" s="48" t="s">
        <v>28</v>
      </c>
      <c r="L1055" s="47" t="s">
        <v>90</v>
      </c>
      <c r="M1055" s="44" t="s">
        <v>74</v>
      </c>
      <c r="N1055" s="78" t="s">
        <v>75</v>
      </c>
      <c r="O1055" s="78" t="s">
        <v>75</v>
      </c>
      <c r="P1055" s="78" t="s">
        <v>75</v>
      </c>
      <c r="Q1055" s="43" t="s">
        <v>2234</v>
      </c>
      <c r="R1055" s="53" t="s">
        <v>76</v>
      </c>
      <c r="S1055" s="76">
        <v>3.5</v>
      </c>
      <c r="T1055" s="37">
        <v>1</v>
      </c>
      <c r="U1055" s="83">
        <v>1</v>
      </c>
      <c r="V1055" s="45">
        <f>SUMIF(ResumenCotizacion!$C:$C,E1055,ResumenCotizacion!$P:$P)</f>
        <v>0</v>
      </c>
      <c r="W1055" s="75">
        <f>IF(H1055="USD",S1055*SolCotizacion!$J$18,S1055)</f>
        <v>14446.145</v>
      </c>
      <c r="X1055" s="3">
        <f>ROUND(W1055/(1-VLOOKUP("Total porcentaje:",ResumenCotizacion!$F:$H,3,0)),2)</f>
        <v>14446.15</v>
      </c>
      <c r="Y1055" s="3">
        <f t="shared" si="50"/>
        <v>0</v>
      </c>
    </row>
    <row r="1056" spans="1:25" ht="14.25" x14ac:dyDescent="0.2">
      <c r="A1056" s="18" t="str">
        <f t="shared" si="48"/>
        <v>Catalogo principalOPEN VALUE - CSP GOBIERNO312-03709</v>
      </c>
      <c r="B1056" s="18" t="str">
        <f t="shared" si="49"/>
        <v>312-03709OPEN VALUE - CSP GOBIERNO</v>
      </c>
      <c r="C1056" s="18"/>
      <c r="D1056" s="18" t="s">
        <v>122</v>
      </c>
      <c r="E1056" s="46" t="s">
        <v>2236</v>
      </c>
      <c r="F1056" s="85" t="s">
        <v>17</v>
      </c>
      <c r="G1056" s="18" t="s">
        <v>122</v>
      </c>
      <c r="H1056" s="45" t="s">
        <v>125</v>
      </c>
      <c r="I1056" s="18" t="s">
        <v>75</v>
      </c>
      <c r="J1056" s="49" t="s">
        <v>2237</v>
      </c>
      <c r="K1056" s="48" t="s">
        <v>28</v>
      </c>
      <c r="L1056" s="47" t="s">
        <v>90</v>
      </c>
      <c r="M1056" s="44" t="s">
        <v>74</v>
      </c>
      <c r="N1056" s="78" t="s">
        <v>75</v>
      </c>
      <c r="O1056" s="78" t="s">
        <v>75</v>
      </c>
      <c r="P1056" s="78" t="s">
        <v>75</v>
      </c>
      <c r="Q1056" s="43" t="s">
        <v>2236</v>
      </c>
      <c r="R1056" s="53" t="s">
        <v>2153</v>
      </c>
      <c r="S1056" s="76">
        <v>1632</v>
      </c>
      <c r="T1056" s="37">
        <v>1</v>
      </c>
      <c r="U1056" s="83">
        <v>1</v>
      </c>
      <c r="V1056" s="45">
        <f>SUMIF(ResumenCotizacion!$C:$C,E1056,ResumenCotizacion!$P:$P)</f>
        <v>0</v>
      </c>
      <c r="W1056" s="75">
        <f>IF(H1056="USD",S1056*SolCotizacion!$J$18,S1056)</f>
        <v>6736031.04</v>
      </c>
      <c r="X1056" s="3">
        <f>ROUND(W1056/(1-VLOOKUP("Total porcentaje:",ResumenCotizacion!$F:$H,3,0)),2)</f>
        <v>6736031.04</v>
      </c>
      <c r="Y1056" s="3">
        <f t="shared" si="50"/>
        <v>0</v>
      </c>
    </row>
    <row r="1057" spans="1:25" ht="14.25" x14ac:dyDescent="0.2">
      <c r="A1057" s="18" t="str">
        <f t="shared" si="48"/>
        <v>Catalogo principalOPEN VALUE - CSP GOBIERNO312-03716</v>
      </c>
      <c r="B1057" s="18" t="str">
        <f t="shared" si="49"/>
        <v>312-03716OPEN VALUE - CSP GOBIERNO</v>
      </c>
      <c r="C1057" s="18"/>
      <c r="D1057" s="18" t="s">
        <v>122</v>
      </c>
      <c r="E1057" s="46" t="s">
        <v>2238</v>
      </c>
      <c r="F1057" s="85" t="s">
        <v>17</v>
      </c>
      <c r="G1057" s="18" t="s">
        <v>122</v>
      </c>
      <c r="H1057" s="45" t="s">
        <v>125</v>
      </c>
      <c r="I1057" s="18" t="s">
        <v>75</v>
      </c>
      <c r="J1057" s="49" t="s">
        <v>2239</v>
      </c>
      <c r="K1057" s="48" t="s">
        <v>28</v>
      </c>
      <c r="L1057" s="47" t="s">
        <v>90</v>
      </c>
      <c r="M1057" s="44" t="s">
        <v>74</v>
      </c>
      <c r="N1057" s="78" t="s">
        <v>75</v>
      </c>
      <c r="O1057" s="78" t="s">
        <v>75</v>
      </c>
      <c r="P1057" s="78" t="s">
        <v>75</v>
      </c>
      <c r="Q1057" s="43" t="s">
        <v>2238</v>
      </c>
      <c r="R1057" s="53" t="s">
        <v>2153</v>
      </c>
      <c r="S1057" s="76">
        <v>702</v>
      </c>
      <c r="T1057" s="37">
        <v>1</v>
      </c>
      <c r="U1057" s="83">
        <v>1</v>
      </c>
      <c r="V1057" s="45">
        <f>SUMIF(ResumenCotizacion!$C:$C,E1057,ResumenCotizacion!$P:$P)</f>
        <v>0</v>
      </c>
      <c r="W1057" s="75">
        <f>IF(H1057="USD",S1057*SolCotizacion!$J$18,S1057)</f>
        <v>2897483.9400000004</v>
      </c>
      <c r="X1057" s="3">
        <f>ROUND(W1057/(1-VLOOKUP("Total porcentaje:",ResumenCotizacion!$F:$H,3,0)),2)</f>
        <v>2897483.94</v>
      </c>
      <c r="Y1057" s="3">
        <f t="shared" si="50"/>
        <v>0</v>
      </c>
    </row>
    <row r="1058" spans="1:25" ht="14.25" x14ac:dyDescent="0.2">
      <c r="A1058" s="18" t="str">
        <f t="shared" si="48"/>
        <v>Catalogo principalOPEN VALUE - CSP GOBIERNO359-04608</v>
      </c>
      <c r="B1058" s="18" t="str">
        <f t="shared" si="49"/>
        <v>359-04608OPEN VALUE - CSP GOBIERNO</v>
      </c>
      <c r="C1058" s="18"/>
      <c r="D1058" s="18" t="s">
        <v>122</v>
      </c>
      <c r="E1058" s="46" t="s">
        <v>2240</v>
      </c>
      <c r="F1058" s="85" t="s">
        <v>17</v>
      </c>
      <c r="G1058" s="18" t="s">
        <v>122</v>
      </c>
      <c r="H1058" s="45" t="s">
        <v>125</v>
      </c>
      <c r="I1058" s="18" t="s">
        <v>75</v>
      </c>
      <c r="J1058" s="49" t="s">
        <v>2241</v>
      </c>
      <c r="K1058" s="48" t="s">
        <v>28</v>
      </c>
      <c r="L1058" s="47" t="s">
        <v>90</v>
      </c>
      <c r="M1058" s="44" t="s">
        <v>74</v>
      </c>
      <c r="N1058" s="78" t="s">
        <v>75</v>
      </c>
      <c r="O1058" s="78" t="s">
        <v>75</v>
      </c>
      <c r="P1058" s="78" t="s">
        <v>75</v>
      </c>
      <c r="Q1058" s="43" t="s">
        <v>2240</v>
      </c>
      <c r="R1058" s="53" t="s">
        <v>2153</v>
      </c>
      <c r="S1058" s="76">
        <v>465</v>
      </c>
      <c r="T1058" s="37">
        <v>1</v>
      </c>
      <c r="U1058" s="83">
        <v>1</v>
      </c>
      <c r="V1058" s="45">
        <f>SUMIF(ResumenCotizacion!$C:$C,E1058,ResumenCotizacion!$P:$P)</f>
        <v>0</v>
      </c>
      <c r="W1058" s="75">
        <f>IF(H1058="USD",S1058*SolCotizacion!$J$18,S1058)</f>
        <v>1919273.55</v>
      </c>
      <c r="X1058" s="3">
        <f>ROUND(W1058/(1-VLOOKUP("Total porcentaje:",ResumenCotizacion!$F:$H,3,0)),2)</f>
        <v>1919273.55</v>
      </c>
      <c r="Y1058" s="3">
        <f t="shared" si="50"/>
        <v>0</v>
      </c>
    </row>
    <row r="1059" spans="1:25" ht="14.25" x14ac:dyDescent="0.2">
      <c r="A1059" s="18" t="str">
        <f t="shared" si="48"/>
        <v>Catalogo principalOPEN VALUE - CSP GOBIERNO359-04613</v>
      </c>
      <c r="B1059" s="18" t="str">
        <f t="shared" si="49"/>
        <v>359-04613OPEN VALUE - CSP GOBIERNO</v>
      </c>
      <c r="C1059" s="18"/>
      <c r="D1059" s="18" t="s">
        <v>122</v>
      </c>
      <c r="E1059" s="46" t="s">
        <v>2242</v>
      </c>
      <c r="F1059" s="85" t="s">
        <v>17</v>
      </c>
      <c r="G1059" s="18" t="s">
        <v>122</v>
      </c>
      <c r="H1059" s="45" t="s">
        <v>125</v>
      </c>
      <c r="I1059" s="18" t="s">
        <v>75</v>
      </c>
      <c r="J1059" s="49" t="s">
        <v>2243</v>
      </c>
      <c r="K1059" s="48" t="s">
        <v>28</v>
      </c>
      <c r="L1059" s="47" t="s">
        <v>90</v>
      </c>
      <c r="M1059" s="44" t="s">
        <v>74</v>
      </c>
      <c r="N1059" s="78" t="s">
        <v>75</v>
      </c>
      <c r="O1059" s="78" t="s">
        <v>75</v>
      </c>
      <c r="P1059" s="78" t="s">
        <v>75</v>
      </c>
      <c r="Q1059" s="43" t="s">
        <v>2242</v>
      </c>
      <c r="R1059" s="53" t="s">
        <v>2153</v>
      </c>
      <c r="S1059" s="76">
        <v>465</v>
      </c>
      <c r="T1059" s="37">
        <v>1</v>
      </c>
      <c r="U1059" s="83">
        <v>1</v>
      </c>
      <c r="V1059" s="45">
        <f>SUMIF(ResumenCotizacion!$C:$C,E1059,ResumenCotizacion!$P:$P)</f>
        <v>0</v>
      </c>
      <c r="W1059" s="75">
        <f>IF(H1059="USD",S1059*SolCotizacion!$J$18,S1059)</f>
        <v>1919273.55</v>
      </c>
      <c r="X1059" s="3">
        <f>ROUND(W1059/(1-VLOOKUP("Total porcentaje:",ResumenCotizacion!$F:$H,3,0)),2)</f>
        <v>1919273.55</v>
      </c>
      <c r="Y1059" s="3">
        <f t="shared" si="50"/>
        <v>0</v>
      </c>
    </row>
    <row r="1060" spans="1:25" ht="14.25" x14ac:dyDescent="0.2">
      <c r="A1060" s="18" t="str">
        <f t="shared" si="48"/>
        <v>Catalogo principalOPEN VALUE - CSP GOBIERNO359-04620</v>
      </c>
      <c r="B1060" s="18" t="str">
        <f t="shared" si="49"/>
        <v>359-04620OPEN VALUE - CSP GOBIERNO</v>
      </c>
      <c r="C1060" s="18"/>
      <c r="D1060" s="18" t="s">
        <v>122</v>
      </c>
      <c r="E1060" s="46" t="s">
        <v>2244</v>
      </c>
      <c r="F1060" s="85" t="s">
        <v>17</v>
      </c>
      <c r="G1060" s="18" t="s">
        <v>122</v>
      </c>
      <c r="H1060" s="45" t="s">
        <v>125</v>
      </c>
      <c r="I1060" s="18" t="s">
        <v>75</v>
      </c>
      <c r="J1060" s="49" t="s">
        <v>2245</v>
      </c>
      <c r="K1060" s="48" t="s">
        <v>28</v>
      </c>
      <c r="L1060" s="47" t="s">
        <v>90</v>
      </c>
      <c r="M1060" s="44" t="s">
        <v>74</v>
      </c>
      <c r="N1060" s="78" t="s">
        <v>75</v>
      </c>
      <c r="O1060" s="78" t="s">
        <v>75</v>
      </c>
      <c r="P1060" s="78" t="s">
        <v>75</v>
      </c>
      <c r="Q1060" s="43" t="s">
        <v>2244</v>
      </c>
      <c r="R1060" s="53" t="s">
        <v>2153</v>
      </c>
      <c r="S1060" s="76">
        <v>201</v>
      </c>
      <c r="T1060" s="37">
        <v>1</v>
      </c>
      <c r="U1060" s="83">
        <v>1</v>
      </c>
      <c r="V1060" s="45">
        <f>SUMIF(ResumenCotizacion!$C:$C,E1060,ResumenCotizacion!$P:$P)</f>
        <v>0</v>
      </c>
      <c r="W1060" s="75">
        <f>IF(H1060="USD",S1060*SolCotizacion!$J$18,S1060)</f>
        <v>829621.47000000009</v>
      </c>
      <c r="X1060" s="3">
        <f>ROUND(W1060/(1-VLOOKUP("Total porcentaje:",ResumenCotizacion!$F:$H,3,0)),2)</f>
        <v>829621.47</v>
      </c>
      <c r="Y1060" s="3">
        <f t="shared" si="50"/>
        <v>0</v>
      </c>
    </row>
    <row r="1061" spans="1:25" ht="14.25" x14ac:dyDescent="0.2">
      <c r="A1061" s="18" t="str">
        <f t="shared" si="48"/>
        <v>Catalogo principalOPEN VALUE - CSP GOBIERNO359-04625</v>
      </c>
      <c r="B1061" s="18" t="str">
        <f t="shared" si="49"/>
        <v>359-04625OPEN VALUE - CSP GOBIERNO</v>
      </c>
      <c r="C1061" s="18"/>
      <c r="D1061" s="18" t="s">
        <v>122</v>
      </c>
      <c r="E1061" s="46" t="s">
        <v>2246</v>
      </c>
      <c r="F1061" s="85" t="s">
        <v>17</v>
      </c>
      <c r="G1061" s="18" t="s">
        <v>122</v>
      </c>
      <c r="H1061" s="45" t="s">
        <v>125</v>
      </c>
      <c r="I1061" s="18" t="s">
        <v>75</v>
      </c>
      <c r="J1061" s="49" t="s">
        <v>2247</v>
      </c>
      <c r="K1061" s="48" t="s">
        <v>28</v>
      </c>
      <c r="L1061" s="47" t="s">
        <v>90</v>
      </c>
      <c r="M1061" s="44" t="s">
        <v>74</v>
      </c>
      <c r="N1061" s="78" t="s">
        <v>75</v>
      </c>
      <c r="O1061" s="78" t="s">
        <v>75</v>
      </c>
      <c r="P1061" s="78" t="s">
        <v>75</v>
      </c>
      <c r="Q1061" s="43" t="s">
        <v>2246</v>
      </c>
      <c r="R1061" s="53" t="s">
        <v>2153</v>
      </c>
      <c r="S1061" s="76">
        <v>201</v>
      </c>
      <c r="T1061" s="37">
        <v>1</v>
      </c>
      <c r="U1061" s="83">
        <v>1</v>
      </c>
      <c r="V1061" s="45">
        <f>SUMIF(ResumenCotizacion!$C:$C,E1061,ResumenCotizacion!$P:$P)</f>
        <v>0</v>
      </c>
      <c r="W1061" s="75">
        <f>IF(H1061="USD",S1061*SolCotizacion!$J$18,S1061)</f>
        <v>829621.47000000009</v>
      </c>
      <c r="X1061" s="3">
        <f>ROUND(W1061/(1-VLOOKUP("Total porcentaje:",ResumenCotizacion!$F:$H,3,0)),2)</f>
        <v>829621.47</v>
      </c>
      <c r="Y1061" s="3">
        <f t="shared" si="50"/>
        <v>0</v>
      </c>
    </row>
    <row r="1062" spans="1:25" ht="14.25" x14ac:dyDescent="0.2">
      <c r="A1062" s="18" t="str">
        <f t="shared" si="48"/>
        <v>Catalogo principalOPEN VALUE - CSP GOBIERNO381-03621</v>
      </c>
      <c r="B1062" s="18" t="str">
        <f t="shared" si="49"/>
        <v>381-03621OPEN VALUE - CSP GOBIERNO</v>
      </c>
      <c r="C1062" s="18"/>
      <c r="D1062" s="18" t="s">
        <v>122</v>
      </c>
      <c r="E1062" s="46" t="s">
        <v>2248</v>
      </c>
      <c r="F1062" s="85" t="s">
        <v>17</v>
      </c>
      <c r="G1062" s="18" t="s">
        <v>122</v>
      </c>
      <c r="H1062" s="45" t="s">
        <v>125</v>
      </c>
      <c r="I1062" s="18" t="s">
        <v>75</v>
      </c>
      <c r="J1062" s="49" t="s">
        <v>2249</v>
      </c>
      <c r="K1062" s="48" t="s">
        <v>28</v>
      </c>
      <c r="L1062" s="47" t="s">
        <v>90</v>
      </c>
      <c r="M1062" s="44" t="s">
        <v>74</v>
      </c>
      <c r="N1062" s="78" t="s">
        <v>75</v>
      </c>
      <c r="O1062" s="78" t="s">
        <v>75</v>
      </c>
      <c r="P1062" s="78" t="s">
        <v>75</v>
      </c>
      <c r="Q1062" s="43" t="s">
        <v>2248</v>
      </c>
      <c r="R1062" s="53" t="s">
        <v>2153</v>
      </c>
      <c r="S1062" s="76">
        <v>156</v>
      </c>
      <c r="T1062" s="37">
        <v>1</v>
      </c>
      <c r="U1062" s="83">
        <v>1</v>
      </c>
      <c r="V1062" s="45">
        <f>SUMIF(ResumenCotizacion!$C:$C,E1062,ResumenCotizacion!$P:$P)</f>
        <v>0</v>
      </c>
      <c r="W1062" s="75">
        <f>IF(H1062="USD",S1062*SolCotizacion!$J$18,S1062)</f>
        <v>643885.32000000007</v>
      </c>
      <c r="X1062" s="3">
        <f>ROUND(W1062/(1-VLOOKUP("Total porcentaje:",ResumenCotizacion!$F:$H,3,0)),2)</f>
        <v>643885.31999999995</v>
      </c>
      <c r="Y1062" s="3">
        <f t="shared" si="50"/>
        <v>0</v>
      </c>
    </row>
    <row r="1063" spans="1:25" ht="14.25" x14ac:dyDescent="0.2">
      <c r="A1063" s="18" t="str">
        <f t="shared" si="48"/>
        <v>Catalogo principalOPEN VALUE - CSP GOBIERNO381-03626</v>
      </c>
      <c r="B1063" s="18" t="str">
        <f t="shared" si="49"/>
        <v>381-03626OPEN VALUE - CSP GOBIERNO</v>
      </c>
      <c r="C1063" s="18"/>
      <c r="D1063" s="18" t="s">
        <v>122</v>
      </c>
      <c r="E1063" s="46" t="s">
        <v>2250</v>
      </c>
      <c r="F1063" s="85" t="s">
        <v>17</v>
      </c>
      <c r="G1063" s="18" t="s">
        <v>122</v>
      </c>
      <c r="H1063" s="45" t="s">
        <v>125</v>
      </c>
      <c r="I1063" s="18" t="s">
        <v>75</v>
      </c>
      <c r="J1063" s="49" t="s">
        <v>2251</v>
      </c>
      <c r="K1063" s="48" t="s">
        <v>28</v>
      </c>
      <c r="L1063" s="47" t="s">
        <v>90</v>
      </c>
      <c r="M1063" s="44" t="s">
        <v>74</v>
      </c>
      <c r="N1063" s="78" t="s">
        <v>75</v>
      </c>
      <c r="O1063" s="78" t="s">
        <v>75</v>
      </c>
      <c r="P1063" s="78" t="s">
        <v>75</v>
      </c>
      <c r="Q1063" s="43" t="s">
        <v>2250</v>
      </c>
      <c r="R1063" s="53" t="s">
        <v>2153</v>
      </c>
      <c r="S1063" s="76">
        <v>201</v>
      </c>
      <c r="T1063" s="37">
        <v>1</v>
      </c>
      <c r="U1063" s="83">
        <v>1</v>
      </c>
      <c r="V1063" s="45">
        <f>SUMIF(ResumenCotizacion!$C:$C,E1063,ResumenCotizacion!$P:$P)</f>
        <v>0</v>
      </c>
      <c r="W1063" s="75">
        <f>IF(H1063="USD",S1063*SolCotizacion!$J$18,S1063)</f>
        <v>829621.47000000009</v>
      </c>
      <c r="X1063" s="3">
        <f>ROUND(W1063/(1-VLOOKUP("Total porcentaje:",ResumenCotizacion!$F:$H,3,0)),2)</f>
        <v>829621.47</v>
      </c>
      <c r="Y1063" s="3">
        <f t="shared" si="50"/>
        <v>0</v>
      </c>
    </row>
    <row r="1064" spans="1:25" ht="14.25" x14ac:dyDescent="0.2">
      <c r="A1064" s="18" t="str">
        <f t="shared" si="48"/>
        <v>Catalogo principalOPEN VALUE - CSP GOBIERNO381-03633</v>
      </c>
      <c r="B1064" s="18" t="str">
        <f t="shared" si="49"/>
        <v>381-03633OPEN VALUE - CSP GOBIERNO</v>
      </c>
      <c r="C1064" s="18"/>
      <c r="D1064" s="18" t="s">
        <v>122</v>
      </c>
      <c r="E1064" s="46" t="s">
        <v>2252</v>
      </c>
      <c r="F1064" s="85" t="s">
        <v>17</v>
      </c>
      <c r="G1064" s="18" t="s">
        <v>122</v>
      </c>
      <c r="H1064" s="45" t="s">
        <v>125</v>
      </c>
      <c r="I1064" s="18" t="s">
        <v>75</v>
      </c>
      <c r="J1064" s="49" t="s">
        <v>2253</v>
      </c>
      <c r="K1064" s="48" t="s">
        <v>28</v>
      </c>
      <c r="L1064" s="47" t="s">
        <v>90</v>
      </c>
      <c r="M1064" s="44" t="s">
        <v>74</v>
      </c>
      <c r="N1064" s="78" t="s">
        <v>75</v>
      </c>
      <c r="O1064" s="78" t="s">
        <v>75</v>
      </c>
      <c r="P1064" s="78" t="s">
        <v>75</v>
      </c>
      <c r="Q1064" s="43" t="s">
        <v>2252</v>
      </c>
      <c r="R1064" s="53" t="s">
        <v>2153</v>
      </c>
      <c r="S1064" s="76">
        <v>66</v>
      </c>
      <c r="T1064" s="37">
        <v>1</v>
      </c>
      <c r="U1064" s="83">
        <v>1</v>
      </c>
      <c r="V1064" s="45">
        <f>SUMIF(ResumenCotizacion!$C:$C,E1064,ResumenCotizacion!$P:$P)</f>
        <v>0</v>
      </c>
      <c r="W1064" s="75">
        <f>IF(H1064="USD",S1064*SolCotizacion!$J$18,S1064)</f>
        <v>272413.02</v>
      </c>
      <c r="X1064" s="3">
        <f>ROUND(W1064/(1-VLOOKUP("Total porcentaje:",ResumenCotizacion!$F:$H,3,0)),2)</f>
        <v>272413.02</v>
      </c>
      <c r="Y1064" s="3">
        <f t="shared" si="50"/>
        <v>0</v>
      </c>
    </row>
    <row r="1065" spans="1:25" ht="14.25" x14ac:dyDescent="0.2">
      <c r="A1065" s="18" t="str">
        <f t="shared" si="48"/>
        <v>Catalogo principalOPEN VALUE - CSP GOBIERNO381-03638</v>
      </c>
      <c r="B1065" s="18" t="str">
        <f t="shared" si="49"/>
        <v>381-03638OPEN VALUE - CSP GOBIERNO</v>
      </c>
      <c r="C1065" s="18"/>
      <c r="D1065" s="18" t="s">
        <v>122</v>
      </c>
      <c r="E1065" s="46" t="s">
        <v>2254</v>
      </c>
      <c r="F1065" s="85" t="s">
        <v>17</v>
      </c>
      <c r="G1065" s="18" t="s">
        <v>122</v>
      </c>
      <c r="H1065" s="45" t="s">
        <v>125</v>
      </c>
      <c r="I1065" s="18" t="s">
        <v>75</v>
      </c>
      <c r="J1065" s="49" t="s">
        <v>2255</v>
      </c>
      <c r="K1065" s="48" t="s">
        <v>28</v>
      </c>
      <c r="L1065" s="47" t="s">
        <v>90</v>
      </c>
      <c r="M1065" s="44" t="s">
        <v>74</v>
      </c>
      <c r="N1065" s="78" t="s">
        <v>75</v>
      </c>
      <c r="O1065" s="78" t="s">
        <v>75</v>
      </c>
      <c r="P1065" s="78" t="s">
        <v>75</v>
      </c>
      <c r="Q1065" s="43" t="s">
        <v>2254</v>
      </c>
      <c r="R1065" s="53" t="s">
        <v>2153</v>
      </c>
      <c r="S1065" s="76">
        <v>87</v>
      </c>
      <c r="T1065" s="37">
        <v>1</v>
      </c>
      <c r="U1065" s="83">
        <v>1</v>
      </c>
      <c r="V1065" s="45">
        <f>SUMIF(ResumenCotizacion!$C:$C,E1065,ResumenCotizacion!$P:$P)</f>
        <v>0</v>
      </c>
      <c r="W1065" s="75">
        <f>IF(H1065="USD",S1065*SolCotizacion!$J$18,S1065)</f>
        <v>359089.89</v>
      </c>
      <c r="X1065" s="3">
        <f>ROUND(W1065/(1-VLOOKUP("Total porcentaje:",ResumenCotizacion!$F:$H,3,0)),2)</f>
        <v>359089.89</v>
      </c>
      <c r="Y1065" s="3">
        <f t="shared" si="50"/>
        <v>0</v>
      </c>
    </row>
    <row r="1066" spans="1:25" ht="14.25" x14ac:dyDescent="0.2">
      <c r="A1066" s="18" t="str">
        <f t="shared" si="48"/>
        <v>Catalogo principalOPEN VALUE - CSP GOBIERNO395-04132</v>
      </c>
      <c r="B1066" s="18" t="str">
        <f t="shared" si="49"/>
        <v>395-04132OPEN VALUE - CSP GOBIERNO</v>
      </c>
      <c r="C1066" s="18"/>
      <c r="D1066" s="18" t="s">
        <v>122</v>
      </c>
      <c r="E1066" s="46" t="s">
        <v>2256</v>
      </c>
      <c r="F1066" s="85" t="s">
        <v>17</v>
      </c>
      <c r="G1066" s="18" t="s">
        <v>122</v>
      </c>
      <c r="H1066" s="45" t="s">
        <v>125</v>
      </c>
      <c r="I1066" s="18" t="s">
        <v>75</v>
      </c>
      <c r="J1066" s="49" t="s">
        <v>2257</v>
      </c>
      <c r="K1066" s="48" t="s">
        <v>28</v>
      </c>
      <c r="L1066" s="47" t="s">
        <v>90</v>
      </c>
      <c r="M1066" s="44" t="s">
        <v>74</v>
      </c>
      <c r="N1066" s="78" t="s">
        <v>75</v>
      </c>
      <c r="O1066" s="78" t="s">
        <v>75</v>
      </c>
      <c r="P1066" s="78" t="s">
        <v>75</v>
      </c>
      <c r="Q1066" s="43" t="s">
        <v>2256</v>
      </c>
      <c r="R1066" s="53" t="s">
        <v>2153</v>
      </c>
      <c r="S1066" s="76">
        <v>9351</v>
      </c>
      <c r="T1066" s="37">
        <v>1</v>
      </c>
      <c r="U1066" s="83">
        <v>1</v>
      </c>
      <c r="V1066" s="45">
        <f>SUMIF(ResumenCotizacion!$C:$C,E1066,ResumenCotizacion!$P:$P)</f>
        <v>0</v>
      </c>
      <c r="W1066" s="75">
        <f>IF(H1066="USD",S1066*SolCotizacion!$J$18,S1066)</f>
        <v>38595971.969999999</v>
      </c>
      <c r="X1066" s="3">
        <f>ROUND(W1066/(1-VLOOKUP("Total porcentaje:",ResumenCotizacion!$F:$H,3,0)),2)</f>
        <v>38595971.969999999</v>
      </c>
      <c r="Y1066" s="3">
        <f t="shared" si="50"/>
        <v>0</v>
      </c>
    </row>
    <row r="1067" spans="1:25" ht="14.25" x14ac:dyDescent="0.2">
      <c r="A1067" s="18" t="str">
        <f t="shared" si="48"/>
        <v>Catalogo principalOPEN VALUE - CSP GOBIERNO395-04138</v>
      </c>
      <c r="B1067" s="18" t="str">
        <f t="shared" si="49"/>
        <v>395-04138OPEN VALUE - CSP GOBIERNO</v>
      </c>
      <c r="C1067" s="18"/>
      <c r="D1067" s="18" t="s">
        <v>122</v>
      </c>
      <c r="E1067" s="46" t="s">
        <v>2258</v>
      </c>
      <c r="F1067" s="85" t="s">
        <v>17</v>
      </c>
      <c r="G1067" s="18" t="s">
        <v>122</v>
      </c>
      <c r="H1067" s="45" t="s">
        <v>125</v>
      </c>
      <c r="I1067" s="18" t="s">
        <v>75</v>
      </c>
      <c r="J1067" s="49" t="s">
        <v>2259</v>
      </c>
      <c r="K1067" s="48" t="s">
        <v>28</v>
      </c>
      <c r="L1067" s="47" t="s">
        <v>90</v>
      </c>
      <c r="M1067" s="44" t="s">
        <v>74</v>
      </c>
      <c r="N1067" s="78" t="s">
        <v>75</v>
      </c>
      <c r="O1067" s="78" t="s">
        <v>75</v>
      </c>
      <c r="P1067" s="78" t="s">
        <v>75</v>
      </c>
      <c r="Q1067" s="43" t="s">
        <v>2258</v>
      </c>
      <c r="R1067" s="53" t="s">
        <v>2153</v>
      </c>
      <c r="S1067" s="76">
        <v>7717</v>
      </c>
      <c r="T1067" s="37">
        <v>1</v>
      </c>
      <c r="U1067" s="83">
        <v>1</v>
      </c>
      <c r="V1067" s="45">
        <f>SUMIF(ResumenCotizacion!$C:$C,E1067,ResumenCotizacion!$P:$P)</f>
        <v>0</v>
      </c>
      <c r="W1067" s="75">
        <f>IF(H1067="USD",S1067*SolCotizacion!$J$18,S1067)</f>
        <v>31851685.990000002</v>
      </c>
      <c r="X1067" s="3">
        <f>ROUND(W1067/(1-VLOOKUP("Total porcentaje:",ResumenCotizacion!$F:$H,3,0)),2)</f>
        <v>31851685.989999998</v>
      </c>
      <c r="Y1067" s="3">
        <f t="shared" si="50"/>
        <v>0</v>
      </c>
    </row>
    <row r="1068" spans="1:25" ht="14.25" x14ac:dyDescent="0.2">
      <c r="A1068" s="18" t="str">
        <f t="shared" si="48"/>
        <v>Catalogo principalOPEN VALUE - CSP GOBIERNO395-04144</v>
      </c>
      <c r="B1068" s="18" t="str">
        <f t="shared" si="49"/>
        <v>395-04144OPEN VALUE - CSP GOBIERNO</v>
      </c>
      <c r="C1068" s="18"/>
      <c r="D1068" s="18" t="s">
        <v>122</v>
      </c>
      <c r="E1068" s="46" t="s">
        <v>2260</v>
      </c>
      <c r="F1068" s="85" t="s">
        <v>17</v>
      </c>
      <c r="G1068" s="18" t="s">
        <v>122</v>
      </c>
      <c r="H1068" s="45" t="s">
        <v>125</v>
      </c>
      <c r="I1068" s="18" t="s">
        <v>75</v>
      </c>
      <c r="J1068" s="49" t="s">
        <v>2261</v>
      </c>
      <c r="K1068" s="48" t="s">
        <v>28</v>
      </c>
      <c r="L1068" s="47" t="s">
        <v>90</v>
      </c>
      <c r="M1068" s="44" t="s">
        <v>74</v>
      </c>
      <c r="N1068" s="78" t="s">
        <v>75</v>
      </c>
      <c r="O1068" s="78" t="s">
        <v>75</v>
      </c>
      <c r="P1068" s="78" t="s">
        <v>75</v>
      </c>
      <c r="Q1068" s="43" t="s">
        <v>2260</v>
      </c>
      <c r="R1068" s="53" t="s">
        <v>2153</v>
      </c>
      <c r="S1068" s="76">
        <v>4008</v>
      </c>
      <c r="T1068" s="37">
        <v>1</v>
      </c>
      <c r="U1068" s="83">
        <v>1</v>
      </c>
      <c r="V1068" s="45">
        <f>SUMIF(ResumenCotizacion!$C:$C,E1068,ResumenCotizacion!$P:$P)</f>
        <v>0</v>
      </c>
      <c r="W1068" s="75">
        <f>IF(H1068="USD",S1068*SolCotizacion!$J$18,S1068)</f>
        <v>16542899.760000002</v>
      </c>
      <c r="X1068" s="3">
        <f>ROUND(W1068/(1-VLOOKUP("Total porcentaje:",ResumenCotizacion!$F:$H,3,0)),2)</f>
        <v>16542899.76</v>
      </c>
      <c r="Y1068" s="3">
        <f t="shared" si="50"/>
        <v>0</v>
      </c>
    </row>
    <row r="1069" spans="1:25" ht="14.25" x14ac:dyDescent="0.2">
      <c r="A1069" s="18" t="str">
        <f t="shared" si="48"/>
        <v>Catalogo principalOPEN VALUE - CSP GOBIERNO3LN-00009</v>
      </c>
      <c r="B1069" s="18" t="str">
        <f t="shared" si="49"/>
        <v>3LN-00009OPEN VALUE - CSP GOBIERNO</v>
      </c>
      <c r="C1069" s="18"/>
      <c r="D1069" s="18" t="s">
        <v>122</v>
      </c>
      <c r="E1069" s="46" t="s">
        <v>2262</v>
      </c>
      <c r="F1069" s="85" t="s">
        <v>17</v>
      </c>
      <c r="G1069" s="18" t="s">
        <v>122</v>
      </c>
      <c r="H1069" s="45" t="s">
        <v>125</v>
      </c>
      <c r="I1069" s="18" t="s">
        <v>75</v>
      </c>
      <c r="J1069" s="49" t="s">
        <v>2263</v>
      </c>
      <c r="K1069" s="48" t="s">
        <v>28</v>
      </c>
      <c r="L1069" s="47" t="s">
        <v>90</v>
      </c>
      <c r="M1069" s="44" t="s">
        <v>74</v>
      </c>
      <c r="N1069" s="78" t="s">
        <v>75</v>
      </c>
      <c r="O1069" s="78" t="s">
        <v>75</v>
      </c>
      <c r="P1069" s="78" t="s">
        <v>75</v>
      </c>
      <c r="Q1069" s="43" t="s">
        <v>2262</v>
      </c>
      <c r="R1069" s="53" t="s">
        <v>76</v>
      </c>
      <c r="S1069" s="76">
        <v>8</v>
      </c>
      <c r="T1069" s="37">
        <v>1</v>
      </c>
      <c r="U1069" s="83">
        <v>1</v>
      </c>
      <c r="V1069" s="45">
        <f>SUMIF(ResumenCotizacion!$C:$C,E1069,ResumenCotizacion!$P:$P)</f>
        <v>0</v>
      </c>
      <c r="W1069" s="75">
        <f>IF(H1069="USD",S1069*SolCotizacion!$J$18,S1069)</f>
        <v>33019.760000000002</v>
      </c>
      <c r="X1069" s="3">
        <f>ROUND(W1069/(1-VLOOKUP("Total porcentaje:",ResumenCotizacion!$F:$H,3,0)),2)</f>
        <v>33019.760000000002</v>
      </c>
      <c r="Y1069" s="3">
        <f t="shared" si="50"/>
        <v>0</v>
      </c>
    </row>
    <row r="1070" spans="1:25" ht="14.25" x14ac:dyDescent="0.2">
      <c r="A1070" s="18" t="str">
        <f t="shared" si="48"/>
        <v>Catalogo principalOPEN VALUE - CSP GOBIERNO3ND-00162</v>
      </c>
      <c r="B1070" s="18" t="str">
        <f t="shared" si="49"/>
        <v>3ND-00162OPEN VALUE - CSP GOBIERNO</v>
      </c>
      <c r="C1070" s="18"/>
      <c r="D1070" s="18" t="s">
        <v>122</v>
      </c>
      <c r="E1070" s="46" t="s">
        <v>2264</v>
      </c>
      <c r="F1070" s="85" t="s">
        <v>17</v>
      </c>
      <c r="G1070" s="18" t="s">
        <v>122</v>
      </c>
      <c r="H1070" s="45" t="s">
        <v>125</v>
      </c>
      <c r="I1070" s="18" t="s">
        <v>75</v>
      </c>
      <c r="J1070" s="49" t="s">
        <v>2265</v>
      </c>
      <c r="K1070" s="48" t="s">
        <v>28</v>
      </c>
      <c r="L1070" s="47" t="s">
        <v>90</v>
      </c>
      <c r="M1070" s="44" t="s">
        <v>74</v>
      </c>
      <c r="N1070" s="78" t="s">
        <v>75</v>
      </c>
      <c r="O1070" s="78" t="s">
        <v>75</v>
      </c>
      <c r="P1070" s="78" t="s">
        <v>75</v>
      </c>
      <c r="Q1070" s="43" t="s">
        <v>2264</v>
      </c>
      <c r="R1070" s="53" t="s">
        <v>2153</v>
      </c>
      <c r="S1070" s="76">
        <v>42</v>
      </c>
      <c r="T1070" s="37">
        <v>1</v>
      </c>
      <c r="U1070" s="83">
        <v>1</v>
      </c>
      <c r="V1070" s="45">
        <f>SUMIF(ResumenCotizacion!$C:$C,E1070,ResumenCotizacion!$P:$P)</f>
        <v>0</v>
      </c>
      <c r="W1070" s="75">
        <f>IF(H1070="USD",S1070*SolCotizacion!$J$18,S1070)</f>
        <v>173353.74000000002</v>
      </c>
      <c r="X1070" s="3">
        <f>ROUND(W1070/(1-VLOOKUP("Total porcentaje:",ResumenCotizacion!$F:$H,3,0)),2)</f>
        <v>173353.74</v>
      </c>
      <c r="Y1070" s="3">
        <f t="shared" si="50"/>
        <v>0</v>
      </c>
    </row>
    <row r="1071" spans="1:25" ht="14.25" x14ac:dyDescent="0.2">
      <c r="A1071" s="18" t="str">
        <f t="shared" si="48"/>
        <v>Catalogo principalOPEN VALUE - CSP GOBIERNO3ND-00163</v>
      </c>
      <c r="B1071" s="18" t="str">
        <f t="shared" si="49"/>
        <v>3ND-00163OPEN VALUE - CSP GOBIERNO</v>
      </c>
      <c r="C1071" s="18"/>
      <c r="D1071" s="18" t="s">
        <v>122</v>
      </c>
      <c r="E1071" s="46" t="s">
        <v>2266</v>
      </c>
      <c r="F1071" s="85" t="s">
        <v>17</v>
      </c>
      <c r="G1071" s="18" t="s">
        <v>122</v>
      </c>
      <c r="H1071" s="45" t="s">
        <v>125</v>
      </c>
      <c r="I1071" s="18" t="s">
        <v>75</v>
      </c>
      <c r="J1071" s="49" t="s">
        <v>2267</v>
      </c>
      <c r="K1071" s="48" t="s">
        <v>28</v>
      </c>
      <c r="L1071" s="47" t="s">
        <v>90</v>
      </c>
      <c r="M1071" s="44" t="s">
        <v>74</v>
      </c>
      <c r="N1071" s="78" t="s">
        <v>75</v>
      </c>
      <c r="O1071" s="78" t="s">
        <v>75</v>
      </c>
      <c r="P1071" s="78" t="s">
        <v>75</v>
      </c>
      <c r="Q1071" s="43" t="s">
        <v>2266</v>
      </c>
      <c r="R1071" s="53" t="s">
        <v>2153</v>
      </c>
      <c r="S1071" s="76">
        <v>54</v>
      </c>
      <c r="T1071" s="37">
        <v>1</v>
      </c>
      <c r="U1071" s="83">
        <v>1</v>
      </c>
      <c r="V1071" s="45">
        <f>SUMIF(ResumenCotizacion!$C:$C,E1071,ResumenCotizacion!$P:$P)</f>
        <v>0</v>
      </c>
      <c r="W1071" s="75">
        <f>IF(H1071="USD",S1071*SolCotizacion!$J$18,S1071)</f>
        <v>222883.38</v>
      </c>
      <c r="X1071" s="3">
        <f>ROUND(W1071/(1-VLOOKUP("Total porcentaje:",ResumenCotizacion!$F:$H,3,0)),2)</f>
        <v>222883.38</v>
      </c>
      <c r="Y1071" s="3">
        <f t="shared" si="50"/>
        <v>0</v>
      </c>
    </row>
    <row r="1072" spans="1:25" ht="14.25" x14ac:dyDescent="0.2">
      <c r="A1072" s="18" t="str">
        <f t="shared" si="48"/>
        <v>Catalogo principalOPEN VALUE - CSP GOBIERNO3ND-00174</v>
      </c>
      <c r="B1072" s="18" t="str">
        <f t="shared" si="49"/>
        <v>3ND-00174OPEN VALUE - CSP GOBIERNO</v>
      </c>
      <c r="C1072" s="18"/>
      <c r="D1072" s="18" t="s">
        <v>122</v>
      </c>
      <c r="E1072" s="46" t="s">
        <v>2268</v>
      </c>
      <c r="F1072" s="85" t="s">
        <v>17</v>
      </c>
      <c r="G1072" s="18" t="s">
        <v>122</v>
      </c>
      <c r="H1072" s="45" t="s">
        <v>125</v>
      </c>
      <c r="I1072" s="18" t="s">
        <v>75</v>
      </c>
      <c r="J1072" s="49" t="s">
        <v>2269</v>
      </c>
      <c r="K1072" s="48" t="s">
        <v>28</v>
      </c>
      <c r="L1072" s="47" t="s">
        <v>90</v>
      </c>
      <c r="M1072" s="44" t="s">
        <v>74</v>
      </c>
      <c r="N1072" s="78" t="s">
        <v>75</v>
      </c>
      <c r="O1072" s="78" t="s">
        <v>75</v>
      </c>
      <c r="P1072" s="78" t="s">
        <v>75</v>
      </c>
      <c r="Q1072" s="43" t="s">
        <v>2268</v>
      </c>
      <c r="R1072" s="53" t="s">
        <v>2153</v>
      </c>
      <c r="S1072" s="76">
        <v>18</v>
      </c>
      <c r="T1072" s="37">
        <v>1</v>
      </c>
      <c r="U1072" s="83">
        <v>1</v>
      </c>
      <c r="V1072" s="45">
        <f>SUMIF(ResumenCotizacion!$C:$C,E1072,ResumenCotizacion!$P:$P)</f>
        <v>0</v>
      </c>
      <c r="W1072" s="75">
        <f>IF(H1072="USD",S1072*SolCotizacion!$J$18,S1072)</f>
        <v>74294.460000000006</v>
      </c>
      <c r="X1072" s="3">
        <f>ROUND(W1072/(1-VLOOKUP("Total porcentaje:",ResumenCotizacion!$F:$H,3,0)),2)</f>
        <v>74294.460000000006</v>
      </c>
      <c r="Y1072" s="3">
        <f t="shared" si="50"/>
        <v>0</v>
      </c>
    </row>
    <row r="1073" spans="1:25" ht="14.25" x14ac:dyDescent="0.2">
      <c r="A1073" s="18" t="str">
        <f t="shared" si="48"/>
        <v>Catalogo principalOPEN VALUE - CSP GOBIERNO3ND-00175</v>
      </c>
      <c r="B1073" s="18" t="str">
        <f t="shared" si="49"/>
        <v>3ND-00175OPEN VALUE - CSP GOBIERNO</v>
      </c>
      <c r="C1073" s="18"/>
      <c r="D1073" s="18" t="s">
        <v>122</v>
      </c>
      <c r="E1073" s="46" t="s">
        <v>2270</v>
      </c>
      <c r="F1073" s="85" t="s">
        <v>17</v>
      </c>
      <c r="G1073" s="18" t="s">
        <v>122</v>
      </c>
      <c r="H1073" s="45" t="s">
        <v>125</v>
      </c>
      <c r="I1073" s="18" t="s">
        <v>75</v>
      </c>
      <c r="J1073" s="49" t="s">
        <v>2271</v>
      </c>
      <c r="K1073" s="48" t="s">
        <v>28</v>
      </c>
      <c r="L1073" s="47" t="s">
        <v>90</v>
      </c>
      <c r="M1073" s="44" t="s">
        <v>74</v>
      </c>
      <c r="N1073" s="78" t="s">
        <v>75</v>
      </c>
      <c r="O1073" s="78" t="s">
        <v>75</v>
      </c>
      <c r="P1073" s="78" t="s">
        <v>75</v>
      </c>
      <c r="Q1073" s="43" t="s">
        <v>2270</v>
      </c>
      <c r="R1073" s="53" t="s">
        <v>2153</v>
      </c>
      <c r="S1073" s="76">
        <v>24</v>
      </c>
      <c r="T1073" s="37">
        <v>1</v>
      </c>
      <c r="U1073" s="83">
        <v>1</v>
      </c>
      <c r="V1073" s="45">
        <f>SUMIF(ResumenCotizacion!$C:$C,E1073,ResumenCotizacion!$P:$P)</f>
        <v>0</v>
      </c>
      <c r="W1073" s="75">
        <f>IF(H1073="USD",S1073*SolCotizacion!$J$18,S1073)</f>
        <v>99059.28</v>
      </c>
      <c r="X1073" s="3">
        <f>ROUND(W1073/(1-VLOOKUP("Total porcentaje:",ResumenCotizacion!$F:$H,3,0)),2)</f>
        <v>99059.28</v>
      </c>
      <c r="Y1073" s="3">
        <f t="shared" si="50"/>
        <v>0</v>
      </c>
    </row>
    <row r="1074" spans="1:25" ht="14.25" x14ac:dyDescent="0.2">
      <c r="A1074" s="18" t="str">
        <f t="shared" si="48"/>
        <v>Catalogo principalOPEN VALUE - CSP GOBIERNO3NN-00023</v>
      </c>
      <c r="B1074" s="18" t="str">
        <f t="shared" si="49"/>
        <v>3NN-00023OPEN VALUE - CSP GOBIERNO</v>
      </c>
      <c r="C1074" s="18"/>
      <c r="D1074" s="18" t="s">
        <v>122</v>
      </c>
      <c r="E1074" s="46" t="s">
        <v>2272</v>
      </c>
      <c r="F1074" s="85" t="s">
        <v>17</v>
      </c>
      <c r="G1074" s="18" t="s">
        <v>122</v>
      </c>
      <c r="H1074" s="45" t="s">
        <v>125</v>
      </c>
      <c r="I1074" s="18" t="s">
        <v>75</v>
      </c>
      <c r="J1074" s="49" t="s">
        <v>2273</v>
      </c>
      <c r="K1074" s="48" t="s">
        <v>28</v>
      </c>
      <c r="L1074" s="47" t="s">
        <v>90</v>
      </c>
      <c r="M1074" s="44" t="s">
        <v>74</v>
      </c>
      <c r="N1074" s="78" t="s">
        <v>75</v>
      </c>
      <c r="O1074" s="78" t="s">
        <v>75</v>
      </c>
      <c r="P1074" s="78" t="s">
        <v>75</v>
      </c>
      <c r="Q1074" s="43" t="s">
        <v>2272</v>
      </c>
      <c r="R1074" s="53" t="s">
        <v>76</v>
      </c>
      <c r="S1074" s="76">
        <v>5</v>
      </c>
      <c r="T1074" s="37">
        <v>1</v>
      </c>
      <c r="U1074" s="83">
        <v>1</v>
      </c>
      <c r="V1074" s="45">
        <f>SUMIF(ResumenCotizacion!$C:$C,E1074,ResumenCotizacion!$P:$P)</f>
        <v>0</v>
      </c>
      <c r="W1074" s="75">
        <f>IF(H1074="USD",S1074*SolCotizacion!$J$18,S1074)</f>
        <v>20637.350000000002</v>
      </c>
      <c r="X1074" s="3">
        <f>ROUND(W1074/(1-VLOOKUP("Total porcentaje:",ResumenCotizacion!$F:$H,3,0)),2)</f>
        <v>20637.349999999999</v>
      </c>
      <c r="Y1074" s="3">
        <f t="shared" si="50"/>
        <v>0</v>
      </c>
    </row>
    <row r="1075" spans="1:25" ht="14.25" x14ac:dyDescent="0.2">
      <c r="A1075" s="18" t="str">
        <f t="shared" si="48"/>
        <v>Catalogo principalOPEN VALUE - CSP GOBIERNO3PP-00005</v>
      </c>
      <c r="B1075" s="18" t="str">
        <f t="shared" si="49"/>
        <v>3PP-00005OPEN VALUE - CSP GOBIERNO</v>
      </c>
      <c r="C1075" s="18"/>
      <c r="D1075" s="18" t="s">
        <v>122</v>
      </c>
      <c r="E1075" s="46" t="s">
        <v>2274</v>
      </c>
      <c r="F1075" s="85" t="s">
        <v>17</v>
      </c>
      <c r="G1075" s="18" t="s">
        <v>122</v>
      </c>
      <c r="H1075" s="45" t="s">
        <v>125</v>
      </c>
      <c r="I1075" s="18" t="s">
        <v>75</v>
      </c>
      <c r="J1075" s="49" t="s">
        <v>2275</v>
      </c>
      <c r="K1075" s="48" t="s">
        <v>28</v>
      </c>
      <c r="L1075" s="47" t="s">
        <v>90</v>
      </c>
      <c r="M1075" s="44" t="s">
        <v>74</v>
      </c>
      <c r="N1075" s="78" t="s">
        <v>75</v>
      </c>
      <c r="O1075" s="78" t="s">
        <v>75</v>
      </c>
      <c r="P1075" s="78" t="s">
        <v>75</v>
      </c>
      <c r="Q1075" s="43" t="s">
        <v>2274</v>
      </c>
      <c r="R1075" s="53" t="s">
        <v>76</v>
      </c>
      <c r="S1075" s="76">
        <v>7</v>
      </c>
      <c r="T1075" s="37">
        <v>1</v>
      </c>
      <c r="U1075" s="83">
        <v>1</v>
      </c>
      <c r="V1075" s="45">
        <f>SUMIF(ResumenCotizacion!$C:$C,E1075,ResumenCotizacion!$P:$P)</f>
        <v>0</v>
      </c>
      <c r="W1075" s="75">
        <f>IF(H1075="USD",S1075*SolCotizacion!$J$18,S1075)</f>
        <v>28892.29</v>
      </c>
      <c r="X1075" s="3">
        <f>ROUND(W1075/(1-VLOOKUP("Total porcentaje:",ResumenCotizacion!$F:$H,3,0)),2)</f>
        <v>28892.29</v>
      </c>
      <c r="Y1075" s="3">
        <f t="shared" si="50"/>
        <v>0</v>
      </c>
    </row>
    <row r="1076" spans="1:25" ht="14.25" x14ac:dyDescent="0.2">
      <c r="A1076" s="18" t="str">
        <f t="shared" si="48"/>
        <v>Catalogo principalOPEN VALUE - CSP GOBIERNO3VU-00034</v>
      </c>
      <c r="B1076" s="18" t="str">
        <f t="shared" si="49"/>
        <v>3VU-00034OPEN VALUE - CSP GOBIERNO</v>
      </c>
      <c r="C1076" s="18"/>
      <c r="D1076" s="18" t="s">
        <v>122</v>
      </c>
      <c r="E1076" s="46" t="s">
        <v>2276</v>
      </c>
      <c r="F1076" s="85" t="s">
        <v>17</v>
      </c>
      <c r="G1076" s="18" t="s">
        <v>122</v>
      </c>
      <c r="H1076" s="45" t="s">
        <v>125</v>
      </c>
      <c r="I1076" s="18" t="s">
        <v>75</v>
      </c>
      <c r="J1076" s="49" t="s">
        <v>2277</v>
      </c>
      <c r="K1076" s="48" t="s">
        <v>28</v>
      </c>
      <c r="L1076" s="47" t="s">
        <v>90</v>
      </c>
      <c r="M1076" s="44" t="s">
        <v>74</v>
      </c>
      <c r="N1076" s="78" t="s">
        <v>75</v>
      </c>
      <c r="O1076" s="78" t="s">
        <v>75</v>
      </c>
      <c r="P1076" s="78" t="s">
        <v>75</v>
      </c>
      <c r="Q1076" s="43" t="s">
        <v>2276</v>
      </c>
      <c r="R1076" s="53" t="s">
        <v>2153</v>
      </c>
      <c r="S1076" s="76">
        <v>4605</v>
      </c>
      <c r="T1076" s="37">
        <v>1</v>
      </c>
      <c r="U1076" s="83">
        <v>1</v>
      </c>
      <c r="V1076" s="45">
        <f>SUMIF(ResumenCotizacion!$C:$C,E1076,ResumenCotizacion!$P:$P)</f>
        <v>0</v>
      </c>
      <c r="W1076" s="75">
        <f>IF(H1076="USD",S1076*SolCotizacion!$J$18,S1076)</f>
        <v>19006999.350000001</v>
      </c>
      <c r="X1076" s="3">
        <f>ROUND(W1076/(1-VLOOKUP("Total porcentaje:",ResumenCotizacion!$F:$H,3,0)),2)</f>
        <v>19006999.350000001</v>
      </c>
      <c r="Y1076" s="3">
        <f t="shared" si="50"/>
        <v>0</v>
      </c>
    </row>
    <row r="1077" spans="1:25" ht="14.25" x14ac:dyDescent="0.2">
      <c r="A1077" s="18" t="str">
        <f t="shared" si="48"/>
        <v>Catalogo principalOPEN VALUE - CSP GOBIERNO3VU-00035</v>
      </c>
      <c r="B1077" s="18" t="str">
        <f t="shared" si="49"/>
        <v>3VU-00035OPEN VALUE - CSP GOBIERNO</v>
      </c>
      <c r="C1077" s="18"/>
      <c r="D1077" s="18" t="s">
        <v>122</v>
      </c>
      <c r="E1077" s="46" t="s">
        <v>2278</v>
      </c>
      <c r="F1077" s="85" t="s">
        <v>17</v>
      </c>
      <c r="G1077" s="18" t="s">
        <v>122</v>
      </c>
      <c r="H1077" s="45" t="s">
        <v>125</v>
      </c>
      <c r="I1077" s="18" t="s">
        <v>75</v>
      </c>
      <c r="J1077" s="49" t="s">
        <v>2279</v>
      </c>
      <c r="K1077" s="48" t="s">
        <v>28</v>
      </c>
      <c r="L1077" s="47" t="s">
        <v>90</v>
      </c>
      <c r="M1077" s="44" t="s">
        <v>74</v>
      </c>
      <c r="N1077" s="78" t="s">
        <v>75</v>
      </c>
      <c r="O1077" s="78" t="s">
        <v>75</v>
      </c>
      <c r="P1077" s="78" t="s">
        <v>75</v>
      </c>
      <c r="Q1077" s="43" t="s">
        <v>2278</v>
      </c>
      <c r="R1077" s="53" t="s">
        <v>2153</v>
      </c>
      <c r="S1077" s="76">
        <v>4605</v>
      </c>
      <c r="T1077" s="37">
        <v>1</v>
      </c>
      <c r="U1077" s="83">
        <v>1</v>
      </c>
      <c r="V1077" s="45">
        <f>SUMIF(ResumenCotizacion!$C:$C,E1077,ResumenCotizacion!$P:$P)</f>
        <v>0</v>
      </c>
      <c r="W1077" s="75">
        <f>IF(H1077="USD",S1077*SolCotizacion!$J$18,S1077)</f>
        <v>19006999.350000001</v>
      </c>
      <c r="X1077" s="3">
        <f>ROUND(W1077/(1-VLOOKUP("Total porcentaje:",ResumenCotizacion!$F:$H,3,0)),2)</f>
        <v>19006999.350000001</v>
      </c>
      <c r="Y1077" s="3">
        <f t="shared" si="50"/>
        <v>0</v>
      </c>
    </row>
    <row r="1078" spans="1:25" ht="14.25" x14ac:dyDescent="0.2">
      <c r="A1078" s="18" t="str">
        <f t="shared" si="48"/>
        <v>Catalogo principalOPEN VALUE - CSP GOBIERNO3YF-00238</v>
      </c>
      <c r="B1078" s="18" t="str">
        <f t="shared" si="49"/>
        <v>3YF-00238OPEN VALUE - CSP GOBIERNO</v>
      </c>
      <c r="C1078" s="18"/>
      <c r="D1078" s="18" t="s">
        <v>122</v>
      </c>
      <c r="E1078" s="46" t="s">
        <v>2280</v>
      </c>
      <c r="F1078" s="85" t="s">
        <v>17</v>
      </c>
      <c r="G1078" s="18" t="s">
        <v>122</v>
      </c>
      <c r="H1078" s="45" t="s">
        <v>125</v>
      </c>
      <c r="I1078" s="18" t="s">
        <v>75</v>
      </c>
      <c r="J1078" s="49" t="s">
        <v>2281</v>
      </c>
      <c r="K1078" s="48" t="s">
        <v>28</v>
      </c>
      <c r="L1078" s="47" t="s">
        <v>90</v>
      </c>
      <c r="M1078" s="44" t="s">
        <v>74</v>
      </c>
      <c r="N1078" s="78" t="s">
        <v>75</v>
      </c>
      <c r="O1078" s="78" t="s">
        <v>75</v>
      </c>
      <c r="P1078" s="78" t="s">
        <v>75</v>
      </c>
      <c r="Q1078" s="43" t="s">
        <v>2280</v>
      </c>
      <c r="R1078" s="53" t="s">
        <v>2153</v>
      </c>
      <c r="S1078" s="76">
        <v>918</v>
      </c>
      <c r="T1078" s="37">
        <v>1</v>
      </c>
      <c r="U1078" s="83">
        <v>1</v>
      </c>
      <c r="V1078" s="45">
        <f>SUMIF(ResumenCotizacion!$C:$C,E1078,ResumenCotizacion!$P:$P)</f>
        <v>0</v>
      </c>
      <c r="W1078" s="75">
        <f>IF(H1078="USD",S1078*SolCotizacion!$J$18,S1078)</f>
        <v>3789017.4600000004</v>
      </c>
      <c r="X1078" s="3">
        <f>ROUND(W1078/(1-VLOOKUP("Total porcentaje:",ResumenCotizacion!$F:$H,3,0)),2)</f>
        <v>3789017.46</v>
      </c>
      <c r="Y1078" s="3">
        <f t="shared" si="50"/>
        <v>0</v>
      </c>
    </row>
    <row r="1079" spans="1:25" ht="14.25" x14ac:dyDescent="0.2">
      <c r="A1079" s="18" t="str">
        <f t="shared" si="48"/>
        <v>Catalogo principalOPEN VALUE - CSP GOBIERNO3YF-00239</v>
      </c>
      <c r="B1079" s="18" t="str">
        <f t="shared" si="49"/>
        <v>3YF-00239OPEN VALUE - CSP GOBIERNO</v>
      </c>
      <c r="C1079" s="18"/>
      <c r="D1079" s="18" t="s">
        <v>122</v>
      </c>
      <c r="E1079" s="46" t="s">
        <v>2282</v>
      </c>
      <c r="F1079" s="85" t="s">
        <v>17</v>
      </c>
      <c r="G1079" s="18" t="s">
        <v>122</v>
      </c>
      <c r="H1079" s="45" t="s">
        <v>125</v>
      </c>
      <c r="I1079" s="18" t="s">
        <v>75</v>
      </c>
      <c r="J1079" s="49" t="s">
        <v>2283</v>
      </c>
      <c r="K1079" s="48" t="s">
        <v>28</v>
      </c>
      <c r="L1079" s="47" t="s">
        <v>90</v>
      </c>
      <c r="M1079" s="44" t="s">
        <v>74</v>
      </c>
      <c r="N1079" s="78" t="s">
        <v>75</v>
      </c>
      <c r="O1079" s="78" t="s">
        <v>75</v>
      </c>
      <c r="P1079" s="78" t="s">
        <v>75</v>
      </c>
      <c r="Q1079" s="43" t="s">
        <v>2282</v>
      </c>
      <c r="R1079" s="53" t="s">
        <v>2153</v>
      </c>
      <c r="S1079" s="76">
        <v>429</v>
      </c>
      <c r="T1079" s="37">
        <v>1</v>
      </c>
      <c r="U1079" s="83">
        <v>1</v>
      </c>
      <c r="V1079" s="45">
        <f>SUMIF(ResumenCotizacion!$C:$C,E1079,ResumenCotizacion!$P:$P)</f>
        <v>0</v>
      </c>
      <c r="W1079" s="75">
        <f>IF(H1079="USD",S1079*SolCotizacion!$J$18,S1079)</f>
        <v>1770684.6300000001</v>
      </c>
      <c r="X1079" s="3">
        <f>ROUND(W1079/(1-VLOOKUP("Total porcentaje:",ResumenCotizacion!$F:$H,3,0)),2)</f>
        <v>1770684.63</v>
      </c>
      <c r="Y1079" s="3">
        <f t="shared" si="50"/>
        <v>0</v>
      </c>
    </row>
    <row r="1080" spans="1:25" ht="14.25" x14ac:dyDescent="0.2">
      <c r="A1080" s="18" t="str">
        <f t="shared" si="48"/>
        <v>Catalogo principalOPEN VALUE - CSP GOBIERNO3ZK-00466</v>
      </c>
      <c r="B1080" s="18" t="str">
        <f t="shared" si="49"/>
        <v>3ZK-00466OPEN VALUE - CSP GOBIERNO</v>
      </c>
      <c r="C1080" s="18"/>
      <c r="D1080" s="18" t="s">
        <v>122</v>
      </c>
      <c r="E1080" s="46" t="s">
        <v>2284</v>
      </c>
      <c r="F1080" s="85" t="s">
        <v>17</v>
      </c>
      <c r="G1080" s="18" t="s">
        <v>122</v>
      </c>
      <c r="H1080" s="45" t="s">
        <v>125</v>
      </c>
      <c r="I1080" s="18" t="s">
        <v>75</v>
      </c>
      <c r="J1080" s="49" t="s">
        <v>2285</v>
      </c>
      <c r="K1080" s="48" t="s">
        <v>28</v>
      </c>
      <c r="L1080" s="47" t="s">
        <v>90</v>
      </c>
      <c r="M1080" s="44" t="s">
        <v>74</v>
      </c>
      <c r="N1080" s="78" t="s">
        <v>75</v>
      </c>
      <c r="O1080" s="78" t="s">
        <v>75</v>
      </c>
      <c r="P1080" s="78" t="s">
        <v>75</v>
      </c>
      <c r="Q1080" s="43" t="s">
        <v>2284</v>
      </c>
      <c r="R1080" s="53" t="s">
        <v>2153</v>
      </c>
      <c r="S1080" s="76">
        <v>42</v>
      </c>
      <c r="T1080" s="37">
        <v>1</v>
      </c>
      <c r="U1080" s="83">
        <v>1</v>
      </c>
      <c r="V1080" s="45">
        <f>SUMIF(ResumenCotizacion!$C:$C,E1080,ResumenCotizacion!$P:$P)</f>
        <v>0</v>
      </c>
      <c r="W1080" s="75">
        <f>IF(H1080="USD",S1080*SolCotizacion!$J$18,S1080)</f>
        <v>173353.74000000002</v>
      </c>
      <c r="X1080" s="3">
        <f>ROUND(W1080/(1-VLOOKUP("Total porcentaje:",ResumenCotizacion!$F:$H,3,0)),2)</f>
        <v>173353.74</v>
      </c>
      <c r="Y1080" s="3">
        <f t="shared" si="50"/>
        <v>0</v>
      </c>
    </row>
    <row r="1081" spans="1:25" ht="14.25" x14ac:dyDescent="0.2">
      <c r="A1081" s="18" t="str">
        <f t="shared" si="48"/>
        <v>Catalogo principalOPEN VALUE - CSP GOBIERNO3ZK-00467</v>
      </c>
      <c r="B1081" s="18" t="str">
        <f t="shared" si="49"/>
        <v>3ZK-00467OPEN VALUE - CSP GOBIERNO</v>
      </c>
      <c r="C1081" s="18"/>
      <c r="D1081" s="18" t="s">
        <v>122</v>
      </c>
      <c r="E1081" s="46" t="s">
        <v>2286</v>
      </c>
      <c r="F1081" s="85" t="s">
        <v>17</v>
      </c>
      <c r="G1081" s="18" t="s">
        <v>122</v>
      </c>
      <c r="H1081" s="45" t="s">
        <v>125</v>
      </c>
      <c r="I1081" s="18" t="s">
        <v>75</v>
      </c>
      <c r="J1081" s="49" t="s">
        <v>2287</v>
      </c>
      <c r="K1081" s="48" t="s">
        <v>28</v>
      </c>
      <c r="L1081" s="47" t="s">
        <v>90</v>
      </c>
      <c r="M1081" s="44" t="s">
        <v>74</v>
      </c>
      <c r="N1081" s="78" t="s">
        <v>75</v>
      </c>
      <c r="O1081" s="78" t="s">
        <v>75</v>
      </c>
      <c r="P1081" s="78" t="s">
        <v>75</v>
      </c>
      <c r="Q1081" s="43" t="s">
        <v>2286</v>
      </c>
      <c r="R1081" s="53" t="s">
        <v>2153</v>
      </c>
      <c r="S1081" s="76">
        <v>54</v>
      </c>
      <c r="T1081" s="37">
        <v>1</v>
      </c>
      <c r="U1081" s="83">
        <v>1</v>
      </c>
      <c r="V1081" s="45">
        <f>SUMIF(ResumenCotizacion!$C:$C,E1081,ResumenCotizacion!$P:$P)</f>
        <v>0</v>
      </c>
      <c r="W1081" s="75">
        <f>IF(H1081="USD",S1081*SolCotizacion!$J$18,S1081)</f>
        <v>222883.38</v>
      </c>
      <c r="X1081" s="3">
        <f>ROUND(W1081/(1-VLOOKUP("Total porcentaje:",ResumenCotizacion!$F:$H,3,0)),2)</f>
        <v>222883.38</v>
      </c>
      <c r="Y1081" s="3">
        <f t="shared" si="50"/>
        <v>0</v>
      </c>
    </row>
    <row r="1082" spans="1:25" ht="14.25" x14ac:dyDescent="0.2">
      <c r="A1082" s="18" t="str">
        <f t="shared" si="48"/>
        <v>Catalogo principalOPEN VALUE - CSP GOBIERNO3ZK-00468</v>
      </c>
      <c r="B1082" s="18" t="str">
        <f t="shared" si="49"/>
        <v>3ZK-00468OPEN VALUE - CSP GOBIERNO</v>
      </c>
      <c r="C1082" s="18"/>
      <c r="D1082" s="18" t="s">
        <v>122</v>
      </c>
      <c r="E1082" s="46" t="s">
        <v>2288</v>
      </c>
      <c r="F1082" s="85" t="s">
        <v>17</v>
      </c>
      <c r="G1082" s="18" t="s">
        <v>122</v>
      </c>
      <c r="H1082" s="45" t="s">
        <v>125</v>
      </c>
      <c r="I1082" s="18" t="s">
        <v>75</v>
      </c>
      <c r="J1082" s="49" t="s">
        <v>2289</v>
      </c>
      <c r="K1082" s="48" t="s">
        <v>28</v>
      </c>
      <c r="L1082" s="47" t="s">
        <v>90</v>
      </c>
      <c r="M1082" s="44" t="s">
        <v>74</v>
      </c>
      <c r="N1082" s="78" t="s">
        <v>75</v>
      </c>
      <c r="O1082" s="78" t="s">
        <v>75</v>
      </c>
      <c r="P1082" s="78" t="s">
        <v>75</v>
      </c>
      <c r="Q1082" s="43" t="s">
        <v>2288</v>
      </c>
      <c r="R1082" s="53" t="s">
        <v>2153</v>
      </c>
      <c r="S1082" s="76">
        <v>18</v>
      </c>
      <c r="T1082" s="37">
        <v>1</v>
      </c>
      <c r="U1082" s="83">
        <v>1</v>
      </c>
      <c r="V1082" s="45">
        <f>SUMIF(ResumenCotizacion!$C:$C,E1082,ResumenCotizacion!$P:$P)</f>
        <v>0</v>
      </c>
      <c r="W1082" s="75">
        <f>IF(H1082="USD",S1082*SolCotizacion!$J$18,S1082)</f>
        <v>74294.460000000006</v>
      </c>
      <c r="X1082" s="3">
        <f>ROUND(W1082/(1-VLOOKUP("Total porcentaje:",ResumenCotizacion!$F:$H,3,0)),2)</f>
        <v>74294.460000000006</v>
      </c>
      <c r="Y1082" s="3">
        <f t="shared" si="50"/>
        <v>0</v>
      </c>
    </row>
    <row r="1083" spans="1:25" ht="14.25" x14ac:dyDescent="0.2">
      <c r="A1083" s="18" t="str">
        <f t="shared" si="48"/>
        <v>Catalogo principalOPEN VALUE - CSP GOBIERNO3ZK-00469</v>
      </c>
      <c r="B1083" s="18" t="str">
        <f t="shared" si="49"/>
        <v>3ZK-00469OPEN VALUE - CSP GOBIERNO</v>
      </c>
      <c r="C1083" s="18"/>
      <c r="D1083" s="18" t="s">
        <v>122</v>
      </c>
      <c r="E1083" s="46" t="s">
        <v>2290</v>
      </c>
      <c r="F1083" s="85" t="s">
        <v>17</v>
      </c>
      <c r="G1083" s="18" t="s">
        <v>122</v>
      </c>
      <c r="H1083" s="45" t="s">
        <v>125</v>
      </c>
      <c r="I1083" s="18" t="s">
        <v>75</v>
      </c>
      <c r="J1083" s="49" t="s">
        <v>2291</v>
      </c>
      <c r="K1083" s="48" t="s">
        <v>28</v>
      </c>
      <c r="L1083" s="47" t="s">
        <v>90</v>
      </c>
      <c r="M1083" s="44" t="s">
        <v>74</v>
      </c>
      <c r="N1083" s="78" t="s">
        <v>75</v>
      </c>
      <c r="O1083" s="78" t="s">
        <v>75</v>
      </c>
      <c r="P1083" s="78" t="s">
        <v>75</v>
      </c>
      <c r="Q1083" s="43" t="s">
        <v>2290</v>
      </c>
      <c r="R1083" s="53" t="s">
        <v>2153</v>
      </c>
      <c r="S1083" s="76">
        <v>24</v>
      </c>
      <c r="T1083" s="37">
        <v>1</v>
      </c>
      <c r="U1083" s="83">
        <v>1</v>
      </c>
      <c r="V1083" s="45">
        <f>SUMIF(ResumenCotizacion!$C:$C,E1083,ResumenCotizacion!$P:$P)</f>
        <v>0</v>
      </c>
      <c r="W1083" s="75">
        <f>IF(H1083="USD",S1083*SolCotizacion!$J$18,S1083)</f>
        <v>99059.28</v>
      </c>
      <c r="X1083" s="3">
        <f>ROUND(W1083/(1-VLOOKUP("Total porcentaje:",ResumenCotizacion!$F:$H,3,0)),2)</f>
        <v>99059.28</v>
      </c>
      <c r="Y1083" s="3">
        <f t="shared" si="50"/>
        <v>0</v>
      </c>
    </row>
    <row r="1084" spans="1:25" ht="14.25" x14ac:dyDescent="0.2">
      <c r="A1084" s="18" t="str">
        <f t="shared" si="48"/>
        <v>Catalogo principalOPEN VALUE - CSP GOBIERNO4ZF-00017</v>
      </c>
      <c r="B1084" s="18" t="str">
        <f t="shared" si="49"/>
        <v>4ZF-00017OPEN VALUE - CSP GOBIERNO</v>
      </c>
      <c r="C1084" s="18"/>
      <c r="D1084" s="18" t="s">
        <v>122</v>
      </c>
      <c r="E1084" s="46" t="s">
        <v>2292</v>
      </c>
      <c r="F1084" s="85" t="s">
        <v>17</v>
      </c>
      <c r="G1084" s="18" t="s">
        <v>122</v>
      </c>
      <c r="H1084" s="45" t="s">
        <v>125</v>
      </c>
      <c r="I1084" s="18" t="s">
        <v>75</v>
      </c>
      <c r="J1084" s="49" t="s">
        <v>2293</v>
      </c>
      <c r="K1084" s="48" t="s">
        <v>28</v>
      </c>
      <c r="L1084" s="47" t="s">
        <v>90</v>
      </c>
      <c r="M1084" s="44" t="s">
        <v>74</v>
      </c>
      <c r="N1084" s="78" t="s">
        <v>75</v>
      </c>
      <c r="O1084" s="78" t="s">
        <v>75</v>
      </c>
      <c r="P1084" s="78" t="s">
        <v>75</v>
      </c>
      <c r="Q1084" s="43" t="s">
        <v>2292</v>
      </c>
      <c r="R1084" s="53" t="s">
        <v>76</v>
      </c>
      <c r="S1084" s="76">
        <v>17</v>
      </c>
      <c r="T1084" s="37">
        <v>1</v>
      </c>
      <c r="U1084" s="83">
        <v>1</v>
      </c>
      <c r="V1084" s="45">
        <f>SUMIF(ResumenCotizacion!$C:$C,E1084,ResumenCotizacion!$P:$P)</f>
        <v>0</v>
      </c>
      <c r="W1084" s="75">
        <f>IF(H1084="USD",S1084*SolCotizacion!$J$18,S1084)</f>
        <v>70166.990000000005</v>
      </c>
      <c r="X1084" s="3">
        <f>ROUND(W1084/(1-VLOOKUP("Total porcentaje:",ResumenCotizacion!$F:$H,3,0)),2)</f>
        <v>70166.990000000005</v>
      </c>
      <c r="Y1084" s="3">
        <f t="shared" si="50"/>
        <v>0</v>
      </c>
    </row>
    <row r="1085" spans="1:25" ht="14.25" x14ac:dyDescent="0.2">
      <c r="A1085" s="18" t="str">
        <f t="shared" si="48"/>
        <v>Catalogo principalOPEN VALUE - CSP GOBIERNO5A5-00005</v>
      </c>
      <c r="B1085" s="18" t="str">
        <f t="shared" si="49"/>
        <v>5A5-00005OPEN VALUE - CSP GOBIERNO</v>
      </c>
      <c r="C1085" s="18"/>
      <c r="D1085" s="18" t="s">
        <v>122</v>
      </c>
      <c r="E1085" s="46" t="s">
        <v>2294</v>
      </c>
      <c r="F1085" s="85" t="s">
        <v>17</v>
      </c>
      <c r="G1085" s="18" t="s">
        <v>122</v>
      </c>
      <c r="H1085" s="45" t="s">
        <v>125</v>
      </c>
      <c r="I1085" s="18" t="s">
        <v>75</v>
      </c>
      <c r="J1085" s="49" t="s">
        <v>2295</v>
      </c>
      <c r="K1085" s="48" t="s">
        <v>28</v>
      </c>
      <c r="L1085" s="47" t="s">
        <v>90</v>
      </c>
      <c r="M1085" s="44" t="s">
        <v>74</v>
      </c>
      <c r="N1085" s="78" t="s">
        <v>75</v>
      </c>
      <c r="O1085" s="78" t="s">
        <v>75</v>
      </c>
      <c r="P1085" s="78" t="s">
        <v>75</v>
      </c>
      <c r="Q1085" s="43" t="s">
        <v>2294</v>
      </c>
      <c r="R1085" s="53" t="s">
        <v>76</v>
      </c>
      <c r="S1085" s="76">
        <v>0.3</v>
      </c>
      <c r="T1085" s="37">
        <v>1</v>
      </c>
      <c r="U1085" s="83">
        <v>1</v>
      </c>
      <c r="V1085" s="45">
        <f>SUMIF(ResumenCotizacion!$C:$C,E1085,ResumenCotizacion!$P:$P)</f>
        <v>0</v>
      </c>
      <c r="W1085" s="75">
        <f>IF(H1085="USD",S1085*SolCotizacion!$J$18,S1085)</f>
        <v>1238.241</v>
      </c>
      <c r="X1085" s="3">
        <f>ROUND(W1085/(1-VLOOKUP("Total porcentaje:",ResumenCotizacion!$F:$H,3,0)),2)</f>
        <v>1238.24</v>
      </c>
      <c r="Y1085" s="3">
        <f t="shared" si="50"/>
        <v>0</v>
      </c>
    </row>
    <row r="1086" spans="1:25" ht="14.25" x14ac:dyDescent="0.2">
      <c r="A1086" s="18" t="str">
        <f t="shared" si="48"/>
        <v>Catalogo principalOPEN VALUE - CSP GOBIERNO5A9-00005</v>
      </c>
      <c r="B1086" s="18" t="str">
        <f t="shared" si="49"/>
        <v>5A9-00005OPEN VALUE - CSP GOBIERNO</v>
      </c>
      <c r="C1086" s="18"/>
      <c r="D1086" s="18" t="s">
        <v>122</v>
      </c>
      <c r="E1086" s="46" t="s">
        <v>2296</v>
      </c>
      <c r="F1086" s="85" t="s">
        <v>17</v>
      </c>
      <c r="G1086" s="18" t="s">
        <v>122</v>
      </c>
      <c r="H1086" s="45" t="s">
        <v>125</v>
      </c>
      <c r="I1086" s="18" t="s">
        <v>75</v>
      </c>
      <c r="J1086" s="49" t="s">
        <v>2297</v>
      </c>
      <c r="K1086" s="48" t="s">
        <v>28</v>
      </c>
      <c r="L1086" s="47" t="s">
        <v>90</v>
      </c>
      <c r="M1086" s="44" t="s">
        <v>74</v>
      </c>
      <c r="N1086" s="78" t="s">
        <v>75</v>
      </c>
      <c r="O1086" s="78" t="s">
        <v>75</v>
      </c>
      <c r="P1086" s="78" t="s">
        <v>75</v>
      </c>
      <c r="Q1086" s="43" t="s">
        <v>2296</v>
      </c>
      <c r="R1086" s="53" t="s">
        <v>76</v>
      </c>
      <c r="S1086" s="76">
        <v>2.7</v>
      </c>
      <c r="T1086" s="37">
        <v>1</v>
      </c>
      <c r="U1086" s="83">
        <v>1</v>
      </c>
      <c r="V1086" s="45">
        <f>SUMIF(ResumenCotizacion!$C:$C,E1086,ResumenCotizacion!$P:$P)</f>
        <v>0</v>
      </c>
      <c r="W1086" s="75">
        <f>IF(H1086="USD",S1086*SolCotizacion!$J$18,S1086)</f>
        <v>11144.169000000002</v>
      </c>
      <c r="X1086" s="3">
        <f>ROUND(W1086/(1-VLOOKUP("Total porcentaje:",ResumenCotizacion!$F:$H,3,0)),2)</f>
        <v>11144.17</v>
      </c>
      <c r="Y1086" s="3">
        <f t="shared" si="50"/>
        <v>0</v>
      </c>
    </row>
    <row r="1087" spans="1:25" ht="14.25" x14ac:dyDescent="0.2">
      <c r="A1087" s="18" t="str">
        <f t="shared" si="48"/>
        <v>Catalogo principalOPEN VALUE - CSP GOBIERNO5HK-00162</v>
      </c>
      <c r="B1087" s="18" t="str">
        <f t="shared" si="49"/>
        <v>5HK-00162OPEN VALUE - CSP GOBIERNO</v>
      </c>
      <c r="C1087" s="18"/>
      <c r="D1087" s="18" t="s">
        <v>122</v>
      </c>
      <c r="E1087" s="46" t="s">
        <v>2298</v>
      </c>
      <c r="F1087" s="85" t="s">
        <v>17</v>
      </c>
      <c r="G1087" s="18" t="s">
        <v>122</v>
      </c>
      <c r="H1087" s="45" t="s">
        <v>125</v>
      </c>
      <c r="I1087" s="18" t="s">
        <v>75</v>
      </c>
      <c r="J1087" s="49" t="s">
        <v>2299</v>
      </c>
      <c r="K1087" s="48" t="s">
        <v>28</v>
      </c>
      <c r="L1087" s="47" t="s">
        <v>90</v>
      </c>
      <c r="M1087" s="44" t="s">
        <v>74</v>
      </c>
      <c r="N1087" s="78" t="s">
        <v>75</v>
      </c>
      <c r="O1087" s="78" t="s">
        <v>75</v>
      </c>
      <c r="P1087" s="78" t="s">
        <v>75</v>
      </c>
      <c r="Q1087" s="43" t="s">
        <v>2298</v>
      </c>
      <c r="R1087" s="53" t="s">
        <v>2153</v>
      </c>
      <c r="S1087" s="76">
        <v>75</v>
      </c>
      <c r="T1087" s="37">
        <v>1</v>
      </c>
      <c r="U1087" s="83">
        <v>1</v>
      </c>
      <c r="V1087" s="45">
        <f>SUMIF(ResumenCotizacion!$C:$C,E1087,ResumenCotizacion!$P:$P)</f>
        <v>0</v>
      </c>
      <c r="W1087" s="75">
        <f>IF(H1087="USD",S1087*SolCotizacion!$J$18,S1087)</f>
        <v>309560.25</v>
      </c>
      <c r="X1087" s="3">
        <f>ROUND(W1087/(1-VLOOKUP("Total porcentaje:",ResumenCotizacion!$F:$H,3,0)),2)</f>
        <v>309560.25</v>
      </c>
      <c r="Y1087" s="3">
        <f t="shared" si="50"/>
        <v>0</v>
      </c>
    </row>
    <row r="1088" spans="1:25" ht="14.25" x14ac:dyDescent="0.2">
      <c r="A1088" s="18" t="str">
        <f t="shared" si="48"/>
        <v>Catalogo principalOPEN VALUE - CSP GOBIERNO5HK-00163</v>
      </c>
      <c r="B1088" s="18" t="str">
        <f t="shared" si="49"/>
        <v>5HK-00163OPEN VALUE - CSP GOBIERNO</v>
      </c>
      <c r="C1088" s="18"/>
      <c r="D1088" s="18" t="s">
        <v>122</v>
      </c>
      <c r="E1088" s="46" t="s">
        <v>2300</v>
      </c>
      <c r="F1088" s="85" t="s">
        <v>17</v>
      </c>
      <c r="G1088" s="18" t="s">
        <v>122</v>
      </c>
      <c r="H1088" s="45" t="s">
        <v>125</v>
      </c>
      <c r="I1088" s="18" t="s">
        <v>75</v>
      </c>
      <c r="J1088" s="49" t="s">
        <v>2301</v>
      </c>
      <c r="K1088" s="48" t="s">
        <v>28</v>
      </c>
      <c r="L1088" s="47" t="s">
        <v>90</v>
      </c>
      <c r="M1088" s="44" t="s">
        <v>74</v>
      </c>
      <c r="N1088" s="78" t="s">
        <v>75</v>
      </c>
      <c r="O1088" s="78" t="s">
        <v>75</v>
      </c>
      <c r="P1088" s="78" t="s">
        <v>75</v>
      </c>
      <c r="Q1088" s="43" t="s">
        <v>2300</v>
      </c>
      <c r="R1088" s="53" t="s">
        <v>2153</v>
      </c>
      <c r="S1088" s="76">
        <v>36</v>
      </c>
      <c r="T1088" s="37">
        <v>1</v>
      </c>
      <c r="U1088" s="83">
        <v>1</v>
      </c>
      <c r="V1088" s="45">
        <f>SUMIF(ResumenCotizacion!$C:$C,E1088,ResumenCotizacion!$P:$P)</f>
        <v>0</v>
      </c>
      <c r="W1088" s="75">
        <f>IF(H1088="USD",S1088*SolCotizacion!$J$18,S1088)</f>
        <v>148588.92000000001</v>
      </c>
      <c r="X1088" s="3">
        <f>ROUND(W1088/(1-VLOOKUP("Total porcentaje:",ResumenCotizacion!$F:$H,3,0)),2)</f>
        <v>148588.92000000001</v>
      </c>
      <c r="Y1088" s="3">
        <f t="shared" si="50"/>
        <v>0</v>
      </c>
    </row>
    <row r="1089" spans="1:25" ht="14.25" x14ac:dyDescent="0.2">
      <c r="A1089" s="18" t="str">
        <f t="shared" si="48"/>
        <v>Catalogo principalOPEN VALUE - CSP GOBIERNO5HU-00152</v>
      </c>
      <c r="B1089" s="18" t="str">
        <f t="shared" si="49"/>
        <v>5HU-00152OPEN VALUE - CSP GOBIERNO</v>
      </c>
      <c r="C1089" s="18"/>
      <c r="D1089" s="18" t="s">
        <v>122</v>
      </c>
      <c r="E1089" s="46" t="s">
        <v>2302</v>
      </c>
      <c r="F1089" s="85" t="s">
        <v>17</v>
      </c>
      <c r="G1089" s="18" t="s">
        <v>122</v>
      </c>
      <c r="H1089" s="45" t="s">
        <v>125</v>
      </c>
      <c r="I1089" s="18" t="s">
        <v>75</v>
      </c>
      <c r="J1089" s="49" t="s">
        <v>2303</v>
      </c>
      <c r="K1089" s="48" t="s">
        <v>28</v>
      </c>
      <c r="L1089" s="47" t="s">
        <v>90</v>
      </c>
      <c r="M1089" s="44" t="s">
        <v>74</v>
      </c>
      <c r="N1089" s="78" t="s">
        <v>75</v>
      </c>
      <c r="O1089" s="78" t="s">
        <v>75</v>
      </c>
      <c r="P1089" s="78" t="s">
        <v>75</v>
      </c>
      <c r="Q1089" s="43" t="s">
        <v>2302</v>
      </c>
      <c r="R1089" s="53" t="s">
        <v>2153</v>
      </c>
      <c r="S1089" s="76">
        <v>8415</v>
      </c>
      <c r="T1089" s="37">
        <v>1</v>
      </c>
      <c r="U1089" s="83">
        <v>1</v>
      </c>
      <c r="V1089" s="45">
        <f>SUMIF(ResumenCotizacion!$C:$C,E1089,ResumenCotizacion!$P:$P)</f>
        <v>0</v>
      </c>
      <c r="W1089" s="75">
        <f>IF(H1089="USD",S1089*SolCotizacion!$J$18,S1089)</f>
        <v>34732660.050000004</v>
      </c>
      <c r="X1089" s="3">
        <f>ROUND(W1089/(1-VLOOKUP("Total porcentaje:",ResumenCotizacion!$F:$H,3,0)),2)</f>
        <v>34732660.049999997</v>
      </c>
      <c r="Y1089" s="3">
        <f t="shared" si="50"/>
        <v>0</v>
      </c>
    </row>
    <row r="1090" spans="1:25" ht="14.25" x14ac:dyDescent="0.2">
      <c r="A1090" s="18" t="str">
        <f t="shared" ref="A1090:A1153" si="51">D1090&amp;F1090&amp;E1090</f>
        <v>Catalogo principalOPEN VALUE - CSP GOBIERNO5HU-00153</v>
      </c>
      <c r="B1090" s="18" t="str">
        <f t="shared" ref="B1090:B1153" si="52">E1090&amp;F1090</f>
        <v>5HU-00153OPEN VALUE - CSP GOBIERNO</v>
      </c>
      <c r="C1090" s="18"/>
      <c r="D1090" s="18" t="s">
        <v>122</v>
      </c>
      <c r="E1090" s="46" t="s">
        <v>2304</v>
      </c>
      <c r="F1090" s="85" t="s">
        <v>17</v>
      </c>
      <c r="G1090" s="18" t="s">
        <v>122</v>
      </c>
      <c r="H1090" s="45" t="s">
        <v>125</v>
      </c>
      <c r="I1090" s="18" t="s">
        <v>75</v>
      </c>
      <c r="J1090" s="49" t="s">
        <v>2305</v>
      </c>
      <c r="K1090" s="48" t="s">
        <v>28</v>
      </c>
      <c r="L1090" s="47" t="s">
        <v>90</v>
      </c>
      <c r="M1090" s="44" t="s">
        <v>74</v>
      </c>
      <c r="N1090" s="78" t="s">
        <v>75</v>
      </c>
      <c r="O1090" s="78" t="s">
        <v>75</v>
      </c>
      <c r="P1090" s="78" t="s">
        <v>75</v>
      </c>
      <c r="Q1090" s="43" t="s">
        <v>2304</v>
      </c>
      <c r="R1090" s="53" t="s">
        <v>2153</v>
      </c>
      <c r="S1090" s="76">
        <v>3606</v>
      </c>
      <c r="T1090" s="37">
        <v>1</v>
      </c>
      <c r="U1090" s="83">
        <v>1</v>
      </c>
      <c r="V1090" s="45">
        <f>SUMIF(ResumenCotizacion!$C:$C,E1090,ResumenCotizacion!$P:$P)</f>
        <v>0</v>
      </c>
      <c r="W1090" s="75">
        <f>IF(H1090="USD",S1090*SolCotizacion!$J$18,S1090)</f>
        <v>14883656.82</v>
      </c>
      <c r="X1090" s="3">
        <f>ROUND(W1090/(1-VLOOKUP("Total porcentaje:",ResumenCotizacion!$F:$H,3,0)),2)</f>
        <v>14883656.82</v>
      </c>
      <c r="Y1090" s="3">
        <f t="shared" si="50"/>
        <v>0</v>
      </c>
    </row>
    <row r="1091" spans="1:25" ht="14.25" x14ac:dyDescent="0.2">
      <c r="A1091" s="18" t="str">
        <f t="shared" si="51"/>
        <v>Catalogo principalOPEN VALUE - CSP GOBIERNO6EM-00008</v>
      </c>
      <c r="B1091" s="18" t="str">
        <f t="shared" si="52"/>
        <v>6EM-00008OPEN VALUE - CSP GOBIERNO</v>
      </c>
      <c r="C1091" s="18"/>
      <c r="D1091" s="18" t="s">
        <v>122</v>
      </c>
      <c r="E1091" s="46" t="s">
        <v>2306</v>
      </c>
      <c r="F1091" s="85" t="s">
        <v>17</v>
      </c>
      <c r="G1091" s="18" t="s">
        <v>122</v>
      </c>
      <c r="H1091" s="45" t="s">
        <v>125</v>
      </c>
      <c r="I1091" s="18" t="s">
        <v>75</v>
      </c>
      <c r="J1091" s="49" t="s">
        <v>2307</v>
      </c>
      <c r="K1091" s="48" t="s">
        <v>28</v>
      </c>
      <c r="L1091" s="47" t="s">
        <v>90</v>
      </c>
      <c r="M1091" s="44" t="s">
        <v>74</v>
      </c>
      <c r="N1091" s="78" t="s">
        <v>75</v>
      </c>
      <c r="O1091" s="78" t="s">
        <v>75</v>
      </c>
      <c r="P1091" s="78" t="s">
        <v>75</v>
      </c>
      <c r="Q1091" s="43" t="s">
        <v>2306</v>
      </c>
      <c r="R1091" s="53" t="s">
        <v>76</v>
      </c>
      <c r="S1091" s="76">
        <v>9</v>
      </c>
      <c r="T1091" s="37">
        <v>1</v>
      </c>
      <c r="U1091" s="83">
        <v>1</v>
      </c>
      <c r="V1091" s="45">
        <f>SUMIF(ResumenCotizacion!$C:$C,E1091,ResumenCotizacion!$P:$P)</f>
        <v>0</v>
      </c>
      <c r="W1091" s="75">
        <f>IF(H1091="USD",S1091*SolCotizacion!$J$18,S1091)</f>
        <v>37147.230000000003</v>
      </c>
      <c r="X1091" s="3">
        <f>ROUND(W1091/(1-VLOOKUP("Total porcentaje:",ResumenCotizacion!$F:$H,3,0)),2)</f>
        <v>37147.230000000003</v>
      </c>
      <c r="Y1091" s="3">
        <f t="shared" ref="Y1091:Y1154" si="53">V1091*X1091</f>
        <v>0</v>
      </c>
    </row>
    <row r="1092" spans="1:25" ht="14.25" x14ac:dyDescent="0.2">
      <c r="A1092" s="18" t="str">
        <f t="shared" si="51"/>
        <v>Catalogo principalOPEN VALUE - CSP GOBIERNO6KV-00006</v>
      </c>
      <c r="B1092" s="18" t="str">
        <f t="shared" si="52"/>
        <v>6KV-00006OPEN VALUE - CSP GOBIERNO</v>
      </c>
      <c r="C1092" s="18"/>
      <c r="D1092" s="18" t="s">
        <v>122</v>
      </c>
      <c r="E1092" s="46" t="s">
        <v>2308</v>
      </c>
      <c r="F1092" s="85" t="s">
        <v>17</v>
      </c>
      <c r="G1092" s="18" t="s">
        <v>122</v>
      </c>
      <c r="H1092" s="45" t="s">
        <v>125</v>
      </c>
      <c r="I1092" s="18" t="s">
        <v>75</v>
      </c>
      <c r="J1092" s="49" t="s">
        <v>2309</v>
      </c>
      <c r="K1092" s="48" t="s">
        <v>28</v>
      </c>
      <c r="L1092" s="47" t="s">
        <v>90</v>
      </c>
      <c r="M1092" s="44" t="s">
        <v>74</v>
      </c>
      <c r="N1092" s="78" t="s">
        <v>75</v>
      </c>
      <c r="O1092" s="78" t="s">
        <v>75</v>
      </c>
      <c r="P1092" s="78" t="s">
        <v>75</v>
      </c>
      <c r="Q1092" s="43" t="s">
        <v>2308</v>
      </c>
      <c r="R1092" s="53" t="s">
        <v>76</v>
      </c>
      <c r="S1092" s="76">
        <v>0</v>
      </c>
      <c r="T1092" s="37">
        <v>1</v>
      </c>
      <c r="U1092" s="83">
        <v>1</v>
      </c>
      <c r="V1092" s="45">
        <f>SUMIF(ResumenCotizacion!$C:$C,E1092,ResumenCotizacion!$P:$P)</f>
        <v>0</v>
      </c>
      <c r="W1092" s="75">
        <f>IF(H1092="USD",S1092*SolCotizacion!$J$18,S1092)</f>
        <v>0</v>
      </c>
      <c r="X1092" s="3">
        <f>ROUND(W1092/(1-VLOOKUP("Total porcentaje:",ResumenCotizacion!$F:$H,3,0)),2)</f>
        <v>0</v>
      </c>
      <c r="Y1092" s="3">
        <f t="shared" si="53"/>
        <v>0</v>
      </c>
    </row>
    <row r="1093" spans="1:25" ht="14.25" x14ac:dyDescent="0.2">
      <c r="A1093" s="18" t="str">
        <f t="shared" si="51"/>
        <v>Catalogo principalOPEN VALUE - CSP GOBIERNO6PV-00006</v>
      </c>
      <c r="B1093" s="18" t="str">
        <f t="shared" si="52"/>
        <v>6PV-00006OPEN VALUE - CSP GOBIERNO</v>
      </c>
      <c r="C1093" s="18"/>
      <c r="D1093" s="18" t="s">
        <v>122</v>
      </c>
      <c r="E1093" s="46" t="s">
        <v>2310</v>
      </c>
      <c r="F1093" s="85" t="s">
        <v>17</v>
      </c>
      <c r="G1093" s="18" t="s">
        <v>122</v>
      </c>
      <c r="H1093" s="45" t="s">
        <v>125</v>
      </c>
      <c r="I1093" s="18" t="s">
        <v>75</v>
      </c>
      <c r="J1093" s="49" t="s">
        <v>2311</v>
      </c>
      <c r="K1093" s="48" t="s">
        <v>28</v>
      </c>
      <c r="L1093" s="47" t="s">
        <v>90</v>
      </c>
      <c r="M1093" s="44" t="s">
        <v>74</v>
      </c>
      <c r="N1093" s="78" t="s">
        <v>75</v>
      </c>
      <c r="O1093" s="78" t="s">
        <v>75</v>
      </c>
      <c r="P1093" s="78" t="s">
        <v>75</v>
      </c>
      <c r="Q1093" s="43" t="s">
        <v>2310</v>
      </c>
      <c r="R1093" s="53" t="s">
        <v>76</v>
      </c>
      <c r="S1093" s="76">
        <v>0</v>
      </c>
      <c r="T1093" s="37">
        <v>1</v>
      </c>
      <c r="U1093" s="83">
        <v>1</v>
      </c>
      <c r="V1093" s="45">
        <f>SUMIF(ResumenCotizacion!$C:$C,E1093,ResumenCotizacion!$P:$P)</f>
        <v>0</v>
      </c>
      <c r="W1093" s="75">
        <f>IF(H1093="USD",S1093*SolCotizacion!$J$18,S1093)</f>
        <v>0</v>
      </c>
      <c r="X1093" s="3">
        <f>ROUND(W1093/(1-VLOOKUP("Total porcentaje:",ResumenCotizacion!$F:$H,3,0)),2)</f>
        <v>0</v>
      </c>
      <c r="Y1093" s="3">
        <f t="shared" si="53"/>
        <v>0</v>
      </c>
    </row>
    <row r="1094" spans="1:25" ht="14.25" x14ac:dyDescent="0.2">
      <c r="A1094" s="18" t="str">
        <f t="shared" si="51"/>
        <v>Catalogo principalOPEN VALUE - CSP GOBIERNO6VC-00998</v>
      </c>
      <c r="B1094" s="18" t="str">
        <f t="shared" si="52"/>
        <v>6VC-00998OPEN VALUE - CSP GOBIERNO</v>
      </c>
      <c r="C1094" s="18"/>
      <c r="D1094" s="18" t="s">
        <v>122</v>
      </c>
      <c r="E1094" s="46" t="s">
        <v>2312</v>
      </c>
      <c r="F1094" s="85" t="s">
        <v>17</v>
      </c>
      <c r="G1094" s="18" t="s">
        <v>122</v>
      </c>
      <c r="H1094" s="45" t="s">
        <v>125</v>
      </c>
      <c r="I1094" s="18" t="s">
        <v>75</v>
      </c>
      <c r="J1094" s="49" t="s">
        <v>2313</v>
      </c>
      <c r="K1094" s="48" t="s">
        <v>28</v>
      </c>
      <c r="L1094" s="47" t="s">
        <v>90</v>
      </c>
      <c r="M1094" s="44" t="s">
        <v>74</v>
      </c>
      <c r="N1094" s="78" t="s">
        <v>75</v>
      </c>
      <c r="O1094" s="78" t="s">
        <v>75</v>
      </c>
      <c r="P1094" s="78" t="s">
        <v>75</v>
      </c>
      <c r="Q1094" s="43" t="s">
        <v>2312</v>
      </c>
      <c r="R1094" s="53" t="s">
        <v>2153</v>
      </c>
      <c r="S1094" s="76">
        <v>246</v>
      </c>
      <c r="T1094" s="37">
        <v>1</v>
      </c>
      <c r="U1094" s="83">
        <v>1</v>
      </c>
      <c r="V1094" s="45">
        <f>SUMIF(ResumenCotizacion!$C:$C,E1094,ResumenCotizacion!$P:$P)</f>
        <v>0</v>
      </c>
      <c r="W1094" s="75">
        <f>IF(H1094="USD",S1094*SolCotizacion!$J$18,S1094)</f>
        <v>1015357.6200000001</v>
      </c>
      <c r="X1094" s="3">
        <f>ROUND(W1094/(1-VLOOKUP("Total porcentaje:",ResumenCotizacion!$F:$H,3,0)),2)</f>
        <v>1015357.62</v>
      </c>
      <c r="Y1094" s="3">
        <f t="shared" si="53"/>
        <v>0</v>
      </c>
    </row>
    <row r="1095" spans="1:25" ht="14.25" x14ac:dyDescent="0.2">
      <c r="A1095" s="18" t="str">
        <f t="shared" si="51"/>
        <v>Catalogo principalOPEN VALUE - CSP GOBIERNO6VC-00999</v>
      </c>
      <c r="B1095" s="18" t="str">
        <f t="shared" si="52"/>
        <v>6VC-00999OPEN VALUE - CSP GOBIERNO</v>
      </c>
      <c r="C1095" s="18"/>
      <c r="D1095" s="18" t="s">
        <v>122</v>
      </c>
      <c r="E1095" s="46" t="s">
        <v>2314</v>
      </c>
      <c r="F1095" s="85" t="s">
        <v>17</v>
      </c>
      <c r="G1095" s="18" t="s">
        <v>122</v>
      </c>
      <c r="H1095" s="45" t="s">
        <v>125</v>
      </c>
      <c r="I1095" s="18" t="s">
        <v>75</v>
      </c>
      <c r="J1095" s="49" t="s">
        <v>2315</v>
      </c>
      <c r="K1095" s="48" t="s">
        <v>28</v>
      </c>
      <c r="L1095" s="47" t="s">
        <v>90</v>
      </c>
      <c r="M1095" s="44" t="s">
        <v>74</v>
      </c>
      <c r="N1095" s="78" t="s">
        <v>75</v>
      </c>
      <c r="O1095" s="78" t="s">
        <v>75</v>
      </c>
      <c r="P1095" s="78" t="s">
        <v>75</v>
      </c>
      <c r="Q1095" s="43" t="s">
        <v>2314</v>
      </c>
      <c r="R1095" s="53" t="s">
        <v>2153</v>
      </c>
      <c r="S1095" s="76">
        <v>282</v>
      </c>
      <c r="T1095" s="37">
        <v>1</v>
      </c>
      <c r="U1095" s="83">
        <v>1</v>
      </c>
      <c r="V1095" s="45">
        <f>SUMIF(ResumenCotizacion!$C:$C,E1095,ResumenCotizacion!$P:$P)</f>
        <v>0</v>
      </c>
      <c r="W1095" s="75">
        <f>IF(H1095="USD",S1095*SolCotizacion!$J$18,S1095)</f>
        <v>1163946.54</v>
      </c>
      <c r="X1095" s="3">
        <f>ROUND(W1095/(1-VLOOKUP("Total porcentaje:",ResumenCotizacion!$F:$H,3,0)),2)</f>
        <v>1163946.54</v>
      </c>
      <c r="Y1095" s="3">
        <f t="shared" si="53"/>
        <v>0</v>
      </c>
    </row>
    <row r="1096" spans="1:25" ht="14.25" x14ac:dyDescent="0.2">
      <c r="A1096" s="18" t="str">
        <f t="shared" si="51"/>
        <v>Catalogo principalOPEN VALUE - CSP GOBIERNO6VC-01000</v>
      </c>
      <c r="B1096" s="18" t="str">
        <f t="shared" si="52"/>
        <v>6VC-01000OPEN VALUE - CSP GOBIERNO</v>
      </c>
      <c r="C1096" s="18"/>
      <c r="D1096" s="18" t="s">
        <v>122</v>
      </c>
      <c r="E1096" s="46" t="s">
        <v>2316</v>
      </c>
      <c r="F1096" s="85" t="s">
        <v>17</v>
      </c>
      <c r="G1096" s="18" t="s">
        <v>122</v>
      </c>
      <c r="H1096" s="45" t="s">
        <v>125</v>
      </c>
      <c r="I1096" s="18" t="s">
        <v>75</v>
      </c>
      <c r="J1096" s="49" t="s">
        <v>2317</v>
      </c>
      <c r="K1096" s="48" t="s">
        <v>28</v>
      </c>
      <c r="L1096" s="47" t="s">
        <v>90</v>
      </c>
      <c r="M1096" s="44" t="s">
        <v>74</v>
      </c>
      <c r="N1096" s="78" t="s">
        <v>75</v>
      </c>
      <c r="O1096" s="78" t="s">
        <v>75</v>
      </c>
      <c r="P1096" s="78" t="s">
        <v>75</v>
      </c>
      <c r="Q1096" s="43" t="s">
        <v>2316</v>
      </c>
      <c r="R1096" s="53" t="s">
        <v>2153</v>
      </c>
      <c r="S1096" s="76">
        <v>108</v>
      </c>
      <c r="T1096" s="37">
        <v>1</v>
      </c>
      <c r="U1096" s="83">
        <v>1</v>
      </c>
      <c r="V1096" s="45">
        <f>SUMIF(ResumenCotizacion!$C:$C,E1096,ResumenCotizacion!$P:$P)</f>
        <v>0</v>
      </c>
      <c r="W1096" s="75">
        <f>IF(H1096="USD",S1096*SolCotizacion!$J$18,S1096)</f>
        <v>445766.76</v>
      </c>
      <c r="X1096" s="3">
        <f>ROUND(W1096/(1-VLOOKUP("Total porcentaje:",ResumenCotizacion!$F:$H,3,0)),2)</f>
        <v>445766.76</v>
      </c>
      <c r="Y1096" s="3">
        <f t="shared" si="53"/>
        <v>0</v>
      </c>
    </row>
    <row r="1097" spans="1:25" ht="14.25" x14ac:dyDescent="0.2">
      <c r="A1097" s="18" t="str">
        <f t="shared" si="51"/>
        <v>Catalogo principalOPEN VALUE - CSP GOBIERNO6VC-01001</v>
      </c>
      <c r="B1097" s="18" t="str">
        <f t="shared" si="52"/>
        <v>6VC-01001OPEN VALUE - CSP GOBIERNO</v>
      </c>
      <c r="C1097" s="18"/>
      <c r="D1097" s="18" t="s">
        <v>122</v>
      </c>
      <c r="E1097" s="46" t="s">
        <v>2318</v>
      </c>
      <c r="F1097" s="85" t="s">
        <v>17</v>
      </c>
      <c r="G1097" s="18" t="s">
        <v>122</v>
      </c>
      <c r="H1097" s="45" t="s">
        <v>125</v>
      </c>
      <c r="I1097" s="18" t="s">
        <v>75</v>
      </c>
      <c r="J1097" s="49" t="s">
        <v>2319</v>
      </c>
      <c r="K1097" s="48" t="s">
        <v>28</v>
      </c>
      <c r="L1097" s="47" t="s">
        <v>90</v>
      </c>
      <c r="M1097" s="44" t="s">
        <v>74</v>
      </c>
      <c r="N1097" s="78" t="s">
        <v>75</v>
      </c>
      <c r="O1097" s="78" t="s">
        <v>75</v>
      </c>
      <c r="P1097" s="78" t="s">
        <v>75</v>
      </c>
      <c r="Q1097" s="43" t="s">
        <v>2318</v>
      </c>
      <c r="R1097" s="53" t="s">
        <v>2153</v>
      </c>
      <c r="S1097" s="76">
        <v>123</v>
      </c>
      <c r="T1097" s="37">
        <v>1</v>
      </c>
      <c r="U1097" s="83">
        <v>1</v>
      </c>
      <c r="V1097" s="45">
        <f>SUMIF(ResumenCotizacion!$C:$C,E1097,ResumenCotizacion!$P:$P)</f>
        <v>0</v>
      </c>
      <c r="W1097" s="75">
        <f>IF(H1097="USD",S1097*SolCotizacion!$J$18,S1097)</f>
        <v>507678.81000000006</v>
      </c>
      <c r="X1097" s="3">
        <f>ROUND(W1097/(1-VLOOKUP("Total porcentaje:",ResumenCotizacion!$F:$H,3,0)),2)</f>
        <v>507678.81</v>
      </c>
      <c r="Y1097" s="3">
        <f t="shared" si="53"/>
        <v>0</v>
      </c>
    </row>
    <row r="1098" spans="1:25" ht="14.25" x14ac:dyDescent="0.2">
      <c r="A1098" s="18" t="str">
        <f t="shared" si="51"/>
        <v>Catalogo principalOPEN VALUE - CSP GOBIERNO6XC-00171</v>
      </c>
      <c r="B1098" s="18" t="str">
        <f t="shared" si="52"/>
        <v>6XC-00171OPEN VALUE - CSP GOBIERNO</v>
      </c>
      <c r="C1098" s="18"/>
      <c r="D1098" s="18" t="s">
        <v>122</v>
      </c>
      <c r="E1098" s="46" t="s">
        <v>2320</v>
      </c>
      <c r="F1098" s="85" t="s">
        <v>17</v>
      </c>
      <c r="G1098" s="18" t="s">
        <v>122</v>
      </c>
      <c r="H1098" s="45" t="s">
        <v>125</v>
      </c>
      <c r="I1098" s="18" t="s">
        <v>75</v>
      </c>
      <c r="J1098" s="49" t="s">
        <v>2321</v>
      </c>
      <c r="K1098" s="48" t="s">
        <v>28</v>
      </c>
      <c r="L1098" s="47" t="s">
        <v>90</v>
      </c>
      <c r="M1098" s="44" t="s">
        <v>74</v>
      </c>
      <c r="N1098" s="78" t="s">
        <v>75</v>
      </c>
      <c r="O1098" s="78" t="s">
        <v>75</v>
      </c>
      <c r="P1098" s="78" t="s">
        <v>75</v>
      </c>
      <c r="Q1098" s="43" t="s">
        <v>2320</v>
      </c>
      <c r="R1098" s="53" t="s">
        <v>2153</v>
      </c>
      <c r="S1098" s="76">
        <v>25371</v>
      </c>
      <c r="T1098" s="37">
        <v>1</v>
      </c>
      <c r="U1098" s="83">
        <v>1</v>
      </c>
      <c r="V1098" s="45">
        <f>SUMIF(ResumenCotizacion!$C:$C,E1098,ResumenCotizacion!$P:$P)</f>
        <v>0</v>
      </c>
      <c r="W1098" s="75">
        <f>IF(H1098="USD",S1098*SolCotizacion!$J$18,S1098)</f>
        <v>104718041.37</v>
      </c>
      <c r="X1098" s="3">
        <f>ROUND(W1098/(1-VLOOKUP("Total porcentaje:",ResumenCotizacion!$F:$H,3,0)),2)</f>
        <v>104718041.37</v>
      </c>
      <c r="Y1098" s="3">
        <f t="shared" si="53"/>
        <v>0</v>
      </c>
    </row>
    <row r="1099" spans="1:25" ht="14.25" x14ac:dyDescent="0.2">
      <c r="A1099" s="18" t="str">
        <f t="shared" si="51"/>
        <v>Catalogo principalOPEN VALUE - CSP GOBIERNO6XC-00172</v>
      </c>
      <c r="B1099" s="18" t="str">
        <f t="shared" si="52"/>
        <v>6XC-00172OPEN VALUE - CSP GOBIERNO</v>
      </c>
      <c r="C1099" s="18"/>
      <c r="D1099" s="18" t="s">
        <v>122</v>
      </c>
      <c r="E1099" s="46" t="s">
        <v>2322</v>
      </c>
      <c r="F1099" s="85" t="s">
        <v>17</v>
      </c>
      <c r="G1099" s="18" t="s">
        <v>122</v>
      </c>
      <c r="H1099" s="45" t="s">
        <v>125</v>
      </c>
      <c r="I1099" s="18" t="s">
        <v>75</v>
      </c>
      <c r="J1099" s="49" t="s">
        <v>2323</v>
      </c>
      <c r="K1099" s="48" t="s">
        <v>28</v>
      </c>
      <c r="L1099" s="47" t="s">
        <v>90</v>
      </c>
      <c r="M1099" s="44" t="s">
        <v>74</v>
      </c>
      <c r="N1099" s="78" t="s">
        <v>75</v>
      </c>
      <c r="O1099" s="78" t="s">
        <v>75</v>
      </c>
      <c r="P1099" s="78" t="s">
        <v>75</v>
      </c>
      <c r="Q1099" s="43" t="s">
        <v>2322</v>
      </c>
      <c r="R1099" s="53" t="s">
        <v>2153</v>
      </c>
      <c r="S1099" s="76">
        <v>10875</v>
      </c>
      <c r="T1099" s="37">
        <v>1</v>
      </c>
      <c r="U1099" s="83">
        <v>1</v>
      </c>
      <c r="V1099" s="45">
        <f>SUMIF(ResumenCotizacion!$C:$C,E1099,ResumenCotizacion!$P:$P)</f>
        <v>0</v>
      </c>
      <c r="W1099" s="75">
        <f>IF(H1099="USD",S1099*SolCotizacion!$J$18,S1099)</f>
        <v>44886236.25</v>
      </c>
      <c r="X1099" s="3">
        <f>ROUND(W1099/(1-VLOOKUP("Total porcentaje:",ResumenCotizacion!$F:$H,3,0)),2)</f>
        <v>44886236.25</v>
      </c>
      <c r="Y1099" s="3">
        <f t="shared" si="53"/>
        <v>0</v>
      </c>
    </row>
    <row r="1100" spans="1:25" ht="14.25" x14ac:dyDescent="0.2">
      <c r="A1100" s="18" t="str">
        <f t="shared" si="51"/>
        <v>Catalogo principalOPEN VALUE - CSP GOBIERNO6YH-00263</v>
      </c>
      <c r="B1100" s="18" t="str">
        <f t="shared" si="52"/>
        <v>6YH-00263OPEN VALUE - CSP GOBIERNO</v>
      </c>
      <c r="C1100" s="18"/>
      <c r="D1100" s="18" t="s">
        <v>122</v>
      </c>
      <c r="E1100" s="46" t="s">
        <v>2324</v>
      </c>
      <c r="F1100" s="85" t="s">
        <v>17</v>
      </c>
      <c r="G1100" s="18" t="s">
        <v>122</v>
      </c>
      <c r="H1100" s="45" t="s">
        <v>125</v>
      </c>
      <c r="I1100" s="18" t="s">
        <v>75</v>
      </c>
      <c r="J1100" s="49" t="s">
        <v>2325</v>
      </c>
      <c r="K1100" s="48" t="s">
        <v>28</v>
      </c>
      <c r="L1100" s="47" t="s">
        <v>90</v>
      </c>
      <c r="M1100" s="44" t="s">
        <v>74</v>
      </c>
      <c r="N1100" s="78" t="s">
        <v>75</v>
      </c>
      <c r="O1100" s="78" t="s">
        <v>75</v>
      </c>
      <c r="P1100" s="78" t="s">
        <v>75</v>
      </c>
      <c r="Q1100" s="43" t="s">
        <v>2324</v>
      </c>
      <c r="R1100" s="53" t="s">
        <v>2153</v>
      </c>
      <c r="S1100" s="76">
        <v>75</v>
      </c>
      <c r="T1100" s="37">
        <v>1</v>
      </c>
      <c r="U1100" s="83">
        <v>1</v>
      </c>
      <c r="V1100" s="45">
        <f>SUMIF(ResumenCotizacion!$C:$C,E1100,ResumenCotizacion!$P:$P)</f>
        <v>0</v>
      </c>
      <c r="W1100" s="75">
        <f>IF(H1100="USD",S1100*SolCotizacion!$J$18,S1100)</f>
        <v>309560.25</v>
      </c>
      <c r="X1100" s="3">
        <f>ROUND(W1100/(1-VLOOKUP("Total porcentaje:",ResumenCotizacion!$F:$H,3,0)),2)</f>
        <v>309560.25</v>
      </c>
      <c r="Y1100" s="3">
        <f t="shared" si="53"/>
        <v>0</v>
      </c>
    </row>
    <row r="1101" spans="1:25" ht="14.25" x14ac:dyDescent="0.2">
      <c r="A1101" s="18" t="str">
        <f t="shared" si="51"/>
        <v>Catalogo principalOPEN VALUE - CSP GOBIERNO6YH-00264</v>
      </c>
      <c r="B1101" s="18" t="str">
        <f t="shared" si="52"/>
        <v>6YH-00264OPEN VALUE - CSP GOBIERNO</v>
      </c>
      <c r="C1101" s="18"/>
      <c r="D1101" s="18" t="s">
        <v>122</v>
      </c>
      <c r="E1101" s="46" t="s">
        <v>2326</v>
      </c>
      <c r="F1101" s="85" t="s">
        <v>17</v>
      </c>
      <c r="G1101" s="18" t="s">
        <v>122</v>
      </c>
      <c r="H1101" s="45" t="s">
        <v>125</v>
      </c>
      <c r="I1101" s="18" t="s">
        <v>75</v>
      </c>
      <c r="J1101" s="49" t="s">
        <v>2327</v>
      </c>
      <c r="K1101" s="48" t="s">
        <v>28</v>
      </c>
      <c r="L1101" s="47" t="s">
        <v>90</v>
      </c>
      <c r="M1101" s="44" t="s">
        <v>74</v>
      </c>
      <c r="N1101" s="78" t="s">
        <v>75</v>
      </c>
      <c r="O1101" s="78" t="s">
        <v>75</v>
      </c>
      <c r="P1101" s="78" t="s">
        <v>75</v>
      </c>
      <c r="Q1101" s="43" t="s">
        <v>2326</v>
      </c>
      <c r="R1101" s="53" t="s">
        <v>2153</v>
      </c>
      <c r="S1101" s="76">
        <v>36</v>
      </c>
      <c r="T1101" s="37">
        <v>1</v>
      </c>
      <c r="U1101" s="83">
        <v>1</v>
      </c>
      <c r="V1101" s="45">
        <f>SUMIF(ResumenCotizacion!$C:$C,E1101,ResumenCotizacion!$P:$P)</f>
        <v>0</v>
      </c>
      <c r="W1101" s="75">
        <f>IF(H1101="USD",S1101*SolCotizacion!$J$18,S1101)</f>
        <v>148588.92000000001</v>
      </c>
      <c r="X1101" s="3">
        <f>ROUND(W1101/(1-VLOOKUP("Total porcentaje:",ResumenCotizacion!$F:$H,3,0)),2)</f>
        <v>148588.92000000001</v>
      </c>
      <c r="Y1101" s="3">
        <f t="shared" si="53"/>
        <v>0</v>
      </c>
    </row>
    <row r="1102" spans="1:25" ht="14.25" x14ac:dyDescent="0.2">
      <c r="A1102" s="18" t="str">
        <f t="shared" si="51"/>
        <v>Catalogo principalOPEN VALUE - CSP GOBIERNO6ZH-00245</v>
      </c>
      <c r="B1102" s="18" t="str">
        <f t="shared" si="52"/>
        <v>6ZH-00245OPEN VALUE - CSP GOBIERNO</v>
      </c>
      <c r="C1102" s="18"/>
      <c r="D1102" s="18" t="s">
        <v>122</v>
      </c>
      <c r="E1102" s="46" t="s">
        <v>2328</v>
      </c>
      <c r="F1102" s="85" t="s">
        <v>17</v>
      </c>
      <c r="G1102" s="18" t="s">
        <v>122</v>
      </c>
      <c r="H1102" s="45" t="s">
        <v>125</v>
      </c>
      <c r="I1102" s="18" t="s">
        <v>75</v>
      </c>
      <c r="J1102" s="49" t="s">
        <v>2329</v>
      </c>
      <c r="K1102" s="48" t="s">
        <v>28</v>
      </c>
      <c r="L1102" s="47" t="s">
        <v>90</v>
      </c>
      <c r="M1102" s="44" t="s">
        <v>74</v>
      </c>
      <c r="N1102" s="78" t="s">
        <v>75</v>
      </c>
      <c r="O1102" s="78" t="s">
        <v>75</v>
      </c>
      <c r="P1102" s="78" t="s">
        <v>75</v>
      </c>
      <c r="Q1102" s="43" t="s">
        <v>2328</v>
      </c>
      <c r="R1102" s="53" t="s">
        <v>2153</v>
      </c>
      <c r="S1102" s="76">
        <v>72</v>
      </c>
      <c r="T1102" s="37">
        <v>1</v>
      </c>
      <c r="U1102" s="83">
        <v>1</v>
      </c>
      <c r="V1102" s="45">
        <f>SUMIF(ResumenCotizacion!$C:$C,E1102,ResumenCotizacion!$P:$P)</f>
        <v>0</v>
      </c>
      <c r="W1102" s="75">
        <f>IF(H1102="USD",S1102*SolCotizacion!$J$18,S1102)</f>
        <v>297177.84000000003</v>
      </c>
      <c r="X1102" s="3">
        <f>ROUND(W1102/(1-VLOOKUP("Total porcentaje:",ResumenCotizacion!$F:$H,3,0)),2)</f>
        <v>297177.84000000003</v>
      </c>
      <c r="Y1102" s="3">
        <f t="shared" si="53"/>
        <v>0</v>
      </c>
    </row>
    <row r="1103" spans="1:25" ht="14.25" x14ac:dyDescent="0.2">
      <c r="A1103" s="18" t="str">
        <f t="shared" si="51"/>
        <v>Catalogo principalOPEN VALUE - CSP GOBIERNO6ZH-00246</v>
      </c>
      <c r="B1103" s="18" t="str">
        <f t="shared" si="52"/>
        <v>6ZH-00246OPEN VALUE - CSP GOBIERNO</v>
      </c>
      <c r="C1103" s="18"/>
      <c r="D1103" s="18" t="s">
        <v>122</v>
      </c>
      <c r="E1103" s="46" t="s">
        <v>2330</v>
      </c>
      <c r="F1103" s="85" t="s">
        <v>17</v>
      </c>
      <c r="G1103" s="18" t="s">
        <v>122</v>
      </c>
      <c r="H1103" s="45" t="s">
        <v>125</v>
      </c>
      <c r="I1103" s="18" t="s">
        <v>75</v>
      </c>
      <c r="J1103" s="49" t="s">
        <v>2331</v>
      </c>
      <c r="K1103" s="48" t="s">
        <v>28</v>
      </c>
      <c r="L1103" s="47" t="s">
        <v>90</v>
      </c>
      <c r="M1103" s="44" t="s">
        <v>74</v>
      </c>
      <c r="N1103" s="78" t="s">
        <v>75</v>
      </c>
      <c r="O1103" s="78" t="s">
        <v>75</v>
      </c>
      <c r="P1103" s="78" t="s">
        <v>75</v>
      </c>
      <c r="Q1103" s="43" t="s">
        <v>2330</v>
      </c>
      <c r="R1103" s="53" t="s">
        <v>2153</v>
      </c>
      <c r="S1103" s="76">
        <v>93</v>
      </c>
      <c r="T1103" s="37">
        <v>1</v>
      </c>
      <c r="U1103" s="83">
        <v>1</v>
      </c>
      <c r="V1103" s="45">
        <f>SUMIF(ResumenCotizacion!$C:$C,E1103,ResumenCotizacion!$P:$P)</f>
        <v>0</v>
      </c>
      <c r="W1103" s="75">
        <f>IF(H1103="USD",S1103*SolCotizacion!$J$18,S1103)</f>
        <v>383854.71</v>
      </c>
      <c r="X1103" s="3">
        <f>ROUND(W1103/(1-VLOOKUP("Total porcentaje:",ResumenCotizacion!$F:$H,3,0)),2)</f>
        <v>383854.71</v>
      </c>
      <c r="Y1103" s="3">
        <f t="shared" si="53"/>
        <v>0</v>
      </c>
    </row>
    <row r="1104" spans="1:25" ht="14.25" x14ac:dyDescent="0.2">
      <c r="A1104" s="18" t="str">
        <f t="shared" si="51"/>
        <v>Catalogo principalOPEN VALUE - CSP GOBIERNO6ZH-00247</v>
      </c>
      <c r="B1104" s="18" t="str">
        <f t="shared" si="52"/>
        <v>6ZH-00247OPEN VALUE - CSP GOBIERNO</v>
      </c>
      <c r="C1104" s="18"/>
      <c r="D1104" s="18" t="s">
        <v>122</v>
      </c>
      <c r="E1104" s="46" t="s">
        <v>2332</v>
      </c>
      <c r="F1104" s="85" t="s">
        <v>17</v>
      </c>
      <c r="G1104" s="18" t="s">
        <v>122</v>
      </c>
      <c r="H1104" s="45" t="s">
        <v>125</v>
      </c>
      <c r="I1104" s="18" t="s">
        <v>75</v>
      </c>
      <c r="J1104" s="49" t="s">
        <v>2333</v>
      </c>
      <c r="K1104" s="48" t="s">
        <v>28</v>
      </c>
      <c r="L1104" s="47" t="s">
        <v>90</v>
      </c>
      <c r="M1104" s="44" t="s">
        <v>74</v>
      </c>
      <c r="N1104" s="78" t="s">
        <v>75</v>
      </c>
      <c r="O1104" s="78" t="s">
        <v>75</v>
      </c>
      <c r="P1104" s="78" t="s">
        <v>75</v>
      </c>
      <c r="Q1104" s="43" t="s">
        <v>2332</v>
      </c>
      <c r="R1104" s="53" t="s">
        <v>2153</v>
      </c>
      <c r="S1104" s="76">
        <v>30</v>
      </c>
      <c r="T1104" s="37">
        <v>1</v>
      </c>
      <c r="U1104" s="83">
        <v>1</v>
      </c>
      <c r="V1104" s="45">
        <f>SUMIF(ResumenCotizacion!$C:$C,E1104,ResumenCotizacion!$P:$P)</f>
        <v>0</v>
      </c>
      <c r="W1104" s="75">
        <f>IF(H1104="USD",S1104*SolCotizacion!$J$18,S1104)</f>
        <v>123824.1</v>
      </c>
      <c r="X1104" s="3">
        <f>ROUND(W1104/(1-VLOOKUP("Total porcentaje:",ResumenCotizacion!$F:$H,3,0)),2)</f>
        <v>123824.1</v>
      </c>
      <c r="Y1104" s="3">
        <f t="shared" si="53"/>
        <v>0</v>
      </c>
    </row>
    <row r="1105" spans="1:25" ht="14.25" x14ac:dyDescent="0.2">
      <c r="A1105" s="18" t="str">
        <f t="shared" si="51"/>
        <v>Catalogo principalOPEN VALUE - CSP GOBIERNO6ZH-00248</v>
      </c>
      <c r="B1105" s="18" t="str">
        <f t="shared" si="52"/>
        <v>6ZH-00248OPEN VALUE - CSP GOBIERNO</v>
      </c>
      <c r="C1105" s="18"/>
      <c r="D1105" s="18" t="s">
        <v>122</v>
      </c>
      <c r="E1105" s="46" t="s">
        <v>2334</v>
      </c>
      <c r="F1105" s="85" t="s">
        <v>17</v>
      </c>
      <c r="G1105" s="18" t="s">
        <v>122</v>
      </c>
      <c r="H1105" s="45" t="s">
        <v>125</v>
      </c>
      <c r="I1105" s="18" t="s">
        <v>75</v>
      </c>
      <c r="J1105" s="49" t="s">
        <v>2335</v>
      </c>
      <c r="K1105" s="48" t="s">
        <v>28</v>
      </c>
      <c r="L1105" s="47" t="s">
        <v>90</v>
      </c>
      <c r="M1105" s="44" t="s">
        <v>74</v>
      </c>
      <c r="N1105" s="78" t="s">
        <v>75</v>
      </c>
      <c r="O1105" s="78" t="s">
        <v>75</v>
      </c>
      <c r="P1105" s="78" t="s">
        <v>75</v>
      </c>
      <c r="Q1105" s="43" t="s">
        <v>2334</v>
      </c>
      <c r="R1105" s="53" t="s">
        <v>2153</v>
      </c>
      <c r="S1105" s="76">
        <v>39</v>
      </c>
      <c r="T1105" s="37">
        <v>1</v>
      </c>
      <c r="U1105" s="83">
        <v>1</v>
      </c>
      <c r="V1105" s="45">
        <f>SUMIF(ResumenCotizacion!$C:$C,E1105,ResumenCotizacion!$P:$P)</f>
        <v>0</v>
      </c>
      <c r="W1105" s="75">
        <f>IF(H1105="USD",S1105*SolCotizacion!$J$18,S1105)</f>
        <v>160971.33000000002</v>
      </c>
      <c r="X1105" s="3">
        <f>ROUND(W1105/(1-VLOOKUP("Total porcentaje:",ResumenCotizacion!$F:$H,3,0)),2)</f>
        <v>160971.32999999999</v>
      </c>
      <c r="Y1105" s="3">
        <f t="shared" si="53"/>
        <v>0</v>
      </c>
    </row>
    <row r="1106" spans="1:25" ht="14.25" x14ac:dyDescent="0.2">
      <c r="A1106" s="18" t="str">
        <f t="shared" si="51"/>
        <v>Catalogo principalOPEN VALUE - CSP GOBIERNO76A-00412</v>
      </c>
      <c r="B1106" s="18" t="str">
        <f t="shared" si="52"/>
        <v>76A-00412OPEN VALUE - CSP GOBIERNO</v>
      </c>
      <c r="C1106" s="18"/>
      <c r="D1106" s="18" t="s">
        <v>122</v>
      </c>
      <c r="E1106" s="46" t="s">
        <v>2336</v>
      </c>
      <c r="F1106" s="85" t="s">
        <v>17</v>
      </c>
      <c r="G1106" s="18" t="s">
        <v>122</v>
      </c>
      <c r="H1106" s="45" t="s">
        <v>125</v>
      </c>
      <c r="I1106" s="18" t="s">
        <v>75</v>
      </c>
      <c r="J1106" s="49" t="s">
        <v>2337</v>
      </c>
      <c r="K1106" s="48" t="s">
        <v>28</v>
      </c>
      <c r="L1106" s="47" t="s">
        <v>90</v>
      </c>
      <c r="M1106" s="44" t="s">
        <v>74</v>
      </c>
      <c r="N1106" s="78" t="s">
        <v>75</v>
      </c>
      <c r="O1106" s="78" t="s">
        <v>75</v>
      </c>
      <c r="P1106" s="78" t="s">
        <v>75</v>
      </c>
      <c r="Q1106" s="43" t="s">
        <v>2336</v>
      </c>
      <c r="R1106" s="53" t="s">
        <v>2153</v>
      </c>
      <c r="S1106" s="76">
        <v>840</v>
      </c>
      <c r="T1106" s="37">
        <v>1</v>
      </c>
      <c r="U1106" s="83">
        <v>1</v>
      </c>
      <c r="V1106" s="45">
        <f>SUMIF(ResumenCotizacion!$C:$C,E1106,ResumenCotizacion!$P:$P)</f>
        <v>0</v>
      </c>
      <c r="W1106" s="75">
        <f>IF(H1106="USD",S1106*SolCotizacion!$J$18,S1106)</f>
        <v>3467074.8000000003</v>
      </c>
      <c r="X1106" s="3">
        <f>ROUND(W1106/(1-VLOOKUP("Total porcentaje:",ResumenCotizacion!$F:$H,3,0)),2)</f>
        <v>3467074.8</v>
      </c>
      <c r="Y1106" s="3">
        <f t="shared" si="53"/>
        <v>0</v>
      </c>
    </row>
    <row r="1107" spans="1:25" ht="14.25" x14ac:dyDescent="0.2">
      <c r="A1107" s="18" t="str">
        <f t="shared" si="51"/>
        <v>Catalogo principalOPEN VALUE - CSP GOBIERNO76A-00413</v>
      </c>
      <c r="B1107" s="18" t="str">
        <f t="shared" si="52"/>
        <v>76A-00413OPEN VALUE - CSP GOBIERNO</v>
      </c>
      <c r="C1107" s="18"/>
      <c r="D1107" s="18" t="s">
        <v>122</v>
      </c>
      <c r="E1107" s="46" t="s">
        <v>2338</v>
      </c>
      <c r="F1107" s="85" t="s">
        <v>17</v>
      </c>
      <c r="G1107" s="18" t="s">
        <v>122</v>
      </c>
      <c r="H1107" s="45" t="s">
        <v>125</v>
      </c>
      <c r="I1107" s="18" t="s">
        <v>75</v>
      </c>
      <c r="J1107" s="49" t="s">
        <v>2339</v>
      </c>
      <c r="K1107" s="48" t="s">
        <v>28</v>
      </c>
      <c r="L1107" s="47" t="s">
        <v>90</v>
      </c>
      <c r="M1107" s="44" t="s">
        <v>74</v>
      </c>
      <c r="N1107" s="78" t="s">
        <v>75</v>
      </c>
      <c r="O1107" s="78" t="s">
        <v>75</v>
      </c>
      <c r="P1107" s="78" t="s">
        <v>75</v>
      </c>
      <c r="Q1107" s="43" t="s">
        <v>2338</v>
      </c>
      <c r="R1107" s="53" t="s">
        <v>2153</v>
      </c>
      <c r="S1107" s="76">
        <v>1086</v>
      </c>
      <c r="T1107" s="37">
        <v>1</v>
      </c>
      <c r="U1107" s="83">
        <v>1</v>
      </c>
      <c r="V1107" s="45">
        <f>SUMIF(ResumenCotizacion!$C:$C,E1107,ResumenCotizacion!$P:$P)</f>
        <v>0</v>
      </c>
      <c r="W1107" s="75">
        <f>IF(H1107="USD",S1107*SolCotizacion!$J$18,S1107)</f>
        <v>4482432.42</v>
      </c>
      <c r="X1107" s="3">
        <f>ROUND(W1107/(1-VLOOKUP("Total porcentaje:",ResumenCotizacion!$F:$H,3,0)),2)</f>
        <v>4482432.42</v>
      </c>
      <c r="Y1107" s="3">
        <f t="shared" si="53"/>
        <v>0</v>
      </c>
    </row>
    <row r="1108" spans="1:25" ht="14.25" x14ac:dyDescent="0.2">
      <c r="A1108" s="18" t="str">
        <f t="shared" si="51"/>
        <v>Catalogo principalOPEN VALUE - CSP GOBIERNO76A-00414</v>
      </c>
      <c r="B1108" s="18" t="str">
        <f t="shared" si="52"/>
        <v>76A-00414OPEN VALUE - CSP GOBIERNO</v>
      </c>
      <c r="C1108" s="18"/>
      <c r="D1108" s="18" t="s">
        <v>122</v>
      </c>
      <c r="E1108" s="46" t="s">
        <v>2340</v>
      </c>
      <c r="F1108" s="85" t="s">
        <v>17</v>
      </c>
      <c r="G1108" s="18" t="s">
        <v>122</v>
      </c>
      <c r="H1108" s="45" t="s">
        <v>125</v>
      </c>
      <c r="I1108" s="18" t="s">
        <v>75</v>
      </c>
      <c r="J1108" s="49" t="s">
        <v>2341</v>
      </c>
      <c r="K1108" s="48" t="s">
        <v>28</v>
      </c>
      <c r="L1108" s="47" t="s">
        <v>90</v>
      </c>
      <c r="M1108" s="44" t="s">
        <v>74</v>
      </c>
      <c r="N1108" s="78" t="s">
        <v>75</v>
      </c>
      <c r="O1108" s="78" t="s">
        <v>75</v>
      </c>
      <c r="P1108" s="78" t="s">
        <v>75</v>
      </c>
      <c r="Q1108" s="43" t="s">
        <v>2340</v>
      </c>
      <c r="R1108" s="53" t="s">
        <v>2153</v>
      </c>
      <c r="S1108" s="76">
        <v>402</v>
      </c>
      <c r="T1108" s="37">
        <v>1</v>
      </c>
      <c r="U1108" s="83">
        <v>1</v>
      </c>
      <c r="V1108" s="45">
        <f>SUMIF(ResumenCotizacion!$C:$C,E1108,ResumenCotizacion!$P:$P)</f>
        <v>0</v>
      </c>
      <c r="W1108" s="75">
        <f>IF(H1108="USD",S1108*SolCotizacion!$J$18,S1108)</f>
        <v>1659242.9400000002</v>
      </c>
      <c r="X1108" s="3">
        <f>ROUND(W1108/(1-VLOOKUP("Total porcentaje:",ResumenCotizacion!$F:$H,3,0)),2)</f>
        <v>1659242.94</v>
      </c>
      <c r="Y1108" s="3">
        <f t="shared" si="53"/>
        <v>0</v>
      </c>
    </row>
    <row r="1109" spans="1:25" ht="14.25" x14ac:dyDescent="0.2">
      <c r="A1109" s="18" t="str">
        <f t="shared" si="51"/>
        <v>Catalogo principalOPEN VALUE - CSP GOBIERNO76A-00415</v>
      </c>
      <c r="B1109" s="18" t="str">
        <f t="shared" si="52"/>
        <v>76A-00415OPEN VALUE - CSP GOBIERNO</v>
      </c>
      <c r="C1109" s="18"/>
      <c r="D1109" s="18" t="s">
        <v>122</v>
      </c>
      <c r="E1109" s="46" t="s">
        <v>2342</v>
      </c>
      <c r="F1109" s="85" t="s">
        <v>17</v>
      </c>
      <c r="G1109" s="18" t="s">
        <v>122</v>
      </c>
      <c r="H1109" s="45" t="s">
        <v>125</v>
      </c>
      <c r="I1109" s="18" t="s">
        <v>75</v>
      </c>
      <c r="J1109" s="49" t="s">
        <v>2343</v>
      </c>
      <c r="K1109" s="48" t="s">
        <v>28</v>
      </c>
      <c r="L1109" s="47" t="s">
        <v>90</v>
      </c>
      <c r="M1109" s="44" t="s">
        <v>74</v>
      </c>
      <c r="N1109" s="78" t="s">
        <v>75</v>
      </c>
      <c r="O1109" s="78" t="s">
        <v>75</v>
      </c>
      <c r="P1109" s="78" t="s">
        <v>75</v>
      </c>
      <c r="Q1109" s="43" t="s">
        <v>2342</v>
      </c>
      <c r="R1109" s="53" t="s">
        <v>2153</v>
      </c>
      <c r="S1109" s="76">
        <v>519</v>
      </c>
      <c r="T1109" s="37">
        <v>1</v>
      </c>
      <c r="U1109" s="83">
        <v>1</v>
      </c>
      <c r="V1109" s="45">
        <f>SUMIF(ResumenCotizacion!$C:$C,E1109,ResumenCotizacion!$P:$P)</f>
        <v>0</v>
      </c>
      <c r="W1109" s="75">
        <f>IF(H1109="USD",S1109*SolCotizacion!$J$18,S1109)</f>
        <v>2142156.9300000002</v>
      </c>
      <c r="X1109" s="3">
        <f>ROUND(W1109/(1-VLOOKUP("Total porcentaje:",ResumenCotizacion!$F:$H,3,0)),2)</f>
        <v>2142156.9300000002</v>
      </c>
      <c r="Y1109" s="3">
        <f t="shared" si="53"/>
        <v>0</v>
      </c>
    </row>
    <row r="1110" spans="1:25" ht="14.25" x14ac:dyDescent="0.2">
      <c r="A1110" s="18" t="str">
        <f t="shared" si="51"/>
        <v>Catalogo principalOPEN VALUE - CSP GOBIERNO76A-00416</v>
      </c>
      <c r="B1110" s="18" t="str">
        <f t="shared" si="52"/>
        <v>76A-00416OPEN VALUE - CSP GOBIERNO</v>
      </c>
      <c r="C1110" s="18"/>
      <c r="D1110" s="18" t="s">
        <v>122</v>
      </c>
      <c r="E1110" s="46" t="s">
        <v>2344</v>
      </c>
      <c r="F1110" s="85" t="s">
        <v>17</v>
      </c>
      <c r="G1110" s="18" t="s">
        <v>122</v>
      </c>
      <c r="H1110" s="45" t="s">
        <v>125</v>
      </c>
      <c r="I1110" s="18" t="s">
        <v>75</v>
      </c>
      <c r="J1110" s="49" t="s">
        <v>2345</v>
      </c>
      <c r="K1110" s="48" t="s">
        <v>28</v>
      </c>
      <c r="L1110" s="47" t="s">
        <v>90</v>
      </c>
      <c r="M1110" s="44" t="s">
        <v>74</v>
      </c>
      <c r="N1110" s="78" t="s">
        <v>75</v>
      </c>
      <c r="O1110" s="78" t="s">
        <v>75</v>
      </c>
      <c r="P1110" s="78" t="s">
        <v>75</v>
      </c>
      <c r="Q1110" s="43" t="s">
        <v>2344</v>
      </c>
      <c r="R1110" s="53" t="s">
        <v>2153</v>
      </c>
      <c r="S1110" s="76">
        <v>483</v>
      </c>
      <c r="T1110" s="37">
        <v>1</v>
      </c>
      <c r="U1110" s="83">
        <v>1</v>
      </c>
      <c r="V1110" s="45">
        <f>SUMIF(ResumenCotizacion!$C:$C,E1110,ResumenCotizacion!$P:$P)</f>
        <v>0</v>
      </c>
      <c r="W1110" s="75">
        <f>IF(H1110="USD",S1110*SolCotizacion!$J$18,S1110)</f>
        <v>1993568.01</v>
      </c>
      <c r="X1110" s="3">
        <f>ROUND(W1110/(1-VLOOKUP("Total porcentaje:",ResumenCotizacion!$F:$H,3,0)),2)</f>
        <v>1993568.01</v>
      </c>
      <c r="Y1110" s="3">
        <f t="shared" si="53"/>
        <v>0</v>
      </c>
    </row>
    <row r="1111" spans="1:25" ht="14.25" x14ac:dyDescent="0.2">
      <c r="A1111" s="18" t="str">
        <f t="shared" si="51"/>
        <v>Catalogo principalOPEN VALUE - CSP GOBIERNO76A-00417</v>
      </c>
      <c r="B1111" s="18" t="str">
        <f t="shared" si="52"/>
        <v>76A-00417OPEN VALUE - CSP GOBIERNO</v>
      </c>
      <c r="C1111" s="18"/>
      <c r="D1111" s="18" t="s">
        <v>122</v>
      </c>
      <c r="E1111" s="46" t="s">
        <v>2346</v>
      </c>
      <c r="F1111" s="85" t="s">
        <v>17</v>
      </c>
      <c r="G1111" s="18" t="s">
        <v>122</v>
      </c>
      <c r="H1111" s="45" t="s">
        <v>125</v>
      </c>
      <c r="I1111" s="18" t="s">
        <v>75</v>
      </c>
      <c r="J1111" s="49" t="s">
        <v>2347</v>
      </c>
      <c r="K1111" s="48" t="s">
        <v>28</v>
      </c>
      <c r="L1111" s="47" t="s">
        <v>90</v>
      </c>
      <c r="M1111" s="44" t="s">
        <v>74</v>
      </c>
      <c r="N1111" s="78" t="s">
        <v>75</v>
      </c>
      <c r="O1111" s="78" t="s">
        <v>75</v>
      </c>
      <c r="P1111" s="78" t="s">
        <v>75</v>
      </c>
      <c r="Q1111" s="43" t="s">
        <v>2346</v>
      </c>
      <c r="R1111" s="53" t="s">
        <v>2153</v>
      </c>
      <c r="S1111" s="76">
        <v>625</v>
      </c>
      <c r="T1111" s="37">
        <v>1</v>
      </c>
      <c r="U1111" s="83">
        <v>1</v>
      </c>
      <c r="V1111" s="45">
        <f>SUMIF(ResumenCotizacion!$C:$C,E1111,ResumenCotizacion!$P:$P)</f>
        <v>0</v>
      </c>
      <c r="W1111" s="75">
        <f>IF(H1111="USD",S1111*SolCotizacion!$J$18,S1111)</f>
        <v>2579668.75</v>
      </c>
      <c r="X1111" s="3">
        <f>ROUND(W1111/(1-VLOOKUP("Total porcentaje:",ResumenCotizacion!$F:$H,3,0)),2)</f>
        <v>2579668.75</v>
      </c>
      <c r="Y1111" s="3">
        <f t="shared" si="53"/>
        <v>0</v>
      </c>
    </row>
    <row r="1112" spans="1:25" ht="14.25" x14ac:dyDescent="0.2">
      <c r="A1112" s="18" t="str">
        <f t="shared" si="51"/>
        <v>Catalogo principalOPEN VALUE - CSP GOBIERNO76A-00794</v>
      </c>
      <c r="B1112" s="18" t="str">
        <f t="shared" si="52"/>
        <v>76A-00794OPEN VALUE - CSP GOBIERNO</v>
      </c>
      <c r="C1112" s="18"/>
      <c r="D1112" s="18" t="s">
        <v>122</v>
      </c>
      <c r="E1112" s="46" t="s">
        <v>2348</v>
      </c>
      <c r="F1112" s="85" t="s">
        <v>17</v>
      </c>
      <c r="G1112" s="18" t="s">
        <v>122</v>
      </c>
      <c r="H1112" s="45" t="s">
        <v>125</v>
      </c>
      <c r="I1112" s="18" t="s">
        <v>75</v>
      </c>
      <c r="J1112" s="49" t="s">
        <v>2349</v>
      </c>
      <c r="K1112" s="48" t="s">
        <v>28</v>
      </c>
      <c r="L1112" s="47" t="s">
        <v>90</v>
      </c>
      <c r="M1112" s="44" t="s">
        <v>74</v>
      </c>
      <c r="N1112" s="78" t="s">
        <v>75</v>
      </c>
      <c r="O1112" s="78" t="s">
        <v>75</v>
      </c>
      <c r="P1112" s="78" t="s">
        <v>75</v>
      </c>
      <c r="Q1112" s="43" t="s">
        <v>2348</v>
      </c>
      <c r="R1112" s="53" t="s">
        <v>2153</v>
      </c>
      <c r="S1112" s="76">
        <v>1020</v>
      </c>
      <c r="T1112" s="37">
        <v>1</v>
      </c>
      <c r="U1112" s="83">
        <v>1</v>
      </c>
      <c r="V1112" s="45">
        <f>SUMIF(ResumenCotizacion!$C:$C,E1112,ResumenCotizacion!$P:$P)</f>
        <v>0</v>
      </c>
      <c r="W1112" s="75">
        <f>IF(H1112="USD",S1112*SolCotizacion!$J$18,S1112)</f>
        <v>4210019.4000000004</v>
      </c>
      <c r="X1112" s="3">
        <f>ROUND(W1112/(1-VLOOKUP("Total porcentaje:",ResumenCotizacion!$F:$H,3,0)),2)</f>
        <v>4210019.4000000004</v>
      </c>
      <c r="Y1112" s="3">
        <f t="shared" si="53"/>
        <v>0</v>
      </c>
    </row>
    <row r="1113" spans="1:25" ht="14.25" x14ac:dyDescent="0.2">
      <c r="A1113" s="18" t="str">
        <f t="shared" si="51"/>
        <v>Catalogo principalOPEN VALUE - CSP GOBIERNO76A-00795</v>
      </c>
      <c r="B1113" s="18" t="str">
        <f t="shared" si="52"/>
        <v>76A-00795OPEN VALUE - CSP GOBIERNO</v>
      </c>
      <c r="C1113" s="18"/>
      <c r="D1113" s="18" t="s">
        <v>122</v>
      </c>
      <c r="E1113" s="46" t="s">
        <v>2350</v>
      </c>
      <c r="F1113" s="85" t="s">
        <v>17</v>
      </c>
      <c r="G1113" s="18" t="s">
        <v>122</v>
      </c>
      <c r="H1113" s="45" t="s">
        <v>125</v>
      </c>
      <c r="I1113" s="18" t="s">
        <v>75</v>
      </c>
      <c r="J1113" s="49" t="s">
        <v>2351</v>
      </c>
      <c r="K1113" s="48" t="s">
        <v>28</v>
      </c>
      <c r="L1113" s="47" t="s">
        <v>90</v>
      </c>
      <c r="M1113" s="44" t="s">
        <v>74</v>
      </c>
      <c r="N1113" s="78" t="s">
        <v>75</v>
      </c>
      <c r="O1113" s="78" t="s">
        <v>75</v>
      </c>
      <c r="P1113" s="78" t="s">
        <v>75</v>
      </c>
      <c r="Q1113" s="43" t="s">
        <v>2350</v>
      </c>
      <c r="R1113" s="53" t="s">
        <v>2153</v>
      </c>
      <c r="S1113" s="76">
        <v>1317</v>
      </c>
      <c r="T1113" s="37">
        <v>1</v>
      </c>
      <c r="U1113" s="83">
        <v>1</v>
      </c>
      <c r="V1113" s="45">
        <f>SUMIF(ResumenCotizacion!$C:$C,E1113,ResumenCotizacion!$P:$P)</f>
        <v>0</v>
      </c>
      <c r="W1113" s="75">
        <f>IF(H1113="USD",S1113*SolCotizacion!$J$18,S1113)</f>
        <v>5435877.9900000002</v>
      </c>
      <c r="X1113" s="3">
        <f>ROUND(W1113/(1-VLOOKUP("Total porcentaje:",ResumenCotizacion!$F:$H,3,0)),2)</f>
        <v>5435877.9900000002</v>
      </c>
      <c r="Y1113" s="3">
        <f t="shared" si="53"/>
        <v>0</v>
      </c>
    </row>
    <row r="1114" spans="1:25" ht="14.25" x14ac:dyDescent="0.2">
      <c r="A1114" s="18" t="str">
        <f t="shared" si="51"/>
        <v>Catalogo principalOPEN VALUE - CSP GOBIERNO76A-00796</v>
      </c>
      <c r="B1114" s="18" t="str">
        <f t="shared" si="52"/>
        <v>76A-00796OPEN VALUE - CSP GOBIERNO</v>
      </c>
      <c r="C1114" s="18"/>
      <c r="D1114" s="18" t="s">
        <v>122</v>
      </c>
      <c r="E1114" s="46" t="s">
        <v>2352</v>
      </c>
      <c r="F1114" s="85" t="s">
        <v>17</v>
      </c>
      <c r="G1114" s="18" t="s">
        <v>122</v>
      </c>
      <c r="H1114" s="45" t="s">
        <v>125</v>
      </c>
      <c r="I1114" s="18" t="s">
        <v>75</v>
      </c>
      <c r="J1114" s="49" t="s">
        <v>2353</v>
      </c>
      <c r="K1114" s="48" t="s">
        <v>28</v>
      </c>
      <c r="L1114" s="47" t="s">
        <v>90</v>
      </c>
      <c r="M1114" s="44" t="s">
        <v>74</v>
      </c>
      <c r="N1114" s="78" t="s">
        <v>75</v>
      </c>
      <c r="O1114" s="78" t="s">
        <v>75</v>
      </c>
      <c r="P1114" s="78" t="s">
        <v>75</v>
      </c>
      <c r="Q1114" s="43" t="s">
        <v>2352</v>
      </c>
      <c r="R1114" s="53" t="s">
        <v>2153</v>
      </c>
      <c r="S1114" s="76">
        <v>534</v>
      </c>
      <c r="T1114" s="37">
        <v>1</v>
      </c>
      <c r="U1114" s="83">
        <v>1</v>
      </c>
      <c r="V1114" s="45">
        <f>SUMIF(ResumenCotizacion!$C:$C,E1114,ResumenCotizacion!$P:$P)</f>
        <v>0</v>
      </c>
      <c r="W1114" s="75">
        <f>IF(H1114="USD",S1114*SolCotizacion!$J$18,S1114)</f>
        <v>2204068.98</v>
      </c>
      <c r="X1114" s="3">
        <f>ROUND(W1114/(1-VLOOKUP("Total porcentaje:",ResumenCotizacion!$F:$H,3,0)),2)</f>
        <v>2204068.98</v>
      </c>
      <c r="Y1114" s="3">
        <f t="shared" si="53"/>
        <v>0</v>
      </c>
    </row>
    <row r="1115" spans="1:25" ht="14.25" x14ac:dyDescent="0.2">
      <c r="A1115" s="18" t="str">
        <f t="shared" si="51"/>
        <v>Catalogo principalOPEN VALUE - CSP GOBIERNO76A-00797</v>
      </c>
      <c r="B1115" s="18" t="str">
        <f t="shared" si="52"/>
        <v>76A-00797OPEN VALUE - CSP GOBIERNO</v>
      </c>
      <c r="C1115" s="18"/>
      <c r="D1115" s="18" t="s">
        <v>122</v>
      </c>
      <c r="E1115" s="46" t="s">
        <v>2354</v>
      </c>
      <c r="F1115" s="85" t="s">
        <v>17</v>
      </c>
      <c r="G1115" s="18" t="s">
        <v>122</v>
      </c>
      <c r="H1115" s="45" t="s">
        <v>125</v>
      </c>
      <c r="I1115" s="18" t="s">
        <v>75</v>
      </c>
      <c r="J1115" s="49" t="s">
        <v>2355</v>
      </c>
      <c r="K1115" s="48" t="s">
        <v>28</v>
      </c>
      <c r="L1115" s="47" t="s">
        <v>90</v>
      </c>
      <c r="M1115" s="44" t="s">
        <v>74</v>
      </c>
      <c r="N1115" s="78" t="s">
        <v>75</v>
      </c>
      <c r="O1115" s="78" t="s">
        <v>75</v>
      </c>
      <c r="P1115" s="78" t="s">
        <v>75</v>
      </c>
      <c r="Q1115" s="43" t="s">
        <v>2354</v>
      </c>
      <c r="R1115" s="53" t="s">
        <v>2153</v>
      </c>
      <c r="S1115" s="76">
        <v>690</v>
      </c>
      <c r="T1115" s="37">
        <v>1</v>
      </c>
      <c r="U1115" s="83">
        <v>1</v>
      </c>
      <c r="V1115" s="45">
        <f>SUMIF(ResumenCotizacion!$C:$C,E1115,ResumenCotizacion!$P:$P)</f>
        <v>0</v>
      </c>
      <c r="W1115" s="75">
        <f>IF(H1115="USD",S1115*SolCotizacion!$J$18,S1115)</f>
        <v>2847954.3000000003</v>
      </c>
      <c r="X1115" s="3">
        <f>ROUND(W1115/(1-VLOOKUP("Total porcentaje:",ResumenCotizacion!$F:$H,3,0)),2)</f>
        <v>2847954.3</v>
      </c>
      <c r="Y1115" s="3">
        <f t="shared" si="53"/>
        <v>0</v>
      </c>
    </row>
    <row r="1116" spans="1:25" ht="14.25" x14ac:dyDescent="0.2">
      <c r="A1116" s="18" t="str">
        <f t="shared" si="51"/>
        <v>Catalogo principalOPEN VALUE - CSP GOBIERNO76A-00798</v>
      </c>
      <c r="B1116" s="18" t="str">
        <f t="shared" si="52"/>
        <v>76A-00798OPEN VALUE - CSP GOBIERNO</v>
      </c>
      <c r="C1116" s="18"/>
      <c r="D1116" s="18" t="s">
        <v>122</v>
      </c>
      <c r="E1116" s="46" t="s">
        <v>2356</v>
      </c>
      <c r="F1116" s="85" t="s">
        <v>17</v>
      </c>
      <c r="G1116" s="18" t="s">
        <v>122</v>
      </c>
      <c r="H1116" s="45" t="s">
        <v>125</v>
      </c>
      <c r="I1116" s="18" t="s">
        <v>75</v>
      </c>
      <c r="J1116" s="49" t="s">
        <v>2357</v>
      </c>
      <c r="K1116" s="48" t="s">
        <v>28</v>
      </c>
      <c r="L1116" s="47" t="s">
        <v>90</v>
      </c>
      <c r="M1116" s="44" t="s">
        <v>74</v>
      </c>
      <c r="N1116" s="78" t="s">
        <v>75</v>
      </c>
      <c r="O1116" s="78" t="s">
        <v>75</v>
      </c>
      <c r="P1116" s="78" t="s">
        <v>75</v>
      </c>
      <c r="Q1116" s="43" t="s">
        <v>2356</v>
      </c>
      <c r="R1116" s="53" t="s">
        <v>2153</v>
      </c>
      <c r="S1116" s="76">
        <v>510</v>
      </c>
      <c r="T1116" s="37">
        <v>1</v>
      </c>
      <c r="U1116" s="83">
        <v>1</v>
      </c>
      <c r="V1116" s="45">
        <f>SUMIF(ResumenCotizacion!$C:$C,E1116,ResumenCotizacion!$P:$P)</f>
        <v>0</v>
      </c>
      <c r="W1116" s="75">
        <f>IF(H1116="USD",S1116*SolCotizacion!$J$18,S1116)</f>
        <v>2105009.7000000002</v>
      </c>
      <c r="X1116" s="3">
        <f>ROUND(W1116/(1-VLOOKUP("Total porcentaje:",ResumenCotizacion!$F:$H,3,0)),2)</f>
        <v>2105009.7000000002</v>
      </c>
      <c r="Y1116" s="3">
        <f t="shared" si="53"/>
        <v>0</v>
      </c>
    </row>
    <row r="1117" spans="1:25" ht="14.25" x14ac:dyDescent="0.2">
      <c r="A1117" s="18" t="str">
        <f t="shared" si="51"/>
        <v>Catalogo principalOPEN VALUE - CSP GOBIERNO76A-00799</v>
      </c>
      <c r="B1117" s="18" t="str">
        <f t="shared" si="52"/>
        <v>76A-00799OPEN VALUE - CSP GOBIERNO</v>
      </c>
      <c r="C1117" s="18"/>
      <c r="D1117" s="18" t="s">
        <v>122</v>
      </c>
      <c r="E1117" s="46" t="s">
        <v>2358</v>
      </c>
      <c r="F1117" s="85" t="s">
        <v>17</v>
      </c>
      <c r="G1117" s="18" t="s">
        <v>122</v>
      </c>
      <c r="H1117" s="45" t="s">
        <v>125</v>
      </c>
      <c r="I1117" s="18" t="s">
        <v>75</v>
      </c>
      <c r="J1117" s="49" t="s">
        <v>2359</v>
      </c>
      <c r="K1117" s="48" t="s">
        <v>28</v>
      </c>
      <c r="L1117" s="47" t="s">
        <v>90</v>
      </c>
      <c r="M1117" s="44" t="s">
        <v>74</v>
      </c>
      <c r="N1117" s="78" t="s">
        <v>75</v>
      </c>
      <c r="O1117" s="78" t="s">
        <v>75</v>
      </c>
      <c r="P1117" s="78" t="s">
        <v>75</v>
      </c>
      <c r="Q1117" s="43" t="s">
        <v>2358</v>
      </c>
      <c r="R1117" s="53" t="s">
        <v>2153</v>
      </c>
      <c r="S1117" s="76">
        <v>660</v>
      </c>
      <c r="T1117" s="37">
        <v>1</v>
      </c>
      <c r="U1117" s="83">
        <v>1</v>
      </c>
      <c r="V1117" s="45">
        <f>SUMIF(ResumenCotizacion!$C:$C,E1117,ResumenCotizacion!$P:$P)</f>
        <v>0</v>
      </c>
      <c r="W1117" s="75">
        <f>IF(H1117="USD",S1117*SolCotizacion!$J$18,S1117)</f>
        <v>2724130.2</v>
      </c>
      <c r="X1117" s="3">
        <f>ROUND(W1117/(1-VLOOKUP("Total porcentaje:",ResumenCotizacion!$F:$H,3,0)),2)</f>
        <v>2724130.2</v>
      </c>
      <c r="Y1117" s="3">
        <f t="shared" si="53"/>
        <v>0</v>
      </c>
    </row>
    <row r="1118" spans="1:25" ht="14.25" x14ac:dyDescent="0.2">
      <c r="A1118" s="18" t="str">
        <f t="shared" si="51"/>
        <v>Catalogo principalOPEN VALUE - CSP GOBIERNO76M-01045</v>
      </c>
      <c r="B1118" s="18" t="str">
        <f t="shared" si="52"/>
        <v>76M-01045OPEN VALUE - CSP GOBIERNO</v>
      </c>
      <c r="C1118" s="18"/>
      <c r="D1118" s="18" t="s">
        <v>122</v>
      </c>
      <c r="E1118" s="46" t="s">
        <v>2360</v>
      </c>
      <c r="F1118" s="85" t="s">
        <v>17</v>
      </c>
      <c r="G1118" s="18" t="s">
        <v>122</v>
      </c>
      <c r="H1118" s="45" t="s">
        <v>125</v>
      </c>
      <c r="I1118" s="18" t="s">
        <v>75</v>
      </c>
      <c r="J1118" s="49" t="s">
        <v>2361</v>
      </c>
      <c r="K1118" s="48" t="s">
        <v>28</v>
      </c>
      <c r="L1118" s="47" t="s">
        <v>90</v>
      </c>
      <c r="M1118" s="44" t="s">
        <v>74</v>
      </c>
      <c r="N1118" s="78" t="s">
        <v>75</v>
      </c>
      <c r="O1118" s="78" t="s">
        <v>75</v>
      </c>
      <c r="P1118" s="78" t="s">
        <v>75</v>
      </c>
      <c r="Q1118" s="43" t="s">
        <v>2360</v>
      </c>
      <c r="R1118" s="53" t="s">
        <v>2153</v>
      </c>
      <c r="S1118" s="76">
        <v>219</v>
      </c>
      <c r="T1118" s="37">
        <v>1</v>
      </c>
      <c r="U1118" s="83">
        <v>1</v>
      </c>
      <c r="V1118" s="45">
        <f>SUMIF(ResumenCotizacion!$C:$C,E1118,ResumenCotizacion!$P:$P)</f>
        <v>0</v>
      </c>
      <c r="W1118" s="75">
        <f>IF(H1118="USD",S1118*SolCotizacion!$J$18,S1118)</f>
        <v>903915.93</v>
      </c>
      <c r="X1118" s="3">
        <f>ROUND(W1118/(1-VLOOKUP("Total porcentaje:",ResumenCotizacion!$F:$H,3,0)),2)</f>
        <v>903915.93</v>
      </c>
      <c r="Y1118" s="3">
        <f t="shared" si="53"/>
        <v>0</v>
      </c>
    </row>
    <row r="1119" spans="1:25" ht="14.25" x14ac:dyDescent="0.2">
      <c r="A1119" s="18" t="str">
        <f t="shared" si="51"/>
        <v>Catalogo principalOPEN VALUE - CSP GOBIERNO76M-01046</v>
      </c>
      <c r="B1119" s="18" t="str">
        <f t="shared" si="52"/>
        <v>76M-01046OPEN VALUE - CSP GOBIERNO</v>
      </c>
      <c r="C1119" s="18"/>
      <c r="D1119" s="18" t="s">
        <v>122</v>
      </c>
      <c r="E1119" s="46" t="s">
        <v>2362</v>
      </c>
      <c r="F1119" s="85" t="s">
        <v>17</v>
      </c>
      <c r="G1119" s="18" t="s">
        <v>122</v>
      </c>
      <c r="H1119" s="45" t="s">
        <v>125</v>
      </c>
      <c r="I1119" s="18" t="s">
        <v>75</v>
      </c>
      <c r="J1119" s="49" t="s">
        <v>2363</v>
      </c>
      <c r="K1119" s="48" t="s">
        <v>28</v>
      </c>
      <c r="L1119" s="47" t="s">
        <v>90</v>
      </c>
      <c r="M1119" s="44" t="s">
        <v>74</v>
      </c>
      <c r="N1119" s="78" t="s">
        <v>75</v>
      </c>
      <c r="O1119" s="78" t="s">
        <v>75</v>
      </c>
      <c r="P1119" s="78" t="s">
        <v>75</v>
      </c>
      <c r="Q1119" s="43" t="s">
        <v>2362</v>
      </c>
      <c r="R1119" s="53" t="s">
        <v>2153</v>
      </c>
      <c r="S1119" s="76">
        <v>279</v>
      </c>
      <c r="T1119" s="37">
        <v>1</v>
      </c>
      <c r="U1119" s="83">
        <v>1</v>
      </c>
      <c r="V1119" s="45">
        <f>SUMIF(ResumenCotizacion!$C:$C,E1119,ResumenCotizacion!$P:$P)</f>
        <v>0</v>
      </c>
      <c r="W1119" s="75">
        <f>IF(H1119="USD",S1119*SolCotizacion!$J$18,S1119)</f>
        <v>1151564.1300000001</v>
      </c>
      <c r="X1119" s="3">
        <f>ROUND(W1119/(1-VLOOKUP("Total porcentaje:",ResumenCotizacion!$F:$H,3,0)),2)</f>
        <v>1151564.1299999999</v>
      </c>
      <c r="Y1119" s="3">
        <f t="shared" si="53"/>
        <v>0</v>
      </c>
    </row>
    <row r="1120" spans="1:25" ht="14.25" x14ac:dyDescent="0.2">
      <c r="A1120" s="18" t="str">
        <f t="shared" si="51"/>
        <v>Catalogo principalOPEN VALUE - CSP GOBIERNO76M-01055</v>
      </c>
      <c r="B1120" s="18" t="str">
        <f t="shared" si="52"/>
        <v>76M-01055OPEN VALUE - CSP GOBIERNO</v>
      </c>
      <c r="C1120" s="18"/>
      <c r="D1120" s="18" t="s">
        <v>122</v>
      </c>
      <c r="E1120" s="46" t="s">
        <v>2364</v>
      </c>
      <c r="F1120" s="85" t="s">
        <v>17</v>
      </c>
      <c r="G1120" s="18" t="s">
        <v>122</v>
      </c>
      <c r="H1120" s="45" t="s">
        <v>125</v>
      </c>
      <c r="I1120" s="18" t="s">
        <v>75</v>
      </c>
      <c r="J1120" s="49" t="s">
        <v>2365</v>
      </c>
      <c r="K1120" s="48" t="s">
        <v>28</v>
      </c>
      <c r="L1120" s="47" t="s">
        <v>90</v>
      </c>
      <c r="M1120" s="44" t="s">
        <v>74</v>
      </c>
      <c r="N1120" s="78" t="s">
        <v>75</v>
      </c>
      <c r="O1120" s="78" t="s">
        <v>75</v>
      </c>
      <c r="P1120" s="78" t="s">
        <v>75</v>
      </c>
      <c r="Q1120" s="43" t="s">
        <v>2364</v>
      </c>
      <c r="R1120" s="53" t="s">
        <v>2153</v>
      </c>
      <c r="S1120" s="76">
        <v>93</v>
      </c>
      <c r="T1120" s="37">
        <v>1</v>
      </c>
      <c r="U1120" s="83">
        <v>1</v>
      </c>
      <c r="V1120" s="45">
        <f>SUMIF(ResumenCotizacion!$C:$C,E1120,ResumenCotizacion!$P:$P)</f>
        <v>0</v>
      </c>
      <c r="W1120" s="75">
        <f>IF(H1120="USD",S1120*SolCotizacion!$J$18,S1120)</f>
        <v>383854.71</v>
      </c>
      <c r="X1120" s="3">
        <f>ROUND(W1120/(1-VLOOKUP("Total porcentaje:",ResumenCotizacion!$F:$H,3,0)),2)</f>
        <v>383854.71</v>
      </c>
      <c r="Y1120" s="3">
        <f t="shared" si="53"/>
        <v>0</v>
      </c>
    </row>
    <row r="1121" spans="1:25" ht="14.25" x14ac:dyDescent="0.2">
      <c r="A1121" s="18" t="str">
        <f t="shared" si="51"/>
        <v>Catalogo principalOPEN VALUE - CSP GOBIERNO76M-01056</v>
      </c>
      <c r="B1121" s="18" t="str">
        <f t="shared" si="52"/>
        <v>76M-01056OPEN VALUE - CSP GOBIERNO</v>
      </c>
      <c r="C1121" s="18"/>
      <c r="D1121" s="18" t="s">
        <v>122</v>
      </c>
      <c r="E1121" s="46" t="s">
        <v>2366</v>
      </c>
      <c r="F1121" s="85" t="s">
        <v>17</v>
      </c>
      <c r="G1121" s="18" t="s">
        <v>122</v>
      </c>
      <c r="H1121" s="45" t="s">
        <v>125</v>
      </c>
      <c r="I1121" s="18" t="s">
        <v>75</v>
      </c>
      <c r="J1121" s="49" t="s">
        <v>2367</v>
      </c>
      <c r="K1121" s="48" t="s">
        <v>28</v>
      </c>
      <c r="L1121" s="47" t="s">
        <v>90</v>
      </c>
      <c r="M1121" s="44" t="s">
        <v>74</v>
      </c>
      <c r="N1121" s="78" t="s">
        <v>75</v>
      </c>
      <c r="O1121" s="78" t="s">
        <v>75</v>
      </c>
      <c r="P1121" s="78" t="s">
        <v>75</v>
      </c>
      <c r="Q1121" s="43" t="s">
        <v>2366</v>
      </c>
      <c r="R1121" s="53" t="s">
        <v>2153</v>
      </c>
      <c r="S1121" s="76">
        <v>120</v>
      </c>
      <c r="T1121" s="37">
        <v>1</v>
      </c>
      <c r="U1121" s="83">
        <v>1</v>
      </c>
      <c r="V1121" s="45">
        <f>SUMIF(ResumenCotizacion!$C:$C,E1121,ResumenCotizacion!$P:$P)</f>
        <v>0</v>
      </c>
      <c r="W1121" s="75">
        <f>IF(H1121="USD",S1121*SolCotizacion!$J$18,S1121)</f>
        <v>495296.4</v>
      </c>
      <c r="X1121" s="3">
        <f>ROUND(W1121/(1-VLOOKUP("Total porcentaje:",ResumenCotizacion!$F:$H,3,0)),2)</f>
        <v>495296.4</v>
      </c>
      <c r="Y1121" s="3">
        <f t="shared" si="53"/>
        <v>0</v>
      </c>
    </row>
    <row r="1122" spans="1:25" ht="14.25" x14ac:dyDescent="0.2">
      <c r="A1122" s="18" t="str">
        <f t="shared" si="51"/>
        <v>Catalogo principalOPEN VALUE - CSP GOBIERNO76N-03090</v>
      </c>
      <c r="B1122" s="18" t="str">
        <f t="shared" si="52"/>
        <v>76N-03090OPEN VALUE - CSP GOBIERNO</v>
      </c>
      <c r="C1122" s="18"/>
      <c r="D1122" s="18" t="s">
        <v>122</v>
      </c>
      <c r="E1122" s="46" t="s">
        <v>2368</v>
      </c>
      <c r="F1122" s="85" t="s">
        <v>17</v>
      </c>
      <c r="G1122" s="18" t="s">
        <v>122</v>
      </c>
      <c r="H1122" s="45" t="s">
        <v>125</v>
      </c>
      <c r="I1122" s="18" t="s">
        <v>75</v>
      </c>
      <c r="J1122" s="49" t="s">
        <v>2369</v>
      </c>
      <c r="K1122" s="48" t="s">
        <v>28</v>
      </c>
      <c r="L1122" s="47" t="s">
        <v>90</v>
      </c>
      <c r="M1122" s="44" t="s">
        <v>74</v>
      </c>
      <c r="N1122" s="78" t="s">
        <v>75</v>
      </c>
      <c r="O1122" s="78" t="s">
        <v>75</v>
      </c>
      <c r="P1122" s="78" t="s">
        <v>75</v>
      </c>
      <c r="Q1122" s="43" t="s">
        <v>2368</v>
      </c>
      <c r="R1122" s="53" t="s">
        <v>2153</v>
      </c>
      <c r="S1122" s="76">
        <v>189</v>
      </c>
      <c r="T1122" s="37">
        <v>1</v>
      </c>
      <c r="U1122" s="83">
        <v>1</v>
      </c>
      <c r="V1122" s="45">
        <f>SUMIF(ResumenCotizacion!$C:$C,E1122,ResumenCotizacion!$P:$P)</f>
        <v>0</v>
      </c>
      <c r="W1122" s="75">
        <f>IF(H1122="USD",S1122*SolCotizacion!$J$18,S1122)</f>
        <v>780091.83000000007</v>
      </c>
      <c r="X1122" s="3">
        <f>ROUND(W1122/(1-VLOOKUP("Total porcentaje:",ResumenCotizacion!$F:$H,3,0)),2)</f>
        <v>780091.83</v>
      </c>
      <c r="Y1122" s="3">
        <f t="shared" si="53"/>
        <v>0</v>
      </c>
    </row>
    <row r="1123" spans="1:25" ht="14.25" x14ac:dyDescent="0.2">
      <c r="A1123" s="18" t="str">
        <f t="shared" si="51"/>
        <v>Catalogo principalOPEN VALUE - CSP GOBIERNO76N-03097</v>
      </c>
      <c r="B1123" s="18" t="str">
        <f t="shared" si="52"/>
        <v>76N-03097OPEN VALUE - CSP GOBIERNO</v>
      </c>
      <c r="C1123" s="18"/>
      <c r="D1123" s="18" t="s">
        <v>122</v>
      </c>
      <c r="E1123" s="46" t="s">
        <v>2370</v>
      </c>
      <c r="F1123" s="85" t="s">
        <v>17</v>
      </c>
      <c r="G1123" s="18" t="s">
        <v>122</v>
      </c>
      <c r="H1123" s="45" t="s">
        <v>125</v>
      </c>
      <c r="I1123" s="18" t="s">
        <v>75</v>
      </c>
      <c r="J1123" s="49" t="s">
        <v>2371</v>
      </c>
      <c r="K1123" s="48" t="s">
        <v>28</v>
      </c>
      <c r="L1123" s="47" t="s">
        <v>90</v>
      </c>
      <c r="M1123" s="44" t="s">
        <v>74</v>
      </c>
      <c r="N1123" s="78" t="s">
        <v>75</v>
      </c>
      <c r="O1123" s="78" t="s">
        <v>75</v>
      </c>
      <c r="P1123" s="78" t="s">
        <v>75</v>
      </c>
      <c r="Q1123" s="43" t="s">
        <v>2370</v>
      </c>
      <c r="R1123" s="53" t="s">
        <v>2153</v>
      </c>
      <c r="S1123" s="76">
        <v>249</v>
      </c>
      <c r="T1123" s="37">
        <v>1</v>
      </c>
      <c r="U1123" s="83">
        <v>1</v>
      </c>
      <c r="V1123" s="45">
        <f>SUMIF(ResumenCotizacion!$C:$C,E1123,ResumenCotizacion!$P:$P)</f>
        <v>0</v>
      </c>
      <c r="W1123" s="75">
        <f>IF(H1123="USD",S1123*SolCotizacion!$J$18,S1123)</f>
        <v>1027740.03</v>
      </c>
      <c r="X1123" s="3">
        <f>ROUND(W1123/(1-VLOOKUP("Total porcentaje:",ResumenCotizacion!$F:$H,3,0)),2)</f>
        <v>1027740.03</v>
      </c>
      <c r="Y1123" s="3">
        <f t="shared" si="53"/>
        <v>0</v>
      </c>
    </row>
    <row r="1124" spans="1:25" ht="14.25" x14ac:dyDescent="0.2">
      <c r="A1124" s="18" t="str">
        <f t="shared" si="51"/>
        <v>Catalogo principalOPEN VALUE - CSP GOBIERNO76N-03103</v>
      </c>
      <c r="B1124" s="18" t="str">
        <f t="shared" si="52"/>
        <v>76N-03103OPEN VALUE - CSP GOBIERNO</v>
      </c>
      <c r="C1124" s="18"/>
      <c r="D1124" s="18" t="s">
        <v>122</v>
      </c>
      <c r="E1124" s="46" t="s">
        <v>2372</v>
      </c>
      <c r="F1124" s="85" t="s">
        <v>17</v>
      </c>
      <c r="G1124" s="18" t="s">
        <v>122</v>
      </c>
      <c r="H1124" s="45" t="s">
        <v>125</v>
      </c>
      <c r="I1124" s="18" t="s">
        <v>75</v>
      </c>
      <c r="J1124" s="49" t="s">
        <v>2373</v>
      </c>
      <c r="K1124" s="48" t="s">
        <v>28</v>
      </c>
      <c r="L1124" s="47" t="s">
        <v>90</v>
      </c>
      <c r="M1124" s="44" t="s">
        <v>74</v>
      </c>
      <c r="N1124" s="78" t="s">
        <v>75</v>
      </c>
      <c r="O1124" s="78" t="s">
        <v>75</v>
      </c>
      <c r="P1124" s="78" t="s">
        <v>75</v>
      </c>
      <c r="Q1124" s="43" t="s">
        <v>2372</v>
      </c>
      <c r="R1124" s="53" t="s">
        <v>2153</v>
      </c>
      <c r="S1124" s="76">
        <v>81</v>
      </c>
      <c r="T1124" s="37">
        <v>1</v>
      </c>
      <c r="U1124" s="83">
        <v>1</v>
      </c>
      <c r="V1124" s="45">
        <f>SUMIF(ResumenCotizacion!$C:$C,E1124,ResumenCotizacion!$P:$P)</f>
        <v>0</v>
      </c>
      <c r="W1124" s="75">
        <f>IF(H1124="USD",S1124*SolCotizacion!$J$18,S1124)</f>
        <v>334325.07</v>
      </c>
      <c r="X1124" s="3">
        <f>ROUND(W1124/(1-VLOOKUP("Total porcentaje:",ResumenCotizacion!$F:$H,3,0)),2)</f>
        <v>334325.07</v>
      </c>
      <c r="Y1124" s="3">
        <f t="shared" si="53"/>
        <v>0</v>
      </c>
    </row>
    <row r="1125" spans="1:25" ht="14.25" x14ac:dyDescent="0.2">
      <c r="A1125" s="18" t="str">
        <f t="shared" si="51"/>
        <v>Catalogo principalOPEN VALUE - CSP GOBIERNO76N-03108</v>
      </c>
      <c r="B1125" s="18" t="str">
        <f t="shared" si="52"/>
        <v>76N-03108OPEN VALUE - CSP GOBIERNO</v>
      </c>
      <c r="C1125" s="18"/>
      <c r="D1125" s="18" t="s">
        <v>122</v>
      </c>
      <c r="E1125" s="46" t="s">
        <v>2374</v>
      </c>
      <c r="F1125" s="85" t="s">
        <v>17</v>
      </c>
      <c r="G1125" s="18" t="s">
        <v>122</v>
      </c>
      <c r="H1125" s="45" t="s">
        <v>125</v>
      </c>
      <c r="I1125" s="18" t="s">
        <v>75</v>
      </c>
      <c r="J1125" s="49" t="s">
        <v>2375</v>
      </c>
      <c r="K1125" s="48" t="s">
        <v>28</v>
      </c>
      <c r="L1125" s="47" t="s">
        <v>90</v>
      </c>
      <c r="M1125" s="44" t="s">
        <v>74</v>
      </c>
      <c r="N1125" s="78" t="s">
        <v>75</v>
      </c>
      <c r="O1125" s="78" t="s">
        <v>75</v>
      </c>
      <c r="P1125" s="78" t="s">
        <v>75</v>
      </c>
      <c r="Q1125" s="43" t="s">
        <v>2374</v>
      </c>
      <c r="R1125" s="53" t="s">
        <v>2153</v>
      </c>
      <c r="S1125" s="76">
        <v>108</v>
      </c>
      <c r="T1125" s="37">
        <v>1</v>
      </c>
      <c r="U1125" s="83">
        <v>1</v>
      </c>
      <c r="V1125" s="45">
        <f>SUMIF(ResumenCotizacion!$C:$C,E1125,ResumenCotizacion!$P:$P)</f>
        <v>0</v>
      </c>
      <c r="W1125" s="75">
        <f>IF(H1125="USD",S1125*SolCotizacion!$J$18,S1125)</f>
        <v>445766.76</v>
      </c>
      <c r="X1125" s="3">
        <f>ROUND(W1125/(1-VLOOKUP("Total porcentaje:",ResumenCotizacion!$F:$H,3,0)),2)</f>
        <v>445766.76</v>
      </c>
      <c r="Y1125" s="3">
        <f t="shared" si="53"/>
        <v>0</v>
      </c>
    </row>
    <row r="1126" spans="1:25" ht="14.25" x14ac:dyDescent="0.2">
      <c r="A1126" s="18" t="str">
        <f t="shared" si="51"/>
        <v>Catalogo principalOPEN VALUE - CSP GOBIERNO76P-00733</v>
      </c>
      <c r="B1126" s="18" t="str">
        <f t="shared" si="52"/>
        <v>76P-00733OPEN VALUE - CSP GOBIERNO</v>
      </c>
      <c r="C1126" s="18"/>
      <c r="D1126" s="18" t="s">
        <v>122</v>
      </c>
      <c r="E1126" s="46" t="s">
        <v>2376</v>
      </c>
      <c r="F1126" s="85" t="s">
        <v>17</v>
      </c>
      <c r="G1126" s="18" t="s">
        <v>122</v>
      </c>
      <c r="H1126" s="45" t="s">
        <v>125</v>
      </c>
      <c r="I1126" s="18" t="s">
        <v>75</v>
      </c>
      <c r="J1126" s="49" t="s">
        <v>2377</v>
      </c>
      <c r="K1126" s="48" t="s">
        <v>28</v>
      </c>
      <c r="L1126" s="47" t="s">
        <v>90</v>
      </c>
      <c r="M1126" s="44" t="s">
        <v>74</v>
      </c>
      <c r="N1126" s="78" t="s">
        <v>75</v>
      </c>
      <c r="O1126" s="78" t="s">
        <v>75</v>
      </c>
      <c r="P1126" s="78" t="s">
        <v>75</v>
      </c>
      <c r="Q1126" s="43" t="s">
        <v>2376</v>
      </c>
      <c r="R1126" s="53" t="s">
        <v>2153</v>
      </c>
      <c r="S1126" s="76">
        <v>15693</v>
      </c>
      <c r="T1126" s="37">
        <v>1</v>
      </c>
      <c r="U1126" s="83">
        <v>1</v>
      </c>
      <c r="V1126" s="45">
        <f>SUMIF(ResumenCotizacion!$C:$C,E1126,ResumenCotizacion!$P:$P)</f>
        <v>0</v>
      </c>
      <c r="W1126" s="75">
        <f>IF(H1126="USD",S1126*SolCotizacion!$J$18,S1126)</f>
        <v>64772386.710000001</v>
      </c>
      <c r="X1126" s="3">
        <f>ROUND(W1126/(1-VLOOKUP("Total porcentaje:",ResumenCotizacion!$F:$H,3,0)),2)</f>
        <v>64772386.710000001</v>
      </c>
      <c r="Y1126" s="3">
        <f t="shared" si="53"/>
        <v>0</v>
      </c>
    </row>
    <row r="1127" spans="1:25" ht="14.25" x14ac:dyDescent="0.2">
      <c r="A1127" s="18" t="str">
        <f t="shared" si="51"/>
        <v>Catalogo principalOPEN VALUE - CSP GOBIERNO76P-00738</v>
      </c>
      <c r="B1127" s="18" t="str">
        <f t="shared" si="52"/>
        <v>76P-00738OPEN VALUE - CSP GOBIERNO</v>
      </c>
      <c r="C1127" s="18"/>
      <c r="D1127" s="18" t="s">
        <v>122</v>
      </c>
      <c r="E1127" s="46" t="s">
        <v>2378</v>
      </c>
      <c r="F1127" s="85" t="s">
        <v>17</v>
      </c>
      <c r="G1127" s="18" t="s">
        <v>122</v>
      </c>
      <c r="H1127" s="45" t="s">
        <v>125</v>
      </c>
      <c r="I1127" s="18" t="s">
        <v>75</v>
      </c>
      <c r="J1127" s="49" t="s">
        <v>2379</v>
      </c>
      <c r="K1127" s="48" t="s">
        <v>28</v>
      </c>
      <c r="L1127" s="47" t="s">
        <v>90</v>
      </c>
      <c r="M1127" s="44" t="s">
        <v>74</v>
      </c>
      <c r="N1127" s="78" t="s">
        <v>75</v>
      </c>
      <c r="O1127" s="78" t="s">
        <v>75</v>
      </c>
      <c r="P1127" s="78" t="s">
        <v>75</v>
      </c>
      <c r="Q1127" s="43" t="s">
        <v>2378</v>
      </c>
      <c r="R1127" s="53" t="s">
        <v>2153</v>
      </c>
      <c r="S1127" s="76">
        <v>6726</v>
      </c>
      <c r="T1127" s="37">
        <v>1</v>
      </c>
      <c r="U1127" s="83">
        <v>1</v>
      </c>
      <c r="V1127" s="45">
        <f>SUMIF(ResumenCotizacion!$C:$C,E1127,ResumenCotizacion!$P:$P)</f>
        <v>0</v>
      </c>
      <c r="W1127" s="75">
        <f>IF(H1127="USD",S1127*SolCotizacion!$J$18,S1127)</f>
        <v>27761363.220000003</v>
      </c>
      <c r="X1127" s="3">
        <f>ROUND(W1127/(1-VLOOKUP("Total porcentaje:",ResumenCotizacion!$F:$H,3,0)),2)</f>
        <v>27761363.219999999</v>
      </c>
      <c r="Y1127" s="3">
        <f t="shared" si="53"/>
        <v>0</v>
      </c>
    </row>
    <row r="1128" spans="1:25" ht="14.25" x14ac:dyDescent="0.2">
      <c r="A1128" s="18" t="str">
        <f t="shared" si="51"/>
        <v>Catalogo principalOPEN VALUE - CSP GOBIERNO77D-00079</v>
      </c>
      <c r="B1128" s="18" t="str">
        <f t="shared" si="52"/>
        <v>77D-00079OPEN VALUE - CSP GOBIERNO</v>
      </c>
      <c r="C1128" s="18"/>
      <c r="D1128" s="18" t="s">
        <v>122</v>
      </c>
      <c r="E1128" s="46" t="s">
        <v>2380</v>
      </c>
      <c r="F1128" s="85" t="s">
        <v>17</v>
      </c>
      <c r="G1128" s="18" t="s">
        <v>122</v>
      </c>
      <c r="H1128" s="45" t="s">
        <v>125</v>
      </c>
      <c r="I1128" s="18" t="s">
        <v>75</v>
      </c>
      <c r="J1128" s="49" t="s">
        <v>2381</v>
      </c>
      <c r="K1128" s="48" t="s">
        <v>28</v>
      </c>
      <c r="L1128" s="47" t="s">
        <v>90</v>
      </c>
      <c r="M1128" s="44" t="s">
        <v>74</v>
      </c>
      <c r="N1128" s="78" t="s">
        <v>75</v>
      </c>
      <c r="O1128" s="78" t="s">
        <v>75</v>
      </c>
      <c r="P1128" s="78" t="s">
        <v>75</v>
      </c>
      <c r="Q1128" s="43" t="s">
        <v>2380</v>
      </c>
      <c r="R1128" s="53" t="s">
        <v>2153</v>
      </c>
      <c r="S1128" s="76">
        <v>2043</v>
      </c>
      <c r="T1128" s="37">
        <v>1</v>
      </c>
      <c r="U1128" s="83">
        <v>1</v>
      </c>
      <c r="V1128" s="45">
        <f>SUMIF(ResumenCotizacion!$C:$C,E1128,ResumenCotizacion!$P:$P)</f>
        <v>0</v>
      </c>
      <c r="W1128" s="75">
        <f>IF(H1128="USD",S1128*SolCotizacion!$J$18,S1128)</f>
        <v>8432421.2100000009</v>
      </c>
      <c r="X1128" s="3">
        <f>ROUND(W1128/(1-VLOOKUP("Total porcentaje:",ResumenCotizacion!$F:$H,3,0)),2)</f>
        <v>8432421.2100000009</v>
      </c>
      <c r="Y1128" s="3">
        <f t="shared" si="53"/>
        <v>0</v>
      </c>
    </row>
    <row r="1129" spans="1:25" ht="14.25" x14ac:dyDescent="0.2">
      <c r="A1129" s="18" t="str">
        <f t="shared" si="51"/>
        <v>Catalogo principalOPEN VALUE - CSP GOBIERNO77D-00080</v>
      </c>
      <c r="B1129" s="18" t="str">
        <f t="shared" si="52"/>
        <v>77D-00080OPEN VALUE - CSP GOBIERNO</v>
      </c>
      <c r="C1129" s="18"/>
      <c r="D1129" s="18" t="s">
        <v>122</v>
      </c>
      <c r="E1129" s="46" t="s">
        <v>2382</v>
      </c>
      <c r="F1129" s="85" t="s">
        <v>17</v>
      </c>
      <c r="G1129" s="18" t="s">
        <v>122</v>
      </c>
      <c r="H1129" s="45" t="s">
        <v>125</v>
      </c>
      <c r="I1129" s="18" t="s">
        <v>75</v>
      </c>
      <c r="J1129" s="49" t="s">
        <v>2383</v>
      </c>
      <c r="K1129" s="48" t="s">
        <v>28</v>
      </c>
      <c r="L1129" s="47" t="s">
        <v>90</v>
      </c>
      <c r="M1129" s="44" t="s">
        <v>74</v>
      </c>
      <c r="N1129" s="78" t="s">
        <v>75</v>
      </c>
      <c r="O1129" s="78" t="s">
        <v>75</v>
      </c>
      <c r="P1129" s="78" t="s">
        <v>75</v>
      </c>
      <c r="Q1129" s="43" t="s">
        <v>2382</v>
      </c>
      <c r="R1129" s="53" t="s">
        <v>2153</v>
      </c>
      <c r="S1129" s="76">
        <v>1791</v>
      </c>
      <c r="T1129" s="37">
        <v>1</v>
      </c>
      <c r="U1129" s="83">
        <v>1</v>
      </c>
      <c r="V1129" s="45">
        <f>SUMIF(ResumenCotizacion!$C:$C,E1129,ResumenCotizacion!$P:$P)</f>
        <v>0</v>
      </c>
      <c r="W1129" s="75">
        <f>IF(H1129="USD",S1129*SolCotizacion!$J$18,S1129)</f>
        <v>7392298.7700000005</v>
      </c>
      <c r="X1129" s="3">
        <f>ROUND(W1129/(1-VLOOKUP("Total porcentaje:",ResumenCotizacion!$F:$H,3,0)),2)</f>
        <v>7392298.7699999996</v>
      </c>
      <c r="Y1129" s="3">
        <f t="shared" si="53"/>
        <v>0</v>
      </c>
    </row>
    <row r="1130" spans="1:25" ht="14.25" x14ac:dyDescent="0.2">
      <c r="A1130" s="18" t="str">
        <f t="shared" si="51"/>
        <v>Catalogo principalOPEN VALUE - CSP GOBIERNO79P-01696</v>
      </c>
      <c r="B1130" s="18" t="str">
        <f t="shared" si="52"/>
        <v>79P-01696OPEN VALUE - CSP GOBIERNO</v>
      </c>
      <c r="C1130" s="18"/>
      <c r="D1130" s="18" t="s">
        <v>122</v>
      </c>
      <c r="E1130" s="46" t="s">
        <v>2384</v>
      </c>
      <c r="F1130" s="85" t="s">
        <v>17</v>
      </c>
      <c r="G1130" s="18" t="s">
        <v>122</v>
      </c>
      <c r="H1130" s="45" t="s">
        <v>125</v>
      </c>
      <c r="I1130" s="18" t="s">
        <v>75</v>
      </c>
      <c r="J1130" s="49" t="s">
        <v>2385</v>
      </c>
      <c r="K1130" s="48" t="s">
        <v>28</v>
      </c>
      <c r="L1130" s="47" t="s">
        <v>90</v>
      </c>
      <c r="M1130" s="44" t="s">
        <v>74</v>
      </c>
      <c r="N1130" s="78" t="s">
        <v>75</v>
      </c>
      <c r="O1130" s="78" t="s">
        <v>75</v>
      </c>
      <c r="P1130" s="78" t="s">
        <v>75</v>
      </c>
      <c r="Q1130" s="43" t="s">
        <v>2384</v>
      </c>
      <c r="R1130" s="53" t="s">
        <v>2153</v>
      </c>
      <c r="S1130" s="76">
        <v>1251</v>
      </c>
      <c r="T1130" s="37">
        <v>1</v>
      </c>
      <c r="U1130" s="83">
        <v>1</v>
      </c>
      <c r="V1130" s="45">
        <f>SUMIF(ResumenCotizacion!$C:$C,E1130,ResumenCotizacion!$P:$P)</f>
        <v>0</v>
      </c>
      <c r="W1130" s="75">
        <f>IF(H1130="USD",S1130*SolCotizacion!$J$18,S1130)</f>
        <v>5163464.9700000007</v>
      </c>
      <c r="X1130" s="3">
        <f>ROUND(W1130/(1-VLOOKUP("Total porcentaje:",ResumenCotizacion!$F:$H,3,0)),2)</f>
        <v>5163464.97</v>
      </c>
      <c r="Y1130" s="3">
        <f t="shared" si="53"/>
        <v>0</v>
      </c>
    </row>
    <row r="1131" spans="1:25" ht="14.25" x14ac:dyDescent="0.2">
      <c r="A1131" s="18" t="str">
        <f t="shared" si="51"/>
        <v>Catalogo principalOPEN VALUE - CSP GOBIERNO79P-01705</v>
      </c>
      <c r="B1131" s="18" t="str">
        <f t="shared" si="52"/>
        <v>79P-01705OPEN VALUE - CSP GOBIERNO</v>
      </c>
      <c r="C1131" s="18"/>
      <c r="D1131" s="18" t="s">
        <v>122</v>
      </c>
      <c r="E1131" s="46" t="s">
        <v>2386</v>
      </c>
      <c r="F1131" s="85" t="s">
        <v>17</v>
      </c>
      <c r="G1131" s="18" t="s">
        <v>122</v>
      </c>
      <c r="H1131" s="45" t="s">
        <v>125</v>
      </c>
      <c r="I1131" s="18" t="s">
        <v>75</v>
      </c>
      <c r="J1131" s="49" t="s">
        <v>2387</v>
      </c>
      <c r="K1131" s="48" t="s">
        <v>28</v>
      </c>
      <c r="L1131" s="47" t="s">
        <v>90</v>
      </c>
      <c r="M1131" s="44" t="s">
        <v>74</v>
      </c>
      <c r="N1131" s="78" t="s">
        <v>75</v>
      </c>
      <c r="O1131" s="78" t="s">
        <v>75</v>
      </c>
      <c r="P1131" s="78" t="s">
        <v>75</v>
      </c>
      <c r="Q1131" s="43" t="s">
        <v>2386</v>
      </c>
      <c r="R1131" s="53" t="s">
        <v>2153</v>
      </c>
      <c r="S1131" s="76">
        <v>334</v>
      </c>
      <c r="T1131" s="37">
        <v>1</v>
      </c>
      <c r="U1131" s="83">
        <v>1</v>
      </c>
      <c r="V1131" s="45">
        <f>SUMIF(ResumenCotizacion!$C:$C,E1131,ResumenCotizacion!$P:$P)</f>
        <v>0</v>
      </c>
      <c r="W1131" s="75">
        <f>IF(H1131="USD",S1131*SolCotizacion!$J$18,S1131)</f>
        <v>1378574.98</v>
      </c>
      <c r="X1131" s="3">
        <f>ROUND(W1131/(1-VLOOKUP("Total porcentaje:",ResumenCotizacion!$F:$H,3,0)),2)</f>
        <v>1378574.98</v>
      </c>
      <c r="Y1131" s="3">
        <f t="shared" si="53"/>
        <v>0</v>
      </c>
    </row>
    <row r="1132" spans="1:25" ht="14.25" x14ac:dyDescent="0.2">
      <c r="A1132" s="18" t="str">
        <f t="shared" si="51"/>
        <v>Catalogo principalOPEN VALUE - CSP GOBIERNO79P-01711</v>
      </c>
      <c r="B1132" s="18" t="str">
        <f t="shared" si="52"/>
        <v>79P-01711OPEN VALUE - CSP GOBIERNO</v>
      </c>
      <c r="C1132" s="18"/>
      <c r="D1132" s="18" t="s">
        <v>122</v>
      </c>
      <c r="E1132" s="46" t="s">
        <v>2388</v>
      </c>
      <c r="F1132" s="85" t="s">
        <v>17</v>
      </c>
      <c r="G1132" s="18" t="s">
        <v>122</v>
      </c>
      <c r="H1132" s="45" t="s">
        <v>125</v>
      </c>
      <c r="I1132" s="18" t="s">
        <v>75</v>
      </c>
      <c r="J1132" s="49" t="s">
        <v>2389</v>
      </c>
      <c r="K1132" s="48" t="s">
        <v>28</v>
      </c>
      <c r="L1132" s="47" t="s">
        <v>90</v>
      </c>
      <c r="M1132" s="44" t="s">
        <v>74</v>
      </c>
      <c r="N1132" s="78" t="s">
        <v>75</v>
      </c>
      <c r="O1132" s="78" t="s">
        <v>75</v>
      </c>
      <c r="P1132" s="78" t="s">
        <v>75</v>
      </c>
      <c r="Q1132" s="43" t="s">
        <v>2388</v>
      </c>
      <c r="R1132" s="53" t="s">
        <v>2153</v>
      </c>
      <c r="S1132" s="76">
        <v>582</v>
      </c>
      <c r="T1132" s="37">
        <v>1</v>
      </c>
      <c r="U1132" s="83">
        <v>1</v>
      </c>
      <c r="V1132" s="45">
        <f>SUMIF(ResumenCotizacion!$C:$C,E1132,ResumenCotizacion!$P:$P)</f>
        <v>0</v>
      </c>
      <c r="W1132" s="75">
        <f>IF(H1132="USD",S1132*SolCotizacion!$J$18,S1132)</f>
        <v>2402187.54</v>
      </c>
      <c r="X1132" s="3">
        <f>ROUND(W1132/(1-VLOOKUP("Total porcentaje:",ResumenCotizacion!$F:$H,3,0)),2)</f>
        <v>2402187.54</v>
      </c>
      <c r="Y1132" s="3">
        <f t="shared" si="53"/>
        <v>0</v>
      </c>
    </row>
    <row r="1133" spans="1:25" ht="14.25" x14ac:dyDescent="0.2">
      <c r="A1133" s="18" t="str">
        <f t="shared" si="51"/>
        <v>Catalogo principalOPEN VALUE - CSP GOBIERNO79P-01712</v>
      </c>
      <c r="B1133" s="18" t="str">
        <f t="shared" si="52"/>
        <v>79P-01712OPEN VALUE - CSP GOBIERNO</v>
      </c>
      <c r="C1133" s="18"/>
      <c r="D1133" s="18" t="s">
        <v>122</v>
      </c>
      <c r="E1133" s="46" t="s">
        <v>2390</v>
      </c>
      <c r="F1133" s="85" t="s">
        <v>17</v>
      </c>
      <c r="G1133" s="18" t="s">
        <v>122</v>
      </c>
      <c r="H1133" s="45" t="s">
        <v>125</v>
      </c>
      <c r="I1133" s="18" t="s">
        <v>75</v>
      </c>
      <c r="J1133" s="49" t="s">
        <v>2391</v>
      </c>
      <c r="K1133" s="48" t="s">
        <v>28</v>
      </c>
      <c r="L1133" s="47" t="s">
        <v>90</v>
      </c>
      <c r="M1133" s="44" t="s">
        <v>74</v>
      </c>
      <c r="N1133" s="78" t="s">
        <v>75</v>
      </c>
      <c r="O1133" s="78" t="s">
        <v>75</v>
      </c>
      <c r="P1133" s="78" t="s">
        <v>75</v>
      </c>
      <c r="Q1133" s="43" t="s">
        <v>2390</v>
      </c>
      <c r="R1133" s="53" t="s">
        <v>2153</v>
      </c>
      <c r="S1133" s="76">
        <v>1128</v>
      </c>
      <c r="T1133" s="37">
        <v>1</v>
      </c>
      <c r="U1133" s="83">
        <v>1</v>
      </c>
      <c r="V1133" s="45">
        <f>SUMIF(ResumenCotizacion!$C:$C,E1133,ResumenCotizacion!$P:$P)</f>
        <v>0</v>
      </c>
      <c r="W1133" s="75">
        <f>IF(H1133="USD",S1133*SolCotizacion!$J$18,S1133)</f>
        <v>4655786.16</v>
      </c>
      <c r="X1133" s="3">
        <f>ROUND(W1133/(1-VLOOKUP("Total porcentaje:",ResumenCotizacion!$F:$H,3,0)),2)</f>
        <v>4655786.16</v>
      </c>
      <c r="Y1133" s="3">
        <f t="shared" si="53"/>
        <v>0</v>
      </c>
    </row>
    <row r="1134" spans="1:25" ht="14.25" x14ac:dyDescent="0.2">
      <c r="A1134" s="18" t="str">
        <f t="shared" si="51"/>
        <v>Catalogo principalOPEN VALUE - CSP GOBIERNO79P-01738</v>
      </c>
      <c r="B1134" s="18" t="str">
        <f t="shared" si="52"/>
        <v>79P-01738OPEN VALUE - CSP GOBIERNO</v>
      </c>
      <c r="C1134" s="18"/>
      <c r="D1134" s="18" t="s">
        <v>122</v>
      </c>
      <c r="E1134" s="46" t="s">
        <v>2392</v>
      </c>
      <c r="F1134" s="85" t="s">
        <v>17</v>
      </c>
      <c r="G1134" s="18" t="s">
        <v>122</v>
      </c>
      <c r="H1134" s="45" t="s">
        <v>125</v>
      </c>
      <c r="I1134" s="18" t="s">
        <v>75</v>
      </c>
      <c r="J1134" s="49" t="s">
        <v>2393</v>
      </c>
      <c r="K1134" s="48" t="s">
        <v>28</v>
      </c>
      <c r="L1134" s="47" t="s">
        <v>90</v>
      </c>
      <c r="M1134" s="44" t="s">
        <v>74</v>
      </c>
      <c r="N1134" s="78" t="s">
        <v>75</v>
      </c>
      <c r="O1134" s="78" t="s">
        <v>75</v>
      </c>
      <c r="P1134" s="78" t="s">
        <v>75</v>
      </c>
      <c r="Q1134" s="43" t="s">
        <v>2392</v>
      </c>
      <c r="R1134" s="53" t="s">
        <v>2153</v>
      </c>
      <c r="S1134" s="76">
        <v>553</v>
      </c>
      <c r="T1134" s="37">
        <v>1</v>
      </c>
      <c r="U1134" s="83">
        <v>1</v>
      </c>
      <c r="V1134" s="45">
        <f>SUMIF(ResumenCotizacion!$C:$C,E1134,ResumenCotizacion!$P:$P)</f>
        <v>0</v>
      </c>
      <c r="W1134" s="75">
        <f>IF(H1134="USD",S1134*SolCotizacion!$J$18,S1134)</f>
        <v>2282490.91</v>
      </c>
      <c r="X1134" s="3">
        <f>ROUND(W1134/(1-VLOOKUP("Total porcentaje:",ResumenCotizacion!$F:$H,3,0)),2)</f>
        <v>2282490.91</v>
      </c>
      <c r="Y1134" s="3">
        <f t="shared" si="53"/>
        <v>0</v>
      </c>
    </row>
    <row r="1135" spans="1:25" ht="14.25" x14ac:dyDescent="0.2">
      <c r="A1135" s="18" t="str">
        <f t="shared" si="51"/>
        <v>Catalogo principalOPEN VALUE - CSP GOBIERNO7AH-00103</v>
      </c>
      <c r="B1135" s="18" t="str">
        <f t="shared" si="52"/>
        <v>7AH-00103OPEN VALUE - CSP GOBIERNO</v>
      </c>
      <c r="C1135" s="18"/>
      <c r="D1135" s="18" t="s">
        <v>122</v>
      </c>
      <c r="E1135" s="46" t="s">
        <v>2394</v>
      </c>
      <c r="F1135" s="85" t="s">
        <v>17</v>
      </c>
      <c r="G1135" s="18" t="s">
        <v>122</v>
      </c>
      <c r="H1135" s="45" t="s">
        <v>125</v>
      </c>
      <c r="I1135" s="18" t="s">
        <v>75</v>
      </c>
      <c r="J1135" s="49" t="s">
        <v>2395</v>
      </c>
      <c r="K1135" s="48" t="s">
        <v>28</v>
      </c>
      <c r="L1135" s="47" t="s">
        <v>90</v>
      </c>
      <c r="M1135" s="44" t="s">
        <v>74</v>
      </c>
      <c r="N1135" s="78" t="s">
        <v>75</v>
      </c>
      <c r="O1135" s="78" t="s">
        <v>75</v>
      </c>
      <c r="P1135" s="78" t="s">
        <v>75</v>
      </c>
      <c r="Q1135" s="43" t="s">
        <v>2394</v>
      </c>
      <c r="R1135" s="53" t="s">
        <v>2153</v>
      </c>
      <c r="S1135" s="76">
        <v>249</v>
      </c>
      <c r="T1135" s="37">
        <v>1</v>
      </c>
      <c r="U1135" s="83">
        <v>1</v>
      </c>
      <c r="V1135" s="45">
        <f>SUMIF(ResumenCotizacion!$C:$C,E1135,ResumenCotizacion!$P:$P)</f>
        <v>0</v>
      </c>
      <c r="W1135" s="75">
        <f>IF(H1135="USD",S1135*SolCotizacion!$J$18,S1135)</f>
        <v>1027740.03</v>
      </c>
      <c r="X1135" s="3">
        <f>ROUND(W1135/(1-VLOOKUP("Total porcentaje:",ResumenCotizacion!$F:$H,3,0)),2)</f>
        <v>1027740.03</v>
      </c>
      <c r="Y1135" s="3">
        <f t="shared" si="53"/>
        <v>0</v>
      </c>
    </row>
    <row r="1136" spans="1:25" ht="14.25" x14ac:dyDescent="0.2">
      <c r="A1136" s="18" t="str">
        <f t="shared" si="51"/>
        <v>Catalogo principalOPEN VALUE - CSP GOBIERNO7AH-00104</v>
      </c>
      <c r="B1136" s="18" t="str">
        <f t="shared" si="52"/>
        <v>7AH-00104OPEN VALUE - CSP GOBIERNO</v>
      </c>
      <c r="C1136" s="18"/>
      <c r="D1136" s="18" t="s">
        <v>122</v>
      </c>
      <c r="E1136" s="46" t="s">
        <v>2396</v>
      </c>
      <c r="F1136" s="85" t="s">
        <v>17</v>
      </c>
      <c r="G1136" s="18" t="s">
        <v>122</v>
      </c>
      <c r="H1136" s="45" t="s">
        <v>125</v>
      </c>
      <c r="I1136" s="18" t="s">
        <v>75</v>
      </c>
      <c r="J1136" s="49" t="s">
        <v>2397</v>
      </c>
      <c r="K1136" s="48" t="s">
        <v>28</v>
      </c>
      <c r="L1136" s="47" t="s">
        <v>90</v>
      </c>
      <c r="M1136" s="44" t="s">
        <v>74</v>
      </c>
      <c r="N1136" s="78" t="s">
        <v>75</v>
      </c>
      <c r="O1136" s="78" t="s">
        <v>75</v>
      </c>
      <c r="P1136" s="78" t="s">
        <v>75</v>
      </c>
      <c r="Q1136" s="43" t="s">
        <v>2396</v>
      </c>
      <c r="R1136" s="53" t="s">
        <v>2153</v>
      </c>
      <c r="S1136" s="76">
        <v>321</v>
      </c>
      <c r="T1136" s="37">
        <v>1</v>
      </c>
      <c r="U1136" s="83">
        <v>1</v>
      </c>
      <c r="V1136" s="45">
        <f>SUMIF(ResumenCotizacion!$C:$C,E1136,ResumenCotizacion!$P:$P)</f>
        <v>0</v>
      </c>
      <c r="W1136" s="75">
        <f>IF(H1136="USD",S1136*SolCotizacion!$J$18,S1136)</f>
        <v>1324917.8700000001</v>
      </c>
      <c r="X1136" s="3">
        <f>ROUND(W1136/(1-VLOOKUP("Total porcentaje:",ResumenCotizacion!$F:$H,3,0)),2)</f>
        <v>1324917.8700000001</v>
      </c>
      <c r="Y1136" s="3">
        <f t="shared" si="53"/>
        <v>0</v>
      </c>
    </row>
    <row r="1137" spans="1:25" ht="14.25" x14ac:dyDescent="0.2">
      <c r="A1137" s="18" t="str">
        <f t="shared" si="51"/>
        <v>Catalogo principalOPEN VALUE - CSP GOBIERNO7AH-00105</v>
      </c>
      <c r="B1137" s="18" t="str">
        <f t="shared" si="52"/>
        <v>7AH-00105OPEN VALUE - CSP GOBIERNO</v>
      </c>
      <c r="C1137" s="18"/>
      <c r="D1137" s="18" t="s">
        <v>122</v>
      </c>
      <c r="E1137" s="46" t="s">
        <v>2398</v>
      </c>
      <c r="F1137" s="85" t="s">
        <v>17</v>
      </c>
      <c r="G1137" s="18" t="s">
        <v>122</v>
      </c>
      <c r="H1137" s="45" t="s">
        <v>125</v>
      </c>
      <c r="I1137" s="18" t="s">
        <v>75</v>
      </c>
      <c r="J1137" s="49" t="s">
        <v>2399</v>
      </c>
      <c r="K1137" s="48" t="s">
        <v>28</v>
      </c>
      <c r="L1137" s="47" t="s">
        <v>90</v>
      </c>
      <c r="M1137" s="44" t="s">
        <v>74</v>
      </c>
      <c r="N1137" s="78" t="s">
        <v>75</v>
      </c>
      <c r="O1137" s="78" t="s">
        <v>75</v>
      </c>
      <c r="P1137" s="78" t="s">
        <v>75</v>
      </c>
      <c r="Q1137" s="43" t="s">
        <v>2398</v>
      </c>
      <c r="R1137" s="53" t="s">
        <v>2153</v>
      </c>
      <c r="S1137" s="76">
        <v>108</v>
      </c>
      <c r="T1137" s="37">
        <v>1</v>
      </c>
      <c r="U1137" s="83">
        <v>1</v>
      </c>
      <c r="V1137" s="45">
        <f>SUMIF(ResumenCotizacion!$C:$C,E1137,ResumenCotizacion!$P:$P)</f>
        <v>0</v>
      </c>
      <c r="W1137" s="75">
        <f>IF(H1137="USD",S1137*SolCotizacion!$J$18,S1137)</f>
        <v>445766.76</v>
      </c>
      <c r="X1137" s="3">
        <f>ROUND(W1137/(1-VLOOKUP("Total porcentaje:",ResumenCotizacion!$F:$H,3,0)),2)</f>
        <v>445766.76</v>
      </c>
      <c r="Y1137" s="3">
        <f t="shared" si="53"/>
        <v>0</v>
      </c>
    </row>
    <row r="1138" spans="1:25" ht="14.25" x14ac:dyDescent="0.2">
      <c r="A1138" s="18" t="str">
        <f t="shared" si="51"/>
        <v>Catalogo principalOPEN VALUE - CSP GOBIERNO7AH-00106</v>
      </c>
      <c r="B1138" s="18" t="str">
        <f t="shared" si="52"/>
        <v>7AH-00106OPEN VALUE - CSP GOBIERNO</v>
      </c>
      <c r="C1138" s="18"/>
      <c r="D1138" s="18" t="s">
        <v>122</v>
      </c>
      <c r="E1138" s="46" t="s">
        <v>2400</v>
      </c>
      <c r="F1138" s="85" t="s">
        <v>17</v>
      </c>
      <c r="G1138" s="18" t="s">
        <v>122</v>
      </c>
      <c r="H1138" s="45" t="s">
        <v>125</v>
      </c>
      <c r="I1138" s="18" t="s">
        <v>75</v>
      </c>
      <c r="J1138" s="49" t="s">
        <v>2401</v>
      </c>
      <c r="K1138" s="48" t="s">
        <v>28</v>
      </c>
      <c r="L1138" s="47" t="s">
        <v>90</v>
      </c>
      <c r="M1138" s="44" t="s">
        <v>74</v>
      </c>
      <c r="N1138" s="78" t="s">
        <v>75</v>
      </c>
      <c r="O1138" s="78" t="s">
        <v>75</v>
      </c>
      <c r="P1138" s="78" t="s">
        <v>75</v>
      </c>
      <c r="Q1138" s="43" t="s">
        <v>2400</v>
      </c>
      <c r="R1138" s="53" t="s">
        <v>2153</v>
      </c>
      <c r="S1138" s="76">
        <v>138</v>
      </c>
      <c r="T1138" s="37">
        <v>1</v>
      </c>
      <c r="U1138" s="83">
        <v>1</v>
      </c>
      <c r="V1138" s="45">
        <f>SUMIF(ResumenCotizacion!$C:$C,E1138,ResumenCotizacion!$P:$P)</f>
        <v>0</v>
      </c>
      <c r="W1138" s="75">
        <f>IF(H1138="USD",S1138*SolCotizacion!$J$18,S1138)</f>
        <v>569590.86</v>
      </c>
      <c r="X1138" s="3">
        <f>ROUND(W1138/(1-VLOOKUP("Total porcentaje:",ResumenCotizacion!$F:$H,3,0)),2)</f>
        <v>569590.86</v>
      </c>
      <c r="Y1138" s="3">
        <f t="shared" si="53"/>
        <v>0</v>
      </c>
    </row>
    <row r="1139" spans="1:25" ht="14.25" x14ac:dyDescent="0.2">
      <c r="A1139" s="18" t="str">
        <f t="shared" si="51"/>
        <v>Catalogo principalOPEN VALUE - CSP GOBIERNO7JQ-00279</v>
      </c>
      <c r="B1139" s="18" t="str">
        <f t="shared" si="52"/>
        <v>7JQ-00279OPEN VALUE - CSP GOBIERNO</v>
      </c>
      <c r="C1139" s="18"/>
      <c r="D1139" s="18" t="s">
        <v>122</v>
      </c>
      <c r="E1139" s="46" t="s">
        <v>2402</v>
      </c>
      <c r="F1139" s="85" t="s">
        <v>17</v>
      </c>
      <c r="G1139" s="18" t="s">
        <v>122</v>
      </c>
      <c r="H1139" s="45" t="s">
        <v>125</v>
      </c>
      <c r="I1139" s="18" t="s">
        <v>75</v>
      </c>
      <c r="J1139" s="49" t="s">
        <v>2403</v>
      </c>
      <c r="K1139" s="48" t="s">
        <v>28</v>
      </c>
      <c r="L1139" s="47" t="s">
        <v>90</v>
      </c>
      <c r="M1139" s="44" t="s">
        <v>74</v>
      </c>
      <c r="N1139" s="78" t="s">
        <v>75</v>
      </c>
      <c r="O1139" s="78" t="s">
        <v>75</v>
      </c>
      <c r="P1139" s="78" t="s">
        <v>75</v>
      </c>
      <c r="Q1139" s="43" t="s">
        <v>2402</v>
      </c>
      <c r="R1139" s="53" t="s">
        <v>2153</v>
      </c>
      <c r="S1139" s="76">
        <v>30573</v>
      </c>
      <c r="T1139" s="37">
        <v>1</v>
      </c>
      <c r="U1139" s="83">
        <v>1</v>
      </c>
      <c r="V1139" s="45">
        <f>SUMIF(ResumenCotizacion!$C:$C,E1139,ResumenCotizacion!$P:$P)</f>
        <v>0</v>
      </c>
      <c r="W1139" s="75">
        <f>IF(H1139="USD",S1139*SolCotizacion!$J$18,S1139)</f>
        <v>126189140.31</v>
      </c>
      <c r="X1139" s="3">
        <f>ROUND(W1139/(1-VLOOKUP("Total porcentaje:",ResumenCotizacion!$F:$H,3,0)),2)</f>
        <v>126189140.31</v>
      </c>
      <c r="Y1139" s="3">
        <f t="shared" si="53"/>
        <v>0</v>
      </c>
    </row>
    <row r="1140" spans="1:25" ht="14.25" x14ac:dyDescent="0.2">
      <c r="A1140" s="18" t="str">
        <f t="shared" si="51"/>
        <v>Catalogo principalOPEN VALUE - CSP GOBIERNO7JQ-00281</v>
      </c>
      <c r="B1140" s="18" t="str">
        <f t="shared" si="52"/>
        <v>7JQ-00281OPEN VALUE - CSP GOBIERNO</v>
      </c>
      <c r="C1140" s="18"/>
      <c r="D1140" s="18" t="s">
        <v>122</v>
      </c>
      <c r="E1140" s="46" t="s">
        <v>2404</v>
      </c>
      <c r="F1140" s="85" t="s">
        <v>17</v>
      </c>
      <c r="G1140" s="18" t="s">
        <v>122</v>
      </c>
      <c r="H1140" s="45" t="s">
        <v>125</v>
      </c>
      <c r="I1140" s="18" t="s">
        <v>75</v>
      </c>
      <c r="J1140" s="49" t="s">
        <v>2405</v>
      </c>
      <c r="K1140" s="48" t="s">
        <v>28</v>
      </c>
      <c r="L1140" s="47" t="s">
        <v>90</v>
      </c>
      <c r="M1140" s="44" t="s">
        <v>74</v>
      </c>
      <c r="N1140" s="78" t="s">
        <v>75</v>
      </c>
      <c r="O1140" s="78" t="s">
        <v>75</v>
      </c>
      <c r="P1140" s="78" t="s">
        <v>75</v>
      </c>
      <c r="Q1140" s="43" t="s">
        <v>2404</v>
      </c>
      <c r="R1140" s="53" t="s">
        <v>2153</v>
      </c>
      <c r="S1140" s="76">
        <v>13104</v>
      </c>
      <c r="T1140" s="37">
        <v>1</v>
      </c>
      <c r="U1140" s="83">
        <v>1</v>
      </c>
      <c r="V1140" s="45">
        <f>SUMIF(ResumenCotizacion!$C:$C,E1140,ResumenCotizacion!$P:$P)</f>
        <v>0</v>
      </c>
      <c r="W1140" s="75">
        <f>IF(H1140="USD",S1140*SolCotizacion!$J$18,S1140)</f>
        <v>54086366.880000003</v>
      </c>
      <c r="X1140" s="3">
        <f>ROUND(W1140/(1-VLOOKUP("Total porcentaje:",ResumenCotizacion!$F:$H,3,0)),2)</f>
        <v>54086366.880000003</v>
      </c>
      <c r="Y1140" s="3">
        <f t="shared" si="53"/>
        <v>0</v>
      </c>
    </row>
    <row r="1141" spans="1:25" ht="14.25" x14ac:dyDescent="0.2">
      <c r="A1141" s="18" t="str">
        <f t="shared" si="51"/>
        <v>Catalogo principalOPEN VALUE - CSP GOBIERNO7JQ-00447</v>
      </c>
      <c r="B1141" s="18" t="str">
        <f t="shared" si="52"/>
        <v>7JQ-00447OPEN VALUE - CSP GOBIERNO</v>
      </c>
      <c r="C1141" s="18"/>
      <c r="D1141" s="18" t="s">
        <v>122</v>
      </c>
      <c r="E1141" s="46" t="s">
        <v>2406</v>
      </c>
      <c r="F1141" s="85" t="s">
        <v>17</v>
      </c>
      <c r="G1141" s="18" t="s">
        <v>122</v>
      </c>
      <c r="H1141" s="45" t="s">
        <v>125</v>
      </c>
      <c r="I1141" s="18" t="s">
        <v>75</v>
      </c>
      <c r="J1141" s="49" t="s">
        <v>2407</v>
      </c>
      <c r="K1141" s="48" t="s">
        <v>28</v>
      </c>
      <c r="L1141" s="47" t="s">
        <v>90</v>
      </c>
      <c r="M1141" s="44" t="s">
        <v>74</v>
      </c>
      <c r="N1141" s="78" t="s">
        <v>75</v>
      </c>
      <c r="O1141" s="78" t="s">
        <v>75</v>
      </c>
      <c r="P1141" s="78" t="s">
        <v>75</v>
      </c>
      <c r="Q1141" s="43" t="s">
        <v>2406</v>
      </c>
      <c r="R1141" s="53" t="s">
        <v>2153</v>
      </c>
      <c r="S1141" s="76">
        <v>22599</v>
      </c>
      <c r="T1141" s="37">
        <v>1</v>
      </c>
      <c r="U1141" s="83">
        <v>1</v>
      </c>
      <c r="V1141" s="45">
        <f>SUMIF(ResumenCotizacion!$C:$C,E1141,ResumenCotizacion!$P:$P)</f>
        <v>0</v>
      </c>
      <c r="W1141" s="75">
        <f>IF(H1141="USD",S1141*SolCotizacion!$J$18,S1141)</f>
        <v>93276694.530000001</v>
      </c>
      <c r="X1141" s="3">
        <f>ROUND(W1141/(1-VLOOKUP("Total porcentaje:",ResumenCotizacion!$F:$H,3,0)),2)</f>
        <v>93276694.530000001</v>
      </c>
      <c r="Y1141" s="3">
        <f t="shared" si="53"/>
        <v>0</v>
      </c>
    </row>
    <row r="1142" spans="1:25" ht="14.25" x14ac:dyDescent="0.2">
      <c r="A1142" s="18" t="str">
        <f t="shared" si="51"/>
        <v>Catalogo principalOPEN VALUE - CSP GOBIERNO7JT-00002</v>
      </c>
      <c r="B1142" s="18" t="str">
        <f t="shared" si="52"/>
        <v>7JT-00002OPEN VALUE - CSP GOBIERNO</v>
      </c>
      <c r="C1142" s="18"/>
      <c r="D1142" s="18" t="s">
        <v>122</v>
      </c>
      <c r="E1142" s="46" t="s">
        <v>2408</v>
      </c>
      <c r="F1142" s="85" t="s">
        <v>17</v>
      </c>
      <c r="G1142" s="18" t="s">
        <v>122</v>
      </c>
      <c r="H1142" s="45" t="s">
        <v>125</v>
      </c>
      <c r="I1142" s="18" t="s">
        <v>75</v>
      </c>
      <c r="J1142" s="49" t="s">
        <v>2409</v>
      </c>
      <c r="K1142" s="48" t="s">
        <v>28</v>
      </c>
      <c r="L1142" s="47" t="s">
        <v>90</v>
      </c>
      <c r="M1142" s="44" t="s">
        <v>74</v>
      </c>
      <c r="N1142" s="78" t="s">
        <v>75</v>
      </c>
      <c r="O1142" s="78" t="s">
        <v>75</v>
      </c>
      <c r="P1142" s="78" t="s">
        <v>75</v>
      </c>
      <c r="Q1142" s="43" t="s">
        <v>2408</v>
      </c>
      <c r="R1142" s="53" t="s">
        <v>76</v>
      </c>
      <c r="S1142" s="76">
        <v>9.1999999999999993</v>
      </c>
      <c r="T1142" s="37">
        <v>1</v>
      </c>
      <c r="U1142" s="83">
        <v>1</v>
      </c>
      <c r="V1142" s="45">
        <f>SUMIF(ResumenCotizacion!$C:$C,E1142,ResumenCotizacion!$P:$P)</f>
        <v>0</v>
      </c>
      <c r="W1142" s="75">
        <f>IF(H1142="USD",S1142*SolCotizacion!$J$18,S1142)</f>
        <v>37972.724000000002</v>
      </c>
      <c r="X1142" s="3">
        <f>ROUND(W1142/(1-VLOOKUP("Total porcentaje:",ResumenCotizacion!$F:$H,3,0)),2)</f>
        <v>37972.720000000001</v>
      </c>
      <c r="Y1142" s="3">
        <f t="shared" si="53"/>
        <v>0</v>
      </c>
    </row>
    <row r="1143" spans="1:25" ht="14.25" x14ac:dyDescent="0.2">
      <c r="A1143" s="18" t="str">
        <f t="shared" si="51"/>
        <v>Catalogo principalOPEN VALUE - CSP GOBIERNO7JT-00008</v>
      </c>
      <c r="B1143" s="18" t="str">
        <f t="shared" si="52"/>
        <v>7JT-00008OPEN VALUE - CSP GOBIERNO</v>
      </c>
      <c r="C1143" s="18"/>
      <c r="D1143" s="18" t="s">
        <v>122</v>
      </c>
      <c r="E1143" s="46" t="s">
        <v>2410</v>
      </c>
      <c r="F1143" s="85" t="s">
        <v>17</v>
      </c>
      <c r="G1143" s="18" t="s">
        <v>122</v>
      </c>
      <c r="H1143" s="45" t="s">
        <v>125</v>
      </c>
      <c r="I1143" s="18" t="s">
        <v>75</v>
      </c>
      <c r="J1143" s="49" t="s">
        <v>2411</v>
      </c>
      <c r="K1143" s="48" t="s">
        <v>28</v>
      </c>
      <c r="L1143" s="47" t="s">
        <v>90</v>
      </c>
      <c r="M1143" s="44" t="s">
        <v>74</v>
      </c>
      <c r="N1143" s="78" t="s">
        <v>75</v>
      </c>
      <c r="O1143" s="78" t="s">
        <v>75</v>
      </c>
      <c r="P1143" s="78" t="s">
        <v>75</v>
      </c>
      <c r="Q1143" s="43" t="s">
        <v>2410</v>
      </c>
      <c r="R1143" s="53" t="s">
        <v>76</v>
      </c>
      <c r="S1143" s="76">
        <v>9.1999999999999993</v>
      </c>
      <c r="T1143" s="37">
        <v>1</v>
      </c>
      <c r="U1143" s="83">
        <v>1</v>
      </c>
      <c r="V1143" s="45">
        <f>SUMIF(ResumenCotizacion!$C:$C,E1143,ResumenCotizacion!$P:$P)</f>
        <v>0</v>
      </c>
      <c r="W1143" s="75">
        <f>IF(H1143="USD",S1143*SolCotizacion!$J$18,S1143)</f>
        <v>37972.724000000002</v>
      </c>
      <c r="X1143" s="3">
        <f>ROUND(W1143/(1-VLOOKUP("Total porcentaje:",ResumenCotizacion!$F:$H,3,0)),2)</f>
        <v>37972.720000000001</v>
      </c>
      <c r="Y1143" s="3">
        <f t="shared" si="53"/>
        <v>0</v>
      </c>
    </row>
    <row r="1144" spans="1:25" ht="14.25" x14ac:dyDescent="0.2">
      <c r="A1144" s="18" t="str">
        <f t="shared" si="51"/>
        <v>Catalogo principalOPEN VALUE - CSP GOBIERNO7NQ-00187</v>
      </c>
      <c r="B1144" s="18" t="str">
        <f t="shared" si="52"/>
        <v>7NQ-00187OPEN VALUE - CSP GOBIERNO</v>
      </c>
      <c r="C1144" s="18"/>
      <c r="D1144" s="18" t="s">
        <v>122</v>
      </c>
      <c r="E1144" s="46" t="s">
        <v>2412</v>
      </c>
      <c r="F1144" s="85" t="s">
        <v>17</v>
      </c>
      <c r="G1144" s="18" t="s">
        <v>122</v>
      </c>
      <c r="H1144" s="45" t="s">
        <v>125</v>
      </c>
      <c r="I1144" s="18" t="s">
        <v>75</v>
      </c>
      <c r="J1144" s="49" t="s">
        <v>2413</v>
      </c>
      <c r="K1144" s="48" t="s">
        <v>28</v>
      </c>
      <c r="L1144" s="47" t="s">
        <v>90</v>
      </c>
      <c r="M1144" s="44" t="s">
        <v>74</v>
      </c>
      <c r="N1144" s="78" t="s">
        <v>75</v>
      </c>
      <c r="O1144" s="78" t="s">
        <v>75</v>
      </c>
      <c r="P1144" s="78" t="s">
        <v>75</v>
      </c>
      <c r="Q1144" s="43" t="s">
        <v>2412</v>
      </c>
      <c r="R1144" s="53" t="s">
        <v>2153</v>
      </c>
      <c r="S1144" s="76">
        <v>7974</v>
      </c>
      <c r="T1144" s="37">
        <v>1</v>
      </c>
      <c r="U1144" s="83">
        <v>1</v>
      </c>
      <c r="V1144" s="45">
        <f>SUMIF(ResumenCotizacion!$C:$C,E1144,ResumenCotizacion!$P:$P)</f>
        <v>0</v>
      </c>
      <c r="W1144" s="75">
        <f>IF(H1144="USD",S1144*SolCotizacion!$J$18,S1144)</f>
        <v>32912445.780000001</v>
      </c>
      <c r="X1144" s="3">
        <f>ROUND(W1144/(1-VLOOKUP("Total porcentaje:",ResumenCotizacion!$F:$H,3,0)),2)</f>
        <v>32912445.780000001</v>
      </c>
      <c r="Y1144" s="3">
        <f t="shared" si="53"/>
        <v>0</v>
      </c>
    </row>
    <row r="1145" spans="1:25" ht="14.25" x14ac:dyDescent="0.2">
      <c r="A1145" s="18" t="str">
        <f t="shared" si="51"/>
        <v>Catalogo principalOPEN VALUE - CSP GOBIERNO7NQ-00188</v>
      </c>
      <c r="B1145" s="18" t="str">
        <f t="shared" si="52"/>
        <v>7NQ-00188OPEN VALUE - CSP GOBIERNO</v>
      </c>
      <c r="C1145" s="18"/>
      <c r="D1145" s="18" t="s">
        <v>122</v>
      </c>
      <c r="E1145" s="46" t="s">
        <v>2414</v>
      </c>
      <c r="F1145" s="85" t="s">
        <v>17</v>
      </c>
      <c r="G1145" s="18" t="s">
        <v>122</v>
      </c>
      <c r="H1145" s="45" t="s">
        <v>125</v>
      </c>
      <c r="I1145" s="18" t="s">
        <v>75</v>
      </c>
      <c r="J1145" s="49" t="s">
        <v>2415</v>
      </c>
      <c r="K1145" s="48" t="s">
        <v>28</v>
      </c>
      <c r="L1145" s="47" t="s">
        <v>90</v>
      </c>
      <c r="M1145" s="44" t="s">
        <v>74</v>
      </c>
      <c r="N1145" s="78" t="s">
        <v>75</v>
      </c>
      <c r="O1145" s="78" t="s">
        <v>75</v>
      </c>
      <c r="P1145" s="78" t="s">
        <v>75</v>
      </c>
      <c r="Q1145" s="43" t="s">
        <v>2414</v>
      </c>
      <c r="R1145" s="53" t="s">
        <v>2153</v>
      </c>
      <c r="S1145" s="76">
        <v>3417</v>
      </c>
      <c r="T1145" s="37">
        <v>1</v>
      </c>
      <c r="U1145" s="83">
        <v>1</v>
      </c>
      <c r="V1145" s="45">
        <f>SUMIF(ResumenCotizacion!$C:$C,E1145,ResumenCotizacion!$P:$P)</f>
        <v>0</v>
      </c>
      <c r="W1145" s="75">
        <f>IF(H1145="USD",S1145*SolCotizacion!$J$18,S1145)</f>
        <v>14103564.99</v>
      </c>
      <c r="X1145" s="3">
        <f>ROUND(W1145/(1-VLOOKUP("Total porcentaje:",ResumenCotizacion!$F:$H,3,0)),2)</f>
        <v>14103564.99</v>
      </c>
      <c r="Y1145" s="3">
        <f t="shared" si="53"/>
        <v>0</v>
      </c>
    </row>
    <row r="1146" spans="1:25" ht="14.25" x14ac:dyDescent="0.2">
      <c r="A1146" s="18" t="str">
        <f t="shared" si="51"/>
        <v>Catalogo principalOPEN VALUE - CSP GOBIERNO7NS-00005</v>
      </c>
      <c r="B1146" s="18" t="str">
        <f t="shared" si="52"/>
        <v>7NS-00005OPEN VALUE - CSP GOBIERNO</v>
      </c>
      <c r="C1146" s="18"/>
      <c r="D1146" s="18" t="s">
        <v>122</v>
      </c>
      <c r="E1146" s="46" t="s">
        <v>2416</v>
      </c>
      <c r="F1146" s="85" t="s">
        <v>17</v>
      </c>
      <c r="G1146" s="18" t="s">
        <v>122</v>
      </c>
      <c r="H1146" s="45" t="s">
        <v>125</v>
      </c>
      <c r="I1146" s="18" t="s">
        <v>75</v>
      </c>
      <c r="J1146" s="49" t="s">
        <v>2417</v>
      </c>
      <c r="K1146" s="48" t="s">
        <v>28</v>
      </c>
      <c r="L1146" s="47" t="s">
        <v>90</v>
      </c>
      <c r="M1146" s="44" t="s">
        <v>74</v>
      </c>
      <c r="N1146" s="78" t="s">
        <v>75</v>
      </c>
      <c r="O1146" s="78" t="s">
        <v>75</v>
      </c>
      <c r="P1146" s="78" t="s">
        <v>75</v>
      </c>
      <c r="Q1146" s="43" t="s">
        <v>2416</v>
      </c>
      <c r="R1146" s="53" t="s">
        <v>76</v>
      </c>
      <c r="S1146" s="76">
        <v>30</v>
      </c>
      <c r="T1146" s="37">
        <v>1</v>
      </c>
      <c r="U1146" s="83">
        <v>1</v>
      </c>
      <c r="V1146" s="45">
        <f>SUMIF(ResumenCotizacion!$C:$C,E1146,ResumenCotizacion!$P:$P)</f>
        <v>0</v>
      </c>
      <c r="W1146" s="75">
        <f>IF(H1146="USD",S1146*SolCotizacion!$J$18,S1146)</f>
        <v>123824.1</v>
      </c>
      <c r="X1146" s="3">
        <f>ROUND(W1146/(1-VLOOKUP("Total porcentaje:",ResumenCotizacion!$F:$H,3,0)),2)</f>
        <v>123824.1</v>
      </c>
      <c r="Y1146" s="3">
        <f t="shared" si="53"/>
        <v>0</v>
      </c>
    </row>
    <row r="1147" spans="1:25" ht="14.25" x14ac:dyDescent="0.2">
      <c r="A1147" s="18" t="str">
        <f t="shared" si="51"/>
        <v>Catalogo principalOPEN VALUE - CSP GOBIERNO7YC-00005</v>
      </c>
      <c r="B1147" s="18" t="str">
        <f t="shared" si="52"/>
        <v>7YC-00005OPEN VALUE - CSP GOBIERNO</v>
      </c>
      <c r="C1147" s="18"/>
      <c r="D1147" s="18" t="s">
        <v>122</v>
      </c>
      <c r="E1147" s="46" t="s">
        <v>2418</v>
      </c>
      <c r="F1147" s="85" t="s">
        <v>17</v>
      </c>
      <c r="G1147" s="18" t="s">
        <v>122</v>
      </c>
      <c r="H1147" s="45" t="s">
        <v>125</v>
      </c>
      <c r="I1147" s="18" t="s">
        <v>75</v>
      </c>
      <c r="J1147" s="49" t="s">
        <v>2419</v>
      </c>
      <c r="K1147" s="48" t="s">
        <v>28</v>
      </c>
      <c r="L1147" s="47" t="s">
        <v>90</v>
      </c>
      <c r="M1147" s="44" t="s">
        <v>74</v>
      </c>
      <c r="N1147" s="78" t="s">
        <v>75</v>
      </c>
      <c r="O1147" s="78" t="s">
        <v>75</v>
      </c>
      <c r="P1147" s="78" t="s">
        <v>75</v>
      </c>
      <c r="Q1147" s="43" t="s">
        <v>2418</v>
      </c>
      <c r="R1147" s="53" t="s">
        <v>76</v>
      </c>
      <c r="S1147" s="76">
        <v>55</v>
      </c>
      <c r="T1147" s="37">
        <v>1</v>
      </c>
      <c r="U1147" s="83">
        <v>1</v>
      </c>
      <c r="V1147" s="45">
        <f>SUMIF(ResumenCotizacion!$C:$C,E1147,ResumenCotizacion!$P:$P)</f>
        <v>0</v>
      </c>
      <c r="W1147" s="75">
        <f>IF(H1147="USD",S1147*SolCotizacion!$J$18,S1147)</f>
        <v>227010.85</v>
      </c>
      <c r="X1147" s="3">
        <f>ROUND(W1147/(1-VLOOKUP("Total porcentaje:",ResumenCotizacion!$F:$H,3,0)),2)</f>
        <v>227010.85</v>
      </c>
      <c r="Y1147" s="3">
        <f t="shared" si="53"/>
        <v>0</v>
      </c>
    </row>
    <row r="1148" spans="1:25" ht="14.25" x14ac:dyDescent="0.2">
      <c r="A1148" s="18" t="str">
        <f t="shared" si="51"/>
        <v>Catalogo principalOPEN VALUE - CSP GOBIERNO810-06380</v>
      </c>
      <c r="B1148" s="18" t="str">
        <f t="shared" si="52"/>
        <v>810-06380OPEN VALUE - CSP GOBIERNO</v>
      </c>
      <c r="C1148" s="18"/>
      <c r="D1148" s="18" t="s">
        <v>122</v>
      </c>
      <c r="E1148" s="46" t="s">
        <v>2420</v>
      </c>
      <c r="F1148" s="85" t="s">
        <v>17</v>
      </c>
      <c r="G1148" s="18" t="s">
        <v>122</v>
      </c>
      <c r="H1148" s="45" t="s">
        <v>125</v>
      </c>
      <c r="I1148" s="18" t="s">
        <v>75</v>
      </c>
      <c r="J1148" s="49" t="s">
        <v>2421</v>
      </c>
      <c r="K1148" s="48" t="s">
        <v>28</v>
      </c>
      <c r="L1148" s="47" t="s">
        <v>90</v>
      </c>
      <c r="M1148" s="44" t="s">
        <v>74</v>
      </c>
      <c r="N1148" s="78" t="s">
        <v>75</v>
      </c>
      <c r="O1148" s="78" t="s">
        <v>75</v>
      </c>
      <c r="P1148" s="78" t="s">
        <v>75</v>
      </c>
      <c r="Q1148" s="43" t="s">
        <v>2420</v>
      </c>
      <c r="R1148" s="53" t="s">
        <v>2153</v>
      </c>
      <c r="S1148" s="76">
        <v>8190</v>
      </c>
      <c r="T1148" s="37">
        <v>1</v>
      </c>
      <c r="U1148" s="83">
        <v>1</v>
      </c>
      <c r="V1148" s="45">
        <f>SUMIF(ResumenCotizacion!$C:$C,E1148,ResumenCotizacion!$P:$P)</f>
        <v>0</v>
      </c>
      <c r="W1148" s="75">
        <f>IF(H1148="USD",S1148*SolCotizacion!$J$18,S1148)</f>
        <v>33803979.300000004</v>
      </c>
      <c r="X1148" s="3">
        <f>ROUND(W1148/(1-VLOOKUP("Total porcentaje:",ResumenCotizacion!$F:$H,3,0)),2)</f>
        <v>33803979.299999997</v>
      </c>
      <c r="Y1148" s="3">
        <f t="shared" si="53"/>
        <v>0</v>
      </c>
    </row>
    <row r="1149" spans="1:25" ht="14.25" x14ac:dyDescent="0.2">
      <c r="A1149" s="18" t="str">
        <f t="shared" si="51"/>
        <v>Catalogo principalOPEN VALUE - CSP GOBIERNO9A3-00028</v>
      </c>
      <c r="B1149" s="18" t="str">
        <f t="shared" si="52"/>
        <v>9A3-00028OPEN VALUE - CSP GOBIERNO</v>
      </c>
      <c r="C1149" s="18"/>
      <c r="D1149" s="18" t="s">
        <v>122</v>
      </c>
      <c r="E1149" s="46" t="s">
        <v>2422</v>
      </c>
      <c r="F1149" s="85" t="s">
        <v>17</v>
      </c>
      <c r="G1149" s="18" t="s">
        <v>122</v>
      </c>
      <c r="H1149" s="45" t="s">
        <v>125</v>
      </c>
      <c r="I1149" s="18" t="s">
        <v>75</v>
      </c>
      <c r="J1149" s="49" t="s">
        <v>2423</v>
      </c>
      <c r="K1149" s="48" t="s">
        <v>28</v>
      </c>
      <c r="L1149" s="47" t="s">
        <v>90</v>
      </c>
      <c r="M1149" s="44" t="s">
        <v>74</v>
      </c>
      <c r="N1149" s="78" t="s">
        <v>75</v>
      </c>
      <c r="O1149" s="78" t="s">
        <v>75</v>
      </c>
      <c r="P1149" s="78" t="s">
        <v>75</v>
      </c>
      <c r="Q1149" s="43" t="s">
        <v>2422</v>
      </c>
      <c r="R1149" s="53" t="s">
        <v>76</v>
      </c>
      <c r="S1149" s="76">
        <v>17</v>
      </c>
      <c r="T1149" s="37">
        <v>1</v>
      </c>
      <c r="U1149" s="83">
        <v>1</v>
      </c>
      <c r="V1149" s="45">
        <f>SUMIF(ResumenCotizacion!$C:$C,E1149,ResumenCotizacion!$P:$P)</f>
        <v>0</v>
      </c>
      <c r="W1149" s="75">
        <f>IF(H1149="USD",S1149*SolCotizacion!$J$18,S1149)</f>
        <v>70166.990000000005</v>
      </c>
      <c r="X1149" s="3">
        <f>ROUND(W1149/(1-VLOOKUP("Total porcentaje:",ResumenCotizacion!$F:$H,3,0)),2)</f>
        <v>70166.990000000005</v>
      </c>
      <c r="Y1149" s="3">
        <f t="shared" si="53"/>
        <v>0</v>
      </c>
    </row>
    <row r="1150" spans="1:25" ht="14.25" x14ac:dyDescent="0.2">
      <c r="A1150" s="18" t="str">
        <f t="shared" si="51"/>
        <v>Catalogo principalOPEN VALUE - CSP GOBIERNO9A6-00024</v>
      </c>
      <c r="B1150" s="18" t="str">
        <f t="shared" si="52"/>
        <v>9A6-00024OPEN VALUE - CSP GOBIERNO</v>
      </c>
      <c r="C1150" s="18"/>
      <c r="D1150" s="18" t="s">
        <v>122</v>
      </c>
      <c r="E1150" s="46" t="s">
        <v>2424</v>
      </c>
      <c r="F1150" s="85" t="s">
        <v>17</v>
      </c>
      <c r="G1150" s="18" t="s">
        <v>122</v>
      </c>
      <c r="H1150" s="45" t="s">
        <v>125</v>
      </c>
      <c r="I1150" s="18" t="s">
        <v>75</v>
      </c>
      <c r="J1150" s="49" t="s">
        <v>2425</v>
      </c>
      <c r="K1150" s="48" t="s">
        <v>28</v>
      </c>
      <c r="L1150" s="47" t="s">
        <v>90</v>
      </c>
      <c r="M1150" s="44" t="s">
        <v>74</v>
      </c>
      <c r="N1150" s="78" t="s">
        <v>75</v>
      </c>
      <c r="O1150" s="78" t="s">
        <v>75</v>
      </c>
      <c r="P1150" s="78" t="s">
        <v>75</v>
      </c>
      <c r="Q1150" s="43" t="s">
        <v>2424</v>
      </c>
      <c r="R1150" s="53" t="s">
        <v>76</v>
      </c>
      <c r="S1150" s="76">
        <v>7</v>
      </c>
      <c r="T1150" s="37">
        <v>1</v>
      </c>
      <c r="U1150" s="83">
        <v>1</v>
      </c>
      <c r="V1150" s="45">
        <f>SUMIF(ResumenCotizacion!$C:$C,E1150,ResumenCotizacion!$P:$P)</f>
        <v>0</v>
      </c>
      <c r="W1150" s="75">
        <f>IF(H1150="USD",S1150*SolCotizacion!$J$18,S1150)</f>
        <v>28892.29</v>
      </c>
      <c r="X1150" s="3">
        <f>ROUND(W1150/(1-VLOOKUP("Total porcentaje:",ResumenCotizacion!$F:$H,3,0)),2)</f>
        <v>28892.29</v>
      </c>
      <c r="Y1150" s="3">
        <f t="shared" si="53"/>
        <v>0</v>
      </c>
    </row>
    <row r="1151" spans="1:25" ht="14.25" x14ac:dyDescent="0.2">
      <c r="A1151" s="18" t="str">
        <f t="shared" si="51"/>
        <v>Catalogo principalOPEN VALUE - CSP GOBIERNO9EA-00702</v>
      </c>
      <c r="B1151" s="18" t="str">
        <f t="shared" si="52"/>
        <v>9EA-00702OPEN VALUE - CSP GOBIERNO</v>
      </c>
      <c r="C1151" s="18"/>
      <c r="D1151" s="18" t="s">
        <v>122</v>
      </c>
      <c r="E1151" s="46" t="s">
        <v>2426</v>
      </c>
      <c r="F1151" s="85" t="s">
        <v>17</v>
      </c>
      <c r="G1151" s="18" t="s">
        <v>122</v>
      </c>
      <c r="H1151" s="45" t="s">
        <v>125</v>
      </c>
      <c r="I1151" s="18" t="s">
        <v>75</v>
      </c>
      <c r="J1151" s="49" t="s">
        <v>2427</v>
      </c>
      <c r="K1151" s="48" t="s">
        <v>28</v>
      </c>
      <c r="L1151" s="47" t="s">
        <v>90</v>
      </c>
      <c r="M1151" s="44" t="s">
        <v>74</v>
      </c>
      <c r="N1151" s="78" t="s">
        <v>75</v>
      </c>
      <c r="O1151" s="78" t="s">
        <v>75</v>
      </c>
      <c r="P1151" s="78" t="s">
        <v>75</v>
      </c>
      <c r="Q1151" s="43" t="s">
        <v>2426</v>
      </c>
      <c r="R1151" s="53" t="s">
        <v>2153</v>
      </c>
      <c r="S1151" s="76">
        <v>11904</v>
      </c>
      <c r="T1151" s="37">
        <v>1</v>
      </c>
      <c r="U1151" s="83">
        <v>1</v>
      </c>
      <c r="V1151" s="45">
        <f>SUMIF(ResumenCotizacion!$C:$C,E1151,ResumenCotizacion!$P:$P)</f>
        <v>0</v>
      </c>
      <c r="W1151" s="75">
        <f>IF(H1151="USD",S1151*SolCotizacion!$J$18,S1151)</f>
        <v>49133402.880000003</v>
      </c>
      <c r="X1151" s="3">
        <f>ROUND(W1151/(1-VLOOKUP("Total porcentaje:",ResumenCotizacion!$F:$H,3,0)),2)</f>
        <v>49133402.880000003</v>
      </c>
      <c r="Y1151" s="3">
        <f t="shared" si="53"/>
        <v>0</v>
      </c>
    </row>
    <row r="1152" spans="1:25" ht="14.25" x14ac:dyDescent="0.2">
      <c r="A1152" s="18" t="str">
        <f t="shared" si="51"/>
        <v>Catalogo principalOPEN VALUE - CSP GOBIERNO9EA-00703</v>
      </c>
      <c r="B1152" s="18" t="str">
        <f t="shared" si="52"/>
        <v>9EA-00703OPEN VALUE - CSP GOBIERNO</v>
      </c>
      <c r="C1152" s="18"/>
      <c r="D1152" s="18" t="s">
        <v>122</v>
      </c>
      <c r="E1152" s="46" t="s">
        <v>2428</v>
      </c>
      <c r="F1152" s="85" t="s">
        <v>17</v>
      </c>
      <c r="G1152" s="18" t="s">
        <v>122</v>
      </c>
      <c r="H1152" s="45" t="s">
        <v>125</v>
      </c>
      <c r="I1152" s="18" t="s">
        <v>75</v>
      </c>
      <c r="J1152" s="49" t="s">
        <v>2429</v>
      </c>
      <c r="K1152" s="48" t="s">
        <v>28</v>
      </c>
      <c r="L1152" s="47" t="s">
        <v>90</v>
      </c>
      <c r="M1152" s="44" t="s">
        <v>74</v>
      </c>
      <c r="N1152" s="78" t="s">
        <v>75</v>
      </c>
      <c r="O1152" s="78" t="s">
        <v>75</v>
      </c>
      <c r="P1152" s="78" t="s">
        <v>75</v>
      </c>
      <c r="Q1152" s="43" t="s">
        <v>2428</v>
      </c>
      <c r="R1152" s="53" t="s">
        <v>2153</v>
      </c>
      <c r="S1152" s="76">
        <v>5103</v>
      </c>
      <c r="T1152" s="37">
        <v>1</v>
      </c>
      <c r="U1152" s="83">
        <v>1</v>
      </c>
      <c r="V1152" s="45">
        <f>SUMIF(ResumenCotizacion!$C:$C,E1152,ResumenCotizacion!$P:$P)</f>
        <v>0</v>
      </c>
      <c r="W1152" s="75">
        <f>IF(H1152="USD",S1152*SolCotizacion!$J$18,S1152)</f>
        <v>21062479.41</v>
      </c>
      <c r="X1152" s="3">
        <f>ROUND(W1152/(1-VLOOKUP("Total porcentaje:",ResumenCotizacion!$F:$H,3,0)),2)</f>
        <v>21062479.41</v>
      </c>
      <c r="Y1152" s="3">
        <f t="shared" si="53"/>
        <v>0</v>
      </c>
    </row>
    <row r="1153" spans="1:25" ht="14.25" x14ac:dyDescent="0.2">
      <c r="A1153" s="18" t="str">
        <f t="shared" si="51"/>
        <v>Catalogo principalOPEN VALUE - CSP GOBIERNO9EA-00704</v>
      </c>
      <c r="B1153" s="18" t="str">
        <f t="shared" si="52"/>
        <v>9EA-00704OPEN VALUE - CSP GOBIERNO</v>
      </c>
      <c r="C1153" s="18"/>
      <c r="D1153" s="18" t="s">
        <v>122</v>
      </c>
      <c r="E1153" s="46" t="s">
        <v>2430</v>
      </c>
      <c r="F1153" s="85" t="s">
        <v>17</v>
      </c>
      <c r="G1153" s="18" t="s">
        <v>122</v>
      </c>
      <c r="H1153" s="45" t="s">
        <v>125</v>
      </c>
      <c r="I1153" s="18" t="s">
        <v>75</v>
      </c>
      <c r="J1153" s="49" t="s">
        <v>2431</v>
      </c>
      <c r="K1153" s="48" t="s">
        <v>28</v>
      </c>
      <c r="L1153" s="47" t="s">
        <v>90</v>
      </c>
      <c r="M1153" s="44" t="s">
        <v>74</v>
      </c>
      <c r="N1153" s="78" t="s">
        <v>75</v>
      </c>
      <c r="O1153" s="78" t="s">
        <v>75</v>
      </c>
      <c r="P1153" s="78" t="s">
        <v>75</v>
      </c>
      <c r="Q1153" s="43" t="s">
        <v>2430</v>
      </c>
      <c r="R1153" s="53" t="s">
        <v>2153</v>
      </c>
      <c r="S1153" s="76">
        <v>9966</v>
      </c>
      <c r="T1153" s="37">
        <v>1</v>
      </c>
      <c r="U1153" s="83">
        <v>1</v>
      </c>
      <c r="V1153" s="45">
        <f>SUMIF(ResumenCotizacion!$C:$C,E1153,ResumenCotizacion!$P:$P)</f>
        <v>0</v>
      </c>
      <c r="W1153" s="75">
        <f>IF(H1153="USD",S1153*SolCotizacion!$J$18,S1153)</f>
        <v>41134366.020000003</v>
      </c>
      <c r="X1153" s="3">
        <f>ROUND(W1153/(1-VLOOKUP("Total porcentaje:",ResumenCotizacion!$F:$H,3,0)),2)</f>
        <v>41134366.020000003</v>
      </c>
      <c r="Y1153" s="3">
        <f t="shared" si="53"/>
        <v>0</v>
      </c>
    </row>
    <row r="1154" spans="1:25" ht="14.25" x14ac:dyDescent="0.2">
      <c r="A1154" s="18" t="str">
        <f t="shared" ref="A1154:A1217" si="54">D1154&amp;F1154&amp;E1154</f>
        <v>Catalogo principalOPEN VALUE - CSP GOBIERNO9EA-00705</v>
      </c>
      <c r="B1154" s="18" t="str">
        <f t="shared" ref="B1154:B1217" si="55">E1154&amp;F1154</f>
        <v>9EA-00705OPEN VALUE - CSP GOBIERNO</v>
      </c>
      <c r="C1154" s="18"/>
      <c r="D1154" s="18" t="s">
        <v>122</v>
      </c>
      <c r="E1154" s="46" t="s">
        <v>2432</v>
      </c>
      <c r="F1154" s="85" t="s">
        <v>17</v>
      </c>
      <c r="G1154" s="18" t="s">
        <v>122</v>
      </c>
      <c r="H1154" s="45" t="s">
        <v>125</v>
      </c>
      <c r="I1154" s="18" t="s">
        <v>75</v>
      </c>
      <c r="J1154" s="49" t="s">
        <v>2433</v>
      </c>
      <c r="K1154" s="48" t="s">
        <v>28</v>
      </c>
      <c r="L1154" s="47" t="s">
        <v>90</v>
      </c>
      <c r="M1154" s="44" t="s">
        <v>74</v>
      </c>
      <c r="N1154" s="78" t="s">
        <v>75</v>
      </c>
      <c r="O1154" s="78" t="s">
        <v>75</v>
      </c>
      <c r="P1154" s="78" t="s">
        <v>75</v>
      </c>
      <c r="Q1154" s="43" t="s">
        <v>2432</v>
      </c>
      <c r="R1154" s="53" t="s">
        <v>2153</v>
      </c>
      <c r="S1154" s="76">
        <v>1491</v>
      </c>
      <c r="T1154" s="37">
        <v>1</v>
      </c>
      <c r="U1154" s="83">
        <v>1</v>
      </c>
      <c r="V1154" s="45">
        <f>SUMIF(ResumenCotizacion!$C:$C,E1154,ResumenCotizacion!$P:$P)</f>
        <v>0</v>
      </c>
      <c r="W1154" s="75">
        <f>IF(H1154="USD",S1154*SolCotizacion!$J$18,S1154)</f>
        <v>6154057.7700000005</v>
      </c>
      <c r="X1154" s="3">
        <f>ROUND(W1154/(1-VLOOKUP("Total porcentaje:",ResumenCotizacion!$F:$H,3,0)),2)</f>
        <v>6154057.7699999996</v>
      </c>
      <c r="Y1154" s="3">
        <f t="shared" si="53"/>
        <v>0</v>
      </c>
    </row>
    <row r="1155" spans="1:25" ht="14.25" x14ac:dyDescent="0.2">
      <c r="A1155" s="18" t="str">
        <f t="shared" si="54"/>
        <v>Catalogo principalOPEN VALUE - CSP GOBIERNO9EA-00706</v>
      </c>
      <c r="B1155" s="18" t="str">
        <f t="shared" si="55"/>
        <v>9EA-00706OPEN VALUE - CSP GOBIERNO</v>
      </c>
      <c r="C1155" s="18"/>
      <c r="D1155" s="18" t="s">
        <v>122</v>
      </c>
      <c r="E1155" s="46" t="s">
        <v>2434</v>
      </c>
      <c r="F1155" s="85" t="s">
        <v>17</v>
      </c>
      <c r="G1155" s="18" t="s">
        <v>122</v>
      </c>
      <c r="H1155" s="45" t="s">
        <v>125</v>
      </c>
      <c r="I1155" s="18" t="s">
        <v>75</v>
      </c>
      <c r="J1155" s="49" t="s">
        <v>2435</v>
      </c>
      <c r="K1155" s="48" t="s">
        <v>28</v>
      </c>
      <c r="L1155" s="47" t="s">
        <v>90</v>
      </c>
      <c r="M1155" s="44" t="s">
        <v>74</v>
      </c>
      <c r="N1155" s="78" t="s">
        <v>75</v>
      </c>
      <c r="O1155" s="78" t="s">
        <v>75</v>
      </c>
      <c r="P1155" s="78" t="s">
        <v>75</v>
      </c>
      <c r="Q1155" s="43" t="s">
        <v>2434</v>
      </c>
      <c r="R1155" s="53" t="s">
        <v>2153</v>
      </c>
      <c r="S1155" s="76">
        <v>639</v>
      </c>
      <c r="T1155" s="37">
        <v>1</v>
      </c>
      <c r="U1155" s="83">
        <v>1</v>
      </c>
      <c r="V1155" s="45">
        <f>SUMIF(ResumenCotizacion!$C:$C,E1155,ResumenCotizacion!$P:$P)</f>
        <v>0</v>
      </c>
      <c r="W1155" s="75">
        <f>IF(H1155="USD",S1155*SolCotizacion!$J$18,S1155)</f>
        <v>2637453.33</v>
      </c>
      <c r="X1155" s="3">
        <f>ROUND(W1155/(1-VLOOKUP("Total porcentaje:",ResumenCotizacion!$F:$H,3,0)),2)</f>
        <v>2637453.33</v>
      </c>
      <c r="Y1155" s="3">
        <f t="shared" ref="Y1155:Y1218" si="56">V1155*X1155</f>
        <v>0</v>
      </c>
    </row>
    <row r="1156" spans="1:25" ht="14.25" x14ac:dyDescent="0.2">
      <c r="A1156" s="18" t="str">
        <f t="shared" si="54"/>
        <v>Catalogo principalOPEN VALUE - CSP GOBIERNO9EA-00707</v>
      </c>
      <c r="B1156" s="18" t="str">
        <f t="shared" si="55"/>
        <v>9EA-00707OPEN VALUE - CSP GOBIERNO</v>
      </c>
      <c r="C1156" s="18"/>
      <c r="D1156" s="18" t="s">
        <v>122</v>
      </c>
      <c r="E1156" s="46" t="s">
        <v>2436</v>
      </c>
      <c r="F1156" s="85" t="s">
        <v>17</v>
      </c>
      <c r="G1156" s="18" t="s">
        <v>122</v>
      </c>
      <c r="H1156" s="45" t="s">
        <v>125</v>
      </c>
      <c r="I1156" s="18" t="s">
        <v>75</v>
      </c>
      <c r="J1156" s="49" t="s">
        <v>2437</v>
      </c>
      <c r="K1156" s="48" t="s">
        <v>28</v>
      </c>
      <c r="L1156" s="47" t="s">
        <v>90</v>
      </c>
      <c r="M1156" s="44" t="s">
        <v>74</v>
      </c>
      <c r="N1156" s="78" t="s">
        <v>75</v>
      </c>
      <c r="O1156" s="78" t="s">
        <v>75</v>
      </c>
      <c r="P1156" s="78" t="s">
        <v>75</v>
      </c>
      <c r="Q1156" s="43" t="s">
        <v>2436</v>
      </c>
      <c r="R1156" s="53" t="s">
        <v>2153</v>
      </c>
      <c r="S1156" s="76">
        <v>1244</v>
      </c>
      <c r="T1156" s="37">
        <v>1</v>
      </c>
      <c r="U1156" s="83">
        <v>1</v>
      </c>
      <c r="V1156" s="45">
        <f>SUMIF(ResumenCotizacion!$C:$C,E1156,ResumenCotizacion!$P:$P)</f>
        <v>0</v>
      </c>
      <c r="W1156" s="75">
        <f>IF(H1156="USD",S1156*SolCotizacion!$J$18,S1156)</f>
        <v>5134572.6800000006</v>
      </c>
      <c r="X1156" s="3">
        <f>ROUND(W1156/(1-VLOOKUP("Total porcentaje:",ResumenCotizacion!$F:$H,3,0)),2)</f>
        <v>5134572.68</v>
      </c>
      <c r="Y1156" s="3">
        <f t="shared" si="56"/>
        <v>0</v>
      </c>
    </row>
    <row r="1157" spans="1:25" ht="14.25" x14ac:dyDescent="0.2">
      <c r="A1157" s="18" t="str">
        <f t="shared" si="54"/>
        <v>Catalogo principalOPEN VALUE - CSP GOBIERNO9EM-00556</v>
      </c>
      <c r="B1157" s="18" t="str">
        <f t="shared" si="55"/>
        <v>9EM-00556OPEN VALUE - CSP GOBIERNO</v>
      </c>
      <c r="C1157" s="18"/>
      <c r="D1157" s="18" t="s">
        <v>122</v>
      </c>
      <c r="E1157" s="46" t="s">
        <v>2438</v>
      </c>
      <c r="F1157" s="85" t="s">
        <v>17</v>
      </c>
      <c r="G1157" s="18" t="s">
        <v>122</v>
      </c>
      <c r="H1157" s="45" t="s">
        <v>125</v>
      </c>
      <c r="I1157" s="18" t="s">
        <v>75</v>
      </c>
      <c r="J1157" s="49" t="s">
        <v>2439</v>
      </c>
      <c r="K1157" s="48" t="s">
        <v>28</v>
      </c>
      <c r="L1157" s="47" t="s">
        <v>90</v>
      </c>
      <c r="M1157" s="44" t="s">
        <v>74</v>
      </c>
      <c r="N1157" s="78" t="s">
        <v>75</v>
      </c>
      <c r="O1157" s="78" t="s">
        <v>75</v>
      </c>
      <c r="P1157" s="78" t="s">
        <v>75</v>
      </c>
      <c r="Q1157" s="43" t="s">
        <v>2438</v>
      </c>
      <c r="R1157" s="53" t="s">
        <v>2153</v>
      </c>
      <c r="S1157" s="76">
        <v>1941</v>
      </c>
      <c r="T1157" s="37">
        <v>1</v>
      </c>
      <c r="U1157" s="83">
        <v>1</v>
      </c>
      <c r="V1157" s="45">
        <f>SUMIF(ResumenCotizacion!$C:$C,E1157,ResumenCotizacion!$P:$P)</f>
        <v>0</v>
      </c>
      <c r="W1157" s="75">
        <f>IF(H1157="USD",S1157*SolCotizacion!$J$18,S1157)</f>
        <v>8011419.2700000005</v>
      </c>
      <c r="X1157" s="3">
        <f>ROUND(W1157/(1-VLOOKUP("Total porcentaje:",ResumenCotizacion!$F:$H,3,0)),2)</f>
        <v>8011419.2699999996</v>
      </c>
      <c r="Y1157" s="3">
        <f t="shared" si="56"/>
        <v>0</v>
      </c>
    </row>
    <row r="1158" spans="1:25" ht="14.25" x14ac:dyDescent="0.2">
      <c r="A1158" s="18" t="str">
        <f t="shared" si="54"/>
        <v>Catalogo principalOPEN VALUE - CSP GOBIERNO9EM-00557</v>
      </c>
      <c r="B1158" s="18" t="str">
        <f t="shared" si="55"/>
        <v>9EM-00557OPEN VALUE - CSP GOBIERNO</v>
      </c>
      <c r="C1158" s="18"/>
      <c r="D1158" s="18" t="s">
        <v>122</v>
      </c>
      <c r="E1158" s="46" t="s">
        <v>2440</v>
      </c>
      <c r="F1158" s="85" t="s">
        <v>17</v>
      </c>
      <c r="G1158" s="18" t="s">
        <v>122</v>
      </c>
      <c r="H1158" s="45" t="s">
        <v>125</v>
      </c>
      <c r="I1158" s="18" t="s">
        <v>75</v>
      </c>
      <c r="J1158" s="49" t="s">
        <v>2441</v>
      </c>
      <c r="K1158" s="48" t="s">
        <v>28</v>
      </c>
      <c r="L1158" s="47" t="s">
        <v>90</v>
      </c>
      <c r="M1158" s="44" t="s">
        <v>74</v>
      </c>
      <c r="N1158" s="78" t="s">
        <v>75</v>
      </c>
      <c r="O1158" s="78" t="s">
        <v>75</v>
      </c>
      <c r="P1158" s="78" t="s">
        <v>75</v>
      </c>
      <c r="Q1158" s="43" t="s">
        <v>2440</v>
      </c>
      <c r="R1158" s="53" t="s">
        <v>2153</v>
      </c>
      <c r="S1158" s="76">
        <v>831</v>
      </c>
      <c r="T1158" s="37">
        <v>1</v>
      </c>
      <c r="U1158" s="83">
        <v>1</v>
      </c>
      <c r="V1158" s="45">
        <f>SUMIF(ResumenCotizacion!$C:$C,E1158,ResumenCotizacion!$P:$P)</f>
        <v>0</v>
      </c>
      <c r="W1158" s="75">
        <f>IF(H1158="USD",S1158*SolCotizacion!$J$18,S1158)</f>
        <v>3429927.5700000003</v>
      </c>
      <c r="X1158" s="3">
        <f>ROUND(W1158/(1-VLOOKUP("Total porcentaje:",ResumenCotizacion!$F:$H,3,0)),2)</f>
        <v>3429927.57</v>
      </c>
      <c r="Y1158" s="3">
        <f t="shared" si="56"/>
        <v>0</v>
      </c>
    </row>
    <row r="1159" spans="1:25" ht="14.25" x14ac:dyDescent="0.2">
      <c r="A1159" s="18" t="str">
        <f t="shared" si="54"/>
        <v>Catalogo principalOPEN VALUE - CSP GOBIERNO9EM-00558</v>
      </c>
      <c r="B1159" s="18" t="str">
        <f t="shared" si="55"/>
        <v>9EM-00558OPEN VALUE - CSP GOBIERNO</v>
      </c>
      <c r="C1159" s="18"/>
      <c r="D1159" s="18" t="s">
        <v>122</v>
      </c>
      <c r="E1159" s="46" t="s">
        <v>2442</v>
      </c>
      <c r="F1159" s="85" t="s">
        <v>17</v>
      </c>
      <c r="G1159" s="18" t="s">
        <v>122</v>
      </c>
      <c r="H1159" s="45" t="s">
        <v>125</v>
      </c>
      <c r="I1159" s="18" t="s">
        <v>75</v>
      </c>
      <c r="J1159" s="49" t="s">
        <v>2443</v>
      </c>
      <c r="K1159" s="48" t="s">
        <v>28</v>
      </c>
      <c r="L1159" s="47" t="s">
        <v>90</v>
      </c>
      <c r="M1159" s="44" t="s">
        <v>74</v>
      </c>
      <c r="N1159" s="78" t="s">
        <v>75</v>
      </c>
      <c r="O1159" s="78" t="s">
        <v>75</v>
      </c>
      <c r="P1159" s="78" t="s">
        <v>75</v>
      </c>
      <c r="Q1159" s="43" t="s">
        <v>2442</v>
      </c>
      <c r="R1159" s="53" t="s">
        <v>2153</v>
      </c>
      <c r="S1159" s="76">
        <v>246</v>
      </c>
      <c r="T1159" s="37">
        <v>1</v>
      </c>
      <c r="U1159" s="83">
        <v>1</v>
      </c>
      <c r="V1159" s="45">
        <f>SUMIF(ResumenCotizacion!$C:$C,E1159,ResumenCotizacion!$P:$P)</f>
        <v>0</v>
      </c>
      <c r="W1159" s="75">
        <f>IF(H1159="USD",S1159*SolCotizacion!$J$18,S1159)</f>
        <v>1015357.6200000001</v>
      </c>
      <c r="X1159" s="3">
        <f>ROUND(W1159/(1-VLOOKUP("Total porcentaje:",ResumenCotizacion!$F:$H,3,0)),2)</f>
        <v>1015357.62</v>
      </c>
      <c r="Y1159" s="3">
        <f t="shared" si="56"/>
        <v>0</v>
      </c>
    </row>
    <row r="1160" spans="1:25" ht="14.25" x14ac:dyDescent="0.2">
      <c r="A1160" s="18" t="str">
        <f t="shared" si="54"/>
        <v>Catalogo principalOPEN VALUE - CSP GOBIERNO9EM-00559</v>
      </c>
      <c r="B1160" s="18" t="str">
        <f t="shared" si="55"/>
        <v>9EM-00559OPEN VALUE - CSP GOBIERNO</v>
      </c>
      <c r="C1160" s="18"/>
      <c r="D1160" s="18" t="s">
        <v>122</v>
      </c>
      <c r="E1160" s="46" t="s">
        <v>2444</v>
      </c>
      <c r="F1160" s="85" t="s">
        <v>17</v>
      </c>
      <c r="G1160" s="18" t="s">
        <v>122</v>
      </c>
      <c r="H1160" s="45" t="s">
        <v>125</v>
      </c>
      <c r="I1160" s="18" t="s">
        <v>75</v>
      </c>
      <c r="J1160" s="49" t="s">
        <v>2445</v>
      </c>
      <c r="K1160" s="48" t="s">
        <v>28</v>
      </c>
      <c r="L1160" s="47" t="s">
        <v>90</v>
      </c>
      <c r="M1160" s="44" t="s">
        <v>74</v>
      </c>
      <c r="N1160" s="78" t="s">
        <v>75</v>
      </c>
      <c r="O1160" s="78" t="s">
        <v>75</v>
      </c>
      <c r="P1160" s="78" t="s">
        <v>75</v>
      </c>
      <c r="Q1160" s="43" t="s">
        <v>2444</v>
      </c>
      <c r="R1160" s="53" t="s">
        <v>2153</v>
      </c>
      <c r="S1160" s="76">
        <v>108</v>
      </c>
      <c r="T1160" s="37">
        <v>1</v>
      </c>
      <c r="U1160" s="83">
        <v>1</v>
      </c>
      <c r="V1160" s="45">
        <f>SUMIF(ResumenCotizacion!$C:$C,E1160,ResumenCotizacion!$P:$P)</f>
        <v>0</v>
      </c>
      <c r="W1160" s="75">
        <f>IF(H1160="USD",S1160*SolCotizacion!$J$18,S1160)</f>
        <v>445766.76</v>
      </c>
      <c r="X1160" s="3">
        <f>ROUND(W1160/(1-VLOOKUP("Total porcentaje:",ResumenCotizacion!$F:$H,3,0)),2)</f>
        <v>445766.76</v>
      </c>
      <c r="Y1160" s="3">
        <f t="shared" si="56"/>
        <v>0</v>
      </c>
    </row>
    <row r="1161" spans="1:25" ht="14.25" x14ac:dyDescent="0.2">
      <c r="A1161" s="18" t="str">
        <f t="shared" si="54"/>
        <v>Catalogo principalOPEN VALUE - CSP GOBIERNO9EN-00484</v>
      </c>
      <c r="B1161" s="18" t="str">
        <f t="shared" si="55"/>
        <v>9EN-00484OPEN VALUE - CSP GOBIERNO</v>
      </c>
      <c r="C1161" s="18"/>
      <c r="D1161" s="18" t="s">
        <v>122</v>
      </c>
      <c r="E1161" s="46" t="s">
        <v>2446</v>
      </c>
      <c r="F1161" s="85" t="s">
        <v>17</v>
      </c>
      <c r="G1161" s="18" t="s">
        <v>122</v>
      </c>
      <c r="H1161" s="45" t="s">
        <v>125</v>
      </c>
      <c r="I1161" s="18" t="s">
        <v>75</v>
      </c>
      <c r="J1161" s="49" t="s">
        <v>2447</v>
      </c>
      <c r="K1161" s="48" t="s">
        <v>28</v>
      </c>
      <c r="L1161" s="47" t="s">
        <v>90</v>
      </c>
      <c r="M1161" s="44" t="s">
        <v>74</v>
      </c>
      <c r="N1161" s="78" t="s">
        <v>75</v>
      </c>
      <c r="O1161" s="78" t="s">
        <v>75</v>
      </c>
      <c r="P1161" s="78" t="s">
        <v>75</v>
      </c>
      <c r="Q1161" s="43" t="s">
        <v>2446</v>
      </c>
      <c r="R1161" s="53" t="s">
        <v>2153</v>
      </c>
      <c r="S1161" s="76">
        <v>1962</v>
      </c>
      <c r="T1161" s="37">
        <v>1</v>
      </c>
      <c r="U1161" s="83">
        <v>1</v>
      </c>
      <c r="V1161" s="45">
        <f>SUMIF(ResumenCotizacion!$C:$C,E1161,ResumenCotizacion!$P:$P)</f>
        <v>0</v>
      </c>
      <c r="W1161" s="75">
        <f>IF(H1161="USD",S1161*SolCotizacion!$J$18,S1161)</f>
        <v>8098096.1400000006</v>
      </c>
      <c r="X1161" s="3">
        <f>ROUND(W1161/(1-VLOOKUP("Total porcentaje:",ResumenCotizacion!$F:$H,3,0)),2)</f>
        <v>8098096.1399999997</v>
      </c>
      <c r="Y1161" s="3">
        <f t="shared" si="56"/>
        <v>0</v>
      </c>
    </row>
    <row r="1162" spans="1:25" ht="14.25" x14ac:dyDescent="0.2">
      <c r="A1162" s="18" t="str">
        <f t="shared" si="54"/>
        <v>Catalogo principalOPEN VALUE - CSP GOBIERNO9EN-00485</v>
      </c>
      <c r="B1162" s="18" t="str">
        <f t="shared" si="55"/>
        <v>9EN-00485OPEN VALUE - CSP GOBIERNO</v>
      </c>
      <c r="C1162" s="18"/>
      <c r="D1162" s="18" t="s">
        <v>122</v>
      </c>
      <c r="E1162" s="46" t="s">
        <v>2448</v>
      </c>
      <c r="F1162" s="85" t="s">
        <v>17</v>
      </c>
      <c r="G1162" s="18" t="s">
        <v>122</v>
      </c>
      <c r="H1162" s="45" t="s">
        <v>125</v>
      </c>
      <c r="I1162" s="18" t="s">
        <v>75</v>
      </c>
      <c r="J1162" s="49" t="s">
        <v>2449</v>
      </c>
      <c r="K1162" s="48" t="s">
        <v>28</v>
      </c>
      <c r="L1162" s="47" t="s">
        <v>90</v>
      </c>
      <c r="M1162" s="44" t="s">
        <v>74</v>
      </c>
      <c r="N1162" s="78" t="s">
        <v>75</v>
      </c>
      <c r="O1162" s="78" t="s">
        <v>75</v>
      </c>
      <c r="P1162" s="78" t="s">
        <v>75</v>
      </c>
      <c r="Q1162" s="43" t="s">
        <v>2448</v>
      </c>
      <c r="R1162" s="53" t="s">
        <v>2153</v>
      </c>
      <c r="S1162" s="76">
        <v>843</v>
      </c>
      <c r="T1162" s="37">
        <v>1</v>
      </c>
      <c r="U1162" s="83">
        <v>1</v>
      </c>
      <c r="V1162" s="45">
        <f>SUMIF(ResumenCotizacion!$C:$C,E1162,ResumenCotizacion!$P:$P)</f>
        <v>0</v>
      </c>
      <c r="W1162" s="75">
        <f>IF(H1162="USD",S1162*SolCotizacion!$J$18,S1162)</f>
        <v>3479457.2100000004</v>
      </c>
      <c r="X1162" s="3">
        <f>ROUND(W1162/(1-VLOOKUP("Total porcentaje:",ResumenCotizacion!$F:$H,3,0)),2)</f>
        <v>3479457.21</v>
      </c>
      <c r="Y1162" s="3">
        <f t="shared" si="56"/>
        <v>0</v>
      </c>
    </row>
    <row r="1163" spans="1:25" ht="14.25" x14ac:dyDescent="0.2">
      <c r="A1163" s="18" t="str">
        <f t="shared" si="54"/>
        <v>Catalogo principalOPEN VALUE - CSP GOBIERNO9EN-00486</v>
      </c>
      <c r="B1163" s="18" t="str">
        <f t="shared" si="55"/>
        <v>9EN-00486OPEN VALUE - CSP GOBIERNO</v>
      </c>
      <c r="C1163" s="18"/>
      <c r="D1163" s="18" t="s">
        <v>122</v>
      </c>
      <c r="E1163" s="46" t="s">
        <v>2450</v>
      </c>
      <c r="F1163" s="85" t="s">
        <v>17</v>
      </c>
      <c r="G1163" s="18" t="s">
        <v>122</v>
      </c>
      <c r="H1163" s="45" t="s">
        <v>125</v>
      </c>
      <c r="I1163" s="18" t="s">
        <v>75</v>
      </c>
      <c r="J1163" s="49" t="s">
        <v>2451</v>
      </c>
      <c r="K1163" s="48" t="s">
        <v>28</v>
      </c>
      <c r="L1163" s="47" t="s">
        <v>90</v>
      </c>
      <c r="M1163" s="44" t="s">
        <v>74</v>
      </c>
      <c r="N1163" s="78" t="s">
        <v>75</v>
      </c>
      <c r="O1163" s="78" t="s">
        <v>75</v>
      </c>
      <c r="P1163" s="78" t="s">
        <v>75</v>
      </c>
      <c r="Q1163" s="43" t="s">
        <v>2450</v>
      </c>
      <c r="R1163" s="53" t="s">
        <v>2153</v>
      </c>
      <c r="S1163" s="76">
        <v>246</v>
      </c>
      <c r="T1163" s="37">
        <v>1</v>
      </c>
      <c r="U1163" s="83">
        <v>1</v>
      </c>
      <c r="V1163" s="45">
        <f>SUMIF(ResumenCotizacion!$C:$C,E1163,ResumenCotizacion!$P:$P)</f>
        <v>0</v>
      </c>
      <c r="W1163" s="75">
        <f>IF(H1163="USD",S1163*SolCotizacion!$J$18,S1163)</f>
        <v>1015357.6200000001</v>
      </c>
      <c r="X1163" s="3">
        <f>ROUND(W1163/(1-VLOOKUP("Total porcentaje:",ResumenCotizacion!$F:$H,3,0)),2)</f>
        <v>1015357.62</v>
      </c>
      <c r="Y1163" s="3">
        <f t="shared" si="56"/>
        <v>0</v>
      </c>
    </row>
    <row r="1164" spans="1:25" ht="14.25" x14ac:dyDescent="0.2">
      <c r="A1164" s="18" t="str">
        <f t="shared" si="54"/>
        <v>Catalogo principalOPEN VALUE - CSP GOBIERNO9EN-00487</v>
      </c>
      <c r="B1164" s="18" t="str">
        <f t="shared" si="55"/>
        <v>9EN-00487OPEN VALUE - CSP GOBIERNO</v>
      </c>
      <c r="C1164" s="18"/>
      <c r="D1164" s="18" t="s">
        <v>122</v>
      </c>
      <c r="E1164" s="46" t="s">
        <v>2452</v>
      </c>
      <c r="F1164" s="85" t="s">
        <v>17</v>
      </c>
      <c r="G1164" s="18" t="s">
        <v>122</v>
      </c>
      <c r="H1164" s="45" t="s">
        <v>125</v>
      </c>
      <c r="I1164" s="18" t="s">
        <v>75</v>
      </c>
      <c r="J1164" s="49" t="s">
        <v>2453</v>
      </c>
      <c r="K1164" s="48" t="s">
        <v>28</v>
      </c>
      <c r="L1164" s="47" t="s">
        <v>90</v>
      </c>
      <c r="M1164" s="44" t="s">
        <v>74</v>
      </c>
      <c r="N1164" s="78" t="s">
        <v>75</v>
      </c>
      <c r="O1164" s="78" t="s">
        <v>75</v>
      </c>
      <c r="P1164" s="78" t="s">
        <v>75</v>
      </c>
      <c r="Q1164" s="43" t="s">
        <v>2452</v>
      </c>
      <c r="R1164" s="53" t="s">
        <v>2153</v>
      </c>
      <c r="S1164" s="76">
        <v>105</v>
      </c>
      <c r="T1164" s="37">
        <v>1</v>
      </c>
      <c r="U1164" s="83">
        <v>1</v>
      </c>
      <c r="V1164" s="45">
        <f>SUMIF(ResumenCotizacion!$C:$C,E1164,ResumenCotizacion!$P:$P)</f>
        <v>0</v>
      </c>
      <c r="W1164" s="75">
        <f>IF(H1164="USD",S1164*SolCotizacion!$J$18,S1164)</f>
        <v>433384.35000000003</v>
      </c>
      <c r="X1164" s="3">
        <f>ROUND(W1164/(1-VLOOKUP("Total porcentaje:",ResumenCotizacion!$F:$H,3,0)),2)</f>
        <v>433384.35</v>
      </c>
      <c r="Y1164" s="3">
        <f t="shared" si="56"/>
        <v>0</v>
      </c>
    </row>
    <row r="1165" spans="1:25" ht="14.25" x14ac:dyDescent="0.2">
      <c r="A1165" s="18" t="str">
        <f t="shared" si="54"/>
        <v>Catalogo principalOPEN VALUE - CSP GOBIERNO9EP-00632</v>
      </c>
      <c r="B1165" s="18" t="str">
        <f t="shared" si="55"/>
        <v>9EP-00632OPEN VALUE - CSP GOBIERNO</v>
      </c>
      <c r="C1165" s="18"/>
      <c r="D1165" s="18" t="s">
        <v>122</v>
      </c>
      <c r="E1165" s="46" t="s">
        <v>2454</v>
      </c>
      <c r="F1165" s="85" t="s">
        <v>17</v>
      </c>
      <c r="G1165" s="18" t="s">
        <v>122</v>
      </c>
      <c r="H1165" s="45" t="s">
        <v>125</v>
      </c>
      <c r="I1165" s="18" t="s">
        <v>75</v>
      </c>
      <c r="J1165" s="49" t="s">
        <v>2455</v>
      </c>
      <c r="K1165" s="48" t="s">
        <v>28</v>
      </c>
      <c r="L1165" s="47" t="s">
        <v>90</v>
      </c>
      <c r="M1165" s="44" t="s">
        <v>74</v>
      </c>
      <c r="N1165" s="78" t="s">
        <v>75</v>
      </c>
      <c r="O1165" s="78" t="s">
        <v>75</v>
      </c>
      <c r="P1165" s="78" t="s">
        <v>75</v>
      </c>
      <c r="Q1165" s="43" t="s">
        <v>2454</v>
      </c>
      <c r="R1165" s="53" t="s">
        <v>2153</v>
      </c>
      <c r="S1165" s="76">
        <v>5349</v>
      </c>
      <c r="T1165" s="37">
        <v>1</v>
      </c>
      <c r="U1165" s="83">
        <v>1</v>
      </c>
      <c r="V1165" s="45">
        <f>SUMIF(ResumenCotizacion!$C:$C,E1165,ResumenCotizacion!$P:$P)</f>
        <v>0</v>
      </c>
      <c r="W1165" s="75">
        <f>IF(H1165="USD",S1165*SolCotizacion!$J$18,S1165)</f>
        <v>22077837.030000001</v>
      </c>
      <c r="X1165" s="3">
        <f>ROUND(W1165/(1-VLOOKUP("Total porcentaje:",ResumenCotizacion!$F:$H,3,0)),2)</f>
        <v>22077837.030000001</v>
      </c>
      <c r="Y1165" s="3">
        <f t="shared" si="56"/>
        <v>0</v>
      </c>
    </row>
    <row r="1166" spans="1:25" ht="14.25" x14ac:dyDescent="0.2">
      <c r="A1166" s="18" t="str">
        <f t="shared" si="54"/>
        <v>Catalogo principalOPEN VALUE - CSP GOBIERNO9EP-00633</v>
      </c>
      <c r="B1166" s="18" t="str">
        <f t="shared" si="55"/>
        <v>9EP-00633OPEN VALUE - CSP GOBIERNO</v>
      </c>
      <c r="C1166" s="18"/>
      <c r="D1166" s="18" t="s">
        <v>122</v>
      </c>
      <c r="E1166" s="46" t="s">
        <v>2456</v>
      </c>
      <c r="F1166" s="85" t="s">
        <v>17</v>
      </c>
      <c r="G1166" s="18" t="s">
        <v>122</v>
      </c>
      <c r="H1166" s="45" t="s">
        <v>125</v>
      </c>
      <c r="I1166" s="18" t="s">
        <v>75</v>
      </c>
      <c r="J1166" s="49" t="s">
        <v>2457</v>
      </c>
      <c r="K1166" s="48" t="s">
        <v>28</v>
      </c>
      <c r="L1166" s="47" t="s">
        <v>90</v>
      </c>
      <c r="M1166" s="44" t="s">
        <v>74</v>
      </c>
      <c r="N1166" s="78" t="s">
        <v>75</v>
      </c>
      <c r="O1166" s="78" t="s">
        <v>75</v>
      </c>
      <c r="P1166" s="78" t="s">
        <v>75</v>
      </c>
      <c r="Q1166" s="43" t="s">
        <v>2456</v>
      </c>
      <c r="R1166" s="53" t="s">
        <v>2153</v>
      </c>
      <c r="S1166" s="76">
        <v>2292</v>
      </c>
      <c r="T1166" s="37">
        <v>1</v>
      </c>
      <c r="U1166" s="83">
        <v>1</v>
      </c>
      <c r="V1166" s="45">
        <f>SUMIF(ResumenCotizacion!$C:$C,E1166,ResumenCotizacion!$P:$P)</f>
        <v>0</v>
      </c>
      <c r="W1166" s="75">
        <f>IF(H1166="USD",S1166*SolCotizacion!$J$18,S1166)</f>
        <v>9460161.2400000002</v>
      </c>
      <c r="X1166" s="3">
        <f>ROUND(W1166/(1-VLOOKUP("Total porcentaje:",ResumenCotizacion!$F:$H,3,0)),2)</f>
        <v>9460161.2400000002</v>
      </c>
      <c r="Y1166" s="3">
        <f t="shared" si="56"/>
        <v>0</v>
      </c>
    </row>
    <row r="1167" spans="1:25" ht="14.25" x14ac:dyDescent="0.2">
      <c r="A1167" s="18" t="str">
        <f t="shared" si="54"/>
        <v>Catalogo principalOPEN VALUE - CSP GOBIERNO9EP-00634</v>
      </c>
      <c r="B1167" s="18" t="str">
        <f t="shared" si="55"/>
        <v>9EP-00634OPEN VALUE - CSP GOBIERNO</v>
      </c>
      <c r="C1167" s="18"/>
      <c r="D1167" s="18" t="s">
        <v>122</v>
      </c>
      <c r="E1167" s="46" t="s">
        <v>2458</v>
      </c>
      <c r="F1167" s="85" t="s">
        <v>17</v>
      </c>
      <c r="G1167" s="18" t="s">
        <v>122</v>
      </c>
      <c r="H1167" s="45" t="s">
        <v>125</v>
      </c>
      <c r="I1167" s="18" t="s">
        <v>75</v>
      </c>
      <c r="J1167" s="49" t="s">
        <v>2459</v>
      </c>
      <c r="K1167" s="48" t="s">
        <v>28</v>
      </c>
      <c r="L1167" s="47" t="s">
        <v>90</v>
      </c>
      <c r="M1167" s="44" t="s">
        <v>74</v>
      </c>
      <c r="N1167" s="78" t="s">
        <v>75</v>
      </c>
      <c r="O1167" s="78" t="s">
        <v>75</v>
      </c>
      <c r="P1167" s="78" t="s">
        <v>75</v>
      </c>
      <c r="Q1167" s="43" t="s">
        <v>2458</v>
      </c>
      <c r="R1167" s="53" t="s">
        <v>2153</v>
      </c>
      <c r="S1167" s="76">
        <v>3386</v>
      </c>
      <c r="T1167" s="37">
        <v>1</v>
      </c>
      <c r="U1167" s="83">
        <v>1</v>
      </c>
      <c r="V1167" s="45">
        <f>SUMIF(ResumenCotizacion!$C:$C,E1167,ResumenCotizacion!$P:$P)</f>
        <v>0</v>
      </c>
      <c r="W1167" s="75">
        <f>IF(H1167="USD",S1167*SolCotizacion!$J$18,S1167)</f>
        <v>13975613.420000002</v>
      </c>
      <c r="X1167" s="3">
        <f>ROUND(W1167/(1-VLOOKUP("Total porcentaje:",ResumenCotizacion!$F:$H,3,0)),2)</f>
        <v>13975613.42</v>
      </c>
      <c r="Y1167" s="3">
        <f t="shared" si="56"/>
        <v>0</v>
      </c>
    </row>
    <row r="1168" spans="1:25" ht="14.25" x14ac:dyDescent="0.2">
      <c r="A1168" s="18" t="str">
        <f t="shared" si="54"/>
        <v>Catalogo principalOPEN VALUE - CSP GOBIERNO9EP-00635</v>
      </c>
      <c r="B1168" s="18" t="str">
        <f t="shared" si="55"/>
        <v>9EP-00635OPEN VALUE - CSP GOBIERNO</v>
      </c>
      <c r="C1168" s="18"/>
      <c r="D1168" s="18" t="s">
        <v>122</v>
      </c>
      <c r="E1168" s="46" t="s">
        <v>2460</v>
      </c>
      <c r="F1168" s="85" t="s">
        <v>17</v>
      </c>
      <c r="G1168" s="18" t="s">
        <v>122</v>
      </c>
      <c r="H1168" s="45" t="s">
        <v>125</v>
      </c>
      <c r="I1168" s="18" t="s">
        <v>75</v>
      </c>
      <c r="J1168" s="49" t="s">
        <v>2461</v>
      </c>
      <c r="K1168" s="48" t="s">
        <v>28</v>
      </c>
      <c r="L1168" s="47" t="s">
        <v>90</v>
      </c>
      <c r="M1168" s="44" t="s">
        <v>74</v>
      </c>
      <c r="N1168" s="78" t="s">
        <v>75</v>
      </c>
      <c r="O1168" s="78" t="s">
        <v>75</v>
      </c>
      <c r="P1168" s="78" t="s">
        <v>75</v>
      </c>
      <c r="Q1168" s="43" t="s">
        <v>2460</v>
      </c>
      <c r="R1168" s="53" t="s">
        <v>2153</v>
      </c>
      <c r="S1168" s="76">
        <v>669</v>
      </c>
      <c r="T1168" s="37">
        <v>1</v>
      </c>
      <c r="U1168" s="83">
        <v>1</v>
      </c>
      <c r="V1168" s="45">
        <f>SUMIF(ResumenCotizacion!$C:$C,E1168,ResumenCotizacion!$P:$P)</f>
        <v>0</v>
      </c>
      <c r="W1168" s="75">
        <f>IF(H1168="USD",S1168*SolCotizacion!$J$18,S1168)</f>
        <v>2761277.43</v>
      </c>
      <c r="X1168" s="3">
        <f>ROUND(W1168/(1-VLOOKUP("Total porcentaje:",ResumenCotizacion!$F:$H,3,0)),2)</f>
        <v>2761277.43</v>
      </c>
      <c r="Y1168" s="3">
        <f t="shared" si="56"/>
        <v>0</v>
      </c>
    </row>
    <row r="1169" spans="1:25" ht="14.25" x14ac:dyDescent="0.2">
      <c r="A1169" s="18" t="str">
        <f t="shared" si="54"/>
        <v>Catalogo principalOPEN VALUE - CSP GOBIERNO9EP-00636</v>
      </c>
      <c r="B1169" s="18" t="str">
        <f t="shared" si="55"/>
        <v>9EP-00636OPEN VALUE - CSP GOBIERNO</v>
      </c>
      <c r="C1169" s="18"/>
      <c r="D1169" s="18" t="s">
        <v>122</v>
      </c>
      <c r="E1169" s="46" t="s">
        <v>2462</v>
      </c>
      <c r="F1169" s="85" t="s">
        <v>17</v>
      </c>
      <c r="G1169" s="18" t="s">
        <v>122</v>
      </c>
      <c r="H1169" s="45" t="s">
        <v>125</v>
      </c>
      <c r="I1169" s="18" t="s">
        <v>75</v>
      </c>
      <c r="J1169" s="49" t="s">
        <v>2463</v>
      </c>
      <c r="K1169" s="48" t="s">
        <v>28</v>
      </c>
      <c r="L1169" s="47" t="s">
        <v>90</v>
      </c>
      <c r="M1169" s="44" t="s">
        <v>74</v>
      </c>
      <c r="N1169" s="78" t="s">
        <v>75</v>
      </c>
      <c r="O1169" s="78" t="s">
        <v>75</v>
      </c>
      <c r="P1169" s="78" t="s">
        <v>75</v>
      </c>
      <c r="Q1169" s="43" t="s">
        <v>2462</v>
      </c>
      <c r="R1169" s="53" t="s">
        <v>2153</v>
      </c>
      <c r="S1169" s="76">
        <v>288</v>
      </c>
      <c r="T1169" s="37">
        <v>1</v>
      </c>
      <c r="U1169" s="83">
        <v>1</v>
      </c>
      <c r="V1169" s="45">
        <f>SUMIF(ResumenCotizacion!$C:$C,E1169,ResumenCotizacion!$P:$P)</f>
        <v>0</v>
      </c>
      <c r="W1169" s="75">
        <f>IF(H1169="USD",S1169*SolCotizacion!$J$18,S1169)</f>
        <v>1188711.3600000001</v>
      </c>
      <c r="X1169" s="3">
        <f>ROUND(W1169/(1-VLOOKUP("Total porcentaje:",ResumenCotizacion!$F:$H,3,0)),2)</f>
        <v>1188711.3600000001</v>
      </c>
      <c r="Y1169" s="3">
        <f t="shared" si="56"/>
        <v>0</v>
      </c>
    </row>
    <row r="1170" spans="1:25" ht="14.25" x14ac:dyDescent="0.2">
      <c r="A1170" s="18" t="str">
        <f t="shared" si="54"/>
        <v>Catalogo principalOPEN VALUE - CSP GOBIERNO9EP-00637</v>
      </c>
      <c r="B1170" s="18" t="str">
        <f t="shared" si="55"/>
        <v>9EP-00637OPEN VALUE - CSP GOBIERNO</v>
      </c>
      <c r="C1170" s="18"/>
      <c r="D1170" s="18" t="s">
        <v>122</v>
      </c>
      <c r="E1170" s="46" t="s">
        <v>2464</v>
      </c>
      <c r="F1170" s="85" t="s">
        <v>17</v>
      </c>
      <c r="G1170" s="18" t="s">
        <v>122</v>
      </c>
      <c r="H1170" s="45" t="s">
        <v>125</v>
      </c>
      <c r="I1170" s="18" t="s">
        <v>75</v>
      </c>
      <c r="J1170" s="49" t="s">
        <v>2465</v>
      </c>
      <c r="K1170" s="48" t="s">
        <v>28</v>
      </c>
      <c r="L1170" s="47" t="s">
        <v>90</v>
      </c>
      <c r="M1170" s="44" t="s">
        <v>74</v>
      </c>
      <c r="N1170" s="78" t="s">
        <v>75</v>
      </c>
      <c r="O1170" s="78" t="s">
        <v>75</v>
      </c>
      <c r="P1170" s="78" t="s">
        <v>75</v>
      </c>
      <c r="Q1170" s="43" t="s">
        <v>2464</v>
      </c>
      <c r="R1170" s="53" t="s">
        <v>2153</v>
      </c>
      <c r="S1170" s="76">
        <v>424</v>
      </c>
      <c r="T1170" s="37">
        <v>1</v>
      </c>
      <c r="U1170" s="83">
        <v>1</v>
      </c>
      <c r="V1170" s="45">
        <f>SUMIF(ResumenCotizacion!$C:$C,E1170,ResumenCotizacion!$P:$P)</f>
        <v>0</v>
      </c>
      <c r="W1170" s="75">
        <f>IF(H1170="USD",S1170*SolCotizacion!$J$18,S1170)</f>
        <v>1750047.28</v>
      </c>
      <c r="X1170" s="3">
        <f>ROUND(W1170/(1-VLOOKUP("Total porcentaje:",ResumenCotizacion!$F:$H,3,0)),2)</f>
        <v>1750047.28</v>
      </c>
      <c r="Y1170" s="3">
        <f t="shared" si="56"/>
        <v>0</v>
      </c>
    </row>
    <row r="1171" spans="1:25" ht="14.25" x14ac:dyDescent="0.2">
      <c r="A1171" s="18" t="str">
        <f t="shared" si="54"/>
        <v>Catalogo principalOPEN VALUE - CSP GOBIERNO9GA-00184</v>
      </c>
      <c r="B1171" s="18" t="str">
        <f t="shared" si="55"/>
        <v>9GA-00184OPEN VALUE - CSP GOBIERNO</v>
      </c>
      <c r="C1171" s="18"/>
      <c r="D1171" s="18" t="s">
        <v>122</v>
      </c>
      <c r="E1171" s="46" t="s">
        <v>2466</v>
      </c>
      <c r="F1171" s="85" t="s">
        <v>17</v>
      </c>
      <c r="G1171" s="18" t="s">
        <v>122</v>
      </c>
      <c r="H1171" s="45" t="s">
        <v>125</v>
      </c>
      <c r="I1171" s="18" t="s">
        <v>75</v>
      </c>
      <c r="J1171" s="49" t="s">
        <v>2467</v>
      </c>
      <c r="K1171" s="48" t="s">
        <v>28</v>
      </c>
      <c r="L1171" s="47" t="s">
        <v>90</v>
      </c>
      <c r="M1171" s="44" t="s">
        <v>74</v>
      </c>
      <c r="N1171" s="78" t="s">
        <v>75</v>
      </c>
      <c r="O1171" s="78" t="s">
        <v>75</v>
      </c>
      <c r="P1171" s="78" t="s">
        <v>75</v>
      </c>
      <c r="Q1171" s="43" t="s">
        <v>2466</v>
      </c>
      <c r="R1171" s="53" t="s">
        <v>2153</v>
      </c>
      <c r="S1171" s="76">
        <v>2643</v>
      </c>
      <c r="T1171" s="37">
        <v>1</v>
      </c>
      <c r="U1171" s="83">
        <v>1</v>
      </c>
      <c r="V1171" s="45">
        <f>SUMIF(ResumenCotizacion!$C:$C,E1171,ResumenCotizacion!$P:$P)</f>
        <v>0</v>
      </c>
      <c r="W1171" s="75">
        <f>IF(H1171="USD",S1171*SolCotizacion!$J$18,S1171)</f>
        <v>10908903.210000001</v>
      </c>
      <c r="X1171" s="3">
        <f>ROUND(W1171/(1-VLOOKUP("Total porcentaje:",ResumenCotizacion!$F:$H,3,0)),2)</f>
        <v>10908903.210000001</v>
      </c>
      <c r="Y1171" s="3">
        <f t="shared" si="56"/>
        <v>0</v>
      </c>
    </row>
    <row r="1172" spans="1:25" ht="14.25" x14ac:dyDescent="0.2">
      <c r="A1172" s="18" t="str">
        <f t="shared" si="54"/>
        <v>Catalogo principalOPEN VALUE - CSP GOBIERNO9GA-00185</v>
      </c>
      <c r="B1172" s="18" t="str">
        <f t="shared" si="55"/>
        <v>9GA-00185OPEN VALUE - CSP GOBIERNO</v>
      </c>
      <c r="C1172" s="18"/>
      <c r="D1172" s="18" t="s">
        <v>122</v>
      </c>
      <c r="E1172" s="46" t="s">
        <v>2468</v>
      </c>
      <c r="F1172" s="85" t="s">
        <v>17</v>
      </c>
      <c r="G1172" s="18" t="s">
        <v>122</v>
      </c>
      <c r="H1172" s="45" t="s">
        <v>125</v>
      </c>
      <c r="I1172" s="18" t="s">
        <v>75</v>
      </c>
      <c r="J1172" s="49" t="s">
        <v>2469</v>
      </c>
      <c r="K1172" s="48" t="s">
        <v>28</v>
      </c>
      <c r="L1172" s="47" t="s">
        <v>90</v>
      </c>
      <c r="M1172" s="44" t="s">
        <v>74</v>
      </c>
      <c r="N1172" s="78" t="s">
        <v>75</v>
      </c>
      <c r="O1172" s="78" t="s">
        <v>75</v>
      </c>
      <c r="P1172" s="78" t="s">
        <v>75</v>
      </c>
      <c r="Q1172" s="43" t="s">
        <v>2468</v>
      </c>
      <c r="R1172" s="53" t="s">
        <v>2153</v>
      </c>
      <c r="S1172" s="76">
        <v>333</v>
      </c>
      <c r="T1172" s="37">
        <v>1</v>
      </c>
      <c r="U1172" s="83">
        <v>1</v>
      </c>
      <c r="V1172" s="45">
        <f>SUMIF(ResumenCotizacion!$C:$C,E1172,ResumenCotizacion!$P:$P)</f>
        <v>0</v>
      </c>
      <c r="W1172" s="75">
        <f>IF(H1172="USD",S1172*SolCotizacion!$J$18,S1172)</f>
        <v>1374447.51</v>
      </c>
      <c r="X1172" s="3">
        <f>ROUND(W1172/(1-VLOOKUP("Total porcentaje:",ResumenCotizacion!$F:$H,3,0)),2)</f>
        <v>1374447.51</v>
      </c>
      <c r="Y1172" s="3">
        <f t="shared" si="56"/>
        <v>0</v>
      </c>
    </row>
    <row r="1173" spans="1:25" ht="14.25" x14ac:dyDescent="0.2">
      <c r="A1173" s="18" t="str">
        <f t="shared" si="54"/>
        <v>Catalogo principalOPEN VALUE - CSP GOBIERNO9GA-00549</v>
      </c>
      <c r="B1173" s="18" t="str">
        <f t="shared" si="55"/>
        <v>9GA-00549OPEN VALUE - CSP GOBIERNO</v>
      </c>
      <c r="C1173" s="18"/>
      <c r="D1173" s="18" t="s">
        <v>122</v>
      </c>
      <c r="E1173" s="46" t="s">
        <v>2470</v>
      </c>
      <c r="F1173" s="85" t="s">
        <v>17</v>
      </c>
      <c r="G1173" s="18" t="s">
        <v>122</v>
      </c>
      <c r="H1173" s="45" t="s">
        <v>125</v>
      </c>
      <c r="I1173" s="18" t="s">
        <v>75</v>
      </c>
      <c r="J1173" s="49" t="s">
        <v>2471</v>
      </c>
      <c r="K1173" s="48" t="s">
        <v>28</v>
      </c>
      <c r="L1173" s="47" t="s">
        <v>90</v>
      </c>
      <c r="M1173" s="44" t="s">
        <v>74</v>
      </c>
      <c r="N1173" s="78" t="s">
        <v>75</v>
      </c>
      <c r="O1173" s="78" t="s">
        <v>75</v>
      </c>
      <c r="P1173" s="78" t="s">
        <v>75</v>
      </c>
      <c r="Q1173" s="43" t="s">
        <v>2470</v>
      </c>
      <c r="R1173" s="53" t="s">
        <v>2153</v>
      </c>
      <c r="S1173" s="76">
        <v>3708</v>
      </c>
      <c r="T1173" s="37">
        <v>1</v>
      </c>
      <c r="U1173" s="83">
        <v>1</v>
      </c>
      <c r="V1173" s="45">
        <f>SUMIF(ResumenCotizacion!$C:$C,E1173,ResumenCotizacion!$P:$P)</f>
        <v>0</v>
      </c>
      <c r="W1173" s="75">
        <f>IF(H1173="USD",S1173*SolCotizacion!$J$18,S1173)</f>
        <v>15304658.760000002</v>
      </c>
      <c r="X1173" s="3">
        <f>ROUND(W1173/(1-VLOOKUP("Total porcentaje:",ResumenCotizacion!$F:$H,3,0)),2)</f>
        <v>15304658.76</v>
      </c>
      <c r="Y1173" s="3">
        <f t="shared" si="56"/>
        <v>0</v>
      </c>
    </row>
    <row r="1174" spans="1:25" ht="14.25" x14ac:dyDescent="0.2">
      <c r="A1174" s="18" t="str">
        <f t="shared" si="54"/>
        <v>Catalogo principalOPEN VALUE - CSP GOBIERNO9GA-00550</v>
      </c>
      <c r="B1174" s="18" t="str">
        <f t="shared" si="55"/>
        <v>9GA-00550OPEN VALUE - CSP GOBIERNO</v>
      </c>
      <c r="C1174" s="18"/>
      <c r="D1174" s="18" t="s">
        <v>122</v>
      </c>
      <c r="E1174" s="46" t="s">
        <v>2472</v>
      </c>
      <c r="F1174" s="85" t="s">
        <v>17</v>
      </c>
      <c r="G1174" s="18" t="s">
        <v>122</v>
      </c>
      <c r="H1174" s="45" t="s">
        <v>125</v>
      </c>
      <c r="I1174" s="18" t="s">
        <v>75</v>
      </c>
      <c r="J1174" s="49" t="s">
        <v>2473</v>
      </c>
      <c r="K1174" s="48" t="s">
        <v>28</v>
      </c>
      <c r="L1174" s="47" t="s">
        <v>90</v>
      </c>
      <c r="M1174" s="44" t="s">
        <v>74</v>
      </c>
      <c r="N1174" s="78" t="s">
        <v>75</v>
      </c>
      <c r="O1174" s="78" t="s">
        <v>75</v>
      </c>
      <c r="P1174" s="78" t="s">
        <v>75</v>
      </c>
      <c r="Q1174" s="43" t="s">
        <v>2472</v>
      </c>
      <c r="R1174" s="53" t="s">
        <v>2153</v>
      </c>
      <c r="S1174" s="76">
        <v>1590</v>
      </c>
      <c r="T1174" s="37">
        <v>1</v>
      </c>
      <c r="U1174" s="83">
        <v>1</v>
      </c>
      <c r="V1174" s="45">
        <f>SUMIF(ResumenCotizacion!$C:$C,E1174,ResumenCotizacion!$P:$P)</f>
        <v>0</v>
      </c>
      <c r="W1174" s="75">
        <f>IF(H1174="USD",S1174*SolCotizacion!$J$18,S1174)</f>
        <v>6562677.3000000007</v>
      </c>
      <c r="X1174" s="3">
        <f>ROUND(W1174/(1-VLOOKUP("Total porcentaje:",ResumenCotizacion!$F:$H,3,0)),2)</f>
        <v>6562677.2999999998</v>
      </c>
      <c r="Y1174" s="3">
        <f t="shared" si="56"/>
        <v>0</v>
      </c>
    </row>
    <row r="1175" spans="1:25" ht="14.25" x14ac:dyDescent="0.2">
      <c r="A1175" s="18" t="str">
        <f t="shared" si="54"/>
        <v>Catalogo principalOPEN VALUE - CSP GOBIERNO9GA-00551</v>
      </c>
      <c r="B1175" s="18" t="str">
        <f t="shared" si="55"/>
        <v>9GA-00551OPEN VALUE - CSP GOBIERNO</v>
      </c>
      <c r="C1175" s="18"/>
      <c r="D1175" s="18" t="s">
        <v>122</v>
      </c>
      <c r="E1175" s="46" t="s">
        <v>2474</v>
      </c>
      <c r="F1175" s="85" t="s">
        <v>17</v>
      </c>
      <c r="G1175" s="18" t="s">
        <v>122</v>
      </c>
      <c r="H1175" s="45" t="s">
        <v>125</v>
      </c>
      <c r="I1175" s="18" t="s">
        <v>75</v>
      </c>
      <c r="J1175" s="49" t="s">
        <v>2475</v>
      </c>
      <c r="K1175" s="48" t="s">
        <v>28</v>
      </c>
      <c r="L1175" s="47" t="s">
        <v>90</v>
      </c>
      <c r="M1175" s="44" t="s">
        <v>74</v>
      </c>
      <c r="N1175" s="78" t="s">
        <v>75</v>
      </c>
      <c r="O1175" s="78" t="s">
        <v>75</v>
      </c>
      <c r="P1175" s="78" t="s">
        <v>75</v>
      </c>
      <c r="Q1175" s="43" t="s">
        <v>2474</v>
      </c>
      <c r="R1175" s="53" t="s">
        <v>2153</v>
      </c>
      <c r="S1175" s="76">
        <v>468</v>
      </c>
      <c r="T1175" s="37">
        <v>1</v>
      </c>
      <c r="U1175" s="83">
        <v>1</v>
      </c>
      <c r="V1175" s="45">
        <f>SUMIF(ResumenCotizacion!$C:$C,E1175,ResumenCotizacion!$P:$P)</f>
        <v>0</v>
      </c>
      <c r="W1175" s="75">
        <f>IF(H1175="USD",S1175*SolCotizacion!$J$18,S1175)</f>
        <v>1931655.9600000002</v>
      </c>
      <c r="X1175" s="3">
        <f>ROUND(W1175/(1-VLOOKUP("Total porcentaje:",ResumenCotizacion!$F:$H,3,0)),2)</f>
        <v>1931655.96</v>
      </c>
      <c r="Y1175" s="3">
        <f t="shared" si="56"/>
        <v>0</v>
      </c>
    </row>
    <row r="1176" spans="1:25" ht="14.25" x14ac:dyDescent="0.2">
      <c r="A1176" s="18" t="str">
        <f t="shared" si="54"/>
        <v>Catalogo principalOPEN VALUE - CSP GOBIERNO9GA-00552</v>
      </c>
      <c r="B1176" s="18" t="str">
        <f t="shared" si="55"/>
        <v>9GA-00552OPEN VALUE - CSP GOBIERNO</v>
      </c>
      <c r="C1176" s="18"/>
      <c r="D1176" s="18" t="s">
        <v>122</v>
      </c>
      <c r="E1176" s="46" t="s">
        <v>2476</v>
      </c>
      <c r="F1176" s="85" t="s">
        <v>17</v>
      </c>
      <c r="G1176" s="18" t="s">
        <v>122</v>
      </c>
      <c r="H1176" s="45" t="s">
        <v>125</v>
      </c>
      <c r="I1176" s="18" t="s">
        <v>75</v>
      </c>
      <c r="J1176" s="49" t="s">
        <v>2477</v>
      </c>
      <c r="K1176" s="48" t="s">
        <v>28</v>
      </c>
      <c r="L1176" s="47" t="s">
        <v>90</v>
      </c>
      <c r="M1176" s="44" t="s">
        <v>74</v>
      </c>
      <c r="N1176" s="78" t="s">
        <v>75</v>
      </c>
      <c r="O1176" s="78" t="s">
        <v>75</v>
      </c>
      <c r="P1176" s="78" t="s">
        <v>75</v>
      </c>
      <c r="Q1176" s="43" t="s">
        <v>2476</v>
      </c>
      <c r="R1176" s="53" t="s">
        <v>2153</v>
      </c>
      <c r="S1176" s="76">
        <v>201</v>
      </c>
      <c r="T1176" s="37">
        <v>1</v>
      </c>
      <c r="U1176" s="83">
        <v>1</v>
      </c>
      <c r="V1176" s="45">
        <f>SUMIF(ResumenCotizacion!$C:$C,E1176,ResumenCotizacion!$P:$P)</f>
        <v>0</v>
      </c>
      <c r="W1176" s="75">
        <f>IF(H1176="USD",S1176*SolCotizacion!$J$18,S1176)</f>
        <v>829621.47000000009</v>
      </c>
      <c r="X1176" s="3">
        <f>ROUND(W1176/(1-VLOOKUP("Total porcentaje:",ResumenCotizacion!$F:$H,3,0)),2)</f>
        <v>829621.47</v>
      </c>
      <c r="Y1176" s="3">
        <f t="shared" si="56"/>
        <v>0</v>
      </c>
    </row>
    <row r="1177" spans="1:25" ht="14.25" x14ac:dyDescent="0.2">
      <c r="A1177" s="18" t="str">
        <f t="shared" si="54"/>
        <v>Catalogo principalOPEN VALUE - CSP GOBIERNO9GA-00664</v>
      </c>
      <c r="B1177" s="18" t="str">
        <f t="shared" si="55"/>
        <v>9GA-00664OPEN VALUE - CSP GOBIERNO</v>
      </c>
      <c r="C1177" s="18"/>
      <c r="D1177" s="18" t="s">
        <v>122</v>
      </c>
      <c r="E1177" s="46" t="s">
        <v>2478</v>
      </c>
      <c r="F1177" s="85" t="s">
        <v>17</v>
      </c>
      <c r="G1177" s="18" t="s">
        <v>122</v>
      </c>
      <c r="H1177" s="45" t="s">
        <v>125</v>
      </c>
      <c r="I1177" s="18" t="s">
        <v>75</v>
      </c>
      <c r="J1177" s="49" t="s">
        <v>2479</v>
      </c>
      <c r="K1177" s="48" t="s">
        <v>28</v>
      </c>
      <c r="L1177" s="47" t="s">
        <v>90</v>
      </c>
      <c r="M1177" s="44" t="s">
        <v>74</v>
      </c>
      <c r="N1177" s="78" t="s">
        <v>75</v>
      </c>
      <c r="O1177" s="78" t="s">
        <v>75</v>
      </c>
      <c r="P1177" s="78" t="s">
        <v>75</v>
      </c>
      <c r="Q1177" s="43" t="s">
        <v>2478</v>
      </c>
      <c r="R1177" s="53" t="s">
        <v>2153</v>
      </c>
      <c r="S1177" s="76">
        <v>2655</v>
      </c>
      <c r="T1177" s="37">
        <v>1</v>
      </c>
      <c r="U1177" s="83">
        <v>1</v>
      </c>
      <c r="V1177" s="45">
        <f>SUMIF(ResumenCotizacion!$C:$C,E1177,ResumenCotizacion!$P:$P)</f>
        <v>0</v>
      </c>
      <c r="W1177" s="75">
        <f>IF(H1177="USD",S1177*SolCotizacion!$J$18,S1177)</f>
        <v>10958432.850000001</v>
      </c>
      <c r="X1177" s="3">
        <f>ROUND(W1177/(1-VLOOKUP("Total porcentaje:",ResumenCotizacion!$F:$H,3,0)),2)</f>
        <v>10958432.85</v>
      </c>
      <c r="Y1177" s="3">
        <f t="shared" si="56"/>
        <v>0</v>
      </c>
    </row>
    <row r="1178" spans="1:25" ht="14.25" x14ac:dyDescent="0.2">
      <c r="A1178" s="18" t="str">
        <f t="shared" si="54"/>
        <v>Catalogo principalOPEN VALUE - CSP GOBIERNO9GA-00665</v>
      </c>
      <c r="B1178" s="18" t="str">
        <f t="shared" si="55"/>
        <v>9GA-00665OPEN VALUE - CSP GOBIERNO</v>
      </c>
      <c r="C1178" s="18"/>
      <c r="D1178" s="18" t="s">
        <v>122</v>
      </c>
      <c r="E1178" s="46" t="s">
        <v>2480</v>
      </c>
      <c r="F1178" s="85" t="s">
        <v>17</v>
      </c>
      <c r="G1178" s="18" t="s">
        <v>122</v>
      </c>
      <c r="H1178" s="45" t="s">
        <v>125</v>
      </c>
      <c r="I1178" s="18" t="s">
        <v>75</v>
      </c>
      <c r="J1178" s="49" t="s">
        <v>2481</v>
      </c>
      <c r="K1178" s="48" t="s">
        <v>28</v>
      </c>
      <c r="L1178" s="47" t="s">
        <v>90</v>
      </c>
      <c r="M1178" s="44" t="s">
        <v>74</v>
      </c>
      <c r="N1178" s="78" t="s">
        <v>75</v>
      </c>
      <c r="O1178" s="78" t="s">
        <v>75</v>
      </c>
      <c r="P1178" s="78" t="s">
        <v>75</v>
      </c>
      <c r="Q1178" s="43" t="s">
        <v>2480</v>
      </c>
      <c r="R1178" s="53" t="s">
        <v>2153</v>
      </c>
      <c r="S1178" s="76">
        <v>333</v>
      </c>
      <c r="T1178" s="37">
        <v>1</v>
      </c>
      <c r="U1178" s="83">
        <v>1</v>
      </c>
      <c r="V1178" s="45">
        <f>SUMIF(ResumenCotizacion!$C:$C,E1178,ResumenCotizacion!$P:$P)</f>
        <v>0</v>
      </c>
      <c r="W1178" s="75">
        <f>IF(H1178="USD",S1178*SolCotizacion!$J$18,S1178)</f>
        <v>1374447.51</v>
      </c>
      <c r="X1178" s="3">
        <f>ROUND(W1178/(1-VLOOKUP("Total porcentaje:",ResumenCotizacion!$F:$H,3,0)),2)</f>
        <v>1374447.51</v>
      </c>
      <c r="Y1178" s="3">
        <f t="shared" si="56"/>
        <v>0</v>
      </c>
    </row>
    <row r="1179" spans="1:25" ht="14.25" x14ac:dyDescent="0.2">
      <c r="A1179" s="18" t="str">
        <f t="shared" si="54"/>
        <v>Catalogo principalOPEN VALUE - CSP GOBIERNO9GS-00487</v>
      </c>
      <c r="B1179" s="18" t="str">
        <f t="shared" si="55"/>
        <v>9GS-00487OPEN VALUE - CSP GOBIERNO</v>
      </c>
      <c r="C1179" s="18"/>
      <c r="D1179" s="18" t="s">
        <v>122</v>
      </c>
      <c r="E1179" s="46" t="s">
        <v>2482</v>
      </c>
      <c r="F1179" s="85" t="s">
        <v>17</v>
      </c>
      <c r="G1179" s="18" t="s">
        <v>122</v>
      </c>
      <c r="H1179" s="45" t="s">
        <v>125</v>
      </c>
      <c r="I1179" s="18" t="s">
        <v>75</v>
      </c>
      <c r="J1179" s="49" t="s">
        <v>2483</v>
      </c>
      <c r="K1179" s="48" t="s">
        <v>28</v>
      </c>
      <c r="L1179" s="47" t="s">
        <v>90</v>
      </c>
      <c r="M1179" s="44" t="s">
        <v>74</v>
      </c>
      <c r="N1179" s="78" t="s">
        <v>75</v>
      </c>
      <c r="O1179" s="78" t="s">
        <v>75</v>
      </c>
      <c r="P1179" s="78" t="s">
        <v>75</v>
      </c>
      <c r="Q1179" s="43" t="s">
        <v>2482</v>
      </c>
      <c r="R1179" s="53" t="s">
        <v>2153</v>
      </c>
      <c r="S1179" s="76">
        <v>16389</v>
      </c>
      <c r="T1179" s="37">
        <v>1</v>
      </c>
      <c r="U1179" s="83">
        <v>1</v>
      </c>
      <c r="V1179" s="45">
        <f>SUMIF(ResumenCotizacion!$C:$C,E1179,ResumenCotizacion!$P:$P)</f>
        <v>0</v>
      </c>
      <c r="W1179" s="75">
        <f>IF(H1179="USD",S1179*SolCotizacion!$J$18,S1179)</f>
        <v>67645105.829999998</v>
      </c>
      <c r="X1179" s="3">
        <f>ROUND(W1179/(1-VLOOKUP("Total porcentaje:",ResumenCotizacion!$F:$H,3,0)),2)</f>
        <v>67645105.829999998</v>
      </c>
      <c r="Y1179" s="3">
        <f t="shared" si="56"/>
        <v>0</v>
      </c>
    </row>
    <row r="1180" spans="1:25" ht="14.25" x14ac:dyDescent="0.2">
      <c r="A1180" s="18" t="str">
        <f t="shared" si="54"/>
        <v>Catalogo principalOPEN VALUE - CSP GOBIERNO9GS-00488</v>
      </c>
      <c r="B1180" s="18" t="str">
        <f t="shared" si="55"/>
        <v>9GS-00488OPEN VALUE - CSP GOBIERNO</v>
      </c>
      <c r="C1180" s="18"/>
      <c r="D1180" s="18" t="s">
        <v>122</v>
      </c>
      <c r="E1180" s="46" t="s">
        <v>2484</v>
      </c>
      <c r="F1180" s="85" t="s">
        <v>17</v>
      </c>
      <c r="G1180" s="18" t="s">
        <v>122</v>
      </c>
      <c r="H1180" s="45" t="s">
        <v>125</v>
      </c>
      <c r="I1180" s="18" t="s">
        <v>75</v>
      </c>
      <c r="J1180" s="49" t="s">
        <v>2485</v>
      </c>
      <c r="K1180" s="48" t="s">
        <v>28</v>
      </c>
      <c r="L1180" s="47" t="s">
        <v>90</v>
      </c>
      <c r="M1180" s="44" t="s">
        <v>74</v>
      </c>
      <c r="N1180" s="78" t="s">
        <v>75</v>
      </c>
      <c r="O1180" s="78" t="s">
        <v>75</v>
      </c>
      <c r="P1180" s="78" t="s">
        <v>75</v>
      </c>
      <c r="Q1180" s="43" t="s">
        <v>2484</v>
      </c>
      <c r="R1180" s="53" t="s">
        <v>2153</v>
      </c>
      <c r="S1180" s="76">
        <v>7026</v>
      </c>
      <c r="T1180" s="37">
        <v>1</v>
      </c>
      <c r="U1180" s="83">
        <v>1</v>
      </c>
      <c r="V1180" s="45">
        <f>SUMIF(ResumenCotizacion!$C:$C,E1180,ResumenCotizacion!$P:$P)</f>
        <v>0</v>
      </c>
      <c r="W1180" s="75">
        <f>IF(H1180="USD",S1180*SolCotizacion!$J$18,S1180)</f>
        <v>28999604.220000003</v>
      </c>
      <c r="X1180" s="3">
        <f>ROUND(W1180/(1-VLOOKUP("Total porcentaje:",ResumenCotizacion!$F:$H,3,0)),2)</f>
        <v>28999604.219999999</v>
      </c>
      <c r="Y1180" s="3">
        <f t="shared" si="56"/>
        <v>0</v>
      </c>
    </row>
    <row r="1181" spans="1:25" ht="14.25" x14ac:dyDescent="0.2">
      <c r="A1181" s="18" t="str">
        <f t="shared" si="54"/>
        <v>Catalogo principalOPEN VALUE - CSP GOBIERNO9GS-00489</v>
      </c>
      <c r="B1181" s="18" t="str">
        <f t="shared" si="55"/>
        <v>9GS-00489OPEN VALUE - CSP GOBIERNO</v>
      </c>
      <c r="C1181" s="18"/>
      <c r="D1181" s="18" t="s">
        <v>122</v>
      </c>
      <c r="E1181" s="46" t="s">
        <v>2486</v>
      </c>
      <c r="F1181" s="85" t="s">
        <v>17</v>
      </c>
      <c r="G1181" s="18" t="s">
        <v>122</v>
      </c>
      <c r="H1181" s="45" t="s">
        <v>125</v>
      </c>
      <c r="I1181" s="18" t="s">
        <v>75</v>
      </c>
      <c r="J1181" s="49" t="s">
        <v>2487</v>
      </c>
      <c r="K1181" s="48" t="s">
        <v>28</v>
      </c>
      <c r="L1181" s="47" t="s">
        <v>90</v>
      </c>
      <c r="M1181" s="44" t="s">
        <v>74</v>
      </c>
      <c r="N1181" s="78" t="s">
        <v>75</v>
      </c>
      <c r="O1181" s="78" t="s">
        <v>75</v>
      </c>
      <c r="P1181" s="78" t="s">
        <v>75</v>
      </c>
      <c r="Q1181" s="43" t="s">
        <v>2486</v>
      </c>
      <c r="R1181" s="53" t="s">
        <v>2153</v>
      </c>
      <c r="S1181" s="76">
        <v>12683</v>
      </c>
      <c r="T1181" s="37">
        <v>1</v>
      </c>
      <c r="U1181" s="83">
        <v>1</v>
      </c>
      <c r="V1181" s="45">
        <f>SUMIF(ResumenCotizacion!$C:$C,E1181,ResumenCotizacion!$P:$P)</f>
        <v>0</v>
      </c>
      <c r="W1181" s="75">
        <f>IF(H1181="USD",S1181*SolCotizacion!$J$18,S1181)</f>
        <v>52348702.010000005</v>
      </c>
      <c r="X1181" s="3">
        <f>ROUND(W1181/(1-VLOOKUP("Total porcentaje:",ResumenCotizacion!$F:$H,3,0)),2)</f>
        <v>52348702.009999998</v>
      </c>
      <c r="Y1181" s="3">
        <f t="shared" si="56"/>
        <v>0</v>
      </c>
    </row>
    <row r="1182" spans="1:25" ht="14.25" x14ac:dyDescent="0.2">
      <c r="A1182" s="18" t="str">
        <f t="shared" si="54"/>
        <v>Catalogo principalOPEN VALUE - CSP GOBIERNO9GS-00490</v>
      </c>
      <c r="B1182" s="18" t="str">
        <f t="shared" si="55"/>
        <v>9GS-00490OPEN VALUE - CSP GOBIERNO</v>
      </c>
      <c r="C1182" s="18"/>
      <c r="D1182" s="18" t="s">
        <v>122</v>
      </c>
      <c r="E1182" s="46" t="s">
        <v>2488</v>
      </c>
      <c r="F1182" s="85" t="s">
        <v>17</v>
      </c>
      <c r="G1182" s="18" t="s">
        <v>122</v>
      </c>
      <c r="H1182" s="45" t="s">
        <v>125</v>
      </c>
      <c r="I1182" s="18" t="s">
        <v>75</v>
      </c>
      <c r="J1182" s="49" t="s">
        <v>2489</v>
      </c>
      <c r="K1182" s="48" t="s">
        <v>28</v>
      </c>
      <c r="L1182" s="47" t="s">
        <v>90</v>
      </c>
      <c r="M1182" s="44" t="s">
        <v>74</v>
      </c>
      <c r="N1182" s="78" t="s">
        <v>75</v>
      </c>
      <c r="O1182" s="78" t="s">
        <v>75</v>
      </c>
      <c r="P1182" s="78" t="s">
        <v>75</v>
      </c>
      <c r="Q1182" s="43" t="s">
        <v>2488</v>
      </c>
      <c r="R1182" s="53" t="s">
        <v>2153</v>
      </c>
      <c r="S1182" s="76">
        <v>2052</v>
      </c>
      <c r="T1182" s="37">
        <v>1</v>
      </c>
      <c r="U1182" s="83">
        <v>1</v>
      </c>
      <c r="V1182" s="45">
        <f>SUMIF(ResumenCotizacion!$C:$C,E1182,ResumenCotizacion!$P:$P)</f>
        <v>0</v>
      </c>
      <c r="W1182" s="75">
        <f>IF(H1182="USD",S1182*SolCotizacion!$J$18,S1182)</f>
        <v>8469568.4400000013</v>
      </c>
      <c r="X1182" s="3">
        <f>ROUND(W1182/(1-VLOOKUP("Total porcentaje:",ResumenCotizacion!$F:$H,3,0)),2)</f>
        <v>8469568.4399999995</v>
      </c>
      <c r="Y1182" s="3">
        <f t="shared" si="56"/>
        <v>0</v>
      </c>
    </row>
    <row r="1183" spans="1:25" ht="14.25" x14ac:dyDescent="0.2">
      <c r="A1183" s="18" t="str">
        <f t="shared" si="54"/>
        <v>Catalogo principalOPEN VALUE - CSP GOBIERNO9GS-00491</v>
      </c>
      <c r="B1183" s="18" t="str">
        <f t="shared" si="55"/>
        <v>9GS-00491OPEN VALUE - CSP GOBIERNO</v>
      </c>
      <c r="C1183" s="18"/>
      <c r="D1183" s="18" t="s">
        <v>122</v>
      </c>
      <c r="E1183" s="46" t="s">
        <v>2490</v>
      </c>
      <c r="F1183" s="85" t="s">
        <v>17</v>
      </c>
      <c r="G1183" s="18" t="s">
        <v>122</v>
      </c>
      <c r="H1183" s="45" t="s">
        <v>125</v>
      </c>
      <c r="I1183" s="18" t="s">
        <v>75</v>
      </c>
      <c r="J1183" s="49" t="s">
        <v>2491</v>
      </c>
      <c r="K1183" s="48" t="s">
        <v>28</v>
      </c>
      <c r="L1183" s="47" t="s">
        <v>90</v>
      </c>
      <c r="M1183" s="44" t="s">
        <v>74</v>
      </c>
      <c r="N1183" s="78" t="s">
        <v>75</v>
      </c>
      <c r="O1183" s="78" t="s">
        <v>75</v>
      </c>
      <c r="P1183" s="78" t="s">
        <v>75</v>
      </c>
      <c r="Q1183" s="43" t="s">
        <v>2490</v>
      </c>
      <c r="R1183" s="53" t="s">
        <v>2153</v>
      </c>
      <c r="S1183" s="76">
        <v>879</v>
      </c>
      <c r="T1183" s="37">
        <v>1</v>
      </c>
      <c r="U1183" s="83">
        <v>1</v>
      </c>
      <c r="V1183" s="45">
        <f>SUMIF(ResumenCotizacion!$C:$C,E1183,ResumenCotizacion!$P:$P)</f>
        <v>0</v>
      </c>
      <c r="W1183" s="75">
        <f>IF(H1183="USD",S1183*SolCotizacion!$J$18,S1183)</f>
        <v>3628046.1300000004</v>
      </c>
      <c r="X1183" s="3">
        <f>ROUND(W1183/(1-VLOOKUP("Total porcentaje:",ResumenCotizacion!$F:$H,3,0)),2)</f>
        <v>3628046.13</v>
      </c>
      <c r="Y1183" s="3">
        <f t="shared" si="56"/>
        <v>0</v>
      </c>
    </row>
    <row r="1184" spans="1:25" ht="14.25" x14ac:dyDescent="0.2">
      <c r="A1184" s="18" t="str">
        <f t="shared" si="54"/>
        <v>Catalogo principalOPEN VALUE - CSP GOBIERNO9GS-00492</v>
      </c>
      <c r="B1184" s="18" t="str">
        <f t="shared" si="55"/>
        <v>9GS-00492OPEN VALUE - CSP GOBIERNO</v>
      </c>
      <c r="C1184" s="18"/>
      <c r="D1184" s="18" t="s">
        <v>122</v>
      </c>
      <c r="E1184" s="46" t="s">
        <v>2492</v>
      </c>
      <c r="F1184" s="85" t="s">
        <v>17</v>
      </c>
      <c r="G1184" s="18" t="s">
        <v>122</v>
      </c>
      <c r="H1184" s="45" t="s">
        <v>125</v>
      </c>
      <c r="I1184" s="18" t="s">
        <v>75</v>
      </c>
      <c r="J1184" s="49" t="s">
        <v>2493</v>
      </c>
      <c r="K1184" s="48" t="s">
        <v>28</v>
      </c>
      <c r="L1184" s="47" t="s">
        <v>90</v>
      </c>
      <c r="M1184" s="44" t="s">
        <v>74</v>
      </c>
      <c r="N1184" s="78" t="s">
        <v>75</v>
      </c>
      <c r="O1184" s="78" t="s">
        <v>75</v>
      </c>
      <c r="P1184" s="78" t="s">
        <v>75</v>
      </c>
      <c r="Q1184" s="43" t="s">
        <v>2492</v>
      </c>
      <c r="R1184" s="53" t="s">
        <v>2153</v>
      </c>
      <c r="S1184" s="76">
        <v>1584</v>
      </c>
      <c r="T1184" s="37">
        <v>1</v>
      </c>
      <c r="U1184" s="83">
        <v>1</v>
      </c>
      <c r="V1184" s="45">
        <f>SUMIF(ResumenCotizacion!$C:$C,E1184,ResumenCotizacion!$P:$P)</f>
        <v>0</v>
      </c>
      <c r="W1184" s="75">
        <f>IF(H1184="USD",S1184*SolCotizacion!$J$18,S1184)</f>
        <v>6537912.4800000004</v>
      </c>
      <c r="X1184" s="3">
        <f>ROUND(W1184/(1-VLOOKUP("Total porcentaje:",ResumenCotizacion!$F:$H,3,0)),2)</f>
        <v>6537912.4800000004</v>
      </c>
      <c r="Y1184" s="3">
        <f t="shared" si="56"/>
        <v>0</v>
      </c>
    </row>
    <row r="1185" spans="1:25" ht="14.25" x14ac:dyDescent="0.2">
      <c r="A1185" s="18" t="str">
        <f t="shared" si="54"/>
        <v>Catalogo principalOPEN VALUE - CSP GOBIERNO9GS-00673</v>
      </c>
      <c r="B1185" s="18" t="str">
        <f t="shared" si="55"/>
        <v>9GS-00673OPEN VALUE - CSP GOBIERNO</v>
      </c>
      <c r="C1185" s="18"/>
      <c r="D1185" s="18" t="s">
        <v>122</v>
      </c>
      <c r="E1185" s="46" t="s">
        <v>2494</v>
      </c>
      <c r="F1185" s="85" t="s">
        <v>17</v>
      </c>
      <c r="G1185" s="18" t="s">
        <v>122</v>
      </c>
      <c r="H1185" s="45" t="s">
        <v>125</v>
      </c>
      <c r="I1185" s="18" t="s">
        <v>75</v>
      </c>
      <c r="J1185" s="49" t="s">
        <v>2495</v>
      </c>
      <c r="K1185" s="48" t="s">
        <v>28</v>
      </c>
      <c r="L1185" s="47" t="s">
        <v>90</v>
      </c>
      <c r="M1185" s="44" t="s">
        <v>74</v>
      </c>
      <c r="N1185" s="78" t="s">
        <v>75</v>
      </c>
      <c r="O1185" s="78" t="s">
        <v>75</v>
      </c>
      <c r="P1185" s="78" t="s">
        <v>75</v>
      </c>
      <c r="Q1185" s="43" t="s">
        <v>2494</v>
      </c>
      <c r="R1185" s="53" t="s">
        <v>2153</v>
      </c>
      <c r="S1185" s="76">
        <v>13488</v>
      </c>
      <c r="T1185" s="37">
        <v>1</v>
      </c>
      <c r="U1185" s="83">
        <v>1</v>
      </c>
      <c r="V1185" s="45">
        <f>SUMIF(ResumenCotizacion!$C:$C,E1185,ResumenCotizacion!$P:$P)</f>
        <v>0</v>
      </c>
      <c r="W1185" s="75">
        <f>IF(H1185="USD",S1185*SolCotizacion!$J$18,S1185)</f>
        <v>55671315.360000007</v>
      </c>
      <c r="X1185" s="3">
        <f>ROUND(W1185/(1-VLOOKUP("Total porcentaje:",ResumenCotizacion!$F:$H,3,0)),2)</f>
        <v>55671315.359999999</v>
      </c>
      <c r="Y1185" s="3">
        <f t="shared" si="56"/>
        <v>0</v>
      </c>
    </row>
    <row r="1186" spans="1:25" ht="14.25" x14ac:dyDescent="0.2">
      <c r="A1186" s="18" t="str">
        <f t="shared" si="54"/>
        <v>Catalogo principalOPEN VALUE - CSP GOBIERNO9GS-00674</v>
      </c>
      <c r="B1186" s="18" t="str">
        <f t="shared" si="55"/>
        <v>9GS-00674OPEN VALUE - CSP GOBIERNO</v>
      </c>
      <c r="C1186" s="18"/>
      <c r="D1186" s="18" t="s">
        <v>122</v>
      </c>
      <c r="E1186" s="46" t="s">
        <v>2496</v>
      </c>
      <c r="F1186" s="85" t="s">
        <v>17</v>
      </c>
      <c r="G1186" s="18" t="s">
        <v>122</v>
      </c>
      <c r="H1186" s="45" t="s">
        <v>125</v>
      </c>
      <c r="I1186" s="18" t="s">
        <v>75</v>
      </c>
      <c r="J1186" s="49" t="s">
        <v>2497</v>
      </c>
      <c r="K1186" s="48" t="s">
        <v>28</v>
      </c>
      <c r="L1186" s="47" t="s">
        <v>90</v>
      </c>
      <c r="M1186" s="44" t="s">
        <v>74</v>
      </c>
      <c r="N1186" s="78" t="s">
        <v>75</v>
      </c>
      <c r="O1186" s="78" t="s">
        <v>75</v>
      </c>
      <c r="P1186" s="78" t="s">
        <v>75</v>
      </c>
      <c r="Q1186" s="43" t="s">
        <v>2496</v>
      </c>
      <c r="R1186" s="53" t="s">
        <v>2153</v>
      </c>
      <c r="S1186" s="76">
        <v>1689</v>
      </c>
      <c r="T1186" s="37">
        <v>1</v>
      </c>
      <c r="U1186" s="83">
        <v>1</v>
      </c>
      <c r="V1186" s="45">
        <f>SUMIF(ResumenCotizacion!$C:$C,E1186,ResumenCotizacion!$P:$P)</f>
        <v>0</v>
      </c>
      <c r="W1186" s="75">
        <f>IF(H1186="USD",S1186*SolCotizacion!$J$18,S1186)</f>
        <v>6971296.8300000001</v>
      </c>
      <c r="X1186" s="3">
        <f>ROUND(W1186/(1-VLOOKUP("Total porcentaje:",ResumenCotizacion!$F:$H,3,0)),2)</f>
        <v>6971296.8300000001</v>
      </c>
      <c r="Y1186" s="3">
        <f t="shared" si="56"/>
        <v>0</v>
      </c>
    </row>
    <row r="1187" spans="1:25" ht="14.25" x14ac:dyDescent="0.2">
      <c r="A1187" s="18" t="str">
        <f t="shared" si="54"/>
        <v>Catalogo principalOPEN VALUE - CSP GOBIERNO9GS-00853</v>
      </c>
      <c r="B1187" s="18" t="str">
        <f t="shared" si="55"/>
        <v>9GS-00853OPEN VALUE - CSP GOBIERNO</v>
      </c>
      <c r="C1187" s="18"/>
      <c r="D1187" s="18" t="s">
        <v>122</v>
      </c>
      <c r="E1187" s="46" t="s">
        <v>2498</v>
      </c>
      <c r="F1187" s="85" t="s">
        <v>17</v>
      </c>
      <c r="G1187" s="18" t="s">
        <v>122</v>
      </c>
      <c r="H1187" s="45" t="s">
        <v>125</v>
      </c>
      <c r="I1187" s="18" t="s">
        <v>75</v>
      </c>
      <c r="J1187" s="49" t="s">
        <v>2499</v>
      </c>
      <c r="K1187" s="48" t="s">
        <v>28</v>
      </c>
      <c r="L1187" s="47" t="s">
        <v>90</v>
      </c>
      <c r="M1187" s="44" t="s">
        <v>74</v>
      </c>
      <c r="N1187" s="78" t="s">
        <v>75</v>
      </c>
      <c r="O1187" s="78" t="s">
        <v>75</v>
      </c>
      <c r="P1187" s="78" t="s">
        <v>75</v>
      </c>
      <c r="Q1187" s="43" t="s">
        <v>2498</v>
      </c>
      <c r="R1187" s="53" t="s">
        <v>2153</v>
      </c>
      <c r="S1187" s="76">
        <v>9927</v>
      </c>
      <c r="T1187" s="37">
        <v>1</v>
      </c>
      <c r="U1187" s="83">
        <v>1</v>
      </c>
      <c r="V1187" s="45">
        <f>SUMIF(ResumenCotizacion!$C:$C,E1187,ResumenCotizacion!$P:$P)</f>
        <v>0</v>
      </c>
      <c r="W1187" s="75">
        <f>IF(H1187="USD",S1187*SolCotizacion!$J$18,S1187)</f>
        <v>40973394.690000005</v>
      </c>
      <c r="X1187" s="3">
        <f>ROUND(W1187/(1-VLOOKUP("Total porcentaje:",ResumenCotizacion!$F:$H,3,0)),2)</f>
        <v>40973394.689999998</v>
      </c>
      <c r="Y1187" s="3">
        <f t="shared" si="56"/>
        <v>0</v>
      </c>
    </row>
    <row r="1188" spans="1:25" ht="14.25" x14ac:dyDescent="0.2">
      <c r="A1188" s="18" t="str">
        <f t="shared" si="54"/>
        <v>Catalogo principalOPEN VALUE - CSP GOBIERNO9GS-00854</v>
      </c>
      <c r="B1188" s="18" t="str">
        <f t="shared" si="55"/>
        <v>9GS-00854OPEN VALUE - CSP GOBIERNO</v>
      </c>
      <c r="C1188" s="18"/>
      <c r="D1188" s="18" t="s">
        <v>122</v>
      </c>
      <c r="E1188" s="46" t="s">
        <v>2500</v>
      </c>
      <c r="F1188" s="85" t="s">
        <v>17</v>
      </c>
      <c r="G1188" s="18" t="s">
        <v>122</v>
      </c>
      <c r="H1188" s="45" t="s">
        <v>125</v>
      </c>
      <c r="I1188" s="18" t="s">
        <v>75</v>
      </c>
      <c r="J1188" s="49" t="s">
        <v>2501</v>
      </c>
      <c r="K1188" s="48" t="s">
        <v>28</v>
      </c>
      <c r="L1188" s="47" t="s">
        <v>90</v>
      </c>
      <c r="M1188" s="44" t="s">
        <v>74</v>
      </c>
      <c r="N1188" s="78" t="s">
        <v>75</v>
      </c>
      <c r="O1188" s="78" t="s">
        <v>75</v>
      </c>
      <c r="P1188" s="78" t="s">
        <v>75</v>
      </c>
      <c r="Q1188" s="43" t="s">
        <v>2500</v>
      </c>
      <c r="R1188" s="53" t="s">
        <v>2153</v>
      </c>
      <c r="S1188" s="76">
        <v>1242</v>
      </c>
      <c r="T1188" s="37">
        <v>1</v>
      </c>
      <c r="U1188" s="83">
        <v>1</v>
      </c>
      <c r="V1188" s="45">
        <f>SUMIF(ResumenCotizacion!$C:$C,E1188,ResumenCotizacion!$P:$P)</f>
        <v>0</v>
      </c>
      <c r="W1188" s="75">
        <f>IF(H1188="USD",S1188*SolCotizacion!$J$18,S1188)</f>
        <v>5126317.74</v>
      </c>
      <c r="X1188" s="3">
        <f>ROUND(W1188/(1-VLOOKUP("Total porcentaje:",ResumenCotizacion!$F:$H,3,0)),2)</f>
        <v>5126317.74</v>
      </c>
      <c r="Y1188" s="3">
        <f t="shared" si="56"/>
        <v>0</v>
      </c>
    </row>
    <row r="1189" spans="1:25" ht="14.25" x14ac:dyDescent="0.2">
      <c r="A1189" s="18" t="str">
        <f t="shared" si="54"/>
        <v>Catalogo principalOPEN VALUE - CSP GOBIERNO9ST-00122</v>
      </c>
      <c r="B1189" s="18" t="str">
        <f t="shared" si="55"/>
        <v>9ST-00122OPEN VALUE - CSP GOBIERNO</v>
      </c>
      <c r="C1189" s="18"/>
      <c r="D1189" s="18" t="s">
        <v>122</v>
      </c>
      <c r="E1189" s="46" t="s">
        <v>2502</v>
      </c>
      <c r="F1189" s="85" t="s">
        <v>17</v>
      </c>
      <c r="G1189" s="18" t="s">
        <v>122</v>
      </c>
      <c r="H1189" s="45" t="s">
        <v>125</v>
      </c>
      <c r="I1189" s="18" t="s">
        <v>75</v>
      </c>
      <c r="J1189" s="49" t="s">
        <v>2503</v>
      </c>
      <c r="K1189" s="48" t="s">
        <v>28</v>
      </c>
      <c r="L1189" s="47" t="s">
        <v>90</v>
      </c>
      <c r="M1189" s="44" t="s">
        <v>74</v>
      </c>
      <c r="N1189" s="78" t="s">
        <v>75</v>
      </c>
      <c r="O1189" s="78" t="s">
        <v>75</v>
      </c>
      <c r="P1189" s="78" t="s">
        <v>75</v>
      </c>
      <c r="Q1189" s="43" t="s">
        <v>2502</v>
      </c>
      <c r="R1189" s="53" t="s">
        <v>2153</v>
      </c>
      <c r="S1189" s="76">
        <v>7560</v>
      </c>
      <c r="T1189" s="37">
        <v>1</v>
      </c>
      <c r="U1189" s="83">
        <v>1</v>
      </c>
      <c r="V1189" s="45">
        <f>SUMIF(ResumenCotizacion!$C:$C,E1189,ResumenCotizacion!$P:$P)</f>
        <v>0</v>
      </c>
      <c r="W1189" s="75">
        <f>IF(H1189="USD",S1189*SolCotizacion!$J$18,S1189)</f>
        <v>31203673.200000003</v>
      </c>
      <c r="X1189" s="3">
        <f>ROUND(W1189/(1-VLOOKUP("Total porcentaje:",ResumenCotizacion!$F:$H,3,0)),2)</f>
        <v>31203673.199999999</v>
      </c>
      <c r="Y1189" s="3">
        <f t="shared" si="56"/>
        <v>0</v>
      </c>
    </row>
    <row r="1190" spans="1:25" ht="14.25" x14ac:dyDescent="0.2">
      <c r="A1190" s="18" t="str">
        <f t="shared" si="54"/>
        <v>Catalogo principalOPEN VALUE - CSP GOBIERNO9ST-00123</v>
      </c>
      <c r="B1190" s="18" t="str">
        <f t="shared" si="55"/>
        <v>9ST-00123OPEN VALUE - CSP GOBIERNO</v>
      </c>
      <c r="C1190" s="18"/>
      <c r="D1190" s="18" t="s">
        <v>122</v>
      </c>
      <c r="E1190" s="46" t="s">
        <v>2504</v>
      </c>
      <c r="F1190" s="85" t="s">
        <v>17</v>
      </c>
      <c r="G1190" s="18" t="s">
        <v>122</v>
      </c>
      <c r="H1190" s="45" t="s">
        <v>125</v>
      </c>
      <c r="I1190" s="18" t="s">
        <v>75</v>
      </c>
      <c r="J1190" s="49" t="s">
        <v>2505</v>
      </c>
      <c r="K1190" s="48" t="s">
        <v>28</v>
      </c>
      <c r="L1190" s="47" t="s">
        <v>90</v>
      </c>
      <c r="M1190" s="44" t="s">
        <v>74</v>
      </c>
      <c r="N1190" s="78" t="s">
        <v>75</v>
      </c>
      <c r="O1190" s="78" t="s">
        <v>75</v>
      </c>
      <c r="P1190" s="78" t="s">
        <v>75</v>
      </c>
      <c r="Q1190" s="43" t="s">
        <v>2504</v>
      </c>
      <c r="R1190" s="53" t="s">
        <v>2153</v>
      </c>
      <c r="S1190" s="76">
        <v>3240</v>
      </c>
      <c r="T1190" s="37">
        <v>1</v>
      </c>
      <c r="U1190" s="83">
        <v>1</v>
      </c>
      <c r="V1190" s="45">
        <f>SUMIF(ResumenCotizacion!$C:$C,E1190,ResumenCotizacion!$P:$P)</f>
        <v>0</v>
      </c>
      <c r="W1190" s="75">
        <f>IF(H1190="USD",S1190*SolCotizacion!$J$18,S1190)</f>
        <v>13373002.800000001</v>
      </c>
      <c r="X1190" s="3">
        <f>ROUND(W1190/(1-VLOOKUP("Total porcentaje:",ResumenCotizacion!$F:$H,3,0)),2)</f>
        <v>13373002.800000001</v>
      </c>
      <c r="Y1190" s="3">
        <f t="shared" si="56"/>
        <v>0</v>
      </c>
    </row>
    <row r="1191" spans="1:25" ht="14.25" x14ac:dyDescent="0.2">
      <c r="A1191" s="18" t="str">
        <f t="shared" si="54"/>
        <v>Catalogo principalOPEN VALUE - CSP GOBIERNO9TX-00409</v>
      </c>
      <c r="B1191" s="18" t="str">
        <f t="shared" si="55"/>
        <v>9TX-00409OPEN VALUE - CSP GOBIERNO</v>
      </c>
      <c r="C1191" s="18"/>
      <c r="D1191" s="18" t="s">
        <v>122</v>
      </c>
      <c r="E1191" s="46" t="s">
        <v>2506</v>
      </c>
      <c r="F1191" s="85" t="s">
        <v>17</v>
      </c>
      <c r="G1191" s="18" t="s">
        <v>122</v>
      </c>
      <c r="H1191" s="45" t="s">
        <v>125</v>
      </c>
      <c r="I1191" s="18" t="s">
        <v>75</v>
      </c>
      <c r="J1191" s="49" t="s">
        <v>2507</v>
      </c>
      <c r="K1191" s="48" t="s">
        <v>28</v>
      </c>
      <c r="L1191" s="47" t="s">
        <v>90</v>
      </c>
      <c r="M1191" s="44" t="s">
        <v>74</v>
      </c>
      <c r="N1191" s="78" t="s">
        <v>75</v>
      </c>
      <c r="O1191" s="78" t="s">
        <v>75</v>
      </c>
      <c r="P1191" s="78" t="s">
        <v>75</v>
      </c>
      <c r="Q1191" s="43" t="s">
        <v>2506</v>
      </c>
      <c r="R1191" s="53" t="s">
        <v>2153</v>
      </c>
      <c r="S1191" s="76">
        <v>54</v>
      </c>
      <c r="T1191" s="37">
        <v>1</v>
      </c>
      <c r="U1191" s="83">
        <v>1</v>
      </c>
      <c r="V1191" s="45">
        <f>SUMIF(ResumenCotizacion!$C:$C,E1191,ResumenCotizacion!$P:$P)</f>
        <v>0</v>
      </c>
      <c r="W1191" s="75">
        <f>IF(H1191="USD",S1191*SolCotizacion!$J$18,S1191)</f>
        <v>222883.38</v>
      </c>
      <c r="X1191" s="3">
        <f>ROUND(W1191/(1-VLOOKUP("Total porcentaje:",ResumenCotizacion!$F:$H,3,0)),2)</f>
        <v>222883.38</v>
      </c>
      <c r="Y1191" s="3">
        <f t="shared" si="56"/>
        <v>0</v>
      </c>
    </row>
    <row r="1192" spans="1:25" ht="14.25" x14ac:dyDescent="0.2">
      <c r="A1192" s="18" t="str">
        <f t="shared" si="54"/>
        <v>Catalogo principalOPEN VALUE - CSP GOBIERNO9TX-00415</v>
      </c>
      <c r="B1192" s="18" t="str">
        <f t="shared" si="55"/>
        <v>9TX-00415OPEN VALUE - CSP GOBIERNO</v>
      </c>
      <c r="C1192" s="18"/>
      <c r="D1192" s="18" t="s">
        <v>122</v>
      </c>
      <c r="E1192" s="46" t="s">
        <v>2508</v>
      </c>
      <c r="F1192" s="85" t="s">
        <v>17</v>
      </c>
      <c r="G1192" s="18" t="s">
        <v>122</v>
      </c>
      <c r="H1192" s="45" t="s">
        <v>125</v>
      </c>
      <c r="I1192" s="18" t="s">
        <v>75</v>
      </c>
      <c r="J1192" s="49" t="s">
        <v>2509</v>
      </c>
      <c r="K1192" s="48" t="s">
        <v>28</v>
      </c>
      <c r="L1192" s="47" t="s">
        <v>90</v>
      </c>
      <c r="M1192" s="44" t="s">
        <v>74</v>
      </c>
      <c r="N1192" s="78" t="s">
        <v>75</v>
      </c>
      <c r="O1192" s="78" t="s">
        <v>75</v>
      </c>
      <c r="P1192" s="78" t="s">
        <v>75</v>
      </c>
      <c r="Q1192" s="43" t="s">
        <v>2508</v>
      </c>
      <c r="R1192" s="53" t="s">
        <v>2153</v>
      </c>
      <c r="S1192" s="76">
        <v>24</v>
      </c>
      <c r="T1192" s="37">
        <v>1</v>
      </c>
      <c r="U1192" s="83">
        <v>1</v>
      </c>
      <c r="V1192" s="45">
        <f>SUMIF(ResumenCotizacion!$C:$C,E1192,ResumenCotizacion!$P:$P)</f>
        <v>0</v>
      </c>
      <c r="W1192" s="75">
        <f>IF(H1192="USD",S1192*SolCotizacion!$J$18,S1192)</f>
        <v>99059.28</v>
      </c>
      <c r="X1192" s="3">
        <f>ROUND(W1192/(1-VLOOKUP("Total porcentaje:",ResumenCotizacion!$F:$H,3,0)),2)</f>
        <v>99059.28</v>
      </c>
      <c r="Y1192" s="3">
        <f t="shared" si="56"/>
        <v>0</v>
      </c>
    </row>
    <row r="1193" spans="1:25" ht="14.25" x14ac:dyDescent="0.2">
      <c r="A1193" s="18" t="str">
        <f t="shared" si="54"/>
        <v>Catalogo principalOPEN VALUE - CSP GOBIERNO9TX-00654</v>
      </c>
      <c r="B1193" s="18" t="str">
        <f t="shared" si="55"/>
        <v>9TX-00654OPEN VALUE - CSP GOBIERNO</v>
      </c>
      <c r="C1193" s="18"/>
      <c r="D1193" s="18" t="s">
        <v>122</v>
      </c>
      <c r="E1193" s="46" t="s">
        <v>2510</v>
      </c>
      <c r="F1193" s="85" t="s">
        <v>17</v>
      </c>
      <c r="G1193" s="18" t="s">
        <v>122</v>
      </c>
      <c r="H1193" s="45" t="s">
        <v>125</v>
      </c>
      <c r="I1193" s="18" t="s">
        <v>75</v>
      </c>
      <c r="J1193" s="49" t="s">
        <v>2511</v>
      </c>
      <c r="K1193" s="48" t="s">
        <v>28</v>
      </c>
      <c r="L1193" s="47" t="s">
        <v>90</v>
      </c>
      <c r="M1193" s="44" t="s">
        <v>74</v>
      </c>
      <c r="N1193" s="78" t="s">
        <v>75</v>
      </c>
      <c r="O1193" s="78" t="s">
        <v>75</v>
      </c>
      <c r="P1193" s="78" t="s">
        <v>75</v>
      </c>
      <c r="Q1193" s="43" t="s">
        <v>2510</v>
      </c>
      <c r="R1193" s="53" t="s">
        <v>2153</v>
      </c>
      <c r="S1193" s="76">
        <v>18</v>
      </c>
      <c r="T1193" s="37">
        <v>1</v>
      </c>
      <c r="U1193" s="83">
        <v>1</v>
      </c>
      <c r="V1193" s="45">
        <f>SUMIF(ResumenCotizacion!$C:$C,E1193,ResumenCotizacion!$P:$P)</f>
        <v>0</v>
      </c>
      <c r="W1193" s="75">
        <f>IF(H1193="USD",S1193*SolCotizacion!$J$18,S1193)</f>
        <v>74294.460000000006</v>
      </c>
      <c r="X1193" s="3">
        <f>ROUND(W1193/(1-VLOOKUP("Total porcentaje:",ResumenCotizacion!$F:$H,3,0)),2)</f>
        <v>74294.460000000006</v>
      </c>
      <c r="Y1193" s="3">
        <f t="shared" si="56"/>
        <v>0</v>
      </c>
    </row>
    <row r="1194" spans="1:25" ht="14.25" x14ac:dyDescent="0.2">
      <c r="A1194" s="18" t="str">
        <f t="shared" si="54"/>
        <v>Catalogo principalOPEN VALUE - CSP GOBIERNO9TX-00676</v>
      </c>
      <c r="B1194" s="18" t="str">
        <f t="shared" si="55"/>
        <v>9TX-00676OPEN VALUE - CSP GOBIERNO</v>
      </c>
      <c r="C1194" s="18"/>
      <c r="D1194" s="18" t="s">
        <v>122</v>
      </c>
      <c r="E1194" s="46" t="s">
        <v>2512</v>
      </c>
      <c r="F1194" s="85" t="s">
        <v>17</v>
      </c>
      <c r="G1194" s="18" t="s">
        <v>122</v>
      </c>
      <c r="H1194" s="45" t="s">
        <v>125</v>
      </c>
      <c r="I1194" s="18" t="s">
        <v>75</v>
      </c>
      <c r="J1194" s="49" t="s">
        <v>2513</v>
      </c>
      <c r="K1194" s="48" t="s">
        <v>28</v>
      </c>
      <c r="L1194" s="47" t="s">
        <v>90</v>
      </c>
      <c r="M1194" s="44" t="s">
        <v>74</v>
      </c>
      <c r="N1194" s="78" t="s">
        <v>75</v>
      </c>
      <c r="O1194" s="78" t="s">
        <v>75</v>
      </c>
      <c r="P1194" s="78" t="s">
        <v>75</v>
      </c>
      <c r="Q1194" s="43" t="s">
        <v>2512</v>
      </c>
      <c r="R1194" s="53" t="s">
        <v>2153</v>
      </c>
      <c r="S1194" s="76">
        <v>42</v>
      </c>
      <c r="T1194" s="37">
        <v>1</v>
      </c>
      <c r="U1194" s="83">
        <v>1</v>
      </c>
      <c r="V1194" s="45">
        <f>SUMIF(ResumenCotizacion!$C:$C,E1194,ResumenCotizacion!$P:$P)</f>
        <v>0</v>
      </c>
      <c r="W1194" s="75">
        <f>IF(H1194="USD",S1194*SolCotizacion!$J$18,S1194)</f>
        <v>173353.74000000002</v>
      </c>
      <c r="X1194" s="3">
        <f>ROUND(W1194/(1-VLOOKUP("Total porcentaje:",ResumenCotizacion!$F:$H,3,0)),2)</f>
        <v>173353.74</v>
      </c>
      <c r="Y1194" s="3">
        <f t="shared" si="56"/>
        <v>0</v>
      </c>
    </row>
    <row r="1195" spans="1:25" ht="14.25" x14ac:dyDescent="0.2">
      <c r="A1195" s="18" t="str">
        <f t="shared" si="54"/>
        <v>Catalogo principalOPEN VALUE - CSP GOBIERNOCF3-00006</v>
      </c>
      <c r="B1195" s="18" t="str">
        <f t="shared" si="55"/>
        <v>CF3-00006OPEN VALUE - CSP GOBIERNO</v>
      </c>
      <c r="C1195" s="18"/>
      <c r="D1195" s="18" t="s">
        <v>122</v>
      </c>
      <c r="E1195" s="46" t="s">
        <v>2514</v>
      </c>
      <c r="F1195" s="85" t="s">
        <v>17</v>
      </c>
      <c r="G1195" s="18" t="s">
        <v>122</v>
      </c>
      <c r="H1195" s="45" t="s">
        <v>125</v>
      </c>
      <c r="I1195" s="18" t="s">
        <v>75</v>
      </c>
      <c r="J1195" s="49" t="s">
        <v>2515</v>
      </c>
      <c r="K1195" s="48" t="s">
        <v>28</v>
      </c>
      <c r="L1195" s="47" t="s">
        <v>90</v>
      </c>
      <c r="M1195" s="44" t="s">
        <v>74</v>
      </c>
      <c r="N1195" s="78" t="s">
        <v>75</v>
      </c>
      <c r="O1195" s="78" t="s">
        <v>75</v>
      </c>
      <c r="P1195" s="78" t="s">
        <v>75</v>
      </c>
      <c r="Q1195" s="43" t="s">
        <v>2514</v>
      </c>
      <c r="R1195" s="53" t="s">
        <v>76</v>
      </c>
      <c r="S1195" s="76">
        <v>16.5</v>
      </c>
      <c r="T1195" s="37">
        <v>1</v>
      </c>
      <c r="U1195" s="83">
        <v>1</v>
      </c>
      <c r="V1195" s="45">
        <f>SUMIF(ResumenCotizacion!$C:$C,E1195,ResumenCotizacion!$P:$P)</f>
        <v>0</v>
      </c>
      <c r="W1195" s="75">
        <f>IF(H1195="USD",S1195*SolCotizacion!$J$18,S1195)</f>
        <v>68103.255000000005</v>
      </c>
      <c r="X1195" s="3">
        <f>ROUND(W1195/(1-VLOOKUP("Total porcentaje:",ResumenCotizacion!$F:$H,3,0)),2)</f>
        <v>68103.259999999995</v>
      </c>
      <c r="Y1195" s="3">
        <f t="shared" si="56"/>
        <v>0</v>
      </c>
    </row>
    <row r="1196" spans="1:25" ht="14.25" x14ac:dyDescent="0.2">
      <c r="A1196" s="18" t="str">
        <f t="shared" si="54"/>
        <v>Catalogo principalOPEN VALUE - CSP GOBIERNOCGJ-00005</v>
      </c>
      <c r="B1196" s="18" t="str">
        <f t="shared" si="55"/>
        <v>CGJ-00005OPEN VALUE - CSP GOBIERNO</v>
      </c>
      <c r="C1196" s="18"/>
      <c r="D1196" s="18" t="s">
        <v>122</v>
      </c>
      <c r="E1196" s="46" t="s">
        <v>2516</v>
      </c>
      <c r="F1196" s="85" t="s">
        <v>17</v>
      </c>
      <c r="G1196" s="18" t="s">
        <v>122</v>
      </c>
      <c r="H1196" s="45" t="s">
        <v>125</v>
      </c>
      <c r="I1196" s="18" t="s">
        <v>75</v>
      </c>
      <c r="J1196" s="49" t="s">
        <v>2517</v>
      </c>
      <c r="K1196" s="48" t="s">
        <v>28</v>
      </c>
      <c r="L1196" s="47" t="s">
        <v>90</v>
      </c>
      <c r="M1196" s="44" t="s">
        <v>74</v>
      </c>
      <c r="N1196" s="78" t="s">
        <v>75</v>
      </c>
      <c r="O1196" s="78" t="s">
        <v>75</v>
      </c>
      <c r="P1196" s="78" t="s">
        <v>75</v>
      </c>
      <c r="Q1196" s="43" t="s">
        <v>2516</v>
      </c>
      <c r="R1196" s="53" t="s">
        <v>76</v>
      </c>
      <c r="S1196" s="76">
        <v>5</v>
      </c>
      <c r="T1196" s="37">
        <v>1</v>
      </c>
      <c r="U1196" s="83">
        <v>1</v>
      </c>
      <c r="V1196" s="45">
        <f>SUMIF(ResumenCotizacion!$C:$C,E1196,ResumenCotizacion!$P:$P)</f>
        <v>0</v>
      </c>
      <c r="W1196" s="75">
        <f>IF(H1196="USD",S1196*SolCotizacion!$J$18,S1196)</f>
        <v>20637.350000000002</v>
      </c>
      <c r="X1196" s="3">
        <f>ROUND(W1196/(1-VLOOKUP("Total porcentaje:",ResumenCotizacion!$F:$H,3,0)),2)</f>
        <v>20637.349999999999</v>
      </c>
      <c r="Y1196" s="3">
        <f t="shared" si="56"/>
        <v>0</v>
      </c>
    </row>
    <row r="1197" spans="1:25" ht="14.25" x14ac:dyDescent="0.2">
      <c r="A1197" s="18" t="str">
        <f t="shared" si="54"/>
        <v>Catalogo principalOPEN VALUE - CSP GOBIERNOD75-01916</v>
      </c>
      <c r="B1197" s="18" t="str">
        <f t="shared" si="55"/>
        <v>D75-01916OPEN VALUE - CSP GOBIERNO</v>
      </c>
      <c r="C1197" s="18"/>
      <c r="D1197" s="18" t="s">
        <v>122</v>
      </c>
      <c r="E1197" s="46" t="s">
        <v>2518</v>
      </c>
      <c r="F1197" s="85" t="s">
        <v>17</v>
      </c>
      <c r="G1197" s="18" t="s">
        <v>122</v>
      </c>
      <c r="H1197" s="45" t="s">
        <v>125</v>
      </c>
      <c r="I1197" s="18" t="s">
        <v>75</v>
      </c>
      <c r="J1197" s="49" t="s">
        <v>2519</v>
      </c>
      <c r="K1197" s="48" t="s">
        <v>28</v>
      </c>
      <c r="L1197" s="47" t="s">
        <v>90</v>
      </c>
      <c r="M1197" s="44" t="s">
        <v>74</v>
      </c>
      <c r="N1197" s="78" t="s">
        <v>75</v>
      </c>
      <c r="O1197" s="78" t="s">
        <v>75</v>
      </c>
      <c r="P1197" s="78" t="s">
        <v>75</v>
      </c>
      <c r="Q1197" s="43" t="s">
        <v>2518</v>
      </c>
      <c r="R1197" s="53" t="s">
        <v>2153</v>
      </c>
      <c r="S1197" s="76">
        <v>11277</v>
      </c>
      <c r="T1197" s="37">
        <v>1</v>
      </c>
      <c r="U1197" s="83">
        <v>1</v>
      </c>
      <c r="V1197" s="45">
        <f>SUMIF(ResumenCotizacion!$C:$C,E1197,ResumenCotizacion!$P:$P)</f>
        <v>0</v>
      </c>
      <c r="W1197" s="75">
        <f>IF(H1197="USD",S1197*SolCotizacion!$J$18,S1197)</f>
        <v>46545479.190000005</v>
      </c>
      <c r="X1197" s="3">
        <f>ROUND(W1197/(1-VLOOKUP("Total porcentaje:",ResumenCotizacion!$F:$H,3,0)),2)</f>
        <v>46545479.189999998</v>
      </c>
      <c r="Y1197" s="3">
        <f t="shared" si="56"/>
        <v>0</v>
      </c>
    </row>
    <row r="1198" spans="1:25" ht="14.25" x14ac:dyDescent="0.2">
      <c r="A1198" s="18" t="str">
        <f t="shared" si="54"/>
        <v>Catalogo principalOPEN VALUE - CSP GOBIERNOD75-01917</v>
      </c>
      <c r="B1198" s="18" t="str">
        <f t="shared" si="55"/>
        <v>D75-01917OPEN VALUE - CSP GOBIERNO</v>
      </c>
      <c r="C1198" s="18"/>
      <c r="D1198" s="18" t="s">
        <v>122</v>
      </c>
      <c r="E1198" s="46" t="s">
        <v>2520</v>
      </c>
      <c r="F1198" s="85" t="s">
        <v>17</v>
      </c>
      <c r="G1198" s="18" t="s">
        <v>122</v>
      </c>
      <c r="H1198" s="45" t="s">
        <v>125</v>
      </c>
      <c r="I1198" s="18" t="s">
        <v>75</v>
      </c>
      <c r="J1198" s="49" t="s">
        <v>2521</v>
      </c>
      <c r="K1198" s="48" t="s">
        <v>28</v>
      </c>
      <c r="L1198" s="47" t="s">
        <v>90</v>
      </c>
      <c r="M1198" s="44" t="s">
        <v>74</v>
      </c>
      <c r="N1198" s="78" t="s">
        <v>75</v>
      </c>
      <c r="O1198" s="78" t="s">
        <v>75</v>
      </c>
      <c r="P1198" s="78" t="s">
        <v>75</v>
      </c>
      <c r="Q1198" s="43" t="s">
        <v>2520</v>
      </c>
      <c r="R1198" s="53" t="s">
        <v>2153</v>
      </c>
      <c r="S1198" s="76">
        <v>8464</v>
      </c>
      <c r="T1198" s="37">
        <v>1</v>
      </c>
      <c r="U1198" s="83">
        <v>1</v>
      </c>
      <c r="V1198" s="45">
        <f>SUMIF(ResumenCotizacion!$C:$C,E1198,ResumenCotizacion!$P:$P)</f>
        <v>0</v>
      </c>
      <c r="W1198" s="75">
        <f>IF(H1198="USD",S1198*SolCotizacion!$J$18,S1198)</f>
        <v>34934906.080000006</v>
      </c>
      <c r="X1198" s="3">
        <f>ROUND(W1198/(1-VLOOKUP("Total porcentaje:",ResumenCotizacion!$F:$H,3,0)),2)</f>
        <v>34934906.079999998</v>
      </c>
      <c r="Y1198" s="3">
        <f t="shared" si="56"/>
        <v>0</v>
      </c>
    </row>
    <row r="1199" spans="1:25" ht="14.25" x14ac:dyDescent="0.2">
      <c r="A1199" s="18" t="str">
        <f t="shared" si="54"/>
        <v>Catalogo principalOPEN VALUE - CSP GOBIERNOD75-01918</v>
      </c>
      <c r="B1199" s="18" t="str">
        <f t="shared" si="55"/>
        <v>D75-01918OPEN VALUE - CSP GOBIERNO</v>
      </c>
      <c r="C1199" s="18"/>
      <c r="D1199" s="18" t="s">
        <v>122</v>
      </c>
      <c r="E1199" s="46" t="s">
        <v>2522</v>
      </c>
      <c r="F1199" s="85" t="s">
        <v>17</v>
      </c>
      <c r="G1199" s="18" t="s">
        <v>122</v>
      </c>
      <c r="H1199" s="45" t="s">
        <v>125</v>
      </c>
      <c r="I1199" s="18" t="s">
        <v>75</v>
      </c>
      <c r="J1199" s="49" t="s">
        <v>2523</v>
      </c>
      <c r="K1199" s="48" t="s">
        <v>28</v>
      </c>
      <c r="L1199" s="47" t="s">
        <v>90</v>
      </c>
      <c r="M1199" s="44" t="s">
        <v>74</v>
      </c>
      <c r="N1199" s="78" t="s">
        <v>75</v>
      </c>
      <c r="O1199" s="78" t="s">
        <v>75</v>
      </c>
      <c r="P1199" s="78" t="s">
        <v>75</v>
      </c>
      <c r="Q1199" s="43" t="s">
        <v>2522</v>
      </c>
      <c r="R1199" s="53" t="s">
        <v>2153</v>
      </c>
      <c r="S1199" s="76">
        <v>4833</v>
      </c>
      <c r="T1199" s="37">
        <v>1</v>
      </c>
      <c r="U1199" s="83">
        <v>1</v>
      </c>
      <c r="V1199" s="45">
        <f>SUMIF(ResumenCotizacion!$C:$C,E1199,ResumenCotizacion!$P:$P)</f>
        <v>0</v>
      </c>
      <c r="W1199" s="75">
        <f>IF(H1199="USD",S1199*SolCotizacion!$J$18,S1199)</f>
        <v>19948062.510000002</v>
      </c>
      <c r="X1199" s="3">
        <f>ROUND(W1199/(1-VLOOKUP("Total porcentaje:",ResumenCotizacion!$F:$H,3,0)),2)</f>
        <v>19948062.510000002</v>
      </c>
      <c r="Y1199" s="3">
        <f t="shared" si="56"/>
        <v>0</v>
      </c>
    </row>
    <row r="1200" spans="1:25" ht="14.25" x14ac:dyDescent="0.2">
      <c r="A1200" s="18" t="str">
        <f t="shared" si="54"/>
        <v>Catalogo principalOPEN VALUE - CSP GOBIERNOD86-03848</v>
      </c>
      <c r="B1200" s="18" t="str">
        <f t="shared" si="55"/>
        <v>D86-03848OPEN VALUE - CSP GOBIERNO</v>
      </c>
      <c r="C1200" s="18"/>
      <c r="D1200" s="18" t="s">
        <v>122</v>
      </c>
      <c r="E1200" s="46" t="s">
        <v>2524</v>
      </c>
      <c r="F1200" s="85" t="s">
        <v>17</v>
      </c>
      <c r="G1200" s="18" t="s">
        <v>122</v>
      </c>
      <c r="H1200" s="45" t="s">
        <v>125</v>
      </c>
      <c r="I1200" s="18" t="s">
        <v>75</v>
      </c>
      <c r="J1200" s="49" t="s">
        <v>2525</v>
      </c>
      <c r="K1200" s="48" t="s">
        <v>28</v>
      </c>
      <c r="L1200" s="47" t="s">
        <v>90</v>
      </c>
      <c r="M1200" s="44" t="s">
        <v>74</v>
      </c>
      <c r="N1200" s="78" t="s">
        <v>75</v>
      </c>
      <c r="O1200" s="78" t="s">
        <v>75</v>
      </c>
      <c r="P1200" s="78" t="s">
        <v>75</v>
      </c>
      <c r="Q1200" s="43" t="s">
        <v>2524</v>
      </c>
      <c r="R1200" s="53" t="s">
        <v>2153</v>
      </c>
      <c r="S1200" s="76">
        <v>615</v>
      </c>
      <c r="T1200" s="37">
        <v>1</v>
      </c>
      <c r="U1200" s="83">
        <v>1</v>
      </c>
      <c r="V1200" s="45">
        <f>SUMIF(ResumenCotizacion!$C:$C,E1200,ResumenCotizacion!$P:$P)</f>
        <v>0</v>
      </c>
      <c r="W1200" s="75">
        <f>IF(H1200="USD",S1200*SolCotizacion!$J$18,S1200)</f>
        <v>2538394.0500000003</v>
      </c>
      <c r="X1200" s="3">
        <f>ROUND(W1200/(1-VLOOKUP("Total porcentaje:",ResumenCotizacion!$F:$H,3,0)),2)</f>
        <v>2538394.0499999998</v>
      </c>
      <c r="Y1200" s="3">
        <f t="shared" si="56"/>
        <v>0</v>
      </c>
    </row>
    <row r="1201" spans="1:25" ht="14.25" x14ac:dyDescent="0.2">
      <c r="A1201" s="18" t="str">
        <f t="shared" si="54"/>
        <v>Catalogo principalOPEN VALUE - CSP GOBIERNOD86-03853</v>
      </c>
      <c r="B1201" s="18" t="str">
        <f t="shared" si="55"/>
        <v>D86-03853OPEN VALUE - CSP GOBIERNO</v>
      </c>
      <c r="C1201" s="18"/>
      <c r="D1201" s="18" t="s">
        <v>122</v>
      </c>
      <c r="E1201" s="46" t="s">
        <v>2526</v>
      </c>
      <c r="F1201" s="85" t="s">
        <v>17</v>
      </c>
      <c r="G1201" s="18" t="s">
        <v>122</v>
      </c>
      <c r="H1201" s="45" t="s">
        <v>125</v>
      </c>
      <c r="I1201" s="18" t="s">
        <v>75</v>
      </c>
      <c r="J1201" s="49" t="s">
        <v>2527</v>
      </c>
      <c r="K1201" s="48" t="s">
        <v>28</v>
      </c>
      <c r="L1201" s="47" t="s">
        <v>90</v>
      </c>
      <c r="M1201" s="44" t="s">
        <v>74</v>
      </c>
      <c r="N1201" s="78" t="s">
        <v>75</v>
      </c>
      <c r="O1201" s="78" t="s">
        <v>75</v>
      </c>
      <c r="P1201" s="78" t="s">
        <v>75</v>
      </c>
      <c r="Q1201" s="43" t="s">
        <v>2526</v>
      </c>
      <c r="R1201" s="53" t="s">
        <v>2153</v>
      </c>
      <c r="S1201" s="76">
        <v>288</v>
      </c>
      <c r="T1201" s="37">
        <v>1</v>
      </c>
      <c r="U1201" s="83">
        <v>1</v>
      </c>
      <c r="V1201" s="45">
        <f>SUMIF(ResumenCotizacion!$C:$C,E1201,ResumenCotizacion!$P:$P)</f>
        <v>0</v>
      </c>
      <c r="W1201" s="75">
        <f>IF(H1201="USD",S1201*SolCotizacion!$J$18,S1201)</f>
        <v>1188711.3600000001</v>
      </c>
      <c r="X1201" s="3">
        <f>ROUND(W1201/(1-VLOOKUP("Total porcentaje:",ResumenCotizacion!$F:$H,3,0)),2)</f>
        <v>1188711.3600000001</v>
      </c>
      <c r="Y1201" s="3">
        <f t="shared" si="56"/>
        <v>0</v>
      </c>
    </row>
    <row r="1202" spans="1:25" ht="14.25" x14ac:dyDescent="0.2">
      <c r="A1202" s="18" t="str">
        <f t="shared" si="54"/>
        <v>Catalogo principalOPEN VALUE - CSP GOBIERNOD87-03964</v>
      </c>
      <c r="B1202" s="18" t="str">
        <f t="shared" si="55"/>
        <v>D87-03964OPEN VALUE - CSP GOBIERNO</v>
      </c>
      <c r="C1202" s="18"/>
      <c r="D1202" s="18" t="s">
        <v>122</v>
      </c>
      <c r="E1202" s="46" t="s">
        <v>2528</v>
      </c>
      <c r="F1202" s="85" t="s">
        <v>17</v>
      </c>
      <c r="G1202" s="18" t="s">
        <v>122</v>
      </c>
      <c r="H1202" s="45" t="s">
        <v>125</v>
      </c>
      <c r="I1202" s="18" t="s">
        <v>75</v>
      </c>
      <c r="J1202" s="49" t="s">
        <v>2529</v>
      </c>
      <c r="K1202" s="48" t="s">
        <v>28</v>
      </c>
      <c r="L1202" s="47" t="s">
        <v>90</v>
      </c>
      <c r="M1202" s="44" t="s">
        <v>74</v>
      </c>
      <c r="N1202" s="78" t="s">
        <v>75</v>
      </c>
      <c r="O1202" s="78" t="s">
        <v>75</v>
      </c>
      <c r="P1202" s="78" t="s">
        <v>75</v>
      </c>
      <c r="Q1202" s="43" t="s">
        <v>2528</v>
      </c>
      <c r="R1202" s="53" t="s">
        <v>2153</v>
      </c>
      <c r="S1202" s="76">
        <v>1188</v>
      </c>
      <c r="T1202" s="37">
        <v>1</v>
      </c>
      <c r="U1202" s="83">
        <v>1</v>
      </c>
      <c r="V1202" s="45">
        <f>SUMIF(ResumenCotizacion!$C:$C,E1202,ResumenCotizacion!$P:$P)</f>
        <v>0</v>
      </c>
      <c r="W1202" s="75">
        <f>IF(H1202="USD",S1202*SolCotizacion!$J$18,S1202)</f>
        <v>4903434.3600000003</v>
      </c>
      <c r="X1202" s="3">
        <f>ROUND(W1202/(1-VLOOKUP("Total porcentaje:",ResumenCotizacion!$F:$H,3,0)),2)</f>
        <v>4903434.3600000003</v>
      </c>
      <c r="Y1202" s="3">
        <f t="shared" si="56"/>
        <v>0</v>
      </c>
    </row>
    <row r="1203" spans="1:25" ht="14.25" x14ac:dyDescent="0.2">
      <c r="A1203" s="18" t="str">
        <f t="shared" si="54"/>
        <v>Catalogo principalOPEN VALUE - CSP GOBIERNOD87-03969</v>
      </c>
      <c r="B1203" s="18" t="str">
        <f t="shared" si="55"/>
        <v>D87-03969OPEN VALUE - CSP GOBIERNO</v>
      </c>
      <c r="C1203" s="18"/>
      <c r="D1203" s="18" t="s">
        <v>122</v>
      </c>
      <c r="E1203" s="46" t="s">
        <v>2530</v>
      </c>
      <c r="F1203" s="85" t="s">
        <v>17</v>
      </c>
      <c r="G1203" s="18" t="s">
        <v>122</v>
      </c>
      <c r="H1203" s="45" t="s">
        <v>125</v>
      </c>
      <c r="I1203" s="18" t="s">
        <v>75</v>
      </c>
      <c r="J1203" s="49" t="s">
        <v>2531</v>
      </c>
      <c r="K1203" s="48" t="s">
        <v>28</v>
      </c>
      <c r="L1203" s="47" t="s">
        <v>90</v>
      </c>
      <c r="M1203" s="44" t="s">
        <v>74</v>
      </c>
      <c r="N1203" s="78" t="s">
        <v>75</v>
      </c>
      <c r="O1203" s="78" t="s">
        <v>75</v>
      </c>
      <c r="P1203" s="78" t="s">
        <v>75</v>
      </c>
      <c r="Q1203" s="43" t="s">
        <v>2530</v>
      </c>
      <c r="R1203" s="53" t="s">
        <v>2153</v>
      </c>
      <c r="S1203" s="76">
        <v>574</v>
      </c>
      <c r="T1203" s="37">
        <v>1</v>
      </c>
      <c r="U1203" s="83">
        <v>1</v>
      </c>
      <c r="V1203" s="45">
        <f>SUMIF(ResumenCotizacion!$C:$C,E1203,ResumenCotizacion!$P:$P)</f>
        <v>0</v>
      </c>
      <c r="W1203" s="75">
        <f>IF(H1203="USD",S1203*SolCotizacion!$J$18,S1203)</f>
        <v>2369167.7800000003</v>
      </c>
      <c r="X1203" s="3">
        <f>ROUND(W1203/(1-VLOOKUP("Total porcentaje:",ResumenCotizacion!$F:$H,3,0)),2)</f>
        <v>2369167.7799999998</v>
      </c>
      <c r="Y1203" s="3">
        <f t="shared" si="56"/>
        <v>0</v>
      </c>
    </row>
    <row r="1204" spans="1:25" ht="14.25" x14ac:dyDescent="0.2">
      <c r="A1204" s="18" t="str">
        <f t="shared" si="54"/>
        <v>Catalogo principalOPEN VALUE - CSP GOBIERNOD87-03974</v>
      </c>
      <c r="B1204" s="18" t="str">
        <f t="shared" si="55"/>
        <v>D87-03974OPEN VALUE - CSP GOBIERNO</v>
      </c>
      <c r="C1204" s="18"/>
      <c r="D1204" s="18" t="s">
        <v>122</v>
      </c>
      <c r="E1204" s="46" t="s">
        <v>2532</v>
      </c>
      <c r="F1204" s="85" t="s">
        <v>17</v>
      </c>
      <c r="G1204" s="18" t="s">
        <v>122</v>
      </c>
      <c r="H1204" s="45" t="s">
        <v>125</v>
      </c>
      <c r="I1204" s="18" t="s">
        <v>75</v>
      </c>
      <c r="J1204" s="49" t="s">
        <v>2533</v>
      </c>
      <c r="K1204" s="48" t="s">
        <v>28</v>
      </c>
      <c r="L1204" s="47" t="s">
        <v>90</v>
      </c>
      <c r="M1204" s="44" t="s">
        <v>74</v>
      </c>
      <c r="N1204" s="78" t="s">
        <v>75</v>
      </c>
      <c r="O1204" s="78" t="s">
        <v>75</v>
      </c>
      <c r="P1204" s="78" t="s">
        <v>75</v>
      </c>
      <c r="Q1204" s="43" t="s">
        <v>2532</v>
      </c>
      <c r="R1204" s="53" t="s">
        <v>2153</v>
      </c>
      <c r="S1204" s="76">
        <v>555</v>
      </c>
      <c r="T1204" s="37">
        <v>1</v>
      </c>
      <c r="U1204" s="83">
        <v>1</v>
      </c>
      <c r="V1204" s="45">
        <f>SUMIF(ResumenCotizacion!$C:$C,E1204,ResumenCotizacion!$P:$P)</f>
        <v>0</v>
      </c>
      <c r="W1204" s="75">
        <f>IF(H1204="USD",S1204*SolCotizacion!$J$18,S1204)</f>
        <v>2290745.85</v>
      </c>
      <c r="X1204" s="3">
        <f>ROUND(W1204/(1-VLOOKUP("Total porcentaje:",ResumenCotizacion!$F:$H,3,0)),2)</f>
        <v>2290745.85</v>
      </c>
      <c r="Y1204" s="3">
        <f t="shared" si="56"/>
        <v>0</v>
      </c>
    </row>
    <row r="1205" spans="1:25" ht="14.25" x14ac:dyDescent="0.2">
      <c r="A1205" s="18" t="str">
        <f t="shared" si="54"/>
        <v>Catalogo principalOPEN VALUE - CSP GOBIERNODW6-00005</v>
      </c>
      <c r="B1205" s="18" t="str">
        <f t="shared" si="55"/>
        <v>DW6-00005OPEN VALUE - CSP GOBIERNO</v>
      </c>
      <c r="C1205" s="18"/>
      <c r="D1205" s="18" t="s">
        <v>122</v>
      </c>
      <c r="E1205" s="46" t="s">
        <v>2534</v>
      </c>
      <c r="F1205" s="85" t="s">
        <v>17</v>
      </c>
      <c r="G1205" s="18" t="s">
        <v>122</v>
      </c>
      <c r="H1205" s="45" t="s">
        <v>125</v>
      </c>
      <c r="I1205" s="18" t="s">
        <v>75</v>
      </c>
      <c r="J1205" s="49" t="s">
        <v>2535</v>
      </c>
      <c r="K1205" s="48" t="s">
        <v>28</v>
      </c>
      <c r="L1205" s="47" t="s">
        <v>90</v>
      </c>
      <c r="M1205" s="44" t="s">
        <v>74</v>
      </c>
      <c r="N1205" s="78" t="s">
        <v>75</v>
      </c>
      <c r="O1205" s="78" t="s">
        <v>75</v>
      </c>
      <c r="P1205" s="78" t="s">
        <v>75</v>
      </c>
      <c r="Q1205" s="43" t="s">
        <v>2534</v>
      </c>
      <c r="R1205" s="53" t="s">
        <v>76</v>
      </c>
      <c r="S1205" s="76">
        <v>10</v>
      </c>
      <c r="T1205" s="37">
        <v>1</v>
      </c>
      <c r="U1205" s="83">
        <v>1</v>
      </c>
      <c r="V1205" s="45">
        <f>SUMIF(ResumenCotizacion!$C:$C,E1205,ResumenCotizacion!$P:$P)</f>
        <v>0</v>
      </c>
      <c r="W1205" s="75">
        <f>IF(H1205="USD",S1205*SolCotizacion!$J$18,S1205)</f>
        <v>41274.700000000004</v>
      </c>
      <c r="X1205" s="3">
        <f>ROUND(W1205/(1-VLOOKUP("Total porcentaje:",ResumenCotizacion!$F:$H,3,0)),2)</f>
        <v>41274.699999999997</v>
      </c>
      <c r="Y1205" s="3">
        <f t="shared" si="56"/>
        <v>0</v>
      </c>
    </row>
    <row r="1206" spans="1:25" ht="14.25" x14ac:dyDescent="0.2">
      <c r="A1206" s="18" t="str">
        <f t="shared" si="54"/>
        <v>Catalogo principalOPEN VALUE - CSP GOBIERNOE9R-00008</v>
      </c>
      <c r="B1206" s="18" t="str">
        <f t="shared" si="55"/>
        <v>E9R-00008OPEN VALUE - CSP GOBIERNO</v>
      </c>
      <c r="C1206" s="18"/>
      <c r="D1206" s="18" t="s">
        <v>122</v>
      </c>
      <c r="E1206" s="46" t="s">
        <v>2536</v>
      </c>
      <c r="F1206" s="85" t="s">
        <v>17</v>
      </c>
      <c r="G1206" s="18" t="s">
        <v>122</v>
      </c>
      <c r="H1206" s="45" t="s">
        <v>125</v>
      </c>
      <c r="I1206" s="18" t="s">
        <v>75</v>
      </c>
      <c r="J1206" s="49" t="s">
        <v>2537</v>
      </c>
      <c r="K1206" s="48" t="s">
        <v>28</v>
      </c>
      <c r="L1206" s="47" t="s">
        <v>90</v>
      </c>
      <c r="M1206" s="44" t="s">
        <v>74</v>
      </c>
      <c r="N1206" s="78" t="s">
        <v>75</v>
      </c>
      <c r="O1206" s="78" t="s">
        <v>75</v>
      </c>
      <c r="P1206" s="78" t="s">
        <v>75</v>
      </c>
      <c r="Q1206" s="43" t="s">
        <v>2536</v>
      </c>
      <c r="R1206" s="53" t="s">
        <v>76</v>
      </c>
      <c r="S1206" s="76">
        <v>2.04</v>
      </c>
      <c r="T1206" s="37">
        <v>1</v>
      </c>
      <c r="U1206" s="83">
        <v>1</v>
      </c>
      <c r="V1206" s="45">
        <f>SUMIF(ResumenCotizacion!$C:$C,E1206,ResumenCotizacion!$P:$P)</f>
        <v>0</v>
      </c>
      <c r="W1206" s="75">
        <f>IF(H1206="USD",S1206*SolCotizacion!$J$18,S1206)</f>
        <v>8420.0388000000003</v>
      </c>
      <c r="X1206" s="3">
        <f>ROUND(W1206/(1-VLOOKUP("Total porcentaje:",ResumenCotizacion!$F:$H,3,0)),2)</f>
        <v>8420.0400000000009</v>
      </c>
      <c r="Y1206" s="3">
        <f t="shared" si="56"/>
        <v>0</v>
      </c>
    </row>
    <row r="1207" spans="1:25" ht="14.25" x14ac:dyDescent="0.2">
      <c r="A1207" s="18" t="str">
        <f t="shared" si="54"/>
        <v>Catalogo principalOPEN VALUE - CSP GOBIERNOEMJ-00424</v>
      </c>
      <c r="B1207" s="18" t="str">
        <f t="shared" si="55"/>
        <v>EMJ-00424OPEN VALUE - CSP GOBIERNO</v>
      </c>
      <c r="C1207" s="18"/>
      <c r="D1207" s="18" t="s">
        <v>122</v>
      </c>
      <c r="E1207" s="46" t="s">
        <v>2538</v>
      </c>
      <c r="F1207" s="85" t="s">
        <v>17</v>
      </c>
      <c r="G1207" s="18" t="s">
        <v>122</v>
      </c>
      <c r="H1207" s="45" t="s">
        <v>125</v>
      </c>
      <c r="I1207" s="18" t="s">
        <v>75</v>
      </c>
      <c r="J1207" s="49" t="s">
        <v>2539</v>
      </c>
      <c r="K1207" s="48" t="s">
        <v>28</v>
      </c>
      <c r="L1207" s="47" t="s">
        <v>90</v>
      </c>
      <c r="M1207" s="44" t="s">
        <v>74</v>
      </c>
      <c r="N1207" s="78" t="s">
        <v>75</v>
      </c>
      <c r="O1207" s="78" t="s">
        <v>75</v>
      </c>
      <c r="P1207" s="78" t="s">
        <v>75</v>
      </c>
      <c r="Q1207" s="43" t="s">
        <v>2538</v>
      </c>
      <c r="R1207" s="53" t="s">
        <v>2153</v>
      </c>
      <c r="S1207" s="76">
        <v>438</v>
      </c>
      <c r="T1207" s="37">
        <v>1</v>
      </c>
      <c r="U1207" s="83">
        <v>1</v>
      </c>
      <c r="V1207" s="45">
        <f>SUMIF(ResumenCotizacion!$C:$C,E1207,ResumenCotizacion!$P:$P)</f>
        <v>0</v>
      </c>
      <c r="W1207" s="75">
        <f>IF(H1207="USD",S1207*SolCotizacion!$J$18,S1207)</f>
        <v>1807831.86</v>
      </c>
      <c r="X1207" s="3">
        <f>ROUND(W1207/(1-VLOOKUP("Total porcentaje:",ResumenCotizacion!$F:$H,3,0)),2)</f>
        <v>1807831.86</v>
      </c>
      <c r="Y1207" s="3">
        <f t="shared" si="56"/>
        <v>0</v>
      </c>
    </row>
    <row r="1208" spans="1:25" ht="14.25" x14ac:dyDescent="0.2">
      <c r="A1208" s="18" t="str">
        <f t="shared" si="54"/>
        <v>Catalogo principalOPEN VALUE - CSP GOBIERNOEMJ-00425</v>
      </c>
      <c r="B1208" s="18" t="str">
        <f t="shared" si="55"/>
        <v>EMJ-00425OPEN VALUE - CSP GOBIERNO</v>
      </c>
      <c r="C1208" s="18"/>
      <c r="D1208" s="18" t="s">
        <v>122</v>
      </c>
      <c r="E1208" s="46" t="s">
        <v>2540</v>
      </c>
      <c r="F1208" s="85" t="s">
        <v>17</v>
      </c>
      <c r="G1208" s="18" t="s">
        <v>122</v>
      </c>
      <c r="H1208" s="45" t="s">
        <v>125</v>
      </c>
      <c r="I1208" s="18" t="s">
        <v>75</v>
      </c>
      <c r="J1208" s="49" t="s">
        <v>2541</v>
      </c>
      <c r="K1208" s="48" t="s">
        <v>28</v>
      </c>
      <c r="L1208" s="47" t="s">
        <v>90</v>
      </c>
      <c r="M1208" s="44" t="s">
        <v>74</v>
      </c>
      <c r="N1208" s="78" t="s">
        <v>75</v>
      </c>
      <c r="O1208" s="78" t="s">
        <v>75</v>
      </c>
      <c r="P1208" s="78" t="s">
        <v>75</v>
      </c>
      <c r="Q1208" s="43" t="s">
        <v>2540</v>
      </c>
      <c r="R1208" s="53" t="s">
        <v>2153</v>
      </c>
      <c r="S1208" s="76">
        <v>291</v>
      </c>
      <c r="T1208" s="37">
        <v>1</v>
      </c>
      <c r="U1208" s="83">
        <v>1</v>
      </c>
      <c r="V1208" s="45">
        <f>SUMIF(ResumenCotizacion!$C:$C,E1208,ResumenCotizacion!$P:$P)</f>
        <v>0</v>
      </c>
      <c r="W1208" s="75">
        <f>IF(H1208="USD",S1208*SolCotizacion!$J$18,S1208)</f>
        <v>1201093.77</v>
      </c>
      <c r="X1208" s="3">
        <f>ROUND(W1208/(1-VLOOKUP("Total porcentaje:",ResumenCotizacion!$F:$H,3,0)),2)</f>
        <v>1201093.77</v>
      </c>
      <c r="Y1208" s="3">
        <f t="shared" si="56"/>
        <v>0</v>
      </c>
    </row>
    <row r="1209" spans="1:25" ht="14.25" x14ac:dyDescent="0.2">
      <c r="A1209" s="18" t="str">
        <f t="shared" si="54"/>
        <v>Catalogo principalOPEN VALUE - CSP GOBIERNOEMJ-00426</v>
      </c>
      <c r="B1209" s="18" t="str">
        <f t="shared" si="55"/>
        <v>EMJ-00426OPEN VALUE - CSP GOBIERNO</v>
      </c>
      <c r="C1209" s="18"/>
      <c r="D1209" s="18" t="s">
        <v>122</v>
      </c>
      <c r="E1209" s="46" t="s">
        <v>2542</v>
      </c>
      <c r="F1209" s="85" t="s">
        <v>17</v>
      </c>
      <c r="G1209" s="18" t="s">
        <v>122</v>
      </c>
      <c r="H1209" s="45" t="s">
        <v>125</v>
      </c>
      <c r="I1209" s="18" t="s">
        <v>75</v>
      </c>
      <c r="J1209" s="49" t="s">
        <v>2543</v>
      </c>
      <c r="K1209" s="48" t="s">
        <v>28</v>
      </c>
      <c r="L1209" s="47" t="s">
        <v>90</v>
      </c>
      <c r="M1209" s="44" t="s">
        <v>74</v>
      </c>
      <c r="N1209" s="78" t="s">
        <v>75</v>
      </c>
      <c r="O1209" s="78" t="s">
        <v>75</v>
      </c>
      <c r="P1209" s="78" t="s">
        <v>75</v>
      </c>
      <c r="Q1209" s="43" t="s">
        <v>2542</v>
      </c>
      <c r="R1209" s="53" t="s">
        <v>2153</v>
      </c>
      <c r="S1209" s="76">
        <v>189</v>
      </c>
      <c r="T1209" s="37">
        <v>1</v>
      </c>
      <c r="U1209" s="83">
        <v>1</v>
      </c>
      <c r="V1209" s="45">
        <f>SUMIF(ResumenCotizacion!$C:$C,E1209,ResumenCotizacion!$P:$P)</f>
        <v>0</v>
      </c>
      <c r="W1209" s="75">
        <f>IF(H1209="USD",S1209*SolCotizacion!$J$18,S1209)</f>
        <v>780091.83000000007</v>
      </c>
      <c r="X1209" s="3">
        <f>ROUND(W1209/(1-VLOOKUP("Total porcentaje:",ResumenCotizacion!$F:$H,3,0)),2)</f>
        <v>780091.83</v>
      </c>
      <c r="Y1209" s="3">
        <f t="shared" si="56"/>
        <v>0</v>
      </c>
    </row>
    <row r="1210" spans="1:25" ht="14.25" x14ac:dyDescent="0.2">
      <c r="A1210" s="18" t="str">
        <f t="shared" si="54"/>
        <v>Catalogo principalOPEN VALUE - CSP GOBIERNOEMJ-00427</v>
      </c>
      <c r="B1210" s="18" t="str">
        <f t="shared" si="55"/>
        <v>EMJ-00427OPEN VALUE - CSP GOBIERNO</v>
      </c>
      <c r="C1210" s="18"/>
      <c r="D1210" s="18" t="s">
        <v>122</v>
      </c>
      <c r="E1210" s="46" t="s">
        <v>2544</v>
      </c>
      <c r="F1210" s="85" t="s">
        <v>17</v>
      </c>
      <c r="G1210" s="18" t="s">
        <v>122</v>
      </c>
      <c r="H1210" s="45" t="s">
        <v>125</v>
      </c>
      <c r="I1210" s="18" t="s">
        <v>75</v>
      </c>
      <c r="J1210" s="49" t="s">
        <v>2545</v>
      </c>
      <c r="K1210" s="48" t="s">
        <v>28</v>
      </c>
      <c r="L1210" s="47" t="s">
        <v>90</v>
      </c>
      <c r="M1210" s="44" t="s">
        <v>74</v>
      </c>
      <c r="N1210" s="78" t="s">
        <v>75</v>
      </c>
      <c r="O1210" s="78" t="s">
        <v>75</v>
      </c>
      <c r="P1210" s="78" t="s">
        <v>75</v>
      </c>
      <c r="Q1210" s="43" t="s">
        <v>2544</v>
      </c>
      <c r="R1210" s="53" t="s">
        <v>2153</v>
      </c>
      <c r="S1210" s="76">
        <v>126</v>
      </c>
      <c r="T1210" s="37">
        <v>1</v>
      </c>
      <c r="U1210" s="83">
        <v>1</v>
      </c>
      <c r="V1210" s="45">
        <f>SUMIF(ResumenCotizacion!$C:$C,E1210,ResumenCotizacion!$P:$P)</f>
        <v>0</v>
      </c>
      <c r="W1210" s="75">
        <f>IF(H1210="USD",S1210*SolCotizacion!$J$18,S1210)</f>
        <v>520061.22000000003</v>
      </c>
      <c r="X1210" s="3">
        <f>ROUND(W1210/(1-VLOOKUP("Total porcentaje:",ResumenCotizacion!$F:$H,3,0)),2)</f>
        <v>520061.22</v>
      </c>
      <c r="Y1210" s="3">
        <f t="shared" si="56"/>
        <v>0</v>
      </c>
    </row>
    <row r="1211" spans="1:25" ht="14.25" x14ac:dyDescent="0.2">
      <c r="A1211" s="18" t="str">
        <f t="shared" si="54"/>
        <v>Catalogo principalOPEN VALUE - CSP GOBIERNOEMT-00424</v>
      </c>
      <c r="B1211" s="18" t="str">
        <f t="shared" si="55"/>
        <v>EMT-00424OPEN VALUE - CSP GOBIERNO</v>
      </c>
      <c r="C1211" s="18"/>
      <c r="D1211" s="18" t="s">
        <v>122</v>
      </c>
      <c r="E1211" s="46" t="s">
        <v>2546</v>
      </c>
      <c r="F1211" s="85" t="s">
        <v>17</v>
      </c>
      <c r="G1211" s="18" t="s">
        <v>122</v>
      </c>
      <c r="H1211" s="45" t="s">
        <v>125</v>
      </c>
      <c r="I1211" s="18" t="s">
        <v>75</v>
      </c>
      <c r="J1211" s="49" t="s">
        <v>2547</v>
      </c>
      <c r="K1211" s="48" t="s">
        <v>28</v>
      </c>
      <c r="L1211" s="47" t="s">
        <v>90</v>
      </c>
      <c r="M1211" s="44" t="s">
        <v>74</v>
      </c>
      <c r="N1211" s="78" t="s">
        <v>75</v>
      </c>
      <c r="O1211" s="78" t="s">
        <v>75</v>
      </c>
      <c r="P1211" s="78" t="s">
        <v>75</v>
      </c>
      <c r="Q1211" s="43" t="s">
        <v>2546</v>
      </c>
      <c r="R1211" s="53" t="s">
        <v>2153</v>
      </c>
      <c r="S1211" s="76">
        <v>5451</v>
      </c>
      <c r="T1211" s="37">
        <v>1</v>
      </c>
      <c r="U1211" s="83">
        <v>1</v>
      </c>
      <c r="V1211" s="45">
        <f>SUMIF(ResumenCotizacion!$C:$C,E1211,ResumenCotizacion!$P:$P)</f>
        <v>0</v>
      </c>
      <c r="W1211" s="75">
        <f>IF(H1211="USD",S1211*SolCotizacion!$J$18,S1211)</f>
        <v>22498838.970000003</v>
      </c>
      <c r="X1211" s="3">
        <f>ROUND(W1211/(1-VLOOKUP("Total porcentaje:",ResumenCotizacion!$F:$H,3,0)),2)</f>
        <v>22498838.969999999</v>
      </c>
      <c r="Y1211" s="3">
        <f t="shared" si="56"/>
        <v>0</v>
      </c>
    </row>
    <row r="1212" spans="1:25" ht="14.25" x14ac:dyDescent="0.2">
      <c r="A1212" s="18" t="str">
        <f t="shared" si="54"/>
        <v>Catalogo principalOPEN VALUE - CSP GOBIERNOEMT-00425</v>
      </c>
      <c r="B1212" s="18" t="str">
        <f t="shared" si="55"/>
        <v>EMT-00425OPEN VALUE - CSP GOBIERNO</v>
      </c>
      <c r="C1212" s="18"/>
      <c r="D1212" s="18" t="s">
        <v>122</v>
      </c>
      <c r="E1212" s="46" t="s">
        <v>2548</v>
      </c>
      <c r="F1212" s="85" t="s">
        <v>17</v>
      </c>
      <c r="G1212" s="18" t="s">
        <v>122</v>
      </c>
      <c r="H1212" s="45" t="s">
        <v>125</v>
      </c>
      <c r="I1212" s="18" t="s">
        <v>75</v>
      </c>
      <c r="J1212" s="49" t="s">
        <v>2549</v>
      </c>
      <c r="K1212" s="48" t="s">
        <v>28</v>
      </c>
      <c r="L1212" s="47" t="s">
        <v>90</v>
      </c>
      <c r="M1212" s="44" t="s">
        <v>74</v>
      </c>
      <c r="N1212" s="78" t="s">
        <v>75</v>
      </c>
      <c r="O1212" s="78" t="s">
        <v>75</v>
      </c>
      <c r="P1212" s="78" t="s">
        <v>75</v>
      </c>
      <c r="Q1212" s="43" t="s">
        <v>2548</v>
      </c>
      <c r="R1212" s="53" t="s">
        <v>2153</v>
      </c>
      <c r="S1212" s="76">
        <v>3636</v>
      </c>
      <c r="T1212" s="37">
        <v>1</v>
      </c>
      <c r="U1212" s="83">
        <v>1</v>
      </c>
      <c r="V1212" s="45">
        <f>SUMIF(ResumenCotizacion!$C:$C,E1212,ResumenCotizacion!$P:$P)</f>
        <v>0</v>
      </c>
      <c r="W1212" s="75">
        <f>IF(H1212="USD",S1212*SolCotizacion!$J$18,S1212)</f>
        <v>15007480.920000002</v>
      </c>
      <c r="X1212" s="3">
        <f>ROUND(W1212/(1-VLOOKUP("Total porcentaje:",ResumenCotizacion!$F:$H,3,0)),2)</f>
        <v>15007480.92</v>
      </c>
      <c r="Y1212" s="3">
        <f t="shared" si="56"/>
        <v>0</v>
      </c>
    </row>
    <row r="1213" spans="1:25" ht="14.25" x14ac:dyDescent="0.2">
      <c r="A1213" s="18" t="str">
        <f t="shared" si="54"/>
        <v>Catalogo principalOPEN VALUE - CSP GOBIERNOEMT-00426</v>
      </c>
      <c r="B1213" s="18" t="str">
        <f t="shared" si="55"/>
        <v>EMT-00426OPEN VALUE - CSP GOBIERNO</v>
      </c>
      <c r="C1213" s="18"/>
      <c r="D1213" s="18" t="s">
        <v>122</v>
      </c>
      <c r="E1213" s="46" t="s">
        <v>2550</v>
      </c>
      <c r="F1213" s="85" t="s">
        <v>17</v>
      </c>
      <c r="G1213" s="18" t="s">
        <v>122</v>
      </c>
      <c r="H1213" s="45" t="s">
        <v>125</v>
      </c>
      <c r="I1213" s="18" t="s">
        <v>75</v>
      </c>
      <c r="J1213" s="49" t="s">
        <v>2551</v>
      </c>
      <c r="K1213" s="48" t="s">
        <v>28</v>
      </c>
      <c r="L1213" s="47" t="s">
        <v>90</v>
      </c>
      <c r="M1213" s="44" t="s">
        <v>74</v>
      </c>
      <c r="N1213" s="78" t="s">
        <v>75</v>
      </c>
      <c r="O1213" s="78" t="s">
        <v>75</v>
      </c>
      <c r="P1213" s="78" t="s">
        <v>75</v>
      </c>
      <c r="Q1213" s="43" t="s">
        <v>2550</v>
      </c>
      <c r="R1213" s="53" t="s">
        <v>2153</v>
      </c>
      <c r="S1213" s="76">
        <v>2337</v>
      </c>
      <c r="T1213" s="37">
        <v>1</v>
      </c>
      <c r="U1213" s="83">
        <v>1</v>
      </c>
      <c r="V1213" s="45">
        <f>SUMIF(ResumenCotizacion!$C:$C,E1213,ResumenCotizacion!$P:$P)</f>
        <v>0</v>
      </c>
      <c r="W1213" s="75">
        <f>IF(H1213="USD",S1213*SolCotizacion!$J$18,S1213)</f>
        <v>9645897.3900000006</v>
      </c>
      <c r="X1213" s="3">
        <f>ROUND(W1213/(1-VLOOKUP("Total porcentaje:",ResumenCotizacion!$F:$H,3,0)),2)</f>
        <v>9645897.3900000006</v>
      </c>
      <c r="Y1213" s="3">
        <f t="shared" si="56"/>
        <v>0</v>
      </c>
    </row>
    <row r="1214" spans="1:25" ht="14.25" x14ac:dyDescent="0.2">
      <c r="A1214" s="18" t="str">
        <f t="shared" si="54"/>
        <v>Catalogo principalOPEN VALUE - CSP GOBIERNOEMT-00427</v>
      </c>
      <c r="B1214" s="18" t="str">
        <f t="shared" si="55"/>
        <v>EMT-00427OPEN VALUE - CSP GOBIERNO</v>
      </c>
      <c r="C1214" s="18"/>
      <c r="D1214" s="18" t="s">
        <v>122</v>
      </c>
      <c r="E1214" s="46" t="s">
        <v>2552</v>
      </c>
      <c r="F1214" s="85" t="s">
        <v>17</v>
      </c>
      <c r="G1214" s="18" t="s">
        <v>122</v>
      </c>
      <c r="H1214" s="45" t="s">
        <v>125</v>
      </c>
      <c r="I1214" s="18" t="s">
        <v>75</v>
      </c>
      <c r="J1214" s="49" t="s">
        <v>2553</v>
      </c>
      <c r="K1214" s="48" t="s">
        <v>28</v>
      </c>
      <c r="L1214" s="47" t="s">
        <v>90</v>
      </c>
      <c r="M1214" s="44" t="s">
        <v>74</v>
      </c>
      <c r="N1214" s="78" t="s">
        <v>75</v>
      </c>
      <c r="O1214" s="78" t="s">
        <v>75</v>
      </c>
      <c r="P1214" s="78" t="s">
        <v>75</v>
      </c>
      <c r="Q1214" s="43" t="s">
        <v>2552</v>
      </c>
      <c r="R1214" s="53" t="s">
        <v>2153</v>
      </c>
      <c r="S1214" s="76">
        <v>1560</v>
      </c>
      <c r="T1214" s="37">
        <v>1</v>
      </c>
      <c r="U1214" s="83">
        <v>1</v>
      </c>
      <c r="V1214" s="45">
        <f>SUMIF(ResumenCotizacion!$C:$C,E1214,ResumenCotizacion!$P:$P)</f>
        <v>0</v>
      </c>
      <c r="W1214" s="75">
        <f>IF(H1214="USD",S1214*SolCotizacion!$J$18,S1214)</f>
        <v>6438853.2000000002</v>
      </c>
      <c r="X1214" s="3">
        <f>ROUND(W1214/(1-VLOOKUP("Total porcentaje:",ResumenCotizacion!$F:$H,3,0)),2)</f>
        <v>6438853.2000000002</v>
      </c>
      <c r="Y1214" s="3">
        <f t="shared" si="56"/>
        <v>0</v>
      </c>
    </row>
    <row r="1215" spans="1:25" ht="14.25" x14ac:dyDescent="0.2">
      <c r="A1215" s="18" t="str">
        <f t="shared" si="54"/>
        <v>Catalogo principalOPEN VALUE - CSP GOBIERNOEMT-00563</v>
      </c>
      <c r="B1215" s="18" t="str">
        <f t="shared" si="55"/>
        <v>EMT-00563OPEN VALUE - CSP GOBIERNO</v>
      </c>
      <c r="C1215" s="18"/>
      <c r="D1215" s="18" t="s">
        <v>122</v>
      </c>
      <c r="E1215" s="46" t="s">
        <v>2554</v>
      </c>
      <c r="F1215" s="85" t="s">
        <v>17</v>
      </c>
      <c r="G1215" s="18" t="s">
        <v>122</v>
      </c>
      <c r="H1215" s="45" t="s">
        <v>125</v>
      </c>
      <c r="I1215" s="18" t="s">
        <v>75</v>
      </c>
      <c r="J1215" s="49" t="s">
        <v>2555</v>
      </c>
      <c r="K1215" s="48" t="s">
        <v>28</v>
      </c>
      <c r="L1215" s="47" t="s">
        <v>90</v>
      </c>
      <c r="M1215" s="44" t="s">
        <v>74</v>
      </c>
      <c r="N1215" s="78" t="s">
        <v>75</v>
      </c>
      <c r="O1215" s="78" t="s">
        <v>75</v>
      </c>
      <c r="P1215" s="78" t="s">
        <v>75</v>
      </c>
      <c r="Q1215" s="43" t="s">
        <v>2554</v>
      </c>
      <c r="R1215" s="53" t="s">
        <v>2153</v>
      </c>
      <c r="S1215" s="76">
        <v>5014</v>
      </c>
      <c r="T1215" s="37">
        <v>1</v>
      </c>
      <c r="U1215" s="83">
        <v>1</v>
      </c>
      <c r="V1215" s="45">
        <f>SUMIF(ResumenCotizacion!$C:$C,E1215,ResumenCotizacion!$P:$P)</f>
        <v>0</v>
      </c>
      <c r="W1215" s="75">
        <f>IF(H1215="USD",S1215*SolCotizacion!$J$18,S1215)</f>
        <v>20695134.580000002</v>
      </c>
      <c r="X1215" s="3">
        <f>ROUND(W1215/(1-VLOOKUP("Total porcentaje:",ResumenCotizacion!$F:$H,3,0)),2)</f>
        <v>20695134.579999998</v>
      </c>
      <c r="Y1215" s="3">
        <f t="shared" si="56"/>
        <v>0</v>
      </c>
    </row>
    <row r="1216" spans="1:25" ht="14.25" x14ac:dyDescent="0.2">
      <c r="A1216" s="18" t="str">
        <f t="shared" si="54"/>
        <v>Catalogo principalOPEN VALUE - CSP GOBIERNOEMT-00564</v>
      </c>
      <c r="B1216" s="18" t="str">
        <f t="shared" si="55"/>
        <v>EMT-00564OPEN VALUE - CSP GOBIERNO</v>
      </c>
      <c r="C1216" s="18"/>
      <c r="D1216" s="18" t="s">
        <v>122</v>
      </c>
      <c r="E1216" s="46" t="s">
        <v>2556</v>
      </c>
      <c r="F1216" s="85" t="s">
        <v>17</v>
      </c>
      <c r="G1216" s="18" t="s">
        <v>122</v>
      </c>
      <c r="H1216" s="45" t="s">
        <v>125</v>
      </c>
      <c r="I1216" s="18" t="s">
        <v>75</v>
      </c>
      <c r="J1216" s="49" t="s">
        <v>2557</v>
      </c>
      <c r="K1216" s="48" t="s">
        <v>28</v>
      </c>
      <c r="L1216" s="47" t="s">
        <v>90</v>
      </c>
      <c r="M1216" s="44" t="s">
        <v>74</v>
      </c>
      <c r="N1216" s="78" t="s">
        <v>75</v>
      </c>
      <c r="O1216" s="78" t="s">
        <v>75</v>
      </c>
      <c r="P1216" s="78" t="s">
        <v>75</v>
      </c>
      <c r="Q1216" s="43" t="s">
        <v>2556</v>
      </c>
      <c r="R1216" s="53" t="s">
        <v>2153</v>
      </c>
      <c r="S1216" s="76">
        <v>3343</v>
      </c>
      <c r="T1216" s="37">
        <v>1</v>
      </c>
      <c r="U1216" s="83">
        <v>1</v>
      </c>
      <c r="V1216" s="45">
        <f>SUMIF(ResumenCotizacion!$C:$C,E1216,ResumenCotizacion!$P:$P)</f>
        <v>0</v>
      </c>
      <c r="W1216" s="75">
        <f>IF(H1216="USD",S1216*SolCotizacion!$J$18,S1216)</f>
        <v>13798132.210000001</v>
      </c>
      <c r="X1216" s="3">
        <f>ROUND(W1216/(1-VLOOKUP("Total porcentaje:",ResumenCotizacion!$F:$H,3,0)),2)</f>
        <v>13798132.210000001</v>
      </c>
      <c r="Y1216" s="3">
        <f t="shared" si="56"/>
        <v>0</v>
      </c>
    </row>
    <row r="1217" spans="1:25" ht="14.25" x14ac:dyDescent="0.2">
      <c r="A1217" s="18" t="str">
        <f t="shared" si="54"/>
        <v>Catalogo principalOPEN VALUE - CSP GOBIERNOENJ-00424</v>
      </c>
      <c r="B1217" s="18" t="str">
        <f t="shared" si="55"/>
        <v>ENJ-00424OPEN VALUE - CSP GOBIERNO</v>
      </c>
      <c r="C1217" s="18"/>
      <c r="D1217" s="18" t="s">
        <v>122</v>
      </c>
      <c r="E1217" s="46" t="s">
        <v>2558</v>
      </c>
      <c r="F1217" s="85" t="s">
        <v>17</v>
      </c>
      <c r="G1217" s="18" t="s">
        <v>122</v>
      </c>
      <c r="H1217" s="45" t="s">
        <v>125</v>
      </c>
      <c r="I1217" s="18" t="s">
        <v>75</v>
      </c>
      <c r="J1217" s="49" t="s">
        <v>2559</v>
      </c>
      <c r="K1217" s="48" t="s">
        <v>28</v>
      </c>
      <c r="L1217" s="47" t="s">
        <v>90</v>
      </c>
      <c r="M1217" s="44" t="s">
        <v>74</v>
      </c>
      <c r="N1217" s="78" t="s">
        <v>75</v>
      </c>
      <c r="O1217" s="78" t="s">
        <v>75</v>
      </c>
      <c r="P1217" s="78" t="s">
        <v>75</v>
      </c>
      <c r="Q1217" s="43" t="s">
        <v>2558</v>
      </c>
      <c r="R1217" s="53" t="s">
        <v>2153</v>
      </c>
      <c r="S1217" s="76">
        <v>5451</v>
      </c>
      <c r="T1217" s="37">
        <v>1</v>
      </c>
      <c r="U1217" s="83">
        <v>1</v>
      </c>
      <c r="V1217" s="45">
        <f>SUMIF(ResumenCotizacion!$C:$C,E1217,ResumenCotizacion!$P:$P)</f>
        <v>0</v>
      </c>
      <c r="W1217" s="75">
        <f>IF(H1217="USD",S1217*SolCotizacion!$J$18,S1217)</f>
        <v>22498838.970000003</v>
      </c>
      <c r="X1217" s="3">
        <f>ROUND(W1217/(1-VLOOKUP("Total porcentaje:",ResumenCotizacion!$F:$H,3,0)),2)</f>
        <v>22498838.969999999</v>
      </c>
      <c r="Y1217" s="3">
        <f t="shared" si="56"/>
        <v>0</v>
      </c>
    </row>
    <row r="1218" spans="1:25" ht="14.25" x14ac:dyDescent="0.2">
      <c r="A1218" s="18" t="str">
        <f t="shared" ref="A1218:A1281" si="57">D1218&amp;F1218&amp;E1218</f>
        <v>Catalogo principalOPEN VALUE - CSP GOBIERNOENJ-00425</v>
      </c>
      <c r="B1218" s="18" t="str">
        <f t="shared" ref="B1218:B1281" si="58">E1218&amp;F1218</f>
        <v>ENJ-00425OPEN VALUE - CSP GOBIERNO</v>
      </c>
      <c r="C1218" s="18"/>
      <c r="D1218" s="18" t="s">
        <v>122</v>
      </c>
      <c r="E1218" s="46" t="s">
        <v>2560</v>
      </c>
      <c r="F1218" s="85" t="s">
        <v>17</v>
      </c>
      <c r="G1218" s="18" t="s">
        <v>122</v>
      </c>
      <c r="H1218" s="45" t="s">
        <v>125</v>
      </c>
      <c r="I1218" s="18" t="s">
        <v>75</v>
      </c>
      <c r="J1218" s="49" t="s">
        <v>2561</v>
      </c>
      <c r="K1218" s="48" t="s">
        <v>28</v>
      </c>
      <c r="L1218" s="47" t="s">
        <v>90</v>
      </c>
      <c r="M1218" s="44" t="s">
        <v>74</v>
      </c>
      <c r="N1218" s="78" t="s">
        <v>75</v>
      </c>
      <c r="O1218" s="78" t="s">
        <v>75</v>
      </c>
      <c r="P1218" s="78" t="s">
        <v>75</v>
      </c>
      <c r="Q1218" s="43" t="s">
        <v>2560</v>
      </c>
      <c r="R1218" s="53" t="s">
        <v>2153</v>
      </c>
      <c r="S1218" s="76">
        <v>3636</v>
      </c>
      <c r="T1218" s="37">
        <v>1</v>
      </c>
      <c r="U1218" s="83">
        <v>1</v>
      </c>
      <c r="V1218" s="45">
        <f>SUMIF(ResumenCotizacion!$C:$C,E1218,ResumenCotizacion!$P:$P)</f>
        <v>0</v>
      </c>
      <c r="W1218" s="75">
        <f>IF(H1218="USD",S1218*SolCotizacion!$J$18,S1218)</f>
        <v>15007480.920000002</v>
      </c>
      <c r="X1218" s="3">
        <f>ROUND(W1218/(1-VLOOKUP("Total porcentaje:",ResumenCotizacion!$F:$H,3,0)),2)</f>
        <v>15007480.92</v>
      </c>
      <c r="Y1218" s="3">
        <f t="shared" si="56"/>
        <v>0</v>
      </c>
    </row>
    <row r="1219" spans="1:25" ht="14.25" x14ac:dyDescent="0.2">
      <c r="A1219" s="18" t="str">
        <f t="shared" si="57"/>
        <v>Catalogo principalOPEN VALUE - CSP GOBIERNOENJ-00426</v>
      </c>
      <c r="B1219" s="18" t="str">
        <f t="shared" si="58"/>
        <v>ENJ-00426OPEN VALUE - CSP GOBIERNO</v>
      </c>
      <c r="C1219" s="18"/>
      <c r="D1219" s="18" t="s">
        <v>122</v>
      </c>
      <c r="E1219" s="46" t="s">
        <v>2562</v>
      </c>
      <c r="F1219" s="85" t="s">
        <v>17</v>
      </c>
      <c r="G1219" s="18" t="s">
        <v>122</v>
      </c>
      <c r="H1219" s="45" t="s">
        <v>125</v>
      </c>
      <c r="I1219" s="18" t="s">
        <v>75</v>
      </c>
      <c r="J1219" s="49" t="s">
        <v>2563</v>
      </c>
      <c r="K1219" s="48" t="s">
        <v>28</v>
      </c>
      <c r="L1219" s="47" t="s">
        <v>90</v>
      </c>
      <c r="M1219" s="44" t="s">
        <v>74</v>
      </c>
      <c r="N1219" s="78" t="s">
        <v>75</v>
      </c>
      <c r="O1219" s="78" t="s">
        <v>75</v>
      </c>
      <c r="P1219" s="78" t="s">
        <v>75</v>
      </c>
      <c r="Q1219" s="43" t="s">
        <v>2562</v>
      </c>
      <c r="R1219" s="53" t="s">
        <v>2153</v>
      </c>
      <c r="S1219" s="76">
        <v>2337</v>
      </c>
      <c r="T1219" s="37">
        <v>1</v>
      </c>
      <c r="U1219" s="83">
        <v>1</v>
      </c>
      <c r="V1219" s="45">
        <f>SUMIF(ResumenCotizacion!$C:$C,E1219,ResumenCotizacion!$P:$P)</f>
        <v>0</v>
      </c>
      <c r="W1219" s="75">
        <f>IF(H1219="USD",S1219*SolCotizacion!$J$18,S1219)</f>
        <v>9645897.3900000006</v>
      </c>
      <c r="X1219" s="3">
        <f>ROUND(W1219/(1-VLOOKUP("Total porcentaje:",ResumenCotizacion!$F:$H,3,0)),2)</f>
        <v>9645897.3900000006</v>
      </c>
      <c r="Y1219" s="3">
        <f t="shared" ref="Y1219:Y1282" si="59">V1219*X1219</f>
        <v>0</v>
      </c>
    </row>
    <row r="1220" spans="1:25" ht="14.25" x14ac:dyDescent="0.2">
      <c r="A1220" s="18" t="str">
        <f t="shared" si="57"/>
        <v>Catalogo principalOPEN VALUE - CSP GOBIERNOENJ-00427</v>
      </c>
      <c r="B1220" s="18" t="str">
        <f t="shared" si="58"/>
        <v>ENJ-00427OPEN VALUE - CSP GOBIERNO</v>
      </c>
      <c r="C1220" s="18"/>
      <c r="D1220" s="18" t="s">
        <v>122</v>
      </c>
      <c r="E1220" s="46" t="s">
        <v>2564</v>
      </c>
      <c r="F1220" s="85" t="s">
        <v>17</v>
      </c>
      <c r="G1220" s="18" t="s">
        <v>122</v>
      </c>
      <c r="H1220" s="45" t="s">
        <v>125</v>
      </c>
      <c r="I1220" s="18" t="s">
        <v>75</v>
      </c>
      <c r="J1220" s="49" t="s">
        <v>2565</v>
      </c>
      <c r="K1220" s="48" t="s">
        <v>28</v>
      </c>
      <c r="L1220" s="47" t="s">
        <v>90</v>
      </c>
      <c r="M1220" s="44" t="s">
        <v>74</v>
      </c>
      <c r="N1220" s="78" t="s">
        <v>75</v>
      </c>
      <c r="O1220" s="78" t="s">
        <v>75</v>
      </c>
      <c r="P1220" s="78" t="s">
        <v>75</v>
      </c>
      <c r="Q1220" s="43" t="s">
        <v>2564</v>
      </c>
      <c r="R1220" s="53" t="s">
        <v>2153</v>
      </c>
      <c r="S1220" s="76">
        <v>1560</v>
      </c>
      <c r="T1220" s="37">
        <v>1</v>
      </c>
      <c r="U1220" s="83">
        <v>1</v>
      </c>
      <c r="V1220" s="45">
        <f>SUMIF(ResumenCotizacion!$C:$C,E1220,ResumenCotizacion!$P:$P)</f>
        <v>0</v>
      </c>
      <c r="W1220" s="75">
        <f>IF(H1220="USD",S1220*SolCotizacion!$J$18,S1220)</f>
        <v>6438853.2000000002</v>
      </c>
      <c r="X1220" s="3">
        <f>ROUND(W1220/(1-VLOOKUP("Total porcentaje:",ResumenCotizacion!$F:$H,3,0)),2)</f>
        <v>6438853.2000000002</v>
      </c>
      <c r="Y1220" s="3">
        <f t="shared" si="59"/>
        <v>0</v>
      </c>
    </row>
    <row r="1221" spans="1:25" ht="14.25" x14ac:dyDescent="0.2">
      <c r="A1221" s="18" t="str">
        <f t="shared" si="57"/>
        <v>Catalogo principalOPEN VALUE - CSP GOBIERNOENJ-00699</v>
      </c>
      <c r="B1221" s="18" t="str">
        <f t="shared" si="58"/>
        <v>ENJ-00699OPEN VALUE - CSP GOBIERNO</v>
      </c>
      <c r="C1221" s="18"/>
      <c r="D1221" s="18" t="s">
        <v>122</v>
      </c>
      <c r="E1221" s="46" t="s">
        <v>2566</v>
      </c>
      <c r="F1221" s="85" t="s">
        <v>17</v>
      </c>
      <c r="G1221" s="18" t="s">
        <v>122</v>
      </c>
      <c r="H1221" s="45" t="s">
        <v>125</v>
      </c>
      <c r="I1221" s="18" t="s">
        <v>75</v>
      </c>
      <c r="J1221" s="49" t="s">
        <v>2567</v>
      </c>
      <c r="K1221" s="48" t="s">
        <v>28</v>
      </c>
      <c r="L1221" s="47" t="s">
        <v>90</v>
      </c>
      <c r="M1221" s="44" t="s">
        <v>74</v>
      </c>
      <c r="N1221" s="78" t="s">
        <v>75</v>
      </c>
      <c r="O1221" s="78" t="s">
        <v>75</v>
      </c>
      <c r="P1221" s="78" t="s">
        <v>75</v>
      </c>
      <c r="Q1221" s="43" t="s">
        <v>2566</v>
      </c>
      <c r="R1221" s="53" t="s">
        <v>2153</v>
      </c>
      <c r="S1221" s="76">
        <v>5014</v>
      </c>
      <c r="T1221" s="37">
        <v>1</v>
      </c>
      <c r="U1221" s="83">
        <v>1</v>
      </c>
      <c r="V1221" s="45">
        <f>SUMIF(ResumenCotizacion!$C:$C,E1221,ResumenCotizacion!$P:$P)</f>
        <v>0</v>
      </c>
      <c r="W1221" s="75">
        <f>IF(H1221="USD",S1221*SolCotizacion!$J$18,S1221)</f>
        <v>20695134.580000002</v>
      </c>
      <c r="X1221" s="3">
        <f>ROUND(W1221/(1-VLOOKUP("Total porcentaje:",ResumenCotizacion!$F:$H,3,0)),2)</f>
        <v>20695134.579999998</v>
      </c>
      <c r="Y1221" s="3">
        <f t="shared" si="59"/>
        <v>0</v>
      </c>
    </row>
    <row r="1222" spans="1:25" ht="14.25" x14ac:dyDescent="0.2">
      <c r="A1222" s="18" t="str">
        <f t="shared" si="57"/>
        <v>Catalogo principalOPEN VALUE - CSP GOBIERNOENJ-00700</v>
      </c>
      <c r="B1222" s="18" t="str">
        <f t="shared" si="58"/>
        <v>ENJ-00700OPEN VALUE - CSP GOBIERNO</v>
      </c>
      <c r="C1222" s="18"/>
      <c r="D1222" s="18" t="s">
        <v>122</v>
      </c>
      <c r="E1222" s="46" t="s">
        <v>2568</v>
      </c>
      <c r="F1222" s="85" t="s">
        <v>17</v>
      </c>
      <c r="G1222" s="18" t="s">
        <v>122</v>
      </c>
      <c r="H1222" s="45" t="s">
        <v>125</v>
      </c>
      <c r="I1222" s="18" t="s">
        <v>75</v>
      </c>
      <c r="J1222" s="49" t="s">
        <v>2569</v>
      </c>
      <c r="K1222" s="48" t="s">
        <v>28</v>
      </c>
      <c r="L1222" s="47" t="s">
        <v>90</v>
      </c>
      <c r="M1222" s="44" t="s">
        <v>74</v>
      </c>
      <c r="N1222" s="78" t="s">
        <v>75</v>
      </c>
      <c r="O1222" s="78" t="s">
        <v>75</v>
      </c>
      <c r="P1222" s="78" t="s">
        <v>75</v>
      </c>
      <c r="Q1222" s="43" t="s">
        <v>2568</v>
      </c>
      <c r="R1222" s="53" t="s">
        <v>2153</v>
      </c>
      <c r="S1222" s="76">
        <v>3343</v>
      </c>
      <c r="T1222" s="37">
        <v>1</v>
      </c>
      <c r="U1222" s="83">
        <v>1</v>
      </c>
      <c r="V1222" s="45">
        <f>SUMIF(ResumenCotizacion!$C:$C,E1222,ResumenCotizacion!$P:$P)</f>
        <v>0</v>
      </c>
      <c r="W1222" s="75">
        <f>IF(H1222="USD",S1222*SolCotizacion!$J$18,S1222)</f>
        <v>13798132.210000001</v>
      </c>
      <c r="X1222" s="3">
        <f>ROUND(W1222/(1-VLOOKUP("Total porcentaje:",ResumenCotizacion!$F:$H,3,0)),2)</f>
        <v>13798132.210000001</v>
      </c>
      <c r="Y1222" s="3">
        <f t="shared" si="59"/>
        <v>0</v>
      </c>
    </row>
    <row r="1223" spans="1:25" ht="14.25" x14ac:dyDescent="0.2">
      <c r="A1223" s="18" t="str">
        <f t="shared" si="57"/>
        <v>Catalogo principalOPEN VALUE - CSP GOBIERNOEVY-00005</v>
      </c>
      <c r="B1223" s="18" t="str">
        <f t="shared" si="58"/>
        <v>EVY-00005OPEN VALUE - CSP GOBIERNO</v>
      </c>
      <c r="C1223" s="18"/>
      <c r="D1223" s="18" t="s">
        <v>122</v>
      </c>
      <c r="E1223" s="46" t="s">
        <v>2570</v>
      </c>
      <c r="F1223" s="85" t="s">
        <v>17</v>
      </c>
      <c r="G1223" s="18" t="s">
        <v>122</v>
      </c>
      <c r="H1223" s="45" t="s">
        <v>125</v>
      </c>
      <c r="I1223" s="18" t="s">
        <v>75</v>
      </c>
      <c r="J1223" s="49" t="s">
        <v>2571</v>
      </c>
      <c r="K1223" s="48" t="s">
        <v>28</v>
      </c>
      <c r="L1223" s="47" t="s">
        <v>90</v>
      </c>
      <c r="M1223" s="44" t="s">
        <v>74</v>
      </c>
      <c r="N1223" s="78" t="s">
        <v>75</v>
      </c>
      <c r="O1223" s="78" t="s">
        <v>75</v>
      </c>
      <c r="P1223" s="78" t="s">
        <v>75</v>
      </c>
      <c r="Q1223" s="43" t="s">
        <v>2570</v>
      </c>
      <c r="R1223" s="53" t="s">
        <v>76</v>
      </c>
      <c r="S1223" s="76">
        <v>100</v>
      </c>
      <c r="T1223" s="37">
        <v>1</v>
      </c>
      <c r="U1223" s="83">
        <v>1</v>
      </c>
      <c r="V1223" s="45">
        <f>SUMIF(ResumenCotizacion!$C:$C,E1223,ResumenCotizacion!$P:$P)</f>
        <v>0</v>
      </c>
      <c r="W1223" s="75">
        <f>IF(H1223="USD",S1223*SolCotizacion!$J$18,S1223)</f>
        <v>412747</v>
      </c>
      <c r="X1223" s="3">
        <f>ROUND(W1223/(1-VLOOKUP("Total porcentaje:",ResumenCotizacion!$F:$H,3,0)),2)</f>
        <v>412747</v>
      </c>
      <c r="Y1223" s="3">
        <f t="shared" si="59"/>
        <v>0</v>
      </c>
    </row>
    <row r="1224" spans="1:25" ht="14.25" x14ac:dyDescent="0.2">
      <c r="A1224" s="18" t="str">
        <f t="shared" si="57"/>
        <v>Catalogo principalOPEN VALUE - CSP GOBIERNOEWH-00005</v>
      </c>
      <c r="B1224" s="18" t="str">
        <f t="shared" si="58"/>
        <v>EWH-00005OPEN VALUE - CSP GOBIERNO</v>
      </c>
      <c r="C1224" s="18"/>
      <c r="D1224" s="18" t="s">
        <v>122</v>
      </c>
      <c r="E1224" s="46" t="s">
        <v>2572</v>
      </c>
      <c r="F1224" s="85" t="s">
        <v>17</v>
      </c>
      <c r="G1224" s="18" t="s">
        <v>122</v>
      </c>
      <c r="H1224" s="45" t="s">
        <v>125</v>
      </c>
      <c r="I1224" s="18" t="s">
        <v>75</v>
      </c>
      <c r="J1224" s="49" t="s">
        <v>2573</v>
      </c>
      <c r="K1224" s="48" t="s">
        <v>28</v>
      </c>
      <c r="L1224" s="47" t="s">
        <v>90</v>
      </c>
      <c r="M1224" s="44" t="s">
        <v>74</v>
      </c>
      <c r="N1224" s="78" t="s">
        <v>75</v>
      </c>
      <c r="O1224" s="78" t="s">
        <v>75</v>
      </c>
      <c r="P1224" s="78" t="s">
        <v>75</v>
      </c>
      <c r="Q1224" s="43" t="s">
        <v>2572</v>
      </c>
      <c r="R1224" s="53" t="s">
        <v>76</v>
      </c>
      <c r="S1224" s="76">
        <v>5</v>
      </c>
      <c r="T1224" s="37">
        <v>1</v>
      </c>
      <c r="U1224" s="83">
        <v>1</v>
      </c>
      <c r="V1224" s="45">
        <f>SUMIF(ResumenCotizacion!$C:$C,E1224,ResumenCotizacion!$P:$P)</f>
        <v>0</v>
      </c>
      <c r="W1224" s="75">
        <f>IF(H1224="USD",S1224*SolCotizacion!$J$18,S1224)</f>
        <v>20637.350000000002</v>
      </c>
      <c r="X1224" s="3">
        <f>ROUND(W1224/(1-VLOOKUP("Total porcentaje:",ResumenCotizacion!$F:$H,3,0)),2)</f>
        <v>20637.349999999999</v>
      </c>
      <c r="Y1224" s="3">
        <f t="shared" si="59"/>
        <v>0</v>
      </c>
    </row>
    <row r="1225" spans="1:25" ht="14.25" x14ac:dyDescent="0.2">
      <c r="A1225" s="18" t="str">
        <f t="shared" si="57"/>
        <v>Catalogo principalOPEN VALUE - CSP GOBIERNOF2R-00008</v>
      </c>
      <c r="B1225" s="18" t="str">
        <f t="shared" si="58"/>
        <v>F2R-00008OPEN VALUE - CSP GOBIERNO</v>
      </c>
      <c r="C1225" s="18"/>
      <c r="D1225" s="18" t="s">
        <v>122</v>
      </c>
      <c r="E1225" s="46" t="s">
        <v>2574</v>
      </c>
      <c r="F1225" s="85" t="s">
        <v>17</v>
      </c>
      <c r="G1225" s="18" t="s">
        <v>122</v>
      </c>
      <c r="H1225" s="45" t="s">
        <v>125</v>
      </c>
      <c r="I1225" s="18" t="s">
        <v>75</v>
      </c>
      <c r="J1225" s="49" t="s">
        <v>2575</v>
      </c>
      <c r="K1225" s="48" t="s">
        <v>28</v>
      </c>
      <c r="L1225" s="47" t="s">
        <v>90</v>
      </c>
      <c r="M1225" s="44" t="s">
        <v>74</v>
      </c>
      <c r="N1225" s="78" t="s">
        <v>75</v>
      </c>
      <c r="O1225" s="78" t="s">
        <v>75</v>
      </c>
      <c r="P1225" s="78" t="s">
        <v>75</v>
      </c>
      <c r="Q1225" s="43" t="s">
        <v>2574</v>
      </c>
      <c r="R1225" s="53" t="s">
        <v>76</v>
      </c>
      <c r="S1225" s="76">
        <v>1.18</v>
      </c>
      <c r="T1225" s="37">
        <v>1</v>
      </c>
      <c r="U1225" s="83">
        <v>1</v>
      </c>
      <c r="V1225" s="45">
        <f>SUMIF(ResumenCotizacion!$C:$C,E1225,ResumenCotizacion!$P:$P)</f>
        <v>0</v>
      </c>
      <c r="W1225" s="75">
        <f>IF(H1225="USD",S1225*SolCotizacion!$J$18,S1225)</f>
        <v>4870.4146000000001</v>
      </c>
      <c r="X1225" s="3">
        <f>ROUND(W1225/(1-VLOOKUP("Total porcentaje:",ResumenCotizacion!$F:$H,3,0)),2)</f>
        <v>4870.41</v>
      </c>
      <c r="Y1225" s="3">
        <f t="shared" si="59"/>
        <v>0</v>
      </c>
    </row>
    <row r="1226" spans="1:25" ht="14.25" x14ac:dyDescent="0.2">
      <c r="A1226" s="18" t="str">
        <f t="shared" si="57"/>
        <v>Catalogo principalOPEN VALUE - CSP GOBIERNOF52-02032</v>
      </c>
      <c r="B1226" s="18" t="str">
        <f t="shared" si="58"/>
        <v>F52-02032OPEN VALUE - CSP GOBIERNO</v>
      </c>
      <c r="C1226" s="18"/>
      <c r="D1226" s="18" t="s">
        <v>122</v>
      </c>
      <c r="E1226" s="46" t="s">
        <v>2576</v>
      </c>
      <c r="F1226" s="85" t="s">
        <v>17</v>
      </c>
      <c r="G1226" s="18" t="s">
        <v>122</v>
      </c>
      <c r="H1226" s="45" t="s">
        <v>125</v>
      </c>
      <c r="I1226" s="18" t="s">
        <v>75</v>
      </c>
      <c r="J1226" s="49" t="s">
        <v>2577</v>
      </c>
      <c r="K1226" s="48" t="s">
        <v>28</v>
      </c>
      <c r="L1226" s="47" t="s">
        <v>90</v>
      </c>
      <c r="M1226" s="44" t="s">
        <v>74</v>
      </c>
      <c r="N1226" s="78" t="s">
        <v>75</v>
      </c>
      <c r="O1226" s="78" t="s">
        <v>75</v>
      </c>
      <c r="P1226" s="78" t="s">
        <v>75</v>
      </c>
      <c r="Q1226" s="43" t="s">
        <v>2576</v>
      </c>
      <c r="R1226" s="53" t="s">
        <v>2153</v>
      </c>
      <c r="S1226" s="76">
        <v>49176</v>
      </c>
      <c r="T1226" s="37">
        <v>1</v>
      </c>
      <c r="U1226" s="83">
        <v>1</v>
      </c>
      <c r="V1226" s="45">
        <f>SUMIF(ResumenCotizacion!$C:$C,E1226,ResumenCotizacion!$P:$P)</f>
        <v>0</v>
      </c>
      <c r="W1226" s="75">
        <f>IF(H1226="USD",S1226*SolCotizacion!$J$18,S1226)</f>
        <v>202972464.72</v>
      </c>
      <c r="X1226" s="3">
        <f>ROUND(W1226/(1-VLOOKUP("Total porcentaje:",ResumenCotizacion!$F:$H,3,0)),2)</f>
        <v>202972464.72</v>
      </c>
      <c r="Y1226" s="3">
        <f t="shared" si="59"/>
        <v>0</v>
      </c>
    </row>
    <row r="1227" spans="1:25" ht="14.25" x14ac:dyDescent="0.2">
      <c r="A1227" s="18" t="str">
        <f t="shared" si="57"/>
        <v>Catalogo principalOPEN VALUE - CSP GOBIERNOF52-02033</v>
      </c>
      <c r="B1227" s="18" t="str">
        <f t="shared" si="58"/>
        <v>F52-02033OPEN VALUE - CSP GOBIERNO</v>
      </c>
      <c r="C1227" s="18"/>
      <c r="D1227" s="18" t="s">
        <v>122</v>
      </c>
      <c r="E1227" s="46" t="s">
        <v>2578</v>
      </c>
      <c r="F1227" s="85" t="s">
        <v>17</v>
      </c>
      <c r="G1227" s="18" t="s">
        <v>122</v>
      </c>
      <c r="H1227" s="45" t="s">
        <v>125</v>
      </c>
      <c r="I1227" s="18" t="s">
        <v>75</v>
      </c>
      <c r="J1227" s="49" t="s">
        <v>2579</v>
      </c>
      <c r="K1227" s="48" t="s">
        <v>28</v>
      </c>
      <c r="L1227" s="47" t="s">
        <v>90</v>
      </c>
      <c r="M1227" s="44" t="s">
        <v>74</v>
      </c>
      <c r="N1227" s="78" t="s">
        <v>75</v>
      </c>
      <c r="O1227" s="78" t="s">
        <v>75</v>
      </c>
      <c r="P1227" s="78" t="s">
        <v>75</v>
      </c>
      <c r="Q1227" s="43" t="s">
        <v>2578</v>
      </c>
      <c r="R1227" s="53" t="s">
        <v>2153</v>
      </c>
      <c r="S1227" s="76">
        <v>21078</v>
      </c>
      <c r="T1227" s="37">
        <v>1</v>
      </c>
      <c r="U1227" s="83">
        <v>1</v>
      </c>
      <c r="V1227" s="45">
        <f>SUMIF(ResumenCotizacion!$C:$C,E1227,ResumenCotizacion!$P:$P)</f>
        <v>0</v>
      </c>
      <c r="W1227" s="75">
        <f>IF(H1227="USD",S1227*SolCotizacion!$J$18,S1227)</f>
        <v>86998812.660000011</v>
      </c>
      <c r="X1227" s="3">
        <f>ROUND(W1227/(1-VLOOKUP("Total porcentaje:",ResumenCotizacion!$F:$H,3,0)),2)</f>
        <v>86998812.659999996</v>
      </c>
      <c r="Y1227" s="3">
        <f t="shared" si="59"/>
        <v>0</v>
      </c>
    </row>
    <row r="1228" spans="1:25" ht="14.25" x14ac:dyDescent="0.2">
      <c r="A1228" s="18" t="str">
        <f t="shared" si="57"/>
        <v>Catalogo principalOPEN VALUE - CSP GOBIERNOF52-02279</v>
      </c>
      <c r="B1228" s="18" t="str">
        <f t="shared" si="58"/>
        <v>F52-02279OPEN VALUE - CSP GOBIERNO</v>
      </c>
      <c r="C1228" s="18"/>
      <c r="D1228" s="18" t="s">
        <v>122</v>
      </c>
      <c r="E1228" s="46" t="s">
        <v>2580</v>
      </c>
      <c r="F1228" s="85" t="s">
        <v>17</v>
      </c>
      <c r="G1228" s="18" t="s">
        <v>122</v>
      </c>
      <c r="H1228" s="45" t="s">
        <v>125</v>
      </c>
      <c r="I1228" s="18" t="s">
        <v>75</v>
      </c>
      <c r="J1228" s="49" t="s">
        <v>2581</v>
      </c>
      <c r="K1228" s="48" t="s">
        <v>28</v>
      </c>
      <c r="L1228" s="47" t="s">
        <v>90</v>
      </c>
      <c r="M1228" s="44" t="s">
        <v>74</v>
      </c>
      <c r="N1228" s="78" t="s">
        <v>75</v>
      </c>
      <c r="O1228" s="78" t="s">
        <v>75</v>
      </c>
      <c r="P1228" s="78" t="s">
        <v>75</v>
      </c>
      <c r="Q1228" s="43" t="s">
        <v>2580</v>
      </c>
      <c r="R1228" s="53" t="s">
        <v>2153</v>
      </c>
      <c r="S1228" s="76">
        <v>46365</v>
      </c>
      <c r="T1228" s="37">
        <v>1</v>
      </c>
      <c r="U1228" s="83">
        <v>1</v>
      </c>
      <c r="V1228" s="45">
        <f>SUMIF(ResumenCotizacion!$C:$C,E1228,ResumenCotizacion!$P:$P)</f>
        <v>0</v>
      </c>
      <c r="W1228" s="75">
        <f>IF(H1228="USD",S1228*SolCotizacion!$J$18,S1228)</f>
        <v>191370146.55000001</v>
      </c>
      <c r="X1228" s="3">
        <f>ROUND(W1228/(1-VLOOKUP("Total porcentaje:",ResumenCotizacion!$F:$H,3,0)),2)</f>
        <v>191370146.55000001</v>
      </c>
      <c r="Y1228" s="3">
        <f t="shared" si="59"/>
        <v>0</v>
      </c>
    </row>
    <row r="1229" spans="1:25" ht="14.25" x14ac:dyDescent="0.2">
      <c r="A1229" s="18" t="str">
        <f t="shared" si="57"/>
        <v>Catalogo principalOPEN VALUE - CSP GOBIERNOF52-02280</v>
      </c>
      <c r="B1229" s="18" t="str">
        <f t="shared" si="58"/>
        <v>F52-02280OPEN VALUE - CSP GOBIERNO</v>
      </c>
      <c r="C1229" s="18"/>
      <c r="D1229" s="18" t="s">
        <v>122</v>
      </c>
      <c r="E1229" s="46" t="s">
        <v>2582</v>
      </c>
      <c r="F1229" s="85" t="s">
        <v>17</v>
      </c>
      <c r="G1229" s="18" t="s">
        <v>122</v>
      </c>
      <c r="H1229" s="45" t="s">
        <v>125</v>
      </c>
      <c r="I1229" s="18" t="s">
        <v>75</v>
      </c>
      <c r="J1229" s="49" t="s">
        <v>2583</v>
      </c>
      <c r="K1229" s="48" t="s">
        <v>28</v>
      </c>
      <c r="L1229" s="47" t="s">
        <v>90</v>
      </c>
      <c r="M1229" s="44" t="s">
        <v>74</v>
      </c>
      <c r="N1229" s="78" t="s">
        <v>75</v>
      </c>
      <c r="O1229" s="78" t="s">
        <v>75</v>
      </c>
      <c r="P1229" s="78" t="s">
        <v>75</v>
      </c>
      <c r="Q1229" s="43" t="s">
        <v>2582</v>
      </c>
      <c r="R1229" s="53" t="s">
        <v>2153</v>
      </c>
      <c r="S1229" s="76">
        <v>37902</v>
      </c>
      <c r="T1229" s="37">
        <v>1</v>
      </c>
      <c r="U1229" s="83">
        <v>1</v>
      </c>
      <c r="V1229" s="45">
        <f>SUMIF(ResumenCotizacion!$C:$C,E1229,ResumenCotizacion!$P:$P)</f>
        <v>0</v>
      </c>
      <c r="W1229" s="75">
        <f>IF(H1229="USD",S1229*SolCotizacion!$J$18,S1229)</f>
        <v>156439367.94</v>
      </c>
      <c r="X1229" s="3">
        <f>ROUND(W1229/(1-VLOOKUP("Total porcentaje:",ResumenCotizacion!$F:$H,3,0)),2)</f>
        <v>156439367.94</v>
      </c>
      <c r="Y1229" s="3">
        <f t="shared" si="59"/>
        <v>0</v>
      </c>
    </row>
    <row r="1230" spans="1:25" ht="14.25" x14ac:dyDescent="0.2">
      <c r="A1230" s="18" t="str">
        <f t="shared" si="57"/>
        <v>Catalogo principalOPEN VALUE - CSP GOBIERNOFTH-00005</v>
      </c>
      <c r="B1230" s="18" t="str">
        <f t="shared" si="58"/>
        <v>FTH-00005OPEN VALUE - CSP GOBIERNO</v>
      </c>
      <c r="C1230" s="18"/>
      <c r="D1230" s="18" t="s">
        <v>122</v>
      </c>
      <c r="E1230" s="46" t="s">
        <v>2584</v>
      </c>
      <c r="F1230" s="85" t="s">
        <v>17</v>
      </c>
      <c r="G1230" s="18" t="s">
        <v>122</v>
      </c>
      <c r="H1230" s="45" t="s">
        <v>125</v>
      </c>
      <c r="I1230" s="18" t="s">
        <v>75</v>
      </c>
      <c r="J1230" s="49" t="s">
        <v>2585</v>
      </c>
      <c r="K1230" s="48" t="s">
        <v>28</v>
      </c>
      <c r="L1230" s="47" t="s">
        <v>90</v>
      </c>
      <c r="M1230" s="44" t="s">
        <v>74</v>
      </c>
      <c r="N1230" s="78" t="s">
        <v>75</v>
      </c>
      <c r="O1230" s="78" t="s">
        <v>75</v>
      </c>
      <c r="P1230" s="78" t="s">
        <v>75</v>
      </c>
      <c r="Q1230" s="43" t="s">
        <v>2584</v>
      </c>
      <c r="R1230" s="53" t="s">
        <v>76</v>
      </c>
      <c r="S1230" s="76">
        <v>5</v>
      </c>
      <c r="T1230" s="37">
        <v>1</v>
      </c>
      <c r="U1230" s="83">
        <v>1</v>
      </c>
      <c r="V1230" s="45">
        <f>SUMIF(ResumenCotizacion!$C:$C,E1230,ResumenCotizacion!$P:$P)</f>
        <v>0</v>
      </c>
      <c r="W1230" s="75">
        <f>IF(H1230="USD",S1230*SolCotizacion!$J$18,S1230)</f>
        <v>20637.350000000002</v>
      </c>
      <c r="X1230" s="3">
        <f>ROUND(W1230/(1-VLOOKUP("Total porcentaje:",ResumenCotizacion!$F:$H,3,0)),2)</f>
        <v>20637.349999999999</v>
      </c>
      <c r="Y1230" s="3">
        <f t="shared" si="59"/>
        <v>0</v>
      </c>
    </row>
    <row r="1231" spans="1:25" ht="14.25" x14ac:dyDescent="0.2">
      <c r="A1231" s="18" t="str">
        <f t="shared" si="57"/>
        <v>Catalogo principalOPEN VALUE - CSP GOBIERNOG3S-00463</v>
      </c>
      <c r="B1231" s="18" t="str">
        <f t="shared" si="58"/>
        <v>G3S-00463OPEN VALUE - CSP GOBIERNO</v>
      </c>
      <c r="C1231" s="18"/>
      <c r="D1231" s="18" t="s">
        <v>122</v>
      </c>
      <c r="E1231" s="46" t="s">
        <v>2586</v>
      </c>
      <c r="F1231" s="85" t="s">
        <v>17</v>
      </c>
      <c r="G1231" s="18" t="s">
        <v>122</v>
      </c>
      <c r="H1231" s="45" t="s">
        <v>125</v>
      </c>
      <c r="I1231" s="18" t="s">
        <v>75</v>
      </c>
      <c r="J1231" s="49" t="s">
        <v>2587</v>
      </c>
      <c r="K1231" s="48" t="s">
        <v>28</v>
      </c>
      <c r="L1231" s="47" t="s">
        <v>90</v>
      </c>
      <c r="M1231" s="44" t="s">
        <v>74</v>
      </c>
      <c r="N1231" s="78" t="s">
        <v>75</v>
      </c>
      <c r="O1231" s="78" t="s">
        <v>75</v>
      </c>
      <c r="P1231" s="78" t="s">
        <v>75</v>
      </c>
      <c r="Q1231" s="43" t="s">
        <v>2586</v>
      </c>
      <c r="R1231" s="53" t="s">
        <v>2153</v>
      </c>
      <c r="S1231" s="76">
        <v>969</v>
      </c>
      <c r="T1231" s="37">
        <v>1</v>
      </c>
      <c r="U1231" s="83">
        <v>1</v>
      </c>
      <c r="V1231" s="45">
        <f>SUMIF(ResumenCotizacion!$C:$C,E1231,ResumenCotizacion!$P:$P)</f>
        <v>0</v>
      </c>
      <c r="W1231" s="75">
        <f>IF(H1231="USD",S1231*SolCotizacion!$J$18,S1231)</f>
        <v>3999518.43</v>
      </c>
      <c r="X1231" s="3">
        <f>ROUND(W1231/(1-VLOOKUP("Total porcentaje:",ResumenCotizacion!$F:$H,3,0)),2)</f>
        <v>3999518.43</v>
      </c>
      <c r="Y1231" s="3">
        <f t="shared" si="59"/>
        <v>0</v>
      </c>
    </row>
    <row r="1232" spans="1:25" ht="14.25" x14ac:dyDescent="0.2">
      <c r="A1232" s="18" t="str">
        <f t="shared" si="57"/>
        <v>Catalogo principalOPEN VALUE - CSP GOBIERNOG3S-00464</v>
      </c>
      <c r="B1232" s="18" t="str">
        <f t="shared" si="58"/>
        <v>G3S-00464OPEN VALUE - CSP GOBIERNO</v>
      </c>
      <c r="C1232" s="18"/>
      <c r="D1232" s="18" t="s">
        <v>122</v>
      </c>
      <c r="E1232" s="46" t="s">
        <v>2588</v>
      </c>
      <c r="F1232" s="85" t="s">
        <v>17</v>
      </c>
      <c r="G1232" s="18" t="s">
        <v>122</v>
      </c>
      <c r="H1232" s="45" t="s">
        <v>125</v>
      </c>
      <c r="I1232" s="18" t="s">
        <v>75</v>
      </c>
      <c r="J1232" s="49" t="s">
        <v>2589</v>
      </c>
      <c r="K1232" s="48" t="s">
        <v>28</v>
      </c>
      <c r="L1232" s="47" t="s">
        <v>90</v>
      </c>
      <c r="M1232" s="44" t="s">
        <v>74</v>
      </c>
      <c r="N1232" s="78" t="s">
        <v>75</v>
      </c>
      <c r="O1232" s="78" t="s">
        <v>75</v>
      </c>
      <c r="P1232" s="78" t="s">
        <v>75</v>
      </c>
      <c r="Q1232" s="43" t="s">
        <v>2588</v>
      </c>
      <c r="R1232" s="53" t="s">
        <v>2153</v>
      </c>
      <c r="S1232" s="76">
        <v>417</v>
      </c>
      <c r="T1232" s="37">
        <v>1</v>
      </c>
      <c r="U1232" s="83">
        <v>1</v>
      </c>
      <c r="V1232" s="45">
        <f>SUMIF(ResumenCotizacion!$C:$C,E1232,ResumenCotizacion!$P:$P)</f>
        <v>0</v>
      </c>
      <c r="W1232" s="75">
        <f>IF(H1232="USD",S1232*SolCotizacion!$J$18,S1232)</f>
        <v>1721154.99</v>
      </c>
      <c r="X1232" s="3">
        <f>ROUND(W1232/(1-VLOOKUP("Total porcentaje:",ResumenCotizacion!$F:$H,3,0)),2)</f>
        <v>1721154.99</v>
      </c>
      <c r="Y1232" s="3">
        <f t="shared" si="59"/>
        <v>0</v>
      </c>
    </row>
    <row r="1233" spans="1:25" ht="14.25" x14ac:dyDescent="0.2">
      <c r="A1233" s="18" t="str">
        <f t="shared" si="57"/>
        <v>Catalogo principalOPEN VALUE - CSP GOBIERNOGLX-00001</v>
      </c>
      <c r="B1233" s="18" t="str">
        <f t="shared" si="58"/>
        <v>GLX-00001OPEN VALUE - CSP GOBIERNO</v>
      </c>
      <c r="C1233" s="18"/>
      <c r="D1233" s="18" t="s">
        <v>122</v>
      </c>
      <c r="E1233" s="46" t="s">
        <v>2590</v>
      </c>
      <c r="F1233" s="85" t="s">
        <v>17</v>
      </c>
      <c r="G1233" s="18" t="s">
        <v>122</v>
      </c>
      <c r="H1233" s="45" t="s">
        <v>125</v>
      </c>
      <c r="I1233" s="18" t="s">
        <v>75</v>
      </c>
      <c r="J1233" s="49" t="s">
        <v>2591</v>
      </c>
      <c r="K1233" s="48" t="s">
        <v>28</v>
      </c>
      <c r="L1233" s="47" t="s">
        <v>90</v>
      </c>
      <c r="M1233" s="44" t="s">
        <v>74</v>
      </c>
      <c r="N1233" s="78" t="s">
        <v>75</v>
      </c>
      <c r="O1233" s="78" t="s">
        <v>75</v>
      </c>
      <c r="P1233" s="78" t="s">
        <v>75</v>
      </c>
      <c r="Q1233" s="43" t="s">
        <v>2590</v>
      </c>
      <c r="R1233" s="53" t="s">
        <v>76</v>
      </c>
      <c r="S1233" s="76">
        <v>9</v>
      </c>
      <c r="T1233" s="37">
        <v>1</v>
      </c>
      <c r="U1233" s="83">
        <v>1</v>
      </c>
      <c r="V1233" s="45">
        <f>SUMIF(ResumenCotizacion!$C:$C,E1233,ResumenCotizacion!$P:$P)</f>
        <v>0</v>
      </c>
      <c r="W1233" s="75">
        <f>IF(H1233="USD",S1233*SolCotizacion!$J$18,S1233)</f>
        <v>37147.230000000003</v>
      </c>
      <c r="X1233" s="3">
        <f>ROUND(W1233/(1-VLOOKUP("Total porcentaje:",ResumenCotizacion!$F:$H,3,0)),2)</f>
        <v>37147.230000000003</v>
      </c>
      <c r="Y1233" s="3">
        <f t="shared" si="59"/>
        <v>0</v>
      </c>
    </row>
    <row r="1234" spans="1:25" ht="14.25" x14ac:dyDescent="0.2">
      <c r="A1234" s="18" t="str">
        <f t="shared" si="57"/>
        <v>Catalogo principalOPEN VALUE - CSP GOBIERNOGMS-00005</v>
      </c>
      <c r="B1234" s="18" t="str">
        <f t="shared" si="58"/>
        <v>GMS-00005OPEN VALUE - CSP GOBIERNO</v>
      </c>
      <c r="C1234" s="18"/>
      <c r="D1234" s="18" t="s">
        <v>122</v>
      </c>
      <c r="E1234" s="46" t="s">
        <v>2592</v>
      </c>
      <c r="F1234" s="85" t="s">
        <v>17</v>
      </c>
      <c r="G1234" s="18" t="s">
        <v>122</v>
      </c>
      <c r="H1234" s="45" t="s">
        <v>125</v>
      </c>
      <c r="I1234" s="18" t="s">
        <v>75</v>
      </c>
      <c r="J1234" s="49" t="s">
        <v>2593</v>
      </c>
      <c r="K1234" s="48" t="s">
        <v>28</v>
      </c>
      <c r="L1234" s="47" t="s">
        <v>90</v>
      </c>
      <c r="M1234" s="44" t="s">
        <v>74</v>
      </c>
      <c r="N1234" s="78" t="s">
        <v>75</v>
      </c>
      <c r="O1234" s="78" t="s">
        <v>75</v>
      </c>
      <c r="P1234" s="78" t="s">
        <v>75</v>
      </c>
      <c r="Q1234" s="43" t="s">
        <v>2592</v>
      </c>
      <c r="R1234" s="53" t="s">
        <v>76</v>
      </c>
      <c r="S1234" s="76">
        <v>145</v>
      </c>
      <c r="T1234" s="37">
        <v>1</v>
      </c>
      <c r="U1234" s="83">
        <v>1</v>
      </c>
      <c r="V1234" s="45">
        <f>SUMIF(ResumenCotizacion!$C:$C,E1234,ResumenCotizacion!$P:$P)</f>
        <v>0</v>
      </c>
      <c r="W1234" s="75">
        <f>IF(H1234="USD",S1234*SolCotizacion!$J$18,S1234)</f>
        <v>598483.15</v>
      </c>
      <c r="X1234" s="3">
        <f>ROUND(W1234/(1-VLOOKUP("Total porcentaje:",ResumenCotizacion!$F:$H,3,0)),2)</f>
        <v>598483.15</v>
      </c>
      <c r="Y1234" s="3">
        <f t="shared" si="59"/>
        <v>0</v>
      </c>
    </row>
    <row r="1235" spans="1:25" ht="14.25" x14ac:dyDescent="0.2">
      <c r="A1235" s="18" t="str">
        <f t="shared" si="57"/>
        <v>Catalogo principalOPEN VALUE - CSP GOBIERNOGMS-00006</v>
      </c>
      <c r="B1235" s="18" t="str">
        <f t="shared" si="58"/>
        <v>GMS-00006OPEN VALUE - CSP GOBIERNO</v>
      </c>
      <c r="C1235" s="18"/>
      <c r="D1235" s="18" t="s">
        <v>122</v>
      </c>
      <c r="E1235" s="46" t="s">
        <v>2594</v>
      </c>
      <c r="F1235" s="85" t="s">
        <v>17</v>
      </c>
      <c r="G1235" s="18" t="s">
        <v>122</v>
      </c>
      <c r="H1235" s="45" t="s">
        <v>125</v>
      </c>
      <c r="I1235" s="18" t="s">
        <v>75</v>
      </c>
      <c r="J1235" s="49" t="s">
        <v>2595</v>
      </c>
      <c r="K1235" s="48" t="s">
        <v>28</v>
      </c>
      <c r="L1235" s="47" t="s">
        <v>90</v>
      </c>
      <c r="M1235" s="44" t="s">
        <v>74</v>
      </c>
      <c r="N1235" s="78" t="s">
        <v>75</v>
      </c>
      <c r="O1235" s="78" t="s">
        <v>75</v>
      </c>
      <c r="P1235" s="78" t="s">
        <v>75</v>
      </c>
      <c r="Q1235" s="43" t="s">
        <v>2594</v>
      </c>
      <c r="R1235" s="53" t="s">
        <v>76</v>
      </c>
      <c r="S1235" s="76">
        <v>95</v>
      </c>
      <c r="T1235" s="37">
        <v>1</v>
      </c>
      <c r="U1235" s="83">
        <v>1</v>
      </c>
      <c r="V1235" s="45">
        <f>SUMIF(ResumenCotizacion!$C:$C,E1235,ResumenCotizacion!$P:$P)</f>
        <v>0</v>
      </c>
      <c r="W1235" s="75">
        <f>IF(H1235="USD",S1235*SolCotizacion!$J$18,S1235)</f>
        <v>392109.65</v>
      </c>
      <c r="X1235" s="3">
        <f>ROUND(W1235/(1-VLOOKUP("Total porcentaje:",ResumenCotizacion!$F:$H,3,0)),2)</f>
        <v>392109.65</v>
      </c>
      <c r="Y1235" s="3">
        <f t="shared" si="59"/>
        <v>0</v>
      </c>
    </row>
    <row r="1236" spans="1:25" ht="14.25" x14ac:dyDescent="0.2">
      <c r="A1236" s="18" t="str">
        <f t="shared" si="57"/>
        <v>Catalogo principalOPEN VALUE - CSP GOBIERNOGMS-00018</v>
      </c>
      <c r="B1236" s="18" t="str">
        <f t="shared" si="58"/>
        <v>GMS-00018OPEN VALUE - CSP GOBIERNO</v>
      </c>
      <c r="C1236" s="18"/>
      <c r="D1236" s="18" t="s">
        <v>122</v>
      </c>
      <c r="E1236" s="46" t="s">
        <v>2596</v>
      </c>
      <c r="F1236" s="85" t="s">
        <v>17</v>
      </c>
      <c r="G1236" s="18" t="s">
        <v>122</v>
      </c>
      <c r="H1236" s="45" t="s">
        <v>125</v>
      </c>
      <c r="I1236" s="18" t="s">
        <v>75</v>
      </c>
      <c r="J1236" s="49" t="s">
        <v>2597</v>
      </c>
      <c r="K1236" s="48" t="s">
        <v>28</v>
      </c>
      <c r="L1236" s="47" t="s">
        <v>90</v>
      </c>
      <c r="M1236" s="44" t="s">
        <v>74</v>
      </c>
      <c r="N1236" s="78" t="s">
        <v>75</v>
      </c>
      <c r="O1236" s="78" t="s">
        <v>75</v>
      </c>
      <c r="P1236" s="78" t="s">
        <v>75</v>
      </c>
      <c r="Q1236" s="43" t="s">
        <v>2596</v>
      </c>
      <c r="R1236" s="53" t="s">
        <v>76</v>
      </c>
      <c r="S1236" s="76">
        <v>79.86</v>
      </c>
      <c r="T1236" s="37">
        <v>1</v>
      </c>
      <c r="U1236" s="83">
        <v>1</v>
      </c>
      <c r="V1236" s="45">
        <f>SUMIF(ResumenCotizacion!$C:$C,E1236,ResumenCotizacion!$P:$P)</f>
        <v>0</v>
      </c>
      <c r="W1236" s="75">
        <f>IF(H1236="USD",S1236*SolCotizacion!$J$18,S1236)</f>
        <v>329619.75420000002</v>
      </c>
      <c r="X1236" s="3">
        <f>ROUND(W1236/(1-VLOOKUP("Total porcentaje:",ResumenCotizacion!$F:$H,3,0)),2)</f>
        <v>329619.75</v>
      </c>
      <c r="Y1236" s="3">
        <f t="shared" si="59"/>
        <v>0</v>
      </c>
    </row>
    <row r="1237" spans="1:25" ht="14.25" x14ac:dyDescent="0.2">
      <c r="A1237" s="18" t="str">
        <f t="shared" si="57"/>
        <v>Catalogo principalOPEN VALUE - CSP GOBIERNOGMS-00019</v>
      </c>
      <c r="B1237" s="18" t="str">
        <f t="shared" si="58"/>
        <v>GMS-00019OPEN VALUE - CSP GOBIERNO</v>
      </c>
      <c r="C1237" s="18"/>
      <c r="D1237" s="18" t="s">
        <v>122</v>
      </c>
      <c r="E1237" s="46" t="s">
        <v>2598</v>
      </c>
      <c r="F1237" s="85" t="s">
        <v>17</v>
      </c>
      <c r="G1237" s="18" t="s">
        <v>122</v>
      </c>
      <c r="H1237" s="45" t="s">
        <v>125</v>
      </c>
      <c r="I1237" s="18" t="s">
        <v>75</v>
      </c>
      <c r="J1237" s="49" t="s">
        <v>2599</v>
      </c>
      <c r="K1237" s="48" t="s">
        <v>28</v>
      </c>
      <c r="L1237" s="47" t="s">
        <v>90</v>
      </c>
      <c r="M1237" s="44" t="s">
        <v>74</v>
      </c>
      <c r="N1237" s="78" t="s">
        <v>75</v>
      </c>
      <c r="O1237" s="78" t="s">
        <v>75</v>
      </c>
      <c r="P1237" s="78" t="s">
        <v>75</v>
      </c>
      <c r="Q1237" s="43" t="s">
        <v>2598</v>
      </c>
      <c r="R1237" s="53" t="s">
        <v>76</v>
      </c>
      <c r="S1237" s="76">
        <v>51.82</v>
      </c>
      <c r="T1237" s="37">
        <v>1</v>
      </c>
      <c r="U1237" s="83">
        <v>1</v>
      </c>
      <c r="V1237" s="45">
        <f>SUMIF(ResumenCotizacion!$C:$C,E1237,ResumenCotizacion!$P:$P)</f>
        <v>0</v>
      </c>
      <c r="W1237" s="75">
        <f>IF(H1237="USD",S1237*SolCotizacion!$J$18,S1237)</f>
        <v>213885.49540000001</v>
      </c>
      <c r="X1237" s="3">
        <f>ROUND(W1237/(1-VLOOKUP("Total porcentaje:",ResumenCotizacion!$F:$H,3,0)),2)</f>
        <v>213885.5</v>
      </c>
      <c r="Y1237" s="3">
        <f t="shared" si="59"/>
        <v>0</v>
      </c>
    </row>
    <row r="1238" spans="1:25" ht="14.25" x14ac:dyDescent="0.2">
      <c r="A1238" s="18" t="str">
        <f t="shared" si="57"/>
        <v>Catalogo principalOPEN VALUE - CSP GOBIERNOGMV-00010</v>
      </c>
      <c r="B1238" s="18" t="str">
        <f t="shared" si="58"/>
        <v>GMV-00010OPEN VALUE - CSP GOBIERNO</v>
      </c>
      <c r="C1238" s="18"/>
      <c r="D1238" s="18" t="s">
        <v>122</v>
      </c>
      <c r="E1238" s="46" t="s">
        <v>2600</v>
      </c>
      <c r="F1238" s="85" t="s">
        <v>17</v>
      </c>
      <c r="G1238" s="18" t="s">
        <v>122</v>
      </c>
      <c r="H1238" s="45" t="s">
        <v>125</v>
      </c>
      <c r="I1238" s="18" t="s">
        <v>75</v>
      </c>
      <c r="J1238" s="49" t="s">
        <v>2601</v>
      </c>
      <c r="K1238" s="48" t="s">
        <v>28</v>
      </c>
      <c r="L1238" s="47" t="s">
        <v>90</v>
      </c>
      <c r="M1238" s="44" t="s">
        <v>74</v>
      </c>
      <c r="N1238" s="78" t="s">
        <v>75</v>
      </c>
      <c r="O1238" s="78" t="s">
        <v>75</v>
      </c>
      <c r="P1238" s="78" t="s">
        <v>75</v>
      </c>
      <c r="Q1238" s="43" t="s">
        <v>2600</v>
      </c>
      <c r="R1238" s="53" t="s">
        <v>76</v>
      </c>
      <c r="S1238" s="76">
        <v>123.25</v>
      </c>
      <c r="T1238" s="37">
        <v>1</v>
      </c>
      <c r="U1238" s="83">
        <v>1</v>
      </c>
      <c r="V1238" s="45">
        <f>SUMIF(ResumenCotizacion!$C:$C,E1238,ResumenCotizacion!$P:$P)</f>
        <v>0</v>
      </c>
      <c r="W1238" s="75">
        <f>IF(H1238="USD",S1238*SolCotizacion!$J$18,S1238)</f>
        <v>508710.67750000005</v>
      </c>
      <c r="X1238" s="3">
        <f>ROUND(W1238/(1-VLOOKUP("Total porcentaje:",ResumenCotizacion!$F:$H,3,0)),2)</f>
        <v>508710.68</v>
      </c>
      <c r="Y1238" s="3">
        <f t="shared" si="59"/>
        <v>0</v>
      </c>
    </row>
    <row r="1239" spans="1:25" ht="14.25" x14ac:dyDescent="0.2">
      <c r="A1239" s="18" t="str">
        <f t="shared" si="57"/>
        <v>Catalogo principalOPEN VALUE - CSP GOBIERNOGMV-00011</v>
      </c>
      <c r="B1239" s="18" t="str">
        <f t="shared" si="58"/>
        <v>GMV-00011OPEN VALUE - CSP GOBIERNO</v>
      </c>
      <c r="C1239" s="18"/>
      <c r="D1239" s="18" t="s">
        <v>122</v>
      </c>
      <c r="E1239" s="46" t="s">
        <v>2602</v>
      </c>
      <c r="F1239" s="85" t="s">
        <v>17</v>
      </c>
      <c r="G1239" s="18" t="s">
        <v>122</v>
      </c>
      <c r="H1239" s="45" t="s">
        <v>125</v>
      </c>
      <c r="I1239" s="18" t="s">
        <v>75</v>
      </c>
      <c r="J1239" s="49" t="s">
        <v>2603</v>
      </c>
      <c r="K1239" s="48" t="s">
        <v>28</v>
      </c>
      <c r="L1239" s="47" t="s">
        <v>90</v>
      </c>
      <c r="M1239" s="44" t="s">
        <v>74</v>
      </c>
      <c r="N1239" s="78" t="s">
        <v>75</v>
      </c>
      <c r="O1239" s="78" t="s">
        <v>75</v>
      </c>
      <c r="P1239" s="78" t="s">
        <v>75</v>
      </c>
      <c r="Q1239" s="43" t="s">
        <v>2602</v>
      </c>
      <c r="R1239" s="53" t="s">
        <v>76</v>
      </c>
      <c r="S1239" s="76">
        <v>80.75</v>
      </c>
      <c r="T1239" s="37">
        <v>1</v>
      </c>
      <c r="U1239" s="83">
        <v>1</v>
      </c>
      <c r="V1239" s="45">
        <f>SUMIF(ResumenCotizacion!$C:$C,E1239,ResumenCotizacion!$P:$P)</f>
        <v>0</v>
      </c>
      <c r="W1239" s="75">
        <f>IF(H1239="USD",S1239*SolCotizacion!$J$18,S1239)</f>
        <v>333293.20250000001</v>
      </c>
      <c r="X1239" s="3">
        <f>ROUND(W1239/(1-VLOOKUP("Total porcentaje:",ResumenCotizacion!$F:$H,3,0)),2)</f>
        <v>333293.2</v>
      </c>
      <c r="Y1239" s="3">
        <f t="shared" si="59"/>
        <v>0</v>
      </c>
    </row>
    <row r="1240" spans="1:25" ht="14.25" x14ac:dyDescent="0.2">
      <c r="A1240" s="18" t="str">
        <f t="shared" si="57"/>
        <v>Catalogo principalOPEN VALUE - CSP GOBIERNOGMY-00005</v>
      </c>
      <c r="B1240" s="18" t="str">
        <f t="shared" si="58"/>
        <v>GMY-00005OPEN VALUE - CSP GOBIERNO</v>
      </c>
      <c r="C1240" s="18"/>
      <c r="D1240" s="18" t="s">
        <v>122</v>
      </c>
      <c r="E1240" s="46" t="s">
        <v>2604</v>
      </c>
      <c r="F1240" s="85" t="s">
        <v>17</v>
      </c>
      <c r="G1240" s="18" t="s">
        <v>122</v>
      </c>
      <c r="H1240" s="45" t="s">
        <v>125</v>
      </c>
      <c r="I1240" s="18" t="s">
        <v>75</v>
      </c>
      <c r="J1240" s="49" t="s">
        <v>2605</v>
      </c>
      <c r="K1240" s="48" t="s">
        <v>28</v>
      </c>
      <c r="L1240" s="47" t="s">
        <v>90</v>
      </c>
      <c r="M1240" s="44" t="s">
        <v>74</v>
      </c>
      <c r="N1240" s="78" t="s">
        <v>75</v>
      </c>
      <c r="O1240" s="78" t="s">
        <v>75</v>
      </c>
      <c r="P1240" s="78" t="s">
        <v>75</v>
      </c>
      <c r="Q1240" s="43" t="s">
        <v>2604</v>
      </c>
      <c r="R1240" s="53" t="s">
        <v>76</v>
      </c>
      <c r="S1240" s="76">
        <v>145</v>
      </c>
      <c r="T1240" s="37">
        <v>1</v>
      </c>
      <c r="U1240" s="83">
        <v>1</v>
      </c>
      <c r="V1240" s="45">
        <f>SUMIF(ResumenCotizacion!$C:$C,E1240,ResumenCotizacion!$P:$P)</f>
        <v>0</v>
      </c>
      <c r="W1240" s="75">
        <f>IF(H1240="USD",S1240*SolCotizacion!$J$18,S1240)</f>
        <v>598483.15</v>
      </c>
      <c r="X1240" s="3">
        <f>ROUND(W1240/(1-VLOOKUP("Total porcentaje:",ResumenCotizacion!$F:$H,3,0)),2)</f>
        <v>598483.15</v>
      </c>
      <c r="Y1240" s="3">
        <f t="shared" si="59"/>
        <v>0</v>
      </c>
    </row>
    <row r="1241" spans="1:25" ht="14.25" x14ac:dyDescent="0.2">
      <c r="A1241" s="18" t="str">
        <f t="shared" si="57"/>
        <v>Catalogo principalOPEN VALUE - CSP GOBIERNOGMY-00006</v>
      </c>
      <c r="B1241" s="18" t="str">
        <f t="shared" si="58"/>
        <v>GMY-00006OPEN VALUE - CSP GOBIERNO</v>
      </c>
      <c r="C1241" s="18"/>
      <c r="D1241" s="18" t="s">
        <v>122</v>
      </c>
      <c r="E1241" s="46" t="s">
        <v>2606</v>
      </c>
      <c r="F1241" s="85" t="s">
        <v>17</v>
      </c>
      <c r="G1241" s="18" t="s">
        <v>122</v>
      </c>
      <c r="H1241" s="45" t="s">
        <v>125</v>
      </c>
      <c r="I1241" s="18" t="s">
        <v>75</v>
      </c>
      <c r="J1241" s="49" t="s">
        <v>2607</v>
      </c>
      <c r="K1241" s="48" t="s">
        <v>28</v>
      </c>
      <c r="L1241" s="47" t="s">
        <v>90</v>
      </c>
      <c r="M1241" s="44" t="s">
        <v>74</v>
      </c>
      <c r="N1241" s="78" t="s">
        <v>75</v>
      </c>
      <c r="O1241" s="78" t="s">
        <v>75</v>
      </c>
      <c r="P1241" s="78" t="s">
        <v>75</v>
      </c>
      <c r="Q1241" s="43" t="s">
        <v>2606</v>
      </c>
      <c r="R1241" s="53" t="s">
        <v>76</v>
      </c>
      <c r="S1241" s="76">
        <v>95</v>
      </c>
      <c r="T1241" s="37">
        <v>1</v>
      </c>
      <c r="U1241" s="83">
        <v>1</v>
      </c>
      <c r="V1241" s="45">
        <f>SUMIF(ResumenCotizacion!$C:$C,E1241,ResumenCotizacion!$P:$P)</f>
        <v>0</v>
      </c>
      <c r="W1241" s="75">
        <f>IF(H1241="USD",S1241*SolCotizacion!$J$18,S1241)</f>
        <v>392109.65</v>
      </c>
      <c r="X1241" s="3">
        <f>ROUND(W1241/(1-VLOOKUP("Total porcentaje:",ResumenCotizacion!$F:$H,3,0)),2)</f>
        <v>392109.65</v>
      </c>
      <c r="Y1241" s="3">
        <f t="shared" si="59"/>
        <v>0</v>
      </c>
    </row>
    <row r="1242" spans="1:25" ht="14.25" x14ac:dyDescent="0.2">
      <c r="A1242" s="18" t="str">
        <f t="shared" si="57"/>
        <v>Catalogo principalOPEN VALUE - CSP GOBIERNOGMY-00013</v>
      </c>
      <c r="B1242" s="18" t="str">
        <f t="shared" si="58"/>
        <v>GMY-00013OPEN VALUE - CSP GOBIERNO</v>
      </c>
      <c r="C1242" s="18"/>
      <c r="D1242" s="18" t="s">
        <v>122</v>
      </c>
      <c r="E1242" s="46" t="s">
        <v>2608</v>
      </c>
      <c r="F1242" s="85" t="s">
        <v>17</v>
      </c>
      <c r="G1242" s="18" t="s">
        <v>122</v>
      </c>
      <c r="H1242" s="45" t="s">
        <v>125</v>
      </c>
      <c r="I1242" s="18" t="s">
        <v>75</v>
      </c>
      <c r="J1242" s="49" t="s">
        <v>2609</v>
      </c>
      <c r="K1242" s="48" t="s">
        <v>28</v>
      </c>
      <c r="L1242" s="47" t="s">
        <v>90</v>
      </c>
      <c r="M1242" s="44" t="s">
        <v>74</v>
      </c>
      <c r="N1242" s="78" t="s">
        <v>75</v>
      </c>
      <c r="O1242" s="78" t="s">
        <v>75</v>
      </c>
      <c r="P1242" s="78" t="s">
        <v>75</v>
      </c>
      <c r="Q1242" s="43" t="s">
        <v>2608</v>
      </c>
      <c r="R1242" s="53" t="s">
        <v>76</v>
      </c>
      <c r="S1242" s="76">
        <v>58.52</v>
      </c>
      <c r="T1242" s="37">
        <v>1</v>
      </c>
      <c r="U1242" s="83">
        <v>1</v>
      </c>
      <c r="V1242" s="45">
        <f>SUMIF(ResumenCotizacion!$C:$C,E1242,ResumenCotizacion!$P:$P)</f>
        <v>0</v>
      </c>
      <c r="W1242" s="75">
        <f>IF(H1242="USD",S1242*SolCotizacion!$J$18,S1242)</f>
        <v>241539.54440000001</v>
      </c>
      <c r="X1242" s="3">
        <f>ROUND(W1242/(1-VLOOKUP("Total porcentaje:",ResumenCotizacion!$F:$H,3,0)),2)</f>
        <v>241539.54</v>
      </c>
      <c r="Y1242" s="3">
        <f t="shared" si="59"/>
        <v>0</v>
      </c>
    </row>
    <row r="1243" spans="1:25" ht="14.25" x14ac:dyDescent="0.2">
      <c r="A1243" s="18" t="str">
        <f t="shared" si="57"/>
        <v>Catalogo principalOPEN VALUE - CSP GOBIERNOGMY-00018</v>
      </c>
      <c r="B1243" s="18" t="str">
        <f t="shared" si="58"/>
        <v>GMY-00018OPEN VALUE - CSP GOBIERNO</v>
      </c>
      <c r="C1243" s="18"/>
      <c r="D1243" s="18" t="s">
        <v>122</v>
      </c>
      <c r="E1243" s="46" t="s">
        <v>2610</v>
      </c>
      <c r="F1243" s="85" t="s">
        <v>17</v>
      </c>
      <c r="G1243" s="18" t="s">
        <v>122</v>
      </c>
      <c r="H1243" s="45" t="s">
        <v>125</v>
      </c>
      <c r="I1243" s="18" t="s">
        <v>75</v>
      </c>
      <c r="J1243" s="49" t="s">
        <v>2611</v>
      </c>
      <c r="K1243" s="48" t="s">
        <v>28</v>
      </c>
      <c r="L1243" s="47" t="s">
        <v>90</v>
      </c>
      <c r="M1243" s="44" t="s">
        <v>74</v>
      </c>
      <c r="N1243" s="78" t="s">
        <v>75</v>
      </c>
      <c r="O1243" s="78" t="s">
        <v>75</v>
      </c>
      <c r="P1243" s="78" t="s">
        <v>75</v>
      </c>
      <c r="Q1243" s="43" t="s">
        <v>2610</v>
      </c>
      <c r="R1243" s="53" t="s">
        <v>76</v>
      </c>
      <c r="S1243" s="76">
        <v>50</v>
      </c>
      <c r="T1243" s="37">
        <v>1</v>
      </c>
      <c r="U1243" s="83">
        <v>1</v>
      </c>
      <c r="V1243" s="45">
        <f>SUMIF(ResumenCotizacion!$C:$C,E1243,ResumenCotizacion!$P:$P)</f>
        <v>0</v>
      </c>
      <c r="W1243" s="75">
        <f>IF(H1243="USD",S1243*SolCotizacion!$J$18,S1243)</f>
        <v>206373.5</v>
      </c>
      <c r="X1243" s="3">
        <f>ROUND(W1243/(1-VLOOKUP("Total porcentaje:",ResumenCotizacion!$F:$H,3,0)),2)</f>
        <v>206373.5</v>
      </c>
      <c r="Y1243" s="3">
        <f t="shared" si="59"/>
        <v>0</v>
      </c>
    </row>
    <row r="1244" spans="1:25" ht="14.25" x14ac:dyDescent="0.2">
      <c r="A1244" s="18" t="str">
        <f t="shared" si="57"/>
        <v>Catalogo principalOPEN VALUE - CSP GOBIERNOGMY-00023</v>
      </c>
      <c r="B1244" s="18" t="str">
        <f t="shared" si="58"/>
        <v>GMY-00023OPEN VALUE - CSP GOBIERNO</v>
      </c>
      <c r="C1244" s="18"/>
      <c r="D1244" s="18" t="s">
        <v>122</v>
      </c>
      <c r="E1244" s="46" t="s">
        <v>2612</v>
      </c>
      <c r="F1244" s="85" t="s">
        <v>17</v>
      </c>
      <c r="G1244" s="18" t="s">
        <v>122</v>
      </c>
      <c r="H1244" s="45" t="s">
        <v>125</v>
      </c>
      <c r="I1244" s="18" t="s">
        <v>75</v>
      </c>
      <c r="J1244" s="49" t="s">
        <v>2613</v>
      </c>
      <c r="K1244" s="48" t="s">
        <v>28</v>
      </c>
      <c r="L1244" s="47" t="s">
        <v>90</v>
      </c>
      <c r="M1244" s="44" t="s">
        <v>74</v>
      </c>
      <c r="N1244" s="78" t="s">
        <v>75</v>
      </c>
      <c r="O1244" s="78" t="s">
        <v>75</v>
      </c>
      <c r="P1244" s="78" t="s">
        <v>75</v>
      </c>
      <c r="Q1244" s="43" t="s">
        <v>2612</v>
      </c>
      <c r="R1244" s="53" t="s">
        <v>76</v>
      </c>
      <c r="S1244" s="76">
        <v>76</v>
      </c>
      <c r="T1244" s="37">
        <v>1</v>
      </c>
      <c r="U1244" s="83">
        <v>1</v>
      </c>
      <c r="V1244" s="45">
        <f>SUMIF(ResumenCotizacion!$C:$C,E1244,ResumenCotizacion!$P:$P)</f>
        <v>0</v>
      </c>
      <c r="W1244" s="75">
        <f>IF(H1244="USD",S1244*SolCotizacion!$J$18,S1244)</f>
        <v>313687.72000000003</v>
      </c>
      <c r="X1244" s="3">
        <f>ROUND(W1244/(1-VLOOKUP("Total porcentaje:",ResumenCotizacion!$F:$H,3,0)),2)</f>
        <v>313687.71999999997</v>
      </c>
      <c r="Y1244" s="3">
        <f t="shared" si="59"/>
        <v>0</v>
      </c>
    </row>
    <row r="1245" spans="1:25" ht="14.25" x14ac:dyDescent="0.2">
      <c r="A1245" s="18" t="str">
        <f t="shared" si="57"/>
        <v>Catalogo principalOPEN VALUE - CSP GOBIERNOGN9-00005</v>
      </c>
      <c r="B1245" s="18" t="str">
        <f t="shared" si="58"/>
        <v>GN9-00005OPEN VALUE - CSP GOBIERNO</v>
      </c>
      <c r="C1245" s="18"/>
      <c r="D1245" s="18" t="s">
        <v>122</v>
      </c>
      <c r="E1245" s="46" t="s">
        <v>2614</v>
      </c>
      <c r="F1245" s="85" t="s">
        <v>17</v>
      </c>
      <c r="G1245" s="18" t="s">
        <v>122</v>
      </c>
      <c r="H1245" s="45" t="s">
        <v>125</v>
      </c>
      <c r="I1245" s="18" t="s">
        <v>75</v>
      </c>
      <c r="J1245" s="49" t="s">
        <v>2615</v>
      </c>
      <c r="K1245" s="48" t="s">
        <v>28</v>
      </c>
      <c r="L1245" s="47" t="s">
        <v>90</v>
      </c>
      <c r="M1245" s="44" t="s">
        <v>74</v>
      </c>
      <c r="N1245" s="78" t="s">
        <v>75</v>
      </c>
      <c r="O1245" s="78" t="s">
        <v>75</v>
      </c>
      <c r="P1245" s="78" t="s">
        <v>75</v>
      </c>
      <c r="Q1245" s="43" t="s">
        <v>2614</v>
      </c>
      <c r="R1245" s="53" t="s">
        <v>76</v>
      </c>
      <c r="S1245" s="76">
        <v>6</v>
      </c>
      <c r="T1245" s="37">
        <v>1</v>
      </c>
      <c r="U1245" s="83">
        <v>1</v>
      </c>
      <c r="V1245" s="45">
        <f>SUMIF(ResumenCotizacion!$C:$C,E1245,ResumenCotizacion!$P:$P)</f>
        <v>0</v>
      </c>
      <c r="W1245" s="75">
        <f>IF(H1245="USD",S1245*SolCotizacion!$J$18,S1245)</f>
        <v>24764.82</v>
      </c>
      <c r="X1245" s="3">
        <f>ROUND(W1245/(1-VLOOKUP("Total porcentaje:",ResumenCotizacion!$F:$H,3,0)),2)</f>
        <v>24764.82</v>
      </c>
      <c r="Y1245" s="3">
        <f t="shared" si="59"/>
        <v>0</v>
      </c>
    </row>
    <row r="1246" spans="1:25" ht="14.25" x14ac:dyDescent="0.2">
      <c r="A1246" s="18" t="str">
        <f t="shared" si="57"/>
        <v>Catalogo principalOPEN VALUE - CSP GOBIERNOGNJ-00005</v>
      </c>
      <c r="B1246" s="18" t="str">
        <f t="shared" si="58"/>
        <v>GNJ-00005OPEN VALUE - CSP GOBIERNO</v>
      </c>
      <c r="C1246" s="18"/>
      <c r="D1246" s="18" t="s">
        <v>122</v>
      </c>
      <c r="E1246" s="46" t="s">
        <v>2616</v>
      </c>
      <c r="F1246" s="85" t="s">
        <v>17</v>
      </c>
      <c r="G1246" s="18" t="s">
        <v>122</v>
      </c>
      <c r="H1246" s="45" t="s">
        <v>125</v>
      </c>
      <c r="I1246" s="18" t="s">
        <v>75</v>
      </c>
      <c r="J1246" s="49" t="s">
        <v>2617</v>
      </c>
      <c r="K1246" s="48" t="s">
        <v>28</v>
      </c>
      <c r="L1246" s="47" t="s">
        <v>90</v>
      </c>
      <c r="M1246" s="44" t="s">
        <v>74</v>
      </c>
      <c r="N1246" s="78" t="s">
        <v>75</v>
      </c>
      <c r="O1246" s="78" t="s">
        <v>75</v>
      </c>
      <c r="P1246" s="78" t="s">
        <v>75</v>
      </c>
      <c r="Q1246" s="43" t="s">
        <v>2616</v>
      </c>
      <c r="R1246" s="53" t="s">
        <v>76</v>
      </c>
      <c r="S1246" s="76">
        <v>145</v>
      </c>
      <c r="T1246" s="37">
        <v>1</v>
      </c>
      <c r="U1246" s="83">
        <v>1</v>
      </c>
      <c r="V1246" s="45">
        <f>SUMIF(ResumenCotizacion!$C:$C,E1246,ResumenCotizacion!$P:$P)</f>
        <v>0</v>
      </c>
      <c r="W1246" s="75">
        <f>IF(H1246="USD",S1246*SolCotizacion!$J$18,S1246)</f>
        <v>598483.15</v>
      </c>
      <c r="X1246" s="3">
        <f>ROUND(W1246/(1-VLOOKUP("Total porcentaje:",ResumenCotizacion!$F:$H,3,0)),2)</f>
        <v>598483.15</v>
      </c>
      <c r="Y1246" s="3">
        <f t="shared" si="59"/>
        <v>0</v>
      </c>
    </row>
    <row r="1247" spans="1:25" ht="14.25" x14ac:dyDescent="0.2">
      <c r="A1247" s="18" t="str">
        <f t="shared" si="57"/>
        <v>Catalogo principalOPEN VALUE - CSP GOBIERNOGNJ-00006</v>
      </c>
      <c r="B1247" s="18" t="str">
        <f t="shared" si="58"/>
        <v>GNJ-00006OPEN VALUE - CSP GOBIERNO</v>
      </c>
      <c r="C1247" s="18"/>
      <c r="D1247" s="18" t="s">
        <v>122</v>
      </c>
      <c r="E1247" s="46" t="s">
        <v>2618</v>
      </c>
      <c r="F1247" s="85" t="s">
        <v>17</v>
      </c>
      <c r="G1247" s="18" t="s">
        <v>122</v>
      </c>
      <c r="H1247" s="45" t="s">
        <v>125</v>
      </c>
      <c r="I1247" s="18" t="s">
        <v>75</v>
      </c>
      <c r="J1247" s="49" t="s">
        <v>2619</v>
      </c>
      <c r="K1247" s="48" t="s">
        <v>28</v>
      </c>
      <c r="L1247" s="47" t="s">
        <v>90</v>
      </c>
      <c r="M1247" s="44" t="s">
        <v>74</v>
      </c>
      <c r="N1247" s="78" t="s">
        <v>75</v>
      </c>
      <c r="O1247" s="78" t="s">
        <v>75</v>
      </c>
      <c r="P1247" s="78" t="s">
        <v>75</v>
      </c>
      <c r="Q1247" s="43" t="s">
        <v>2618</v>
      </c>
      <c r="R1247" s="53" t="s">
        <v>76</v>
      </c>
      <c r="S1247" s="76">
        <v>95</v>
      </c>
      <c r="T1247" s="37">
        <v>1</v>
      </c>
      <c r="U1247" s="83">
        <v>1</v>
      </c>
      <c r="V1247" s="45">
        <f>SUMIF(ResumenCotizacion!$C:$C,E1247,ResumenCotizacion!$P:$P)</f>
        <v>0</v>
      </c>
      <c r="W1247" s="75">
        <f>IF(H1247="USD",S1247*SolCotizacion!$J$18,S1247)</f>
        <v>392109.65</v>
      </c>
      <c r="X1247" s="3">
        <f>ROUND(W1247/(1-VLOOKUP("Total porcentaje:",ResumenCotizacion!$F:$H,3,0)),2)</f>
        <v>392109.65</v>
      </c>
      <c r="Y1247" s="3">
        <f t="shared" si="59"/>
        <v>0</v>
      </c>
    </row>
    <row r="1248" spans="1:25" ht="14.25" x14ac:dyDescent="0.2">
      <c r="A1248" s="18" t="str">
        <f t="shared" si="57"/>
        <v>Catalogo principalOPEN VALUE - CSP GOBIERNOGNT-00005</v>
      </c>
      <c r="B1248" s="18" t="str">
        <f t="shared" si="58"/>
        <v>GNT-00005OPEN VALUE - CSP GOBIERNO</v>
      </c>
      <c r="C1248" s="18"/>
      <c r="D1248" s="18" t="s">
        <v>122</v>
      </c>
      <c r="E1248" s="46" t="s">
        <v>2620</v>
      </c>
      <c r="F1248" s="85" t="s">
        <v>17</v>
      </c>
      <c r="G1248" s="18" t="s">
        <v>122</v>
      </c>
      <c r="H1248" s="45" t="s">
        <v>125</v>
      </c>
      <c r="I1248" s="18" t="s">
        <v>75</v>
      </c>
      <c r="J1248" s="49" t="s">
        <v>2621</v>
      </c>
      <c r="K1248" s="48" t="s">
        <v>28</v>
      </c>
      <c r="L1248" s="47" t="s">
        <v>90</v>
      </c>
      <c r="M1248" s="44" t="s">
        <v>74</v>
      </c>
      <c r="N1248" s="78" t="s">
        <v>75</v>
      </c>
      <c r="O1248" s="78" t="s">
        <v>75</v>
      </c>
      <c r="P1248" s="78" t="s">
        <v>75</v>
      </c>
      <c r="Q1248" s="43" t="s">
        <v>2620</v>
      </c>
      <c r="R1248" s="53" t="s">
        <v>76</v>
      </c>
      <c r="S1248" s="76">
        <v>145</v>
      </c>
      <c r="T1248" s="37">
        <v>1</v>
      </c>
      <c r="U1248" s="83">
        <v>1</v>
      </c>
      <c r="V1248" s="45">
        <f>SUMIF(ResumenCotizacion!$C:$C,E1248,ResumenCotizacion!$P:$P)</f>
        <v>0</v>
      </c>
      <c r="W1248" s="75">
        <f>IF(H1248="USD",S1248*SolCotizacion!$J$18,S1248)</f>
        <v>598483.15</v>
      </c>
      <c r="X1248" s="3">
        <f>ROUND(W1248/(1-VLOOKUP("Total porcentaje:",ResumenCotizacion!$F:$H,3,0)),2)</f>
        <v>598483.15</v>
      </c>
      <c r="Y1248" s="3">
        <f t="shared" si="59"/>
        <v>0</v>
      </c>
    </row>
    <row r="1249" spans="1:25" ht="14.25" x14ac:dyDescent="0.2">
      <c r="A1249" s="18" t="str">
        <f t="shared" si="57"/>
        <v>Catalogo principalOPEN VALUE - CSP GOBIERNOGNT-00006</v>
      </c>
      <c r="B1249" s="18" t="str">
        <f t="shared" si="58"/>
        <v>GNT-00006OPEN VALUE - CSP GOBIERNO</v>
      </c>
      <c r="C1249" s="18"/>
      <c r="D1249" s="18" t="s">
        <v>122</v>
      </c>
      <c r="E1249" s="46" t="s">
        <v>2622</v>
      </c>
      <c r="F1249" s="85" t="s">
        <v>17</v>
      </c>
      <c r="G1249" s="18" t="s">
        <v>122</v>
      </c>
      <c r="H1249" s="45" t="s">
        <v>125</v>
      </c>
      <c r="I1249" s="18" t="s">
        <v>75</v>
      </c>
      <c r="J1249" s="49" t="s">
        <v>2623</v>
      </c>
      <c r="K1249" s="48" t="s">
        <v>28</v>
      </c>
      <c r="L1249" s="47" t="s">
        <v>90</v>
      </c>
      <c r="M1249" s="44" t="s">
        <v>74</v>
      </c>
      <c r="N1249" s="78" t="s">
        <v>75</v>
      </c>
      <c r="O1249" s="78" t="s">
        <v>75</v>
      </c>
      <c r="P1249" s="78" t="s">
        <v>75</v>
      </c>
      <c r="Q1249" s="43" t="s">
        <v>2622</v>
      </c>
      <c r="R1249" s="53" t="s">
        <v>76</v>
      </c>
      <c r="S1249" s="76">
        <v>95</v>
      </c>
      <c r="T1249" s="37">
        <v>1</v>
      </c>
      <c r="U1249" s="83">
        <v>1</v>
      </c>
      <c r="V1249" s="45">
        <f>SUMIF(ResumenCotizacion!$C:$C,E1249,ResumenCotizacion!$P:$P)</f>
        <v>0</v>
      </c>
      <c r="W1249" s="75">
        <f>IF(H1249="USD",S1249*SolCotizacion!$J$18,S1249)</f>
        <v>392109.65</v>
      </c>
      <c r="X1249" s="3">
        <f>ROUND(W1249/(1-VLOOKUP("Total porcentaje:",ResumenCotizacion!$F:$H,3,0)),2)</f>
        <v>392109.65</v>
      </c>
      <c r="Y1249" s="3">
        <f t="shared" si="59"/>
        <v>0</v>
      </c>
    </row>
    <row r="1250" spans="1:25" ht="14.25" x14ac:dyDescent="0.2">
      <c r="A1250" s="18" t="str">
        <f t="shared" si="57"/>
        <v>Catalogo principalOPEN VALUE - CSP GOBIERNOGNT-00014</v>
      </c>
      <c r="B1250" s="18" t="str">
        <f t="shared" si="58"/>
        <v>GNT-00014OPEN VALUE - CSP GOBIERNO</v>
      </c>
      <c r="C1250" s="18"/>
      <c r="D1250" s="18" t="s">
        <v>122</v>
      </c>
      <c r="E1250" s="46" t="s">
        <v>2624</v>
      </c>
      <c r="F1250" s="85" t="s">
        <v>17</v>
      </c>
      <c r="G1250" s="18" t="s">
        <v>122</v>
      </c>
      <c r="H1250" s="45" t="s">
        <v>125</v>
      </c>
      <c r="I1250" s="18" t="s">
        <v>75</v>
      </c>
      <c r="J1250" s="49" t="s">
        <v>2625</v>
      </c>
      <c r="K1250" s="48" t="s">
        <v>28</v>
      </c>
      <c r="L1250" s="47" t="s">
        <v>90</v>
      </c>
      <c r="M1250" s="44" t="s">
        <v>74</v>
      </c>
      <c r="N1250" s="78" t="s">
        <v>75</v>
      </c>
      <c r="O1250" s="78" t="s">
        <v>75</v>
      </c>
      <c r="P1250" s="78" t="s">
        <v>75</v>
      </c>
      <c r="Q1250" s="43" t="s">
        <v>2624</v>
      </c>
      <c r="R1250" s="53" t="s">
        <v>76</v>
      </c>
      <c r="S1250" s="76">
        <v>50</v>
      </c>
      <c r="T1250" s="37">
        <v>1</v>
      </c>
      <c r="U1250" s="83">
        <v>1</v>
      </c>
      <c r="V1250" s="45">
        <f>SUMIF(ResumenCotizacion!$C:$C,E1250,ResumenCotizacion!$P:$P)</f>
        <v>0</v>
      </c>
      <c r="W1250" s="75">
        <f>IF(H1250="USD",S1250*SolCotizacion!$J$18,S1250)</f>
        <v>206373.5</v>
      </c>
      <c r="X1250" s="3">
        <f>ROUND(W1250/(1-VLOOKUP("Total porcentaje:",ResumenCotizacion!$F:$H,3,0)),2)</f>
        <v>206373.5</v>
      </c>
      <c r="Y1250" s="3">
        <f t="shared" si="59"/>
        <v>0</v>
      </c>
    </row>
    <row r="1251" spans="1:25" ht="14.25" x14ac:dyDescent="0.2">
      <c r="A1251" s="18" t="str">
        <f t="shared" si="57"/>
        <v>Catalogo principalOPEN VALUE - CSP GOBIERNOGNT-00019</v>
      </c>
      <c r="B1251" s="18" t="str">
        <f t="shared" si="58"/>
        <v>GNT-00019OPEN VALUE - CSP GOBIERNO</v>
      </c>
      <c r="C1251" s="18"/>
      <c r="D1251" s="18" t="s">
        <v>122</v>
      </c>
      <c r="E1251" s="46" t="s">
        <v>2626</v>
      </c>
      <c r="F1251" s="85" t="s">
        <v>17</v>
      </c>
      <c r="G1251" s="18" t="s">
        <v>122</v>
      </c>
      <c r="H1251" s="45" t="s">
        <v>125</v>
      </c>
      <c r="I1251" s="18" t="s">
        <v>75</v>
      </c>
      <c r="J1251" s="49" t="s">
        <v>2627</v>
      </c>
      <c r="K1251" s="48" t="s">
        <v>28</v>
      </c>
      <c r="L1251" s="47" t="s">
        <v>90</v>
      </c>
      <c r="M1251" s="44" t="s">
        <v>74</v>
      </c>
      <c r="N1251" s="78" t="s">
        <v>75</v>
      </c>
      <c r="O1251" s="78" t="s">
        <v>75</v>
      </c>
      <c r="P1251" s="78" t="s">
        <v>75</v>
      </c>
      <c r="Q1251" s="43" t="s">
        <v>2626</v>
      </c>
      <c r="R1251" s="53" t="s">
        <v>76</v>
      </c>
      <c r="S1251" s="76">
        <v>76</v>
      </c>
      <c r="T1251" s="37">
        <v>1</v>
      </c>
      <c r="U1251" s="83">
        <v>1</v>
      </c>
      <c r="V1251" s="45">
        <f>SUMIF(ResumenCotizacion!$C:$C,E1251,ResumenCotizacion!$P:$P)</f>
        <v>0</v>
      </c>
      <c r="W1251" s="75">
        <f>IF(H1251="USD",S1251*SolCotizacion!$J$18,S1251)</f>
        <v>313687.72000000003</v>
      </c>
      <c r="X1251" s="3">
        <f>ROUND(W1251/(1-VLOOKUP("Total porcentaje:",ResumenCotizacion!$F:$H,3,0)),2)</f>
        <v>313687.71999999997</v>
      </c>
      <c r="Y1251" s="3">
        <f t="shared" si="59"/>
        <v>0</v>
      </c>
    </row>
    <row r="1252" spans="1:25" ht="14.25" x14ac:dyDescent="0.2">
      <c r="A1252" s="18" t="str">
        <f t="shared" si="57"/>
        <v>Catalogo principalOPEN VALUE - CSP GOBIERNOGNT-00024</v>
      </c>
      <c r="B1252" s="18" t="str">
        <f t="shared" si="58"/>
        <v>GNT-00024OPEN VALUE - CSP GOBIERNO</v>
      </c>
      <c r="C1252" s="18"/>
      <c r="D1252" s="18" t="s">
        <v>122</v>
      </c>
      <c r="E1252" s="46" t="s">
        <v>2628</v>
      </c>
      <c r="F1252" s="85" t="s">
        <v>17</v>
      </c>
      <c r="G1252" s="18" t="s">
        <v>122</v>
      </c>
      <c r="H1252" s="45" t="s">
        <v>125</v>
      </c>
      <c r="I1252" s="18" t="s">
        <v>75</v>
      </c>
      <c r="J1252" s="49" t="s">
        <v>2629</v>
      </c>
      <c r="K1252" s="48" t="s">
        <v>28</v>
      </c>
      <c r="L1252" s="47" t="s">
        <v>90</v>
      </c>
      <c r="M1252" s="44" t="s">
        <v>74</v>
      </c>
      <c r="N1252" s="78" t="s">
        <v>75</v>
      </c>
      <c r="O1252" s="78" t="s">
        <v>75</v>
      </c>
      <c r="P1252" s="78" t="s">
        <v>75</v>
      </c>
      <c r="Q1252" s="43" t="s">
        <v>2628</v>
      </c>
      <c r="R1252" s="53" t="s">
        <v>76</v>
      </c>
      <c r="S1252" s="76">
        <v>58.52</v>
      </c>
      <c r="T1252" s="37">
        <v>1</v>
      </c>
      <c r="U1252" s="83">
        <v>1</v>
      </c>
      <c r="V1252" s="45">
        <f>SUMIF(ResumenCotizacion!$C:$C,E1252,ResumenCotizacion!$P:$P)</f>
        <v>0</v>
      </c>
      <c r="W1252" s="75">
        <f>IF(H1252="USD",S1252*SolCotizacion!$J$18,S1252)</f>
        <v>241539.54440000001</v>
      </c>
      <c r="X1252" s="3">
        <f>ROUND(W1252/(1-VLOOKUP("Total porcentaje:",ResumenCotizacion!$F:$H,3,0)),2)</f>
        <v>241539.54</v>
      </c>
      <c r="Y1252" s="3">
        <f t="shared" si="59"/>
        <v>0</v>
      </c>
    </row>
    <row r="1253" spans="1:25" ht="14.25" x14ac:dyDescent="0.2">
      <c r="A1253" s="18" t="str">
        <f t="shared" si="57"/>
        <v>Catalogo principalOPEN VALUE - CSP GOBIERNOGNW-00007</v>
      </c>
      <c r="B1253" s="18" t="str">
        <f t="shared" si="58"/>
        <v>GNW-00007OPEN VALUE - CSP GOBIERNO</v>
      </c>
      <c r="C1253" s="18"/>
      <c r="D1253" s="18" t="s">
        <v>122</v>
      </c>
      <c r="E1253" s="46" t="s">
        <v>2630</v>
      </c>
      <c r="F1253" s="85" t="s">
        <v>17</v>
      </c>
      <c r="G1253" s="18" t="s">
        <v>122</v>
      </c>
      <c r="H1253" s="45" t="s">
        <v>125</v>
      </c>
      <c r="I1253" s="18" t="s">
        <v>75</v>
      </c>
      <c r="J1253" s="49" t="s">
        <v>2631</v>
      </c>
      <c r="K1253" s="48" t="s">
        <v>28</v>
      </c>
      <c r="L1253" s="47" t="s">
        <v>90</v>
      </c>
      <c r="M1253" s="44" t="s">
        <v>74</v>
      </c>
      <c r="N1253" s="78" t="s">
        <v>75</v>
      </c>
      <c r="O1253" s="78" t="s">
        <v>75</v>
      </c>
      <c r="P1253" s="78" t="s">
        <v>75</v>
      </c>
      <c r="Q1253" s="43" t="s">
        <v>2630</v>
      </c>
      <c r="R1253" s="53" t="s">
        <v>76</v>
      </c>
      <c r="S1253" s="76">
        <v>145</v>
      </c>
      <c r="T1253" s="37">
        <v>1</v>
      </c>
      <c r="U1253" s="83">
        <v>1</v>
      </c>
      <c r="V1253" s="45">
        <f>SUMIF(ResumenCotizacion!$C:$C,E1253,ResumenCotizacion!$P:$P)</f>
        <v>0</v>
      </c>
      <c r="W1253" s="75">
        <f>IF(H1253="USD",S1253*SolCotizacion!$J$18,S1253)</f>
        <v>598483.15</v>
      </c>
      <c r="X1253" s="3">
        <f>ROUND(W1253/(1-VLOOKUP("Total porcentaje:",ResumenCotizacion!$F:$H,3,0)),2)</f>
        <v>598483.15</v>
      </c>
      <c r="Y1253" s="3">
        <f t="shared" si="59"/>
        <v>0</v>
      </c>
    </row>
    <row r="1254" spans="1:25" ht="14.25" x14ac:dyDescent="0.2">
      <c r="A1254" s="18" t="str">
        <f t="shared" si="57"/>
        <v>Catalogo principalOPEN VALUE - CSP GOBIERNOGNW-00008</v>
      </c>
      <c r="B1254" s="18" t="str">
        <f t="shared" si="58"/>
        <v>GNW-00008OPEN VALUE - CSP GOBIERNO</v>
      </c>
      <c r="C1254" s="18"/>
      <c r="D1254" s="18" t="s">
        <v>122</v>
      </c>
      <c r="E1254" s="46" t="s">
        <v>2632</v>
      </c>
      <c r="F1254" s="85" t="s">
        <v>17</v>
      </c>
      <c r="G1254" s="18" t="s">
        <v>122</v>
      </c>
      <c r="H1254" s="45" t="s">
        <v>125</v>
      </c>
      <c r="I1254" s="18" t="s">
        <v>75</v>
      </c>
      <c r="J1254" s="49" t="s">
        <v>2633</v>
      </c>
      <c r="K1254" s="48" t="s">
        <v>28</v>
      </c>
      <c r="L1254" s="47" t="s">
        <v>90</v>
      </c>
      <c r="M1254" s="44" t="s">
        <v>74</v>
      </c>
      <c r="N1254" s="78" t="s">
        <v>75</v>
      </c>
      <c r="O1254" s="78" t="s">
        <v>75</v>
      </c>
      <c r="P1254" s="78" t="s">
        <v>75</v>
      </c>
      <c r="Q1254" s="43" t="s">
        <v>2632</v>
      </c>
      <c r="R1254" s="53" t="s">
        <v>76</v>
      </c>
      <c r="S1254" s="76">
        <v>95</v>
      </c>
      <c r="T1254" s="37">
        <v>1</v>
      </c>
      <c r="U1254" s="83">
        <v>1</v>
      </c>
      <c r="V1254" s="45">
        <f>SUMIF(ResumenCotizacion!$C:$C,E1254,ResumenCotizacion!$P:$P)</f>
        <v>0</v>
      </c>
      <c r="W1254" s="75">
        <f>IF(H1254="USD",S1254*SolCotizacion!$J$18,S1254)</f>
        <v>392109.65</v>
      </c>
      <c r="X1254" s="3">
        <f>ROUND(W1254/(1-VLOOKUP("Total porcentaje:",ResumenCotizacion!$F:$H,3,0)),2)</f>
        <v>392109.65</v>
      </c>
      <c r="Y1254" s="3">
        <f t="shared" si="59"/>
        <v>0</v>
      </c>
    </row>
    <row r="1255" spans="1:25" ht="14.25" x14ac:dyDescent="0.2">
      <c r="A1255" s="18" t="str">
        <f t="shared" si="57"/>
        <v>Catalogo principalOPEN VALUE - CSP GOBIERNOGNZ-00010</v>
      </c>
      <c r="B1255" s="18" t="str">
        <f t="shared" si="58"/>
        <v>GNZ-00010OPEN VALUE - CSP GOBIERNO</v>
      </c>
      <c r="C1255" s="18"/>
      <c r="D1255" s="18" t="s">
        <v>122</v>
      </c>
      <c r="E1255" s="46" t="s">
        <v>2634</v>
      </c>
      <c r="F1255" s="85" t="s">
        <v>17</v>
      </c>
      <c r="G1255" s="18" t="s">
        <v>122</v>
      </c>
      <c r="H1255" s="45" t="s">
        <v>125</v>
      </c>
      <c r="I1255" s="18" t="s">
        <v>75</v>
      </c>
      <c r="J1255" s="49" t="s">
        <v>2635</v>
      </c>
      <c r="K1255" s="48" t="s">
        <v>28</v>
      </c>
      <c r="L1255" s="47" t="s">
        <v>90</v>
      </c>
      <c r="M1255" s="44" t="s">
        <v>74</v>
      </c>
      <c r="N1255" s="78" t="s">
        <v>75</v>
      </c>
      <c r="O1255" s="78" t="s">
        <v>75</v>
      </c>
      <c r="P1255" s="78" t="s">
        <v>75</v>
      </c>
      <c r="Q1255" s="43" t="s">
        <v>2634</v>
      </c>
      <c r="R1255" s="53" t="s">
        <v>76</v>
      </c>
      <c r="S1255" s="76">
        <v>123.25</v>
      </c>
      <c r="T1255" s="37">
        <v>1</v>
      </c>
      <c r="U1255" s="83">
        <v>1</v>
      </c>
      <c r="V1255" s="45">
        <f>SUMIF(ResumenCotizacion!$C:$C,E1255,ResumenCotizacion!$P:$P)</f>
        <v>0</v>
      </c>
      <c r="W1255" s="75">
        <f>IF(H1255="USD",S1255*SolCotizacion!$J$18,S1255)</f>
        <v>508710.67750000005</v>
      </c>
      <c r="X1255" s="3">
        <f>ROUND(W1255/(1-VLOOKUP("Total porcentaje:",ResumenCotizacion!$F:$H,3,0)),2)</f>
        <v>508710.68</v>
      </c>
      <c r="Y1255" s="3">
        <f t="shared" si="59"/>
        <v>0</v>
      </c>
    </row>
    <row r="1256" spans="1:25" ht="14.25" x14ac:dyDescent="0.2">
      <c r="A1256" s="18" t="str">
        <f t="shared" si="57"/>
        <v>Catalogo principalOPEN VALUE - CSP GOBIERNOGNZ-00011</v>
      </c>
      <c r="B1256" s="18" t="str">
        <f t="shared" si="58"/>
        <v>GNZ-00011OPEN VALUE - CSP GOBIERNO</v>
      </c>
      <c r="C1256" s="18"/>
      <c r="D1256" s="18" t="s">
        <v>122</v>
      </c>
      <c r="E1256" s="46" t="s">
        <v>2636</v>
      </c>
      <c r="F1256" s="85" t="s">
        <v>17</v>
      </c>
      <c r="G1256" s="18" t="s">
        <v>122</v>
      </c>
      <c r="H1256" s="45" t="s">
        <v>125</v>
      </c>
      <c r="I1256" s="18" t="s">
        <v>75</v>
      </c>
      <c r="J1256" s="49" t="s">
        <v>2637</v>
      </c>
      <c r="K1256" s="48" t="s">
        <v>28</v>
      </c>
      <c r="L1256" s="47" t="s">
        <v>90</v>
      </c>
      <c r="M1256" s="44" t="s">
        <v>74</v>
      </c>
      <c r="N1256" s="78" t="s">
        <v>75</v>
      </c>
      <c r="O1256" s="78" t="s">
        <v>75</v>
      </c>
      <c r="P1256" s="78" t="s">
        <v>75</v>
      </c>
      <c r="Q1256" s="43" t="s">
        <v>2636</v>
      </c>
      <c r="R1256" s="53" t="s">
        <v>76</v>
      </c>
      <c r="S1256" s="76">
        <v>80.75</v>
      </c>
      <c r="T1256" s="37">
        <v>1</v>
      </c>
      <c r="U1256" s="83">
        <v>1</v>
      </c>
      <c r="V1256" s="45">
        <f>SUMIF(ResumenCotizacion!$C:$C,E1256,ResumenCotizacion!$P:$P)</f>
        <v>0</v>
      </c>
      <c r="W1256" s="75">
        <f>IF(H1256="USD",S1256*SolCotizacion!$J$18,S1256)</f>
        <v>333293.20250000001</v>
      </c>
      <c r="X1256" s="3">
        <f>ROUND(W1256/(1-VLOOKUP("Total porcentaje:",ResumenCotizacion!$F:$H,3,0)),2)</f>
        <v>333293.2</v>
      </c>
      <c r="Y1256" s="3">
        <f t="shared" si="59"/>
        <v>0</v>
      </c>
    </row>
    <row r="1257" spans="1:25" ht="14.25" x14ac:dyDescent="0.2">
      <c r="A1257" s="18" t="str">
        <f t="shared" si="57"/>
        <v>Catalogo principalOPEN VALUE - CSP GOBIERNOGPT-00003</v>
      </c>
      <c r="B1257" s="18" t="str">
        <f t="shared" si="58"/>
        <v>GPT-00003OPEN VALUE - CSP GOBIERNO</v>
      </c>
      <c r="C1257" s="18"/>
      <c r="D1257" s="18" t="s">
        <v>122</v>
      </c>
      <c r="E1257" s="46" t="s">
        <v>2638</v>
      </c>
      <c r="F1257" s="85" t="s">
        <v>17</v>
      </c>
      <c r="G1257" s="18" t="s">
        <v>122</v>
      </c>
      <c r="H1257" s="45" t="s">
        <v>125</v>
      </c>
      <c r="I1257" s="18" t="s">
        <v>75</v>
      </c>
      <c r="J1257" s="49" t="s">
        <v>2639</v>
      </c>
      <c r="K1257" s="48" t="s">
        <v>28</v>
      </c>
      <c r="L1257" s="47" t="s">
        <v>90</v>
      </c>
      <c r="M1257" s="44" t="s">
        <v>74</v>
      </c>
      <c r="N1257" s="78" t="s">
        <v>75</v>
      </c>
      <c r="O1257" s="78" t="s">
        <v>75</v>
      </c>
      <c r="P1257" s="78" t="s">
        <v>75</v>
      </c>
      <c r="Q1257" s="43" t="s">
        <v>2638</v>
      </c>
      <c r="R1257" s="53" t="s">
        <v>76</v>
      </c>
      <c r="S1257" s="76">
        <v>150</v>
      </c>
      <c r="T1257" s="37">
        <v>1</v>
      </c>
      <c r="U1257" s="83">
        <v>1</v>
      </c>
      <c r="V1257" s="45">
        <f>SUMIF(ResumenCotizacion!$C:$C,E1257,ResumenCotizacion!$P:$P)</f>
        <v>0</v>
      </c>
      <c r="W1257" s="75">
        <f>IF(H1257="USD",S1257*SolCotizacion!$J$18,S1257)</f>
        <v>619120.5</v>
      </c>
      <c r="X1257" s="3">
        <f>ROUND(W1257/(1-VLOOKUP("Total porcentaje:",ResumenCotizacion!$F:$H,3,0)),2)</f>
        <v>619120.5</v>
      </c>
      <c r="Y1257" s="3">
        <f t="shared" si="59"/>
        <v>0</v>
      </c>
    </row>
    <row r="1258" spans="1:25" ht="14.25" x14ac:dyDescent="0.2">
      <c r="A1258" s="18" t="str">
        <f t="shared" si="57"/>
        <v>Catalogo principalOPEN VALUE - CSP GOBIERNOGPW-00001</v>
      </c>
      <c r="B1258" s="18" t="str">
        <f t="shared" si="58"/>
        <v>GPW-00001OPEN VALUE - CSP GOBIERNO</v>
      </c>
      <c r="C1258" s="18"/>
      <c r="D1258" s="18" t="s">
        <v>122</v>
      </c>
      <c r="E1258" s="46" t="s">
        <v>2640</v>
      </c>
      <c r="F1258" s="85" t="s">
        <v>17</v>
      </c>
      <c r="G1258" s="18" t="s">
        <v>122</v>
      </c>
      <c r="H1258" s="45" t="s">
        <v>125</v>
      </c>
      <c r="I1258" s="18" t="s">
        <v>75</v>
      </c>
      <c r="J1258" s="49" t="s">
        <v>2641</v>
      </c>
      <c r="K1258" s="48" t="s">
        <v>28</v>
      </c>
      <c r="L1258" s="47" t="s">
        <v>90</v>
      </c>
      <c r="M1258" s="44" t="s">
        <v>74</v>
      </c>
      <c r="N1258" s="78" t="s">
        <v>75</v>
      </c>
      <c r="O1258" s="78" t="s">
        <v>75</v>
      </c>
      <c r="P1258" s="78" t="s">
        <v>75</v>
      </c>
      <c r="Q1258" s="43" t="s">
        <v>2640</v>
      </c>
      <c r="R1258" s="53" t="s">
        <v>76</v>
      </c>
      <c r="S1258" s="76">
        <v>100</v>
      </c>
      <c r="T1258" s="37">
        <v>1</v>
      </c>
      <c r="U1258" s="83">
        <v>1</v>
      </c>
      <c r="V1258" s="45">
        <f>SUMIF(ResumenCotizacion!$C:$C,E1258,ResumenCotizacion!$P:$P)</f>
        <v>0</v>
      </c>
      <c r="W1258" s="75">
        <f>IF(H1258="USD",S1258*SolCotizacion!$J$18,S1258)</f>
        <v>412747</v>
      </c>
      <c r="X1258" s="3">
        <f>ROUND(W1258/(1-VLOOKUP("Total porcentaje:",ResumenCotizacion!$F:$H,3,0)),2)</f>
        <v>412747</v>
      </c>
      <c r="Y1258" s="3">
        <f t="shared" si="59"/>
        <v>0</v>
      </c>
    </row>
    <row r="1259" spans="1:25" ht="14.25" x14ac:dyDescent="0.2">
      <c r="A1259" s="18" t="str">
        <f t="shared" si="57"/>
        <v>Catalogo principalOPEN VALUE - CSP GOBIERNOGPW-00003</v>
      </c>
      <c r="B1259" s="18" t="str">
        <f t="shared" si="58"/>
        <v>GPW-00003OPEN VALUE - CSP GOBIERNO</v>
      </c>
      <c r="C1259" s="18"/>
      <c r="D1259" s="18" t="s">
        <v>122</v>
      </c>
      <c r="E1259" s="46" t="s">
        <v>2642</v>
      </c>
      <c r="F1259" s="85" t="s">
        <v>17</v>
      </c>
      <c r="G1259" s="18" t="s">
        <v>122</v>
      </c>
      <c r="H1259" s="45" t="s">
        <v>125</v>
      </c>
      <c r="I1259" s="18" t="s">
        <v>75</v>
      </c>
      <c r="J1259" s="49" t="s">
        <v>2643</v>
      </c>
      <c r="K1259" s="48" t="s">
        <v>28</v>
      </c>
      <c r="L1259" s="47" t="s">
        <v>90</v>
      </c>
      <c r="M1259" s="44" t="s">
        <v>74</v>
      </c>
      <c r="N1259" s="78" t="s">
        <v>75</v>
      </c>
      <c r="O1259" s="78" t="s">
        <v>75</v>
      </c>
      <c r="P1259" s="78" t="s">
        <v>75</v>
      </c>
      <c r="Q1259" s="43" t="s">
        <v>2642</v>
      </c>
      <c r="R1259" s="53" t="s">
        <v>76</v>
      </c>
      <c r="S1259" s="76">
        <v>700</v>
      </c>
      <c r="T1259" s="37">
        <v>1</v>
      </c>
      <c r="U1259" s="83">
        <v>1</v>
      </c>
      <c r="V1259" s="45">
        <f>SUMIF(ResumenCotizacion!$C:$C,E1259,ResumenCotizacion!$P:$P)</f>
        <v>0</v>
      </c>
      <c r="W1259" s="75">
        <f>IF(H1259="USD",S1259*SolCotizacion!$J$18,S1259)</f>
        <v>2889229</v>
      </c>
      <c r="X1259" s="3">
        <f>ROUND(W1259/(1-VLOOKUP("Total porcentaje:",ResumenCotizacion!$F:$H,3,0)),2)</f>
        <v>2889229</v>
      </c>
      <c r="Y1259" s="3">
        <f t="shared" si="59"/>
        <v>0</v>
      </c>
    </row>
    <row r="1260" spans="1:25" ht="14.25" x14ac:dyDescent="0.2">
      <c r="A1260" s="18" t="str">
        <f t="shared" si="57"/>
        <v>Catalogo principalOPEN VALUE - CSP GOBIERNOGPW-00005</v>
      </c>
      <c r="B1260" s="18" t="str">
        <f t="shared" si="58"/>
        <v>GPW-00005OPEN VALUE - CSP GOBIERNO</v>
      </c>
      <c r="C1260" s="18"/>
      <c r="D1260" s="18" t="s">
        <v>122</v>
      </c>
      <c r="E1260" s="46" t="s">
        <v>2644</v>
      </c>
      <c r="F1260" s="85" t="s">
        <v>17</v>
      </c>
      <c r="G1260" s="18" t="s">
        <v>122</v>
      </c>
      <c r="H1260" s="45" t="s">
        <v>125</v>
      </c>
      <c r="I1260" s="18" t="s">
        <v>75</v>
      </c>
      <c r="J1260" s="49" t="s">
        <v>2645</v>
      </c>
      <c r="K1260" s="48" t="s">
        <v>28</v>
      </c>
      <c r="L1260" s="47" t="s">
        <v>90</v>
      </c>
      <c r="M1260" s="44" t="s">
        <v>74</v>
      </c>
      <c r="N1260" s="78" t="s">
        <v>75</v>
      </c>
      <c r="O1260" s="78" t="s">
        <v>75</v>
      </c>
      <c r="P1260" s="78" t="s">
        <v>75</v>
      </c>
      <c r="Q1260" s="43" t="s">
        <v>2644</v>
      </c>
      <c r="R1260" s="53" t="s">
        <v>76</v>
      </c>
      <c r="S1260" s="76">
        <v>4000</v>
      </c>
      <c r="T1260" s="37">
        <v>1</v>
      </c>
      <c r="U1260" s="83">
        <v>1</v>
      </c>
      <c r="V1260" s="45">
        <f>SUMIF(ResumenCotizacion!$C:$C,E1260,ResumenCotizacion!$P:$P)</f>
        <v>0</v>
      </c>
      <c r="W1260" s="75">
        <f>IF(H1260="USD",S1260*SolCotizacion!$J$18,S1260)</f>
        <v>16509880.000000002</v>
      </c>
      <c r="X1260" s="3">
        <f>ROUND(W1260/(1-VLOOKUP("Total porcentaje:",ResumenCotizacion!$F:$H,3,0)),2)</f>
        <v>16509880</v>
      </c>
      <c r="Y1260" s="3">
        <f t="shared" si="59"/>
        <v>0</v>
      </c>
    </row>
    <row r="1261" spans="1:25" ht="14.25" x14ac:dyDescent="0.2">
      <c r="A1261" s="18" t="str">
        <f t="shared" si="57"/>
        <v>Catalogo principalOPEN VALUE - CSP GOBIERNOGQP-00003</v>
      </c>
      <c r="B1261" s="18" t="str">
        <f t="shared" si="58"/>
        <v>GQP-00003OPEN VALUE - CSP GOBIERNO</v>
      </c>
      <c r="C1261" s="18"/>
      <c r="D1261" s="18" t="s">
        <v>122</v>
      </c>
      <c r="E1261" s="46" t="s">
        <v>2646</v>
      </c>
      <c r="F1261" s="85" t="s">
        <v>17</v>
      </c>
      <c r="G1261" s="18" t="s">
        <v>122</v>
      </c>
      <c r="H1261" s="45" t="s">
        <v>125</v>
      </c>
      <c r="I1261" s="18" t="s">
        <v>75</v>
      </c>
      <c r="J1261" s="49" t="s">
        <v>2647</v>
      </c>
      <c r="K1261" s="48" t="s">
        <v>28</v>
      </c>
      <c r="L1261" s="47" t="s">
        <v>90</v>
      </c>
      <c r="M1261" s="44" t="s">
        <v>74</v>
      </c>
      <c r="N1261" s="78" t="s">
        <v>75</v>
      </c>
      <c r="O1261" s="78" t="s">
        <v>75</v>
      </c>
      <c r="P1261" s="78" t="s">
        <v>75</v>
      </c>
      <c r="Q1261" s="43" t="s">
        <v>2646</v>
      </c>
      <c r="R1261" s="53" t="s">
        <v>76</v>
      </c>
      <c r="S1261" s="76">
        <v>550</v>
      </c>
      <c r="T1261" s="37">
        <v>1</v>
      </c>
      <c r="U1261" s="83">
        <v>1</v>
      </c>
      <c r="V1261" s="45">
        <f>SUMIF(ResumenCotizacion!$C:$C,E1261,ResumenCotizacion!$P:$P)</f>
        <v>0</v>
      </c>
      <c r="W1261" s="75">
        <f>IF(H1261="USD",S1261*SolCotizacion!$J$18,S1261)</f>
        <v>2270108.5</v>
      </c>
      <c r="X1261" s="3">
        <f>ROUND(W1261/(1-VLOOKUP("Total porcentaje:",ResumenCotizacion!$F:$H,3,0)),2)</f>
        <v>2270108.5</v>
      </c>
      <c r="Y1261" s="3">
        <f t="shared" si="59"/>
        <v>0</v>
      </c>
    </row>
    <row r="1262" spans="1:25" ht="14.25" x14ac:dyDescent="0.2">
      <c r="A1262" s="18" t="str">
        <f t="shared" si="57"/>
        <v>Catalogo principalOPEN VALUE - CSP GOBIERNOGR5-00005</v>
      </c>
      <c r="B1262" s="18" t="str">
        <f t="shared" si="58"/>
        <v>GR5-00005OPEN VALUE - CSP GOBIERNO</v>
      </c>
      <c r="C1262" s="18"/>
      <c r="D1262" s="18" t="s">
        <v>122</v>
      </c>
      <c r="E1262" s="46" t="s">
        <v>2648</v>
      </c>
      <c r="F1262" s="85" t="s">
        <v>17</v>
      </c>
      <c r="G1262" s="18" t="s">
        <v>122</v>
      </c>
      <c r="H1262" s="45" t="s">
        <v>125</v>
      </c>
      <c r="I1262" s="18" t="s">
        <v>75</v>
      </c>
      <c r="J1262" s="49" t="s">
        <v>2649</v>
      </c>
      <c r="K1262" s="48" t="s">
        <v>28</v>
      </c>
      <c r="L1262" s="47" t="s">
        <v>90</v>
      </c>
      <c r="M1262" s="44" t="s">
        <v>74</v>
      </c>
      <c r="N1262" s="78" t="s">
        <v>75</v>
      </c>
      <c r="O1262" s="78" t="s">
        <v>75</v>
      </c>
      <c r="P1262" s="78" t="s">
        <v>75</v>
      </c>
      <c r="Q1262" s="43" t="s">
        <v>2648</v>
      </c>
      <c r="R1262" s="53" t="s">
        <v>76</v>
      </c>
      <c r="S1262" s="76">
        <v>2.7</v>
      </c>
      <c r="T1262" s="37">
        <v>1</v>
      </c>
      <c r="U1262" s="83">
        <v>1</v>
      </c>
      <c r="V1262" s="45">
        <f>SUMIF(ResumenCotizacion!$C:$C,E1262,ResumenCotizacion!$P:$P)</f>
        <v>0</v>
      </c>
      <c r="W1262" s="75">
        <f>IF(H1262="USD",S1262*SolCotizacion!$J$18,S1262)</f>
        <v>11144.169000000002</v>
      </c>
      <c r="X1262" s="3">
        <f>ROUND(W1262/(1-VLOOKUP("Total porcentaje:",ResumenCotizacion!$F:$H,3,0)),2)</f>
        <v>11144.17</v>
      </c>
      <c r="Y1262" s="3">
        <f t="shared" si="59"/>
        <v>0</v>
      </c>
    </row>
    <row r="1263" spans="1:25" ht="14.25" x14ac:dyDescent="0.2">
      <c r="A1263" s="18" t="str">
        <f t="shared" si="57"/>
        <v>Catalogo principalOPEN VALUE - CSP GOBIERNOGS7-00005</v>
      </c>
      <c r="B1263" s="18" t="str">
        <f t="shared" si="58"/>
        <v>GS7-00005OPEN VALUE - CSP GOBIERNO</v>
      </c>
      <c r="C1263" s="18"/>
      <c r="D1263" s="18" t="s">
        <v>122</v>
      </c>
      <c r="E1263" s="46" t="s">
        <v>2650</v>
      </c>
      <c r="F1263" s="85" t="s">
        <v>17</v>
      </c>
      <c r="G1263" s="18" t="s">
        <v>122</v>
      </c>
      <c r="H1263" s="45" t="s">
        <v>125</v>
      </c>
      <c r="I1263" s="18" t="s">
        <v>75</v>
      </c>
      <c r="J1263" s="49" t="s">
        <v>2651</v>
      </c>
      <c r="K1263" s="48" t="s">
        <v>28</v>
      </c>
      <c r="L1263" s="47" t="s">
        <v>90</v>
      </c>
      <c r="M1263" s="44" t="s">
        <v>74</v>
      </c>
      <c r="N1263" s="78" t="s">
        <v>75</v>
      </c>
      <c r="O1263" s="78" t="s">
        <v>75</v>
      </c>
      <c r="P1263" s="78" t="s">
        <v>75</v>
      </c>
      <c r="Q1263" s="43" t="s">
        <v>2650</v>
      </c>
      <c r="R1263" s="53" t="s">
        <v>76</v>
      </c>
      <c r="S1263" s="76">
        <v>10.6</v>
      </c>
      <c r="T1263" s="37">
        <v>1</v>
      </c>
      <c r="U1263" s="83">
        <v>1</v>
      </c>
      <c r="V1263" s="45">
        <f>SUMIF(ResumenCotizacion!$C:$C,E1263,ResumenCotizacion!$P:$P)</f>
        <v>0</v>
      </c>
      <c r="W1263" s="75">
        <f>IF(H1263="USD",S1263*SolCotizacion!$J$18,S1263)</f>
        <v>43751.182000000001</v>
      </c>
      <c r="X1263" s="3">
        <f>ROUND(W1263/(1-VLOOKUP("Total porcentaje:",ResumenCotizacion!$F:$H,3,0)),2)</f>
        <v>43751.18</v>
      </c>
      <c r="Y1263" s="3">
        <f t="shared" si="59"/>
        <v>0</v>
      </c>
    </row>
    <row r="1264" spans="1:25" ht="14.25" x14ac:dyDescent="0.2">
      <c r="A1264" s="18" t="str">
        <f t="shared" si="57"/>
        <v>Catalogo principalOPEN VALUE - CSP GOBIERNOH21-02676</v>
      </c>
      <c r="B1264" s="18" t="str">
        <f t="shared" si="58"/>
        <v>H21-02676OPEN VALUE - CSP GOBIERNO</v>
      </c>
      <c r="C1264" s="18"/>
      <c r="D1264" s="18" t="s">
        <v>122</v>
      </c>
      <c r="E1264" s="46" t="s">
        <v>2652</v>
      </c>
      <c r="F1264" s="85" t="s">
        <v>17</v>
      </c>
      <c r="G1264" s="18" t="s">
        <v>122</v>
      </c>
      <c r="H1264" s="45" t="s">
        <v>125</v>
      </c>
      <c r="I1264" s="18" t="s">
        <v>75</v>
      </c>
      <c r="J1264" s="49" t="s">
        <v>2653</v>
      </c>
      <c r="K1264" s="48" t="s">
        <v>28</v>
      </c>
      <c r="L1264" s="47" t="s">
        <v>90</v>
      </c>
      <c r="M1264" s="44" t="s">
        <v>74</v>
      </c>
      <c r="N1264" s="78" t="s">
        <v>75</v>
      </c>
      <c r="O1264" s="78" t="s">
        <v>75</v>
      </c>
      <c r="P1264" s="78" t="s">
        <v>75</v>
      </c>
      <c r="Q1264" s="43" t="s">
        <v>2652</v>
      </c>
      <c r="R1264" s="53" t="s">
        <v>2153</v>
      </c>
      <c r="S1264" s="76">
        <v>390</v>
      </c>
      <c r="T1264" s="37">
        <v>1</v>
      </c>
      <c r="U1264" s="83">
        <v>1</v>
      </c>
      <c r="V1264" s="45">
        <f>SUMIF(ResumenCotizacion!$C:$C,E1264,ResumenCotizacion!$P:$P)</f>
        <v>0</v>
      </c>
      <c r="W1264" s="75">
        <f>IF(H1264="USD",S1264*SolCotizacion!$J$18,S1264)</f>
        <v>1609713.3</v>
      </c>
      <c r="X1264" s="3">
        <f>ROUND(W1264/(1-VLOOKUP("Total porcentaje:",ResumenCotizacion!$F:$H,3,0)),2)</f>
        <v>1609713.3</v>
      </c>
      <c r="Y1264" s="3">
        <f t="shared" si="59"/>
        <v>0</v>
      </c>
    </row>
    <row r="1265" spans="1:25" ht="14.25" x14ac:dyDescent="0.2">
      <c r="A1265" s="18" t="str">
        <f t="shared" si="57"/>
        <v>Catalogo principalOPEN VALUE - CSP GOBIERNOH21-02677</v>
      </c>
      <c r="B1265" s="18" t="str">
        <f t="shared" si="58"/>
        <v>H21-02677OPEN VALUE - CSP GOBIERNO</v>
      </c>
      <c r="C1265" s="18"/>
      <c r="D1265" s="18" t="s">
        <v>122</v>
      </c>
      <c r="E1265" s="46" t="s">
        <v>2654</v>
      </c>
      <c r="F1265" s="85" t="s">
        <v>17</v>
      </c>
      <c r="G1265" s="18" t="s">
        <v>122</v>
      </c>
      <c r="H1265" s="45" t="s">
        <v>125</v>
      </c>
      <c r="I1265" s="18" t="s">
        <v>75</v>
      </c>
      <c r="J1265" s="49" t="s">
        <v>2655</v>
      </c>
      <c r="K1265" s="48" t="s">
        <v>28</v>
      </c>
      <c r="L1265" s="47" t="s">
        <v>90</v>
      </c>
      <c r="M1265" s="44" t="s">
        <v>74</v>
      </c>
      <c r="N1265" s="78" t="s">
        <v>75</v>
      </c>
      <c r="O1265" s="78" t="s">
        <v>75</v>
      </c>
      <c r="P1265" s="78" t="s">
        <v>75</v>
      </c>
      <c r="Q1265" s="43" t="s">
        <v>2654</v>
      </c>
      <c r="R1265" s="53" t="s">
        <v>2153</v>
      </c>
      <c r="S1265" s="76">
        <v>507</v>
      </c>
      <c r="T1265" s="37">
        <v>1</v>
      </c>
      <c r="U1265" s="83">
        <v>1</v>
      </c>
      <c r="V1265" s="45">
        <f>SUMIF(ResumenCotizacion!$C:$C,E1265,ResumenCotizacion!$P:$P)</f>
        <v>0</v>
      </c>
      <c r="W1265" s="75">
        <f>IF(H1265="USD",S1265*SolCotizacion!$J$18,S1265)</f>
        <v>2092627.29</v>
      </c>
      <c r="X1265" s="3">
        <f>ROUND(W1265/(1-VLOOKUP("Total porcentaje:",ResumenCotizacion!$F:$H,3,0)),2)</f>
        <v>2092627.29</v>
      </c>
      <c r="Y1265" s="3">
        <f t="shared" si="59"/>
        <v>0</v>
      </c>
    </row>
    <row r="1266" spans="1:25" ht="14.25" x14ac:dyDescent="0.2">
      <c r="A1266" s="18" t="str">
        <f t="shared" si="57"/>
        <v>Catalogo principalOPEN VALUE - CSP GOBIERNOH21-02686</v>
      </c>
      <c r="B1266" s="18" t="str">
        <f t="shared" si="58"/>
        <v>H21-02686OPEN VALUE - CSP GOBIERNO</v>
      </c>
      <c r="C1266" s="18"/>
      <c r="D1266" s="18" t="s">
        <v>122</v>
      </c>
      <c r="E1266" s="46" t="s">
        <v>2656</v>
      </c>
      <c r="F1266" s="85" t="s">
        <v>17</v>
      </c>
      <c r="G1266" s="18" t="s">
        <v>122</v>
      </c>
      <c r="H1266" s="45" t="s">
        <v>125</v>
      </c>
      <c r="I1266" s="18" t="s">
        <v>75</v>
      </c>
      <c r="J1266" s="49" t="s">
        <v>2657</v>
      </c>
      <c r="K1266" s="48" t="s">
        <v>28</v>
      </c>
      <c r="L1266" s="47" t="s">
        <v>90</v>
      </c>
      <c r="M1266" s="44" t="s">
        <v>74</v>
      </c>
      <c r="N1266" s="78" t="s">
        <v>75</v>
      </c>
      <c r="O1266" s="78" t="s">
        <v>75</v>
      </c>
      <c r="P1266" s="78" t="s">
        <v>75</v>
      </c>
      <c r="Q1266" s="43" t="s">
        <v>2656</v>
      </c>
      <c r="R1266" s="53" t="s">
        <v>2153</v>
      </c>
      <c r="S1266" s="76">
        <v>168</v>
      </c>
      <c r="T1266" s="37">
        <v>1</v>
      </c>
      <c r="U1266" s="83">
        <v>1</v>
      </c>
      <c r="V1266" s="45">
        <f>SUMIF(ResumenCotizacion!$C:$C,E1266,ResumenCotizacion!$P:$P)</f>
        <v>0</v>
      </c>
      <c r="W1266" s="75">
        <f>IF(H1266="USD",S1266*SolCotizacion!$J$18,S1266)</f>
        <v>693414.96000000008</v>
      </c>
      <c r="X1266" s="3">
        <f>ROUND(W1266/(1-VLOOKUP("Total porcentaje:",ResumenCotizacion!$F:$H,3,0)),2)</f>
        <v>693414.96</v>
      </c>
      <c r="Y1266" s="3">
        <f t="shared" si="59"/>
        <v>0</v>
      </c>
    </row>
    <row r="1267" spans="1:25" ht="14.25" x14ac:dyDescent="0.2">
      <c r="A1267" s="18" t="str">
        <f t="shared" si="57"/>
        <v>Catalogo principalOPEN VALUE - CSP GOBIERNOH21-02687</v>
      </c>
      <c r="B1267" s="18" t="str">
        <f t="shared" si="58"/>
        <v>H21-02687OPEN VALUE - CSP GOBIERNO</v>
      </c>
      <c r="C1267" s="18"/>
      <c r="D1267" s="18" t="s">
        <v>122</v>
      </c>
      <c r="E1267" s="46" t="s">
        <v>2658</v>
      </c>
      <c r="F1267" s="85" t="s">
        <v>17</v>
      </c>
      <c r="G1267" s="18" t="s">
        <v>122</v>
      </c>
      <c r="H1267" s="45" t="s">
        <v>125</v>
      </c>
      <c r="I1267" s="18" t="s">
        <v>75</v>
      </c>
      <c r="J1267" s="49" t="s">
        <v>2659</v>
      </c>
      <c r="K1267" s="48" t="s">
        <v>28</v>
      </c>
      <c r="L1267" s="47" t="s">
        <v>90</v>
      </c>
      <c r="M1267" s="44" t="s">
        <v>74</v>
      </c>
      <c r="N1267" s="78" t="s">
        <v>75</v>
      </c>
      <c r="O1267" s="78" t="s">
        <v>75</v>
      </c>
      <c r="P1267" s="78" t="s">
        <v>75</v>
      </c>
      <c r="Q1267" s="43" t="s">
        <v>2658</v>
      </c>
      <c r="R1267" s="53" t="s">
        <v>2153</v>
      </c>
      <c r="S1267" s="76">
        <v>216</v>
      </c>
      <c r="T1267" s="37">
        <v>1</v>
      </c>
      <c r="U1267" s="83">
        <v>1</v>
      </c>
      <c r="V1267" s="45">
        <f>SUMIF(ResumenCotizacion!$C:$C,E1267,ResumenCotizacion!$P:$P)</f>
        <v>0</v>
      </c>
      <c r="W1267" s="75">
        <f>IF(H1267="USD",S1267*SolCotizacion!$J$18,S1267)</f>
        <v>891533.52</v>
      </c>
      <c r="X1267" s="3">
        <f>ROUND(W1267/(1-VLOOKUP("Total porcentaje:",ResumenCotizacion!$F:$H,3,0)),2)</f>
        <v>891533.52</v>
      </c>
      <c r="Y1267" s="3">
        <f t="shared" si="59"/>
        <v>0</v>
      </c>
    </row>
    <row r="1268" spans="1:25" ht="14.25" x14ac:dyDescent="0.2">
      <c r="A1268" s="18" t="str">
        <f t="shared" si="57"/>
        <v>Catalogo principalOPEN VALUE - CSP GOBIERNOH22-01837</v>
      </c>
      <c r="B1268" s="18" t="str">
        <f t="shared" si="58"/>
        <v>H22-01837OPEN VALUE - CSP GOBIERNO</v>
      </c>
      <c r="C1268" s="18"/>
      <c r="D1268" s="18" t="s">
        <v>122</v>
      </c>
      <c r="E1268" s="46" t="s">
        <v>2660</v>
      </c>
      <c r="F1268" s="85" t="s">
        <v>17</v>
      </c>
      <c r="G1268" s="18" t="s">
        <v>122</v>
      </c>
      <c r="H1268" s="45" t="s">
        <v>125</v>
      </c>
      <c r="I1268" s="18" t="s">
        <v>75</v>
      </c>
      <c r="J1268" s="49" t="s">
        <v>2661</v>
      </c>
      <c r="K1268" s="48" t="s">
        <v>28</v>
      </c>
      <c r="L1268" s="47" t="s">
        <v>90</v>
      </c>
      <c r="M1268" s="44" t="s">
        <v>74</v>
      </c>
      <c r="N1268" s="78" t="s">
        <v>75</v>
      </c>
      <c r="O1268" s="78" t="s">
        <v>75</v>
      </c>
      <c r="P1268" s="78" t="s">
        <v>75</v>
      </c>
      <c r="Q1268" s="43" t="s">
        <v>2660</v>
      </c>
      <c r="R1268" s="53" t="s">
        <v>2153</v>
      </c>
      <c r="S1268" s="76">
        <v>13077</v>
      </c>
      <c r="T1268" s="37">
        <v>1</v>
      </c>
      <c r="U1268" s="83">
        <v>1</v>
      </c>
      <c r="V1268" s="45">
        <f>SUMIF(ResumenCotizacion!$C:$C,E1268,ResumenCotizacion!$P:$P)</f>
        <v>0</v>
      </c>
      <c r="W1268" s="75">
        <f>IF(H1268="USD",S1268*SolCotizacion!$J$18,S1268)</f>
        <v>53974925.190000005</v>
      </c>
      <c r="X1268" s="3">
        <f>ROUND(W1268/(1-VLOOKUP("Total porcentaje:",ResumenCotizacion!$F:$H,3,0)),2)</f>
        <v>53974925.189999998</v>
      </c>
      <c r="Y1268" s="3">
        <f t="shared" si="59"/>
        <v>0</v>
      </c>
    </row>
    <row r="1269" spans="1:25" ht="14.25" x14ac:dyDescent="0.2">
      <c r="A1269" s="18" t="str">
        <f t="shared" si="57"/>
        <v>Catalogo principalOPEN VALUE - CSP GOBIERNOH22-01842</v>
      </c>
      <c r="B1269" s="18" t="str">
        <f t="shared" si="58"/>
        <v>H22-01842OPEN VALUE - CSP GOBIERNO</v>
      </c>
      <c r="C1269" s="18"/>
      <c r="D1269" s="18" t="s">
        <v>122</v>
      </c>
      <c r="E1269" s="46" t="s">
        <v>2662</v>
      </c>
      <c r="F1269" s="85" t="s">
        <v>17</v>
      </c>
      <c r="G1269" s="18" t="s">
        <v>122</v>
      </c>
      <c r="H1269" s="45" t="s">
        <v>125</v>
      </c>
      <c r="I1269" s="18" t="s">
        <v>75</v>
      </c>
      <c r="J1269" s="49" t="s">
        <v>2663</v>
      </c>
      <c r="K1269" s="48" t="s">
        <v>28</v>
      </c>
      <c r="L1269" s="47" t="s">
        <v>90</v>
      </c>
      <c r="M1269" s="44" t="s">
        <v>74</v>
      </c>
      <c r="N1269" s="78" t="s">
        <v>75</v>
      </c>
      <c r="O1269" s="78" t="s">
        <v>75</v>
      </c>
      <c r="P1269" s="78" t="s">
        <v>75</v>
      </c>
      <c r="Q1269" s="43" t="s">
        <v>2662</v>
      </c>
      <c r="R1269" s="53" t="s">
        <v>2153</v>
      </c>
      <c r="S1269" s="76">
        <v>5607</v>
      </c>
      <c r="T1269" s="37">
        <v>1</v>
      </c>
      <c r="U1269" s="83">
        <v>1</v>
      </c>
      <c r="V1269" s="45">
        <f>SUMIF(ResumenCotizacion!$C:$C,E1269,ResumenCotizacion!$P:$P)</f>
        <v>0</v>
      </c>
      <c r="W1269" s="75">
        <f>IF(H1269="USD",S1269*SolCotizacion!$J$18,S1269)</f>
        <v>23142724.290000003</v>
      </c>
      <c r="X1269" s="3">
        <f>ROUND(W1269/(1-VLOOKUP("Total porcentaje:",ResumenCotizacion!$F:$H,3,0)),2)</f>
        <v>23142724.289999999</v>
      </c>
      <c r="Y1269" s="3">
        <f t="shared" si="59"/>
        <v>0</v>
      </c>
    </row>
    <row r="1270" spans="1:25" ht="14.25" x14ac:dyDescent="0.2">
      <c r="A1270" s="18" t="str">
        <f t="shared" si="57"/>
        <v>Catalogo principalOPEN VALUE - CSP GOBIERNOH30-02378</v>
      </c>
      <c r="B1270" s="18" t="str">
        <f t="shared" si="58"/>
        <v>H30-02378OPEN VALUE - CSP GOBIERNO</v>
      </c>
      <c r="C1270" s="18"/>
      <c r="D1270" s="18" t="s">
        <v>122</v>
      </c>
      <c r="E1270" s="46" t="s">
        <v>2664</v>
      </c>
      <c r="F1270" s="85" t="s">
        <v>17</v>
      </c>
      <c r="G1270" s="18" t="s">
        <v>122</v>
      </c>
      <c r="H1270" s="45" t="s">
        <v>125</v>
      </c>
      <c r="I1270" s="18" t="s">
        <v>75</v>
      </c>
      <c r="J1270" s="49" t="s">
        <v>2665</v>
      </c>
      <c r="K1270" s="48" t="s">
        <v>28</v>
      </c>
      <c r="L1270" s="47" t="s">
        <v>90</v>
      </c>
      <c r="M1270" s="44" t="s">
        <v>74</v>
      </c>
      <c r="N1270" s="78" t="s">
        <v>75</v>
      </c>
      <c r="O1270" s="78" t="s">
        <v>75</v>
      </c>
      <c r="P1270" s="78" t="s">
        <v>75</v>
      </c>
      <c r="Q1270" s="43" t="s">
        <v>2664</v>
      </c>
      <c r="R1270" s="53" t="s">
        <v>2153</v>
      </c>
      <c r="S1270" s="76">
        <v>2313</v>
      </c>
      <c r="T1270" s="37">
        <v>1</v>
      </c>
      <c r="U1270" s="83">
        <v>1</v>
      </c>
      <c r="V1270" s="45">
        <f>SUMIF(ResumenCotizacion!$C:$C,E1270,ResumenCotizacion!$P:$P)</f>
        <v>0</v>
      </c>
      <c r="W1270" s="75">
        <f>IF(H1270="USD",S1270*SolCotizacion!$J$18,S1270)</f>
        <v>9546838.1100000013</v>
      </c>
      <c r="X1270" s="3">
        <f>ROUND(W1270/(1-VLOOKUP("Total porcentaje:",ResumenCotizacion!$F:$H,3,0)),2)</f>
        <v>9546838.1099999994</v>
      </c>
      <c r="Y1270" s="3">
        <f t="shared" si="59"/>
        <v>0</v>
      </c>
    </row>
    <row r="1271" spans="1:25" ht="14.25" x14ac:dyDescent="0.2">
      <c r="A1271" s="18" t="str">
        <f t="shared" si="57"/>
        <v>Catalogo principalOPEN VALUE - CSP GOBIERNOH30-02383</v>
      </c>
      <c r="B1271" s="18" t="str">
        <f t="shared" si="58"/>
        <v>H30-02383OPEN VALUE - CSP GOBIERNO</v>
      </c>
      <c r="C1271" s="18"/>
      <c r="D1271" s="18" t="s">
        <v>122</v>
      </c>
      <c r="E1271" s="46" t="s">
        <v>2666</v>
      </c>
      <c r="F1271" s="85" t="s">
        <v>17</v>
      </c>
      <c r="G1271" s="18" t="s">
        <v>122</v>
      </c>
      <c r="H1271" s="45" t="s">
        <v>125</v>
      </c>
      <c r="I1271" s="18" t="s">
        <v>75</v>
      </c>
      <c r="J1271" s="49" t="s">
        <v>2667</v>
      </c>
      <c r="K1271" s="48" t="s">
        <v>28</v>
      </c>
      <c r="L1271" s="47" t="s">
        <v>90</v>
      </c>
      <c r="M1271" s="44" t="s">
        <v>74</v>
      </c>
      <c r="N1271" s="78" t="s">
        <v>75</v>
      </c>
      <c r="O1271" s="78" t="s">
        <v>75</v>
      </c>
      <c r="P1271" s="78" t="s">
        <v>75</v>
      </c>
      <c r="Q1271" s="43" t="s">
        <v>2666</v>
      </c>
      <c r="R1271" s="53" t="s">
        <v>2153</v>
      </c>
      <c r="S1271" s="76">
        <v>925</v>
      </c>
      <c r="T1271" s="37">
        <v>1</v>
      </c>
      <c r="U1271" s="83">
        <v>1</v>
      </c>
      <c r="V1271" s="45">
        <f>SUMIF(ResumenCotizacion!$C:$C,E1271,ResumenCotizacion!$P:$P)</f>
        <v>0</v>
      </c>
      <c r="W1271" s="75">
        <f>IF(H1271="USD",S1271*SolCotizacion!$J$18,S1271)</f>
        <v>3817909.7500000005</v>
      </c>
      <c r="X1271" s="3">
        <f>ROUND(W1271/(1-VLOOKUP("Total porcentaje:",ResumenCotizacion!$F:$H,3,0)),2)</f>
        <v>3817909.75</v>
      </c>
      <c r="Y1271" s="3">
        <f t="shared" si="59"/>
        <v>0</v>
      </c>
    </row>
    <row r="1272" spans="1:25" ht="14.25" x14ac:dyDescent="0.2">
      <c r="A1272" s="18" t="str">
        <f t="shared" si="57"/>
        <v>Catalogo principalOPEN VALUE - CSP GOBIERNOH30-02388</v>
      </c>
      <c r="B1272" s="18" t="str">
        <f t="shared" si="58"/>
        <v>H30-02388OPEN VALUE - CSP GOBIERNO</v>
      </c>
      <c r="C1272" s="18"/>
      <c r="D1272" s="18" t="s">
        <v>122</v>
      </c>
      <c r="E1272" s="46" t="s">
        <v>2668</v>
      </c>
      <c r="F1272" s="85" t="s">
        <v>17</v>
      </c>
      <c r="G1272" s="18" t="s">
        <v>122</v>
      </c>
      <c r="H1272" s="45" t="s">
        <v>125</v>
      </c>
      <c r="I1272" s="18" t="s">
        <v>75</v>
      </c>
      <c r="J1272" s="49" t="s">
        <v>2669</v>
      </c>
      <c r="K1272" s="48" t="s">
        <v>28</v>
      </c>
      <c r="L1272" s="47" t="s">
        <v>90</v>
      </c>
      <c r="M1272" s="44" t="s">
        <v>74</v>
      </c>
      <c r="N1272" s="78" t="s">
        <v>75</v>
      </c>
      <c r="O1272" s="78" t="s">
        <v>75</v>
      </c>
      <c r="P1272" s="78" t="s">
        <v>75</v>
      </c>
      <c r="Q1272" s="43" t="s">
        <v>2668</v>
      </c>
      <c r="R1272" s="53" t="s">
        <v>2153</v>
      </c>
      <c r="S1272" s="76">
        <v>1077</v>
      </c>
      <c r="T1272" s="37">
        <v>1</v>
      </c>
      <c r="U1272" s="83">
        <v>1</v>
      </c>
      <c r="V1272" s="45">
        <f>SUMIF(ResumenCotizacion!$C:$C,E1272,ResumenCotizacion!$P:$P)</f>
        <v>0</v>
      </c>
      <c r="W1272" s="75">
        <f>IF(H1272="USD",S1272*SolCotizacion!$J$18,S1272)</f>
        <v>4445285.1900000004</v>
      </c>
      <c r="X1272" s="3">
        <f>ROUND(W1272/(1-VLOOKUP("Total porcentaje:",ResumenCotizacion!$F:$H,3,0)),2)</f>
        <v>4445285.1900000004</v>
      </c>
      <c r="Y1272" s="3">
        <f t="shared" si="59"/>
        <v>0</v>
      </c>
    </row>
    <row r="1273" spans="1:25" ht="14.25" x14ac:dyDescent="0.2">
      <c r="A1273" s="18" t="str">
        <f t="shared" si="57"/>
        <v>Catalogo principalOPEN VALUE - CSP GOBIERNOHHP-00005</v>
      </c>
      <c r="B1273" s="18" t="str">
        <f t="shared" si="58"/>
        <v>HHP-00005OPEN VALUE - CSP GOBIERNO</v>
      </c>
      <c r="C1273" s="18"/>
      <c r="D1273" s="18" t="s">
        <v>122</v>
      </c>
      <c r="E1273" s="46" t="s">
        <v>2670</v>
      </c>
      <c r="F1273" s="85" t="s">
        <v>17</v>
      </c>
      <c r="G1273" s="18" t="s">
        <v>122</v>
      </c>
      <c r="H1273" s="45" t="s">
        <v>125</v>
      </c>
      <c r="I1273" s="18" t="s">
        <v>75</v>
      </c>
      <c r="J1273" s="49" t="s">
        <v>2671</v>
      </c>
      <c r="K1273" s="48" t="s">
        <v>28</v>
      </c>
      <c r="L1273" s="47" t="s">
        <v>90</v>
      </c>
      <c r="M1273" s="44" t="s">
        <v>74</v>
      </c>
      <c r="N1273" s="78" t="s">
        <v>75</v>
      </c>
      <c r="O1273" s="78" t="s">
        <v>75</v>
      </c>
      <c r="P1273" s="78" t="s">
        <v>75</v>
      </c>
      <c r="Q1273" s="43" t="s">
        <v>2670</v>
      </c>
      <c r="R1273" s="53" t="s">
        <v>76</v>
      </c>
      <c r="S1273" s="76">
        <v>5.5</v>
      </c>
      <c r="T1273" s="37">
        <v>1</v>
      </c>
      <c r="U1273" s="83">
        <v>1</v>
      </c>
      <c r="V1273" s="45">
        <f>SUMIF(ResumenCotizacion!$C:$C,E1273,ResumenCotizacion!$P:$P)</f>
        <v>0</v>
      </c>
      <c r="W1273" s="75">
        <f>IF(H1273="USD",S1273*SolCotizacion!$J$18,S1273)</f>
        <v>22701.085000000003</v>
      </c>
      <c r="X1273" s="3">
        <f>ROUND(W1273/(1-VLOOKUP("Total porcentaje:",ResumenCotizacion!$F:$H,3,0)),2)</f>
        <v>22701.09</v>
      </c>
      <c r="Y1273" s="3">
        <f t="shared" si="59"/>
        <v>0</v>
      </c>
    </row>
    <row r="1274" spans="1:25" ht="14.25" x14ac:dyDescent="0.2">
      <c r="A1274" s="18" t="str">
        <f t="shared" si="57"/>
        <v>Catalogo principalOPEN VALUE - CSP GOBIERNOHHS-00005</v>
      </c>
      <c r="B1274" s="18" t="str">
        <f t="shared" si="58"/>
        <v>HHS-00005OPEN VALUE - CSP GOBIERNO</v>
      </c>
      <c r="C1274" s="18"/>
      <c r="D1274" s="18" t="s">
        <v>122</v>
      </c>
      <c r="E1274" s="46" t="s">
        <v>2672</v>
      </c>
      <c r="F1274" s="85" t="s">
        <v>17</v>
      </c>
      <c r="G1274" s="18" t="s">
        <v>122</v>
      </c>
      <c r="H1274" s="45" t="s">
        <v>125</v>
      </c>
      <c r="I1274" s="18" t="s">
        <v>75</v>
      </c>
      <c r="J1274" s="49" t="s">
        <v>2673</v>
      </c>
      <c r="K1274" s="48" t="s">
        <v>28</v>
      </c>
      <c r="L1274" s="47" t="s">
        <v>90</v>
      </c>
      <c r="M1274" s="44" t="s">
        <v>74</v>
      </c>
      <c r="N1274" s="78" t="s">
        <v>75</v>
      </c>
      <c r="O1274" s="78" t="s">
        <v>75</v>
      </c>
      <c r="P1274" s="78" t="s">
        <v>75</v>
      </c>
      <c r="Q1274" s="43" t="s">
        <v>2672</v>
      </c>
      <c r="R1274" s="53" t="s">
        <v>76</v>
      </c>
      <c r="S1274" s="76">
        <v>2.4</v>
      </c>
      <c r="T1274" s="37">
        <v>1</v>
      </c>
      <c r="U1274" s="83">
        <v>1</v>
      </c>
      <c r="V1274" s="45">
        <f>SUMIF(ResumenCotizacion!$C:$C,E1274,ResumenCotizacion!$P:$P)</f>
        <v>0</v>
      </c>
      <c r="W1274" s="75">
        <f>IF(H1274="USD",S1274*SolCotizacion!$J$18,S1274)</f>
        <v>9905.9279999999999</v>
      </c>
      <c r="X1274" s="3">
        <f>ROUND(W1274/(1-VLOOKUP("Total porcentaje:",ResumenCotizacion!$F:$H,3,0)),2)</f>
        <v>9905.93</v>
      </c>
      <c r="Y1274" s="3">
        <f t="shared" si="59"/>
        <v>0</v>
      </c>
    </row>
    <row r="1275" spans="1:25" ht="14.25" x14ac:dyDescent="0.2">
      <c r="A1275" s="18" t="str">
        <f t="shared" si="57"/>
        <v>Catalogo principalOPEN VALUE - CSP GOBIERNOHJA-00717</v>
      </c>
      <c r="B1275" s="18" t="str">
        <f t="shared" si="58"/>
        <v>HJA-00717OPEN VALUE - CSP GOBIERNO</v>
      </c>
      <c r="C1275" s="18"/>
      <c r="D1275" s="18" t="s">
        <v>122</v>
      </c>
      <c r="E1275" s="46" t="s">
        <v>2674</v>
      </c>
      <c r="F1275" s="85" t="s">
        <v>17</v>
      </c>
      <c r="G1275" s="18" t="s">
        <v>122</v>
      </c>
      <c r="H1275" s="45" t="s">
        <v>125</v>
      </c>
      <c r="I1275" s="18" t="s">
        <v>75</v>
      </c>
      <c r="J1275" s="49" t="s">
        <v>2675</v>
      </c>
      <c r="K1275" s="48" t="s">
        <v>28</v>
      </c>
      <c r="L1275" s="47" t="s">
        <v>90</v>
      </c>
      <c r="M1275" s="44" t="s">
        <v>74</v>
      </c>
      <c r="N1275" s="78" t="s">
        <v>75</v>
      </c>
      <c r="O1275" s="78" t="s">
        <v>75</v>
      </c>
      <c r="P1275" s="78" t="s">
        <v>75</v>
      </c>
      <c r="Q1275" s="43" t="s">
        <v>2674</v>
      </c>
      <c r="R1275" s="53" t="s">
        <v>2153</v>
      </c>
      <c r="S1275" s="76">
        <v>2811</v>
      </c>
      <c r="T1275" s="37">
        <v>1</v>
      </c>
      <c r="U1275" s="83">
        <v>1</v>
      </c>
      <c r="V1275" s="45">
        <f>SUMIF(ResumenCotizacion!$C:$C,E1275,ResumenCotizacion!$P:$P)</f>
        <v>0</v>
      </c>
      <c r="W1275" s="75">
        <f>IF(H1275="USD",S1275*SolCotizacion!$J$18,S1275)</f>
        <v>11602318.17</v>
      </c>
      <c r="X1275" s="3">
        <f>ROUND(W1275/(1-VLOOKUP("Total porcentaje:",ResumenCotizacion!$F:$H,3,0)),2)</f>
        <v>11602318.17</v>
      </c>
      <c r="Y1275" s="3">
        <f t="shared" si="59"/>
        <v>0</v>
      </c>
    </row>
    <row r="1276" spans="1:25" ht="14.25" x14ac:dyDescent="0.2">
      <c r="A1276" s="18" t="str">
        <f t="shared" si="57"/>
        <v>Catalogo principalOPEN VALUE - CSP GOBIERNOHJA-00718</v>
      </c>
      <c r="B1276" s="18" t="str">
        <f t="shared" si="58"/>
        <v>HJA-00718OPEN VALUE - CSP GOBIERNO</v>
      </c>
      <c r="C1276" s="18"/>
      <c r="D1276" s="18" t="s">
        <v>122</v>
      </c>
      <c r="E1276" s="46" t="s">
        <v>2676</v>
      </c>
      <c r="F1276" s="85" t="s">
        <v>17</v>
      </c>
      <c r="G1276" s="18" t="s">
        <v>122</v>
      </c>
      <c r="H1276" s="45" t="s">
        <v>125</v>
      </c>
      <c r="I1276" s="18" t="s">
        <v>75</v>
      </c>
      <c r="J1276" s="49" t="s">
        <v>2677</v>
      </c>
      <c r="K1276" s="48" t="s">
        <v>28</v>
      </c>
      <c r="L1276" s="47" t="s">
        <v>90</v>
      </c>
      <c r="M1276" s="44" t="s">
        <v>74</v>
      </c>
      <c r="N1276" s="78" t="s">
        <v>75</v>
      </c>
      <c r="O1276" s="78" t="s">
        <v>75</v>
      </c>
      <c r="P1276" s="78" t="s">
        <v>75</v>
      </c>
      <c r="Q1276" s="43" t="s">
        <v>2676</v>
      </c>
      <c r="R1276" s="53" t="s">
        <v>2153</v>
      </c>
      <c r="S1276" s="76">
        <v>1206</v>
      </c>
      <c r="T1276" s="37">
        <v>1</v>
      </c>
      <c r="U1276" s="83">
        <v>1</v>
      </c>
      <c r="V1276" s="45">
        <f>SUMIF(ResumenCotizacion!$C:$C,E1276,ResumenCotizacion!$P:$P)</f>
        <v>0</v>
      </c>
      <c r="W1276" s="75">
        <f>IF(H1276="USD",S1276*SolCotizacion!$J$18,S1276)</f>
        <v>4977728.82</v>
      </c>
      <c r="X1276" s="3">
        <f>ROUND(W1276/(1-VLOOKUP("Total porcentaje:",ResumenCotizacion!$F:$H,3,0)),2)</f>
        <v>4977728.82</v>
      </c>
      <c r="Y1276" s="3">
        <f t="shared" si="59"/>
        <v>0</v>
      </c>
    </row>
    <row r="1277" spans="1:25" ht="14.25" x14ac:dyDescent="0.2">
      <c r="A1277" s="18" t="str">
        <f t="shared" si="57"/>
        <v>Catalogo principalOPEN VALUE - CSP GOBIERNOHWV-00005</v>
      </c>
      <c r="B1277" s="18" t="str">
        <f t="shared" si="58"/>
        <v>HWV-00005OPEN VALUE - CSP GOBIERNO</v>
      </c>
      <c r="C1277" s="18"/>
      <c r="D1277" s="18" t="s">
        <v>122</v>
      </c>
      <c r="E1277" s="46" t="s">
        <v>2678</v>
      </c>
      <c r="F1277" s="85" t="s">
        <v>17</v>
      </c>
      <c r="G1277" s="18" t="s">
        <v>122</v>
      </c>
      <c r="H1277" s="45" t="s">
        <v>125</v>
      </c>
      <c r="I1277" s="18" t="s">
        <v>75</v>
      </c>
      <c r="J1277" s="49" t="s">
        <v>2679</v>
      </c>
      <c r="K1277" s="48" t="s">
        <v>28</v>
      </c>
      <c r="L1277" s="47" t="s">
        <v>90</v>
      </c>
      <c r="M1277" s="44" t="s">
        <v>74</v>
      </c>
      <c r="N1277" s="78" t="s">
        <v>75</v>
      </c>
      <c r="O1277" s="78" t="s">
        <v>75</v>
      </c>
      <c r="P1277" s="78" t="s">
        <v>75</v>
      </c>
      <c r="Q1277" s="43" t="s">
        <v>2678</v>
      </c>
      <c r="R1277" s="53" t="s">
        <v>76</v>
      </c>
      <c r="S1277" s="76">
        <v>5</v>
      </c>
      <c r="T1277" s="37">
        <v>1</v>
      </c>
      <c r="U1277" s="83">
        <v>1</v>
      </c>
      <c r="V1277" s="45">
        <f>SUMIF(ResumenCotizacion!$C:$C,E1277,ResumenCotizacion!$P:$P)</f>
        <v>0</v>
      </c>
      <c r="W1277" s="75">
        <f>IF(H1277="USD",S1277*SolCotizacion!$J$18,S1277)</f>
        <v>20637.350000000002</v>
      </c>
      <c r="X1277" s="3">
        <f>ROUND(W1277/(1-VLOOKUP("Total porcentaje:",ResumenCotizacion!$F:$H,3,0)),2)</f>
        <v>20637.349999999999</v>
      </c>
      <c r="Y1277" s="3">
        <f t="shared" si="59"/>
        <v>0</v>
      </c>
    </row>
    <row r="1278" spans="1:25" ht="14.25" x14ac:dyDescent="0.2">
      <c r="A1278" s="18" t="str">
        <f t="shared" si="57"/>
        <v>Catalogo principalOPEN VALUE - CSP GOBIERNOJ5A-00202</v>
      </c>
      <c r="B1278" s="18" t="str">
        <f t="shared" si="58"/>
        <v>J5A-00202OPEN VALUE - CSP GOBIERNO</v>
      </c>
      <c r="C1278" s="18"/>
      <c r="D1278" s="18" t="s">
        <v>122</v>
      </c>
      <c r="E1278" s="46" t="s">
        <v>2680</v>
      </c>
      <c r="F1278" s="85" t="s">
        <v>17</v>
      </c>
      <c r="G1278" s="18" t="s">
        <v>122</v>
      </c>
      <c r="H1278" s="45" t="s">
        <v>125</v>
      </c>
      <c r="I1278" s="18" t="s">
        <v>75</v>
      </c>
      <c r="J1278" s="49" t="s">
        <v>2681</v>
      </c>
      <c r="K1278" s="48" t="s">
        <v>28</v>
      </c>
      <c r="L1278" s="47" t="s">
        <v>90</v>
      </c>
      <c r="M1278" s="44" t="s">
        <v>74</v>
      </c>
      <c r="N1278" s="78" t="s">
        <v>75</v>
      </c>
      <c r="O1278" s="78" t="s">
        <v>75</v>
      </c>
      <c r="P1278" s="78" t="s">
        <v>75</v>
      </c>
      <c r="Q1278" s="43" t="s">
        <v>2680</v>
      </c>
      <c r="R1278" s="53" t="s">
        <v>2153</v>
      </c>
      <c r="S1278" s="76">
        <v>93</v>
      </c>
      <c r="T1278" s="37">
        <v>1</v>
      </c>
      <c r="U1278" s="83">
        <v>1</v>
      </c>
      <c r="V1278" s="45">
        <f>SUMIF(ResumenCotizacion!$C:$C,E1278,ResumenCotizacion!$P:$P)</f>
        <v>0</v>
      </c>
      <c r="W1278" s="75">
        <f>IF(H1278="USD",S1278*SolCotizacion!$J$18,S1278)</f>
        <v>383854.71</v>
      </c>
      <c r="X1278" s="3">
        <f>ROUND(W1278/(1-VLOOKUP("Total porcentaje:",ResumenCotizacion!$F:$H,3,0)),2)</f>
        <v>383854.71</v>
      </c>
      <c r="Y1278" s="3">
        <f t="shared" si="59"/>
        <v>0</v>
      </c>
    </row>
    <row r="1279" spans="1:25" ht="14.25" x14ac:dyDescent="0.2">
      <c r="A1279" s="18" t="str">
        <f t="shared" si="57"/>
        <v>Catalogo principalOPEN VALUE - CSP GOBIERNOJ5A-00204</v>
      </c>
      <c r="B1279" s="18" t="str">
        <f t="shared" si="58"/>
        <v>J5A-00204OPEN VALUE - CSP GOBIERNO</v>
      </c>
      <c r="C1279" s="18"/>
      <c r="D1279" s="18" t="s">
        <v>122</v>
      </c>
      <c r="E1279" s="46" t="s">
        <v>2682</v>
      </c>
      <c r="F1279" s="85" t="s">
        <v>17</v>
      </c>
      <c r="G1279" s="18" t="s">
        <v>122</v>
      </c>
      <c r="H1279" s="45" t="s">
        <v>125</v>
      </c>
      <c r="I1279" s="18" t="s">
        <v>75</v>
      </c>
      <c r="J1279" s="49" t="s">
        <v>2683</v>
      </c>
      <c r="K1279" s="48" t="s">
        <v>28</v>
      </c>
      <c r="L1279" s="47" t="s">
        <v>90</v>
      </c>
      <c r="M1279" s="44" t="s">
        <v>74</v>
      </c>
      <c r="N1279" s="78" t="s">
        <v>75</v>
      </c>
      <c r="O1279" s="78" t="s">
        <v>75</v>
      </c>
      <c r="P1279" s="78" t="s">
        <v>75</v>
      </c>
      <c r="Q1279" s="43" t="s">
        <v>2682</v>
      </c>
      <c r="R1279" s="53" t="s">
        <v>2153</v>
      </c>
      <c r="S1279" s="76">
        <v>42</v>
      </c>
      <c r="T1279" s="37">
        <v>1</v>
      </c>
      <c r="U1279" s="83">
        <v>1</v>
      </c>
      <c r="V1279" s="45">
        <f>SUMIF(ResumenCotizacion!$C:$C,E1279,ResumenCotizacion!$P:$P)</f>
        <v>0</v>
      </c>
      <c r="W1279" s="75">
        <f>IF(H1279="USD",S1279*SolCotizacion!$J$18,S1279)</f>
        <v>173353.74000000002</v>
      </c>
      <c r="X1279" s="3">
        <f>ROUND(W1279/(1-VLOOKUP("Total porcentaje:",ResumenCotizacion!$F:$H,3,0)),2)</f>
        <v>173353.74</v>
      </c>
      <c r="Y1279" s="3">
        <f t="shared" si="59"/>
        <v>0</v>
      </c>
    </row>
    <row r="1280" spans="1:25" ht="14.25" x14ac:dyDescent="0.2">
      <c r="A1280" s="18" t="str">
        <f t="shared" si="57"/>
        <v>Catalogo principalOPEN VALUE - CSP GOBIERNOJ5A-00405</v>
      </c>
      <c r="B1280" s="18" t="str">
        <f t="shared" si="58"/>
        <v>J5A-00405OPEN VALUE - CSP GOBIERNO</v>
      </c>
      <c r="C1280" s="18"/>
      <c r="D1280" s="18" t="s">
        <v>122</v>
      </c>
      <c r="E1280" s="46" t="s">
        <v>2684</v>
      </c>
      <c r="F1280" s="85" t="s">
        <v>17</v>
      </c>
      <c r="G1280" s="18" t="s">
        <v>122</v>
      </c>
      <c r="H1280" s="45" t="s">
        <v>125</v>
      </c>
      <c r="I1280" s="18" t="s">
        <v>75</v>
      </c>
      <c r="J1280" s="49" t="s">
        <v>2685</v>
      </c>
      <c r="K1280" s="48" t="s">
        <v>28</v>
      </c>
      <c r="L1280" s="47" t="s">
        <v>90</v>
      </c>
      <c r="M1280" s="44" t="s">
        <v>74</v>
      </c>
      <c r="N1280" s="78" t="s">
        <v>75</v>
      </c>
      <c r="O1280" s="78" t="s">
        <v>75</v>
      </c>
      <c r="P1280" s="78" t="s">
        <v>75</v>
      </c>
      <c r="Q1280" s="43" t="s">
        <v>2684</v>
      </c>
      <c r="R1280" s="53" t="s">
        <v>2153</v>
      </c>
      <c r="S1280" s="76">
        <v>123</v>
      </c>
      <c r="T1280" s="37">
        <v>1</v>
      </c>
      <c r="U1280" s="83">
        <v>1</v>
      </c>
      <c r="V1280" s="45">
        <f>SUMIF(ResumenCotizacion!$C:$C,E1280,ResumenCotizacion!$P:$P)</f>
        <v>0</v>
      </c>
      <c r="W1280" s="75">
        <f>IF(H1280="USD",S1280*SolCotizacion!$J$18,S1280)</f>
        <v>507678.81000000006</v>
      </c>
      <c r="X1280" s="3">
        <f>ROUND(W1280/(1-VLOOKUP("Total porcentaje:",ResumenCotizacion!$F:$H,3,0)),2)</f>
        <v>507678.81</v>
      </c>
      <c r="Y1280" s="3">
        <f t="shared" si="59"/>
        <v>0</v>
      </c>
    </row>
    <row r="1281" spans="1:25" ht="14.25" x14ac:dyDescent="0.2">
      <c r="A1281" s="18" t="str">
        <f t="shared" si="57"/>
        <v>Catalogo principalOPEN VALUE - CSP GOBIERNOJ5A-00407</v>
      </c>
      <c r="B1281" s="18" t="str">
        <f t="shared" si="58"/>
        <v>J5A-00407OPEN VALUE - CSP GOBIERNO</v>
      </c>
      <c r="C1281" s="18"/>
      <c r="D1281" s="18" t="s">
        <v>122</v>
      </c>
      <c r="E1281" s="46" t="s">
        <v>2686</v>
      </c>
      <c r="F1281" s="85" t="s">
        <v>17</v>
      </c>
      <c r="G1281" s="18" t="s">
        <v>122</v>
      </c>
      <c r="H1281" s="45" t="s">
        <v>125</v>
      </c>
      <c r="I1281" s="18" t="s">
        <v>75</v>
      </c>
      <c r="J1281" s="49" t="s">
        <v>2687</v>
      </c>
      <c r="K1281" s="48" t="s">
        <v>28</v>
      </c>
      <c r="L1281" s="47" t="s">
        <v>90</v>
      </c>
      <c r="M1281" s="44" t="s">
        <v>74</v>
      </c>
      <c r="N1281" s="78" t="s">
        <v>75</v>
      </c>
      <c r="O1281" s="78" t="s">
        <v>75</v>
      </c>
      <c r="P1281" s="78" t="s">
        <v>75</v>
      </c>
      <c r="Q1281" s="43" t="s">
        <v>2686</v>
      </c>
      <c r="R1281" s="53" t="s">
        <v>2153</v>
      </c>
      <c r="S1281" s="76">
        <v>54</v>
      </c>
      <c r="T1281" s="37">
        <v>1</v>
      </c>
      <c r="U1281" s="83">
        <v>1</v>
      </c>
      <c r="V1281" s="45">
        <f>SUMIF(ResumenCotizacion!$C:$C,E1281,ResumenCotizacion!$P:$P)</f>
        <v>0</v>
      </c>
      <c r="W1281" s="75">
        <f>IF(H1281="USD",S1281*SolCotizacion!$J$18,S1281)</f>
        <v>222883.38</v>
      </c>
      <c r="X1281" s="3">
        <f>ROUND(W1281/(1-VLOOKUP("Total porcentaje:",ResumenCotizacion!$F:$H,3,0)),2)</f>
        <v>222883.38</v>
      </c>
      <c r="Y1281" s="3">
        <f t="shared" si="59"/>
        <v>0</v>
      </c>
    </row>
    <row r="1282" spans="1:25" ht="14.25" x14ac:dyDescent="0.2">
      <c r="A1282" s="18" t="str">
        <f t="shared" ref="A1282:A1345" si="60">D1282&amp;F1282&amp;E1282</f>
        <v>Catalogo principalOPEN VALUE - CSP GOBIERNOKF4-00005</v>
      </c>
      <c r="B1282" s="18" t="str">
        <f t="shared" ref="B1282:B1345" si="61">E1282&amp;F1282</f>
        <v>KF4-00005OPEN VALUE - CSP GOBIERNO</v>
      </c>
      <c r="C1282" s="18"/>
      <c r="D1282" s="18" t="s">
        <v>122</v>
      </c>
      <c r="E1282" s="46" t="s">
        <v>2688</v>
      </c>
      <c r="F1282" s="85" t="s">
        <v>17</v>
      </c>
      <c r="G1282" s="18" t="s">
        <v>122</v>
      </c>
      <c r="H1282" s="45" t="s">
        <v>125</v>
      </c>
      <c r="I1282" s="18" t="s">
        <v>75</v>
      </c>
      <c r="J1282" s="49" t="s">
        <v>2689</v>
      </c>
      <c r="K1282" s="48" t="s">
        <v>28</v>
      </c>
      <c r="L1282" s="47" t="s">
        <v>90</v>
      </c>
      <c r="M1282" s="44" t="s">
        <v>74</v>
      </c>
      <c r="N1282" s="78" t="s">
        <v>75</v>
      </c>
      <c r="O1282" s="78" t="s">
        <v>75</v>
      </c>
      <c r="P1282" s="78" t="s">
        <v>75</v>
      </c>
      <c r="Q1282" s="43" t="s">
        <v>2688</v>
      </c>
      <c r="R1282" s="53" t="s">
        <v>76</v>
      </c>
      <c r="S1282" s="76">
        <v>2</v>
      </c>
      <c r="T1282" s="37">
        <v>1</v>
      </c>
      <c r="U1282" s="83">
        <v>1</v>
      </c>
      <c r="V1282" s="45">
        <f>SUMIF(ResumenCotizacion!$C:$C,E1282,ResumenCotizacion!$P:$P)</f>
        <v>0</v>
      </c>
      <c r="W1282" s="75">
        <f>IF(H1282="USD",S1282*SolCotizacion!$J$18,S1282)</f>
        <v>8254.94</v>
      </c>
      <c r="X1282" s="3">
        <f>ROUND(W1282/(1-VLOOKUP("Total porcentaje:",ResumenCotizacion!$F:$H,3,0)),2)</f>
        <v>8254.94</v>
      </c>
      <c r="Y1282" s="3">
        <f t="shared" si="59"/>
        <v>0</v>
      </c>
    </row>
    <row r="1283" spans="1:25" ht="14.25" x14ac:dyDescent="0.2">
      <c r="A1283" s="18" t="str">
        <f t="shared" si="60"/>
        <v>Catalogo principalOPEN VALUE - CSP GOBIERNOKV3-00349</v>
      </c>
      <c r="B1283" s="18" t="str">
        <f t="shared" si="61"/>
        <v>KV3-00349OPEN VALUE - CSP GOBIERNO</v>
      </c>
      <c r="C1283" s="18"/>
      <c r="D1283" s="18" t="s">
        <v>122</v>
      </c>
      <c r="E1283" s="46" t="s">
        <v>2690</v>
      </c>
      <c r="F1283" s="85" t="s">
        <v>17</v>
      </c>
      <c r="G1283" s="18" t="s">
        <v>122</v>
      </c>
      <c r="H1283" s="45" t="s">
        <v>125</v>
      </c>
      <c r="I1283" s="18" t="s">
        <v>75</v>
      </c>
      <c r="J1283" s="49" t="s">
        <v>2691</v>
      </c>
      <c r="K1283" s="48" t="s">
        <v>28</v>
      </c>
      <c r="L1283" s="47" t="s">
        <v>90</v>
      </c>
      <c r="M1283" s="44" t="s">
        <v>74</v>
      </c>
      <c r="N1283" s="78" t="s">
        <v>75</v>
      </c>
      <c r="O1283" s="78" t="s">
        <v>75</v>
      </c>
      <c r="P1283" s="78" t="s">
        <v>75</v>
      </c>
      <c r="Q1283" s="43" t="s">
        <v>2690</v>
      </c>
      <c r="R1283" s="53" t="s">
        <v>2153</v>
      </c>
      <c r="S1283" s="76">
        <v>279</v>
      </c>
      <c r="T1283" s="37">
        <v>1</v>
      </c>
      <c r="U1283" s="83">
        <v>1</v>
      </c>
      <c r="V1283" s="45">
        <f>SUMIF(ResumenCotizacion!$C:$C,E1283,ResumenCotizacion!$P:$P)</f>
        <v>0</v>
      </c>
      <c r="W1283" s="75">
        <f>IF(H1283="USD",S1283*SolCotizacion!$J$18,S1283)</f>
        <v>1151564.1300000001</v>
      </c>
      <c r="X1283" s="3">
        <f>ROUND(W1283/(1-VLOOKUP("Total porcentaje:",ResumenCotizacion!$F:$H,3,0)),2)</f>
        <v>1151564.1299999999</v>
      </c>
      <c r="Y1283" s="3">
        <f t="shared" ref="Y1283:Y1346" si="62">V1283*X1283</f>
        <v>0</v>
      </c>
    </row>
    <row r="1284" spans="1:25" ht="14.25" x14ac:dyDescent="0.2">
      <c r="A1284" s="18" t="str">
        <f t="shared" si="60"/>
        <v>Catalogo principalOPEN VALUE - CSP GOBIERNOKV3-00350</v>
      </c>
      <c r="B1284" s="18" t="str">
        <f t="shared" si="61"/>
        <v>KV3-00350OPEN VALUE - CSP GOBIERNO</v>
      </c>
      <c r="C1284" s="18"/>
      <c r="D1284" s="18" t="s">
        <v>122</v>
      </c>
      <c r="E1284" s="46" t="s">
        <v>2692</v>
      </c>
      <c r="F1284" s="85" t="s">
        <v>17</v>
      </c>
      <c r="G1284" s="18" t="s">
        <v>122</v>
      </c>
      <c r="H1284" s="45" t="s">
        <v>125</v>
      </c>
      <c r="I1284" s="18" t="s">
        <v>75</v>
      </c>
      <c r="J1284" s="49" t="s">
        <v>2693</v>
      </c>
      <c r="K1284" s="48" t="s">
        <v>28</v>
      </c>
      <c r="L1284" s="47" t="s">
        <v>90</v>
      </c>
      <c r="M1284" s="44" t="s">
        <v>74</v>
      </c>
      <c r="N1284" s="78" t="s">
        <v>75</v>
      </c>
      <c r="O1284" s="78" t="s">
        <v>75</v>
      </c>
      <c r="P1284" s="78" t="s">
        <v>75</v>
      </c>
      <c r="Q1284" s="43" t="s">
        <v>2692</v>
      </c>
      <c r="R1284" s="53" t="s">
        <v>2153</v>
      </c>
      <c r="S1284" s="76">
        <v>513</v>
      </c>
      <c r="T1284" s="37">
        <v>1</v>
      </c>
      <c r="U1284" s="83">
        <v>1</v>
      </c>
      <c r="V1284" s="45">
        <f>SUMIF(ResumenCotizacion!$C:$C,E1284,ResumenCotizacion!$P:$P)</f>
        <v>0</v>
      </c>
      <c r="W1284" s="75">
        <f>IF(H1284="USD",S1284*SolCotizacion!$J$18,S1284)</f>
        <v>2117392.1100000003</v>
      </c>
      <c r="X1284" s="3">
        <f>ROUND(W1284/(1-VLOOKUP("Total porcentaje:",ResumenCotizacion!$F:$H,3,0)),2)</f>
        <v>2117392.11</v>
      </c>
      <c r="Y1284" s="3">
        <f t="shared" si="62"/>
        <v>0</v>
      </c>
    </row>
    <row r="1285" spans="1:25" ht="14.25" x14ac:dyDescent="0.2">
      <c r="A1285" s="18" t="str">
        <f t="shared" si="60"/>
        <v>Catalogo principalOPEN VALUE - CSP GOBIERNOKV3-00351</v>
      </c>
      <c r="B1285" s="18" t="str">
        <f t="shared" si="61"/>
        <v>KV3-00351OPEN VALUE - CSP GOBIERNO</v>
      </c>
      <c r="C1285" s="18"/>
      <c r="D1285" s="18" t="s">
        <v>122</v>
      </c>
      <c r="E1285" s="46" t="s">
        <v>2694</v>
      </c>
      <c r="F1285" s="85" t="s">
        <v>17</v>
      </c>
      <c r="G1285" s="18" t="s">
        <v>122</v>
      </c>
      <c r="H1285" s="45" t="s">
        <v>125</v>
      </c>
      <c r="I1285" s="18" t="s">
        <v>75</v>
      </c>
      <c r="J1285" s="49" t="s">
        <v>2695</v>
      </c>
      <c r="K1285" s="48" t="s">
        <v>28</v>
      </c>
      <c r="L1285" s="47" t="s">
        <v>90</v>
      </c>
      <c r="M1285" s="44" t="s">
        <v>74</v>
      </c>
      <c r="N1285" s="78" t="s">
        <v>75</v>
      </c>
      <c r="O1285" s="78" t="s">
        <v>75</v>
      </c>
      <c r="P1285" s="78" t="s">
        <v>75</v>
      </c>
      <c r="Q1285" s="43" t="s">
        <v>2694</v>
      </c>
      <c r="R1285" s="53" t="s">
        <v>2153</v>
      </c>
      <c r="S1285" s="76">
        <v>264</v>
      </c>
      <c r="T1285" s="37">
        <v>1</v>
      </c>
      <c r="U1285" s="83">
        <v>1</v>
      </c>
      <c r="V1285" s="45">
        <f>SUMIF(ResumenCotizacion!$C:$C,E1285,ResumenCotizacion!$P:$P)</f>
        <v>0</v>
      </c>
      <c r="W1285" s="75">
        <f>IF(H1285="USD",S1285*SolCotizacion!$J$18,S1285)</f>
        <v>1089652.08</v>
      </c>
      <c r="X1285" s="3">
        <f>ROUND(W1285/(1-VLOOKUP("Total porcentaje:",ResumenCotizacion!$F:$H,3,0)),2)</f>
        <v>1089652.08</v>
      </c>
      <c r="Y1285" s="3">
        <f t="shared" si="62"/>
        <v>0</v>
      </c>
    </row>
    <row r="1286" spans="1:25" ht="14.25" x14ac:dyDescent="0.2">
      <c r="A1286" s="18" t="str">
        <f t="shared" si="60"/>
        <v>Catalogo principalOPEN VALUE - CSP GOBIERNOKV3-00355</v>
      </c>
      <c r="B1286" s="18" t="str">
        <f t="shared" si="61"/>
        <v>KV3-00355OPEN VALUE - CSP GOBIERNO</v>
      </c>
      <c r="C1286" s="18"/>
      <c r="D1286" s="18" t="s">
        <v>122</v>
      </c>
      <c r="E1286" s="46" t="s">
        <v>2696</v>
      </c>
      <c r="F1286" s="85" t="s">
        <v>17</v>
      </c>
      <c r="G1286" s="18" t="s">
        <v>122</v>
      </c>
      <c r="H1286" s="45" t="s">
        <v>125</v>
      </c>
      <c r="I1286" s="18" t="s">
        <v>75</v>
      </c>
      <c r="J1286" s="49" t="s">
        <v>2697</v>
      </c>
      <c r="K1286" s="48" t="s">
        <v>28</v>
      </c>
      <c r="L1286" s="47" t="s">
        <v>90</v>
      </c>
      <c r="M1286" s="44" t="s">
        <v>74</v>
      </c>
      <c r="N1286" s="78" t="s">
        <v>75</v>
      </c>
      <c r="O1286" s="78" t="s">
        <v>75</v>
      </c>
      <c r="P1286" s="78" t="s">
        <v>75</v>
      </c>
      <c r="Q1286" s="43" t="s">
        <v>2696</v>
      </c>
      <c r="R1286" s="53" t="s">
        <v>2153</v>
      </c>
      <c r="S1286" s="76">
        <v>369</v>
      </c>
      <c r="T1286" s="37">
        <v>1</v>
      </c>
      <c r="U1286" s="83">
        <v>1</v>
      </c>
      <c r="V1286" s="45">
        <f>SUMIF(ResumenCotizacion!$C:$C,E1286,ResumenCotizacion!$P:$P)</f>
        <v>0</v>
      </c>
      <c r="W1286" s="75">
        <f>IF(H1286="USD",S1286*SolCotizacion!$J$18,S1286)</f>
        <v>1523036.4300000002</v>
      </c>
      <c r="X1286" s="3">
        <f>ROUND(W1286/(1-VLOOKUP("Total porcentaje:",ResumenCotizacion!$F:$H,3,0)),2)</f>
        <v>1523036.43</v>
      </c>
      <c r="Y1286" s="3">
        <f t="shared" si="62"/>
        <v>0</v>
      </c>
    </row>
    <row r="1287" spans="1:25" ht="14.25" x14ac:dyDescent="0.2">
      <c r="A1287" s="18" t="str">
        <f t="shared" si="60"/>
        <v>Catalogo principalOPEN VALUE - CSP GOBIERNOL5D-00130</v>
      </c>
      <c r="B1287" s="18" t="str">
        <f t="shared" si="61"/>
        <v>L5D-00130OPEN VALUE - CSP GOBIERNO</v>
      </c>
      <c r="C1287" s="18"/>
      <c r="D1287" s="18" t="s">
        <v>122</v>
      </c>
      <c r="E1287" s="46" t="s">
        <v>2698</v>
      </c>
      <c r="F1287" s="85" t="s">
        <v>17</v>
      </c>
      <c r="G1287" s="18" t="s">
        <v>122</v>
      </c>
      <c r="H1287" s="45" t="s">
        <v>125</v>
      </c>
      <c r="I1287" s="18" t="s">
        <v>75</v>
      </c>
      <c r="J1287" s="49" t="s">
        <v>2699</v>
      </c>
      <c r="K1287" s="48" t="s">
        <v>28</v>
      </c>
      <c r="L1287" s="47" t="s">
        <v>90</v>
      </c>
      <c r="M1287" s="44" t="s">
        <v>74</v>
      </c>
      <c r="N1287" s="78" t="s">
        <v>75</v>
      </c>
      <c r="O1287" s="78" t="s">
        <v>75</v>
      </c>
      <c r="P1287" s="78" t="s">
        <v>75</v>
      </c>
      <c r="Q1287" s="43" t="s">
        <v>2698</v>
      </c>
      <c r="R1287" s="53" t="s">
        <v>2153</v>
      </c>
      <c r="S1287" s="76">
        <v>3363</v>
      </c>
      <c r="T1287" s="37">
        <v>1</v>
      </c>
      <c r="U1287" s="83">
        <v>1</v>
      </c>
      <c r="V1287" s="45">
        <f>SUMIF(ResumenCotizacion!$C:$C,E1287,ResumenCotizacion!$P:$P)</f>
        <v>0</v>
      </c>
      <c r="W1287" s="75">
        <f>IF(H1287="USD",S1287*SolCotizacion!$J$18,S1287)</f>
        <v>13880681.610000001</v>
      </c>
      <c r="X1287" s="3">
        <f>ROUND(W1287/(1-VLOOKUP("Total porcentaje:",ResumenCotizacion!$F:$H,3,0)),2)</f>
        <v>13880681.609999999</v>
      </c>
      <c r="Y1287" s="3">
        <f t="shared" si="62"/>
        <v>0</v>
      </c>
    </row>
    <row r="1288" spans="1:25" ht="14.25" x14ac:dyDescent="0.2">
      <c r="A1288" s="18" t="str">
        <f t="shared" si="60"/>
        <v>Catalogo principalOPEN VALUE - CSP GOBIERNOL5D-00131</v>
      </c>
      <c r="B1288" s="18" t="str">
        <f t="shared" si="61"/>
        <v>L5D-00131OPEN VALUE - CSP GOBIERNO</v>
      </c>
      <c r="C1288" s="18"/>
      <c r="D1288" s="18" t="s">
        <v>122</v>
      </c>
      <c r="E1288" s="46" t="s">
        <v>2700</v>
      </c>
      <c r="F1288" s="85" t="s">
        <v>17</v>
      </c>
      <c r="G1288" s="18" t="s">
        <v>122</v>
      </c>
      <c r="H1288" s="45" t="s">
        <v>125</v>
      </c>
      <c r="I1288" s="18" t="s">
        <v>75</v>
      </c>
      <c r="J1288" s="49" t="s">
        <v>2701</v>
      </c>
      <c r="K1288" s="48" t="s">
        <v>28</v>
      </c>
      <c r="L1288" s="47" t="s">
        <v>90</v>
      </c>
      <c r="M1288" s="44" t="s">
        <v>74</v>
      </c>
      <c r="N1288" s="78" t="s">
        <v>75</v>
      </c>
      <c r="O1288" s="78" t="s">
        <v>75</v>
      </c>
      <c r="P1288" s="78" t="s">
        <v>75</v>
      </c>
      <c r="Q1288" s="43" t="s">
        <v>2700</v>
      </c>
      <c r="R1288" s="53" t="s">
        <v>2153</v>
      </c>
      <c r="S1288" s="76">
        <v>1566</v>
      </c>
      <c r="T1288" s="37">
        <v>1</v>
      </c>
      <c r="U1288" s="83">
        <v>1</v>
      </c>
      <c r="V1288" s="45">
        <f>SUMIF(ResumenCotizacion!$C:$C,E1288,ResumenCotizacion!$P:$P)</f>
        <v>0</v>
      </c>
      <c r="W1288" s="75">
        <f>IF(H1288="USD",S1288*SolCotizacion!$J$18,S1288)</f>
        <v>6463618.0200000005</v>
      </c>
      <c r="X1288" s="3">
        <f>ROUND(W1288/(1-VLOOKUP("Total porcentaje:",ResumenCotizacion!$F:$H,3,0)),2)</f>
        <v>6463618.0199999996</v>
      </c>
      <c r="Y1288" s="3">
        <f t="shared" si="62"/>
        <v>0</v>
      </c>
    </row>
    <row r="1289" spans="1:25" ht="14.25" x14ac:dyDescent="0.2">
      <c r="A1289" s="18" t="str">
        <f t="shared" si="60"/>
        <v>Catalogo principalOPEN VALUE - CSP GOBIERNOLJ7-00005</v>
      </c>
      <c r="B1289" s="18" t="str">
        <f t="shared" si="61"/>
        <v>LJ7-00005OPEN VALUE - CSP GOBIERNO</v>
      </c>
      <c r="C1289" s="18"/>
      <c r="D1289" s="18" t="s">
        <v>122</v>
      </c>
      <c r="E1289" s="46" t="s">
        <v>2702</v>
      </c>
      <c r="F1289" s="85" t="s">
        <v>17</v>
      </c>
      <c r="G1289" s="18" t="s">
        <v>122</v>
      </c>
      <c r="H1289" s="45" t="s">
        <v>125</v>
      </c>
      <c r="I1289" s="18" t="s">
        <v>75</v>
      </c>
      <c r="J1289" s="49" t="s">
        <v>2703</v>
      </c>
      <c r="K1289" s="48" t="s">
        <v>28</v>
      </c>
      <c r="L1289" s="47" t="s">
        <v>90</v>
      </c>
      <c r="M1289" s="44" t="s">
        <v>74</v>
      </c>
      <c r="N1289" s="78" t="s">
        <v>75</v>
      </c>
      <c r="O1289" s="78" t="s">
        <v>75</v>
      </c>
      <c r="P1289" s="78" t="s">
        <v>75</v>
      </c>
      <c r="Q1289" s="43" t="s">
        <v>2702</v>
      </c>
      <c r="R1289" s="53" t="s">
        <v>76</v>
      </c>
      <c r="S1289" s="76">
        <v>2.5</v>
      </c>
      <c r="T1289" s="37">
        <v>1</v>
      </c>
      <c r="U1289" s="83">
        <v>1</v>
      </c>
      <c r="V1289" s="45">
        <f>SUMIF(ResumenCotizacion!$C:$C,E1289,ResumenCotizacion!$P:$P)</f>
        <v>0</v>
      </c>
      <c r="W1289" s="75">
        <f>IF(H1289="USD",S1289*SolCotizacion!$J$18,S1289)</f>
        <v>10318.675000000001</v>
      </c>
      <c r="X1289" s="3">
        <f>ROUND(W1289/(1-VLOOKUP("Total porcentaje:",ResumenCotizacion!$F:$H,3,0)),2)</f>
        <v>10318.68</v>
      </c>
      <c r="Y1289" s="3">
        <f t="shared" si="62"/>
        <v>0</v>
      </c>
    </row>
    <row r="1290" spans="1:25" ht="14.25" x14ac:dyDescent="0.2">
      <c r="A1290" s="18" t="str">
        <f t="shared" si="60"/>
        <v>Catalogo principalOPEN VALUE - CSP GOBIERNOM3J-00090</v>
      </c>
      <c r="B1290" s="18" t="str">
        <f t="shared" si="61"/>
        <v>M3J-00090OPEN VALUE - CSP GOBIERNO</v>
      </c>
      <c r="C1290" s="18"/>
      <c r="D1290" s="18" t="s">
        <v>122</v>
      </c>
      <c r="E1290" s="46" t="s">
        <v>2704</v>
      </c>
      <c r="F1290" s="85" t="s">
        <v>17</v>
      </c>
      <c r="G1290" s="18" t="s">
        <v>122</v>
      </c>
      <c r="H1290" s="45" t="s">
        <v>125</v>
      </c>
      <c r="I1290" s="18" t="s">
        <v>75</v>
      </c>
      <c r="J1290" s="49" t="s">
        <v>2705</v>
      </c>
      <c r="K1290" s="48" t="s">
        <v>28</v>
      </c>
      <c r="L1290" s="47" t="s">
        <v>90</v>
      </c>
      <c r="M1290" s="44" t="s">
        <v>74</v>
      </c>
      <c r="N1290" s="78" t="s">
        <v>75</v>
      </c>
      <c r="O1290" s="78" t="s">
        <v>75</v>
      </c>
      <c r="P1290" s="78" t="s">
        <v>75</v>
      </c>
      <c r="Q1290" s="43" t="s">
        <v>2704</v>
      </c>
      <c r="R1290" s="53" t="s">
        <v>76</v>
      </c>
      <c r="S1290" s="76">
        <v>0.73</v>
      </c>
      <c r="T1290" s="37">
        <v>1</v>
      </c>
      <c r="U1290" s="83">
        <v>1</v>
      </c>
      <c r="V1290" s="45">
        <f>SUMIF(ResumenCotizacion!$C:$C,E1290,ResumenCotizacion!$P:$P)</f>
        <v>0</v>
      </c>
      <c r="W1290" s="75">
        <f>IF(H1290="USD",S1290*SolCotizacion!$J$18,S1290)</f>
        <v>3013.0531000000001</v>
      </c>
      <c r="X1290" s="3">
        <f>ROUND(W1290/(1-VLOOKUP("Total porcentaje:",ResumenCotizacion!$F:$H,3,0)),2)</f>
        <v>3013.05</v>
      </c>
      <c r="Y1290" s="3">
        <f t="shared" si="62"/>
        <v>0</v>
      </c>
    </row>
    <row r="1291" spans="1:25" ht="14.25" x14ac:dyDescent="0.2">
      <c r="A1291" s="18" t="str">
        <f t="shared" si="60"/>
        <v>Catalogo principalOPEN VALUE - CSP GOBIERNOM3J-00091</v>
      </c>
      <c r="B1291" s="18" t="str">
        <f t="shared" si="61"/>
        <v>M3J-00091OPEN VALUE - CSP GOBIERNO</v>
      </c>
      <c r="C1291" s="18"/>
      <c r="D1291" s="18" t="s">
        <v>122</v>
      </c>
      <c r="E1291" s="46" t="s">
        <v>2706</v>
      </c>
      <c r="F1291" s="85" t="s">
        <v>17</v>
      </c>
      <c r="G1291" s="18" t="s">
        <v>122</v>
      </c>
      <c r="H1291" s="45" t="s">
        <v>125</v>
      </c>
      <c r="I1291" s="18" t="s">
        <v>75</v>
      </c>
      <c r="J1291" s="49" t="s">
        <v>2707</v>
      </c>
      <c r="K1291" s="48" t="s">
        <v>28</v>
      </c>
      <c r="L1291" s="47" t="s">
        <v>90</v>
      </c>
      <c r="M1291" s="44" t="s">
        <v>74</v>
      </c>
      <c r="N1291" s="78" t="s">
        <v>75</v>
      </c>
      <c r="O1291" s="78" t="s">
        <v>75</v>
      </c>
      <c r="P1291" s="78" t="s">
        <v>75</v>
      </c>
      <c r="Q1291" s="43" t="s">
        <v>2706</v>
      </c>
      <c r="R1291" s="53" t="s">
        <v>76</v>
      </c>
      <c r="S1291" s="76">
        <v>0.95</v>
      </c>
      <c r="T1291" s="37">
        <v>1</v>
      </c>
      <c r="U1291" s="83">
        <v>1</v>
      </c>
      <c r="V1291" s="45">
        <f>SUMIF(ResumenCotizacion!$C:$C,E1291,ResumenCotizacion!$P:$P)</f>
        <v>0</v>
      </c>
      <c r="W1291" s="75">
        <f>IF(H1291="USD",S1291*SolCotizacion!$J$18,S1291)</f>
        <v>3921.0965000000001</v>
      </c>
      <c r="X1291" s="3">
        <f>ROUND(W1291/(1-VLOOKUP("Total porcentaje:",ResumenCotizacion!$F:$H,3,0)),2)</f>
        <v>3921.1</v>
      </c>
      <c r="Y1291" s="3">
        <f t="shared" si="62"/>
        <v>0</v>
      </c>
    </row>
    <row r="1292" spans="1:25" ht="14.25" x14ac:dyDescent="0.2">
      <c r="A1292" s="18" t="str">
        <f t="shared" si="60"/>
        <v>Catalogo principalOPEN VALUE - CSP GOBIERNOMX3-00206</v>
      </c>
      <c r="B1292" s="18" t="str">
        <f t="shared" si="61"/>
        <v>MX3-00206OPEN VALUE - CSP GOBIERNO</v>
      </c>
      <c r="C1292" s="18"/>
      <c r="D1292" s="18" t="s">
        <v>122</v>
      </c>
      <c r="E1292" s="46" t="s">
        <v>2708</v>
      </c>
      <c r="F1292" s="85" t="s">
        <v>17</v>
      </c>
      <c r="G1292" s="18" t="s">
        <v>122</v>
      </c>
      <c r="H1292" s="45" t="s">
        <v>125</v>
      </c>
      <c r="I1292" s="18" t="s">
        <v>75</v>
      </c>
      <c r="J1292" s="49" t="s">
        <v>2709</v>
      </c>
      <c r="K1292" s="48" t="s">
        <v>28</v>
      </c>
      <c r="L1292" s="47" t="s">
        <v>90</v>
      </c>
      <c r="M1292" s="44" t="s">
        <v>74</v>
      </c>
      <c r="N1292" s="78" t="s">
        <v>75</v>
      </c>
      <c r="O1292" s="78" t="s">
        <v>75</v>
      </c>
      <c r="P1292" s="78" t="s">
        <v>75</v>
      </c>
      <c r="Q1292" s="43" t="s">
        <v>2708</v>
      </c>
      <c r="R1292" s="53" t="s">
        <v>2153</v>
      </c>
      <c r="S1292" s="76">
        <v>13431</v>
      </c>
      <c r="T1292" s="37">
        <v>1</v>
      </c>
      <c r="U1292" s="83">
        <v>1</v>
      </c>
      <c r="V1292" s="45">
        <f>SUMIF(ResumenCotizacion!$C:$C,E1292,ResumenCotizacion!$P:$P)</f>
        <v>0</v>
      </c>
      <c r="W1292" s="75">
        <f>IF(H1292="USD",S1292*SolCotizacion!$J$18,S1292)</f>
        <v>55436049.57</v>
      </c>
      <c r="X1292" s="3">
        <f>ROUND(W1292/(1-VLOOKUP("Total porcentaje:",ResumenCotizacion!$F:$H,3,0)),2)</f>
        <v>55436049.57</v>
      </c>
      <c r="Y1292" s="3">
        <f t="shared" si="62"/>
        <v>0</v>
      </c>
    </row>
    <row r="1293" spans="1:25" ht="14.25" x14ac:dyDescent="0.2">
      <c r="A1293" s="18" t="str">
        <f t="shared" si="60"/>
        <v>Catalogo principalOPEN VALUE - CSP GOBIERNOMX3-00207</v>
      </c>
      <c r="B1293" s="18" t="str">
        <f t="shared" si="61"/>
        <v>MX3-00207OPEN VALUE - CSP GOBIERNO</v>
      </c>
      <c r="C1293" s="18"/>
      <c r="D1293" s="18" t="s">
        <v>122</v>
      </c>
      <c r="E1293" s="46" t="s">
        <v>2710</v>
      </c>
      <c r="F1293" s="85" t="s">
        <v>17</v>
      </c>
      <c r="G1293" s="18" t="s">
        <v>122</v>
      </c>
      <c r="H1293" s="45" t="s">
        <v>125</v>
      </c>
      <c r="I1293" s="18" t="s">
        <v>75</v>
      </c>
      <c r="J1293" s="49" t="s">
        <v>2711</v>
      </c>
      <c r="K1293" s="48" t="s">
        <v>28</v>
      </c>
      <c r="L1293" s="47" t="s">
        <v>90</v>
      </c>
      <c r="M1293" s="44" t="s">
        <v>74</v>
      </c>
      <c r="N1293" s="78" t="s">
        <v>75</v>
      </c>
      <c r="O1293" s="78" t="s">
        <v>75</v>
      </c>
      <c r="P1293" s="78" t="s">
        <v>75</v>
      </c>
      <c r="Q1293" s="43" t="s">
        <v>2710</v>
      </c>
      <c r="R1293" s="53" t="s">
        <v>2153</v>
      </c>
      <c r="S1293" s="76">
        <v>6249</v>
      </c>
      <c r="T1293" s="37">
        <v>1</v>
      </c>
      <c r="U1293" s="83">
        <v>1</v>
      </c>
      <c r="V1293" s="45">
        <f>SUMIF(ResumenCotizacion!$C:$C,E1293,ResumenCotizacion!$P:$P)</f>
        <v>0</v>
      </c>
      <c r="W1293" s="75">
        <f>IF(H1293="USD",S1293*SolCotizacion!$J$18,S1293)</f>
        <v>25792560.030000001</v>
      </c>
      <c r="X1293" s="3">
        <f>ROUND(W1293/(1-VLOOKUP("Total porcentaje:",ResumenCotizacion!$F:$H,3,0)),2)</f>
        <v>25792560.030000001</v>
      </c>
      <c r="Y1293" s="3">
        <f t="shared" si="62"/>
        <v>0</v>
      </c>
    </row>
    <row r="1294" spans="1:25" ht="14.25" x14ac:dyDescent="0.2">
      <c r="A1294" s="18" t="str">
        <f t="shared" si="60"/>
        <v>Catalogo principalOPEN VALUE - CSP GOBIERNOMX3-00208</v>
      </c>
      <c r="B1294" s="18" t="str">
        <f t="shared" si="61"/>
        <v>MX3-00208OPEN VALUE - CSP GOBIERNO</v>
      </c>
      <c r="C1294" s="18"/>
      <c r="D1294" s="18" t="s">
        <v>122</v>
      </c>
      <c r="E1294" s="46" t="s">
        <v>2712</v>
      </c>
      <c r="F1294" s="85" t="s">
        <v>17</v>
      </c>
      <c r="G1294" s="18" t="s">
        <v>122</v>
      </c>
      <c r="H1294" s="45" t="s">
        <v>125</v>
      </c>
      <c r="I1294" s="18" t="s">
        <v>75</v>
      </c>
      <c r="J1294" s="49" t="s">
        <v>2713</v>
      </c>
      <c r="K1294" s="48" t="s">
        <v>28</v>
      </c>
      <c r="L1294" s="47" t="s">
        <v>90</v>
      </c>
      <c r="M1294" s="44" t="s">
        <v>74</v>
      </c>
      <c r="N1294" s="78" t="s">
        <v>75</v>
      </c>
      <c r="O1294" s="78" t="s">
        <v>75</v>
      </c>
      <c r="P1294" s="78" t="s">
        <v>75</v>
      </c>
      <c r="Q1294" s="43" t="s">
        <v>2712</v>
      </c>
      <c r="R1294" s="53" t="s">
        <v>2153</v>
      </c>
      <c r="S1294" s="76">
        <v>11388</v>
      </c>
      <c r="T1294" s="37">
        <v>1</v>
      </c>
      <c r="U1294" s="83">
        <v>1</v>
      </c>
      <c r="V1294" s="45">
        <f>SUMIF(ResumenCotizacion!$C:$C,E1294,ResumenCotizacion!$P:$P)</f>
        <v>0</v>
      </c>
      <c r="W1294" s="75">
        <f>IF(H1294="USD",S1294*SolCotizacion!$J$18,S1294)</f>
        <v>47003628.359999999</v>
      </c>
      <c r="X1294" s="3">
        <f>ROUND(W1294/(1-VLOOKUP("Total porcentaje:",ResumenCotizacion!$F:$H,3,0)),2)</f>
        <v>47003628.359999999</v>
      </c>
      <c r="Y1294" s="3">
        <f t="shared" si="62"/>
        <v>0</v>
      </c>
    </row>
    <row r="1295" spans="1:25" ht="14.25" x14ac:dyDescent="0.2">
      <c r="A1295" s="18" t="str">
        <f t="shared" si="60"/>
        <v>Catalogo principalOPEN VALUE - CSP GOBIERNOMX3-00209</v>
      </c>
      <c r="B1295" s="18" t="str">
        <f t="shared" si="61"/>
        <v>MX3-00209OPEN VALUE - CSP GOBIERNO</v>
      </c>
      <c r="C1295" s="18"/>
      <c r="D1295" s="18" t="s">
        <v>122</v>
      </c>
      <c r="E1295" s="46" t="s">
        <v>2714</v>
      </c>
      <c r="F1295" s="85" t="s">
        <v>17</v>
      </c>
      <c r="G1295" s="18" t="s">
        <v>122</v>
      </c>
      <c r="H1295" s="45" t="s">
        <v>125</v>
      </c>
      <c r="I1295" s="18" t="s">
        <v>75</v>
      </c>
      <c r="J1295" s="49" t="s">
        <v>2715</v>
      </c>
      <c r="K1295" s="48" t="s">
        <v>28</v>
      </c>
      <c r="L1295" s="47" t="s">
        <v>90</v>
      </c>
      <c r="M1295" s="44" t="s">
        <v>74</v>
      </c>
      <c r="N1295" s="78" t="s">
        <v>75</v>
      </c>
      <c r="O1295" s="78" t="s">
        <v>75</v>
      </c>
      <c r="P1295" s="78" t="s">
        <v>75</v>
      </c>
      <c r="Q1295" s="43" t="s">
        <v>2714</v>
      </c>
      <c r="R1295" s="53" t="s">
        <v>2153</v>
      </c>
      <c r="S1295" s="76">
        <v>10070</v>
      </c>
      <c r="T1295" s="37">
        <v>1</v>
      </c>
      <c r="U1295" s="83">
        <v>1</v>
      </c>
      <c r="V1295" s="45">
        <f>SUMIF(ResumenCotizacion!$C:$C,E1295,ResumenCotizacion!$P:$P)</f>
        <v>0</v>
      </c>
      <c r="W1295" s="75">
        <f>IF(H1295="USD",S1295*SolCotizacion!$J$18,S1295)</f>
        <v>41563622.900000006</v>
      </c>
      <c r="X1295" s="3">
        <f>ROUND(W1295/(1-VLOOKUP("Total porcentaje:",ResumenCotizacion!$F:$H,3,0)),2)</f>
        <v>41563622.899999999</v>
      </c>
      <c r="Y1295" s="3">
        <f t="shared" si="62"/>
        <v>0</v>
      </c>
    </row>
    <row r="1296" spans="1:25" ht="14.25" x14ac:dyDescent="0.2">
      <c r="A1296" s="18" t="str">
        <f t="shared" si="60"/>
        <v>Catalogo principalOPEN VALUE - CSP GOBIERNONH3-00324</v>
      </c>
      <c r="B1296" s="18" t="str">
        <f t="shared" si="61"/>
        <v>NH3-00324OPEN VALUE - CSP GOBIERNO</v>
      </c>
      <c r="C1296" s="18"/>
      <c r="D1296" s="18" t="s">
        <v>122</v>
      </c>
      <c r="E1296" s="46" t="s">
        <v>2716</v>
      </c>
      <c r="F1296" s="85" t="s">
        <v>17</v>
      </c>
      <c r="G1296" s="18" t="s">
        <v>122</v>
      </c>
      <c r="H1296" s="45" t="s">
        <v>125</v>
      </c>
      <c r="I1296" s="18" t="s">
        <v>75</v>
      </c>
      <c r="J1296" s="49" t="s">
        <v>2717</v>
      </c>
      <c r="K1296" s="48" t="s">
        <v>28</v>
      </c>
      <c r="L1296" s="47" t="s">
        <v>90</v>
      </c>
      <c r="M1296" s="44" t="s">
        <v>74</v>
      </c>
      <c r="N1296" s="78" t="s">
        <v>75</v>
      </c>
      <c r="O1296" s="78" t="s">
        <v>75</v>
      </c>
      <c r="P1296" s="78" t="s">
        <v>75</v>
      </c>
      <c r="Q1296" s="43" t="s">
        <v>2716</v>
      </c>
      <c r="R1296" s="53" t="s">
        <v>2153</v>
      </c>
      <c r="S1296" s="76">
        <v>174</v>
      </c>
      <c r="T1296" s="37">
        <v>1</v>
      </c>
      <c r="U1296" s="83">
        <v>1</v>
      </c>
      <c r="V1296" s="45">
        <f>SUMIF(ResumenCotizacion!$C:$C,E1296,ResumenCotizacion!$P:$P)</f>
        <v>0</v>
      </c>
      <c r="W1296" s="75">
        <f>IF(H1296="USD",S1296*SolCotizacion!$J$18,S1296)</f>
        <v>718179.78</v>
      </c>
      <c r="X1296" s="3">
        <f>ROUND(W1296/(1-VLOOKUP("Total porcentaje:",ResumenCotizacion!$F:$H,3,0)),2)</f>
        <v>718179.78</v>
      </c>
      <c r="Y1296" s="3">
        <f t="shared" si="62"/>
        <v>0</v>
      </c>
    </row>
    <row r="1297" spans="1:25" ht="14.25" x14ac:dyDescent="0.2">
      <c r="A1297" s="18" t="str">
        <f t="shared" si="60"/>
        <v>Catalogo principalOPEN VALUE - CSP GOBIERNONH3-00325</v>
      </c>
      <c r="B1297" s="18" t="str">
        <f t="shared" si="61"/>
        <v>NH3-00325OPEN VALUE - CSP GOBIERNO</v>
      </c>
      <c r="C1297" s="18"/>
      <c r="D1297" s="18" t="s">
        <v>122</v>
      </c>
      <c r="E1297" s="46" t="s">
        <v>2718</v>
      </c>
      <c r="F1297" s="85" t="s">
        <v>17</v>
      </c>
      <c r="G1297" s="18" t="s">
        <v>122</v>
      </c>
      <c r="H1297" s="45" t="s">
        <v>125</v>
      </c>
      <c r="I1297" s="18" t="s">
        <v>75</v>
      </c>
      <c r="J1297" s="49" t="s">
        <v>2719</v>
      </c>
      <c r="K1297" s="48" t="s">
        <v>28</v>
      </c>
      <c r="L1297" s="47" t="s">
        <v>90</v>
      </c>
      <c r="M1297" s="44" t="s">
        <v>74</v>
      </c>
      <c r="N1297" s="78" t="s">
        <v>75</v>
      </c>
      <c r="O1297" s="78" t="s">
        <v>75</v>
      </c>
      <c r="P1297" s="78" t="s">
        <v>75</v>
      </c>
      <c r="Q1297" s="43" t="s">
        <v>2718</v>
      </c>
      <c r="R1297" s="53" t="s">
        <v>2153</v>
      </c>
      <c r="S1297" s="76">
        <v>222</v>
      </c>
      <c r="T1297" s="37">
        <v>1</v>
      </c>
      <c r="U1297" s="83">
        <v>1</v>
      </c>
      <c r="V1297" s="45">
        <f>SUMIF(ResumenCotizacion!$C:$C,E1297,ResumenCotizacion!$P:$P)</f>
        <v>0</v>
      </c>
      <c r="W1297" s="75">
        <f>IF(H1297="USD",S1297*SolCotizacion!$J$18,S1297)</f>
        <v>916298.34000000008</v>
      </c>
      <c r="X1297" s="3">
        <f>ROUND(W1297/(1-VLOOKUP("Total porcentaje:",ResumenCotizacion!$F:$H,3,0)),2)</f>
        <v>916298.34</v>
      </c>
      <c r="Y1297" s="3">
        <f t="shared" si="62"/>
        <v>0</v>
      </c>
    </row>
    <row r="1298" spans="1:25" ht="14.25" x14ac:dyDescent="0.2">
      <c r="A1298" s="18" t="str">
        <f t="shared" si="60"/>
        <v>Catalogo principalOPEN VALUE - CSP GOBIERNONH3-00326</v>
      </c>
      <c r="B1298" s="18" t="str">
        <f t="shared" si="61"/>
        <v>NH3-00326OPEN VALUE - CSP GOBIERNO</v>
      </c>
      <c r="C1298" s="18"/>
      <c r="D1298" s="18" t="s">
        <v>122</v>
      </c>
      <c r="E1298" s="46" t="s">
        <v>2720</v>
      </c>
      <c r="F1298" s="85" t="s">
        <v>17</v>
      </c>
      <c r="G1298" s="18" t="s">
        <v>122</v>
      </c>
      <c r="H1298" s="45" t="s">
        <v>125</v>
      </c>
      <c r="I1298" s="18" t="s">
        <v>75</v>
      </c>
      <c r="J1298" s="49" t="s">
        <v>2721</v>
      </c>
      <c r="K1298" s="48" t="s">
        <v>28</v>
      </c>
      <c r="L1298" s="47" t="s">
        <v>90</v>
      </c>
      <c r="M1298" s="44" t="s">
        <v>74</v>
      </c>
      <c r="N1298" s="78" t="s">
        <v>75</v>
      </c>
      <c r="O1298" s="78" t="s">
        <v>75</v>
      </c>
      <c r="P1298" s="78" t="s">
        <v>75</v>
      </c>
      <c r="Q1298" s="43" t="s">
        <v>2720</v>
      </c>
      <c r="R1298" s="53" t="s">
        <v>2153</v>
      </c>
      <c r="S1298" s="76">
        <v>75</v>
      </c>
      <c r="T1298" s="37">
        <v>1</v>
      </c>
      <c r="U1298" s="83">
        <v>1</v>
      </c>
      <c r="V1298" s="45">
        <f>SUMIF(ResumenCotizacion!$C:$C,E1298,ResumenCotizacion!$P:$P)</f>
        <v>0</v>
      </c>
      <c r="W1298" s="75">
        <f>IF(H1298="USD",S1298*SolCotizacion!$J$18,S1298)</f>
        <v>309560.25</v>
      </c>
      <c r="X1298" s="3">
        <f>ROUND(W1298/(1-VLOOKUP("Total porcentaje:",ResumenCotizacion!$F:$H,3,0)),2)</f>
        <v>309560.25</v>
      </c>
      <c r="Y1298" s="3">
        <f t="shared" si="62"/>
        <v>0</v>
      </c>
    </row>
    <row r="1299" spans="1:25" ht="14.25" x14ac:dyDescent="0.2">
      <c r="A1299" s="18" t="str">
        <f t="shared" si="60"/>
        <v>Catalogo principalOPEN VALUE - CSP GOBIERNONH3-00327</v>
      </c>
      <c r="B1299" s="18" t="str">
        <f t="shared" si="61"/>
        <v>NH3-00327OPEN VALUE - CSP GOBIERNO</v>
      </c>
      <c r="C1299" s="18"/>
      <c r="D1299" s="18" t="s">
        <v>122</v>
      </c>
      <c r="E1299" s="46" t="s">
        <v>2722</v>
      </c>
      <c r="F1299" s="85" t="s">
        <v>17</v>
      </c>
      <c r="G1299" s="18" t="s">
        <v>122</v>
      </c>
      <c r="H1299" s="45" t="s">
        <v>125</v>
      </c>
      <c r="I1299" s="18" t="s">
        <v>75</v>
      </c>
      <c r="J1299" s="49" t="s">
        <v>2723</v>
      </c>
      <c r="K1299" s="48" t="s">
        <v>28</v>
      </c>
      <c r="L1299" s="47" t="s">
        <v>90</v>
      </c>
      <c r="M1299" s="44" t="s">
        <v>74</v>
      </c>
      <c r="N1299" s="78" t="s">
        <v>75</v>
      </c>
      <c r="O1299" s="78" t="s">
        <v>75</v>
      </c>
      <c r="P1299" s="78" t="s">
        <v>75</v>
      </c>
      <c r="Q1299" s="43" t="s">
        <v>2722</v>
      </c>
      <c r="R1299" s="53" t="s">
        <v>2153</v>
      </c>
      <c r="S1299" s="76">
        <v>96</v>
      </c>
      <c r="T1299" s="37">
        <v>1</v>
      </c>
      <c r="U1299" s="83">
        <v>1</v>
      </c>
      <c r="V1299" s="45">
        <f>SUMIF(ResumenCotizacion!$C:$C,E1299,ResumenCotizacion!$P:$P)</f>
        <v>0</v>
      </c>
      <c r="W1299" s="75">
        <f>IF(H1299="USD",S1299*SolCotizacion!$J$18,S1299)</f>
        <v>396237.12</v>
      </c>
      <c r="X1299" s="3">
        <f>ROUND(W1299/(1-VLOOKUP("Total porcentaje:",ResumenCotizacion!$F:$H,3,0)),2)</f>
        <v>396237.12</v>
      </c>
      <c r="Y1299" s="3">
        <f t="shared" si="62"/>
        <v>0</v>
      </c>
    </row>
    <row r="1300" spans="1:25" ht="14.25" x14ac:dyDescent="0.2">
      <c r="A1300" s="18" t="str">
        <f t="shared" si="60"/>
        <v>Catalogo principalOPEN VALUE - CSP GOBIERNONK7-00033</v>
      </c>
      <c r="B1300" s="18" t="str">
        <f t="shared" si="61"/>
        <v>NK7-00033OPEN VALUE - CSP GOBIERNO</v>
      </c>
      <c r="C1300" s="18"/>
      <c r="D1300" s="18" t="s">
        <v>122</v>
      </c>
      <c r="E1300" s="46" t="s">
        <v>2724</v>
      </c>
      <c r="F1300" s="85" t="s">
        <v>17</v>
      </c>
      <c r="G1300" s="18" t="s">
        <v>122</v>
      </c>
      <c r="H1300" s="45" t="s">
        <v>125</v>
      </c>
      <c r="I1300" s="18" t="s">
        <v>75</v>
      </c>
      <c r="J1300" s="49" t="s">
        <v>2725</v>
      </c>
      <c r="K1300" s="48" t="s">
        <v>28</v>
      </c>
      <c r="L1300" s="47" t="s">
        <v>90</v>
      </c>
      <c r="M1300" s="44" t="s">
        <v>74</v>
      </c>
      <c r="N1300" s="78" t="s">
        <v>75</v>
      </c>
      <c r="O1300" s="78" t="s">
        <v>75</v>
      </c>
      <c r="P1300" s="78" t="s">
        <v>75</v>
      </c>
      <c r="Q1300" s="43" t="s">
        <v>2724</v>
      </c>
      <c r="R1300" s="53" t="s">
        <v>2153</v>
      </c>
      <c r="S1300" s="76">
        <v>42</v>
      </c>
      <c r="T1300" s="37">
        <v>1</v>
      </c>
      <c r="U1300" s="83">
        <v>1</v>
      </c>
      <c r="V1300" s="45">
        <f>SUMIF(ResumenCotizacion!$C:$C,E1300,ResumenCotizacion!$P:$P)</f>
        <v>0</v>
      </c>
      <c r="W1300" s="75">
        <f>IF(H1300="USD",S1300*SolCotizacion!$J$18,S1300)</f>
        <v>173353.74000000002</v>
      </c>
      <c r="X1300" s="3">
        <f>ROUND(W1300/(1-VLOOKUP("Total porcentaje:",ResumenCotizacion!$F:$H,3,0)),2)</f>
        <v>173353.74</v>
      </c>
      <c r="Y1300" s="3">
        <f t="shared" si="62"/>
        <v>0</v>
      </c>
    </row>
    <row r="1301" spans="1:25" ht="14.25" x14ac:dyDescent="0.2">
      <c r="A1301" s="18" t="str">
        <f t="shared" si="60"/>
        <v>Catalogo principalOPEN VALUE - CSP GOBIERNONK7-00034</v>
      </c>
      <c r="B1301" s="18" t="str">
        <f t="shared" si="61"/>
        <v>NK7-00034OPEN VALUE - CSP GOBIERNO</v>
      </c>
      <c r="C1301" s="18"/>
      <c r="D1301" s="18" t="s">
        <v>122</v>
      </c>
      <c r="E1301" s="46" t="s">
        <v>2726</v>
      </c>
      <c r="F1301" s="85" t="s">
        <v>17</v>
      </c>
      <c r="G1301" s="18" t="s">
        <v>122</v>
      </c>
      <c r="H1301" s="45" t="s">
        <v>125</v>
      </c>
      <c r="I1301" s="18" t="s">
        <v>75</v>
      </c>
      <c r="J1301" s="49" t="s">
        <v>2727</v>
      </c>
      <c r="K1301" s="48" t="s">
        <v>28</v>
      </c>
      <c r="L1301" s="47" t="s">
        <v>90</v>
      </c>
      <c r="M1301" s="44" t="s">
        <v>74</v>
      </c>
      <c r="N1301" s="78" t="s">
        <v>75</v>
      </c>
      <c r="O1301" s="78" t="s">
        <v>75</v>
      </c>
      <c r="P1301" s="78" t="s">
        <v>75</v>
      </c>
      <c r="Q1301" s="43" t="s">
        <v>2726</v>
      </c>
      <c r="R1301" s="53" t="s">
        <v>2153</v>
      </c>
      <c r="S1301" s="76">
        <v>18</v>
      </c>
      <c r="T1301" s="37">
        <v>1</v>
      </c>
      <c r="U1301" s="83">
        <v>1</v>
      </c>
      <c r="V1301" s="45">
        <f>SUMIF(ResumenCotizacion!$C:$C,E1301,ResumenCotizacion!$P:$P)</f>
        <v>0</v>
      </c>
      <c r="W1301" s="75">
        <f>IF(H1301="USD",S1301*SolCotizacion!$J$18,S1301)</f>
        <v>74294.460000000006</v>
      </c>
      <c r="X1301" s="3">
        <f>ROUND(W1301/(1-VLOOKUP("Total porcentaje:",ResumenCotizacion!$F:$H,3,0)),2)</f>
        <v>74294.460000000006</v>
      </c>
      <c r="Y1301" s="3">
        <f t="shared" si="62"/>
        <v>0</v>
      </c>
    </row>
    <row r="1302" spans="1:25" ht="14.25" x14ac:dyDescent="0.2">
      <c r="A1302" s="18" t="str">
        <f t="shared" si="60"/>
        <v>Catalogo principalOPEN VALUE - CSP GOBIERNONMG-00005</v>
      </c>
      <c r="B1302" s="18" t="str">
        <f t="shared" si="61"/>
        <v>NMG-00005OPEN VALUE - CSP GOBIERNO</v>
      </c>
      <c r="C1302" s="18"/>
      <c r="D1302" s="18" t="s">
        <v>122</v>
      </c>
      <c r="E1302" s="46" t="s">
        <v>2728</v>
      </c>
      <c r="F1302" s="85" t="s">
        <v>17</v>
      </c>
      <c r="G1302" s="18" t="s">
        <v>122</v>
      </c>
      <c r="H1302" s="45" t="s">
        <v>125</v>
      </c>
      <c r="I1302" s="18" t="s">
        <v>75</v>
      </c>
      <c r="J1302" s="49" t="s">
        <v>2729</v>
      </c>
      <c r="K1302" s="48" t="s">
        <v>28</v>
      </c>
      <c r="L1302" s="47" t="s">
        <v>90</v>
      </c>
      <c r="M1302" s="44" t="s">
        <v>74</v>
      </c>
      <c r="N1302" s="78" t="s">
        <v>75</v>
      </c>
      <c r="O1302" s="78" t="s">
        <v>75</v>
      </c>
      <c r="P1302" s="78" t="s">
        <v>75</v>
      </c>
      <c r="Q1302" s="43" t="s">
        <v>2728</v>
      </c>
      <c r="R1302" s="53" t="s">
        <v>76</v>
      </c>
      <c r="S1302" s="76">
        <v>2.7</v>
      </c>
      <c r="T1302" s="37">
        <v>1</v>
      </c>
      <c r="U1302" s="83">
        <v>1</v>
      </c>
      <c r="V1302" s="45">
        <f>SUMIF(ResumenCotizacion!$C:$C,E1302,ResumenCotizacion!$P:$P)</f>
        <v>0</v>
      </c>
      <c r="W1302" s="75">
        <f>IF(H1302="USD",S1302*SolCotizacion!$J$18,S1302)</f>
        <v>11144.169000000002</v>
      </c>
      <c r="X1302" s="3">
        <f>ROUND(W1302/(1-VLOOKUP("Total porcentaje:",ResumenCotizacion!$F:$H,3,0)),2)</f>
        <v>11144.17</v>
      </c>
      <c r="Y1302" s="3">
        <f t="shared" si="62"/>
        <v>0</v>
      </c>
    </row>
    <row r="1303" spans="1:25" ht="14.25" x14ac:dyDescent="0.2">
      <c r="A1303" s="18" t="str">
        <f t="shared" si="60"/>
        <v>Catalogo principalOPEN VALUE - CSP GOBIERNOP71-07142</v>
      </c>
      <c r="B1303" s="18" t="str">
        <f t="shared" si="61"/>
        <v>P71-07142OPEN VALUE - CSP GOBIERNO</v>
      </c>
      <c r="C1303" s="18"/>
      <c r="D1303" s="18" t="s">
        <v>122</v>
      </c>
      <c r="E1303" s="46" t="s">
        <v>2730</v>
      </c>
      <c r="F1303" s="85" t="s">
        <v>17</v>
      </c>
      <c r="G1303" s="18" t="s">
        <v>122</v>
      </c>
      <c r="H1303" s="45" t="s">
        <v>125</v>
      </c>
      <c r="I1303" s="18" t="s">
        <v>75</v>
      </c>
      <c r="J1303" s="49" t="s">
        <v>2731</v>
      </c>
      <c r="K1303" s="48" t="s">
        <v>28</v>
      </c>
      <c r="L1303" s="47" t="s">
        <v>90</v>
      </c>
      <c r="M1303" s="44" t="s">
        <v>74</v>
      </c>
      <c r="N1303" s="78" t="s">
        <v>75</v>
      </c>
      <c r="O1303" s="78" t="s">
        <v>75</v>
      </c>
      <c r="P1303" s="78" t="s">
        <v>75</v>
      </c>
      <c r="Q1303" s="43" t="s">
        <v>2730</v>
      </c>
      <c r="R1303" s="53" t="s">
        <v>2153</v>
      </c>
      <c r="S1303" s="76">
        <v>7751</v>
      </c>
      <c r="T1303" s="37">
        <v>1</v>
      </c>
      <c r="U1303" s="83">
        <v>1</v>
      </c>
      <c r="V1303" s="45">
        <f>SUMIF(ResumenCotizacion!$C:$C,E1303,ResumenCotizacion!$P:$P)</f>
        <v>0</v>
      </c>
      <c r="W1303" s="75">
        <f>IF(H1303="USD",S1303*SolCotizacion!$J$18,S1303)</f>
        <v>31992019.970000003</v>
      </c>
      <c r="X1303" s="3">
        <f>ROUND(W1303/(1-VLOOKUP("Total porcentaje:",ResumenCotizacion!$F:$H,3,0)),2)</f>
        <v>31992019.969999999</v>
      </c>
      <c r="Y1303" s="3">
        <f t="shared" si="62"/>
        <v>0</v>
      </c>
    </row>
    <row r="1304" spans="1:25" ht="14.25" x14ac:dyDescent="0.2">
      <c r="A1304" s="18" t="str">
        <f t="shared" si="60"/>
        <v>Catalogo principalOPEN VALUE - CSP GOBIERNOPGI-00263</v>
      </c>
      <c r="B1304" s="18" t="str">
        <f t="shared" si="61"/>
        <v>PGI-00263OPEN VALUE - CSP GOBIERNO</v>
      </c>
      <c r="C1304" s="18"/>
      <c r="D1304" s="18" t="s">
        <v>122</v>
      </c>
      <c r="E1304" s="46" t="s">
        <v>2732</v>
      </c>
      <c r="F1304" s="85" t="s">
        <v>17</v>
      </c>
      <c r="G1304" s="18" t="s">
        <v>122</v>
      </c>
      <c r="H1304" s="45" t="s">
        <v>125</v>
      </c>
      <c r="I1304" s="18" t="s">
        <v>75</v>
      </c>
      <c r="J1304" s="49" t="s">
        <v>2733</v>
      </c>
      <c r="K1304" s="48" t="s">
        <v>28</v>
      </c>
      <c r="L1304" s="47" t="s">
        <v>90</v>
      </c>
      <c r="M1304" s="44" t="s">
        <v>74</v>
      </c>
      <c r="N1304" s="78" t="s">
        <v>75</v>
      </c>
      <c r="O1304" s="78" t="s">
        <v>75</v>
      </c>
      <c r="P1304" s="78" t="s">
        <v>75</v>
      </c>
      <c r="Q1304" s="43" t="s">
        <v>2732</v>
      </c>
      <c r="R1304" s="53" t="s">
        <v>2153</v>
      </c>
      <c r="S1304" s="76">
        <v>159</v>
      </c>
      <c r="T1304" s="37">
        <v>1</v>
      </c>
      <c r="U1304" s="83">
        <v>1</v>
      </c>
      <c r="V1304" s="45">
        <f>SUMIF(ResumenCotizacion!$C:$C,E1304,ResumenCotizacion!$P:$P)</f>
        <v>0</v>
      </c>
      <c r="W1304" s="75">
        <f>IF(H1304="USD",S1304*SolCotizacion!$J$18,S1304)</f>
        <v>656267.7300000001</v>
      </c>
      <c r="X1304" s="3">
        <f>ROUND(W1304/(1-VLOOKUP("Total porcentaje:",ResumenCotizacion!$F:$H,3,0)),2)</f>
        <v>656267.73</v>
      </c>
      <c r="Y1304" s="3">
        <f t="shared" si="62"/>
        <v>0</v>
      </c>
    </row>
    <row r="1305" spans="1:25" ht="14.25" x14ac:dyDescent="0.2">
      <c r="A1305" s="18" t="str">
        <f t="shared" si="60"/>
        <v>Catalogo principalOPEN VALUE - CSP GOBIERNOPGI-00264</v>
      </c>
      <c r="B1305" s="18" t="str">
        <f t="shared" si="61"/>
        <v>PGI-00264OPEN VALUE - CSP GOBIERNO</v>
      </c>
      <c r="C1305" s="18"/>
      <c r="D1305" s="18" t="s">
        <v>122</v>
      </c>
      <c r="E1305" s="46" t="s">
        <v>2734</v>
      </c>
      <c r="F1305" s="85" t="s">
        <v>17</v>
      </c>
      <c r="G1305" s="18" t="s">
        <v>122</v>
      </c>
      <c r="H1305" s="45" t="s">
        <v>125</v>
      </c>
      <c r="I1305" s="18" t="s">
        <v>75</v>
      </c>
      <c r="J1305" s="49" t="s">
        <v>2735</v>
      </c>
      <c r="K1305" s="48" t="s">
        <v>28</v>
      </c>
      <c r="L1305" s="47" t="s">
        <v>90</v>
      </c>
      <c r="M1305" s="44" t="s">
        <v>74</v>
      </c>
      <c r="N1305" s="78" t="s">
        <v>75</v>
      </c>
      <c r="O1305" s="78" t="s">
        <v>75</v>
      </c>
      <c r="P1305" s="78" t="s">
        <v>75</v>
      </c>
      <c r="Q1305" s="43" t="s">
        <v>2734</v>
      </c>
      <c r="R1305" s="53" t="s">
        <v>2153</v>
      </c>
      <c r="S1305" s="76">
        <v>204</v>
      </c>
      <c r="T1305" s="37">
        <v>1</v>
      </c>
      <c r="U1305" s="83">
        <v>1</v>
      </c>
      <c r="V1305" s="45">
        <f>SUMIF(ResumenCotizacion!$C:$C,E1305,ResumenCotizacion!$P:$P)</f>
        <v>0</v>
      </c>
      <c r="W1305" s="75">
        <f>IF(H1305="USD",S1305*SolCotizacion!$J$18,S1305)</f>
        <v>842003.88</v>
      </c>
      <c r="X1305" s="3">
        <f>ROUND(W1305/(1-VLOOKUP("Total porcentaje:",ResumenCotizacion!$F:$H,3,0)),2)</f>
        <v>842003.88</v>
      </c>
      <c r="Y1305" s="3">
        <f t="shared" si="62"/>
        <v>0</v>
      </c>
    </row>
    <row r="1306" spans="1:25" ht="14.25" x14ac:dyDescent="0.2">
      <c r="A1306" s="18" t="str">
        <f t="shared" si="60"/>
        <v>Catalogo principalOPEN VALUE - CSP GOBIERNOPGI-00265</v>
      </c>
      <c r="B1306" s="18" t="str">
        <f t="shared" si="61"/>
        <v>PGI-00265OPEN VALUE - CSP GOBIERNO</v>
      </c>
      <c r="C1306" s="18"/>
      <c r="D1306" s="18" t="s">
        <v>122</v>
      </c>
      <c r="E1306" s="46" t="s">
        <v>2736</v>
      </c>
      <c r="F1306" s="85" t="s">
        <v>17</v>
      </c>
      <c r="G1306" s="18" t="s">
        <v>122</v>
      </c>
      <c r="H1306" s="45" t="s">
        <v>125</v>
      </c>
      <c r="I1306" s="18" t="s">
        <v>75</v>
      </c>
      <c r="J1306" s="49" t="s">
        <v>2737</v>
      </c>
      <c r="K1306" s="48" t="s">
        <v>28</v>
      </c>
      <c r="L1306" s="47" t="s">
        <v>90</v>
      </c>
      <c r="M1306" s="44" t="s">
        <v>74</v>
      </c>
      <c r="N1306" s="78" t="s">
        <v>75</v>
      </c>
      <c r="O1306" s="78" t="s">
        <v>75</v>
      </c>
      <c r="P1306" s="78" t="s">
        <v>75</v>
      </c>
      <c r="Q1306" s="43" t="s">
        <v>2736</v>
      </c>
      <c r="R1306" s="53" t="s">
        <v>2153</v>
      </c>
      <c r="S1306" s="76">
        <v>105</v>
      </c>
      <c r="T1306" s="37">
        <v>1</v>
      </c>
      <c r="U1306" s="83">
        <v>1</v>
      </c>
      <c r="V1306" s="45">
        <f>SUMIF(ResumenCotizacion!$C:$C,E1306,ResumenCotizacion!$P:$P)</f>
        <v>0</v>
      </c>
      <c r="W1306" s="75">
        <f>IF(H1306="USD",S1306*SolCotizacion!$J$18,S1306)</f>
        <v>433384.35000000003</v>
      </c>
      <c r="X1306" s="3">
        <f>ROUND(W1306/(1-VLOOKUP("Total porcentaje:",ResumenCotizacion!$F:$H,3,0)),2)</f>
        <v>433384.35</v>
      </c>
      <c r="Y1306" s="3">
        <f t="shared" si="62"/>
        <v>0</v>
      </c>
    </row>
    <row r="1307" spans="1:25" ht="14.25" x14ac:dyDescent="0.2">
      <c r="A1307" s="18" t="str">
        <f t="shared" si="60"/>
        <v>Catalogo principalOPEN VALUE - CSP GOBIERNOPGI-00266</v>
      </c>
      <c r="B1307" s="18" t="str">
        <f t="shared" si="61"/>
        <v>PGI-00266OPEN VALUE - CSP GOBIERNO</v>
      </c>
      <c r="C1307" s="18"/>
      <c r="D1307" s="18" t="s">
        <v>122</v>
      </c>
      <c r="E1307" s="46" t="s">
        <v>2738</v>
      </c>
      <c r="F1307" s="85" t="s">
        <v>17</v>
      </c>
      <c r="G1307" s="18" t="s">
        <v>122</v>
      </c>
      <c r="H1307" s="45" t="s">
        <v>125</v>
      </c>
      <c r="I1307" s="18" t="s">
        <v>75</v>
      </c>
      <c r="J1307" s="49" t="s">
        <v>2739</v>
      </c>
      <c r="K1307" s="48" t="s">
        <v>28</v>
      </c>
      <c r="L1307" s="47" t="s">
        <v>90</v>
      </c>
      <c r="M1307" s="44" t="s">
        <v>74</v>
      </c>
      <c r="N1307" s="78" t="s">
        <v>75</v>
      </c>
      <c r="O1307" s="78" t="s">
        <v>75</v>
      </c>
      <c r="P1307" s="78" t="s">
        <v>75</v>
      </c>
      <c r="Q1307" s="43" t="s">
        <v>2738</v>
      </c>
      <c r="R1307" s="53" t="s">
        <v>2153</v>
      </c>
      <c r="S1307" s="76">
        <v>135</v>
      </c>
      <c r="T1307" s="37">
        <v>1</v>
      </c>
      <c r="U1307" s="83">
        <v>1</v>
      </c>
      <c r="V1307" s="45">
        <f>SUMIF(ResumenCotizacion!$C:$C,E1307,ResumenCotizacion!$P:$P)</f>
        <v>0</v>
      </c>
      <c r="W1307" s="75">
        <f>IF(H1307="USD",S1307*SolCotizacion!$J$18,S1307)</f>
        <v>557208.45000000007</v>
      </c>
      <c r="X1307" s="3">
        <f>ROUND(W1307/(1-VLOOKUP("Total porcentaje:",ResumenCotizacion!$F:$H,3,0)),2)</f>
        <v>557208.44999999995</v>
      </c>
      <c r="Y1307" s="3">
        <f t="shared" si="62"/>
        <v>0</v>
      </c>
    </row>
    <row r="1308" spans="1:25" ht="14.25" x14ac:dyDescent="0.2">
      <c r="A1308" s="18" t="str">
        <f t="shared" si="60"/>
        <v>Catalogo principalOPEN VALUE - CSP GOBIERNOPL7-00018</v>
      </c>
      <c r="B1308" s="18" t="str">
        <f t="shared" si="61"/>
        <v>PL7-00018OPEN VALUE - CSP GOBIERNO</v>
      </c>
      <c r="C1308" s="18"/>
      <c r="D1308" s="18" t="s">
        <v>122</v>
      </c>
      <c r="E1308" s="46" t="s">
        <v>2740</v>
      </c>
      <c r="F1308" s="85" t="s">
        <v>17</v>
      </c>
      <c r="G1308" s="18" t="s">
        <v>122</v>
      </c>
      <c r="H1308" s="45" t="s">
        <v>125</v>
      </c>
      <c r="I1308" s="18" t="s">
        <v>75</v>
      </c>
      <c r="J1308" s="49" t="s">
        <v>2741</v>
      </c>
      <c r="K1308" s="48" t="s">
        <v>28</v>
      </c>
      <c r="L1308" s="47" t="s">
        <v>90</v>
      </c>
      <c r="M1308" s="44" t="s">
        <v>74</v>
      </c>
      <c r="N1308" s="78" t="s">
        <v>75</v>
      </c>
      <c r="O1308" s="78" t="s">
        <v>75</v>
      </c>
      <c r="P1308" s="78" t="s">
        <v>75</v>
      </c>
      <c r="Q1308" s="43" t="s">
        <v>2740</v>
      </c>
      <c r="R1308" s="53" t="s">
        <v>2153</v>
      </c>
      <c r="S1308" s="76">
        <v>40704</v>
      </c>
      <c r="T1308" s="37">
        <v>1</v>
      </c>
      <c r="U1308" s="83">
        <v>1</v>
      </c>
      <c r="V1308" s="45">
        <f>SUMIF(ResumenCotizacion!$C:$C,E1308,ResumenCotizacion!$P:$P)</f>
        <v>0</v>
      </c>
      <c r="W1308" s="75">
        <f>IF(H1308="USD",S1308*SolCotizacion!$J$18,S1308)</f>
        <v>168004538.88000003</v>
      </c>
      <c r="X1308" s="3">
        <f>ROUND(W1308/(1-VLOOKUP("Total porcentaje:",ResumenCotizacion!$F:$H,3,0)),2)</f>
        <v>168004538.88</v>
      </c>
      <c r="Y1308" s="3">
        <f t="shared" si="62"/>
        <v>0</v>
      </c>
    </row>
    <row r="1309" spans="1:25" ht="14.25" x14ac:dyDescent="0.2">
      <c r="A1309" s="18" t="str">
        <f t="shared" si="60"/>
        <v>Catalogo principalOPEN VALUE - CSP GOBIERNOPL7-00019</v>
      </c>
      <c r="B1309" s="18" t="str">
        <f t="shared" si="61"/>
        <v>PL7-00019OPEN VALUE - CSP GOBIERNO</v>
      </c>
      <c r="C1309" s="18"/>
      <c r="D1309" s="18" t="s">
        <v>122</v>
      </c>
      <c r="E1309" s="46" t="s">
        <v>2742</v>
      </c>
      <c r="F1309" s="85" t="s">
        <v>17</v>
      </c>
      <c r="G1309" s="18" t="s">
        <v>122</v>
      </c>
      <c r="H1309" s="45" t="s">
        <v>125</v>
      </c>
      <c r="I1309" s="18" t="s">
        <v>75</v>
      </c>
      <c r="J1309" s="49" t="s">
        <v>2743</v>
      </c>
      <c r="K1309" s="48" t="s">
        <v>28</v>
      </c>
      <c r="L1309" s="47" t="s">
        <v>90</v>
      </c>
      <c r="M1309" s="44" t="s">
        <v>74</v>
      </c>
      <c r="N1309" s="78" t="s">
        <v>75</v>
      </c>
      <c r="O1309" s="78" t="s">
        <v>75</v>
      </c>
      <c r="P1309" s="78" t="s">
        <v>75</v>
      </c>
      <c r="Q1309" s="43" t="s">
        <v>2742</v>
      </c>
      <c r="R1309" s="53" t="s">
        <v>2153</v>
      </c>
      <c r="S1309" s="76">
        <v>17445</v>
      </c>
      <c r="T1309" s="37">
        <v>1</v>
      </c>
      <c r="U1309" s="83">
        <v>1</v>
      </c>
      <c r="V1309" s="45">
        <f>SUMIF(ResumenCotizacion!$C:$C,E1309,ResumenCotizacion!$P:$P)</f>
        <v>0</v>
      </c>
      <c r="W1309" s="75">
        <f>IF(H1309="USD",S1309*SolCotizacion!$J$18,S1309)</f>
        <v>72003714.150000006</v>
      </c>
      <c r="X1309" s="3">
        <f>ROUND(W1309/(1-VLOOKUP("Total porcentaje:",ResumenCotizacion!$F:$H,3,0)),2)</f>
        <v>72003714.150000006</v>
      </c>
      <c r="Y1309" s="3">
        <f t="shared" si="62"/>
        <v>0</v>
      </c>
    </row>
    <row r="1310" spans="1:25" ht="14.25" x14ac:dyDescent="0.2">
      <c r="A1310" s="18" t="str">
        <f t="shared" si="60"/>
        <v>Catalogo principalOPEN VALUE - CSP GOBIERNOPQR-00004</v>
      </c>
      <c r="B1310" s="18" t="str">
        <f t="shared" si="61"/>
        <v>PQR-00004OPEN VALUE - CSP GOBIERNO</v>
      </c>
      <c r="C1310" s="18"/>
      <c r="D1310" s="18" t="s">
        <v>122</v>
      </c>
      <c r="E1310" s="46" t="s">
        <v>2744</v>
      </c>
      <c r="F1310" s="85" t="s">
        <v>17</v>
      </c>
      <c r="G1310" s="18" t="s">
        <v>122</v>
      </c>
      <c r="H1310" s="45" t="s">
        <v>125</v>
      </c>
      <c r="I1310" s="18" t="s">
        <v>75</v>
      </c>
      <c r="J1310" s="49" t="s">
        <v>2745</v>
      </c>
      <c r="K1310" s="48" t="s">
        <v>28</v>
      </c>
      <c r="L1310" s="47" t="s">
        <v>90</v>
      </c>
      <c r="M1310" s="44" t="s">
        <v>74</v>
      </c>
      <c r="N1310" s="78" t="s">
        <v>75</v>
      </c>
      <c r="O1310" s="78" t="s">
        <v>75</v>
      </c>
      <c r="P1310" s="78" t="s">
        <v>75</v>
      </c>
      <c r="Q1310" s="43" t="s">
        <v>2744</v>
      </c>
      <c r="R1310" s="53" t="s">
        <v>76</v>
      </c>
      <c r="S1310" s="76">
        <v>748</v>
      </c>
      <c r="T1310" s="37">
        <v>1</v>
      </c>
      <c r="U1310" s="83">
        <v>1</v>
      </c>
      <c r="V1310" s="45">
        <f>SUMIF(ResumenCotizacion!$C:$C,E1310,ResumenCotizacion!$P:$P)</f>
        <v>0</v>
      </c>
      <c r="W1310" s="75">
        <f>IF(H1310="USD",S1310*SolCotizacion!$J$18,S1310)</f>
        <v>3087347.56</v>
      </c>
      <c r="X1310" s="3">
        <f>ROUND(W1310/(1-VLOOKUP("Total porcentaje:",ResumenCotizacion!$F:$H,3,0)),2)</f>
        <v>3087347.56</v>
      </c>
      <c r="Y1310" s="3">
        <f t="shared" si="62"/>
        <v>0</v>
      </c>
    </row>
    <row r="1311" spans="1:25" ht="14.25" x14ac:dyDescent="0.2">
      <c r="A1311" s="18" t="str">
        <f t="shared" si="60"/>
        <v>Catalogo principalOPEN VALUE - CSP GOBIERNOPQR-00010</v>
      </c>
      <c r="B1311" s="18" t="str">
        <f t="shared" si="61"/>
        <v>PQR-00010OPEN VALUE - CSP GOBIERNO</v>
      </c>
      <c r="C1311" s="18"/>
      <c r="D1311" s="18" t="s">
        <v>122</v>
      </c>
      <c r="E1311" s="46" t="s">
        <v>2746</v>
      </c>
      <c r="F1311" s="85" t="s">
        <v>17</v>
      </c>
      <c r="G1311" s="18" t="s">
        <v>122</v>
      </c>
      <c r="H1311" s="45" t="s">
        <v>125</v>
      </c>
      <c r="I1311" s="18" t="s">
        <v>75</v>
      </c>
      <c r="J1311" s="49" t="s">
        <v>2747</v>
      </c>
      <c r="K1311" s="48" t="s">
        <v>28</v>
      </c>
      <c r="L1311" s="47" t="s">
        <v>90</v>
      </c>
      <c r="M1311" s="44" t="s">
        <v>74</v>
      </c>
      <c r="N1311" s="78" t="s">
        <v>75</v>
      </c>
      <c r="O1311" s="78" t="s">
        <v>75</v>
      </c>
      <c r="P1311" s="78" t="s">
        <v>75</v>
      </c>
      <c r="Q1311" s="43" t="s">
        <v>2746</v>
      </c>
      <c r="R1311" s="53" t="s">
        <v>76</v>
      </c>
      <c r="S1311" s="76">
        <v>3551</v>
      </c>
      <c r="T1311" s="37">
        <v>1</v>
      </c>
      <c r="U1311" s="83">
        <v>1</v>
      </c>
      <c r="V1311" s="45">
        <f>SUMIF(ResumenCotizacion!$C:$C,E1311,ResumenCotizacion!$P:$P)</f>
        <v>0</v>
      </c>
      <c r="W1311" s="75">
        <f>IF(H1311="USD",S1311*SolCotizacion!$J$18,S1311)</f>
        <v>14656645.970000001</v>
      </c>
      <c r="X1311" s="3">
        <f>ROUND(W1311/(1-VLOOKUP("Total porcentaje:",ResumenCotizacion!$F:$H,3,0)),2)</f>
        <v>14656645.970000001</v>
      </c>
      <c r="Y1311" s="3">
        <f t="shared" si="62"/>
        <v>0</v>
      </c>
    </row>
    <row r="1312" spans="1:25" ht="14.25" x14ac:dyDescent="0.2">
      <c r="A1312" s="18" t="str">
        <f t="shared" si="60"/>
        <v>Catalogo principalOPEN VALUE - CSP GOBIERNOPQR-00016</v>
      </c>
      <c r="B1312" s="18" t="str">
        <f t="shared" si="61"/>
        <v>PQR-00016OPEN VALUE - CSP GOBIERNO</v>
      </c>
      <c r="C1312" s="18"/>
      <c r="D1312" s="18" t="s">
        <v>122</v>
      </c>
      <c r="E1312" s="46" t="s">
        <v>2748</v>
      </c>
      <c r="F1312" s="85" t="s">
        <v>17</v>
      </c>
      <c r="G1312" s="18" t="s">
        <v>122</v>
      </c>
      <c r="H1312" s="45" t="s">
        <v>125</v>
      </c>
      <c r="I1312" s="18" t="s">
        <v>75</v>
      </c>
      <c r="J1312" s="49" t="s">
        <v>2749</v>
      </c>
      <c r="K1312" s="48" t="s">
        <v>28</v>
      </c>
      <c r="L1312" s="47" t="s">
        <v>90</v>
      </c>
      <c r="M1312" s="44" t="s">
        <v>74</v>
      </c>
      <c r="N1312" s="78" t="s">
        <v>75</v>
      </c>
      <c r="O1312" s="78" t="s">
        <v>75</v>
      </c>
      <c r="P1312" s="78" t="s">
        <v>75</v>
      </c>
      <c r="Q1312" s="43" t="s">
        <v>2748</v>
      </c>
      <c r="R1312" s="53" t="s">
        <v>76</v>
      </c>
      <c r="S1312" s="76">
        <v>6728</v>
      </c>
      <c r="T1312" s="37">
        <v>1</v>
      </c>
      <c r="U1312" s="83">
        <v>1</v>
      </c>
      <c r="V1312" s="45">
        <f>SUMIF(ResumenCotizacion!$C:$C,E1312,ResumenCotizacion!$P:$P)</f>
        <v>0</v>
      </c>
      <c r="W1312" s="75">
        <f>IF(H1312="USD",S1312*SolCotizacion!$J$18,S1312)</f>
        <v>27769618.16</v>
      </c>
      <c r="X1312" s="3">
        <f>ROUND(W1312/(1-VLOOKUP("Total porcentaje:",ResumenCotizacion!$F:$H,3,0)),2)</f>
        <v>27769618.16</v>
      </c>
      <c r="Y1312" s="3">
        <f t="shared" si="62"/>
        <v>0</v>
      </c>
    </row>
    <row r="1313" spans="1:25" ht="14.25" x14ac:dyDescent="0.2">
      <c r="A1313" s="18" t="str">
        <f t="shared" si="60"/>
        <v>Catalogo principalOPEN VALUE - CSP GOBIERNOPQR-00022</v>
      </c>
      <c r="B1313" s="18" t="str">
        <f t="shared" si="61"/>
        <v>PQR-00022OPEN VALUE - CSP GOBIERNO</v>
      </c>
      <c r="C1313" s="18"/>
      <c r="D1313" s="18" t="s">
        <v>122</v>
      </c>
      <c r="E1313" s="46" t="s">
        <v>2750</v>
      </c>
      <c r="F1313" s="85" t="s">
        <v>17</v>
      </c>
      <c r="G1313" s="18" t="s">
        <v>122</v>
      </c>
      <c r="H1313" s="45" t="s">
        <v>125</v>
      </c>
      <c r="I1313" s="18" t="s">
        <v>75</v>
      </c>
      <c r="J1313" s="49" t="s">
        <v>2751</v>
      </c>
      <c r="K1313" s="48" t="s">
        <v>28</v>
      </c>
      <c r="L1313" s="47" t="s">
        <v>90</v>
      </c>
      <c r="M1313" s="44" t="s">
        <v>74</v>
      </c>
      <c r="N1313" s="78" t="s">
        <v>75</v>
      </c>
      <c r="O1313" s="78" t="s">
        <v>75</v>
      </c>
      <c r="P1313" s="78" t="s">
        <v>75</v>
      </c>
      <c r="Q1313" s="43" t="s">
        <v>2750</v>
      </c>
      <c r="R1313" s="53" t="s">
        <v>76</v>
      </c>
      <c r="S1313" s="76">
        <v>11961</v>
      </c>
      <c r="T1313" s="37">
        <v>1</v>
      </c>
      <c r="U1313" s="83">
        <v>1</v>
      </c>
      <c r="V1313" s="45">
        <f>SUMIF(ResumenCotizacion!$C:$C,E1313,ResumenCotizacion!$P:$P)</f>
        <v>0</v>
      </c>
      <c r="W1313" s="75">
        <f>IF(H1313="USD",S1313*SolCotizacion!$J$18,S1313)</f>
        <v>49368668.670000002</v>
      </c>
      <c r="X1313" s="3">
        <f>ROUND(W1313/(1-VLOOKUP("Total porcentaje:",ResumenCotizacion!$F:$H,3,0)),2)</f>
        <v>49368668.670000002</v>
      </c>
      <c r="Y1313" s="3">
        <f t="shared" si="62"/>
        <v>0</v>
      </c>
    </row>
    <row r="1314" spans="1:25" ht="14.25" x14ac:dyDescent="0.2">
      <c r="A1314" s="18" t="str">
        <f t="shared" si="60"/>
        <v>Catalogo principalOPEN VALUE - CSP GOBIERNOPQR-00028</v>
      </c>
      <c r="B1314" s="18" t="str">
        <f t="shared" si="61"/>
        <v>PQR-00028OPEN VALUE - CSP GOBIERNO</v>
      </c>
      <c r="C1314" s="18"/>
      <c r="D1314" s="18" t="s">
        <v>122</v>
      </c>
      <c r="E1314" s="46" t="s">
        <v>2752</v>
      </c>
      <c r="F1314" s="85" t="s">
        <v>17</v>
      </c>
      <c r="G1314" s="18" t="s">
        <v>122</v>
      </c>
      <c r="H1314" s="45" t="s">
        <v>125</v>
      </c>
      <c r="I1314" s="18" t="s">
        <v>75</v>
      </c>
      <c r="J1314" s="49" t="s">
        <v>2753</v>
      </c>
      <c r="K1314" s="48" t="s">
        <v>28</v>
      </c>
      <c r="L1314" s="47" t="s">
        <v>90</v>
      </c>
      <c r="M1314" s="44" t="s">
        <v>74</v>
      </c>
      <c r="N1314" s="78" t="s">
        <v>75</v>
      </c>
      <c r="O1314" s="78" t="s">
        <v>75</v>
      </c>
      <c r="P1314" s="78" t="s">
        <v>75</v>
      </c>
      <c r="Q1314" s="43" t="s">
        <v>2752</v>
      </c>
      <c r="R1314" s="53" t="s">
        <v>76</v>
      </c>
      <c r="S1314" s="76">
        <v>14951</v>
      </c>
      <c r="T1314" s="37">
        <v>1</v>
      </c>
      <c r="U1314" s="83">
        <v>1</v>
      </c>
      <c r="V1314" s="45">
        <f>SUMIF(ResumenCotizacion!$C:$C,E1314,ResumenCotizacion!$P:$P)</f>
        <v>0</v>
      </c>
      <c r="W1314" s="75">
        <f>IF(H1314="USD",S1314*SolCotizacion!$J$18,S1314)</f>
        <v>61709803.970000006</v>
      </c>
      <c r="X1314" s="3">
        <f>ROUND(W1314/(1-VLOOKUP("Total porcentaje:",ResumenCotizacion!$F:$H,3,0)),2)</f>
        <v>61709803.969999999</v>
      </c>
      <c r="Y1314" s="3">
        <f t="shared" si="62"/>
        <v>0</v>
      </c>
    </row>
    <row r="1315" spans="1:25" ht="14.25" x14ac:dyDescent="0.2">
      <c r="A1315" s="18" t="str">
        <f t="shared" si="60"/>
        <v>Catalogo principalOPEN VALUE - CSP GOBIERNOPQR-00034</v>
      </c>
      <c r="B1315" s="18" t="str">
        <f t="shared" si="61"/>
        <v>PQR-00034OPEN VALUE - CSP GOBIERNO</v>
      </c>
      <c r="C1315" s="18"/>
      <c r="D1315" s="18" t="s">
        <v>122</v>
      </c>
      <c r="E1315" s="46" t="s">
        <v>2754</v>
      </c>
      <c r="F1315" s="85" t="s">
        <v>17</v>
      </c>
      <c r="G1315" s="18" t="s">
        <v>122</v>
      </c>
      <c r="H1315" s="45" t="s">
        <v>125</v>
      </c>
      <c r="I1315" s="18" t="s">
        <v>75</v>
      </c>
      <c r="J1315" s="49" t="s">
        <v>2755</v>
      </c>
      <c r="K1315" s="48" t="s">
        <v>28</v>
      </c>
      <c r="L1315" s="47" t="s">
        <v>90</v>
      </c>
      <c r="M1315" s="44" t="s">
        <v>74</v>
      </c>
      <c r="N1315" s="78" t="s">
        <v>75</v>
      </c>
      <c r="O1315" s="78" t="s">
        <v>75</v>
      </c>
      <c r="P1315" s="78" t="s">
        <v>75</v>
      </c>
      <c r="Q1315" s="43" t="s">
        <v>2754</v>
      </c>
      <c r="R1315" s="53" t="s">
        <v>76</v>
      </c>
      <c r="S1315" s="76">
        <v>18688</v>
      </c>
      <c r="T1315" s="37">
        <v>1</v>
      </c>
      <c r="U1315" s="83">
        <v>1</v>
      </c>
      <c r="V1315" s="45">
        <f>SUMIF(ResumenCotizacion!$C:$C,E1315,ResumenCotizacion!$P:$P)</f>
        <v>0</v>
      </c>
      <c r="W1315" s="75">
        <f>IF(H1315="USD",S1315*SolCotizacion!$J$18,S1315)</f>
        <v>77134159.359999999</v>
      </c>
      <c r="X1315" s="3">
        <f>ROUND(W1315/(1-VLOOKUP("Total porcentaje:",ResumenCotizacion!$F:$H,3,0)),2)</f>
        <v>77134159.359999999</v>
      </c>
      <c r="Y1315" s="3">
        <f t="shared" si="62"/>
        <v>0</v>
      </c>
    </row>
    <row r="1316" spans="1:25" ht="14.25" x14ac:dyDescent="0.2">
      <c r="A1316" s="18" t="str">
        <f t="shared" si="60"/>
        <v>Catalogo principalOPEN VALUE - CSP GOBIERNOPQR-00040</v>
      </c>
      <c r="B1316" s="18" t="str">
        <f t="shared" si="61"/>
        <v>PQR-00040OPEN VALUE - CSP GOBIERNO</v>
      </c>
      <c r="C1316" s="18"/>
      <c r="D1316" s="18" t="s">
        <v>122</v>
      </c>
      <c r="E1316" s="46" t="s">
        <v>2756</v>
      </c>
      <c r="F1316" s="85" t="s">
        <v>17</v>
      </c>
      <c r="G1316" s="18" t="s">
        <v>122</v>
      </c>
      <c r="H1316" s="45" t="s">
        <v>125</v>
      </c>
      <c r="I1316" s="18" t="s">
        <v>75</v>
      </c>
      <c r="J1316" s="49" t="s">
        <v>2757</v>
      </c>
      <c r="K1316" s="48" t="s">
        <v>28</v>
      </c>
      <c r="L1316" s="47" t="s">
        <v>90</v>
      </c>
      <c r="M1316" s="44" t="s">
        <v>74</v>
      </c>
      <c r="N1316" s="78" t="s">
        <v>75</v>
      </c>
      <c r="O1316" s="78" t="s">
        <v>75</v>
      </c>
      <c r="P1316" s="78" t="s">
        <v>75</v>
      </c>
      <c r="Q1316" s="43" t="s">
        <v>2756</v>
      </c>
      <c r="R1316" s="53" t="s">
        <v>76</v>
      </c>
      <c r="S1316" s="76">
        <v>21529</v>
      </c>
      <c r="T1316" s="37">
        <v>1</v>
      </c>
      <c r="U1316" s="83">
        <v>1</v>
      </c>
      <c r="V1316" s="45">
        <f>SUMIF(ResumenCotizacion!$C:$C,E1316,ResumenCotizacion!$P:$P)</f>
        <v>0</v>
      </c>
      <c r="W1316" s="75">
        <f>IF(H1316="USD",S1316*SolCotizacion!$J$18,S1316)</f>
        <v>88860301.63000001</v>
      </c>
      <c r="X1316" s="3">
        <f>ROUND(W1316/(1-VLOOKUP("Total porcentaje:",ResumenCotizacion!$F:$H,3,0)),2)</f>
        <v>88860301.629999995</v>
      </c>
      <c r="Y1316" s="3">
        <f t="shared" si="62"/>
        <v>0</v>
      </c>
    </row>
    <row r="1317" spans="1:25" ht="14.25" x14ac:dyDescent="0.2">
      <c r="A1317" s="18" t="str">
        <f t="shared" si="60"/>
        <v>Catalogo principalOPEN VALUE - CSP GOBIERNOQ4Y-00005</v>
      </c>
      <c r="B1317" s="18" t="str">
        <f t="shared" si="61"/>
        <v>Q4Y-00005OPEN VALUE - CSP GOBIERNO</v>
      </c>
      <c r="C1317" s="18"/>
      <c r="D1317" s="18" t="s">
        <v>122</v>
      </c>
      <c r="E1317" s="46" t="s">
        <v>2758</v>
      </c>
      <c r="F1317" s="85" t="s">
        <v>17</v>
      </c>
      <c r="G1317" s="18" t="s">
        <v>122</v>
      </c>
      <c r="H1317" s="45" t="s">
        <v>125</v>
      </c>
      <c r="I1317" s="18" t="s">
        <v>75</v>
      </c>
      <c r="J1317" s="49" t="s">
        <v>2759</v>
      </c>
      <c r="K1317" s="48" t="s">
        <v>28</v>
      </c>
      <c r="L1317" s="47" t="s">
        <v>90</v>
      </c>
      <c r="M1317" s="44" t="s">
        <v>74</v>
      </c>
      <c r="N1317" s="78" t="s">
        <v>75</v>
      </c>
      <c r="O1317" s="78" t="s">
        <v>75</v>
      </c>
      <c r="P1317" s="78" t="s">
        <v>75</v>
      </c>
      <c r="Q1317" s="43" t="s">
        <v>2758</v>
      </c>
      <c r="R1317" s="53" t="s">
        <v>76</v>
      </c>
      <c r="S1317" s="76">
        <v>10</v>
      </c>
      <c r="T1317" s="37">
        <v>1</v>
      </c>
      <c r="U1317" s="83">
        <v>1</v>
      </c>
      <c r="V1317" s="45">
        <f>SUMIF(ResumenCotizacion!$C:$C,E1317,ResumenCotizacion!$P:$P)</f>
        <v>0</v>
      </c>
      <c r="W1317" s="75">
        <f>IF(H1317="USD",S1317*SolCotizacion!$J$18,S1317)</f>
        <v>41274.700000000004</v>
      </c>
      <c r="X1317" s="3">
        <f>ROUND(W1317/(1-VLOOKUP("Total porcentaje:",ResumenCotizacion!$F:$H,3,0)),2)</f>
        <v>41274.699999999997</v>
      </c>
      <c r="Y1317" s="3">
        <f t="shared" si="62"/>
        <v>0</v>
      </c>
    </row>
    <row r="1318" spans="1:25" ht="14.25" x14ac:dyDescent="0.2">
      <c r="A1318" s="18" t="str">
        <f t="shared" si="60"/>
        <v>Catalogo principalOPEN VALUE - CSP GOBIERNOQ5Y-00005</v>
      </c>
      <c r="B1318" s="18" t="str">
        <f t="shared" si="61"/>
        <v>Q5Y-00005OPEN VALUE - CSP GOBIERNO</v>
      </c>
      <c r="C1318" s="18"/>
      <c r="D1318" s="18" t="s">
        <v>122</v>
      </c>
      <c r="E1318" s="46" t="s">
        <v>2760</v>
      </c>
      <c r="F1318" s="85" t="s">
        <v>17</v>
      </c>
      <c r="G1318" s="18" t="s">
        <v>122</v>
      </c>
      <c r="H1318" s="45" t="s">
        <v>125</v>
      </c>
      <c r="I1318" s="18" t="s">
        <v>75</v>
      </c>
      <c r="J1318" s="49" t="s">
        <v>2761</v>
      </c>
      <c r="K1318" s="48" t="s">
        <v>28</v>
      </c>
      <c r="L1318" s="47" t="s">
        <v>90</v>
      </c>
      <c r="M1318" s="44" t="s">
        <v>74</v>
      </c>
      <c r="N1318" s="78" t="s">
        <v>75</v>
      </c>
      <c r="O1318" s="78" t="s">
        <v>75</v>
      </c>
      <c r="P1318" s="78" t="s">
        <v>75</v>
      </c>
      <c r="Q1318" s="43" t="s">
        <v>2760</v>
      </c>
      <c r="R1318" s="53" t="s">
        <v>76</v>
      </c>
      <c r="S1318" s="76">
        <v>23</v>
      </c>
      <c r="T1318" s="37">
        <v>1</v>
      </c>
      <c r="U1318" s="83">
        <v>1</v>
      </c>
      <c r="V1318" s="45">
        <f>SUMIF(ResumenCotizacion!$C:$C,E1318,ResumenCotizacion!$P:$P)</f>
        <v>0</v>
      </c>
      <c r="W1318" s="75">
        <f>IF(H1318="USD",S1318*SolCotizacion!$J$18,S1318)</f>
        <v>94931.810000000012</v>
      </c>
      <c r="X1318" s="3">
        <f>ROUND(W1318/(1-VLOOKUP("Total porcentaje:",ResumenCotizacion!$F:$H,3,0)),2)</f>
        <v>94931.81</v>
      </c>
      <c r="Y1318" s="3">
        <f t="shared" si="62"/>
        <v>0</v>
      </c>
    </row>
    <row r="1319" spans="1:25" ht="14.25" x14ac:dyDescent="0.2">
      <c r="A1319" s="18" t="str">
        <f t="shared" si="60"/>
        <v>Catalogo principalOPEN VALUE - CSP GOBIERNOQ6Y-00005</v>
      </c>
      <c r="B1319" s="18" t="str">
        <f t="shared" si="61"/>
        <v>Q6Y-00005OPEN VALUE - CSP GOBIERNO</v>
      </c>
      <c r="C1319" s="18"/>
      <c r="D1319" s="18" t="s">
        <v>122</v>
      </c>
      <c r="E1319" s="46" t="s">
        <v>2762</v>
      </c>
      <c r="F1319" s="85" t="s">
        <v>17</v>
      </c>
      <c r="G1319" s="18" t="s">
        <v>122</v>
      </c>
      <c r="H1319" s="45" t="s">
        <v>125</v>
      </c>
      <c r="I1319" s="18" t="s">
        <v>75</v>
      </c>
      <c r="J1319" s="49" t="s">
        <v>2763</v>
      </c>
      <c r="K1319" s="48" t="s">
        <v>28</v>
      </c>
      <c r="L1319" s="47" t="s">
        <v>90</v>
      </c>
      <c r="M1319" s="44" t="s">
        <v>74</v>
      </c>
      <c r="N1319" s="78" t="s">
        <v>75</v>
      </c>
      <c r="O1319" s="78" t="s">
        <v>75</v>
      </c>
      <c r="P1319" s="78" t="s">
        <v>75</v>
      </c>
      <c r="Q1319" s="43" t="s">
        <v>2762</v>
      </c>
      <c r="R1319" s="53" t="s">
        <v>76</v>
      </c>
      <c r="S1319" s="76">
        <v>4</v>
      </c>
      <c r="T1319" s="37">
        <v>1</v>
      </c>
      <c r="U1319" s="83">
        <v>1</v>
      </c>
      <c r="V1319" s="45">
        <f>SUMIF(ResumenCotizacion!$C:$C,E1319,ResumenCotizacion!$P:$P)</f>
        <v>0</v>
      </c>
      <c r="W1319" s="75">
        <f>IF(H1319="USD",S1319*SolCotizacion!$J$18,S1319)</f>
        <v>16509.88</v>
      </c>
      <c r="X1319" s="3">
        <f>ROUND(W1319/(1-VLOOKUP("Total porcentaje:",ResumenCotizacion!$F:$H,3,0)),2)</f>
        <v>16509.88</v>
      </c>
      <c r="Y1319" s="3">
        <f t="shared" si="62"/>
        <v>0</v>
      </c>
    </row>
    <row r="1320" spans="1:25" ht="14.25" x14ac:dyDescent="0.2">
      <c r="A1320" s="18" t="str">
        <f t="shared" si="60"/>
        <v>Catalogo principalOPEN VALUE - CSP GOBIERNOQ6Z-00005</v>
      </c>
      <c r="B1320" s="18" t="str">
        <f t="shared" si="61"/>
        <v>Q6Z-00005OPEN VALUE - CSP GOBIERNO</v>
      </c>
      <c r="C1320" s="18"/>
      <c r="D1320" s="18" t="s">
        <v>122</v>
      </c>
      <c r="E1320" s="46" t="s">
        <v>2764</v>
      </c>
      <c r="F1320" s="85" t="s">
        <v>17</v>
      </c>
      <c r="G1320" s="18" t="s">
        <v>122</v>
      </c>
      <c r="H1320" s="45" t="s">
        <v>125</v>
      </c>
      <c r="I1320" s="18" t="s">
        <v>75</v>
      </c>
      <c r="J1320" s="49" t="s">
        <v>2765</v>
      </c>
      <c r="K1320" s="48" t="s">
        <v>28</v>
      </c>
      <c r="L1320" s="47" t="s">
        <v>90</v>
      </c>
      <c r="M1320" s="44" t="s">
        <v>74</v>
      </c>
      <c r="N1320" s="78" t="s">
        <v>75</v>
      </c>
      <c r="O1320" s="78" t="s">
        <v>75</v>
      </c>
      <c r="P1320" s="78" t="s">
        <v>75</v>
      </c>
      <c r="Q1320" s="43" t="s">
        <v>2764</v>
      </c>
      <c r="R1320" s="53" t="s">
        <v>76</v>
      </c>
      <c r="S1320" s="76">
        <v>8</v>
      </c>
      <c r="T1320" s="37">
        <v>1</v>
      </c>
      <c r="U1320" s="83">
        <v>1</v>
      </c>
      <c r="V1320" s="45">
        <f>SUMIF(ResumenCotizacion!$C:$C,E1320,ResumenCotizacion!$P:$P)</f>
        <v>0</v>
      </c>
      <c r="W1320" s="75">
        <f>IF(H1320="USD",S1320*SolCotizacion!$J$18,S1320)</f>
        <v>33019.760000000002</v>
      </c>
      <c r="X1320" s="3">
        <f>ROUND(W1320/(1-VLOOKUP("Total porcentaje:",ResumenCotizacion!$F:$H,3,0)),2)</f>
        <v>33019.760000000002</v>
      </c>
      <c r="Y1320" s="3">
        <f t="shared" si="62"/>
        <v>0</v>
      </c>
    </row>
    <row r="1321" spans="1:25" ht="14.25" x14ac:dyDescent="0.2">
      <c r="A1321" s="18" t="str">
        <f t="shared" si="60"/>
        <v>Catalogo principalOPEN VALUE - CSP GOBIERNOQ7Y-00005</v>
      </c>
      <c r="B1321" s="18" t="str">
        <f t="shared" si="61"/>
        <v>Q7Y-00005OPEN VALUE - CSP GOBIERNO</v>
      </c>
      <c r="C1321" s="18"/>
      <c r="D1321" s="18" t="s">
        <v>122</v>
      </c>
      <c r="E1321" s="46" t="s">
        <v>2766</v>
      </c>
      <c r="F1321" s="85" t="s">
        <v>17</v>
      </c>
      <c r="G1321" s="18" t="s">
        <v>122</v>
      </c>
      <c r="H1321" s="45" t="s">
        <v>125</v>
      </c>
      <c r="I1321" s="18" t="s">
        <v>75</v>
      </c>
      <c r="J1321" s="49" t="s">
        <v>2767</v>
      </c>
      <c r="K1321" s="48" t="s">
        <v>28</v>
      </c>
      <c r="L1321" s="47" t="s">
        <v>90</v>
      </c>
      <c r="M1321" s="44" t="s">
        <v>74</v>
      </c>
      <c r="N1321" s="78" t="s">
        <v>75</v>
      </c>
      <c r="O1321" s="78" t="s">
        <v>75</v>
      </c>
      <c r="P1321" s="78" t="s">
        <v>75</v>
      </c>
      <c r="Q1321" s="43" t="s">
        <v>2766</v>
      </c>
      <c r="R1321" s="53" t="s">
        <v>76</v>
      </c>
      <c r="S1321" s="76">
        <v>10.6</v>
      </c>
      <c r="T1321" s="37">
        <v>1</v>
      </c>
      <c r="U1321" s="83">
        <v>1</v>
      </c>
      <c r="V1321" s="45">
        <f>SUMIF(ResumenCotizacion!$C:$C,E1321,ResumenCotizacion!$P:$P)</f>
        <v>0</v>
      </c>
      <c r="W1321" s="75">
        <f>IF(H1321="USD",S1321*SolCotizacion!$J$18,S1321)</f>
        <v>43751.182000000001</v>
      </c>
      <c r="X1321" s="3">
        <f>ROUND(W1321/(1-VLOOKUP("Total porcentaje:",ResumenCotizacion!$F:$H,3,0)),2)</f>
        <v>43751.18</v>
      </c>
      <c r="Y1321" s="3">
        <f t="shared" si="62"/>
        <v>0</v>
      </c>
    </row>
    <row r="1322" spans="1:25" ht="14.25" x14ac:dyDescent="0.2">
      <c r="A1322" s="18" t="str">
        <f t="shared" si="60"/>
        <v>Catalogo principalOPEN VALUE - CSP GOBIERNOQ7Y-00020</v>
      </c>
      <c r="B1322" s="18" t="str">
        <f t="shared" si="61"/>
        <v>Q7Y-00020OPEN VALUE - CSP GOBIERNO</v>
      </c>
      <c r="C1322" s="18"/>
      <c r="D1322" s="18" t="s">
        <v>122</v>
      </c>
      <c r="E1322" s="46" t="s">
        <v>2768</v>
      </c>
      <c r="F1322" s="85" t="s">
        <v>17</v>
      </c>
      <c r="G1322" s="18" t="s">
        <v>122</v>
      </c>
      <c r="H1322" s="45" t="s">
        <v>125</v>
      </c>
      <c r="I1322" s="18" t="s">
        <v>75</v>
      </c>
      <c r="J1322" s="49" t="s">
        <v>2769</v>
      </c>
      <c r="K1322" s="48" t="s">
        <v>28</v>
      </c>
      <c r="L1322" s="47" t="s">
        <v>90</v>
      </c>
      <c r="M1322" s="44" t="s">
        <v>74</v>
      </c>
      <c r="N1322" s="78" t="s">
        <v>75</v>
      </c>
      <c r="O1322" s="78" t="s">
        <v>75</v>
      </c>
      <c r="P1322" s="78" t="s">
        <v>75</v>
      </c>
      <c r="Q1322" s="43" t="s">
        <v>2768</v>
      </c>
      <c r="R1322" s="53" t="s">
        <v>76</v>
      </c>
      <c r="S1322" s="76">
        <v>10.6</v>
      </c>
      <c r="T1322" s="37">
        <v>1</v>
      </c>
      <c r="U1322" s="83">
        <v>1</v>
      </c>
      <c r="V1322" s="45">
        <f>SUMIF(ResumenCotizacion!$C:$C,E1322,ResumenCotizacion!$P:$P)</f>
        <v>0</v>
      </c>
      <c r="W1322" s="75">
        <f>IF(H1322="USD",S1322*SolCotizacion!$J$18,S1322)</f>
        <v>43751.182000000001</v>
      </c>
      <c r="X1322" s="3">
        <f>ROUND(W1322/(1-VLOOKUP("Total porcentaje:",ResumenCotizacion!$F:$H,3,0)),2)</f>
        <v>43751.18</v>
      </c>
      <c r="Y1322" s="3">
        <f t="shared" si="62"/>
        <v>0</v>
      </c>
    </row>
    <row r="1323" spans="1:25" ht="14.25" x14ac:dyDescent="0.2">
      <c r="A1323" s="18" t="str">
        <f t="shared" si="60"/>
        <v>Catalogo principalOPEN VALUE - CSP GOBIERNOQ9Z-00005</v>
      </c>
      <c r="B1323" s="18" t="str">
        <f t="shared" si="61"/>
        <v>Q9Z-00005OPEN VALUE - CSP GOBIERNO</v>
      </c>
      <c r="C1323" s="18"/>
      <c r="D1323" s="18" t="s">
        <v>122</v>
      </c>
      <c r="E1323" s="46" t="s">
        <v>2770</v>
      </c>
      <c r="F1323" s="85" t="s">
        <v>17</v>
      </c>
      <c r="G1323" s="18" t="s">
        <v>122</v>
      </c>
      <c r="H1323" s="45" t="s">
        <v>125</v>
      </c>
      <c r="I1323" s="18" t="s">
        <v>75</v>
      </c>
      <c r="J1323" s="49" t="s">
        <v>2771</v>
      </c>
      <c r="K1323" s="48" t="s">
        <v>28</v>
      </c>
      <c r="L1323" s="47" t="s">
        <v>90</v>
      </c>
      <c r="M1323" s="44" t="s">
        <v>74</v>
      </c>
      <c r="N1323" s="78" t="s">
        <v>75</v>
      </c>
      <c r="O1323" s="78" t="s">
        <v>75</v>
      </c>
      <c r="P1323" s="78" t="s">
        <v>75</v>
      </c>
      <c r="Q1323" s="43" t="s">
        <v>2770</v>
      </c>
      <c r="R1323" s="53" t="s">
        <v>76</v>
      </c>
      <c r="S1323" s="76">
        <v>5</v>
      </c>
      <c r="T1323" s="37">
        <v>1</v>
      </c>
      <c r="U1323" s="83">
        <v>1</v>
      </c>
      <c r="V1323" s="45">
        <f>SUMIF(ResumenCotizacion!$C:$C,E1323,ResumenCotizacion!$P:$P)</f>
        <v>0</v>
      </c>
      <c r="W1323" s="75">
        <f>IF(H1323="USD",S1323*SolCotizacion!$J$18,S1323)</f>
        <v>20637.350000000002</v>
      </c>
      <c r="X1323" s="3">
        <f>ROUND(W1323/(1-VLOOKUP("Total porcentaje:",ResumenCotizacion!$F:$H,3,0)),2)</f>
        <v>20637.349999999999</v>
      </c>
      <c r="Y1323" s="3">
        <f t="shared" si="62"/>
        <v>0</v>
      </c>
    </row>
    <row r="1324" spans="1:25" ht="14.25" x14ac:dyDescent="0.2">
      <c r="A1324" s="18" t="str">
        <f t="shared" si="60"/>
        <v>Catalogo principalOPEN VALUE - CSP GOBIERNOQD3-00005</v>
      </c>
      <c r="B1324" s="18" t="str">
        <f t="shared" si="61"/>
        <v>QD3-00005OPEN VALUE - CSP GOBIERNO</v>
      </c>
      <c r="C1324" s="18"/>
      <c r="D1324" s="18" t="s">
        <v>122</v>
      </c>
      <c r="E1324" s="46" t="s">
        <v>2772</v>
      </c>
      <c r="F1324" s="85" t="s">
        <v>17</v>
      </c>
      <c r="G1324" s="18" t="s">
        <v>122</v>
      </c>
      <c r="H1324" s="45" t="s">
        <v>125</v>
      </c>
      <c r="I1324" s="18" t="s">
        <v>75</v>
      </c>
      <c r="J1324" s="49" t="s">
        <v>2773</v>
      </c>
      <c r="K1324" s="48" t="s">
        <v>28</v>
      </c>
      <c r="L1324" s="47" t="s">
        <v>90</v>
      </c>
      <c r="M1324" s="44" t="s">
        <v>74</v>
      </c>
      <c r="N1324" s="78" t="s">
        <v>75</v>
      </c>
      <c r="O1324" s="78" t="s">
        <v>75</v>
      </c>
      <c r="P1324" s="78" t="s">
        <v>75</v>
      </c>
      <c r="Q1324" s="43" t="s">
        <v>2772</v>
      </c>
      <c r="R1324" s="53" t="s">
        <v>76</v>
      </c>
      <c r="S1324" s="76">
        <v>2</v>
      </c>
      <c r="T1324" s="37">
        <v>1</v>
      </c>
      <c r="U1324" s="83">
        <v>1</v>
      </c>
      <c r="V1324" s="45">
        <f>SUMIF(ResumenCotizacion!$C:$C,E1324,ResumenCotizacion!$P:$P)</f>
        <v>0</v>
      </c>
      <c r="W1324" s="75">
        <f>IF(H1324="USD",S1324*SolCotizacion!$J$18,S1324)</f>
        <v>8254.94</v>
      </c>
      <c r="X1324" s="3">
        <f>ROUND(W1324/(1-VLOOKUP("Total porcentaje:",ResumenCotizacion!$F:$H,3,0)),2)</f>
        <v>8254.94</v>
      </c>
      <c r="Y1324" s="3">
        <f t="shared" si="62"/>
        <v>0</v>
      </c>
    </row>
    <row r="1325" spans="1:25" ht="14.25" x14ac:dyDescent="0.2">
      <c r="A1325" s="18" t="str">
        <f t="shared" si="60"/>
        <v>Catalogo principalOPEN VALUE - CSP GOBIERNOR18-02405</v>
      </c>
      <c r="B1325" s="18" t="str">
        <f t="shared" si="61"/>
        <v>R18-02405OPEN VALUE - CSP GOBIERNO</v>
      </c>
      <c r="C1325" s="18"/>
      <c r="D1325" s="18" t="s">
        <v>122</v>
      </c>
      <c r="E1325" s="46" t="s">
        <v>2774</v>
      </c>
      <c r="F1325" s="85" t="s">
        <v>17</v>
      </c>
      <c r="G1325" s="18" t="s">
        <v>122</v>
      </c>
      <c r="H1325" s="45" t="s">
        <v>125</v>
      </c>
      <c r="I1325" s="18" t="s">
        <v>75</v>
      </c>
      <c r="J1325" s="49" t="s">
        <v>2775</v>
      </c>
      <c r="K1325" s="48" t="s">
        <v>28</v>
      </c>
      <c r="L1325" s="47" t="s">
        <v>90</v>
      </c>
      <c r="M1325" s="44" t="s">
        <v>74</v>
      </c>
      <c r="N1325" s="78" t="s">
        <v>75</v>
      </c>
      <c r="O1325" s="78" t="s">
        <v>75</v>
      </c>
      <c r="P1325" s="78" t="s">
        <v>75</v>
      </c>
      <c r="Q1325" s="43" t="s">
        <v>2774</v>
      </c>
      <c r="R1325" s="53" t="s">
        <v>2153</v>
      </c>
      <c r="S1325" s="76">
        <v>63</v>
      </c>
      <c r="T1325" s="37">
        <v>1</v>
      </c>
      <c r="U1325" s="83">
        <v>1</v>
      </c>
      <c r="V1325" s="45">
        <f>SUMIF(ResumenCotizacion!$C:$C,E1325,ResumenCotizacion!$P:$P)</f>
        <v>0</v>
      </c>
      <c r="W1325" s="75">
        <f>IF(H1325="USD",S1325*SolCotizacion!$J$18,S1325)</f>
        <v>260030.61000000002</v>
      </c>
      <c r="X1325" s="3">
        <f>ROUND(W1325/(1-VLOOKUP("Total porcentaje:",ResumenCotizacion!$F:$H,3,0)),2)</f>
        <v>260030.61</v>
      </c>
      <c r="Y1325" s="3">
        <f t="shared" si="62"/>
        <v>0</v>
      </c>
    </row>
    <row r="1326" spans="1:25" ht="14.25" x14ac:dyDescent="0.2">
      <c r="A1326" s="18" t="str">
        <f t="shared" si="60"/>
        <v>Catalogo principalOPEN VALUE - CSP GOBIERNOR18-02410</v>
      </c>
      <c r="B1326" s="18" t="str">
        <f t="shared" si="61"/>
        <v>R18-02410OPEN VALUE - CSP GOBIERNO</v>
      </c>
      <c r="C1326" s="18"/>
      <c r="D1326" s="18" t="s">
        <v>122</v>
      </c>
      <c r="E1326" s="46" t="s">
        <v>2776</v>
      </c>
      <c r="F1326" s="85" t="s">
        <v>17</v>
      </c>
      <c r="G1326" s="18" t="s">
        <v>122</v>
      </c>
      <c r="H1326" s="45" t="s">
        <v>125</v>
      </c>
      <c r="I1326" s="18" t="s">
        <v>75</v>
      </c>
      <c r="J1326" s="49" t="s">
        <v>2777</v>
      </c>
      <c r="K1326" s="48" t="s">
        <v>28</v>
      </c>
      <c r="L1326" s="47" t="s">
        <v>90</v>
      </c>
      <c r="M1326" s="44" t="s">
        <v>74</v>
      </c>
      <c r="N1326" s="78" t="s">
        <v>75</v>
      </c>
      <c r="O1326" s="78" t="s">
        <v>75</v>
      </c>
      <c r="P1326" s="78" t="s">
        <v>75</v>
      </c>
      <c r="Q1326" s="43" t="s">
        <v>2776</v>
      </c>
      <c r="R1326" s="53" t="s">
        <v>2153</v>
      </c>
      <c r="S1326" s="76">
        <v>84</v>
      </c>
      <c r="T1326" s="37">
        <v>1</v>
      </c>
      <c r="U1326" s="83">
        <v>1</v>
      </c>
      <c r="V1326" s="45">
        <f>SUMIF(ResumenCotizacion!$C:$C,E1326,ResumenCotizacion!$P:$P)</f>
        <v>0</v>
      </c>
      <c r="W1326" s="75">
        <f>IF(H1326="USD",S1326*SolCotizacion!$J$18,S1326)</f>
        <v>346707.48000000004</v>
      </c>
      <c r="X1326" s="3">
        <f>ROUND(W1326/(1-VLOOKUP("Total porcentaje:",ResumenCotizacion!$F:$H,3,0)),2)</f>
        <v>346707.48</v>
      </c>
      <c r="Y1326" s="3">
        <f t="shared" si="62"/>
        <v>0</v>
      </c>
    </row>
    <row r="1327" spans="1:25" ht="14.25" x14ac:dyDescent="0.2">
      <c r="A1327" s="18" t="str">
        <f t="shared" si="60"/>
        <v>Catalogo principalOPEN VALUE - CSP GOBIERNOR18-02417</v>
      </c>
      <c r="B1327" s="18" t="str">
        <f t="shared" si="61"/>
        <v>R18-02417OPEN VALUE - CSP GOBIERNO</v>
      </c>
      <c r="C1327" s="18"/>
      <c r="D1327" s="18" t="s">
        <v>122</v>
      </c>
      <c r="E1327" s="46" t="s">
        <v>2778</v>
      </c>
      <c r="F1327" s="85" t="s">
        <v>17</v>
      </c>
      <c r="G1327" s="18" t="s">
        <v>122</v>
      </c>
      <c r="H1327" s="45" t="s">
        <v>125</v>
      </c>
      <c r="I1327" s="18" t="s">
        <v>75</v>
      </c>
      <c r="J1327" s="49" t="s">
        <v>2779</v>
      </c>
      <c r="K1327" s="48" t="s">
        <v>28</v>
      </c>
      <c r="L1327" s="47" t="s">
        <v>90</v>
      </c>
      <c r="M1327" s="44" t="s">
        <v>74</v>
      </c>
      <c r="N1327" s="78" t="s">
        <v>75</v>
      </c>
      <c r="O1327" s="78" t="s">
        <v>75</v>
      </c>
      <c r="P1327" s="78" t="s">
        <v>75</v>
      </c>
      <c r="Q1327" s="43" t="s">
        <v>2778</v>
      </c>
      <c r="R1327" s="53" t="s">
        <v>2153</v>
      </c>
      <c r="S1327" s="76">
        <v>27</v>
      </c>
      <c r="T1327" s="37">
        <v>1</v>
      </c>
      <c r="U1327" s="83">
        <v>1</v>
      </c>
      <c r="V1327" s="45">
        <f>SUMIF(ResumenCotizacion!$C:$C,E1327,ResumenCotizacion!$P:$P)</f>
        <v>0</v>
      </c>
      <c r="W1327" s="75">
        <f>IF(H1327="USD",S1327*SolCotizacion!$J$18,S1327)</f>
        <v>111441.69</v>
      </c>
      <c r="X1327" s="3">
        <f>ROUND(W1327/(1-VLOOKUP("Total porcentaje:",ResumenCotizacion!$F:$H,3,0)),2)</f>
        <v>111441.69</v>
      </c>
      <c r="Y1327" s="3">
        <f t="shared" si="62"/>
        <v>0</v>
      </c>
    </row>
    <row r="1328" spans="1:25" ht="14.25" x14ac:dyDescent="0.2">
      <c r="A1328" s="18" t="str">
        <f t="shared" si="60"/>
        <v>Catalogo principalOPEN VALUE - CSP GOBIERNOR18-02422</v>
      </c>
      <c r="B1328" s="18" t="str">
        <f t="shared" si="61"/>
        <v>R18-02422OPEN VALUE - CSP GOBIERNO</v>
      </c>
      <c r="C1328" s="18"/>
      <c r="D1328" s="18" t="s">
        <v>122</v>
      </c>
      <c r="E1328" s="46" t="s">
        <v>2780</v>
      </c>
      <c r="F1328" s="85" t="s">
        <v>17</v>
      </c>
      <c r="G1328" s="18" t="s">
        <v>122</v>
      </c>
      <c r="H1328" s="45" t="s">
        <v>125</v>
      </c>
      <c r="I1328" s="18" t="s">
        <v>75</v>
      </c>
      <c r="J1328" s="49" t="s">
        <v>2781</v>
      </c>
      <c r="K1328" s="48" t="s">
        <v>28</v>
      </c>
      <c r="L1328" s="47" t="s">
        <v>90</v>
      </c>
      <c r="M1328" s="44" t="s">
        <v>74</v>
      </c>
      <c r="N1328" s="78" t="s">
        <v>75</v>
      </c>
      <c r="O1328" s="78" t="s">
        <v>75</v>
      </c>
      <c r="P1328" s="78" t="s">
        <v>75</v>
      </c>
      <c r="Q1328" s="43" t="s">
        <v>2780</v>
      </c>
      <c r="R1328" s="53" t="s">
        <v>2153</v>
      </c>
      <c r="S1328" s="76">
        <v>36</v>
      </c>
      <c r="T1328" s="37">
        <v>1</v>
      </c>
      <c r="U1328" s="83">
        <v>1</v>
      </c>
      <c r="V1328" s="45">
        <f>SUMIF(ResumenCotizacion!$C:$C,E1328,ResumenCotizacion!$P:$P)</f>
        <v>0</v>
      </c>
      <c r="W1328" s="75">
        <f>IF(H1328="USD",S1328*SolCotizacion!$J$18,S1328)</f>
        <v>148588.92000000001</v>
      </c>
      <c r="X1328" s="3">
        <f>ROUND(W1328/(1-VLOOKUP("Total porcentaje:",ResumenCotizacion!$F:$H,3,0)),2)</f>
        <v>148588.92000000001</v>
      </c>
      <c r="Y1328" s="3">
        <f t="shared" si="62"/>
        <v>0</v>
      </c>
    </row>
    <row r="1329" spans="1:25" ht="14.25" x14ac:dyDescent="0.2">
      <c r="A1329" s="18" t="str">
        <f t="shared" si="60"/>
        <v>Catalogo principalOPEN VALUE - CSP GOBIERNOR2Z-00005</v>
      </c>
      <c r="B1329" s="18" t="str">
        <f t="shared" si="61"/>
        <v>R2Z-00005OPEN VALUE - CSP GOBIERNO</v>
      </c>
      <c r="C1329" s="18"/>
      <c r="D1329" s="18" t="s">
        <v>122</v>
      </c>
      <c r="E1329" s="46" t="s">
        <v>2782</v>
      </c>
      <c r="F1329" s="85" t="s">
        <v>17</v>
      </c>
      <c r="G1329" s="18" t="s">
        <v>122</v>
      </c>
      <c r="H1329" s="45" t="s">
        <v>125</v>
      </c>
      <c r="I1329" s="18" t="s">
        <v>75</v>
      </c>
      <c r="J1329" s="49" t="s">
        <v>2783</v>
      </c>
      <c r="K1329" s="48" t="s">
        <v>28</v>
      </c>
      <c r="L1329" s="47" t="s">
        <v>90</v>
      </c>
      <c r="M1329" s="44" t="s">
        <v>74</v>
      </c>
      <c r="N1329" s="78" t="s">
        <v>75</v>
      </c>
      <c r="O1329" s="78" t="s">
        <v>75</v>
      </c>
      <c r="P1329" s="78" t="s">
        <v>75</v>
      </c>
      <c r="Q1329" s="43" t="s">
        <v>2782</v>
      </c>
      <c r="R1329" s="53" t="s">
        <v>76</v>
      </c>
      <c r="S1329" s="76">
        <v>10</v>
      </c>
      <c r="T1329" s="37">
        <v>1</v>
      </c>
      <c r="U1329" s="83">
        <v>1</v>
      </c>
      <c r="V1329" s="45">
        <f>SUMIF(ResumenCotizacion!$C:$C,E1329,ResumenCotizacion!$P:$P)</f>
        <v>0</v>
      </c>
      <c r="W1329" s="75">
        <f>IF(H1329="USD",S1329*SolCotizacion!$J$18,S1329)</f>
        <v>41274.700000000004</v>
      </c>
      <c r="X1329" s="3">
        <f>ROUND(W1329/(1-VLOOKUP("Total porcentaje:",ResumenCotizacion!$F:$H,3,0)),2)</f>
        <v>41274.699999999997</v>
      </c>
      <c r="Y1329" s="3">
        <f t="shared" si="62"/>
        <v>0</v>
      </c>
    </row>
    <row r="1330" spans="1:25" ht="14.25" x14ac:dyDescent="0.2">
      <c r="A1330" s="18" t="str">
        <f t="shared" si="60"/>
        <v>Catalogo principalOPEN VALUE - CSP GOBIERNOR39-00836</v>
      </c>
      <c r="B1330" s="18" t="str">
        <f t="shared" si="61"/>
        <v>R39-00836OPEN VALUE - CSP GOBIERNO</v>
      </c>
      <c r="C1330" s="18"/>
      <c r="D1330" s="18" t="s">
        <v>122</v>
      </c>
      <c r="E1330" s="46" t="s">
        <v>2784</v>
      </c>
      <c r="F1330" s="85" t="s">
        <v>17</v>
      </c>
      <c r="G1330" s="18" t="s">
        <v>122</v>
      </c>
      <c r="H1330" s="45" t="s">
        <v>125</v>
      </c>
      <c r="I1330" s="18" t="s">
        <v>75</v>
      </c>
      <c r="J1330" s="49" t="s">
        <v>2785</v>
      </c>
      <c r="K1330" s="48" t="s">
        <v>28</v>
      </c>
      <c r="L1330" s="47" t="s">
        <v>90</v>
      </c>
      <c r="M1330" s="44" t="s">
        <v>74</v>
      </c>
      <c r="N1330" s="78" t="s">
        <v>75</v>
      </c>
      <c r="O1330" s="78" t="s">
        <v>75</v>
      </c>
      <c r="P1330" s="78" t="s">
        <v>75</v>
      </c>
      <c r="Q1330" s="43" t="s">
        <v>2784</v>
      </c>
      <c r="R1330" s="53" t="s">
        <v>2153</v>
      </c>
      <c r="S1330" s="76">
        <v>3906</v>
      </c>
      <c r="T1330" s="37">
        <v>1</v>
      </c>
      <c r="U1330" s="83">
        <v>1</v>
      </c>
      <c r="V1330" s="45">
        <f>SUMIF(ResumenCotizacion!$C:$C,E1330,ResumenCotizacion!$P:$P)</f>
        <v>0</v>
      </c>
      <c r="W1330" s="75">
        <f>IF(H1330="USD",S1330*SolCotizacion!$J$18,S1330)</f>
        <v>16121897.82</v>
      </c>
      <c r="X1330" s="3">
        <f>ROUND(W1330/(1-VLOOKUP("Total porcentaje:",ResumenCotizacion!$F:$H,3,0)),2)</f>
        <v>16121897.82</v>
      </c>
      <c r="Y1330" s="3">
        <f t="shared" si="62"/>
        <v>0</v>
      </c>
    </row>
    <row r="1331" spans="1:25" ht="14.25" x14ac:dyDescent="0.2">
      <c r="A1331" s="18" t="str">
        <f t="shared" si="60"/>
        <v>Catalogo principalOPEN VALUE - CSP GOBIERNOR39-00843</v>
      </c>
      <c r="B1331" s="18" t="str">
        <f t="shared" si="61"/>
        <v>R39-00843OPEN VALUE - CSP GOBIERNO</v>
      </c>
      <c r="C1331" s="18"/>
      <c r="D1331" s="18" t="s">
        <v>122</v>
      </c>
      <c r="E1331" s="46" t="s">
        <v>2786</v>
      </c>
      <c r="F1331" s="85" t="s">
        <v>17</v>
      </c>
      <c r="G1331" s="18" t="s">
        <v>122</v>
      </c>
      <c r="H1331" s="45" t="s">
        <v>125</v>
      </c>
      <c r="I1331" s="18" t="s">
        <v>75</v>
      </c>
      <c r="J1331" s="49" t="s">
        <v>2787</v>
      </c>
      <c r="K1331" s="48" t="s">
        <v>28</v>
      </c>
      <c r="L1331" s="47" t="s">
        <v>90</v>
      </c>
      <c r="M1331" s="44" t="s">
        <v>74</v>
      </c>
      <c r="N1331" s="78" t="s">
        <v>75</v>
      </c>
      <c r="O1331" s="78" t="s">
        <v>75</v>
      </c>
      <c r="P1331" s="78" t="s">
        <v>75</v>
      </c>
      <c r="Q1331" s="43" t="s">
        <v>2786</v>
      </c>
      <c r="R1331" s="53" t="s">
        <v>2153</v>
      </c>
      <c r="S1331" s="76">
        <v>1674</v>
      </c>
      <c r="T1331" s="37">
        <v>1</v>
      </c>
      <c r="U1331" s="83">
        <v>1</v>
      </c>
      <c r="V1331" s="45">
        <f>SUMIF(ResumenCotizacion!$C:$C,E1331,ResumenCotizacion!$P:$P)</f>
        <v>0</v>
      </c>
      <c r="W1331" s="75">
        <f>IF(H1331="USD",S1331*SolCotizacion!$J$18,S1331)</f>
        <v>6909384.7800000003</v>
      </c>
      <c r="X1331" s="3">
        <f>ROUND(W1331/(1-VLOOKUP("Total porcentaje:",ResumenCotizacion!$F:$H,3,0)),2)</f>
        <v>6909384.7800000003</v>
      </c>
      <c r="Y1331" s="3">
        <f t="shared" si="62"/>
        <v>0</v>
      </c>
    </row>
    <row r="1332" spans="1:25" ht="14.25" x14ac:dyDescent="0.2">
      <c r="A1332" s="18" t="str">
        <f t="shared" si="60"/>
        <v>Catalogo principalOPEN VALUE - CSP GOBIERNOR9Y-00005</v>
      </c>
      <c r="B1332" s="18" t="str">
        <f t="shared" si="61"/>
        <v>R9Y-00005OPEN VALUE - CSP GOBIERNO</v>
      </c>
      <c r="C1332" s="18"/>
      <c r="D1332" s="18" t="s">
        <v>122</v>
      </c>
      <c r="E1332" s="46" t="s">
        <v>2788</v>
      </c>
      <c r="F1332" s="85" t="s">
        <v>17</v>
      </c>
      <c r="G1332" s="18" t="s">
        <v>122</v>
      </c>
      <c r="H1332" s="45" t="s">
        <v>125</v>
      </c>
      <c r="I1332" s="18" t="s">
        <v>75</v>
      </c>
      <c r="J1332" s="49" t="s">
        <v>2789</v>
      </c>
      <c r="K1332" s="48" t="s">
        <v>28</v>
      </c>
      <c r="L1332" s="47" t="s">
        <v>90</v>
      </c>
      <c r="M1332" s="44" t="s">
        <v>74</v>
      </c>
      <c r="N1332" s="78" t="s">
        <v>75</v>
      </c>
      <c r="O1332" s="78" t="s">
        <v>75</v>
      </c>
      <c r="P1332" s="78" t="s">
        <v>75</v>
      </c>
      <c r="Q1332" s="43" t="s">
        <v>2788</v>
      </c>
      <c r="R1332" s="53" t="s">
        <v>76</v>
      </c>
      <c r="S1332" s="76">
        <v>0.9</v>
      </c>
      <c r="T1332" s="37">
        <v>1</v>
      </c>
      <c r="U1332" s="83">
        <v>1</v>
      </c>
      <c r="V1332" s="45">
        <f>SUMIF(ResumenCotizacion!$C:$C,E1332,ResumenCotizacion!$P:$P)</f>
        <v>0</v>
      </c>
      <c r="W1332" s="75">
        <f>IF(H1332="USD",S1332*SolCotizacion!$J$18,S1332)</f>
        <v>3714.7230000000004</v>
      </c>
      <c r="X1332" s="3">
        <f>ROUND(W1332/(1-VLOOKUP("Total porcentaje:",ResumenCotizacion!$F:$H,3,0)),2)</f>
        <v>3714.72</v>
      </c>
      <c r="Y1332" s="3">
        <f t="shared" si="62"/>
        <v>0</v>
      </c>
    </row>
    <row r="1333" spans="1:25" ht="14.25" x14ac:dyDescent="0.2">
      <c r="A1333" s="18" t="str">
        <f t="shared" si="60"/>
        <v>Catalogo principalOPEN VALUE - CSP GOBIERNOR9Z-00005</v>
      </c>
      <c r="B1333" s="18" t="str">
        <f t="shared" si="61"/>
        <v>R9Z-00005OPEN VALUE - CSP GOBIERNO</v>
      </c>
      <c r="C1333" s="18"/>
      <c r="D1333" s="18" t="s">
        <v>122</v>
      </c>
      <c r="E1333" s="46" t="s">
        <v>2790</v>
      </c>
      <c r="F1333" s="85" t="s">
        <v>17</v>
      </c>
      <c r="G1333" s="18" t="s">
        <v>122</v>
      </c>
      <c r="H1333" s="45" t="s">
        <v>125</v>
      </c>
      <c r="I1333" s="18" t="s">
        <v>75</v>
      </c>
      <c r="J1333" s="49" t="s">
        <v>2791</v>
      </c>
      <c r="K1333" s="48" t="s">
        <v>28</v>
      </c>
      <c r="L1333" s="47" t="s">
        <v>90</v>
      </c>
      <c r="M1333" s="44" t="s">
        <v>74</v>
      </c>
      <c r="N1333" s="78" t="s">
        <v>75</v>
      </c>
      <c r="O1333" s="78" t="s">
        <v>75</v>
      </c>
      <c r="P1333" s="78" t="s">
        <v>75</v>
      </c>
      <c r="Q1333" s="43" t="s">
        <v>2790</v>
      </c>
      <c r="R1333" s="53" t="s">
        <v>76</v>
      </c>
      <c r="S1333" s="76">
        <v>15</v>
      </c>
      <c r="T1333" s="37">
        <v>1</v>
      </c>
      <c r="U1333" s="83">
        <v>1</v>
      </c>
      <c r="V1333" s="45">
        <f>SUMIF(ResumenCotizacion!$C:$C,E1333,ResumenCotizacion!$P:$P)</f>
        <v>0</v>
      </c>
      <c r="W1333" s="75">
        <f>IF(H1333="USD",S1333*SolCotizacion!$J$18,S1333)</f>
        <v>61912.05</v>
      </c>
      <c r="X1333" s="3">
        <f>ROUND(W1333/(1-VLOOKUP("Total porcentaje:",ResumenCotizacion!$F:$H,3,0)),2)</f>
        <v>61912.05</v>
      </c>
      <c r="Y1333" s="3">
        <f t="shared" si="62"/>
        <v>0</v>
      </c>
    </row>
    <row r="1334" spans="1:25" ht="14.25" x14ac:dyDescent="0.2">
      <c r="A1334" s="18" t="str">
        <f t="shared" si="60"/>
        <v>Catalogo principalOPEN VALUE - CSP GOBIERNOR9Z-00011</v>
      </c>
      <c r="B1334" s="18" t="str">
        <f t="shared" si="61"/>
        <v>R9Z-00011OPEN VALUE - CSP GOBIERNO</v>
      </c>
      <c r="C1334" s="18"/>
      <c r="D1334" s="18" t="s">
        <v>122</v>
      </c>
      <c r="E1334" s="46" t="s">
        <v>2792</v>
      </c>
      <c r="F1334" s="85" t="s">
        <v>17</v>
      </c>
      <c r="G1334" s="18" t="s">
        <v>122</v>
      </c>
      <c r="H1334" s="45" t="s">
        <v>125</v>
      </c>
      <c r="I1334" s="18" t="s">
        <v>75</v>
      </c>
      <c r="J1334" s="49" t="s">
        <v>2793</v>
      </c>
      <c r="K1334" s="48" t="s">
        <v>28</v>
      </c>
      <c r="L1334" s="47" t="s">
        <v>90</v>
      </c>
      <c r="M1334" s="44" t="s">
        <v>74</v>
      </c>
      <c r="N1334" s="78" t="s">
        <v>75</v>
      </c>
      <c r="O1334" s="78" t="s">
        <v>75</v>
      </c>
      <c r="P1334" s="78" t="s">
        <v>75</v>
      </c>
      <c r="Q1334" s="43" t="s">
        <v>2792</v>
      </c>
      <c r="R1334" s="53" t="s">
        <v>76</v>
      </c>
      <c r="S1334" s="76">
        <v>9.9</v>
      </c>
      <c r="T1334" s="37">
        <v>1</v>
      </c>
      <c r="U1334" s="83">
        <v>1</v>
      </c>
      <c r="V1334" s="45">
        <f>SUMIF(ResumenCotizacion!$C:$C,E1334,ResumenCotizacion!$P:$P)</f>
        <v>0</v>
      </c>
      <c r="W1334" s="75">
        <f>IF(H1334="USD",S1334*SolCotizacion!$J$18,S1334)</f>
        <v>40861.953000000001</v>
      </c>
      <c r="X1334" s="3">
        <f>ROUND(W1334/(1-VLOOKUP("Total porcentaje:",ResumenCotizacion!$F:$H,3,0)),2)</f>
        <v>40861.949999999997</v>
      </c>
      <c r="Y1334" s="3">
        <f t="shared" si="62"/>
        <v>0</v>
      </c>
    </row>
    <row r="1335" spans="1:25" ht="14.25" x14ac:dyDescent="0.2">
      <c r="A1335" s="18" t="str">
        <f t="shared" si="60"/>
        <v>Catalogo principalOPEN VALUE - CSP GOBIERNOR9Z-00015</v>
      </c>
      <c r="B1335" s="18" t="str">
        <f t="shared" si="61"/>
        <v>R9Z-00015OPEN VALUE - CSP GOBIERNO</v>
      </c>
      <c r="C1335" s="18"/>
      <c r="D1335" s="18" t="s">
        <v>122</v>
      </c>
      <c r="E1335" s="46" t="s">
        <v>2794</v>
      </c>
      <c r="F1335" s="85" t="s">
        <v>17</v>
      </c>
      <c r="G1335" s="18" t="s">
        <v>122</v>
      </c>
      <c r="H1335" s="45" t="s">
        <v>125</v>
      </c>
      <c r="I1335" s="18" t="s">
        <v>75</v>
      </c>
      <c r="J1335" s="49" t="s">
        <v>2795</v>
      </c>
      <c r="K1335" s="48" t="s">
        <v>28</v>
      </c>
      <c r="L1335" s="47" t="s">
        <v>90</v>
      </c>
      <c r="M1335" s="44" t="s">
        <v>74</v>
      </c>
      <c r="N1335" s="78" t="s">
        <v>75</v>
      </c>
      <c r="O1335" s="78" t="s">
        <v>75</v>
      </c>
      <c r="P1335" s="78" t="s">
        <v>75</v>
      </c>
      <c r="Q1335" s="43" t="s">
        <v>2794</v>
      </c>
      <c r="R1335" s="53" t="s">
        <v>76</v>
      </c>
      <c r="S1335" s="76">
        <v>6.9</v>
      </c>
      <c r="T1335" s="37">
        <v>1</v>
      </c>
      <c r="U1335" s="83">
        <v>1</v>
      </c>
      <c r="V1335" s="45">
        <f>SUMIF(ResumenCotizacion!$C:$C,E1335,ResumenCotizacion!$P:$P)</f>
        <v>0</v>
      </c>
      <c r="W1335" s="75">
        <f>IF(H1335="USD",S1335*SolCotizacion!$J$18,S1335)</f>
        <v>28479.543000000001</v>
      </c>
      <c r="X1335" s="3">
        <f>ROUND(W1335/(1-VLOOKUP("Total porcentaje:",ResumenCotizacion!$F:$H,3,0)),2)</f>
        <v>28479.54</v>
      </c>
      <c r="Y1335" s="3">
        <f t="shared" si="62"/>
        <v>0</v>
      </c>
    </row>
    <row r="1336" spans="1:25" ht="14.25" x14ac:dyDescent="0.2">
      <c r="A1336" s="18" t="str">
        <f t="shared" si="60"/>
        <v>Catalogo principalOPEN VALUE - CSP GOBIERNOSY7-00005</v>
      </c>
      <c r="B1336" s="18" t="str">
        <f t="shared" si="61"/>
        <v>SY7-00005OPEN VALUE - CSP GOBIERNO</v>
      </c>
      <c r="C1336" s="18"/>
      <c r="D1336" s="18" t="s">
        <v>122</v>
      </c>
      <c r="E1336" s="46" t="s">
        <v>2796</v>
      </c>
      <c r="F1336" s="85" t="s">
        <v>17</v>
      </c>
      <c r="G1336" s="18" t="s">
        <v>122</v>
      </c>
      <c r="H1336" s="45" t="s">
        <v>125</v>
      </c>
      <c r="I1336" s="18" t="s">
        <v>75</v>
      </c>
      <c r="J1336" s="49" t="s">
        <v>2797</v>
      </c>
      <c r="K1336" s="48" t="s">
        <v>28</v>
      </c>
      <c r="L1336" s="47" t="s">
        <v>90</v>
      </c>
      <c r="M1336" s="44" t="s">
        <v>74</v>
      </c>
      <c r="N1336" s="78" t="s">
        <v>75</v>
      </c>
      <c r="O1336" s="78" t="s">
        <v>75</v>
      </c>
      <c r="P1336" s="78" t="s">
        <v>75</v>
      </c>
      <c r="Q1336" s="43" t="s">
        <v>2796</v>
      </c>
      <c r="R1336" s="53" t="s">
        <v>76</v>
      </c>
      <c r="S1336" s="76">
        <v>8</v>
      </c>
      <c r="T1336" s="37">
        <v>1</v>
      </c>
      <c r="U1336" s="83">
        <v>1</v>
      </c>
      <c r="V1336" s="45">
        <f>SUMIF(ResumenCotizacion!$C:$C,E1336,ResumenCotizacion!$P:$P)</f>
        <v>0</v>
      </c>
      <c r="W1336" s="75">
        <f>IF(H1336="USD",S1336*SolCotizacion!$J$18,S1336)</f>
        <v>33019.760000000002</v>
      </c>
      <c r="X1336" s="3">
        <f>ROUND(W1336/(1-VLOOKUP("Total porcentaje:",ResumenCotizacion!$F:$H,3,0)),2)</f>
        <v>33019.760000000002</v>
      </c>
      <c r="Y1336" s="3">
        <f t="shared" si="62"/>
        <v>0</v>
      </c>
    </row>
    <row r="1337" spans="1:25" ht="14.25" x14ac:dyDescent="0.2">
      <c r="A1337" s="18" t="str">
        <f t="shared" si="60"/>
        <v>Catalogo principalOPEN VALUE - CSP GOBIERNOT3V-00014</v>
      </c>
      <c r="B1337" s="18" t="str">
        <f t="shared" si="61"/>
        <v>T3V-00014OPEN VALUE - CSP GOBIERNO</v>
      </c>
      <c r="C1337" s="18"/>
      <c r="D1337" s="18" t="s">
        <v>122</v>
      </c>
      <c r="E1337" s="46" t="s">
        <v>2798</v>
      </c>
      <c r="F1337" s="85" t="s">
        <v>17</v>
      </c>
      <c r="G1337" s="18" t="s">
        <v>122</v>
      </c>
      <c r="H1337" s="45" t="s">
        <v>125</v>
      </c>
      <c r="I1337" s="18" t="s">
        <v>75</v>
      </c>
      <c r="J1337" s="49" t="s">
        <v>2799</v>
      </c>
      <c r="K1337" s="48" t="s">
        <v>28</v>
      </c>
      <c r="L1337" s="47" t="s">
        <v>90</v>
      </c>
      <c r="M1337" s="44" t="s">
        <v>74</v>
      </c>
      <c r="N1337" s="78" t="s">
        <v>75</v>
      </c>
      <c r="O1337" s="78" t="s">
        <v>75</v>
      </c>
      <c r="P1337" s="78" t="s">
        <v>75</v>
      </c>
      <c r="Q1337" s="43" t="s">
        <v>2798</v>
      </c>
      <c r="R1337" s="53" t="s">
        <v>76</v>
      </c>
      <c r="S1337" s="76">
        <v>8511</v>
      </c>
      <c r="T1337" s="37">
        <v>1</v>
      </c>
      <c r="U1337" s="83">
        <v>1</v>
      </c>
      <c r="V1337" s="45">
        <f>SUMIF(ResumenCotizacion!$C:$C,E1337,ResumenCotizacion!$P:$P)</f>
        <v>0</v>
      </c>
      <c r="W1337" s="75">
        <f>IF(H1337="USD",S1337*SolCotizacion!$J$18,S1337)</f>
        <v>35128897.170000002</v>
      </c>
      <c r="X1337" s="3">
        <f>ROUND(W1337/(1-VLOOKUP("Total porcentaje:",ResumenCotizacion!$F:$H,3,0)),2)</f>
        <v>35128897.170000002</v>
      </c>
      <c r="Y1337" s="3">
        <f t="shared" si="62"/>
        <v>0</v>
      </c>
    </row>
    <row r="1338" spans="1:25" ht="14.25" x14ac:dyDescent="0.2">
      <c r="A1338" s="18" t="str">
        <f t="shared" si="60"/>
        <v>Catalogo principalOPEN VALUE - CSP GOBIERNOT3V-00028</v>
      </c>
      <c r="B1338" s="18" t="str">
        <f t="shared" si="61"/>
        <v>T3V-00028OPEN VALUE - CSP GOBIERNO</v>
      </c>
      <c r="C1338" s="18"/>
      <c r="D1338" s="18" t="s">
        <v>122</v>
      </c>
      <c r="E1338" s="46" t="s">
        <v>2800</v>
      </c>
      <c r="F1338" s="85" t="s">
        <v>17</v>
      </c>
      <c r="G1338" s="18" t="s">
        <v>122</v>
      </c>
      <c r="H1338" s="45" t="s">
        <v>125</v>
      </c>
      <c r="I1338" s="18" t="s">
        <v>75</v>
      </c>
      <c r="J1338" s="49" t="s">
        <v>2801</v>
      </c>
      <c r="K1338" s="48" t="s">
        <v>28</v>
      </c>
      <c r="L1338" s="47" t="s">
        <v>90</v>
      </c>
      <c r="M1338" s="44" t="s">
        <v>74</v>
      </c>
      <c r="N1338" s="78" t="s">
        <v>75</v>
      </c>
      <c r="O1338" s="78" t="s">
        <v>75</v>
      </c>
      <c r="P1338" s="78" t="s">
        <v>75</v>
      </c>
      <c r="Q1338" s="43" t="s">
        <v>2800</v>
      </c>
      <c r="R1338" s="53" t="s">
        <v>76</v>
      </c>
      <c r="S1338" s="76">
        <v>195</v>
      </c>
      <c r="T1338" s="37">
        <v>1</v>
      </c>
      <c r="U1338" s="83">
        <v>1</v>
      </c>
      <c r="V1338" s="45">
        <f>SUMIF(ResumenCotizacion!$C:$C,E1338,ResumenCotizacion!$P:$P)</f>
        <v>0</v>
      </c>
      <c r="W1338" s="75">
        <f>IF(H1338="USD",S1338*SolCotizacion!$J$18,S1338)</f>
        <v>804856.65</v>
      </c>
      <c r="X1338" s="3">
        <f>ROUND(W1338/(1-VLOOKUP("Total porcentaje:",ResumenCotizacion!$F:$H,3,0)),2)</f>
        <v>804856.65</v>
      </c>
      <c r="Y1338" s="3">
        <f t="shared" si="62"/>
        <v>0</v>
      </c>
    </row>
    <row r="1339" spans="1:25" ht="14.25" x14ac:dyDescent="0.2">
      <c r="A1339" s="18" t="str">
        <f t="shared" si="60"/>
        <v>Catalogo principalOPEN VALUE - CSP GOBIERNOT5V-00006</v>
      </c>
      <c r="B1339" s="18" t="str">
        <f t="shared" si="61"/>
        <v>T5V-00006OPEN VALUE - CSP GOBIERNO</v>
      </c>
      <c r="C1339" s="18"/>
      <c r="D1339" s="18" t="s">
        <v>122</v>
      </c>
      <c r="E1339" s="46" t="s">
        <v>2802</v>
      </c>
      <c r="F1339" s="85" t="s">
        <v>17</v>
      </c>
      <c r="G1339" s="18" t="s">
        <v>122</v>
      </c>
      <c r="H1339" s="45" t="s">
        <v>125</v>
      </c>
      <c r="I1339" s="18" t="s">
        <v>75</v>
      </c>
      <c r="J1339" s="49" t="s">
        <v>2803</v>
      </c>
      <c r="K1339" s="48" t="s">
        <v>28</v>
      </c>
      <c r="L1339" s="47" t="s">
        <v>90</v>
      </c>
      <c r="M1339" s="44" t="s">
        <v>74</v>
      </c>
      <c r="N1339" s="78" t="s">
        <v>75</v>
      </c>
      <c r="O1339" s="78" t="s">
        <v>75</v>
      </c>
      <c r="P1339" s="78" t="s">
        <v>75</v>
      </c>
      <c r="Q1339" s="43" t="s">
        <v>2802</v>
      </c>
      <c r="R1339" s="53" t="s">
        <v>76</v>
      </c>
      <c r="S1339" s="76">
        <v>1198</v>
      </c>
      <c r="T1339" s="37">
        <v>1</v>
      </c>
      <c r="U1339" s="83">
        <v>1</v>
      </c>
      <c r="V1339" s="45">
        <f>SUMIF(ResumenCotizacion!$C:$C,E1339,ResumenCotizacion!$P:$P)</f>
        <v>0</v>
      </c>
      <c r="W1339" s="75">
        <f>IF(H1339="USD",S1339*SolCotizacion!$J$18,S1339)</f>
        <v>4944709.0600000005</v>
      </c>
      <c r="X1339" s="3">
        <f>ROUND(W1339/(1-VLOOKUP("Total porcentaje:",ResumenCotizacion!$F:$H,3,0)),2)</f>
        <v>4944709.0599999996</v>
      </c>
      <c r="Y1339" s="3">
        <f t="shared" si="62"/>
        <v>0</v>
      </c>
    </row>
    <row r="1340" spans="1:25" ht="14.25" x14ac:dyDescent="0.2">
      <c r="A1340" s="18" t="str">
        <f t="shared" si="60"/>
        <v>Catalogo principalOPEN VALUE - CSP GOBIERNOT5V-00026</v>
      </c>
      <c r="B1340" s="18" t="str">
        <f t="shared" si="61"/>
        <v>T5V-00026OPEN VALUE - CSP GOBIERNO</v>
      </c>
      <c r="C1340" s="18"/>
      <c r="D1340" s="18" t="s">
        <v>122</v>
      </c>
      <c r="E1340" s="46" t="s">
        <v>2804</v>
      </c>
      <c r="F1340" s="85" t="s">
        <v>17</v>
      </c>
      <c r="G1340" s="18" t="s">
        <v>122</v>
      </c>
      <c r="H1340" s="45" t="s">
        <v>125</v>
      </c>
      <c r="I1340" s="18" t="s">
        <v>75</v>
      </c>
      <c r="J1340" s="49" t="s">
        <v>2805</v>
      </c>
      <c r="K1340" s="48" t="s">
        <v>28</v>
      </c>
      <c r="L1340" s="47" t="s">
        <v>90</v>
      </c>
      <c r="M1340" s="44" t="s">
        <v>74</v>
      </c>
      <c r="N1340" s="78" t="s">
        <v>75</v>
      </c>
      <c r="O1340" s="78" t="s">
        <v>75</v>
      </c>
      <c r="P1340" s="78" t="s">
        <v>75</v>
      </c>
      <c r="Q1340" s="43" t="s">
        <v>2804</v>
      </c>
      <c r="R1340" s="53" t="s">
        <v>76</v>
      </c>
      <c r="S1340" s="76">
        <v>145</v>
      </c>
      <c r="T1340" s="37">
        <v>1</v>
      </c>
      <c r="U1340" s="83">
        <v>1</v>
      </c>
      <c r="V1340" s="45">
        <f>SUMIF(ResumenCotizacion!$C:$C,E1340,ResumenCotizacion!$P:$P)</f>
        <v>0</v>
      </c>
      <c r="W1340" s="75">
        <f>IF(H1340="USD",S1340*SolCotizacion!$J$18,S1340)</f>
        <v>598483.15</v>
      </c>
      <c r="X1340" s="3">
        <f>ROUND(W1340/(1-VLOOKUP("Total porcentaje:",ResumenCotizacion!$F:$H,3,0)),2)</f>
        <v>598483.15</v>
      </c>
      <c r="Y1340" s="3">
        <f t="shared" si="62"/>
        <v>0</v>
      </c>
    </row>
    <row r="1341" spans="1:25" ht="14.25" x14ac:dyDescent="0.2">
      <c r="A1341" s="18" t="str">
        <f t="shared" si="60"/>
        <v>Catalogo principalOPEN VALUE - CSP GOBIERNOT6L-00314</v>
      </c>
      <c r="B1341" s="18" t="str">
        <f t="shared" si="61"/>
        <v>T6L-00314OPEN VALUE - CSP GOBIERNO</v>
      </c>
      <c r="C1341" s="18"/>
      <c r="D1341" s="18" t="s">
        <v>122</v>
      </c>
      <c r="E1341" s="46" t="s">
        <v>2806</v>
      </c>
      <c r="F1341" s="85" t="s">
        <v>17</v>
      </c>
      <c r="G1341" s="18" t="s">
        <v>122</v>
      </c>
      <c r="H1341" s="45" t="s">
        <v>125</v>
      </c>
      <c r="I1341" s="18" t="s">
        <v>75</v>
      </c>
      <c r="J1341" s="49" t="s">
        <v>2807</v>
      </c>
      <c r="K1341" s="48" t="s">
        <v>28</v>
      </c>
      <c r="L1341" s="47" t="s">
        <v>90</v>
      </c>
      <c r="M1341" s="44" t="s">
        <v>74</v>
      </c>
      <c r="N1341" s="78" t="s">
        <v>75</v>
      </c>
      <c r="O1341" s="78" t="s">
        <v>75</v>
      </c>
      <c r="P1341" s="78" t="s">
        <v>75</v>
      </c>
      <c r="Q1341" s="43" t="s">
        <v>2806</v>
      </c>
      <c r="R1341" s="53" t="s">
        <v>2153</v>
      </c>
      <c r="S1341" s="76">
        <v>2238</v>
      </c>
      <c r="T1341" s="37">
        <v>1</v>
      </c>
      <c r="U1341" s="83">
        <v>1</v>
      </c>
      <c r="V1341" s="45">
        <f>SUMIF(ResumenCotizacion!$C:$C,E1341,ResumenCotizacion!$P:$P)</f>
        <v>0</v>
      </c>
      <c r="W1341" s="75">
        <f>IF(H1341="USD",S1341*SolCotizacion!$J$18,S1341)</f>
        <v>9237277.8600000013</v>
      </c>
      <c r="X1341" s="3">
        <f>ROUND(W1341/(1-VLOOKUP("Total porcentaje:",ResumenCotizacion!$F:$H,3,0)),2)</f>
        <v>9237277.8599999994</v>
      </c>
      <c r="Y1341" s="3">
        <f t="shared" si="62"/>
        <v>0</v>
      </c>
    </row>
    <row r="1342" spans="1:25" ht="14.25" x14ac:dyDescent="0.2">
      <c r="A1342" s="18" t="str">
        <f t="shared" si="60"/>
        <v>Catalogo principalOPEN VALUE - CSP GOBIERNOT98-02100</v>
      </c>
      <c r="B1342" s="18" t="str">
        <f t="shared" si="61"/>
        <v>T98-02100OPEN VALUE - CSP GOBIERNO</v>
      </c>
      <c r="C1342" s="18"/>
      <c r="D1342" s="18" t="s">
        <v>122</v>
      </c>
      <c r="E1342" s="46" t="s">
        <v>2808</v>
      </c>
      <c r="F1342" s="85" t="s">
        <v>17</v>
      </c>
      <c r="G1342" s="18" t="s">
        <v>122</v>
      </c>
      <c r="H1342" s="45" t="s">
        <v>125</v>
      </c>
      <c r="I1342" s="18" t="s">
        <v>75</v>
      </c>
      <c r="J1342" s="49" t="s">
        <v>2809</v>
      </c>
      <c r="K1342" s="48" t="s">
        <v>28</v>
      </c>
      <c r="L1342" s="47" t="s">
        <v>90</v>
      </c>
      <c r="M1342" s="44" t="s">
        <v>74</v>
      </c>
      <c r="N1342" s="78" t="s">
        <v>75</v>
      </c>
      <c r="O1342" s="78" t="s">
        <v>75</v>
      </c>
      <c r="P1342" s="78" t="s">
        <v>75</v>
      </c>
      <c r="Q1342" s="43" t="s">
        <v>2808</v>
      </c>
      <c r="R1342" s="53" t="s">
        <v>2153</v>
      </c>
      <c r="S1342" s="76">
        <v>81</v>
      </c>
      <c r="T1342" s="37">
        <v>1</v>
      </c>
      <c r="U1342" s="83">
        <v>1</v>
      </c>
      <c r="V1342" s="45">
        <f>SUMIF(ResumenCotizacion!$C:$C,E1342,ResumenCotizacion!$P:$P)</f>
        <v>0</v>
      </c>
      <c r="W1342" s="75">
        <f>IF(H1342="USD",S1342*SolCotizacion!$J$18,S1342)</f>
        <v>334325.07</v>
      </c>
      <c r="X1342" s="3">
        <f>ROUND(W1342/(1-VLOOKUP("Total porcentaje:",ResumenCotizacion!$F:$H,3,0)),2)</f>
        <v>334325.07</v>
      </c>
      <c r="Y1342" s="3">
        <f t="shared" si="62"/>
        <v>0</v>
      </c>
    </row>
    <row r="1343" spans="1:25" ht="14.25" x14ac:dyDescent="0.2">
      <c r="A1343" s="18" t="str">
        <f t="shared" si="60"/>
        <v>Catalogo principalOPEN VALUE - CSP GOBIERNOT98-02105</v>
      </c>
      <c r="B1343" s="18" t="str">
        <f t="shared" si="61"/>
        <v>T98-02105OPEN VALUE - CSP GOBIERNO</v>
      </c>
      <c r="C1343" s="18"/>
      <c r="D1343" s="18" t="s">
        <v>122</v>
      </c>
      <c r="E1343" s="46" t="s">
        <v>2810</v>
      </c>
      <c r="F1343" s="85" t="s">
        <v>17</v>
      </c>
      <c r="G1343" s="18" t="s">
        <v>122</v>
      </c>
      <c r="H1343" s="45" t="s">
        <v>125</v>
      </c>
      <c r="I1343" s="18" t="s">
        <v>75</v>
      </c>
      <c r="J1343" s="49" t="s">
        <v>2811</v>
      </c>
      <c r="K1343" s="48" t="s">
        <v>28</v>
      </c>
      <c r="L1343" s="47" t="s">
        <v>90</v>
      </c>
      <c r="M1343" s="44" t="s">
        <v>74</v>
      </c>
      <c r="N1343" s="78" t="s">
        <v>75</v>
      </c>
      <c r="O1343" s="78" t="s">
        <v>75</v>
      </c>
      <c r="P1343" s="78" t="s">
        <v>75</v>
      </c>
      <c r="Q1343" s="43" t="s">
        <v>2810</v>
      </c>
      <c r="R1343" s="53" t="s">
        <v>2153</v>
      </c>
      <c r="S1343" s="76">
        <v>102</v>
      </c>
      <c r="T1343" s="37">
        <v>1</v>
      </c>
      <c r="U1343" s="83">
        <v>1</v>
      </c>
      <c r="V1343" s="45">
        <f>SUMIF(ResumenCotizacion!$C:$C,E1343,ResumenCotizacion!$P:$P)</f>
        <v>0</v>
      </c>
      <c r="W1343" s="75">
        <f>IF(H1343="USD",S1343*SolCotizacion!$J$18,S1343)</f>
        <v>421001.94</v>
      </c>
      <c r="X1343" s="3">
        <f>ROUND(W1343/(1-VLOOKUP("Total porcentaje:",ResumenCotizacion!$F:$H,3,0)),2)</f>
        <v>421001.94</v>
      </c>
      <c r="Y1343" s="3">
        <f t="shared" si="62"/>
        <v>0</v>
      </c>
    </row>
    <row r="1344" spans="1:25" ht="14.25" x14ac:dyDescent="0.2">
      <c r="A1344" s="18" t="str">
        <f t="shared" si="60"/>
        <v>Catalogo principalOPEN VALUE - CSP GOBIERNOT98-02112</v>
      </c>
      <c r="B1344" s="18" t="str">
        <f t="shared" si="61"/>
        <v>T98-02112OPEN VALUE - CSP GOBIERNO</v>
      </c>
      <c r="C1344" s="18"/>
      <c r="D1344" s="18" t="s">
        <v>122</v>
      </c>
      <c r="E1344" s="46" t="s">
        <v>2812</v>
      </c>
      <c r="F1344" s="85" t="s">
        <v>17</v>
      </c>
      <c r="G1344" s="18" t="s">
        <v>122</v>
      </c>
      <c r="H1344" s="45" t="s">
        <v>125</v>
      </c>
      <c r="I1344" s="18" t="s">
        <v>75</v>
      </c>
      <c r="J1344" s="49" t="s">
        <v>2813</v>
      </c>
      <c r="K1344" s="48" t="s">
        <v>28</v>
      </c>
      <c r="L1344" s="47" t="s">
        <v>90</v>
      </c>
      <c r="M1344" s="44" t="s">
        <v>74</v>
      </c>
      <c r="N1344" s="78" t="s">
        <v>75</v>
      </c>
      <c r="O1344" s="78" t="s">
        <v>75</v>
      </c>
      <c r="P1344" s="78" t="s">
        <v>75</v>
      </c>
      <c r="Q1344" s="43" t="s">
        <v>2812</v>
      </c>
      <c r="R1344" s="53" t="s">
        <v>2153</v>
      </c>
      <c r="S1344" s="76">
        <v>36</v>
      </c>
      <c r="T1344" s="37">
        <v>1</v>
      </c>
      <c r="U1344" s="83">
        <v>1</v>
      </c>
      <c r="V1344" s="45">
        <f>SUMIF(ResumenCotizacion!$C:$C,E1344,ResumenCotizacion!$P:$P)</f>
        <v>0</v>
      </c>
      <c r="W1344" s="75">
        <f>IF(H1344="USD",S1344*SolCotizacion!$J$18,S1344)</f>
        <v>148588.92000000001</v>
      </c>
      <c r="X1344" s="3">
        <f>ROUND(W1344/(1-VLOOKUP("Total porcentaje:",ResumenCotizacion!$F:$H,3,0)),2)</f>
        <v>148588.92000000001</v>
      </c>
      <c r="Y1344" s="3">
        <f t="shared" si="62"/>
        <v>0</v>
      </c>
    </row>
    <row r="1345" spans="1:25" ht="14.25" x14ac:dyDescent="0.2">
      <c r="A1345" s="18" t="str">
        <f t="shared" si="60"/>
        <v>Catalogo principalOPEN VALUE - CSP GOBIERNOT98-02117</v>
      </c>
      <c r="B1345" s="18" t="str">
        <f t="shared" si="61"/>
        <v>T98-02117OPEN VALUE - CSP GOBIERNO</v>
      </c>
      <c r="C1345" s="18"/>
      <c r="D1345" s="18" t="s">
        <v>122</v>
      </c>
      <c r="E1345" s="46" t="s">
        <v>2814</v>
      </c>
      <c r="F1345" s="85" t="s">
        <v>17</v>
      </c>
      <c r="G1345" s="18" t="s">
        <v>122</v>
      </c>
      <c r="H1345" s="45" t="s">
        <v>125</v>
      </c>
      <c r="I1345" s="18" t="s">
        <v>75</v>
      </c>
      <c r="J1345" s="49" t="s">
        <v>2815</v>
      </c>
      <c r="K1345" s="48" t="s">
        <v>28</v>
      </c>
      <c r="L1345" s="47" t="s">
        <v>90</v>
      </c>
      <c r="M1345" s="44" t="s">
        <v>74</v>
      </c>
      <c r="N1345" s="78" t="s">
        <v>75</v>
      </c>
      <c r="O1345" s="78" t="s">
        <v>75</v>
      </c>
      <c r="P1345" s="78" t="s">
        <v>75</v>
      </c>
      <c r="Q1345" s="43" t="s">
        <v>2814</v>
      </c>
      <c r="R1345" s="53" t="s">
        <v>2153</v>
      </c>
      <c r="S1345" s="76">
        <v>45</v>
      </c>
      <c r="T1345" s="37">
        <v>1</v>
      </c>
      <c r="U1345" s="83">
        <v>1</v>
      </c>
      <c r="V1345" s="45">
        <f>SUMIF(ResumenCotizacion!$C:$C,E1345,ResumenCotizacion!$P:$P)</f>
        <v>0</v>
      </c>
      <c r="W1345" s="75">
        <f>IF(H1345="USD",S1345*SolCotizacion!$J$18,S1345)</f>
        <v>185736.15000000002</v>
      </c>
      <c r="X1345" s="3">
        <f>ROUND(W1345/(1-VLOOKUP("Total porcentaje:",ResumenCotizacion!$F:$H,3,0)),2)</f>
        <v>185736.15</v>
      </c>
      <c r="Y1345" s="3">
        <f t="shared" si="62"/>
        <v>0</v>
      </c>
    </row>
    <row r="1346" spans="1:25" ht="14.25" x14ac:dyDescent="0.2">
      <c r="A1346" s="18" t="str">
        <f t="shared" ref="A1346:A1409" si="63">D1346&amp;F1346&amp;E1346</f>
        <v>Catalogo principalOPEN VALUE - CSP GOBIERNOT99-00762</v>
      </c>
      <c r="B1346" s="18" t="str">
        <f t="shared" ref="B1346:B1409" si="64">E1346&amp;F1346</f>
        <v>T99-00762OPEN VALUE - CSP GOBIERNO</v>
      </c>
      <c r="C1346" s="18"/>
      <c r="D1346" s="18" t="s">
        <v>122</v>
      </c>
      <c r="E1346" s="46" t="s">
        <v>2816</v>
      </c>
      <c r="F1346" s="85" t="s">
        <v>17</v>
      </c>
      <c r="G1346" s="18" t="s">
        <v>122</v>
      </c>
      <c r="H1346" s="45" t="s">
        <v>125</v>
      </c>
      <c r="I1346" s="18" t="s">
        <v>75</v>
      </c>
      <c r="J1346" s="49" t="s">
        <v>2817</v>
      </c>
      <c r="K1346" s="48" t="s">
        <v>28</v>
      </c>
      <c r="L1346" s="47" t="s">
        <v>90</v>
      </c>
      <c r="M1346" s="44" t="s">
        <v>74</v>
      </c>
      <c r="N1346" s="78" t="s">
        <v>75</v>
      </c>
      <c r="O1346" s="78" t="s">
        <v>75</v>
      </c>
      <c r="P1346" s="78" t="s">
        <v>75</v>
      </c>
      <c r="Q1346" s="43" t="s">
        <v>2816</v>
      </c>
      <c r="R1346" s="53" t="s">
        <v>2153</v>
      </c>
      <c r="S1346" s="76">
        <v>42099</v>
      </c>
      <c r="T1346" s="37">
        <v>1</v>
      </c>
      <c r="U1346" s="83">
        <v>1</v>
      </c>
      <c r="V1346" s="45">
        <f>SUMIF(ResumenCotizacion!$C:$C,E1346,ResumenCotizacion!$P:$P)</f>
        <v>0</v>
      </c>
      <c r="W1346" s="75">
        <f>IF(H1346="USD",S1346*SolCotizacion!$J$18,S1346)</f>
        <v>173762359.53</v>
      </c>
      <c r="X1346" s="3">
        <f>ROUND(W1346/(1-VLOOKUP("Total porcentaje:",ResumenCotizacion!$F:$H,3,0)),2)</f>
        <v>173762359.53</v>
      </c>
      <c r="Y1346" s="3">
        <f t="shared" si="62"/>
        <v>0</v>
      </c>
    </row>
    <row r="1347" spans="1:25" ht="14.25" x14ac:dyDescent="0.2">
      <c r="A1347" s="18" t="str">
        <f t="shared" si="63"/>
        <v>Catalogo principalOPEN VALUE - CSP GOBIERNOT99-00769</v>
      </c>
      <c r="B1347" s="18" t="str">
        <f t="shared" si="64"/>
        <v>T99-00769OPEN VALUE - CSP GOBIERNO</v>
      </c>
      <c r="C1347" s="18"/>
      <c r="D1347" s="18" t="s">
        <v>122</v>
      </c>
      <c r="E1347" s="46" t="s">
        <v>2818</v>
      </c>
      <c r="F1347" s="85" t="s">
        <v>17</v>
      </c>
      <c r="G1347" s="18" t="s">
        <v>122</v>
      </c>
      <c r="H1347" s="45" t="s">
        <v>125</v>
      </c>
      <c r="I1347" s="18" t="s">
        <v>75</v>
      </c>
      <c r="J1347" s="49" t="s">
        <v>2819</v>
      </c>
      <c r="K1347" s="48" t="s">
        <v>28</v>
      </c>
      <c r="L1347" s="47" t="s">
        <v>90</v>
      </c>
      <c r="M1347" s="44" t="s">
        <v>74</v>
      </c>
      <c r="N1347" s="78" t="s">
        <v>75</v>
      </c>
      <c r="O1347" s="78" t="s">
        <v>75</v>
      </c>
      <c r="P1347" s="78" t="s">
        <v>75</v>
      </c>
      <c r="Q1347" s="43" t="s">
        <v>2818</v>
      </c>
      <c r="R1347" s="53" t="s">
        <v>2153</v>
      </c>
      <c r="S1347" s="76">
        <v>18042</v>
      </c>
      <c r="T1347" s="37">
        <v>1</v>
      </c>
      <c r="U1347" s="83">
        <v>1</v>
      </c>
      <c r="V1347" s="45">
        <f>SUMIF(ResumenCotizacion!$C:$C,E1347,ResumenCotizacion!$P:$P)</f>
        <v>0</v>
      </c>
      <c r="W1347" s="75">
        <f>IF(H1347="USD",S1347*SolCotizacion!$J$18,S1347)</f>
        <v>74467813.74000001</v>
      </c>
      <c r="X1347" s="3">
        <f>ROUND(W1347/(1-VLOOKUP("Total porcentaje:",ResumenCotizacion!$F:$H,3,0)),2)</f>
        <v>74467813.739999995</v>
      </c>
      <c r="Y1347" s="3">
        <f t="shared" ref="Y1347:Y1410" si="65">V1347*X1347</f>
        <v>0</v>
      </c>
    </row>
    <row r="1348" spans="1:25" ht="14.25" x14ac:dyDescent="0.2">
      <c r="A1348" s="18" t="str">
        <f t="shared" si="63"/>
        <v>Catalogo principalOPEN VALUE - CSP GOBIERNOTK9-00005</v>
      </c>
      <c r="B1348" s="18" t="str">
        <f t="shared" si="64"/>
        <v>TK9-00005OPEN VALUE - CSP GOBIERNO</v>
      </c>
      <c r="C1348" s="18"/>
      <c r="D1348" s="18" t="s">
        <v>122</v>
      </c>
      <c r="E1348" s="46" t="s">
        <v>2820</v>
      </c>
      <c r="F1348" s="85" t="s">
        <v>17</v>
      </c>
      <c r="G1348" s="18" t="s">
        <v>122</v>
      </c>
      <c r="H1348" s="45" t="s">
        <v>125</v>
      </c>
      <c r="I1348" s="18" t="s">
        <v>75</v>
      </c>
      <c r="J1348" s="49" t="s">
        <v>2821</v>
      </c>
      <c r="K1348" s="48" t="s">
        <v>28</v>
      </c>
      <c r="L1348" s="47" t="s">
        <v>90</v>
      </c>
      <c r="M1348" s="44" t="s">
        <v>74</v>
      </c>
      <c r="N1348" s="78" t="s">
        <v>75</v>
      </c>
      <c r="O1348" s="78" t="s">
        <v>75</v>
      </c>
      <c r="P1348" s="78" t="s">
        <v>75</v>
      </c>
      <c r="Q1348" s="43" t="s">
        <v>2820</v>
      </c>
      <c r="R1348" s="53" t="s">
        <v>76</v>
      </c>
      <c r="S1348" s="76">
        <v>8</v>
      </c>
      <c r="T1348" s="37">
        <v>1</v>
      </c>
      <c r="U1348" s="83">
        <v>1</v>
      </c>
      <c r="V1348" s="45">
        <f>SUMIF(ResumenCotizacion!$C:$C,E1348,ResumenCotizacion!$P:$P)</f>
        <v>0</v>
      </c>
      <c r="W1348" s="75">
        <f>IF(H1348="USD",S1348*SolCotizacion!$J$18,S1348)</f>
        <v>33019.760000000002</v>
      </c>
      <c r="X1348" s="3">
        <f>ROUND(W1348/(1-VLOOKUP("Total porcentaje:",ResumenCotizacion!$F:$H,3,0)),2)</f>
        <v>33019.760000000002</v>
      </c>
      <c r="Y1348" s="3">
        <f t="shared" si="65"/>
        <v>0</v>
      </c>
    </row>
    <row r="1349" spans="1:25" ht="14.25" x14ac:dyDescent="0.2">
      <c r="A1349" s="18" t="str">
        <f t="shared" si="63"/>
        <v>Catalogo principalOPEN VALUE - CSP GOBIERNOTL4-00005</v>
      </c>
      <c r="B1349" s="18" t="str">
        <f t="shared" si="64"/>
        <v>TL4-00005OPEN VALUE - CSP GOBIERNO</v>
      </c>
      <c r="C1349" s="18"/>
      <c r="D1349" s="18" t="s">
        <v>122</v>
      </c>
      <c r="E1349" s="46" t="s">
        <v>2822</v>
      </c>
      <c r="F1349" s="85" t="s">
        <v>17</v>
      </c>
      <c r="G1349" s="18" t="s">
        <v>122</v>
      </c>
      <c r="H1349" s="45" t="s">
        <v>125</v>
      </c>
      <c r="I1349" s="18" t="s">
        <v>75</v>
      </c>
      <c r="J1349" s="49" t="s">
        <v>2823</v>
      </c>
      <c r="K1349" s="48" t="s">
        <v>28</v>
      </c>
      <c r="L1349" s="47" t="s">
        <v>90</v>
      </c>
      <c r="M1349" s="44" t="s">
        <v>74</v>
      </c>
      <c r="N1349" s="78" t="s">
        <v>75</v>
      </c>
      <c r="O1349" s="78" t="s">
        <v>75</v>
      </c>
      <c r="P1349" s="78" t="s">
        <v>75</v>
      </c>
      <c r="Q1349" s="43" t="s">
        <v>2822</v>
      </c>
      <c r="R1349" s="53" t="s">
        <v>76</v>
      </c>
      <c r="S1349" s="76">
        <v>10</v>
      </c>
      <c r="T1349" s="37">
        <v>1</v>
      </c>
      <c r="U1349" s="83">
        <v>1</v>
      </c>
      <c r="V1349" s="45">
        <f>SUMIF(ResumenCotizacion!$C:$C,E1349,ResumenCotizacion!$P:$P)</f>
        <v>0</v>
      </c>
      <c r="W1349" s="75">
        <f>IF(H1349="USD",S1349*SolCotizacion!$J$18,S1349)</f>
        <v>41274.700000000004</v>
      </c>
      <c r="X1349" s="3">
        <f>ROUND(W1349/(1-VLOOKUP("Total porcentaje:",ResumenCotizacion!$F:$H,3,0)),2)</f>
        <v>41274.699999999997</v>
      </c>
      <c r="Y1349" s="3">
        <f t="shared" si="65"/>
        <v>0</v>
      </c>
    </row>
    <row r="1350" spans="1:25" ht="14.25" x14ac:dyDescent="0.2">
      <c r="A1350" s="18" t="str">
        <f t="shared" si="63"/>
        <v>Catalogo principalOPEN VALUE - CSP GOBIERNOTSC-00412</v>
      </c>
      <c r="B1350" s="18" t="str">
        <f t="shared" si="64"/>
        <v>TSC-00412OPEN VALUE - CSP GOBIERNO</v>
      </c>
      <c r="C1350" s="18"/>
      <c r="D1350" s="18" t="s">
        <v>122</v>
      </c>
      <c r="E1350" s="46" t="s">
        <v>2824</v>
      </c>
      <c r="F1350" s="85" t="s">
        <v>17</v>
      </c>
      <c r="G1350" s="18" t="s">
        <v>122</v>
      </c>
      <c r="H1350" s="45" t="s">
        <v>125</v>
      </c>
      <c r="I1350" s="18" t="s">
        <v>75</v>
      </c>
      <c r="J1350" s="49" t="s">
        <v>2825</v>
      </c>
      <c r="K1350" s="48" t="s">
        <v>28</v>
      </c>
      <c r="L1350" s="47" t="s">
        <v>90</v>
      </c>
      <c r="M1350" s="44" t="s">
        <v>74</v>
      </c>
      <c r="N1350" s="78" t="s">
        <v>75</v>
      </c>
      <c r="O1350" s="78" t="s">
        <v>75</v>
      </c>
      <c r="P1350" s="78" t="s">
        <v>75</v>
      </c>
      <c r="Q1350" s="43" t="s">
        <v>2824</v>
      </c>
      <c r="R1350" s="53" t="s">
        <v>2153</v>
      </c>
      <c r="S1350" s="76">
        <v>42</v>
      </c>
      <c r="T1350" s="37">
        <v>1</v>
      </c>
      <c r="U1350" s="83">
        <v>1</v>
      </c>
      <c r="V1350" s="45">
        <f>SUMIF(ResumenCotizacion!$C:$C,E1350,ResumenCotizacion!$P:$P)</f>
        <v>0</v>
      </c>
      <c r="W1350" s="75">
        <f>IF(H1350="USD",S1350*SolCotizacion!$J$18,S1350)</f>
        <v>173353.74000000002</v>
      </c>
      <c r="X1350" s="3">
        <f>ROUND(W1350/(1-VLOOKUP("Total porcentaje:",ResumenCotizacion!$F:$H,3,0)),2)</f>
        <v>173353.74</v>
      </c>
      <c r="Y1350" s="3">
        <f t="shared" si="65"/>
        <v>0</v>
      </c>
    </row>
    <row r="1351" spans="1:25" ht="14.25" x14ac:dyDescent="0.2">
      <c r="A1351" s="18" t="str">
        <f t="shared" si="63"/>
        <v>Catalogo principalOPEN VALUE - CSP GOBIERNOTSC-00414</v>
      </c>
      <c r="B1351" s="18" t="str">
        <f t="shared" si="64"/>
        <v>TSC-00414OPEN VALUE - CSP GOBIERNO</v>
      </c>
      <c r="C1351" s="18"/>
      <c r="D1351" s="18" t="s">
        <v>122</v>
      </c>
      <c r="E1351" s="46" t="s">
        <v>2826</v>
      </c>
      <c r="F1351" s="85" t="s">
        <v>17</v>
      </c>
      <c r="G1351" s="18" t="s">
        <v>122</v>
      </c>
      <c r="H1351" s="45" t="s">
        <v>125</v>
      </c>
      <c r="I1351" s="18" t="s">
        <v>75</v>
      </c>
      <c r="J1351" s="49" t="s">
        <v>2827</v>
      </c>
      <c r="K1351" s="48" t="s">
        <v>28</v>
      </c>
      <c r="L1351" s="47" t="s">
        <v>90</v>
      </c>
      <c r="M1351" s="44" t="s">
        <v>74</v>
      </c>
      <c r="N1351" s="78" t="s">
        <v>75</v>
      </c>
      <c r="O1351" s="78" t="s">
        <v>75</v>
      </c>
      <c r="P1351" s="78" t="s">
        <v>75</v>
      </c>
      <c r="Q1351" s="43" t="s">
        <v>2826</v>
      </c>
      <c r="R1351" s="53" t="s">
        <v>2153</v>
      </c>
      <c r="S1351" s="76">
        <v>18</v>
      </c>
      <c r="T1351" s="37">
        <v>1</v>
      </c>
      <c r="U1351" s="83">
        <v>1</v>
      </c>
      <c r="V1351" s="45">
        <f>SUMIF(ResumenCotizacion!$C:$C,E1351,ResumenCotizacion!$P:$P)</f>
        <v>0</v>
      </c>
      <c r="W1351" s="75">
        <f>IF(H1351="USD",S1351*SolCotizacion!$J$18,S1351)</f>
        <v>74294.460000000006</v>
      </c>
      <c r="X1351" s="3">
        <f>ROUND(W1351/(1-VLOOKUP("Total porcentaje:",ResumenCotizacion!$F:$H,3,0)),2)</f>
        <v>74294.460000000006</v>
      </c>
      <c r="Y1351" s="3">
        <f t="shared" si="65"/>
        <v>0</v>
      </c>
    </row>
    <row r="1352" spans="1:25" ht="14.25" x14ac:dyDescent="0.2">
      <c r="A1352" s="18" t="str">
        <f t="shared" si="63"/>
        <v>Catalogo principalOPEN VALUE - CSP GOBIERNOTSC-00829</v>
      </c>
      <c r="B1352" s="18" t="str">
        <f t="shared" si="64"/>
        <v>TSC-00829OPEN VALUE - CSP GOBIERNO</v>
      </c>
      <c r="C1352" s="18"/>
      <c r="D1352" s="18" t="s">
        <v>122</v>
      </c>
      <c r="E1352" s="46" t="s">
        <v>2828</v>
      </c>
      <c r="F1352" s="85" t="s">
        <v>17</v>
      </c>
      <c r="G1352" s="18" t="s">
        <v>122</v>
      </c>
      <c r="H1352" s="45" t="s">
        <v>125</v>
      </c>
      <c r="I1352" s="18" t="s">
        <v>75</v>
      </c>
      <c r="J1352" s="49" t="s">
        <v>2829</v>
      </c>
      <c r="K1352" s="48" t="s">
        <v>28</v>
      </c>
      <c r="L1352" s="47" t="s">
        <v>90</v>
      </c>
      <c r="M1352" s="44" t="s">
        <v>74</v>
      </c>
      <c r="N1352" s="78" t="s">
        <v>75</v>
      </c>
      <c r="O1352" s="78" t="s">
        <v>75</v>
      </c>
      <c r="P1352" s="78" t="s">
        <v>75</v>
      </c>
      <c r="Q1352" s="43" t="s">
        <v>2828</v>
      </c>
      <c r="R1352" s="53" t="s">
        <v>2153</v>
      </c>
      <c r="S1352" s="76">
        <v>54</v>
      </c>
      <c r="T1352" s="37">
        <v>1</v>
      </c>
      <c r="U1352" s="83">
        <v>1</v>
      </c>
      <c r="V1352" s="45">
        <f>SUMIF(ResumenCotizacion!$C:$C,E1352,ResumenCotizacion!$P:$P)</f>
        <v>0</v>
      </c>
      <c r="W1352" s="75">
        <f>IF(H1352="USD",S1352*SolCotizacion!$J$18,S1352)</f>
        <v>222883.38</v>
      </c>
      <c r="X1352" s="3">
        <f>ROUND(W1352/(1-VLOOKUP("Total porcentaje:",ResumenCotizacion!$F:$H,3,0)),2)</f>
        <v>222883.38</v>
      </c>
      <c r="Y1352" s="3">
        <f t="shared" si="65"/>
        <v>0</v>
      </c>
    </row>
    <row r="1353" spans="1:25" ht="14.25" x14ac:dyDescent="0.2">
      <c r="A1353" s="18" t="str">
        <f t="shared" si="63"/>
        <v>Catalogo principalOPEN VALUE - CSP GOBIERNOTSC-00830</v>
      </c>
      <c r="B1353" s="18" t="str">
        <f t="shared" si="64"/>
        <v>TSC-00830OPEN VALUE - CSP GOBIERNO</v>
      </c>
      <c r="C1353" s="18"/>
      <c r="D1353" s="18" t="s">
        <v>122</v>
      </c>
      <c r="E1353" s="46" t="s">
        <v>2830</v>
      </c>
      <c r="F1353" s="85" t="s">
        <v>17</v>
      </c>
      <c r="G1353" s="18" t="s">
        <v>122</v>
      </c>
      <c r="H1353" s="45" t="s">
        <v>125</v>
      </c>
      <c r="I1353" s="18" t="s">
        <v>75</v>
      </c>
      <c r="J1353" s="49" t="s">
        <v>2831</v>
      </c>
      <c r="K1353" s="48" t="s">
        <v>28</v>
      </c>
      <c r="L1353" s="47" t="s">
        <v>90</v>
      </c>
      <c r="M1353" s="44" t="s">
        <v>74</v>
      </c>
      <c r="N1353" s="78" t="s">
        <v>75</v>
      </c>
      <c r="O1353" s="78" t="s">
        <v>75</v>
      </c>
      <c r="P1353" s="78" t="s">
        <v>75</v>
      </c>
      <c r="Q1353" s="43" t="s">
        <v>2830</v>
      </c>
      <c r="R1353" s="53" t="s">
        <v>2153</v>
      </c>
      <c r="S1353" s="76">
        <v>24</v>
      </c>
      <c r="T1353" s="37">
        <v>1</v>
      </c>
      <c r="U1353" s="83">
        <v>1</v>
      </c>
      <c r="V1353" s="45">
        <f>SUMIF(ResumenCotizacion!$C:$C,E1353,ResumenCotizacion!$P:$P)</f>
        <v>0</v>
      </c>
      <c r="W1353" s="75">
        <f>IF(H1353="USD",S1353*SolCotizacion!$J$18,S1353)</f>
        <v>99059.28</v>
      </c>
      <c r="X1353" s="3">
        <f>ROUND(W1353/(1-VLOOKUP("Total porcentaje:",ResumenCotizacion!$F:$H,3,0)),2)</f>
        <v>99059.28</v>
      </c>
      <c r="Y1353" s="3">
        <f t="shared" si="65"/>
        <v>0</v>
      </c>
    </row>
    <row r="1354" spans="1:25" ht="14.25" x14ac:dyDescent="0.2">
      <c r="A1354" s="18" t="str">
        <f t="shared" si="63"/>
        <v>Catalogo principalOPEN VALUE - CSP GOBIERNOU3J-00051</v>
      </c>
      <c r="B1354" s="18" t="str">
        <f t="shared" si="64"/>
        <v>U3J-00051OPEN VALUE - CSP GOBIERNO</v>
      </c>
      <c r="C1354" s="18"/>
      <c r="D1354" s="18" t="s">
        <v>122</v>
      </c>
      <c r="E1354" s="46" t="s">
        <v>2832</v>
      </c>
      <c r="F1354" s="85" t="s">
        <v>17</v>
      </c>
      <c r="G1354" s="18" t="s">
        <v>122</v>
      </c>
      <c r="H1354" s="45" t="s">
        <v>125</v>
      </c>
      <c r="I1354" s="18" t="s">
        <v>75</v>
      </c>
      <c r="J1354" s="49" t="s">
        <v>2833</v>
      </c>
      <c r="K1354" s="48" t="s">
        <v>28</v>
      </c>
      <c r="L1354" s="47" t="s">
        <v>90</v>
      </c>
      <c r="M1354" s="44" t="s">
        <v>74</v>
      </c>
      <c r="N1354" s="78" t="s">
        <v>75</v>
      </c>
      <c r="O1354" s="78" t="s">
        <v>75</v>
      </c>
      <c r="P1354" s="78" t="s">
        <v>75</v>
      </c>
      <c r="Q1354" s="43" t="s">
        <v>2832</v>
      </c>
      <c r="R1354" s="53" t="s">
        <v>76</v>
      </c>
      <c r="S1354" s="76">
        <v>3.64</v>
      </c>
      <c r="T1354" s="37">
        <v>1</v>
      </c>
      <c r="U1354" s="83">
        <v>1</v>
      </c>
      <c r="V1354" s="45">
        <f>SUMIF(ResumenCotizacion!$C:$C,E1354,ResumenCotizacion!$P:$P)</f>
        <v>0</v>
      </c>
      <c r="W1354" s="75">
        <f>IF(H1354="USD",S1354*SolCotizacion!$J$18,S1354)</f>
        <v>15023.990800000001</v>
      </c>
      <c r="X1354" s="3">
        <f>ROUND(W1354/(1-VLOOKUP("Total porcentaje:",ResumenCotizacion!$F:$H,3,0)),2)</f>
        <v>15023.99</v>
      </c>
      <c r="Y1354" s="3">
        <f t="shared" si="65"/>
        <v>0</v>
      </c>
    </row>
    <row r="1355" spans="1:25" ht="14.25" x14ac:dyDescent="0.2">
      <c r="A1355" s="18" t="str">
        <f t="shared" si="63"/>
        <v>Catalogo principalOPEN VALUE - CSP GOBIERNOU5J-00059</v>
      </c>
      <c r="B1355" s="18" t="str">
        <f t="shared" si="64"/>
        <v>U5J-00059OPEN VALUE - CSP GOBIERNO</v>
      </c>
      <c r="C1355" s="18"/>
      <c r="D1355" s="18" t="s">
        <v>122</v>
      </c>
      <c r="E1355" s="46" t="s">
        <v>2834</v>
      </c>
      <c r="F1355" s="85" t="s">
        <v>17</v>
      </c>
      <c r="G1355" s="18" t="s">
        <v>122</v>
      </c>
      <c r="H1355" s="45" t="s">
        <v>125</v>
      </c>
      <c r="I1355" s="18" t="s">
        <v>75</v>
      </c>
      <c r="J1355" s="49" t="s">
        <v>2835</v>
      </c>
      <c r="K1355" s="48" t="s">
        <v>28</v>
      </c>
      <c r="L1355" s="47" t="s">
        <v>90</v>
      </c>
      <c r="M1355" s="44" t="s">
        <v>74</v>
      </c>
      <c r="N1355" s="78" t="s">
        <v>75</v>
      </c>
      <c r="O1355" s="78" t="s">
        <v>75</v>
      </c>
      <c r="P1355" s="78" t="s">
        <v>75</v>
      </c>
      <c r="Q1355" s="43" t="s">
        <v>2834</v>
      </c>
      <c r="R1355" s="53" t="s">
        <v>76</v>
      </c>
      <c r="S1355" s="76">
        <v>8</v>
      </c>
      <c r="T1355" s="37">
        <v>1</v>
      </c>
      <c r="U1355" s="83">
        <v>1</v>
      </c>
      <c r="V1355" s="45">
        <f>SUMIF(ResumenCotizacion!$C:$C,E1355,ResumenCotizacion!$P:$P)</f>
        <v>0</v>
      </c>
      <c r="W1355" s="75">
        <f>IF(H1355="USD",S1355*SolCotizacion!$J$18,S1355)</f>
        <v>33019.760000000002</v>
      </c>
      <c r="X1355" s="3">
        <f>ROUND(W1355/(1-VLOOKUP("Total porcentaje:",ResumenCotizacion!$F:$H,3,0)),2)</f>
        <v>33019.760000000002</v>
      </c>
      <c r="Y1355" s="3">
        <f t="shared" si="65"/>
        <v>0</v>
      </c>
    </row>
    <row r="1356" spans="1:25" ht="14.25" x14ac:dyDescent="0.2">
      <c r="A1356" s="18" t="str">
        <f t="shared" si="63"/>
        <v>Catalogo principalOPEN VALUE - CSP GOBIERNOV7U-00006</v>
      </c>
      <c r="B1356" s="18" t="str">
        <f t="shared" si="64"/>
        <v>V7U-00006OPEN VALUE - CSP GOBIERNO</v>
      </c>
      <c r="C1356" s="18"/>
      <c r="D1356" s="18" t="s">
        <v>122</v>
      </c>
      <c r="E1356" s="46" t="s">
        <v>2836</v>
      </c>
      <c r="F1356" s="85" t="s">
        <v>17</v>
      </c>
      <c r="G1356" s="18" t="s">
        <v>122</v>
      </c>
      <c r="H1356" s="45" t="s">
        <v>125</v>
      </c>
      <c r="I1356" s="18" t="s">
        <v>75</v>
      </c>
      <c r="J1356" s="49" t="s">
        <v>2837</v>
      </c>
      <c r="K1356" s="48" t="s">
        <v>28</v>
      </c>
      <c r="L1356" s="47" t="s">
        <v>90</v>
      </c>
      <c r="M1356" s="44" t="s">
        <v>74</v>
      </c>
      <c r="N1356" s="78" t="s">
        <v>75</v>
      </c>
      <c r="O1356" s="78" t="s">
        <v>75</v>
      </c>
      <c r="P1356" s="78" t="s">
        <v>75</v>
      </c>
      <c r="Q1356" s="43" t="s">
        <v>2836</v>
      </c>
      <c r="R1356" s="53" t="s">
        <v>76</v>
      </c>
      <c r="S1356" s="76">
        <v>163</v>
      </c>
      <c r="T1356" s="37">
        <v>1</v>
      </c>
      <c r="U1356" s="83">
        <v>1</v>
      </c>
      <c r="V1356" s="45">
        <f>SUMIF(ResumenCotizacion!$C:$C,E1356,ResumenCotizacion!$P:$P)</f>
        <v>0</v>
      </c>
      <c r="W1356" s="75">
        <f>IF(H1356="USD",S1356*SolCotizacion!$J$18,S1356)</f>
        <v>672777.61</v>
      </c>
      <c r="X1356" s="3">
        <f>ROUND(W1356/(1-VLOOKUP("Total porcentaje:",ResumenCotizacion!$F:$H,3,0)),2)</f>
        <v>672777.61</v>
      </c>
      <c r="Y1356" s="3">
        <f t="shared" si="65"/>
        <v>0</v>
      </c>
    </row>
    <row r="1357" spans="1:25" ht="14.25" x14ac:dyDescent="0.2">
      <c r="A1357" s="18" t="str">
        <f t="shared" si="63"/>
        <v>Catalogo principalOPEN VALUE - CSP GOBIERNOV7U-00016</v>
      </c>
      <c r="B1357" s="18" t="str">
        <f t="shared" si="64"/>
        <v>V7U-00016OPEN VALUE - CSP GOBIERNO</v>
      </c>
      <c r="C1357" s="18"/>
      <c r="D1357" s="18" t="s">
        <v>122</v>
      </c>
      <c r="E1357" s="46" t="s">
        <v>2838</v>
      </c>
      <c r="F1357" s="85" t="s">
        <v>17</v>
      </c>
      <c r="G1357" s="18" t="s">
        <v>122</v>
      </c>
      <c r="H1357" s="45" t="s">
        <v>125</v>
      </c>
      <c r="I1357" s="18" t="s">
        <v>75</v>
      </c>
      <c r="J1357" s="49" t="s">
        <v>2839</v>
      </c>
      <c r="K1357" s="48" t="s">
        <v>28</v>
      </c>
      <c r="L1357" s="47" t="s">
        <v>90</v>
      </c>
      <c r="M1357" s="44" t="s">
        <v>74</v>
      </c>
      <c r="N1357" s="78" t="s">
        <v>75</v>
      </c>
      <c r="O1357" s="78" t="s">
        <v>75</v>
      </c>
      <c r="P1357" s="78" t="s">
        <v>75</v>
      </c>
      <c r="Q1357" s="43" t="s">
        <v>2838</v>
      </c>
      <c r="R1357" s="53" t="s">
        <v>76</v>
      </c>
      <c r="S1357" s="76">
        <v>1.1399999999999999</v>
      </c>
      <c r="T1357" s="37">
        <v>1</v>
      </c>
      <c r="U1357" s="83">
        <v>1</v>
      </c>
      <c r="V1357" s="45">
        <f>SUMIF(ResumenCotizacion!$C:$C,E1357,ResumenCotizacion!$P:$P)</f>
        <v>0</v>
      </c>
      <c r="W1357" s="75">
        <f>IF(H1357="USD",S1357*SolCotizacion!$J$18,S1357)</f>
        <v>4705.3158000000003</v>
      </c>
      <c r="X1357" s="3">
        <f>ROUND(W1357/(1-VLOOKUP("Total porcentaje:",ResumenCotizacion!$F:$H,3,0)),2)</f>
        <v>4705.32</v>
      </c>
      <c r="Y1357" s="3">
        <f t="shared" si="65"/>
        <v>0</v>
      </c>
    </row>
    <row r="1358" spans="1:25" ht="14.25" x14ac:dyDescent="0.2">
      <c r="A1358" s="18" t="str">
        <f t="shared" si="63"/>
        <v>Catalogo principalOPEN VALUE - CSP GOBIERNOV7U-00024</v>
      </c>
      <c r="B1358" s="18" t="str">
        <f t="shared" si="64"/>
        <v>V7U-00024OPEN VALUE - CSP GOBIERNO</v>
      </c>
      <c r="C1358" s="18"/>
      <c r="D1358" s="18" t="s">
        <v>122</v>
      </c>
      <c r="E1358" s="46" t="s">
        <v>2840</v>
      </c>
      <c r="F1358" s="85" t="s">
        <v>17</v>
      </c>
      <c r="G1358" s="18" t="s">
        <v>122</v>
      </c>
      <c r="H1358" s="45" t="s">
        <v>125</v>
      </c>
      <c r="I1358" s="18" t="s">
        <v>75</v>
      </c>
      <c r="J1358" s="49" t="s">
        <v>2841</v>
      </c>
      <c r="K1358" s="48" t="s">
        <v>28</v>
      </c>
      <c r="L1358" s="47" t="s">
        <v>90</v>
      </c>
      <c r="M1358" s="44" t="s">
        <v>74</v>
      </c>
      <c r="N1358" s="78" t="s">
        <v>75</v>
      </c>
      <c r="O1358" s="78" t="s">
        <v>75</v>
      </c>
      <c r="P1358" s="78" t="s">
        <v>75</v>
      </c>
      <c r="Q1358" s="43" t="s">
        <v>2840</v>
      </c>
      <c r="R1358" s="53" t="s">
        <v>76</v>
      </c>
      <c r="S1358" s="76">
        <v>0.98</v>
      </c>
      <c r="T1358" s="37">
        <v>1</v>
      </c>
      <c r="U1358" s="83">
        <v>1</v>
      </c>
      <c r="V1358" s="45">
        <f>SUMIF(ResumenCotizacion!$C:$C,E1358,ResumenCotizacion!$P:$P)</f>
        <v>0</v>
      </c>
      <c r="W1358" s="75">
        <f>IF(H1358="USD",S1358*SolCotizacion!$J$18,S1358)</f>
        <v>4044.9206000000004</v>
      </c>
      <c r="X1358" s="3">
        <f>ROUND(W1358/(1-VLOOKUP("Total porcentaje:",ResumenCotizacion!$F:$H,3,0)),2)</f>
        <v>4044.92</v>
      </c>
      <c r="Y1358" s="3">
        <f t="shared" si="65"/>
        <v>0</v>
      </c>
    </row>
    <row r="1359" spans="1:25" ht="14.25" x14ac:dyDescent="0.2">
      <c r="A1359" s="18" t="str">
        <f t="shared" si="63"/>
        <v>Catalogo principalOPEN VALUE - CSP GOBIERNOV7U-00032</v>
      </c>
      <c r="B1359" s="18" t="str">
        <f t="shared" si="64"/>
        <v>V7U-00032OPEN VALUE - CSP GOBIERNO</v>
      </c>
      <c r="C1359" s="18"/>
      <c r="D1359" s="18" t="s">
        <v>122</v>
      </c>
      <c r="E1359" s="46" t="s">
        <v>2842</v>
      </c>
      <c r="F1359" s="85" t="s">
        <v>17</v>
      </c>
      <c r="G1359" s="18" t="s">
        <v>122</v>
      </c>
      <c r="H1359" s="45" t="s">
        <v>125</v>
      </c>
      <c r="I1359" s="18" t="s">
        <v>75</v>
      </c>
      <c r="J1359" s="49" t="s">
        <v>2843</v>
      </c>
      <c r="K1359" s="48" t="s">
        <v>28</v>
      </c>
      <c r="L1359" s="47" t="s">
        <v>90</v>
      </c>
      <c r="M1359" s="44" t="s">
        <v>74</v>
      </c>
      <c r="N1359" s="78" t="s">
        <v>75</v>
      </c>
      <c r="O1359" s="78" t="s">
        <v>75</v>
      </c>
      <c r="P1359" s="78" t="s">
        <v>75</v>
      </c>
      <c r="Q1359" s="43" t="s">
        <v>2842</v>
      </c>
      <c r="R1359" s="53" t="s">
        <v>76</v>
      </c>
      <c r="S1359" s="76">
        <v>1.1399999999999999</v>
      </c>
      <c r="T1359" s="37">
        <v>1</v>
      </c>
      <c r="U1359" s="83">
        <v>1</v>
      </c>
      <c r="V1359" s="45">
        <f>SUMIF(ResumenCotizacion!$C:$C,E1359,ResumenCotizacion!$P:$P)</f>
        <v>0</v>
      </c>
      <c r="W1359" s="75">
        <f>IF(H1359="USD",S1359*SolCotizacion!$J$18,S1359)</f>
        <v>4705.3158000000003</v>
      </c>
      <c r="X1359" s="3">
        <f>ROUND(W1359/(1-VLOOKUP("Total porcentaje:",ResumenCotizacion!$F:$H,3,0)),2)</f>
        <v>4705.32</v>
      </c>
      <c r="Y1359" s="3">
        <f t="shared" si="65"/>
        <v>0</v>
      </c>
    </row>
    <row r="1360" spans="1:25" ht="14.25" x14ac:dyDescent="0.2">
      <c r="A1360" s="18" t="str">
        <f t="shared" si="63"/>
        <v>Catalogo principalOPEN VALUE - CSP GOBIERNOV7U-00040</v>
      </c>
      <c r="B1360" s="18" t="str">
        <f t="shared" si="64"/>
        <v>V7U-00040OPEN VALUE - CSP GOBIERNO</v>
      </c>
      <c r="C1360" s="18"/>
      <c r="D1360" s="18" t="s">
        <v>122</v>
      </c>
      <c r="E1360" s="46" t="s">
        <v>2844</v>
      </c>
      <c r="F1360" s="85" t="s">
        <v>17</v>
      </c>
      <c r="G1360" s="18" t="s">
        <v>122</v>
      </c>
      <c r="H1360" s="45" t="s">
        <v>125</v>
      </c>
      <c r="I1360" s="18" t="s">
        <v>75</v>
      </c>
      <c r="J1360" s="49" t="s">
        <v>2845</v>
      </c>
      <c r="K1360" s="48" t="s">
        <v>28</v>
      </c>
      <c r="L1360" s="47" t="s">
        <v>90</v>
      </c>
      <c r="M1360" s="44" t="s">
        <v>74</v>
      </c>
      <c r="N1360" s="78" t="s">
        <v>75</v>
      </c>
      <c r="O1360" s="78" t="s">
        <v>75</v>
      </c>
      <c r="P1360" s="78" t="s">
        <v>75</v>
      </c>
      <c r="Q1360" s="43" t="s">
        <v>2844</v>
      </c>
      <c r="R1360" s="53" t="s">
        <v>76</v>
      </c>
      <c r="S1360" s="76">
        <v>0.78</v>
      </c>
      <c r="T1360" s="37">
        <v>1</v>
      </c>
      <c r="U1360" s="83">
        <v>1</v>
      </c>
      <c r="V1360" s="45">
        <f>SUMIF(ResumenCotizacion!$C:$C,E1360,ResumenCotizacion!$P:$P)</f>
        <v>0</v>
      </c>
      <c r="W1360" s="75">
        <f>IF(H1360="USD",S1360*SolCotizacion!$J$18,S1360)</f>
        <v>3219.4266000000002</v>
      </c>
      <c r="X1360" s="3">
        <f>ROUND(W1360/(1-VLOOKUP("Total porcentaje:",ResumenCotizacion!$F:$H,3,0)),2)</f>
        <v>3219.43</v>
      </c>
      <c r="Y1360" s="3">
        <f t="shared" si="65"/>
        <v>0</v>
      </c>
    </row>
    <row r="1361" spans="1:25" ht="14.25" x14ac:dyDescent="0.2">
      <c r="A1361" s="18" t="str">
        <f t="shared" si="63"/>
        <v>Catalogo principalOPEN VALUE - CSP GOBIERNOV7U-00048</v>
      </c>
      <c r="B1361" s="18" t="str">
        <f t="shared" si="64"/>
        <v>V7U-00048OPEN VALUE - CSP GOBIERNO</v>
      </c>
      <c r="C1361" s="18"/>
      <c r="D1361" s="18" t="s">
        <v>122</v>
      </c>
      <c r="E1361" s="46" t="s">
        <v>2846</v>
      </c>
      <c r="F1361" s="85" t="s">
        <v>17</v>
      </c>
      <c r="G1361" s="18" t="s">
        <v>122</v>
      </c>
      <c r="H1361" s="45" t="s">
        <v>125</v>
      </c>
      <c r="I1361" s="18" t="s">
        <v>75</v>
      </c>
      <c r="J1361" s="49" t="s">
        <v>2847</v>
      </c>
      <c r="K1361" s="48" t="s">
        <v>28</v>
      </c>
      <c r="L1361" s="47" t="s">
        <v>90</v>
      </c>
      <c r="M1361" s="44" t="s">
        <v>74</v>
      </c>
      <c r="N1361" s="78" t="s">
        <v>75</v>
      </c>
      <c r="O1361" s="78" t="s">
        <v>75</v>
      </c>
      <c r="P1361" s="78" t="s">
        <v>75</v>
      </c>
      <c r="Q1361" s="43" t="s">
        <v>2846</v>
      </c>
      <c r="R1361" s="53" t="s">
        <v>76</v>
      </c>
      <c r="S1361" s="76">
        <v>0.91</v>
      </c>
      <c r="T1361" s="37">
        <v>1</v>
      </c>
      <c r="U1361" s="83">
        <v>1</v>
      </c>
      <c r="V1361" s="45">
        <f>SUMIF(ResumenCotizacion!$C:$C,E1361,ResumenCotizacion!$P:$P)</f>
        <v>0</v>
      </c>
      <c r="W1361" s="75">
        <f>IF(H1361="USD",S1361*SolCotizacion!$J$18,S1361)</f>
        <v>3755.9977000000003</v>
      </c>
      <c r="X1361" s="3">
        <f>ROUND(W1361/(1-VLOOKUP("Total porcentaje:",ResumenCotizacion!$F:$H,3,0)),2)</f>
        <v>3756</v>
      </c>
      <c r="Y1361" s="3">
        <f t="shared" si="65"/>
        <v>0</v>
      </c>
    </row>
    <row r="1362" spans="1:25" ht="14.25" x14ac:dyDescent="0.2">
      <c r="A1362" s="18" t="str">
        <f t="shared" si="63"/>
        <v>Catalogo principalOPEN VALUE - CSP GOBIERNOV7U-00056</v>
      </c>
      <c r="B1362" s="18" t="str">
        <f t="shared" si="64"/>
        <v>V7U-00056OPEN VALUE - CSP GOBIERNO</v>
      </c>
      <c r="C1362" s="18"/>
      <c r="D1362" s="18" t="s">
        <v>122</v>
      </c>
      <c r="E1362" s="46" t="s">
        <v>2848</v>
      </c>
      <c r="F1362" s="85" t="s">
        <v>17</v>
      </c>
      <c r="G1362" s="18" t="s">
        <v>122</v>
      </c>
      <c r="H1362" s="45" t="s">
        <v>125</v>
      </c>
      <c r="I1362" s="18" t="s">
        <v>75</v>
      </c>
      <c r="J1362" s="49" t="s">
        <v>2849</v>
      </c>
      <c r="K1362" s="48" t="s">
        <v>28</v>
      </c>
      <c r="L1362" s="47" t="s">
        <v>90</v>
      </c>
      <c r="M1362" s="44" t="s">
        <v>74</v>
      </c>
      <c r="N1362" s="78" t="s">
        <v>75</v>
      </c>
      <c r="O1362" s="78" t="s">
        <v>75</v>
      </c>
      <c r="P1362" s="78" t="s">
        <v>75</v>
      </c>
      <c r="Q1362" s="43" t="s">
        <v>2848</v>
      </c>
      <c r="R1362" s="53" t="s">
        <v>76</v>
      </c>
      <c r="S1362" s="76">
        <v>0.91</v>
      </c>
      <c r="T1362" s="37">
        <v>1</v>
      </c>
      <c r="U1362" s="83">
        <v>1</v>
      </c>
      <c r="V1362" s="45">
        <f>SUMIF(ResumenCotizacion!$C:$C,E1362,ResumenCotizacion!$P:$P)</f>
        <v>0</v>
      </c>
      <c r="W1362" s="75">
        <f>IF(H1362="USD",S1362*SolCotizacion!$J$18,S1362)</f>
        <v>3755.9977000000003</v>
      </c>
      <c r="X1362" s="3">
        <f>ROUND(W1362/(1-VLOOKUP("Total porcentaje:",ResumenCotizacion!$F:$H,3,0)),2)</f>
        <v>3756</v>
      </c>
      <c r="Y1362" s="3">
        <f t="shared" si="65"/>
        <v>0</v>
      </c>
    </row>
    <row r="1363" spans="1:25" ht="14.25" x14ac:dyDescent="0.2">
      <c r="A1363" s="18" t="str">
        <f t="shared" si="63"/>
        <v>Catalogo principalOPEN VALUE - CSP GOBIERNOW06-01097</v>
      </c>
      <c r="B1363" s="18" t="str">
        <f t="shared" si="64"/>
        <v>W06-01097OPEN VALUE - CSP GOBIERNO</v>
      </c>
      <c r="C1363" s="18"/>
      <c r="D1363" s="18" t="s">
        <v>122</v>
      </c>
      <c r="E1363" s="46" t="s">
        <v>2850</v>
      </c>
      <c r="F1363" s="85" t="s">
        <v>17</v>
      </c>
      <c r="G1363" s="18" t="s">
        <v>122</v>
      </c>
      <c r="H1363" s="45" t="s">
        <v>125</v>
      </c>
      <c r="I1363" s="18" t="s">
        <v>75</v>
      </c>
      <c r="J1363" s="49" t="s">
        <v>2851</v>
      </c>
      <c r="K1363" s="48" t="s">
        <v>28</v>
      </c>
      <c r="L1363" s="47" t="s">
        <v>90</v>
      </c>
      <c r="M1363" s="44" t="s">
        <v>74</v>
      </c>
      <c r="N1363" s="78" t="s">
        <v>75</v>
      </c>
      <c r="O1363" s="78" t="s">
        <v>75</v>
      </c>
      <c r="P1363" s="78" t="s">
        <v>75</v>
      </c>
      <c r="Q1363" s="43" t="s">
        <v>2850</v>
      </c>
      <c r="R1363" s="53" t="s">
        <v>2153</v>
      </c>
      <c r="S1363" s="76">
        <v>486</v>
      </c>
      <c r="T1363" s="37">
        <v>1</v>
      </c>
      <c r="U1363" s="83">
        <v>1</v>
      </c>
      <c r="V1363" s="45">
        <f>SUMIF(ResumenCotizacion!$C:$C,E1363,ResumenCotizacion!$P:$P)</f>
        <v>0</v>
      </c>
      <c r="W1363" s="75">
        <f>IF(H1363="USD",S1363*SolCotizacion!$J$18,S1363)</f>
        <v>2005950.4200000002</v>
      </c>
      <c r="X1363" s="3">
        <f>ROUND(W1363/(1-VLOOKUP("Total porcentaje:",ResumenCotizacion!$F:$H,3,0)),2)</f>
        <v>2005950.42</v>
      </c>
      <c r="Y1363" s="3">
        <f t="shared" si="65"/>
        <v>0</v>
      </c>
    </row>
    <row r="1364" spans="1:25" ht="14.25" x14ac:dyDescent="0.2">
      <c r="A1364" s="18" t="str">
        <f t="shared" si="63"/>
        <v>Catalogo principalOPEN VALUE - CSP GOBIERNOW06-01102</v>
      </c>
      <c r="B1364" s="18" t="str">
        <f t="shared" si="64"/>
        <v>W06-01102OPEN VALUE - CSP GOBIERNO</v>
      </c>
      <c r="C1364" s="18"/>
      <c r="D1364" s="18" t="s">
        <v>122</v>
      </c>
      <c r="E1364" s="46" t="s">
        <v>2852</v>
      </c>
      <c r="F1364" s="85" t="s">
        <v>17</v>
      </c>
      <c r="G1364" s="18" t="s">
        <v>122</v>
      </c>
      <c r="H1364" s="45" t="s">
        <v>125</v>
      </c>
      <c r="I1364" s="18" t="s">
        <v>75</v>
      </c>
      <c r="J1364" s="49" t="s">
        <v>2853</v>
      </c>
      <c r="K1364" s="48" t="s">
        <v>28</v>
      </c>
      <c r="L1364" s="47" t="s">
        <v>90</v>
      </c>
      <c r="M1364" s="44" t="s">
        <v>74</v>
      </c>
      <c r="N1364" s="78" t="s">
        <v>75</v>
      </c>
      <c r="O1364" s="78" t="s">
        <v>75</v>
      </c>
      <c r="P1364" s="78" t="s">
        <v>75</v>
      </c>
      <c r="Q1364" s="43" t="s">
        <v>2852</v>
      </c>
      <c r="R1364" s="53" t="s">
        <v>2153</v>
      </c>
      <c r="S1364" s="76">
        <v>630</v>
      </c>
      <c r="T1364" s="37">
        <v>1</v>
      </c>
      <c r="U1364" s="83">
        <v>1</v>
      </c>
      <c r="V1364" s="45">
        <f>SUMIF(ResumenCotizacion!$C:$C,E1364,ResumenCotizacion!$P:$P)</f>
        <v>0</v>
      </c>
      <c r="W1364" s="75">
        <f>IF(H1364="USD",S1364*SolCotizacion!$J$18,S1364)</f>
        <v>2600306.1</v>
      </c>
      <c r="X1364" s="3">
        <f>ROUND(W1364/(1-VLOOKUP("Total porcentaje:",ResumenCotizacion!$F:$H,3,0)),2)</f>
        <v>2600306.1</v>
      </c>
      <c r="Y1364" s="3">
        <f t="shared" si="65"/>
        <v>0</v>
      </c>
    </row>
    <row r="1365" spans="1:25" ht="14.25" x14ac:dyDescent="0.2">
      <c r="A1365" s="18" t="str">
        <f t="shared" si="63"/>
        <v>Catalogo principalOPEN VALUE - CSP GOBIERNOW06-01109</v>
      </c>
      <c r="B1365" s="18" t="str">
        <f t="shared" si="64"/>
        <v>W06-01109OPEN VALUE - CSP GOBIERNO</v>
      </c>
      <c r="C1365" s="18"/>
      <c r="D1365" s="18" t="s">
        <v>122</v>
      </c>
      <c r="E1365" s="46" t="s">
        <v>2854</v>
      </c>
      <c r="F1365" s="85" t="s">
        <v>17</v>
      </c>
      <c r="G1365" s="18" t="s">
        <v>122</v>
      </c>
      <c r="H1365" s="45" t="s">
        <v>125</v>
      </c>
      <c r="I1365" s="18" t="s">
        <v>75</v>
      </c>
      <c r="J1365" s="49" t="s">
        <v>2855</v>
      </c>
      <c r="K1365" s="48" t="s">
        <v>28</v>
      </c>
      <c r="L1365" s="47" t="s">
        <v>90</v>
      </c>
      <c r="M1365" s="44" t="s">
        <v>74</v>
      </c>
      <c r="N1365" s="78" t="s">
        <v>75</v>
      </c>
      <c r="O1365" s="78" t="s">
        <v>75</v>
      </c>
      <c r="P1365" s="78" t="s">
        <v>75</v>
      </c>
      <c r="Q1365" s="43" t="s">
        <v>2854</v>
      </c>
      <c r="R1365" s="53" t="s">
        <v>2153</v>
      </c>
      <c r="S1365" s="76">
        <v>216</v>
      </c>
      <c r="T1365" s="37">
        <v>1</v>
      </c>
      <c r="U1365" s="83">
        <v>1</v>
      </c>
      <c r="V1365" s="45">
        <f>SUMIF(ResumenCotizacion!$C:$C,E1365,ResumenCotizacion!$P:$P)</f>
        <v>0</v>
      </c>
      <c r="W1365" s="75">
        <f>IF(H1365="USD",S1365*SolCotizacion!$J$18,S1365)</f>
        <v>891533.52</v>
      </c>
      <c r="X1365" s="3">
        <f>ROUND(W1365/(1-VLOOKUP("Total porcentaje:",ResumenCotizacion!$F:$H,3,0)),2)</f>
        <v>891533.52</v>
      </c>
      <c r="Y1365" s="3">
        <f t="shared" si="65"/>
        <v>0</v>
      </c>
    </row>
    <row r="1366" spans="1:25" ht="14.25" x14ac:dyDescent="0.2">
      <c r="A1366" s="18" t="str">
        <f t="shared" si="63"/>
        <v>Catalogo principalOPEN VALUE - CSP GOBIERNOW06-01114</v>
      </c>
      <c r="B1366" s="18" t="str">
        <f t="shared" si="64"/>
        <v>W06-01114OPEN VALUE - CSP GOBIERNO</v>
      </c>
      <c r="C1366" s="18"/>
      <c r="D1366" s="18" t="s">
        <v>122</v>
      </c>
      <c r="E1366" s="46" t="s">
        <v>2856</v>
      </c>
      <c r="F1366" s="85" t="s">
        <v>17</v>
      </c>
      <c r="G1366" s="18" t="s">
        <v>122</v>
      </c>
      <c r="H1366" s="45" t="s">
        <v>125</v>
      </c>
      <c r="I1366" s="18" t="s">
        <v>75</v>
      </c>
      <c r="J1366" s="49" t="s">
        <v>2857</v>
      </c>
      <c r="K1366" s="48" t="s">
        <v>28</v>
      </c>
      <c r="L1366" s="47" t="s">
        <v>90</v>
      </c>
      <c r="M1366" s="44" t="s">
        <v>74</v>
      </c>
      <c r="N1366" s="78" t="s">
        <v>75</v>
      </c>
      <c r="O1366" s="78" t="s">
        <v>75</v>
      </c>
      <c r="P1366" s="78" t="s">
        <v>75</v>
      </c>
      <c r="Q1366" s="43" t="s">
        <v>2856</v>
      </c>
      <c r="R1366" s="53" t="s">
        <v>2153</v>
      </c>
      <c r="S1366" s="76">
        <v>279</v>
      </c>
      <c r="T1366" s="37">
        <v>1</v>
      </c>
      <c r="U1366" s="83">
        <v>1</v>
      </c>
      <c r="V1366" s="45">
        <f>SUMIF(ResumenCotizacion!$C:$C,E1366,ResumenCotizacion!$P:$P)</f>
        <v>0</v>
      </c>
      <c r="W1366" s="75">
        <f>IF(H1366="USD",S1366*SolCotizacion!$J$18,S1366)</f>
        <v>1151564.1300000001</v>
      </c>
      <c r="X1366" s="3">
        <f>ROUND(W1366/(1-VLOOKUP("Total porcentaje:",ResumenCotizacion!$F:$H,3,0)),2)</f>
        <v>1151564.1299999999</v>
      </c>
      <c r="Y1366" s="3">
        <f t="shared" si="65"/>
        <v>0</v>
      </c>
    </row>
    <row r="1367" spans="1:25" ht="14.25" x14ac:dyDescent="0.2">
      <c r="A1367" s="18" t="str">
        <f t="shared" si="63"/>
        <v>Catalogo principalOPEN VALUE - CSP GOBIERNOW06-01118</v>
      </c>
      <c r="B1367" s="18" t="str">
        <f t="shared" si="64"/>
        <v>W06-01118OPEN VALUE - CSP GOBIERNO</v>
      </c>
      <c r="C1367" s="18"/>
      <c r="D1367" s="18" t="s">
        <v>122</v>
      </c>
      <c r="E1367" s="46" t="s">
        <v>2858</v>
      </c>
      <c r="F1367" s="85" t="s">
        <v>17</v>
      </c>
      <c r="G1367" s="18" t="s">
        <v>122</v>
      </c>
      <c r="H1367" s="45" t="s">
        <v>125</v>
      </c>
      <c r="I1367" s="18" t="s">
        <v>75</v>
      </c>
      <c r="J1367" s="49" t="s">
        <v>2859</v>
      </c>
      <c r="K1367" s="48" t="s">
        <v>28</v>
      </c>
      <c r="L1367" s="47" t="s">
        <v>90</v>
      </c>
      <c r="M1367" s="44" t="s">
        <v>74</v>
      </c>
      <c r="N1367" s="78" t="s">
        <v>75</v>
      </c>
      <c r="O1367" s="78" t="s">
        <v>75</v>
      </c>
      <c r="P1367" s="78" t="s">
        <v>75</v>
      </c>
      <c r="Q1367" s="43" t="s">
        <v>2858</v>
      </c>
      <c r="R1367" s="53" t="s">
        <v>2153</v>
      </c>
      <c r="S1367" s="76">
        <v>438</v>
      </c>
      <c r="T1367" s="37">
        <v>1</v>
      </c>
      <c r="U1367" s="83">
        <v>1</v>
      </c>
      <c r="V1367" s="45">
        <f>SUMIF(ResumenCotizacion!$C:$C,E1367,ResumenCotizacion!$P:$P)</f>
        <v>0</v>
      </c>
      <c r="W1367" s="75">
        <f>IF(H1367="USD",S1367*SolCotizacion!$J$18,S1367)</f>
        <v>1807831.86</v>
      </c>
      <c r="X1367" s="3">
        <f>ROUND(W1367/(1-VLOOKUP("Total porcentaje:",ResumenCotizacion!$F:$H,3,0)),2)</f>
        <v>1807831.86</v>
      </c>
      <c r="Y1367" s="3">
        <f t="shared" si="65"/>
        <v>0</v>
      </c>
    </row>
    <row r="1368" spans="1:25" ht="14.25" x14ac:dyDescent="0.2">
      <c r="A1368" s="18" t="str">
        <f t="shared" si="63"/>
        <v>Catalogo principalOPEN VALUE - CSP GOBIERNOW06-01136</v>
      </c>
      <c r="B1368" s="18" t="str">
        <f t="shared" si="64"/>
        <v>W06-01136OPEN VALUE - CSP GOBIERNO</v>
      </c>
      <c r="C1368" s="18"/>
      <c r="D1368" s="18" t="s">
        <v>122</v>
      </c>
      <c r="E1368" s="46" t="s">
        <v>2860</v>
      </c>
      <c r="F1368" s="85" t="s">
        <v>17</v>
      </c>
      <c r="G1368" s="18" t="s">
        <v>122</v>
      </c>
      <c r="H1368" s="45" t="s">
        <v>125</v>
      </c>
      <c r="I1368" s="18" t="s">
        <v>75</v>
      </c>
      <c r="J1368" s="49" t="s">
        <v>2861</v>
      </c>
      <c r="K1368" s="48" t="s">
        <v>28</v>
      </c>
      <c r="L1368" s="47" t="s">
        <v>90</v>
      </c>
      <c r="M1368" s="44" t="s">
        <v>74</v>
      </c>
      <c r="N1368" s="78" t="s">
        <v>75</v>
      </c>
      <c r="O1368" s="78" t="s">
        <v>75</v>
      </c>
      <c r="P1368" s="78" t="s">
        <v>75</v>
      </c>
      <c r="Q1368" s="43" t="s">
        <v>2860</v>
      </c>
      <c r="R1368" s="53" t="s">
        <v>2153</v>
      </c>
      <c r="S1368" s="76">
        <v>567</v>
      </c>
      <c r="T1368" s="37">
        <v>1</v>
      </c>
      <c r="U1368" s="83">
        <v>1</v>
      </c>
      <c r="V1368" s="45">
        <f>SUMIF(ResumenCotizacion!$C:$C,E1368,ResumenCotizacion!$P:$P)</f>
        <v>0</v>
      </c>
      <c r="W1368" s="75">
        <f>IF(H1368="USD",S1368*SolCotizacion!$J$18,S1368)</f>
        <v>2340275.4900000002</v>
      </c>
      <c r="X1368" s="3">
        <f>ROUND(W1368/(1-VLOOKUP("Total porcentaje:",ResumenCotizacion!$F:$H,3,0)),2)</f>
        <v>2340275.4900000002</v>
      </c>
      <c r="Y1368" s="3">
        <f t="shared" si="65"/>
        <v>0</v>
      </c>
    </row>
    <row r="1369" spans="1:25" ht="14.25" x14ac:dyDescent="0.2">
      <c r="A1369" s="18" t="str">
        <f t="shared" si="63"/>
        <v>Catalogo principalOPEN VALUE - CSP GOBIERNOW06-01153</v>
      </c>
      <c r="B1369" s="18" t="str">
        <f t="shared" si="64"/>
        <v>W06-01153OPEN VALUE - CSP GOBIERNO</v>
      </c>
      <c r="C1369" s="18"/>
      <c r="D1369" s="18" t="s">
        <v>122</v>
      </c>
      <c r="E1369" s="46" t="s">
        <v>2862</v>
      </c>
      <c r="F1369" s="85" t="s">
        <v>17</v>
      </c>
      <c r="G1369" s="18" t="s">
        <v>122</v>
      </c>
      <c r="H1369" s="45" t="s">
        <v>125</v>
      </c>
      <c r="I1369" s="18" t="s">
        <v>75</v>
      </c>
      <c r="J1369" s="49" t="s">
        <v>2863</v>
      </c>
      <c r="K1369" s="48" t="s">
        <v>28</v>
      </c>
      <c r="L1369" s="47" t="s">
        <v>90</v>
      </c>
      <c r="M1369" s="44" t="s">
        <v>74</v>
      </c>
      <c r="N1369" s="78" t="s">
        <v>75</v>
      </c>
      <c r="O1369" s="78" t="s">
        <v>75</v>
      </c>
      <c r="P1369" s="78" t="s">
        <v>75</v>
      </c>
      <c r="Q1369" s="43" t="s">
        <v>2862</v>
      </c>
      <c r="R1369" s="53" t="s">
        <v>2153</v>
      </c>
      <c r="S1369" s="76">
        <v>204</v>
      </c>
      <c r="T1369" s="37">
        <v>1</v>
      </c>
      <c r="U1369" s="83">
        <v>1</v>
      </c>
      <c r="V1369" s="45">
        <f>SUMIF(ResumenCotizacion!$C:$C,E1369,ResumenCotizacion!$P:$P)</f>
        <v>0</v>
      </c>
      <c r="W1369" s="75">
        <f>IF(H1369="USD",S1369*SolCotizacion!$J$18,S1369)</f>
        <v>842003.88</v>
      </c>
      <c r="X1369" s="3">
        <f>ROUND(W1369/(1-VLOOKUP("Total porcentaje:",ResumenCotizacion!$F:$H,3,0)),2)</f>
        <v>842003.88</v>
      </c>
      <c r="Y1369" s="3">
        <f t="shared" si="65"/>
        <v>0</v>
      </c>
    </row>
    <row r="1370" spans="1:25" ht="14.25" x14ac:dyDescent="0.2">
      <c r="A1370" s="18" t="str">
        <f t="shared" si="63"/>
        <v>Catalogo principalOPEN VALUE - CSP GOBIERNOW06-01155</v>
      </c>
      <c r="B1370" s="18" t="str">
        <f t="shared" si="64"/>
        <v>W06-01155OPEN VALUE - CSP GOBIERNO</v>
      </c>
      <c r="C1370" s="18"/>
      <c r="D1370" s="18" t="s">
        <v>122</v>
      </c>
      <c r="E1370" s="46" t="s">
        <v>2864</v>
      </c>
      <c r="F1370" s="85" t="s">
        <v>17</v>
      </c>
      <c r="G1370" s="18" t="s">
        <v>122</v>
      </c>
      <c r="H1370" s="45" t="s">
        <v>125</v>
      </c>
      <c r="I1370" s="18" t="s">
        <v>75</v>
      </c>
      <c r="J1370" s="49" t="s">
        <v>2865</v>
      </c>
      <c r="K1370" s="48" t="s">
        <v>28</v>
      </c>
      <c r="L1370" s="47" t="s">
        <v>90</v>
      </c>
      <c r="M1370" s="44" t="s">
        <v>74</v>
      </c>
      <c r="N1370" s="78" t="s">
        <v>75</v>
      </c>
      <c r="O1370" s="78" t="s">
        <v>75</v>
      </c>
      <c r="P1370" s="78" t="s">
        <v>75</v>
      </c>
      <c r="Q1370" s="43" t="s">
        <v>2864</v>
      </c>
      <c r="R1370" s="53" t="s">
        <v>2153</v>
      </c>
      <c r="S1370" s="76">
        <v>264</v>
      </c>
      <c r="T1370" s="37">
        <v>1</v>
      </c>
      <c r="U1370" s="83">
        <v>1</v>
      </c>
      <c r="V1370" s="45">
        <f>SUMIF(ResumenCotizacion!$C:$C,E1370,ResumenCotizacion!$P:$P)</f>
        <v>0</v>
      </c>
      <c r="W1370" s="75">
        <f>IF(H1370="USD",S1370*SolCotizacion!$J$18,S1370)</f>
        <v>1089652.08</v>
      </c>
      <c r="X1370" s="3">
        <f>ROUND(W1370/(1-VLOOKUP("Total porcentaje:",ResumenCotizacion!$F:$H,3,0)),2)</f>
        <v>1089652.08</v>
      </c>
      <c r="Y1370" s="3">
        <f t="shared" si="65"/>
        <v>0</v>
      </c>
    </row>
    <row r="1371" spans="1:25" ht="14.25" x14ac:dyDescent="0.2">
      <c r="A1371" s="18" t="str">
        <f t="shared" si="63"/>
        <v>Catalogo principalOPEN VALUE - CSP GOBIERNOW35-00005</v>
      </c>
      <c r="B1371" s="18" t="str">
        <f t="shared" si="64"/>
        <v>W35-00005OPEN VALUE - CSP GOBIERNO</v>
      </c>
      <c r="C1371" s="18"/>
      <c r="D1371" s="18" t="s">
        <v>122</v>
      </c>
      <c r="E1371" s="46" t="s">
        <v>2866</v>
      </c>
      <c r="F1371" s="85" t="s">
        <v>17</v>
      </c>
      <c r="G1371" s="18" t="s">
        <v>122</v>
      </c>
      <c r="H1371" s="45" t="s">
        <v>125</v>
      </c>
      <c r="I1371" s="18" t="s">
        <v>75</v>
      </c>
      <c r="J1371" s="49" t="s">
        <v>2867</v>
      </c>
      <c r="K1371" s="48" t="s">
        <v>28</v>
      </c>
      <c r="L1371" s="47" t="s">
        <v>90</v>
      </c>
      <c r="M1371" s="44" t="s">
        <v>74</v>
      </c>
      <c r="N1371" s="78" t="s">
        <v>75</v>
      </c>
      <c r="O1371" s="78" t="s">
        <v>75</v>
      </c>
      <c r="P1371" s="78" t="s">
        <v>75</v>
      </c>
      <c r="Q1371" s="43" t="s">
        <v>2866</v>
      </c>
      <c r="R1371" s="53" t="s">
        <v>76</v>
      </c>
      <c r="S1371" s="76">
        <v>2</v>
      </c>
      <c r="T1371" s="37">
        <v>1</v>
      </c>
      <c r="U1371" s="83">
        <v>1</v>
      </c>
      <c r="V1371" s="45">
        <f>SUMIF(ResumenCotizacion!$C:$C,E1371,ResumenCotizacion!$P:$P)</f>
        <v>0</v>
      </c>
      <c r="W1371" s="75">
        <f>IF(H1371="USD",S1371*SolCotizacion!$J$18,S1371)</f>
        <v>8254.94</v>
      </c>
      <c r="X1371" s="3">
        <f>ROUND(W1371/(1-VLOOKUP("Total porcentaje:",ResumenCotizacion!$F:$H,3,0)),2)</f>
        <v>8254.94</v>
      </c>
      <c r="Y1371" s="3">
        <f t="shared" si="65"/>
        <v>0</v>
      </c>
    </row>
    <row r="1372" spans="1:25" ht="14.25" x14ac:dyDescent="0.2">
      <c r="A1372" s="18" t="str">
        <f t="shared" si="63"/>
        <v>Catalogo principalOPEN VALUE - CSP GOBIERNOWC2-00005</v>
      </c>
      <c r="B1372" s="18" t="str">
        <f t="shared" si="64"/>
        <v>WC2-00005OPEN VALUE - CSP GOBIERNO</v>
      </c>
      <c r="C1372" s="18"/>
      <c r="D1372" s="18" t="s">
        <v>122</v>
      </c>
      <c r="E1372" s="46" t="s">
        <v>2868</v>
      </c>
      <c r="F1372" s="85" t="s">
        <v>17</v>
      </c>
      <c r="G1372" s="18" t="s">
        <v>122</v>
      </c>
      <c r="H1372" s="45" t="s">
        <v>125</v>
      </c>
      <c r="I1372" s="18" t="s">
        <v>75</v>
      </c>
      <c r="J1372" s="49" t="s">
        <v>2869</v>
      </c>
      <c r="K1372" s="48" t="s">
        <v>28</v>
      </c>
      <c r="L1372" s="47" t="s">
        <v>90</v>
      </c>
      <c r="M1372" s="44" t="s">
        <v>74</v>
      </c>
      <c r="N1372" s="78" t="s">
        <v>75</v>
      </c>
      <c r="O1372" s="78" t="s">
        <v>75</v>
      </c>
      <c r="P1372" s="78" t="s">
        <v>75</v>
      </c>
      <c r="Q1372" s="43" t="s">
        <v>2868</v>
      </c>
      <c r="R1372" s="53" t="s">
        <v>76</v>
      </c>
      <c r="S1372" s="76">
        <v>1.3</v>
      </c>
      <c r="T1372" s="37">
        <v>1</v>
      </c>
      <c r="U1372" s="83">
        <v>1</v>
      </c>
      <c r="V1372" s="45">
        <f>SUMIF(ResumenCotizacion!$C:$C,E1372,ResumenCotizacion!$P:$P)</f>
        <v>0</v>
      </c>
      <c r="W1372" s="75">
        <f>IF(H1372="USD",S1372*SolCotizacion!$J$18,S1372)</f>
        <v>5365.7110000000002</v>
      </c>
      <c r="X1372" s="3">
        <f>ROUND(W1372/(1-VLOOKUP("Total porcentaje:",ResumenCotizacion!$F:$H,3,0)),2)</f>
        <v>5365.71</v>
      </c>
      <c r="Y1372" s="3">
        <f t="shared" si="65"/>
        <v>0</v>
      </c>
    </row>
    <row r="1373" spans="1:25" ht="14.25" x14ac:dyDescent="0.2">
      <c r="A1373" s="18" t="str">
        <f t="shared" si="63"/>
        <v>Catalogo principalOPEN VALUE - CSP GOBIERNOYEG-00245</v>
      </c>
      <c r="B1373" s="18" t="str">
        <f t="shared" si="64"/>
        <v>YEG-00245OPEN VALUE - CSP GOBIERNO</v>
      </c>
      <c r="C1373" s="18"/>
      <c r="D1373" s="18" t="s">
        <v>122</v>
      </c>
      <c r="E1373" s="46" t="s">
        <v>2870</v>
      </c>
      <c r="F1373" s="85" t="s">
        <v>17</v>
      </c>
      <c r="G1373" s="18" t="s">
        <v>122</v>
      </c>
      <c r="H1373" s="45" t="s">
        <v>125</v>
      </c>
      <c r="I1373" s="18" t="s">
        <v>75</v>
      </c>
      <c r="J1373" s="49" t="s">
        <v>2871</v>
      </c>
      <c r="K1373" s="48" t="s">
        <v>28</v>
      </c>
      <c r="L1373" s="47" t="s">
        <v>90</v>
      </c>
      <c r="M1373" s="44" t="s">
        <v>74</v>
      </c>
      <c r="N1373" s="78" t="s">
        <v>75</v>
      </c>
      <c r="O1373" s="78" t="s">
        <v>75</v>
      </c>
      <c r="P1373" s="78" t="s">
        <v>75</v>
      </c>
      <c r="Q1373" s="43" t="s">
        <v>2870</v>
      </c>
      <c r="R1373" s="53" t="s">
        <v>2153</v>
      </c>
      <c r="S1373" s="76">
        <v>231</v>
      </c>
      <c r="T1373" s="37">
        <v>1</v>
      </c>
      <c r="U1373" s="83">
        <v>1</v>
      </c>
      <c r="V1373" s="45">
        <f>SUMIF(ResumenCotizacion!$C:$C,E1373,ResumenCotizacion!$P:$P)</f>
        <v>0</v>
      </c>
      <c r="W1373" s="75">
        <f>IF(H1373="USD",S1373*SolCotizacion!$J$18,S1373)</f>
        <v>953445.57000000007</v>
      </c>
      <c r="X1373" s="3">
        <f>ROUND(W1373/(1-VLOOKUP("Total porcentaje:",ResumenCotizacion!$F:$H,3,0)),2)</f>
        <v>953445.57</v>
      </c>
      <c r="Y1373" s="3">
        <f t="shared" si="65"/>
        <v>0</v>
      </c>
    </row>
    <row r="1374" spans="1:25" ht="14.25" x14ac:dyDescent="0.2">
      <c r="A1374" s="18" t="str">
        <f t="shared" si="63"/>
        <v>Catalogo principalOPEN VALUE - CSP GOBIERNOYEG-00246</v>
      </c>
      <c r="B1374" s="18" t="str">
        <f t="shared" si="64"/>
        <v>YEG-00246OPEN VALUE - CSP GOBIERNO</v>
      </c>
      <c r="C1374" s="18"/>
      <c r="D1374" s="18" t="s">
        <v>122</v>
      </c>
      <c r="E1374" s="46" t="s">
        <v>2872</v>
      </c>
      <c r="F1374" s="85" t="s">
        <v>17</v>
      </c>
      <c r="G1374" s="18" t="s">
        <v>122</v>
      </c>
      <c r="H1374" s="45" t="s">
        <v>125</v>
      </c>
      <c r="I1374" s="18" t="s">
        <v>75</v>
      </c>
      <c r="J1374" s="49" t="s">
        <v>2873</v>
      </c>
      <c r="K1374" s="48" t="s">
        <v>28</v>
      </c>
      <c r="L1374" s="47" t="s">
        <v>90</v>
      </c>
      <c r="M1374" s="44" t="s">
        <v>74</v>
      </c>
      <c r="N1374" s="78" t="s">
        <v>75</v>
      </c>
      <c r="O1374" s="78" t="s">
        <v>75</v>
      </c>
      <c r="P1374" s="78" t="s">
        <v>75</v>
      </c>
      <c r="Q1374" s="43" t="s">
        <v>2872</v>
      </c>
      <c r="R1374" s="53" t="s">
        <v>2153</v>
      </c>
      <c r="S1374" s="76">
        <v>300</v>
      </c>
      <c r="T1374" s="37">
        <v>1</v>
      </c>
      <c r="U1374" s="83">
        <v>1</v>
      </c>
      <c r="V1374" s="45">
        <f>SUMIF(ResumenCotizacion!$C:$C,E1374,ResumenCotizacion!$P:$P)</f>
        <v>0</v>
      </c>
      <c r="W1374" s="75">
        <f>IF(H1374="USD",S1374*SolCotizacion!$J$18,S1374)</f>
        <v>1238241</v>
      </c>
      <c r="X1374" s="3">
        <f>ROUND(W1374/(1-VLOOKUP("Total porcentaje:",ResumenCotizacion!$F:$H,3,0)),2)</f>
        <v>1238241</v>
      </c>
      <c r="Y1374" s="3">
        <f t="shared" si="65"/>
        <v>0</v>
      </c>
    </row>
    <row r="1375" spans="1:25" ht="14.25" x14ac:dyDescent="0.2">
      <c r="A1375" s="18" t="str">
        <f t="shared" si="63"/>
        <v>Catalogo principalOPEN VALUE - CSP GOBIERNOYEG-00247</v>
      </c>
      <c r="B1375" s="18" t="str">
        <f t="shared" si="64"/>
        <v>YEG-00247OPEN VALUE - CSP GOBIERNO</v>
      </c>
      <c r="C1375" s="18"/>
      <c r="D1375" s="18" t="s">
        <v>122</v>
      </c>
      <c r="E1375" s="46" t="s">
        <v>2874</v>
      </c>
      <c r="F1375" s="85" t="s">
        <v>17</v>
      </c>
      <c r="G1375" s="18" t="s">
        <v>122</v>
      </c>
      <c r="H1375" s="45" t="s">
        <v>125</v>
      </c>
      <c r="I1375" s="18" t="s">
        <v>75</v>
      </c>
      <c r="J1375" s="49" t="s">
        <v>2875</v>
      </c>
      <c r="K1375" s="48" t="s">
        <v>28</v>
      </c>
      <c r="L1375" s="47" t="s">
        <v>90</v>
      </c>
      <c r="M1375" s="44" t="s">
        <v>74</v>
      </c>
      <c r="N1375" s="78" t="s">
        <v>75</v>
      </c>
      <c r="O1375" s="78" t="s">
        <v>75</v>
      </c>
      <c r="P1375" s="78" t="s">
        <v>75</v>
      </c>
      <c r="Q1375" s="43" t="s">
        <v>2874</v>
      </c>
      <c r="R1375" s="53" t="s">
        <v>2153</v>
      </c>
      <c r="S1375" s="76">
        <v>99</v>
      </c>
      <c r="T1375" s="37">
        <v>1</v>
      </c>
      <c r="U1375" s="83">
        <v>1</v>
      </c>
      <c r="V1375" s="45">
        <f>SUMIF(ResumenCotizacion!$C:$C,E1375,ResumenCotizacion!$P:$P)</f>
        <v>0</v>
      </c>
      <c r="W1375" s="75">
        <f>IF(H1375="USD",S1375*SolCotizacion!$J$18,S1375)</f>
        <v>408619.53</v>
      </c>
      <c r="X1375" s="3">
        <f>ROUND(W1375/(1-VLOOKUP("Total porcentaje:",ResumenCotizacion!$F:$H,3,0)),2)</f>
        <v>408619.53</v>
      </c>
      <c r="Y1375" s="3">
        <f t="shared" si="65"/>
        <v>0</v>
      </c>
    </row>
    <row r="1376" spans="1:25" ht="14.25" x14ac:dyDescent="0.2">
      <c r="A1376" s="18" t="str">
        <f t="shared" si="63"/>
        <v>Catalogo principalOPEN VALUE - CSP GOBIERNOYEG-00248</v>
      </c>
      <c r="B1376" s="18" t="str">
        <f t="shared" si="64"/>
        <v>YEG-00248OPEN VALUE - CSP GOBIERNO</v>
      </c>
      <c r="C1376" s="18"/>
      <c r="D1376" s="18" t="s">
        <v>122</v>
      </c>
      <c r="E1376" s="46" t="s">
        <v>2876</v>
      </c>
      <c r="F1376" s="85" t="s">
        <v>17</v>
      </c>
      <c r="G1376" s="18" t="s">
        <v>122</v>
      </c>
      <c r="H1376" s="45" t="s">
        <v>125</v>
      </c>
      <c r="I1376" s="18" t="s">
        <v>75</v>
      </c>
      <c r="J1376" s="49" t="s">
        <v>2877</v>
      </c>
      <c r="K1376" s="48" t="s">
        <v>28</v>
      </c>
      <c r="L1376" s="47" t="s">
        <v>90</v>
      </c>
      <c r="M1376" s="44" t="s">
        <v>74</v>
      </c>
      <c r="N1376" s="78" t="s">
        <v>75</v>
      </c>
      <c r="O1376" s="78" t="s">
        <v>75</v>
      </c>
      <c r="P1376" s="78" t="s">
        <v>75</v>
      </c>
      <c r="Q1376" s="43" t="s">
        <v>2876</v>
      </c>
      <c r="R1376" s="53" t="s">
        <v>2153</v>
      </c>
      <c r="S1376" s="76">
        <v>129</v>
      </c>
      <c r="T1376" s="37">
        <v>1</v>
      </c>
      <c r="U1376" s="83">
        <v>1</v>
      </c>
      <c r="V1376" s="45">
        <f>SUMIF(ResumenCotizacion!$C:$C,E1376,ResumenCotizacion!$P:$P)</f>
        <v>0</v>
      </c>
      <c r="W1376" s="75">
        <f>IF(H1376="USD",S1376*SolCotizacion!$J$18,S1376)</f>
        <v>532443.63</v>
      </c>
      <c r="X1376" s="3">
        <f>ROUND(W1376/(1-VLOOKUP("Total porcentaje:",ResumenCotizacion!$F:$H,3,0)),2)</f>
        <v>532443.63</v>
      </c>
      <c r="Y1376" s="3">
        <f t="shared" si="65"/>
        <v>0</v>
      </c>
    </row>
    <row r="1377" spans="1:25" ht="14.25" x14ac:dyDescent="0.2">
      <c r="A1377" s="18" t="str">
        <f t="shared" si="63"/>
        <v>Catalogo principalOPEN VALUE - CSP GOBIERNOYEG-00627</v>
      </c>
      <c r="B1377" s="18" t="str">
        <f t="shared" si="64"/>
        <v>YEG-00627OPEN VALUE - CSP GOBIERNO</v>
      </c>
      <c r="C1377" s="18"/>
      <c r="D1377" s="18" t="s">
        <v>122</v>
      </c>
      <c r="E1377" s="46" t="s">
        <v>2878</v>
      </c>
      <c r="F1377" s="85" t="s">
        <v>17</v>
      </c>
      <c r="G1377" s="18" t="s">
        <v>122</v>
      </c>
      <c r="H1377" s="45" t="s">
        <v>125</v>
      </c>
      <c r="I1377" s="18" t="s">
        <v>75</v>
      </c>
      <c r="J1377" s="49" t="s">
        <v>2879</v>
      </c>
      <c r="K1377" s="48" t="s">
        <v>28</v>
      </c>
      <c r="L1377" s="47" t="s">
        <v>90</v>
      </c>
      <c r="M1377" s="44" t="s">
        <v>74</v>
      </c>
      <c r="N1377" s="78" t="s">
        <v>75</v>
      </c>
      <c r="O1377" s="78" t="s">
        <v>75</v>
      </c>
      <c r="P1377" s="78" t="s">
        <v>75</v>
      </c>
      <c r="Q1377" s="43" t="s">
        <v>2878</v>
      </c>
      <c r="R1377" s="53" t="s">
        <v>2153</v>
      </c>
      <c r="S1377" s="76">
        <v>183</v>
      </c>
      <c r="T1377" s="37">
        <v>1</v>
      </c>
      <c r="U1377" s="83">
        <v>1</v>
      </c>
      <c r="V1377" s="45">
        <f>SUMIF(ResumenCotizacion!$C:$C,E1377,ResumenCotizacion!$P:$P)</f>
        <v>0</v>
      </c>
      <c r="W1377" s="75">
        <f>IF(H1377="USD",S1377*SolCotizacion!$J$18,S1377)</f>
        <v>755327.01</v>
      </c>
      <c r="X1377" s="3">
        <f>ROUND(W1377/(1-VLOOKUP("Total porcentaje:",ResumenCotizacion!$F:$H,3,0)),2)</f>
        <v>755327.01</v>
      </c>
      <c r="Y1377" s="3">
        <f t="shared" si="65"/>
        <v>0</v>
      </c>
    </row>
    <row r="1378" spans="1:25" ht="14.25" x14ac:dyDescent="0.2">
      <c r="A1378" s="18" t="str">
        <f t="shared" si="63"/>
        <v>Catalogo principalOPEN VALUE - CSP GOBIERNOYEG-00628</v>
      </c>
      <c r="B1378" s="18" t="str">
        <f t="shared" si="64"/>
        <v>YEG-00628OPEN VALUE - CSP GOBIERNO</v>
      </c>
      <c r="C1378" s="18"/>
      <c r="D1378" s="18" t="s">
        <v>122</v>
      </c>
      <c r="E1378" s="46" t="s">
        <v>2880</v>
      </c>
      <c r="F1378" s="85" t="s">
        <v>17</v>
      </c>
      <c r="G1378" s="18" t="s">
        <v>122</v>
      </c>
      <c r="H1378" s="45" t="s">
        <v>125</v>
      </c>
      <c r="I1378" s="18" t="s">
        <v>75</v>
      </c>
      <c r="J1378" s="49" t="s">
        <v>2881</v>
      </c>
      <c r="K1378" s="48" t="s">
        <v>28</v>
      </c>
      <c r="L1378" s="47" t="s">
        <v>90</v>
      </c>
      <c r="M1378" s="44" t="s">
        <v>74</v>
      </c>
      <c r="N1378" s="78" t="s">
        <v>75</v>
      </c>
      <c r="O1378" s="78" t="s">
        <v>75</v>
      </c>
      <c r="P1378" s="78" t="s">
        <v>75</v>
      </c>
      <c r="Q1378" s="43" t="s">
        <v>2880</v>
      </c>
      <c r="R1378" s="53" t="s">
        <v>2153</v>
      </c>
      <c r="S1378" s="76">
        <v>240</v>
      </c>
      <c r="T1378" s="37">
        <v>1</v>
      </c>
      <c r="U1378" s="83">
        <v>1</v>
      </c>
      <c r="V1378" s="45">
        <f>SUMIF(ResumenCotizacion!$C:$C,E1378,ResumenCotizacion!$P:$P)</f>
        <v>0</v>
      </c>
      <c r="W1378" s="75">
        <f>IF(H1378="USD",S1378*SolCotizacion!$J$18,S1378)</f>
        <v>990592.8</v>
      </c>
      <c r="X1378" s="3">
        <f>ROUND(W1378/(1-VLOOKUP("Total porcentaje:",ResumenCotizacion!$F:$H,3,0)),2)</f>
        <v>990592.8</v>
      </c>
      <c r="Y1378" s="3">
        <f t="shared" si="65"/>
        <v>0</v>
      </c>
    </row>
    <row r="1379" spans="1:25" ht="14.25" x14ac:dyDescent="0.2">
      <c r="A1379" s="18" t="str">
        <f t="shared" si="63"/>
        <v>Catalogo principalOPEN VALUE - CSP GOBIERNOYEG-00629</v>
      </c>
      <c r="B1379" s="18" t="str">
        <f t="shared" si="64"/>
        <v>YEG-00629OPEN VALUE - CSP GOBIERNO</v>
      </c>
      <c r="C1379" s="18"/>
      <c r="D1379" s="18" t="s">
        <v>122</v>
      </c>
      <c r="E1379" s="46" t="s">
        <v>2882</v>
      </c>
      <c r="F1379" s="85" t="s">
        <v>17</v>
      </c>
      <c r="G1379" s="18" t="s">
        <v>122</v>
      </c>
      <c r="H1379" s="45" t="s">
        <v>125</v>
      </c>
      <c r="I1379" s="18" t="s">
        <v>75</v>
      </c>
      <c r="J1379" s="49" t="s">
        <v>2883</v>
      </c>
      <c r="K1379" s="48" t="s">
        <v>28</v>
      </c>
      <c r="L1379" s="47" t="s">
        <v>90</v>
      </c>
      <c r="M1379" s="44" t="s">
        <v>74</v>
      </c>
      <c r="N1379" s="78" t="s">
        <v>75</v>
      </c>
      <c r="O1379" s="78" t="s">
        <v>75</v>
      </c>
      <c r="P1379" s="78" t="s">
        <v>75</v>
      </c>
      <c r="Q1379" s="43" t="s">
        <v>2882</v>
      </c>
      <c r="R1379" s="53" t="s">
        <v>2153</v>
      </c>
      <c r="S1379" s="76">
        <v>81</v>
      </c>
      <c r="T1379" s="37">
        <v>1</v>
      </c>
      <c r="U1379" s="83">
        <v>1</v>
      </c>
      <c r="V1379" s="45">
        <f>SUMIF(ResumenCotizacion!$C:$C,E1379,ResumenCotizacion!$P:$P)</f>
        <v>0</v>
      </c>
      <c r="W1379" s="75">
        <f>IF(H1379="USD",S1379*SolCotizacion!$J$18,S1379)</f>
        <v>334325.07</v>
      </c>
      <c r="X1379" s="3">
        <f>ROUND(W1379/(1-VLOOKUP("Total porcentaje:",ResumenCotizacion!$F:$H,3,0)),2)</f>
        <v>334325.07</v>
      </c>
      <c r="Y1379" s="3">
        <f t="shared" si="65"/>
        <v>0</v>
      </c>
    </row>
    <row r="1380" spans="1:25" ht="14.25" x14ac:dyDescent="0.2">
      <c r="A1380" s="18" t="str">
        <f t="shared" si="63"/>
        <v>Catalogo principalOPEN VALUE - CSP GOBIERNOYEG-00630</v>
      </c>
      <c r="B1380" s="18" t="str">
        <f t="shared" si="64"/>
        <v>YEG-00630OPEN VALUE - CSP GOBIERNO</v>
      </c>
      <c r="C1380" s="18"/>
      <c r="D1380" s="18" t="s">
        <v>122</v>
      </c>
      <c r="E1380" s="46" t="s">
        <v>2884</v>
      </c>
      <c r="F1380" s="85" t="s">
        <v>17</v>
      </c>
      <c r="G1380" s="18" t="s">
        <v>122</v>
      </c>
      <c r="H1380" s="45" t="s">
        <v>125</v>
      </c>
      <c r="I1380" s="18" t="s">
        <v>75</v>
      </c>
      <c r="J1380" s="49" t="s">
        <v>2885</v>
      </c>
      <c r="K1380" s="48" t="s">
        <v>28</v>
      </c>
      <c r="L1380" s="47" t="s">
        <v>90</v>
      </c>
      <c r="M1380" s="44" t="s">
        <v>74</v>
      </c>
      <c r="N1380" s="78" t="s">
        <v>75</v>
      </c>
      <c r="O1380" s="78" t="s">
        <v>75</v>
      </c>
      <c r="P1380" s="78" t="s">
        <v>75</v>
      </c>
      <c r="Q1380" s="43" t="s">
        <v>2884</v>
      </c>
      <c r="R1380" s="53" t="s">
        <v>2153</v>
      </c>
      <c r="S1380" s="76">
        <v>105</v>
      </c>
      <c r="T1380" s="37">
        <v>1</v>
      </c>
      <c r="U1380" s="83">
        <v>1</v>
      </c>
      <c r="V1380" s="45">
        <f>SUMIF(ResumenCotizacion!$C:$C,E1380,ResumenCotizacion!$P:$P)</f>
        <v>0</v>
      </c>
      <c r="W1380" s="75">
        <f>IF(H1380="USD",S1380*SolCotizacion!$J$18,S1380)</f>
        <v>433384.35000000003</v>
      </c>
      <c r="X1380" s="3">
        <f>ROUND(W1380/(1-VLOOKUP("Total porcentaje:",ResumenCotizacion!$F:$H,3,0)),2)</f>
        <v>433384.35</v>
      </c>
      <c r="Y1380" s="3">
        <f t="shared" si="65"/>
        <v>0</v>
      </c>
    </row>
    <row r="1381" spans="1:25" ht="14.25" x14ac:dyDescent="0.2">
      <c r="A1381" s="18" t="str">
        <f t="shared" si="63"/>
        <v>Catalogo principalOPEN VALUE - CSP GOBIERNOYEG-01247</v>
      </c>
      <c r="B1381" s="18" t="str">
        <f t="shared" si="64"/>
        <v>YEG-01247OPEN VALUE - CSP GOBIERNO</v>
      </c>
      <c r="C1381" s="18"/>
      <c r="D1381" s="18" t="s">
        <v>122</v>
      </c>
      <c r="E1381" s="46" t="s">
        <v>2886</v>
      </c>
      <c r="F1381" s="85" t="s">
        <v>17</v>
      </c>
      <c r="G1381" s="18" t="s">
        <v>122</v>
      </c>
      <c r="H1381" s="45" t="s">
        <v>125</v>
      </c>
      <c r="I1381" s="18" t="s">
        <v>75</v>
      </c>
      <c r="J1381" s="49" t="s">
        <v>2887</v>
      </c>
      <c r="K1381" s="48" t="s">
        <v>28</v>
      </c>
      <c r="L1381" s="47" t="s">
        <v>90</v>
      </c>
      <c r="M1381" s="44" t="s">
        <v>74</v>
      </c>
      <c r="N1381" s="78" t="s">
        <v>75</v>
      </c>
      <c r="O1381" s="78" t="s">
        <v>75</v>
      </c>
      <c r="P1381" s="78" t="s">
        <v>75</v>
      </c>
      <c r="Q1381" s="43" t="s">
        <v>2886</v>
      </c>
      <c r="R1381" s="53" t="s">
        <v>2153</v>
      </c>
      <c r="S1381" s="76">
        <v>210</v>
      </c>
      <c r="T1381" s="37">
        <v>1</v>
      </c>
      <c r="U1381" s="83">
        <v>1</v>
      </c>
      <c r="V1381" s="45">
        <f>SUMIF(ResumenCotizacion!$C:$C,E1381,ResumenCotizacion!$P:$P)</f>
        <v>0</v>
      </c>
      <c r="W1381" s="75">
        <f>IF(H1381="USD",S1381*SolCotizacion!$J$18,S1381)</f>
        <v>866768.70000000007</v>
      </c>
      <c r="X1381" s="3">
        <f>ROUND(W1381/(1-VLOOKUP("Total porcentaje:",ResumenCotizacion!$F:$H,3,0)),2)</f>
        <v>866768.7</v>
      </c>
      <c r="Y1381" s="3">
        <f t="shared" si="65"/>
        <v>0</v>
      </c>
    </row>
    <row r="1382" spans="1:25" ht="14.25" x14ac:dyDescent="0.2">
      <c r="A1382" s="18" t="str">
        <f t="shared" si="63"/>
        <v>Catalogo principalOPEN VALUE - CSP GOBIERNOYEG-01248</v>
      </c>
      <c r="B1382" s="18" t="str">
        <f t="shared" si="64"/>
        <v>YEG-01248OPEN VALUE - CSP GOBIERNO</v>
      </c>
      <c r="C1382" s="18"/>
      <c r="D1382" s="18" t="s">
        <v>122</v>
      </c>
      <c r="E1382" s="46" t="s">
        <v>2888</v>
      </c>
      <c r="F1382" s="85" t="s">
        <v>17</v>
      </c>
      <c r="G1382" s="18" t="s">
        <v>122</v>
      </c>
      <c r="H1382" s="45" t="s">
        <v>125</v>
      </c>
      <c r="I1382" s="18" t="s">
        <v>75</v>
      </c>
      <c r="J1382" s="49" t="s">
        <v>2889</v>
      </c>
      <c r="K1382" s="48" t="s">
        <v>28</v>
      </c>
      <c r="L1382" s="47" t="s">
        <v>90</v>
      </c>
      <c r="M1382" s="44" t="s">
        <v>74</v>
      </c>
      <c r="N1382" s="78" t="s">
        <v>75</v>
      </c>
      <c r="O1382" s="78" t="s">
        <v>75</v>
      </c>
      <c r="P1382" s="78" t="s">
        <v>75</v>
      </c>
      <c r="Q1382" s="43" t="s">
        <v>2888</v>
      </c>
      <c r="R1382" s="53" t="s">
        <v>2153</v>
      </c>
      <c r="S1382" s="76">
        <v>270</v>
      </c>
      <c r="T1382" s="37">
        <v>1</v>
      </c>
      <c r="U1382" s="83">
        <v>1</v>
      </c>
      <c r="V1382" s="45">
        <f>SUMIF(ResumenCotizacion!$C:$C,E1382,ResumenCotizacion!$P:$P)</f>
        <v>0</v>
      </c>
      <c r="W1382" s="75">
        <f>IF(H1382="USD",S1382*SolCotizacion!$J$18,S1382)</f>
        <v>1114416.9000000001</v>
      </c>
      <c r="X1382" s="3">
        <f>ROUND(W1382/(1-VLOOKUP("Total porcentaje:",ResumenCotizacion!$F:$H,3,0)),2)</f>
        <v>1114416.8999999999</v>
      </c>
      <c r="Y1382" s="3">
        <f t="shared" si="65"/>
        <v>0</v>
      </c>
    </row>
    <row r="1383" spans="1:25" ht="14.25" x14ac:dyDescent="0.2">
      <c r="A1383" s="18" t="str">
        <f t="shared" si="63"/>
        <v>Catalogo principalOPEN VALUE - CSP GOBIERNOYEG-01249</v>
      </c>
      <c r="B1383" s="18" t="str">
        <f t="shared" si="64"/>
        <v>YEG-01249OPEN VALUE - CSP GOBIERNO</v>
      </c>
      <c r="C1383" s="18"/>
      <c r="D1383" s="18" t="s">
        <v>122</v>
      </c>
      <c r="E1383" s="46" t="s">
        <v>2890</v>
      </c>
      <c r="F1383" s="85" t="s">
        <v>17</v>
      </c>
      <c r="G1383" s="18" t="s">
        <v>122</v>
      </c>
      <c r="H1383" s="45" t="s">
        <v>125</v>
      </c>
      <c r="I1383" s="18" t="s">
        <v>75</v>
      </c>
      <c r="J1383" s="49" t="s">
        <v>2891</v>
      </c>
      <c r="K1383" s="48" t="s">
        <v>28</v>
      </c>
      <c r="L1383" s="47" t="s">
        <v>90</v>
      </c>
      <c r="M1383" s="44" t="s">
        <v>74</v>
      </c>
      <c r="N1383" s="78" t="s">
        <v>75</v>
      </c>
      <c r="O1383" s="78" t="s">
        <v>75</v>
      </c>
      <c r="P1383" s="78" t="s">
        <v>75</v>
      </c>
      <c r="Q1383" s="43" t="s">
        <v>2890</v>
      </c>
      <c r="R1383" s="53" t="s">
        <v>2153</v>
      </c>
      <c r="S1383" s="76">
        <v>94</v>
      </c>
      <c r="T1383" s="37">
        <v>1</v>
      </c>
      <c r="U1383" s="83">
        <v>1</v>
      </c>
      <c r="V1383" s="45">
        <f>SUMIF(ResumenCotizacion!$C:$C,E1383,ResumenCotizacion!$P:$P)</f>
        <v>0</v>
      </c>
      <c r="W1383" s="75">
        <f>IF(H1383="USD",S1383*SolCotizacion!$J$18,S1383)</f>
        <v>387982.18000000005</v>
      </c>
      <c r="X1383" s="3">
        <f>ROUND(W1383/(1-VLOOKUP("Total porcentaje:",ResumenCotizacion!$F:$H,3,0)),2)</f>
        <v>387982.18</v>
      </c>
      <c r="Y1383" s="3">
        <f t="shared" si="65"/>
        <v>0</v>
      </c>
    </row>
    <row r="1384" spans="1:25" ht="14.25" x14ac:dyDescent="0.2">
      <c r="A1384" s="18" t="str">
        <f t="shared" si="63"/>
        <v>Catalogo principalOPEN VALUE - CSP GOBIERNOYEG-01250</v>
      </c>
      <c r="B1384" s="18" t="str">
        <f t="shared" si="64"/>
        <v>YEG-01250OPEN VALUE - CSP GOBIERNO</v>
      </c>
      <c r="C1384" s="18"/>
      <c r="D1384" s="18" t="s">
        <v>122</v>
      </c>
      <c r="E1384" s="46" t="s">
        <v>2892</v>
      </c>
      <c r="F1384" s="85" t="s">
        <v>17</v>
      </c>
      <c r="G1384" s="18" t="s">
        <v>122</v>
      </c>
      <c r="H1384" s="45" t="s">
        <v>125</v>
      </c>
      <c r="I1384" s="18" t="s">
        <v>75</v>
      </c>
      <c r="J1384" s="49" t="s">
        <v>2893</v>
      </c>
      <c r="K1384" s="48" t="s">
        <v>28</v>
      </c>
      <c r="L1384" s="47" t="s">
        <v>90</v>
      </c>
      <c r="M1384" s="44" t="s">
        <v>74</v>
      </c>
      <c r="N1384" s="78" t="s">
        <v>75</v>
      </c>
      <c r="O1384" s="78" t="s">
        <v>75</v>
      </c>
      <c r="P1384" s="78" t="s">
        <v>75</v>
      </c>
      <c r="Q1384" s="43" t="s">
        <v>2892</v>
      </c>
      <c r="R1384" s="53" t="s">
        <v>2153</v>
      </c>
      <c r="S1384" s="76">
        <v>122</v>
      </c>
      <c r="T1384" s="37">
        <v>1</v>
      </c>
      <c r="U1384" s="83">
        <v>1</v>
      </c>
      <c r="V1384" s="45">
        <f>SUMIF(ResumenCotizacion!$C:$C,E1384,ResumenCotizacion!$P:$P)</f>
        <v>0</v>
      </c>
      <c r="W1384" s="75">
        <f>IF(H1384="USD",S1384*SolCotizacion!$J$18,S1384)</f>
        <v>503551.34</v>
      </c>
      <c r="X1384" s="3">
        <f>ROUND(W1384/(1-VLOOKUP("Total porcentaje:",ResumenCotizacion!$F:$H,3,0)),2)</f>
        <v>503551.34</v>
      </c>
      <c r="Y1384" s="3">
        <f t="shared" si="65"/>
        <v>0</v>
      </c>
    </row>
    <row r="1385" spans="1:25" ht="14.25" x14ac:dyDescent="0.2">
      <c r="A1385" s="18" t="str">
        <f t="shared" si="63"/>
        <v>Catalogo principalOPEN VALUE - CSP GOBIERNOYEG-01307</v>
      </c>
      <c r="B1385" s="18" t="str">
        <f t="shared" si="64"/>
        <v>YEG-01307OPEN VALUE - CSP GOBIERNO</v>
      </c>
      <c r="C1385" s="18"/>
      <c r="D1385" s="18" t="s">
        <v>122</v>
      </c>
      <c r="E1385" s="46" t="s">
        <v>2894</v>
      </c>
      <c r="F1385" s="85" t="s">
        <v>17</v>
      </c>
      <c r="G1385" s="18" t="s">
        <v>122</v>
      </c>
      <c r="H1385" s="45" t="s">
        <v>125</v>
      </c>
      <c r="I1385" s="18" t="s">
        <v>75</v>
      </c>
      <c r="J1385" s="49" t="s">
        <v>2895</v>
      </c>
      <c r="K1385" s="48" t="s">
        <v>28</v>
      </c>
      <c r="L1385" s="47" t="s">
        <v>90</v>
      </c>
      <c r="M1385" s="44" t="s">
        <v>74</v>
      </c>
      <c r="N1385" s="78" t="s">
        <v>75</v>
      </c>
      <c r="O1385" s="78" t="s">
        <v>75</v>
      </c>
      <c r="P1385" s="78" t="s">
        <v>75</v>
      </c>
      <c r="Q1385" s="43" t="s">
        <v>2894</v>
      </c>
      <c r="R1385" s="53" t="s">
        <v>2153</v>
      </c>
      <c r="S1385" s="76">
        <v>165</v>
      </c>
      <c r="T1385" s="37">
        <v>1</v>
      </c>
      <c r="U1385" s="83">
        <v>1</v>
      </c>
      <c r="V1385" s="45">
        <f>SUMIF(ResumenCotizacion!$C:$C,E1385,ResumenCotizacion!$P:$P)</f>
        <v>0</v>
      </c>
      <c r="W1385" s="75">
        <f>IF(H1385="USD",S1385*SolCotizacion!$J$18,S1385)</f>
        <v>681032.55</v>
      </c>
      <c r="X1385" s="3">
        <f>ROUND(W1385/(1-VLOOKUP("Total porcentaje:",ResumenCotizacion!$F:$H,3,0)),2)</f>
        <v>681032.55</v>
      </c>
      <c r="Y1385" s="3">
        <f t="shared" si="65"/>
        <v>0</v>
      </c>
    </row>
    <row r="1386" spans="1:25" ht="14.25" x14ac:dyDescent="0.2">
      <c r="A1386" s="18" t="str">
        <f t="shared" si="63"/>
        <v>Catalogo principalOPEN VALUE - CSP GOBIERNOYEG-01308</v>
      </c>
      <c r="B1386" s="18" t="str">
        <f t="shared" si="64"/>
        <v>YEG-01308OPEN VALUE - CSP GOBIERNO</v>
      </c>
      <c r="C1386" s="18"/>
      <c r="D1386" s="18" t="s">
        <v>122</v>
      </c>
      <c r="E1386" s="46" t="s">
        <v>2896</v>
      </c>
      <c r="F1386" s="85" t="s">
        <v>17</v>
      </c>
      <c r="G1386" s="18" t="s">
        <v>122</v>
      </c>
      <c r="H1386" s="45" t="s">
        <v>125</v>
      </c>
      <c r="I1386" s="18" t="s">
        <v>75</v>
      </c>
      <c r="J1386" s="49" t="s">
        <v>2897</v>
      </c>
      <c r="K1386" s="48" t="s">
        <v>28</v>
      </c>
      <c r="L1386" s="47" t="s">
        <v>90</v>
      </c>
      <c r="M1386" s="44" t="s">
        <v>74</v>
      </c>
      <c r="N1386" s="78" t="s">
        <v>75</v>
      </c>
      <c r="O1386" s="78" t="s">
        <v>75</v>
      </c>
      <c r="P1386" s="78" t="s">
        <v>75</v>
      </c>
      <c r="Q1386" s="43" t="s">
        <v>2896</v>
      </c>
      <c r="R1386" s="53" t="s">
        <v>2153</v>
      </c>
      <c r="S1386" s="76">
        <v>216</v>
      </c>
      <c r="T1386" s="37">
        <v>1</v>
      </c>
      <c r="U1386" s="83">
        <v>1</v>
      </c>
      <c r="V1386" s="45">
        <f>SUMIF(ResumenCotizacion!$C:$C,E1386,ResumenCotizacion!$P:$P)</f>
        <v>0</v>
      </c>
      <c r="W1386" s="75">
        <f>IF(H1386="USD",S1386*SolCotizacion!$J$18,S1386)</f>
        <v>891533.52</v>
      </c>
      <c r="X1386" s="3">
        <f>ROUND(W1386/(1-VLOOKUP("Total porcentaje:",ResumenCotizacion!$F:$H,3,0)),2)</f>
        <v>891533.52</v>
      </c>
      <c r="Y1386" s="3">
        <f t="shared" si="65"/>
        <v>0</v>
      </c>
    </row>
    <row r="1387" spans="1:25" ht="14.25" x14ac:dyDescent="0.2">
      <c r="A1387" s="18" t="str">
        <f t="shared" si="63"/>
        <v>Catalogo principalOPEN VALUE - CSP GOBIERNOYEG-01309</v>
      </c>
      <c r="B1387" s="18" t="str">
        <f t="shared" si="64"/>
        <v>YEG-01309OPEN VALUE - CSP GOBIERNO</v>
      </c>
      <c r="C1387" s="18"/>
      <c r="D1387" s="18" t="s">
        <v>122</v>
      </c>
      <c r="E1387" s="46" t="s">
        <v>2898</v>
      </c>
      <c r="F1387" s="85" t="s">
        <v>17</v>
      </c>
      <c r="G1387" s="18" t="s">
        <v>122</v>
      </c>
      <c r="H1387" s="45" t="s">
        <v>125</v>
      </c>
      <c r="I1387" s="18" t="s">
        <v>75</v>
      </c>
      <c r="J1387" s="49" t="s">
        <v>2899</v>
      </c>
      <c r="K1387" s="48" t="s">
        <v>28</v>
      </c>
      <c r="L1387" s="47" t="s">
        <v>90</v>
      </c>
      <c r="M1387" s="44" t="s">
        <v>74</v>
      </c>
      <c r="N1387" s="78" t="s">
        <v>75</v>
      </c>
      <c r="O1387" s="78" t="s">
        <v>75</v>
      </c>
      <c r="P1387" s="78" t="s">
        <v>75</v>
      </c>
      <c r="Q1387" s="43" t="s">
        <v>2898</v>
      </c>
      <c r="R1387" s="53" t="s">
        <v>2153</v>
      </c>
      <c r="S1387" s="76">
        <v>75</v>
      </c>
      <c r="T1387" s="37">
        <v>1</v>
      </c>
      <c r="U1387" s="83">
        <v>1</v>
      </c>
      <c r="V1387" s="45">
        <f>SUMIF(ResumenCotizacion!$C:$C,E1387,ResumenCotizacion!$P:$P)</f>
        <v>0</v>
      </c>
      <c r="W1387" s="75">
        <f>IF(H1387="USD",S1387*SolCotizacion!$J$18,S1387)</f>
        <v>309560.25</v>
      </c>
      <c r="X1387" s="3">
        <f>ROUND(W1387/(1-VLOOKUP("Total porcentaje:",ResumenCotizacion!$F:$H,3,0)),2)</f>
        <v>309560.25</v>
      </c>
      <c r="Y1387" s="3">
        <f t="shared" si="65"/>
        <v>0</v>
      </c>
    </row>
    <row r="1388" spans="1:25" ht="14.25" x14ac:dyDescent="0.2">
      <c r="A1388" s="18" t="str">
        <f t="shared" si="63"/>
        <v>Catalogo principalOPEN VALUE - CSP GOBIERNOYEG-01310</v>
      </c>
      <c r="B1388" s="18" t="str">
        <f t="shared" si="64"/>
        <v>YEG-01310OPEN VALUE - CSP GOBIERNO</v>
      </c>
      <c r="C1388" s="18"/>
      <c r="D1388" s="18" t="s">
        <v>122</v>
      </c>
      <c r="E1388" s="46" t="s">
        <v>2900</v>
      </c>
      <c r="F1388" s="85" t="s">
        <v>17</v>
      </c>
      <c r="G1388" s="18" t="s">
        <v>122</v>
      </c>
      <c r="H1388" s="45" t="s">
        <v>125</v>
      </c>
      <c r="I1388" s="18" t="s">
        <v>75</v>
      </c>
      <c r="J1388" s="49" t="s">
        <v>2901</v>
      </c>
      <c r="K1388" s="48" t="s">
        <v>28</v>
      </c>
      <c r="L1388" s="47" t="s">
        <v>90</v>
      </c>
      <c r="M1388" s="44" t="s">
        <v>74</v>
      </c>
      <c r="N1388" s="78" t="s">
        <v>75</v>
      </c>
      <c r="O1388" s="78" t="s">
        <v>75</v>
      </c>
      <c r="P1388" s="78" t="s">
        <v>75</v>
      </c>
      <c r="Q1388" s="43" t="s">
        <v>2900</v>
      </c>
      <c r="R1388" s="53" t="s">
        <v>2153</v>
      </c>
      <c r="S1388" s="76">
        <v>97</v>
      </c>
      <c r="T1388" s="37">
        <v>1</v>
      </c>
      <c r="U1388" s="83">
        <v>1</v>
      </c>
      <c r="V1388" s="45">
        <f>SUMIF(ResumenCotizacion!$C:$C,E1388,ResumenCotizacion!$P:$P)</f>
        <v>0</v>
      </c>
      <c r="W1388" s="75">
        <f>IF(H1388="USD",S1388*SolCotizacion!$J$18,S1388)</f>
        <v>400364.59</v>
      </c>
      <c r="X1388" s="3">
        <f>ROUND(W1388/(1-VLOOKUP("Total porcentaje:",ResumenCotizacion!$F:$H,3,0)),2)</f>
        <v>400364.59</v>
      </c>
      <c r="Y1388" s="3">
        <f t="shared" si="65"/>
        <v>0</v>
      </c>
    </row>
    <row r="1389" spans="1:25" ht="14.25" x14ac:dyDescent="0.2">
      <c r="A1389" s="18" t="str">
        <f t="shared" si="63"/>
        <v>Catalogo principalOPEN VALUE - CSP GOBIERNODG7GMGF0D7FV-0001</v>
      </c>
      <c r="B1389" s="18" t="str">
        <f t="shared" si="64"/>
        <v>DG7GMGF0D7FV-0001OPEN VALUE - CSP GOBIERNO</v>
      </c>
      <c r="C1389" s="18"/>
      <c r="D1389" s="18" t="s">
        <v>122</v>
      </c>
      <c r="E1389" s="46" t="s">
        <v>2902</v>
      </c>
      <c r="F1389" s="85" t="s">
        <v>17</v>
      </c>
      <c r="G1389" s="18" t="s">
        <v>122</v>
      </c>
      <c r="H1389" s="45" t="s">
        <v>125</v>
      </c>
      <c r="I1389" s="18" t="s">
        <v>75</v>
      </c>
      <c r="J1389" s="49" t="s">
        <v>2903</v>
      </c>
      <c r="K1389" s="48" t="s">
        <v>28</v>
      </c>
      <c r="L1389" s="47" t="s">
        <v>90</v>
      </c>
      <c r="M1389" s="44" t="s">
        <v>74</v>
      </c>
      <c r="N1389" s="78" t="s">
        <v>75</v>
      </c>
      <c r="O1389" s="78" t="s">
        <v>75</v>
      </c>
      <c r="P1389" s="78" t="s">
        <v>75</v>
      </c>
      <c r="Q1389" s="43" t="s">
        <v>2902</v>
      </c>
      <c r="R1389" s="53" t="s">
        <v>2153</v>
      </c>
      <c r="S1389" s="76">
        <v>180</v>
      </c>
      <c r="T1389" s="37">
        <v>1</v>
      </c>
      <c r="U1389" s="83">
        <v>1</v>
      </c>
      <c r="V1389" s="45">
        <f>SUMIF(ResumenCotizacion!$C:$C,E1389,ResumenCotizacion!$P:$P)</f>
        <v>0</v>
      </c>
      <c r="W1389" s="75">
        <f>IF(H1389="USD",S1389*SolCotizacion!$J$18,S1389)</f>
        <v>742944.60000000009</v>
      </c>
      <c r="X1389" s="3">
        <f>ROUND(W1389/(1-VLOOKUP("Total porcentaje:",ResumenCotizacion!$F:$H,3,0)),2)</f>
        <v>742944.6</v>
      </c>
      <c r="Y1389" s="3">
        <f t="shared" si="65"/>
        <v>0</v>
      </c>
    </row>
    <row r="1390" spans="1:25" ht="14.25" x14ac:dyDescent="0.2">
      <c r="A1390" s="18" t="str">
        <f t="shared" si="63"/>
        <v>Catalogo principalOPEN VALUE - CSP GOBIERNODG7GMGF0D7FX-0002</v>
      </c>
      <c r="B1390" s="18" t="str">
        <f t="shared" si="64"/>
        <v>DG7GMGF0D7FX-0002OPEN VALUE - CSP GOBIERNO</v>
      </c>
      <c r="C1390" s="18"/>
      <c r="D1390" s="18" t="s">
        <v>122</v>
      </c>
      <c r="E1390" s="46" t="s">
        <v>2904</v>
      </c>
      <c r="F1390" s="85" t="s">
        <v>17</v>
      </c>
      <c r="G1390" s="18" t="s">
        <v>122</v>
      </c>
      <c r="H1390" s="45" t="s">
        <v>125</v>
      </c>
      <c r="I1390" s="18" t="s">
        <v>75</v>
      </c>
      <c r="J1390" s="49" t="s">
        <v>2905</v>
      </c>
      <c r="K1390" s="48" t="s">
        <v>28</v>
      </c>
      <c r="L1390" s="47" t="s">
        <v>90</v>
      </c>
      <c r="M1390" s="44" t="s">
        <v>74</v>
      </c>
      <c r="N1390" s="78" t="s">
        <v>75</v>
      </c>
      <c r="O1390" s="78" t="s">
        <v>75</v>
      </c>
      <c r="P1390" s="78" t="s">
        <v>75</v>
      </c>
      <c r="Q1390" s="43" t="s">
        <v>2904</v>
      </c>
      <c r="R1390" s="53" t="s">
        <v>2153</v>
      </c>
      <c r="S1390" s="76">
        <v>707</v>
      </c>
      <c r="T1390" s="37">
        <v>1</v>
      </c>
      <c r="U1390" s="83">
        <v>1</v>
      </c>
      <c r="V1390" s="45">
        <f>SUMIF(ResumenCotizacion!$C:$C,E1390,ResumenCotizacion!$P:$P)</f>
        <v>0</v>
      </c>
      <c r="W1390" s="75">
        <f>IF(H1390="USD",S1390*SolCotizacion!$J$18,S1390)</f>
        <v>2918121.29</v>
      </c>
      <c r="X1390" s="3">
        <f>ROUND(W1390/(1-VLOOKUP("Total porcentaje:",ResumenCotizacion!$F:$H,3,0)),2)</f>
        <v>2918121.29</v>
      </c>
      <c r="Y1390" s="3">
        <f t="shared" si="65"/>
        <v>0</v>
      </c>
    </row>
    <row r="1391" spans="1:25" ht="14.25" x14ac:dyDescent="0.2">
      <c r="A1391" s="18" t="str">
        <f t="shared" si="63"/>
        <v>Catalogo principalOPEN VALUE - CSP GOBIERNODG7GMGF0D7FZ-0002</v>
      </c>
      <c r="B1391" s="18" t="str">
        <f t="shared" si="64"/>
        <v>DG7GMGF0D7FZ-0002OPEN VALUE - CSP GOBIERNO</v>
      </c>
      <c r="C1391" s="18"/>
      <c r="D1391" s="18" t="s">
        <v>122</v>
      </c>
      <c r="E1391" s="46" t="s">
        <v>2906</v>
      </c>
      <c r="F1391" s="85" t="s">
        <v>17</v>
      </c>
      <c r="G1391" s="18" t="s">
        <v>122</v>
      </c>
      <c r="H1391" s="45" t="s">
        <v>125</v>
      </c>
      <c r="I1391" s="18" t="s">
        <v>75</v>
      </c>
      <c r="J1391" s="49" t="s">
        <v>2907</v>
      </c>
      <c r="K1391" s="48" t="s">
        <v>28</v>
      </c>
      <c r="L1391" s="47" t="s">
        <v>90</v>
      </c>
      <c r="M1391" s="44" t="s">
        <v>74</v>
      </c>
      <c r="N1391" s="78" t="s">
        <v>75</v>
      </c>
      <c r="O1391" s="78" t="s">
        <v>75</v>
      </c>
      <c r="P1391" s="78" t="s">
        <v>75</v>
      </c>
      <c r="Q1391" s="43" t="s">
        <v>2906</v>
      </c>
      <c r="R1391" s="53" t="s">
        <v>2153</v>
      </c>
      <c r="S1391" s="76">
        <v>518</v>
      </c>
      <c r="T1391" s="37">
        <v>1</v>
      </c>
      <c r="U1391" s="83">
        <v>1</v>
      </c>
      <c r="V1391" s="45">
        <f>SUMIF(ResumenCotizacion!$C:$C,E1391,ResumenCotizacion!$P:$P)</f>
        <v>0</v>
      </c>
      <c r="W1391" s="75">
        <f>IF(H1391="USD",S1391*SolCotizacion!$J$18,S1391)</f>
        <v>2138029.46</v>
      </c>
      <c r="X1391" s="3">
        <f>ROUND(W1391/(1-VLOOKUP("Total porcentaje:",ResumenCotizacion!$F:$H,3,0)),2)</f>
        <v>2138029.46</v>
      </c>
      <c r="Y1391" s="3">
        <f t="shared" si="65"/>
        <v>0</v>
      </c>
    </row>
    <row r="1392" spans="1:25" ht="14.25" x14ac:dyDescent="0.2">
      <c r="A1392" s="18" t="str">
        <f t="shared" si="63"/>
        <v>Catalogo principalOPEN VALUE - CSP GOBIERNODG7GMGF0D7D1-0002</v>
      </c>
      <c r="B1392" s="18" t="str">
        <f t="shared" si="64"/>
        <v>DG7GMGF0D7D1-0002OPEN VALUE - CSP GOBIERNO</v>
      </c>
      <c r="C1392" s="18"/>
      <c r="D1392" s="18" t="s">
        <v>122</v>
      </c>
      <c r="E1392" s="46" t="s">
        <v>2908</v>
      </c>
      <c r="F1392" s="85" t="s">
        <v>17</v>
      </c>
      <c r="G1392" s="18" t="s">
        <v>122</v>
      </c>
      <c r="H1392" s="45" t="s">
        <v>125</v>
      </c>
      <c r="I1392" s="18" t="s">
        <v>75</v>
      </c>
      <c r="J1392" s="49" t="s">
        <v>2909</v>
      </c>
      <c r="K1392" s="48" t="s">
        <v>28</v>
      </c>
      <c r="L1392" s="47" t="s">
        <v>90</v>
      </c>
      <c r="M1392" s="44" t="s">
        <v>74</v>
      </c>
      <c r="N1392" s="78" t="s">
        <v>75</v>
      </c>
      <c r="O1392" s="78" t="s">
        <v>75</v>
      </c>
      <c r="P1392" s="78" t="s">
        <v>75</v>
      </c>
      <c r="Q1392" s="43" t="s">
        <v>2908</v>
      </c>
      <c r="R1392" s="53" t="s">
        <v>2153</v>
      </c>
      <c r="S1392" s="76">
        <v>518</v>
      </c>
      <c r="T1392" s="37">
        <v>1</v>
      </c>
      <c r="U1392" s="83">
        <v>1</v>
      </c>
      <c r="V1392" s="45">
        <f>SUMIF(ResumenCotizacion!$C:$C,E1392,ResumenCotizacion!$P:$P)</f>
        <v>0</v>
      </c>
      <c r="W1392" s="75">
        <f>IF(H1392="USD",S1392*SolCotizacion!$J$18,S1392)</f>
        <v>2138029.46</v>
      </c>
      <c r="X1392" s="3">
        <f>ROUND(W1392/(1-VLOOKUP("Total porcentaje:",ResumenCotizacion!$F:$H,3,0)),2)</f>
        <v>2138029.46</v>
      </c>
      <c r="Y1392" s="3">
        <f t="shared" si="65"/>
        <v>0</v>
      </c>
    </row>
    <row r="1393" spans="1:25" ht="14.25" x14ac:dyDescent="0.2">
      <c r="A1393" s="18" t="str">
        <f t="shared" si="63"/>
        <v>Catalogo principalOPEN VALUE - CSP GOBIERNODG7GMGF0D7D7-0001</v>
      </c>
      <c r="B1393" s="18" t="str">
        <f t="shared" si="64"/>
        <v>DG7GMGF0D7D7-0001OPEN VALUE - CSP GOBIERNO</v>
      </c>
      <c r="C1393" s="18"/>
      <c r="D1393" s="18" t="s">
        <v>122</v>
      </c>
      <c r="E1393" s="46" t="s">
        <v>2910</v>
      </c>
      <c r="F1393" s="85" t="s">
        <v>17</v>
      </c>
      <c r="G1393" s="18" t="s">
        <v>122</v>
      </c>
      <c r="H1393" s="45" t="s">
        <v>125</v>
      </c>
      <c r="I1393" s="18" t="s">
        <v>75</v>
      </c>
      <c r="J1393" s="49" t="s">
        <v>2911</v>
      </c>
      <c r="K1393" s="48" t="s">
        <v>28</v>
      </c>
      <c r="L1393" s="47" t="s">
        <v>90</v>
      </c>
      <c r="M1393" s="44" t="s">
        <v>74</v>
      </c>
      <c r="N1393" s="78" t="s">
        <v>75</v>
      </c>
      <c r="O1393" s="78" t="s">
        <v>75</v>
      </c>
      <c r="P1393" s="78" t="s">
        <v>75</v>
      </c>
      <c r="Q1393" s="43" t="s">
        <v>2910</v>
      </c>
      <c r="R1393" s="53" t="s">
        <v>2153</v>
      </c>
      <c r="S1393" s="76">
        <v>1299</v>
      </c>
      <c r="T1393" s="37">
        <v>1</v>
      </c>
      <c r="U1393" s="83">
        <v>1</v>
      </c>
      <c r="V1393" s="45">
        <f>SUMIF(ResumenCotizacion!$C:$C,E1393,ResumenCotizacion!$P:$P)</f>
        <v>0</v>
      </c>
      <c r="W1393" s="75">
        <f>IF(H1393="USD",S1393*SolCotizacion!$J$18,S1393)</f>
        <v>5361583.53</v>
      </c>
      <c r="X1393" s="3">
        <f>ROUND(W1393/(1-VLOOKUP("Total porcentaje:",ResumenCotizacion!$F:$H,3,0)),2)</f>
        <v>5361583.53</v>
      </c>
      <c r="Y1393" s="3">
        <f t="shared" si="65"/>
        <v>0</v>
      </c>
    </row>
    <row r="1394" spans="1:25" ht="14.25" x14ac:dyDescent="0.2">
      <c r="A1394" s="18" t="str">
        <f t="shared" si="63"/>
        <v>Catalogo principalOPEN VALUE - CSP GOBIERNODG7GMGF0D7D8-0001</v>
      </c>
      <c r="B1394" s="18" t="str">
        <f t="shared" si="64"/>
        <v>DG7GMGF0D7D8-0001OPEN VALUE - CSP GOBIERNO</v>
      </c>
      <c r="C1394" s="18"/>
      <c r="D1394" s="18" t="s">
        <v>122</v>
      </c>
      <c r="E1394" s="46" t="s">
        <v>2912</v>
      </c>
      <c r="F1394" s="85" t="s">
        <v>17</v>
      </c>
      <c r="G1394" s="18" t="s">
        <v>122</v>
      </c>
      <c r="H1394" s="45" t="s">
        <v>125</v>
      </c>
      <c r="I1394" s="18" t="s">
        <v>75</v>
      </c>
      <c r="J1394" s="49" t="s">
        <v>2913</v>
      </c>
      <c r="K1394" s="48" t="s">
        <v>28</v>
      </c>
      <c r="L1394" s="47" t="s">
        <v>90</v>
      </c>
      <c r="M1394" s="44" t="s">
        <v>74</v>
      </c>
      <c r="N1394" s="78" t="s">
        <v>75</v>
      </c>
      <c r="O1394" s="78" t="s">
        <v>75</v>
      </c>
      <c r="P1394" s="78" t="s">
        <v>75</v>
      </c>
      <c r="Q1394" s="43" t="s">
        <v>2912</v>
      </c>
      <c r="R1394" s="53" t="s">
        <v>2153</v>
      </c>
      <c r="S1394" s="76">
        <v>782</v>
      </c>
      <c r="T1394" s="37">
        <v>1</v>
      </c>
      <c r="U1394" s="83">
        <v>1</v>
      </c>
      <c r="V1394" s="45">
        <f>SUMIF(ResumenCotizacion!$C:$C,E1394,ResumenCotizacion!$P:$P)</f>
        <v>0</v>
      </c>
      <c r="W1394" s="75">
        <f>IF(H1394="USD",S1394*SolCotizacion!$J$18,S1394)</f>
        <v>3227681.54</v>
      </c>
      <c r="X1394" s="3">
        <f>ROUND(W1394/(1-VLOOKUP("Total porcentaje:",ResumenCotizacion!$F:$H,3,0)),2)</f>
        <v>3227681.54</v>
      </c>
      <c r="Y1394" s="3">
        <f t="shared" si="65"/>
        <v>0</v>
      </c>
    </row>
    <row r="1395" spans="1:25" ht="14.25" x14ac:dyDescent="0.2">
      <c r="A1395" s="18" t="str">
        <f t="shared" si="63"/>
        <v>Catalogo principalOPEN VALUE - CSP GOBIERNODG7GMGF0D7D9-0002</v>
      </c>
      <c r="B1395" s="18" t="str">
        <f t="shared" si="64"/>
        <v>DG7GMGF0D7D9-0002OPEN VALUE - CSP GOBIERNO</v>
      </c>
      <c r="C1395" s="18"/>
      <c r="D1395" s="18" t="s">
        <v>122</v>
      </c>
      <c r="E1395" s="46" t="s">
        <v>2914</v>
      </c>
      <c r="F1395" s="85" t="s">
        <v>17</v>
      </c>
      <c r="G1395" s="18" t="s">
        <v>122</v>
      </c>
      <c r="H1395" s="45" t="s">
        <v>125</v>
      </c>
      <c r="I1395" s="18" t="s">
        <v>75</v>
      </c>
      <c r="J1395" s="49" t="s">
        <v>2915</v>
      </c>
      <c r="K1395" s="48" t="s">
        <v>28</v>
      </c>
      <c r="L1395" s="47" t="s">
        <v>90</v>
      </c>
      <c r="M1395" s="44" t="s">
        <v>74</v>
      </c>
      <c r="N1395" s="78" t="s">
        <v>75</v>
      </c>
      <c r="O1395" s="78" t="s">
        <v>75</v>
      </c>
      <c r="P1395" s="78" t="s">
        <v>75</v>
      </c>
      <c r="Q1395" s="43" t="s">
        <v>2914</v>
      </c>
      <c r="R1395" s="53" t="s">
        <v>2153</v>
      </c>
      <c r="S1395" s="76">
        <v>667</v>
      </c>
      <c r="T1395" s="37">
        <v>1</v>
      </c>
      <c r="U1395" s="83">
        <v>1</v>
      </c>
      <c r="V1395" s="45">
        <f>SUMIF(ResumenCotizacion!$C:$C,E1395,ResumenCotizacion!$P:$P)</f>
        <v>0</v>
      </c>
      <c r="W1395" s="75">
        <f>IF(H1395="USD",S1395*SolCotizacion!$J$18,S1395)</f>
        <v>2753022.49</v>
      </c>
      <c r="X1395" s="3">
        <f>ROUND(W1395/(1-VLOOKUP("Total porcentaje:",ResumenCotizacion!$F:$H,3,0)),2)</f>
        <v>2753022.49</v>
      </c>
      <c r="Y1395" s="3">
        <f t="shared" si="65"/>
        <v>0</v>
      </c>
    </row>
    <row r="1396" spans="1:25" ht="14.25" x14ac:dyDescent="0.2">
      <c r="A1396" s="18" t="str">
        <f t="shared" si="63"/>
        <v>Catalogo principalOPEN VALUE - CSP GOBIERNODG7GMGF0D7DB-0002</v>
      </c>
      <c r="B1396" s="18" t="str">
        <f t="shared" si="64"/>
        <v>DG7GMGF0D7DB-0002OPEN VALUE - CSP GOBIERNO</v>
      </c>
      <c r="C1396" s="18"/>
      <c r="D1396" s="18" t="s">
        <v>122</v>
      </c>
      <c r="E1396" s="46" t="s">
        <v>2916</v>
      </c>
      <c r="F1396" s="85" t="s">
        <v>17</v>
      </c>
      <c r="G1396" s="18" t="s">
        <v>122</v>
      </c>
      <c r="H1396" s="45" t="s">
        <v>125</v>
      </c>
      <c r="I1396" s="18" t="s">
        <v>75</v>
      </c>
      <c r="J1396" s="49" t="s">
        <v>2917</v>
      </c>
      <c r="K1396" s="48" t="s">
        <v>28</v>
      </c>
      <c r="L1396" s="47" t="s">
        <v>90</v>
      </c>
      <c r="M1396" s="44" t="s">
        <v>74</v>
      </c>
      <c r="N1396" s="78" t="s">
        <v>75</v>
      </c>
      <c r="O1396" s="78" t="s">
        <v>75</v>
      </c>
      <c r="P1396" s="78" t="s">
        <v>75</v>
      </c>
      <c r="Q1396" s="43" t="s">
        <v>2916</v>
      </c>
      <c r="R1396" s="53" t="s">
        <v>2153</v>
      </c>
      <c r="S1396" s="76">
        <v>356</v>
      </c>
      <c r="T1396" s="37">
        <v>1</v>
      </c>
      <c r="U1396" s="83">
        <v>1</v>
      </c>
      <c r="V1396" s="45">
        <f>SUMIF(ResumenCotizacion!$C:$C,E1396,ResumenCotizacion!$P:$P)</f>
        <v>0</v>
      </c>
      <c r="W1396" s="75">
        <f>IF(H1396="USD",S1396*SolCotizacion!$J$18,S1396)</f>
        <v>1469379.32</v>
      </c>
      <c r="X1396" s="3">
        <f>ROUND(W1396/(1-VLOOKUP("Total porcentaje:",ResumenCotizacion!$F:$H,3,0)),2)</f>
        <v>1469379.32</v>
      </c>
      <c r="Y1396" s="3">
        <f t="shared" si="65"/>
        <v>0</v>
      </c>
    </row>
    <row r="1397" spans="1:25" ht="14.25" x14ac:dyDescent="0.2">
      <c r="A1397" s="18" t="str">
        <f t="shared" si="63"/>
        <v>Catalogo principalCSP ACADEMICOf889f18a-cceb-4ac8-8f76-1e6ea97256a0</v>
      </c>
      <c r="B1397" s="18" t="str">
        <f t="shared" si="64"/>
        <v>f889f18a-cceb-4ac8-8f76-1e6ea97256a0CSP ACADEMICO</v>
      </c>
      <c r="C1397" s="18"/>
      <c r="D1397" s="18" t="s">
        <v>122</v>
      </c>
      <c r="E1397" s="46" t="s">
        <v>2918</v>
      </c>
      <c r="F1397" s="87" t="s">
        <v>1339</v>
      </c>
      <c r="G1397" s="18" t="s">
        <v>122</v>
      </c>
      <c r="H1397" s="45" t="s">
        <v>125</v>
      </c>
      <c r="I1397" s="18" t="s">
        <v>75</v>
      </c>
      <c r="J1397" s="49" t="s">
        <v>2919</v>
      </c>
      <c r="K1397" s="48" t="s">
        <v>28</v>
      </c>
      <c r="L1397" s="47" t="s">
        <v>90</v>
      </c>
      <c r="M1397" s="44" t="s">
        <v>74</v>
      </c>
      <c r="N1397" s="78" t="s">
        <v>75</v>
      </c>
      <c r="O1397" s="78" t="s">
        <v>75</v>
      </c>
      <c r="P1397" s="78" t="s">
        <v>75</v>
      </c>
      <c r="Q1397" s="43" t="s">
        <v>2918</v>
      </c>
      <c r="R1397" s="53" t="s">
        <v>76</v>
      </c>
      <c r="S1397" s="76">
        <v>150</v>
      </c>
      <c r="T1397" s="37">
        <v>1</v>
      </c>
      <c r="U1397" s="83">
        <v>1</v>
      </c>
      <c r="V1397" s="45">
        <f>SUMIF(ResumenCotizacion!$C:$C,E1397,ResumenCotizacion!$P:$P)</f>
        <v>0</v>
      </c>
      <c r="W1397" s="75">
        <f>IF(H1397="USD",S1397*SolCotizacion!$J$18,S1397)</f>
        <v>619120.5</v>
      </c>
      <c r="X1397" s="3">
        <f>ROUND(W1397/(1-VLOOKUP("Total porcentaje:",ResumenCotizacion!$F:$H,3,0)),2)</f>
        <v>619120.5</v>
      </c>
      <c r="Y1397" s="3">
        <f t="shared" si="65"/>
        <v>0</v>
      </c>
    </row>
    <row r="1398" spans="1:25" ht="14.25" x14ac:dyDescent="0.2">
      <c r="A1398" s="18" t="str">
        <f t="shared" si="63"/>
        <v>Catalogo principalCSP ACADEMICO6e93ecad-e7dd-4158-b038-65f3d160b736</v>
      </c>
      <c r="B1398" s="18" t="str">
        <f t="shared" si="64"/>
        <v>6e93ecad-e7dd-4158-b038-65f3d160b736CSP ACADEMICO</v>
      </c>
      <c r="C1398" s="18"/>
      <c r="D1398" s="18" t="s">
        <v>122</v>
      </c>
      <c r="E1398" s="46" t="s">
        <v>2920</v>
      </c>
      <c r="F1398" s="87" t="s">
        <v>1339</v>
      </c>
      <c r="G1398" s="18" t="s">
        <v>122</v>
      </c>
      <c r="H1398" s="45" t="s">
        <v>125</v>
      </c>
      <c r="I1398" s="18" t="s">
        <v>75</v>
      </c>
      <c r="J1398" s="49" t="s">
        <v>2921</v>
      </c>
      <c r="K1398" s="48" t="s">
        <v>28</v>
      </c>
      <c r="L1398" s="47" t="s">
        <v>90</v>
      </c>
      <c r="M1398" s="44" t="s">
        <v>74</v>
      </c>
      <c r="N1398" s="78" t="s">
        <v>75</v>
      </c>
      <c r="O1398" s="78" t="s">
        <v>75</v>
      </c>
      <c r="P1398" s="78" t="s">
        <v>75</v>
      </c>
      <c r="Q1398" s="43" t="s">
        <v>2920</v>
      </c>
      <c r="R1398" s="53" t="s">
        <v>76</v>
      </c>
      <c r="S1398" s="76">
        <v>22</v>
      </c>
      <c r="T1398" s="37">
        <v>1</v>
      </c>
      <c r="U1398" s="83">
        <v>1</v>
      </c>
      <c r="V1398" s="45">
        <f>SUMIF(ResumenCotizacion!$C:$C,E1398,ResumenCotizacion!$P:$P)</f>
        <v>0</v>
      </c>
      <c r="W1398" s="75">
        <f>IF(H1398="USD",S1398*SolCotizacion!$J$18,S1398)</f>
        <v>90804.340000000011</v>
      </c>
      <c r="X1398" s="3">
        <f>ROUND(W1398/(1-VLOOKUP("Total porcentaje:",ResumenCotizacion!$F:$H,3,0)),2)</f>
        <v>90804.34</v>
      </c>
      <c r="Y1398" s="3">
        <f t="shared" si="65"/>
        <v>0</v>
      </c>
    </row>
    <row r="1399" spans="1:25" ht="14.25" x14ac:dyDescent="0.2">
      <c r="A1399" s="18" t="str">
        <f t="shared" si="63"/>
        <v>Catalogo principalCSP ACADEMICOa66cb0f3-567d-416e-b4f7-164a2738a57f</v>
      </c>
      <c r="B1399" s="18" t="str">
        <f t="shared" si="64"/>
        <v>a66cb0f3-567d-416e-b4f7-164a2738a57fCSP ACADEMICO</v>
      </c>
      <c r="C1399" s="18"/>
      <c r="D1399" s="18" t="s">
        <v>122</v>
      </c>
      <c r="E1399" s="46" t="s">
        <v>2922</v>
      </c>
      <c r="F1399" s="87" t="s">
        <v>1339</v>
      </c>
      <c r="G1399" s="18" t="s">
        <v>122</v>
      </c>
      <c r="H1399" s="45" t="s">
        <v>125</v>
      </c>
      <c r="I1399" s="18" t="s">
        <v>75</v>
      </c>
      <c r="J1399" s="49" t="s">
        <v>2923</v>
      </c>
      <c r="K1399" s="48" t="s">
        <v>28</v>
      </c>
      <c r="L1399" s="47" t="s">
        <v>90</v>
      </c>
      <c r="M1399" s="44" t="s">
        <v>74</v>
      </c>
      <c r="N1399" s="78" t="s">
        <v>75</v>
      </c>
      <c r="O1399" s="78" t="s">
        <v>75</v>
      </c>
      <c r="P1399" s="78" t="s">
        <v>75</v>
      </c>
      <c r="Q1399" s="43" t="s">
        <v>2922</v>
      </c>
      <c r="R1399" s="53" t="s">
        <v>76</v>
      </c>
      <c r="S1399" s="76">
        <v>16</v>
      </c>
      <c r="T1399" s="37">
        <v>1</v>
      </c>
      <c r="U1399" s="83">
        <v>1</v>
      </c>
      <c r="V1399" s="45">
        <f>SUMIF(ResumenCotizacion!$C:$C,E1399,ResumenCotizacion!$P:$P)</f>
        <v>0</v>
      </c>
      <c r="W1399" s="75">
        <f>IF(H1399="USD",S1399*SolCotizacion!$J$18,S1399)</f>
        <v>66039.520000000004</v>
      </c>
      <c r="X1399" s="3">
        <f>ROUND(W1399/(1-VLOOKUP("Total porcentaje:",ResumenCotizacion!$F:$H,3,0)),2)</f>
        <v>66039.520000000004</v>
      </c>
      <c r="Y1399" s="3">
        <f t="shared" si="65"/>
        <v>0</v>
      </c>
    </row>
    <row r="1400" spans="1:25" ht="14.25" x14ac:dyDescent="0.2">
      <c r="A1400" s="18" t="str">
        <f t="shared" si="63"/>
        <v>Catalogo principalCSP ACADEMICO0638ef49-32fe-4115-a87f-559506a04934</v>
      </c>
      <c r="B1400" s="18" t="str">
        <f t="shared" si="64"/>
        <v>0638ef49-32fe-4115-a87f-559506a04934CSP ACADEMICO</v>
      </c>
      <c r="C1400" s="18"/>
      <c r="D1400" s="18" t="s">
        <v>122</v>
      </c>
      <c r="E1400" s="46" t="s">
        <v>2924</v>
      </c>
      <c r="F1400" s="87" t="s">
        <v>1339</v>
      </c>
      <c r="G1400" s="18" t="s">
        <v>122</v>
      </c>
      <c r="H1400" s="45" t="s">
        <v>125</v>
      </c>
      <c r="I1400" s="18" t="s">
        <v>75</v>
      </c>
      <c r="J1400" s="49" t="s">
        <v>2925</v>
      </c>
      <c r="K1400" s="48" t="s">
        <v>28</v>
      </c>
      <c r="L1400" s="47" t="s">
        <v>90</v>
      </c>
      <c r="M1400" s="44" t="s">
        <v>74</v>
      </c>
      <c r="N1400" s="78" t="s">
        <v>75</v>
      </c>
      <c r="O1400" s="78" t="s">
        <v>75</v>
      </c>
      <c r="P1400" s="78" t="s">
        <v>75</v>
      </c>
      <c r="Q1400" s="43" t="s">
        <v>2924</v>
      </c>
      <c r="R1400" s="53" t="s">
        <v>76</v>
      </c>
      <c r="S1400" s="76">
        <v>2.2999999999999998</v>
      </c>
      <c r="T1400" s="37">
        <v>1</v>
      </c>
      <c r="U1400" s="83">
        <v>1</v>
      </c>
      <c r="V1400" s="45">
        <f>SUMIF(ResumenCotizacion!$C:$C,E1400,ResumenCotizacion!$P:$P)</f>
        <v>0</v>
      </c>
      <c r="W1400" s="75">
        <f>IF(H1400="USD",S1400*SolCotizacion!$J$18,S1400)</f>
        <v>9493.1810000000005</v>
      </c>
      <c r="X1400" s="3">
        <f>ROUND(W1400/(1-VLOOKUP("Total porcentaje:",ResumenCotizacion!$F:$H,3,0)),2)</f>
        <v>9493.18</v>
      </c>
      <c r="Y1400" s="3">
        <f t="shared" si="65"/>
        <v>0</v>
      </c>
    </row>
    <row r="1401" spans="1:25" ht="14.25" x14ac:dyDescent="0.2">
      <c r="A1401" s="18" t="str">
        <f t="shared" si="63"/>
        <v>Catalogo principalCSP ACADEMICO051934f3-5341-48fe-90ac-59a0ae9960d4</v>
      </c>
      <c r="B1401" s="18" t="str">
        <f t="shared" si="64"/>
        <v>051934f3-5341-48fe-90ac-59a0ae9960d4CSP ACADEMICO</v>
      </c>
      <c r="C1401" s="18"/>
      <c r="D1401" s="18" t="s">
        <v>122</v>
      </c>
      <c r="E1401" s="46" t="s">
        <v>2926</v>
      </c>
      <c r="F1401" s="87" t="s">
        <v>1339</v>
      </c>
      <c r="G1401" s="18" t="s">
        <v>122</v>
      </c>
      <c r="H1401" s="45" t="s">
        <v>125</v>
      </c>
      <c r="I1401" s="18" t="s">
        <v>75</v>
      </c>
      <c r="J1401" s="49" t="s">
        <v>2927</v>
      </c>
      <c r="K1401" s="48" t="s">
        <v>28</v>
      </c>
      <c r="L1401" s="47" t="s">
        <v>90</v>
      </c>
      <c r="M1401" s="44" t="s">
        <v>74</v>
      </c>
      <c r="N1401" s="78" t="s">
        <v>75</v>
      </c>
      <c r="O1401" s="78" t="s">
        <v>75</v>
      </c>
      <c r="P1401" s="78" t="s">
        <v>75</v>
      </c>
      <c r="Q1401" s="43" t="s">
        <v>2926</v>
      </c>
      <c r="R1401" s="53" t="s">
        <v>76</v>
      </c>
      <c r="S1401" s="76">
        <v>8.3000000000000007</v>
      </c>
      <c r="T1401" s="37">
        <v>1</v>
      </c>
      <c r="U1401" s="83">
        <v>1</v>
      </c>
      <c r="V1401" s="45">
        <f>SUMIF(ResumenCotizacion!$C:$C,E1401,ResumenCotizacion!$P:$P)</f>
        <v>0</v>
      </c>
      <c r="W1401" s="75">
        <f>IF(H1401="USD",S1401*SolCotizacion!$J$18,S1401)</f>
        <v>34258.001000000004</v>
      </c>
      <c r="X1401" s="3">
        <f>ROUND(W1401/(1-VLOOKUP("Total porcentaje:",ResumenCotizacion!$F:$H,3,0)),2)</f>
        <v>34258</v>
      </c>
      <c r="Y1401" s="3">
        <f t="shared" si="65"/>
        <v>0</v>
      </c>
    </row>
    <row r="1402" spans="1:25" ht="14.25" x14ac:dyDescent="0.2">
      <c r="A1402" s="18" t="str">
        <f t="shared" si="63"/>
        <v>Catalogo principalCSP ACADEMICO06339642-9043-498c-9d95-e2d4787fdbd0</v>
      </c>
      <c r="B1402" s="18" t="str">
        <f t="shared" si="64"/>
        <v>06339642-9043-498c-9d95-e2d4787fdbd0CSP ACADEMICO</v>
      </c>
      <c r="C1402" s="18"/>
      <c r="D1402" s="18" t="s">
        <v>122</v>
      </c>
      <c r="E1402" s="46" t="s">
        <v>2928</v>
      </c>
      <c r="F1402" s="87" t="s">
        <v>1339</v>
      </c>
      <c r="G1402" s="18" t="s">
        <v>122</v>
      </c>
      <c r="H1402" s="45" t="s">
        <v>125</v>
      </c>
      <c r="I1402" s="18" t="s">
        <v>75</v>
      </c>
      <c r="J1402" s="49" t="s">
        <v>2929</v>
      </c>
      <c r="K1402" s="48" t="s">
        <v>28</v>
      </c>
      <c r="L1402" s="47" t="s">
        <v>90</v>
      </c>
      <c r="M1402" s="44" t="s">
        <v>74</v>
      </c>
      <c r="N1402" s="78" t="s">
        <v>75</v>
      </c>
      <c r="O1402" s="78" t="s">
        <v>75</v>
      </c>
      <c r="P1402" s="78" t="s">
        <v>75</v>
      </c>
      <c r="Q1402" s="43" t="s">
        <v>2928</v>
      </c>
      <c r="R1402" s="53" t="s">
        <v>76</v>
      </c>
      <c r="S1402" s="76">
        <v>371.3</v>
      </c>
      <c r="T1402" s="37">
        <v>1</v>
      </c>
      <c r="U1402" s="83">
        <v>1</v>
      </c>
      <c r="V1402" s="45">
        <f>SUMIF(ResumenCotizacion!$C:$C,E1402,ResumenCotizacion!$P:$P)</f>
        <v>0</v>
      </c>
      <c r="W1402" s="75">
        <f>IF(H1402="USD",S1402*SolCotizacion!$J$18,S1402)</f>
        <v>1532529.611</v>
      </c>
      <c r="X1402" s="3">
        <f>ROUND(W1402/(1-VLOOKUP("Total porcentaje:",ResumenCotizacion!$F:$H,3,0)),2)</f>
        <v>1532529.61</v>
      </c>
      <c r="Y1402" s="3">
        <f t="shared" si="65"/>
        <v>0</v>
      </c>
    </row>
    <row r="1403" spans="1:25" ht="14.25" x14ac:dyDescent="0.2">
      <c r="A1403" s="18" t="str">
        <f t="shared" si="63"/>
        <v>Catalogo principalCSP ACADEMICO06e54a59-a321-44e7-adc4-808a926537f9</v>
      </c>
      <c r="B1403" s="18" t="str">
        <f t="shared" si="64"/>
        <v>06e54a59-a321-44e7-adc4-808a926537f9CSP ACADEMICO</v>
      </c>
      <c r="C1403" s="18"/>
      <c r="D1403" s="18" t="s">
        <v>122</v>
      </c>
      <c r="E1403" s="46" t="s">
        <v>2930</v>
      </c>
      <c r="F1403" s="87" t="s">
        <v>1339</v>
      </c>
      <c r="G1403" s="18" t="s">
        <v>122</v>
      </c>
      <c r="H1403" s="45" t="s">
        <v>125</v>
      </c>
      <c r="I1403" s="18" t="s">
        <v>75</v>
      </c>
      <c r="J1403" s="49" t="s">
        <v>2931</v>
      </c>
      <c r="K1403" s="48" t="s">
        <v>28</v>
      </c>
      <c r="L1403" s="47" t="s">
        <v>90</v>
      </c>
      <c r="M1403" s="44" t="s">
        <v>74</v>
      </c>
      <c r="N1403" s="78" t="s">
        <v>75</v>
      </c>
      <c r="O1403" s="78" t="s">
        <v>75</v>
      </c>
      <c r="P1403" s="78" t="s">
        <v>75</v>
      </c>
      <c r="Q1403" s="43" t="s">
        <v>2930</v>
      </c>
      <c r="R1403" s="53" t="s">
        <v>76</v>
      </c>
      <c r="S1403" s="76">
        <v>6</v>
      </c>
      <c r="T1403" s="37">
        <v>1</v>
      </c>
      <c r="U1403" s="83">
        <v>1</v>
      </c>
      <c r="V1403" s="45">
        <f>SUMIF(ResumenCotizacion!$C:$C,E1403,ResumenCotizacion!$P:$P)</f>
        <v>0</v>
      </c>
      <c r="W1403" s="75">
        <f>IF(H1403="USD",S1403*SolCotizacion!$J$18,S1403)</f>
        <v>24764.82</v>
      </c>
      <c r="X1403" s="3">
        <f>ROUND(W1403/(1-VLOOKUP("Total porcentaje:",ResumenCotizacion!$F:$H,3,0)),2)</f>
        <v>24764.82</v>
      </c>
      <c r="Y1403" s="3">
        <f t="shared" si="65"/>
        <v>0</v>
      </c>
    </row>
    <row r="1404" spans="1:25" ht="14.25" x14ac:dyDescent="0.2">
      <c r="A1404" s="18" t="str">
        <f t="shared" si="63"/>
        <v>Catalogo principalCSP ACADEMICO0aef564a-ac33-489b-b3f3-28695170298b</v>
      </c>
      <c r="B1404" s="18" t="str">
        <f t="shared" si="64"/>
        <v>0aef564a-ac33-489b-b3f3-28695170298bCSP ACADEMICO</v>
      </c>
      <c r="C1404" s="18"/>
      <c r="D1404" s="18" t="s">
        <v>122</v>
      </c>
      <c r="E1404" s="46" t="s">
        <v>2932</v>
      </c>
      <c r="F1404" s="87" t="s">
        <v>1339</v>
      </c>
      <c r="G1404" s="18" t="s">
        <v>122</v>
      </c>
      <c r="H1404" s="45" t="s">
        <v>125</v>
      </c>
      <c r="I1404" s="18" t="s">
        <v>75</v>
      </c>
      <c r="J1404" s="49" t="s">
        <v>2933</v>
      </c>
      <c r="K1404" s="48" t="s">
        <v>28</v>
      </c>
      <c r="L1404" s="47" t="s">
        <v>90</v>
      </c>
      <c r="M1404" s="44" t="s">
        <v>74</v>
      </c>
      <c r="N1404" s="78" t="s">
        <v>75</v>
      </c>
      <c r="O1404" s="78" t="s">
        <v>75</v>
      </c>
      <c r="P1404" s="78" t="s">
        <v>75</v>
      </c>
      <c r="Q1404" s="43" t="s">
        <v>2932</v>
      </c>
      <c r="R1404" s="53" t="s">
        <v>76</v>
      </c>
      <c r="S1404" s="76">
        <v>1200</v>
      </c>
      <c r="T1404" s="37">
        <v>1</v>
      </c>
      <c r="U1404" s="83">
        <v>1</v>
      </c>
      <c r="V1404" s="45">
        <f>SUMIF(ResumenCotizacion!$C:$C,E1404,ResumenCotizacion!$P:$P)</f>
        <v>0</v>
      </c>
      <c r="W1404" s="75">
        <f>IF(H1404="USD",S1404*SolCotizacion!$J$18,S1404)</f>
        <v>4952964</v>
      </c>
      <c r="X1404" s="3">
        <f>ROUND(W1404/(1-VLOOKUP("Total porcentaje:",ResumenCotizacion!$F:$H,3,0)),2)</f>
        <v>4952964</v>
      </c>
      <c r="Y1404" s="3">
        <f t="shared" si="65"/>
        <v>0</v>
      </c>
    </row>
    <row r="1405" spans="1:25" ht="14.25" x14ac:dyDescent="0.2">
      <c r="A1405" s="18" t="str">
        <f t="shared" si="63"/>
        <v>Catalogo principalCSP ACADEMICO0dba3128-7dd9-4961-a3f5-5fc651a49461</v>
      </c>
      <c r="B1405" s="18" t="str">
        <f t="shared" si="64"/>
        <v>0dba3128-7dd9-4961-a3f5-5fc651a49461CSP ACADEMICO</v>
      </c>
      <c r="C1405" s="18"/>
      <c r="D1405" s="18" t="s">
        <v>122</v>
      </c>
      <c r="E1405" s="46" t="s">
        <v>2934</v>
      </c>
      <c r="F1405" s="87" t="s">
        <v>1339</v>
      </c>
      <c r="G1405" s="18" t="s">
        <v>122</v>
      </c>
      <c r="H1405" s="45" t="s">
        <v>125</v>
      </c>
      <c r="I1405" s="18" t="s">
        <v>75</v>
      </c>
      <c r="J1405" s="49" t="s">
        <v>2935</v>
      </c>
      <c r="K1405" s="48" t="s">
        <v>28</v>
      </c>
      <c r="L1405" s="47" t="s">
        <v>90</v>
      </c>
      <c r="M1405" s="44" t="s">
        <v>74</v>
      </c>
      <c r="N1405" s="78" t="s">
        <v>75</v>
      </c>
      <c r="O1405" s="78" t="s">
        <v>75</v>
      </c>
      <c r="P1405" s="78" t="s">
        <v>75</v>
      </c>
      <c r="Q1405" s="43" t="s">
        <v>2934</v>
      </c>
      <c r="R1405" s="53" t="s">
        <v>76</v>
      </c>
      <c r="S1405" s="76">
        <v>123.8</v>
      </c>
      <c r="T1405" s="37">
        <v>1</v>
      </c>
      <c r="U1405" s="83">
        <v>1</v>
      </c>
      <c r="V1405" s="45">
        <f>SUMIF(ResumenCotizacion!$C:$C,E1405,ResumenCotizacion!$P:$P)</f>
        <v>0</v>
      </c>
      <c r="W1405" s="75">
        <f>IF(H1405="USD",S1405*SolCotizacion!$J$18,S1405)</f>
        <v>510980.78600000002</v>
      </c>
      <c r="X1405" s="3">
        <f>ROUND(W1405/(1-VLOOKUP("Total porcentaje:",ResumenCotizacion!$F:$H,3,0)),2)</f>
        <v>510980.79</v>
      </c>
      <c r="Y1405" s="3">
        <f t="shared" si="65"/>
        <v>0</v>
      </c>
    </row>
    <row r="1406" spans="1:25" ht="14.25" x14ac:dyDescent="0.2">
      <c r="A1406" s="18" t="str">
        <f t="shared" si="63"/>
        <v>Catalogo principalCSP ACADEMICO1514cecb-2ad3-4dc8-80d1-42395817777a</v>
      </c>
      <c r="B1406" s="18" t="str">
        <f t="shared" si="64"/>
        <v>1514cecb-2ad3-4dc8-80d1-42395817777aCSP ACADEMICO</v>
      </c>
      <c r="C1406" s="18"/>
      <c r="D1406" s="18" t="s">
        <v>122</v>
      </c>
      <c r="E1406" s="46" t="s">
        <v>2936</v>
      </c>
      <c r="F1406" s="87" t="s">
        <v>1339</v>
      </c>
      <c r="G1406" s="18" t="s">
        <v>122</v>
      </c>
      <c r="H1406" s="45" t="s">
        <v>125</v>
      </c>
      <c r="I1406" s="18" t="s">
        <v>75</v>
      </c>
      <c r="J1406" s="49" t="s">
        <v>2937</v>
      </c>
      <c r="K1406" s="48" t="s">
        <v>28</v>
      </c>
      <c r="L1406" s="47" t="s">
        <v>90</v>
      </c>
      <c r="M1406" s="44" t="s">
        <v>74</v>
      </c>
      <c r="N1406" s="78" t="s">
        <v>75</v>
      </c>
      <c r="O1406" s="78" t="s">
        <v>75</v>
      </c>
      <c r="P1406" s="78" t="s">
        <v>75</v>
      </c>
      <c r="Q1406" s="43" t="s">
        <v>2936</v>
      </c>
      <c r="R1406" s="53" t="s">
        <v>76</v>
      </c>
      <c r="S1406" s="76">
        <v>49.5</v>
      </c>
      <c r="T1406" s="37">
        <v>1</v>
      </c>
      <c r="U1406" s="83">
        <v>1</v>
      </c>
      <c r="V1406" s="45">
        <f>SUMIF(ResumenCotizacion!$C:$C,E1406,ResumenCotizacion!$P:$P)</f>
        <v>0</v>
      </c>
      <c r="W1406" s="75">
        <f>IF(H1406="USD",S1406*SolCotizacion!$J$18,S1406)</f>
        <v>204309.76500000001</v>
      </c>
      <c r="X1406" s="3">
        <f>ROUND(W1406/(1-VLOOKUP("Total porcentaje:",ResumenCotizacion!$F:$H,3,0)),2)</f>
        <v>204309.77</v>
      </c>
      <c r="Y1406" s="3">
        <f t="shared" si="65"/>
        <v>0</v>
      </c>
    </row>
    <row r="1407" spans="1:25" ht="14.25" x14ac:dyDescent="0.2">
      <c r="A1407" s="18" t="str">
        <f t="shared" si="63"/>
        <v>Catalogo principalCSP ACADEMICO18884f43-dc34-40f8-a5d4-042b50d6896d</v>
      </c>
      <c r="B1407" s="18" t="str">
        <f t="shared" si="64"/>
        <v>18884f43-dc34-40f8-a5d4-042b50d6896dCSP ACADEMICO</v>
      </c>
      <c r="C1407" s="18"/>
      <c r="D1407" s="18" t="s">
        <v>122</v>
      </c>
      <c r="E1407" s="46" t="s">
        <v>2938</v>
      </c>
      <c r="F1407" s="87" t="s">
        <v>1339</v>
      </c>
      <c r="G1407" s="18" t="s">
        <v>122</v>
      </c>
      <c r="H1407" s="45" t="s">
        <v>125</v>
      </c>
      <c r="I1407" s="18" t="s">
        <v>75</v>
      </c>
      <c r="J1407" s="49" t="s">
        <v>2939</v>
      </c>
      <c r="K1407" s="48" t="s">
        <v>28</v>
      </c>
      <c r="L1407" s="47" t="s">
        <v>90</v>
      </c>
      <c r="M1407" s="44" t="s">
        <v>74</v>
      </c>
      <c r="N1407" s="78" t="s">
        <v>75</v>
      </c>
      <c r="O1407" s="78" t="s">
        <v>75</v>
      </c>
      <c r="P1407" s="78" t="s">
        <v>75</v>
      </c>
      <c r="Q1407" s="43" t="s">
        <v>2938</v>
      </c>
      <c r="R1407" s="53" t="s">
        <v>76</v>
      </c>
      <c r="S1407" s="76">
        <v>41.3</v>
      </c>
      <c r="T1407" s="37">
        <v>1</v>
      </c>
      <c r="U1407" s="83">
        <v>1</v>
      </c>
      <c r="V1407" s="45">
        <f>SUMIF(ResumenCotizacion!$C:$C,E1407,ResumenCotizacion!$P:$P)</f>
        <v>0</v>
      </c>
      <c r="W1407" s="75">
        <f>IF(H1407="USD",S1407*SolCotizacion!$J$18,S1407)</f>
        <v>170464.511</v>
      </c>
      <c r="X1407" s="3">
        <f>ROUND(W1407/(1-VLOOKUP("Total porcentaje:",ResumenCotizacion!$F:$H,3,0)),2)</f>
        <v>170464.51</v>
      </c>
      <c r="Y1407" s="3">
        <f t="shared" si="65"/>
        <v>0</v>
      </c>
    </row>
    <row r="1408" spans="1:25" ht="14.25" x14ac:dyDescent="0.2">
      <c r="A1408" s="18" t="str">
        <f t="shared" si="63"/>
        <v>Catalogo principalCSP ACADEMICO1f4b4375-3185-40cf-b044-117fe3b102c6</v>
      </c>
      <c r="B1408" s="18" t="str">
        <f t="shared" si="64"/>
        <v>1f4b4375-3185-40cf-b044-117fe3b102c6CSP ACADEMICO</v>
      </c>
      <c r="C1408" s="18"/>
      <c r="D1408" s="18" t="s">
        <v>122</v>
      </c>
      <c r="E1408" s="46" t="s">
        <v>2940</v>
      </c>
      <c r="F1408" s="87" t="s">
        <v>1339</v>
      </c>
      <c r="G1408" s="18" t="s">
        <v>122</v>
      </c>
      <c r="H1408" s="45" t="s">
        <v>125</v>
      </c>
      <c r="I1408" s="18" t="s">
        <v>75</v>
      </c>
      <c r="J1408" s="49" t="s">
        <v>2941</v>
      </c>
      <c r="K1408" s="48" t="s">
        <v>28</v>
      </c>
      <c r="L1408" s="47" t="s">
        <v>90</v>
      </c>
      <c r="M1408" s="44" t="s">
        <v>74</v>
      </c>
      <c r="N1408" s="78" t="s">
        <v>75</v>
      </c>
      <c r="O1408" s="78" t="s">
        <v>75</v>
      </c>
      <c r="P1408" s="78" t="s">
        <v>75</v>
      </c>
      <c r="Q1408" s="43" t="s">
        <v>2940</v>
      </c>
      <c r="R1408" s="53" t="s">
        <v>76</v>
      </c>
      <c r="S1408" s="76">
        <v>8</v>
      </c>
      <c r="T1408" s="37">
        <v>1</v>
      </c>
      <c r="U1408" s="83">
        <v>1</v>
      </c>
      <c r="V1408" s="45">
        <f>SUMIF(ResumenCotizacion!$C:$C,E1408,ResumenCotizacion!$P:$P)</f>
        <v>0</v>
      </c>
      <c r="W1408" s="75">
        <f>IF(H1408="USD",S1408*SolCotizacion!$J$18,S1408)</f>
        <v>33019.760000000002</v>
      </c>
      <c r="X1408" s="3">
        <f>ROUND(W1408/(1-VLOOKUP("Total porcentaje:",ResumenCotizacion!$F:$H,3,0)),2)</f>
        <v>33019.760000000002</v>
      </c>
      <c r="Y1408" s="3">
        <f t="shared" si="65"/>
        <v>0</v>
      </c>
    </row>
    <row r="1409" spans="1:25" ht="14.25" x14ac:dyDescent="0.2">
      <c r="A1409" s="18" t="str">
        <f t="shared" si="63"/>
        <v>Catalogo principalCSP ACADEMICO1f61964f-86e0-4821-81ed-eebe194de173</v>
      </c>
      <c r="B1409" s="18" t="str">
        <f t="shared" si="64"/>
        <v>1f61964f-86e0-4821-81ed-eebe194de173CSP ACADEMICO</v>
      </c>
      <c r="C1409" s="18"/>
      <c r="D1409" s="18" t="s">
        <v>122</v>
      </c>
      <c r="E1409" s="46" t="s">
        <v>2942</v>
      </c>
      <c r="F1409" s="87" t="s">
        <v>1339</v>
      </c>
      <c r="G1409" s="18" t="s">
        <v>122</v>
      </c>
      <c r="H1409" s="45" t="s">
        <v>125</v>
      </c>
      <c r="I1409" s="18" t="s">
        <v>75</v>
      </c>
      <c r="J1409" s="49" t="s">
        <v>2943</v>
      </c>
      <c r="K1409" s="48" t="s">
        <v>28</v>
      </c>
      <c r="L1409" s="47" t="s">
        <v>90</v>
      </c>
      <c r="M1409" s="44" t="s">
        <v>74</v>
      </c>
      <c r="N1409" s="78" t="s">
        <v>75</v>
      </c>
      <c r="O1409" s="78" t="s">
        <v>75</v>
      </c>
      <c r="P1409" s="78" t="s">
        <v>75</v>
      </c>
      <c r="Q1409" s="43" t="s">
        <v>2942</v>
      </c>
      <c r="R1409" s="53" t="s">
        <v>76</v>
      </c>
      <c r="S1409" s="76">
        <v>0.8</v>
      </c>
      <c r="T1409" s="37">
        <v>1</v>
      </c>
      <c r="U1409" s="83">
        <v>1</v>
      </c>
      <c r="V1409" s="45">
        <f>SUMIF(ResumenCotizacion!$C:$C,E1409,ResumenCotizacion!$P:$P)</f>
        <v>0</v>
      </c>
      <c r="W1409" s="75">
        <f>IF(H1409="USD",S1409*SolCotizacion!$J$18,S1409)</f>
        <v>3301.9760000000006</v>
      </c>
      <c r="X1409" s="3">
        <f>ROUND(W1409/(1-VLOOKUP("Total porcentaje:",ResumenCotizacion!$F:$H,3,0)),2)</f>
        <v>3301.98</v>
      </c>
      <c r="Y1409" s="3">
        <f t="shared" si="65"/>
        <v>0</v>
      </c>
    </row>
    <row r="1410" spans="1:25" ht="14.25" x14ac:dyDescent="0.2">
      <c r="A1410" s="18" t="str">
        <f t="shared" ref="A1410:A1473" si="66">D1410&amp;F1410&amp;E1410</f>
        <v>Catalogo principalCSP ACADEMICO25200230-76db-4a21-8b33-5518567242c8</v>
      </c>
      <c r="B1410" s="18" t="str">
        <f t="shared" ref="B1410:B1473" si="67">E1410&amp;F1410</f>
        <v>25200230-76db-4a21-8b33-5518567242c8CSP ACADEMICO</v>
      </c>
      <c r="C1410" s="18"/>
      <c r="D1410" s="18" t="s">
        <v>122</v>
      </c>
      <c r="E1410" s="46" t="s">
        <v>2944</v>
      </c>
      <c r="F1410" s="87" t="s">
        <v>1339</v>
      </c>
      <c r="G1410" s="18" t="s">
        <v>122</v>
      </c>
      <c r="H1410" s="45" t="s">
        <v>125</v>
      </c>
      <c r="I1410" s="18" t="s">
        <v>75</v>
      </c>
      <c r="J1410" s="49" t="s">
        <v>2945</v>
      </c>
      <c r="K1410" s="48" t="s">
        <v>28</v>
      </c>
      <c r="L1410" s="47" t="s">
        <v>90</v>
      </c>
      <c r="M1410" s="44" t="s">
        <v>74</v>
      </c>
      <c r="N1410" s="78" t="s">
        <v>75</v>
      </c>
      <c r="O1410" s="78" t="s">
        <v>75</v>
      </c>
      <c r="P1410" s="78" t="s">
        <v>75</v>
      </c>
      <c r="Q1410" s="43" t="s">
        <v>2944</v>
      </c>
      <c r="R1410" s="53" t="s">
        <v>76</v>
      </c>
      <c r="S1410" s="76">
        <v>540</v>
      </c>
      <c r="T1410" s="37">
        <v>1</v>
      </c>
      <c r="U1410" s="83">
        <v>1</v>
      </c>
      <c r="V1410" s="45">
        <f>SUMIF(ResumenCotizacion!$C:$C,E1410,ResumenCotizacion!$P:$P)</f>
        <v>0</v>
      </c>
      <c r="W1410" s="75">
        <f>IF(H1410="USD",S1410*SolCotizacion!$J$18,S1410)</f>
        <v>2228833.8000000003</v>
      </c>
      <c r="X1410" s="3">
        <f>ROUND(W1410/(1-VLOOKUP("Total porcentaje:",ResumenCotizacion!$F:$H,3,0)),2)</f>
        <v>2228833.7999999998</v>
      </c>
      <c r="Y1410" s="3">
        <f t="shared" si="65"/>
        <v>0</v>
      </c>
    </row>
    <row r="1411" spans="1:25" ht="14.25" x14ac:dyDescent="0.2">
      <c r="A1411" s="18" t="str">
        <f t="shared" si="66"/>
        <v>Catalogo principalCSP ACADEMICO26956da8-eeb5-44e3-aa79-d36e0e42b930</v>
      </c>
      <c r="B1411" s="18" t="str">
        <f t="shared" si="67"/>
        <v>26956da8-eeb5-44e3-aa79-d36e0e42b930CSP ACADEMICO</v>
      </c>
      <c r="C1411" s="18"/>
      <c r="D1411" s="18" t="s">
        <v>122</v>
      </c>
      <c r="E1411" s="46" t="s">
        <v>2946</v>
      </c>
      <c r="F1411" s="87" t="s">
        <v>1339</v>
      </c>
      <c r="G1411" s="18" t="s">
        <v>122</v>
      </c>
      <c r="H1411" s="45" t="s">
        <v>125</v>
      </c>
      <c r="I1411" s="18" t="s">
        <v>75</v>
      </c>
      <c r="J1411" s="49" t="s">
        <v>2947</v>
      </c>
      <c r="K1411" s="48" t="s">
        <v>28</v>
      </c>
      <c r="L1411" s="47" t="s">
        <v>90</v>
      </c>
      <c r="M1411" s="44" t="s">
        <v>74</v>
      </c>
      <c r="N1411" s="78" t="s">
        <v>75</v>
      </c>
      <c r="O1411" s="78" t="s">
        <v>75</v>
      </c>
      <c r="P1411" s="78" t="s">
        <v>75</v>
      </c>
      <c r="Q1411" s="43" t="s">
        <v>2946</v>
      </c>
      <c r="R1411" s="53" t="s">
        <v>76</v>
      </c>
      <c r="S1411" s="76">
        <v>14.3</v>
      </c>
      <c r="T1411" s="37">
        <v>1</v>
      </c>
      <c r="U1411" s="83">
        <v>1</v>
      </c>
      <c r="V1411" s="45">
        <f>SUMIF(ResumenCotizacion!$C:$C,E1411,ResumenCotizacion!$P:$P)</f>
        <v>0</v>
      </c>
      <c r="W1411" s="75">
        <f>IF(H1411="USD",S1411*SolCotizacion!$J$18,S1411)</f>
        <v>59022.821000000004</v>
      </c>
      <c r="X1411" s="3">
        <f>ROUND(W1411/(1-VLOOKUP("Total porcentaje:",ResumenCotizacion!$F:$H,3,0)),2)</f>
        <v>59022.82</v>
      </c>
      <c r="Y1411" s="3">
        <f t="shared" ref="Y1411:Y1474" si="68">V1411*X1411</f>
        <v>0</v>
      </c>
    </row>
    <row r="1412" spans="1:25" ht="14.25" x14ac:dyDescent="0.2">
      <c r="A1412" s="18" t="str">
        <f t="shared" si="66"/>
        <v>Catalogo principalCSP ACADEMICO2ed7d9c7-6838-4741-baf3-476e54142271</v>
      </c>
      <c r="B1412" s="18" t="str">
        <f t="shared" si="67"/>
        <v>2ed7d9c7-6838-4741-baf3-476e54142271CSP ACADEMICO</v>
      </c>
      <c r="C1412" s="18"/>
      <c r="D1412" s="18" t="s">
        <v>122</v>
      </c>
      <c r="E1412" s="46" t="s">
        <v>2948</v>
      </c>
      <c r="F1412" s="87" t="s">
        <v>1339</v>
      </c>
      <c r="G1412" s="18" t="s">
        <v>122</v>
      </c>
      <c r="H1412" s="45" t="s">
        <v>125</v>
      </c>
      <c r="I1412" s="18" t="s">
        <v>75</v>
      </c>
      <c r="J1412" s="49" t="s">
        <v>2949</v>
      </c>
      <c r="K1412" s="48" t="s">
        <v>28</v>
      </c>
      <c r="L1412" s="47" t="s">
        <v>90</v>
      </c>
      <c r="M1412" s="44" t="s">
        <v>74</v>
      </c>
      <c r="N1412" s="78" t="s">
        <v>75</v>
      </c>
      <c r="O1412" s="78" t="s">
        <v>75</v>
      </c>
      <c r="P1412" s="78" t="s">
        <v>75</v>
      </c>
      <c r="Q1412" s="43" t="s">
        <v>2948</v>
      </c>
      <c r="R1412" s="53" t="s">
        <v>76</v>
      </c>
      <c r="S1412" s="76">
        <v>166.7</v>
      </c>
      <c r="T1412" s="37">
        <v>1</v>
      </c>
      <c r="U1412" s="83">
        <v>1</v>
      </c>
      <c r="V1412" s="45">
        <f>SUMIF(ResumenCotizacion!$C:$C,E1412,ResumenCotizacion!$P:$P)</f>
        <v>0</v>
      </c>
      <c r="W1412" s="75">
        <f>IF(H1412="USD",S1412*SolCotizacion!$J$18,S1412)</f>
        <v>688049.24899999995</v>
      </c>
      <c r="X1412" s="3">
        <f>ROUND(W1412/(1-VLOOKUP("Total porcentaje:",ResumenCotizacion!$F:$H,3,0)),2)</f>
        <v>688049.25</v>
      </c>
      <c r="Y1412" s="3">
        <f t="shared" si="68"/>
        <v>0</v>
      </c>
    </row>
    <row r="1413" spans="1:25" ht="14.25" x14ac:dyDescent="0.2">
      <c r="A1413" s="18" t="str">
        <f t="shared" si="66"/>
        <v>Catalogo principalCSP ACADEMICO3141acba-840a-400d-b080-0cca5c7386a2</v>
      </c>
      <c r="B1413" s="18" t="str">
        <f t="shared" si="67"/>
        <v>3141acba-840a-400d-b080-0cca5c7386a2CSP ACADEMICO</v>
      </c>
      <c r="C1413" s="18"/>
      <c r="D1413" s="18" t="s">
        <v>122</v>
      </c>
      <c r="E1413" s="46" t="s">
        <v>2950</v>
      </c>
      <c r="F1413" s="87" t="s">
        <v>1339</v>
      </c>
      <c r="G1413" s="18" t="s">
        <v>122</v>
      </c>
      <c r="H1413" s="45" t="s">
        <v>125</v>
      </c>
      <c r="I1413" s="18" t="s">
        <v>75</v>
      </c>
      <c r="J1413" s="49" t="s">
        <v>2951</v>
      </c>
      <c r="K1413" s="48" t="s">
        <v>28</v>
      </c>
      <c r="L1413" s="47" t="s">
        <v>90</v>
      </c>
      <c r="M1413" s="44" t="s">
        <v>74</v>
      </c>
      <c r="N1413" s="78" t="s">
        <v>75</v>
      </c>
      <c r="O1413" s="78" t="s">
        <v>75</v>
      </c>
      <c r="P1413" s="78" t="s">
        <v>75</v>
      </c>
      <c r="Q1413" s="43" t="s">
        <v>2950</v>
      </c>
      <c r="R1413" s="53" t="s">
        <v>76</v>
      </c>
      <c r="S1413" s="76">
        <v>618.79999999999995</v>
      </c>
      <c r="T1413" s="37">
        <v>1</v>
      </c>
      <c r="U1413" s="83">
        <v>1</v>
      </c>
      <c r="V1413" s="45">
        <f>SUMIF(ResumenCotizacion!$C:$C,E1413,ResumenCotizacion!$P:$P)</f>
        <v>0</v>
      </c>
      <c r="W1413" s="75">
        <f>IF(H1413="USD",S1413*SolCotizacion!$J$18,S1413)</f>
        <v>2554078.4359999998</v>
      </c>
      <c r="X1413" s="3">
        <f>ROUND(W1413/(1-VLOOKUP("Total porcentaje:",ResumenCotizacion!$F:$H,3,0)),2)</f>
        <v>2554078.44</v>
      </c>
      <c r="Y1413" s="3">
        <f t="shared" si="68"/>
        <v>0</v>
      </c>
    </row>
    <row r="1414" spans="1:25" ht="14.25" x14ac:dyDescent="0.2">
      <c r="A1414" s="18" t="str">
        <f t="shared" si="66"/>
        <v>Catalogo principalCSP ACADEMICO362d4721-edbd-4cb2-a4c2-bd0be4a0d9cd</v>
      </c>
      <c r="B1414" s="18" t="str">
        <f t="shared" si="67"/>
        <v>362d4721-edbd-4cb2-a4c2-bd0be4a0d9cdCSP ACADEMICO</v>
      </c>
      <c r="C1414" s="18"/>
      <c r="D1414" s="18" t="s">
        <v>122</v>
      </c>
      <c r="E1414" s="46" t="s">
        <v>2952</v>
      </c>
      <c r="F1414" s="87" t="s">
        <v>1339</v>
      </c>
      <c r="G1414" s="18" t="s">
        <v>122</v>
      </c>
      <c r="H1414" s="45" t="s">
        <v>125</v>
      </c>
      <c r="I1414" s="18" t="s">
        <v>75</v>
      </c>
      <c r="J1414" s="49" t="s">
        <v>2953</v>
      </c>
      <c r="K1414" s="48" t="s">
        <v>28</v>
      </c>
      <c r="L1414" s="47" t="s">
        <v>90</v>
      </c>
      <c r="M1414" s="44" t="s">
        <v>74</v>
      </c>
      <c r="N1414" s="78" t="s">
        <v>75</v>
      </c>
      <c r="O1414" s="78" t="s">
        <v>75</v>
      </c>
      <c r="P1414" s="78" t="s">
        <v>75</v>
      </c>
      <c r="Q1414" s="43" t="s">
        <v>2952</v>
      </c>
      <c r="R1414" s="53" t="s">
        <v>76</v>
      </c>
      <c r="S1414" s="76">
        <v>150</v>
      </c>
      <c r="T1414" s="37">
        <v>1</v>
      </c>
      <c r="U1414" s="83">
        <v>1</v>
      </c>
      <c r="V1414" s="45">
        <f>SUMIF(ResumenCotizacion!$C:$C,E1414,ResumenCotizacion!$P:$P)</f>
        <v>0</v>
      </c>
      <c r="W1414" s="75">
        <f>IF(H1414="USD",S1414*SolCotizacion!$J$18,S1414)</f>
        <v>619120.5</v>
      </c>
      <c r="X1414" s="3">
        <f>ROUND(W1414/(1-VLOOKUP("Total porcentaje:",ResumenCotizacion!$F:$H,3,0)),2)</f>
        <v>619120.5</v>
      </c>
      <c r="Y1414" s="3">
        <f t="shared" si="68"/>
        <v>0</v>
      </c>
    </row>
    <row r="1415" spans="1:25" ht="14.25" x14ac:dyDescent="0.2">
      <c r="A1415" s="18" t="str">
        <f t="shared" si="66"/>
        <v>Catalogo principalCSP ACADEMICO38d26b78-5f0a-4b9e-b6dd-ab50815c9247</v>
      </c>
      <c r="B1415" s="18" t="str">
        <f t="shared" si="67"/>
        <v>38d26b78-5f0a-4b9e-b6dd-ab50815c9247CSP ACADEMICO</v>
      </c>
      <c r="C1415" s="18"/>
      <c r="D1415" s="18" t="s">
        <v>122</v>
      </c>
      <c r="E1415" s="46" t="s">
        <v>2954</v>
      </c>
      <c r="F1415" s="87" t="s">
        <v>1339</v>
      </c>
      <c r="G1415" s="18" t="s">
        <v>122</v>
      </c>
      <c r="H1415" s="45" t="s">
        <v>125</v>
      </c>
      <c r="I1415" s="18" t="s">
        <v>75</v>
      </c>
      <c r="J1415" s="49" t="s">
        <v>2955</v>
      </c>
      <c r="K1415" s="48" t="s">
        <v>28</v>
      </c>
      <c r="L1415" s="47" t="s">
        <v>90</v>
      </c>
      <c r="M1415" s="44" t="s">
        <v>74</v>
      </c>
      <c r="N1415" s="78" t="s">
        <v>75</v>
      </c>
      <c r="O1415" s="78" t="s">
        <v>75</v>
      </c>
      <c r="P1415" s="78" t="s">
        <v>75</v>
      </c>
      <c r="Q1415" s="43" t="s">
        <v>2954</v>
      </c>
      <c r="R1415" s="53" t="s">
        <v>76</v>
      </c>
      <c r="S1415" s="76">
        <v>36</v>
      </c>
      <c r="T1415" s="37">
        <v>1</v>
      </c>
      <c r="U1415" s="83">
        <v>1</v>
      </c>
      <c r="V1415" s="45">
        <f>SUMIF(ResumenCotizacion!$C:$C,E1415,ResumenCotizacion!$P:$P)</f>
        <v>0</v>
      </c>
      <c r="W1415" s="75">
        <f>IF(H1415="USD",S1415*SolCotizacion!$J$18,S1415)</f>
        <v>148588.92000000001</v>
      </c>
      <c r="X1415" s="3">
        <f>ROUND(W1415/(1-VLOOKUP("Total porcentaje:",ResumenCotizacion!$F:$H,3,0)),2)</f>
        <v>148588.92000000001</v>
      </c>
      <c r="Y1415" s="3">
        <f t="shared" si="68"/>
        <v>0</v>
      </c>
    </row>
    <row r="1416" spans="1:25" ht="14.25" x14ac:dyDescent="0.2">
      <c r="A1416" s="18" t="str">
        <f t="shared" si="66"/>
        <v>Catalogo principalCSP ACADEMICO3ae3c976-ef90-41d1-a96b-2fdff13007b7</v>
      </c>
      <c r="B1416" s="18" t="str">
        <f t="shared" si="67"/>
        <v>3ae3c976-ef90-41d1-a96b-2fdff13007b7CSP ACADEMICO</v>
      </c>
      <c r="C1416" s="18"/>
      <c r="D1416" s="18" t="s">
        <v>122</v>
      </c>
      <c r="E1416" s="46" t="s">
        <v>2956</v>
      </c>
      <c r="F1416" s="87" t="s">
        <v>1339</v>
      </c>
      <c r="G1416" s="18" t="s">
        <v>122</v>
      </c>
      <c r="H1416" s="45" t="s">
        <v>125</v>
      </c>
      <c r="I1416" s="18" t="s">
        <v>75</v>
      </c>
      <c r="J1416" s="49" t="s">
        <v>2957</v>
      </c>
      <c r="K1416" s="48" t="s">
        <v>28</v>
      </c>
      <c r="L1416" s="47" t="s">
        <v>90</v>
      </c>
      <c r="M1416" s="44" t="s">
        <v>74</v>
      </c>
      <c r="N1416" s="78" t="s">
        <v>75</v>
      </c>
      <c r="O1416" s="78" t="s">
        <v>75</v>
      </c>
      <c r="P1416" s="78" t="s">
        <v>75</v>
      </c>
      <c r="Q1416" s="43" t="s">
        <v>2956</v>
      </c>
      <c r="R1416" s="53" t="s">
        <v>76</v>
      </c>
      <c r="S1416" s="76">
        <v>1</v>
      </c>
      <c r="T1416" s="37">
        <v>1</v>
      </c>
      <c r="U1416" s="83">
        <v>1</v>
      </c>
      <c r="V1416" s="45">
        <f>SUMIF(ResumenCotizacion!$C:$C,E1416,ResumenCotizacion!$P:$P)</f>
        <v>0</v>
      </c>
      <c r="W1416" s="75">
        <f>IF(H1416="USD",S1416*SolCotizacion!$J$18,S1416)</f>
        <v>4127.47</v>
      </c>
      <c r="X1416" s="3">
        <f>ROUND(W1416/(1-VLOOKUP("Total porcentaje:",ResumenCotizacion!$F:$H,3,0)),2)</f>
        <v>4127.47</v>
      </c>
      <c r="Y1416" s="3">
        <f t="shared" si="68"/>
        <v>0</v>
      </c>
    </row>
    <row r="1417" spans="1:25" ht="14.25" x14ac:dyDescent="0.2">
      <c r="A1417" s="18" t="str">
        <f t="shared" si="66"/>
        <v>Catalogo principalCSP ACADEMICO3c2e878c-ef23-4b52-89dd-034d3dc4e88c</v>
      </c>
      <c r="B1417" s="18" t="str">
        <f t="shared" si="67"/>
        <v>3c2e878c-ef23-4b52-89dd-034d3dc4e88cCSP ACADEMICO</v>
      </c>
      <c r="C1417" s="18"/>
      <c r="D1417" s="18" t="s">
        <v>122</v>
      </c>
      <c r="E1417" s="46" t="s">
        <v>2958</v>
      </c>
      <c r="F1417" s="87" t="s">
        <v>1339</v>
      </c>
      <c r="G1417" s="18" t="s">
        <v>122</v>
      </c>
      <c r="H1417" s="45" t="s">
        <v>125</v>
      </c>
      <c r="I1417" s="18" t="s">
        <v>75</v>
      </c>
      <c r="J1417" s="49" t="s">
        <v>2959</v>
      </c>
      <c r="K1417" s="48" t="s">
        <v>28</v>
      </c>
      <c r="L1417" s="47" t="s">
        <v>90</v>
      </c>
      <c r="M1417" s="44" t="s">
        <v>74</v>
      </c>
      <c r="N1417" s="78" t="s">
        <v>75</v>
      </c>
      <c r="O1417" s="78" t="s">
        <v>75</v>
      </c>
      <c r="P1417" s="78" t="s">
        <v>75</v>
      </c>
      <c r="Q1417" s="43" t="s">
        <v>2958</v>
      </c>
      <c r="R1417" s="53" t="s">
        <v>76</v>
      </c>
      <c r="S1417" s="76">
        <v>0</v>
      </c>
      <c r="T1417" s="37">
        <v>1</v>
      </c>
      <c r="U1417" s="83">
        <v>1</v>
      </c>
      <c r="V1417" s="45">
        <f>SUMIF(ResumenCotizacion!$C:$C,E1417,ResumenCotizacion!$P:$P)</f>
        <v>0</v>
      </c>
      <c r="W1417" s="75">
        <f>IF(H1417="USD",S1417*SolCotizacion!$J$18,S1417)</f>
        <v>0</v>
      </c>
      <c r="X1417" s="3">
        <f>ROUND(W1417/(1-VLOOKUP("Total porcentaje:",ResumenCotizacion!$F:$H,3,0)),2)</f>
        <v>0</v>
      </c>
      <c r="Y1417" s="3">
        <f t="shared" si="68"/>
        <v>0</v>
      </c>
    </row>
    <row r="1418" spans="1:25" ht="14.25" x14ac:dyDescent="0.2">
      <c r="A1418" s="18" t="str">
        <f t="shared" si="66"/>
        <v>Catalogo principalCSP ACADEMICO46820fb0-f089-42c4-b607-16d8653bbc97</v>
      </c>
      <c r="B1418" s="18" t="str">
        <f t="shared" si="67"/>
        <v>46820fb0-f089-42c4-b607-16d8653bbc97CSP ACADEMICO</v>
      </c>
      <c r="C1418" s="18"/>
      <c r="D1418" s="18" t="s">
        <v>122</v>
      </c>
      <c r="E1418" s="46" t="s">
        <v>2960</v>
      </c>
      <c r="F1418" s="87" t="s">
        <v>1339</v>
      </c>
      <c r="G1418" s="18" t="s">
        <v>122</v>
      </c>
      <c r="H1418" s="45" t="s">
        <v>125</v>
      </c>
      <c r="I1418" s="18" t="s">
        <v>75</v>
      </c>
      <c r="J1418" s="49" t="s">
        <v>2961</v>
      </c>
      <c r="K1418" s="48" t="s">
        <v>28</v>
      </c>
      <c r="L1418" s="47" t="s">
        <v>90</v>
      </c>
      <c r="M1418" s="44" t="s">
        <v>74</v>
      </c>
      <c r="N1418" s="78" t="s">
        <v>75</v>
      </c>
      <c r="O1418" s="78" t="s">
        <v>75</v>
      </c>
      <c r="P1418" s="78" t="s">
        <v>75</v>
      </c>
      <c r="Q1418" s="43" t="s">
        <v>2960</v>
      </c>
      <c r="R1418" s="53" t="s">
        <v>76</v>
      </c>
      <c r="S1418" s="76">
        <v>825</v>
      </c>
      <c r="T1418" s="37">
        <v>1</v>
      </c>
      <c r="U1418" s="83">
        <v>1</v>
      </c>
      <c r="V1418" s="45">
        <f>SUMIF(ResumenCotizacion!$C:$C,E1418,ResumenCotizacion!$P:$P)</f>
        <v>0</v>
      </c>
      <c r="W1418" s="75">
        <f>IF(H1418="USD",S1418*SolCotizacion!$J$18,S1418)</f>
        <v>3405162.75</v>
      </c>
      <c r="X1418" s="3">
        <f>ROUND(W1418/(1-VLOOKUP("Total porcentaje:",ResumenCotizacion!$F:$H,3,0)),2)</f>
        <v>3405162.75</v>
      </c>
      <c r="Y1418" s="3">
        <f t="shared" si="68"/>
        <v>0</v>
      </c>
    </row>
    <row r="1419" spans="1:25" ht="14.25" x14ac:dyDescent="0.2">
      <c r="A1419" s="18" t="str">
        <f t="shared" si="66"/>
        <v>Catalogo principalCSP ACADEMICO4a802dae-80e9-4ff1-92ee-980b2992eaa7</v>
      </c>
      <c r="B1419" s="18" t="str">
        <f t="shared" si="67"/>
        <v>4a802dae-80e9-4ff1-92ee-980b2992eaa7CSP ACADEMICO</v>
      </c>
      <c r="C1419" s="18"/>
      <c r="D1419" s="18" t="s">
        <v>122</v>
      </c>
      <c r="E1419" s="46" t="s">
        <v>2962</v>
      </c>
      <c r="F1419" s="87" t="s">
        <v>1339</v>
      </c>
      <c r="G1419" s="18" t="s">
        <v>122</v>
      </c>
      <c r="H1419" s="45" t="s">
        <v>125</v>
      </c>
      <c r="I1419" s="18" t="s">
        <v>75</v>
      </c>
      <c r="J1419" s="49" t="s">
        <v>2963</v>
      </c>
      <c r="K1419" s="48" t="s">
        <v>28</v>
      </c>
      <c r="L1419" s="47" t="s">
        <v>90</v>
      </c>
      <c r="M1419" s="44" t="s">
        <v>74</v>
      </c>
      <c r="N1419" s="78" t="s">
        <v>75</v>
      </c>
      <c r="O1419" s="78" t="s">
        <v>75</v>
      </c>
      <c r="P1419" s="78" t="s">
        <v>75</v>
      </c>
      <c r="Q1419" s="43" t="s">
        <v>2962</v>
      </c>
      <c r="R1419" s="53" t="s">
        <v>76</v>
      </c>
      <c r="S1419" s="76">
        <v>165</v>
      </c>
      <c r="T1419" s="37">
        <v>1</v>
      </c>
      <c r="U1419" s="83">
        <v>1</v>
      </c>
      <c r="V1419" s="45">
        <f>SUMIF(ResumenCotizacion!$C:$C,E1419,ResumenCotizacion!$P:$P)</f>
        <v>0</v>
      </c>
      <c r="W1419" s="75">
        <f>IF(H1419="USD",S1419*SolCotizacion!$J$18,S1419)</f>
        <v>681032.55</v>
      </c>
      <c r="X1419" s="3">
        <f>ROUND(W1419/(1-VLOOKUP("Total porcentaje:",ResumenCotizacion!$F:$H,3,0)),2)</f>
        <v>681032.55</v>
      </c>
      <c r="Y1419" s="3">
        <f t="shared" si="68"/>
        <v>0</v>
      </c>
    </row>
    <row r="1420" spans="1:25" ht="14.25" x14ac:dyDescent="0.2">
      <c r="A1420" s="18" t="str">
        <f t="shared" si="66"/>
        <v>Catalogo principalCSP ACADEMICO4d980646-781c-4ad4-9522-eb4f296c20ce</v>
      </c>
      <c r="B1420" s="18" t="str">
        <f t="shared" si="67"/>
        <v>4d980646-781c-4ad4-9522-eb4f296c20ceCSP ACADEMICO</v>
      </c>
      <c r="C1420" s="18"/>
      <c r="D1420" s="18" t="s">
        <v>122</v>
      </c>
      <c r="E1420" s="46" t="s">
        <v>2964</v>
      </c>
      <c r="F1420" s="87" t="s">
        <v>1339</v>
      </c>
      <c r="G1420" s="18" t="s">
        <v>122</v>
      </c>
      <c r="H1420" s="45" t="s">
        <v>125</v>
      </c>
      <c r="I1420" s="18" t="s">
        <v>75</v>
      </c>
      <c r="J1420" s="49" t="s">
        <v>2965</v>
      </c>
      <c r="K1420" s="48" t="s">
        <v>28</v>
      </c>
      <c r="L1420" s="47" t="s">
        <v>90</v>
      </c>
      <c r="M1420" s="44" t="s">
        <v>74</v>
      </c>
      <c r="N1420" s="78" t="s">
        <v>75</v>
      </c>
      <c r="O1420" s="78" t="s">
        <v>75</v>
      </c>
      <c r="P1420" s="78" t="s">
        <v>75</v>
      </c>
      <c r="Q1420" s="43" t="s">
        <v>2964</v>
      </c>
      <c r="R1420" s="53" t="s">
        <v>76</v>
      </c>
      <c r="S1420" s="76">
        <v>742.5</v>
      </c>
      <c r="T1420" s="37">
        <v>1</v>
      </c>
      <c r="U1420" s="83">
        <v>1</v>
      </c>
      <c r="V1420" s="45">
        <f>SUMIF(ResumenCotizacion!$C:$C,E1420,ResumenCotizacion!$P:$P)</f>
        <v>0</v>
      </c>
      <c r="W1420" s="75">
        <f>IF(H1420="USD",S1420*SolCotizacion!$J$18,S1420)</f>
        <v>3064646.4750000001</v>
      </c>
      <c r="X1420" s="3">
        <f>ROUND(W1420/(1-VLOOKUP("Total porcentaje:",ResumenCotizacion!$F:$H,3,0)),2)</f>
        <v>3064646.48</v>
      </c>
      <c r="Y1420" s="3">
        <f t="shared" si="68"/>
        <v>0</v>
      </c>
    </row>
    <row r="1421" spans="1:25" ht="14.25" x14ac:dyDescent="0.2">
      <c r="A1421" s="18" t="str">
        <f t="shared" si="66"/>
        <v>Catalogo principalCSP ACADEMICO51cd8718-ed9b-4a2e-9de7-efc462685a63</v>
      </c>
      <c r="B1421" s="18" t="str">
        <f t="shared" si="67"/>
        <v>51cd8718-ed9b-4a2e-9de7-efc462685a63CSP ACADEMICO</v>
      </c>
      <c r="C1421" s="18"/>
      <c r="D1421" s="18" t="s">
        <v>122</v>
      </c>
      <c r="E1421" s="46" t="s">
        <v>2966</v>
      </c>
      <c r="F1421" s="87" t="s">
        <v>1339</v>
      </c>
      <c r="G1421" s="18" t="s">
        <v>122</v>
      </c>
      <c r="H1421" s="45" t="s">
        <v>125</v>
      </c>
      <c r="I1421" s="18" t="s">
        <v>75</v>
      </c>
      <c r="J1421" s="49" t="s">
        <v>2967</v>
      </c>
      <c r="K1421" s="48" t="s">
        <v>28</v>
      </c>
      <c r="L1421" s="47" t="s">
        <v>90</v>
      </c>
      <c r="M1421" s="44" t="s">
        <v>74</v>
      </c>
      <c r="N1421" s="78" t="s">
        <v>75</v>
      </c>
      <c r="O1421" s="78" t="s">
        <v>75</v>
      </c>
      <c r="P1421" s="78" t="s">
        <v>75</v>
      </c>
      <c r="Q1421" s="43" t="s">
        <v>2966</v>
      </c>
      <c r="R1421" s="53" t="s">
        <v>76</v>
      </c>
      <c r="S1421" s="76">
        <v>90</v>
      </c>
      <c r="T1421" s="37">
        <v>1</v>
      </c>
      <c r="U1421" s="83">
        <v>1</v>
      </c>
      <c r="V1421" s="45">
        <f>SUMIF(ResumenCotizacion!$C:$C,E1421,ResumenCotizacion!$P:$P)</f>
        <v>0</v>
      </c>
      <c r="W1421" s="75">
        <f>IF(H1421="USD",S1421*SolCotizacion!$J$18,S1421)</f>
        <v>371472.30000000005</v>
      </c>
      <c r="X1421" s="3">
        <f>ROUND(W1421/(1-VLOOKUP("Total porcentaje:",ResumenCotizacion!$F:$H,3,0)),2)</f>
        <v>371472.3</v>
      </c>
      <c r="Y1421" s="3">
        <f t="shared" si="68"/>
        <v>0</v>
      </c>
    </row>
    <row r="1422" spans="1:25" ht="14.25" x14ac:dyDescent="0.2">
      <c r="A1422" s="18" t="str">
        <f t="shared" si="66"/>
        <v>Catalogo principalCSP ACADEMICO52a73e33-3cca-48e8-8e22-fb5d8e6994d0</v>
      </c>
      <c r="B1422" s="18" t="str">
        <f t="shared" si="67"/>
        <v>52a73e33-3cca-48e8-8e22-fb5d8e6994d0CSP ACADEMICO</v>
      </c>
      <c r="C1422" s="18"/>
      <c r="D1422" s="18" t="s">
        <v>122</v>
      </c>
      <c r="E1422" s="46" t="s">
        <v>2968</v>
      </c>
      <c r="F1422" s="87" t="s">
        <v>1339</v>
      </c>
      <c r="G1422" s="18" t="s">
        <v>122</v>
      </c>
      <c r="H1422" s="45" t="s">
        <v>125</v>
      </c>
      <c r="I1422" s="18" t="s">
        <v>75</v>
      </c>
      <c r="J1422" s="49" t="s">
        <v>2969</v>
      </c>
      <c r="K1422" s="48" t="s">
        <v>28</v>
      </c>
      <c r="L1422" s="47" t="s">
        <v>90</v>
      </c>
      <c r="M1422" s="44" t="s">
        <v>74</v>
      </c>
      <c r="N1422" s="78" t="s">
        <v>75</v>
      </c>
      <c r="O1422" s="78" t="s">
        <v>75</v>
      </c>
      <c r="P1422" s="78" t="s">
        <v>75</v>
      </c>
      <c r="Q1422" s="43" t="s">
        <v>2968</v>
      </c>
      <c r="R1422" s="53" t="s">
        <v>76</v>
      </c>
      <c r="S1422" s="76">
        <v>0</v>
      </c>
      <c r="T1422" s="37">
        <v>1</v>
      </c>
      <c r="U1422" s="83">
        <v>1</v>
      </c>
      <c r="V1422" s="45">
        <f>SUMIF(ResumenCotizacion!$C:$C,E1422,ResumenCotizacion!$P:$P)</f>
        <v>0</v>
      </c>
      <c r="W1422" s="75">
        <f>IF(H1422="USD",S1422*SolCotizacion!$J$18,S1422)</f>
        <v>0</v>
      </c>
      <c r="X1422" s="3">
        <f>ROUND(W1422/(1-VLOOKUP("Total porcentaje:",ResumenCotizacion!$F:$H,3,0)),2)</f>
        <v>0</v>
      </c>
      <c r="Y1422" s="3">
        <f t="shared" si="68"/>
        <v>0</v>
      </c>
    </row>
    <row r="1423" spans="1:25" ht="14.25" x14ac:dyDescent="0.2">
      <c r="A1423" s="18" t="str">
        <f t="shared" si="66"/>
        <v>Catalogo principalCSP ACADEMICO53c6f1b3-ee06-4d64-aab4-a9d1afe9a915</v>
      </c>
      <c r="B1423" s="18" t="str">
        <f t="shared" si="67"/>
        <v>53c6f1b3-ee06-4d64-aab4-a9d1afe9a915CSP ACADEMICO</v>
      </c>
      <c r="C1423" s="18"/>
      <c r="D1423" s="18" t="s">
        <v>122</v>
      </c>
      <c r="E1423" s="46" t="s">
        <v>2970</v>
      </c>
      <c r="F1423" s="87" t="s">
        <v>1339</v>
      </c>
      <c r="G1423" s="18" t="s">
        <v>122</v>
      </c>
      <c r="H1423" s="45" t="s">
        <v>125</v>
      </c>
      <c r="I1423" s="18" t="s">
        <v>75</v>
      </c>
      <c r="J1423" s="49" t="s">
        <v>2971</v>
      </c>
      <c r="K1423" s="48" t="s">
        <v>28</v>
      </c>
      <c r="L1423" s="47" t="s">
        <v>90</v>
      </c>
      <c r="M1423" s="44" t="s">
        <v>74</v>
      </c>
      <c r="N1423" s="78" t="s">
        <v>75</v>
      </c>
      <c r="O1423" s="78" t="s">
        <v>75</v>
      </c>
      <c r="P1423" s="78" t="s">
        <v>75</v>
      </c>
      <c r="Q1423" s="43" t="s">
        <v>2970</v>
      </c>
      <c r="R1423" s="53" t="s">
        <v>76</v>
      </c>
      <c r="S1423" s="76">
        <v>68.8</v>
      </c>
      <c r="T1423" s="37">
        <v>1</v>
      </c>
      <c r="U1423" s="83">
        <v>1</v>
      </c>
      <c r="V1423" s="45">
        <f>SUMIF(ResumenCotizacion!$C:$C,E1423,ResumenCotizacion!$P:$P)</f>
        <v>0</v>
      </c>
      <c r="W1423" s="75">
        <f>IF(H1423="USD",S1423*SolCotizacion!$J$18,S1423)</f>
        <v>283969.93599999999</v>
      </c>
      <c r="X1423" s="3">
        <f>ROUND(W1423/(1-VLOOKUP("Total porcentaje:",ResumenCotizacion!$F:$H,3,0)),2)</f>
        <v>283969.94</v>
      </c>
      <c r="Y1423" s="3">
        <f t="shared" si="68"/>
        <v>0</v>
      </c>
    </row>
    <row r="1424" spans="1:25" ht="14.25" x14ac:dyDescent="0.2">
      <c r="A1424" s="18" t="str">
        <f t="shared" si="66"/>
        <v>Catalogo principalCSP ACADEMICO596bac61-1e20-45b1-8cb4-1dffbfac52af</v>
      </c>
      <c r="B1424" s="18" t="str">
        <f t="shared" si="67"/>
        <v>596bac61-1e20-45b1-8cb4-1dffbfac52afCSP ACADEMICO</v>
      </c>
      <c r="C1424" s="18"/>
      <c r="D1424" s="18" t="s">
        <v>122</v>
      </c>
      <c r="E1424" s="46" t="s">
        <v>2972</v>
      </c>
      <c r="F1424" s="87" t="s">
        <v>1339</v>
      </c>
      <c r="G1424" s="18" t="s">
        <v>122</v>
      </c>
      <c r="H1424" s="45" t="s">
        <v>125</v>
      </c>
      <c r="I1424" s="18" t="s">
        <v>75</v>
      </c>
      <c r="J1424" s="49" t="s">
        <v>2973</v>
      </c>
      <c r="K1424" s="48" t="s">
        <v>28</v>
      </c>
      <c r="L1424" s="47" t="s">
        <v>90</v>
      </c>
      <c r="M1424" s="44" t="s">
        <v>74</v>
      </c>
      <c r="N1424" s="78" t="s">
        <v>75</v>
      </c>
      <c r="O1424" s="78" t="s">
        <v>75</v>
      </c>
      <c r="P1424" s="78" t="s">
        <v>75</v>
      </c>
      <c r="Q1424" s="43" t="s">
        <v>2972</v>
      </c>
      <c r="R1424" s="53" t="s">
        <v>76</v>
      </c>
      <c r="S1424" s="76">
        <v>3</v>
      </c>
      <c r="T1424" s="37">
        <v>1</v>
      </c>
      <c r="U1424" s="83">
        <v>1</v>
      </c>
      <c r="V1424" s="45">
        <f>SUMIF(ResumenCotizacion!$C:$C,E1424,ResumenCotizacion!$P:$P)</f>
        <v>0</v>
      </c>
      <c r="W1424" s="75">
        <f>IF(H1424="USD",S1424*SolCotizacion!$J$18,S1424)</f>
        <v>12382.41</v>
      </c>
      <c r="X1424" s="3">
        <f>ROUND(W1424/(1-VLOOKUP("Total porcentaje:",ResumenCotizacion!$F:$H,3,0)),2)</f>
        <v>12382.41</v>
      </c>
      <c r="Y1424" s="3">
        <f t="shared" si="68"/>
        <v>0</v>
      </c>
    </row>
    <row r="1425" spans="1:25" ht="14.25" x14ac:dyDescent="0.2">
      <c r="A1425" s="18" t="str">
        <f t="shared" si="66"/>
        <v>Catalogo principalCSP ACADEMICO5b54e574-e728-4dbd-a763-cb331fc724ce</v>
      </c>
      <c r="B1425" s="18" t="str">
        <f t="shared" si="67"/>
        <v>5b54e574-e728-4dbd-a763-cb331fc724ceCSP ACADEMICO</v>
      </c>
      <c r="C1425" s="18"/>
      <c r="D1425" s="18" t="s">
        <v>122</v>
      </c>
      <c r="E1425" s="46" t="s">
        <v>2974</v>
      </c>
      <c r="F1425" s="87" t="s">
        <v>1339</v>
      </c>
      <c r="G1425" s="18" t="s">
        <v>122</v>
      </c>
      <c r="H1425" s="45" t="s">
        <v>125</v>
      </c>
      <c r="I1425" s="18" t="s">
        <v>75</v>
      </c>
      <c r="J1425" s="49" t="s">
        <v>2975</v>
      </c>
      <c r="K1425" s="48" t="s">
        <v>28</v>
      </c>
      <c r="L1425" s="47" t="s">
        <v>90</v>
      </c>
      <c r="M1425" s="44" t="s">
        <v>74</v>
      </c>
      <c r="N1425" s="78" t="s">
        <v>75</v>
      </c>
      <c r="O1425" s="78" t="s">
        <v>75</v>
      </c>
      <c r="P1425" s="78" t="s">
        <v>75</v>
      </c>
      <c r="Q1425" s="43" t="s">
        <v>2974</v>
      </c>
      <c r="R1425" s="53" t="s">
        <v>76</v>
      </c>
      <c r="S1425" s="76">
        <v>50</v>
      </c>
      <c r="T1425" s="37">
        <v>1</v>
      </c>
      <c r="U1425" s="83">
        <v>1</v>
      </c>
      <c r="V1425" s="45">
        <f>SUMIF(ResumenCotizacion!$C:$C,E1425,ResumenCotizacion!$P:$P)</f>
        <v>0</v>
      </c>
      <c r="W1425" s="75">
        <f>IF(H1425="USD",S1425*SolCotizacion!$J$18,S1425)</f>
        <v>206373.5</v>
      </c>
      <c r="X1425" s="3">
        <f>ROUND(W1425/(1-VLOOKUP("Total porcentaje:",ResumenCotizacion!$F:$H,3,0)),2)</f>
        <v>206373.5</v>
      </c>
      <c r="Y1425" s="3">
        <f t="shared" si="68"/>
        <v>0</v>
      </c>
    </row>
    <row r="1426" spans="1:25" ht="14.25" x14ac:dyDescent="0.2">
      <c r="A1426" s="18" t="str">
        <f t="shared" si="66"/>
        <v>Catalogo principalCSP ACADEMICO5e10c10d-ff1b-4d11-b546-5e7c4488cde2</v>
      </c>
      <c r="B1426" s="18" t="str">
        <f t="shared" si="67"/>
        <v>5e10c10d-ff1b-4d11-b546-5e7c4488cde2CSP ACADEMICO</v>
      </c>
      <c r="C1426" s="18"/>
      <c r="D1426" s="18" t="s">
        <v>122</v>
      </c>
      <c r="E1426" s="46" t="s">
        <v>2976</v>
      </c>
      <c r="F1426" s="87" t="s">
        <v>1339</v>
      </c>
      <c r="G1426" s="18" t="s">
        <v>122</v>
      </c>
      <c r="H1426" s="45" t="s">
        <v>125</v>
      </c>
      <c r="I1426" s="18" t="s">
        <v>75</v>
      </c>
      <c r="J1426" s="49" t="s">
        <v>2977</v>
      </c>
      <c r="K1426" s="48" t="s">
        <v>28</v>
      </c>
      <c r="L1426" s="47" t="s">
        <v>90</v>
      </c>
      <c r="M1426" s="44" t="s">
        <v>74</v>
      </c>
      <c r="N1426" s="78" t="s">
        <v>75</v>
      </c>
      <c r="O1426" s="78" t="s">
        <v>75</v>
      </c>
      <c r="P1426" s="78" t="s">
        <v>75</v>
      </c>
      <c r="Q1426" s="43" t="s">
        <v>2976</v>
      </c>
      <c r="R1426" s="53" t="s">
        <v>76</v>
      </c>
      <c r="S1426" s="76">
        <v>30</v>
      </c>
      <c r="T1426" s="37">
        <v>1</v>
      </c>
      <c r="U1426" s="83">
        <v>1</v>
      </c>
      <c r="V1426" s="45">
        <f>SUMIF(ResumenCotizacion!$C:$C,E1426,ResumenCotizacion!$P:$P)</f>
        <v>0</v>
      </c>
      <c r="W1426" s="75">
        <f>IF(H1426="USD",S1426*SolCotizacion!$J$18,S1426)</f>
        <v>123824.1</v>
      </c>
      <c r="X1426" s="3">
        <f>ROUND(W1426/(1-VLOOKUP("Total porcentaje:",ResumenCotizacion!$F:$H,3,0)),2)</f>
        <v>123824.1</v>
      </c>
      <c r="Y1426" s="3">
        <f t="shared" si="68"/>
        <v>0</v>
      </c>
    </row>
    <row r="1427" spans="1:25" ht="14.25" x14ac:dyDescent="0.2">
      <c r="A1427" s="18" t="str">
        <f t="shared" si="66"/>
        <v>Catalogo principalCSP ACADEMICO602e7548-375b-4e01-bf79-a9a8b8ff16d4</v>
      </c>
      <c r="B1427" s="18" t="str">
        <f t="shared" si="67"/>
        <v>602e7548-375b-4e01-bf79-a9a8b8ff16d4CSP ACADEMICO</v>
      </c>
      <c r="C1427" s="18"/>
      <c r="D1427" s="18" t="s">
        <v>122</v>
      </c>
      <c r="E1427" s="46" t="s">
        <v>2978</v>
      </c>
      <c r="F1427" s="87" t="s">
        <v>1339</v>
      </c>
      <c r="G1427" s="18" t="s">
        <v>122</v>
      </c>
      <c r="H1427" s="45" t="s">
        <v>125</v>
      </c>
      <c r="I1427" s="18" t="s">
        <v>75</v>
      </c>
      <c r="J1427" s="49" t="s">
        <v>2979</v>
      </c>
      <c r="K1427" s="48" t="s">
        <v>28</v>
      </c>
      <c r="L1427" s="47" t="s">
        <v>90</v>
      </c>
      <c r="M1427" s="44" t="s">
        <v>74</v>
      </c>
      <c r="N1427" s="78" t="s">
        <v>75</v>
      </c>
      <c r="O1427" s="78" t="s">
        <v>75</v>
      </c>
      <c r="P1427" s="78" t="s">
        <v>75</v>
      </c>
      <c r="Q1427" s="43" t="s">
        <v>2978</v>
      </c>
      <c r="R1427" s="53" t="s">
        <v>76</v>
      </c>
      <c r="S1427" s="76">
        <v>8</v>
      </c>
      <c r="T1427" s="37">
        <v>1</v>
      </c>
      <c r="U1427" s="83">
        <v>1</v>
      </c>
      <c r="V1427" s="45">
        <f>SUMIF(ResumenCotizacion!$C:$C,E1427,ResumenCotizacion!$P:$P)</f>
        <v>0</v>
      </c>
      <c r="W1427" s="75">
        <f>IF(H1427="USD",S1427*SolCotizacion!$J$18,S1427)</f>
        <v>33019.760000000002</v>
      </c>
      <c r="X1427" s="3">
        <f>ROUND(W1427/(1-VLOOKUP("Total porcentaje:",ResumenCotizacion!$F:$H,3,0)),2)</f>
        <v>33019.760000000002</v>
      </c>
      <c r="Y1427" s="3">
        <f t="shared" si="68"/>
        <v>0</v>
      </c>
    </row>
    <row r="1428" spans="1:25" ht="14.25" x14ac:dyDescent="0.2">
      <c r="A1428" s="18" t="str">
        <f t="shared" si="66"/>
        <v>Catalogo principalCSP ACADEMICO63bdf1a0-8c92-4928-8f4c-036be0d0628f</v>
      </c>
      <c r="B1428" s="18" t="str">
        <f t="shared" si="67"/>
        <v>63bdf1a0-8c92-4928-8f4c-036be0d0628fCSP ACADEMICO</v>
      </c>
      <c r="C1428" s="18"/>
      <c r="D1428" s="18" t="s">
        <v>122</v>
      </c>
      <c r="E1428" s="46" t="s">
        <v>2980</v>
      </c>
      <c r="F1428" s="87" t="s">
        <v>1339</v>
      </c>
      <c r="G1428" s="18" t="s">
        <v>122</v>
      </c>
      <c r="H1428" s="45" t="s">
        <v>125</v>
      </c>
      <c r="I1428" s="18" t="s">
        <v>75</v>
      </c>
      <c r="J1428" s="49" t="s">
        <v>2981</v>
      </c>
      <c r="K1428" s="48" t="s">
        <v>28</v>
      </c>
      <c r="L1428" s="47" t="s">
        <v>90</v>
      </c>
      <c r="M1428" s="44" t="s">
        <v>74</v>
      </c>
      <c r="N1428" s="78" t="s">
        <v>75</v>
      </c>
      <c r="O1428" s="78" t="s">
        <v>75</v>
      </c>
      <c r="P1428" s="78" t="s">
        <v>75</v>
      </c>
      <c r="Q1428" s="43" t="s">
        <v>2980</v>
      </c>
      <c r="R1428" s="53" t="s">
        <v>76</v>
      </c>
      <c r="S1428" s="76">
        <v>150</v>
      </c>
      <c r="T1428" s="37">
        <v>1</v>
      </c>
      <c r="U1428" s="83">
        <v>1</v>
      </c>
      <c r="V1428" s="45">
        <f>SUMIF(ResumenCotizacion!$C:$C,E1428,ResumenCotizacion!$P:$P)</f>
        <v>0</v>
      </c>
      <c r="W1428" s="75">
        <f>IF(H1428="USD",S1428*SolCotizacion!$J$18,S1428)</f>
        <v>619120.5</v>
      </c>
      <c r="X1428" s="3">
        <f>ROUND(W1428/(1-VLOOKUP("Total porcentaje:",ResumenCotizacion!$F:$H,3,0)),2)</f>
        <v>619120.5</v>
      </c>
      <c r="Y1428" s="3">
        <f t="shared" si="68"/>
        <v>0</v>
      </c>
    </row>
    <row r="1429" spans="1:25" ht="14.25" x14ac:dyDescent="0.2">
      <c r="A1429" s="18" t="str">
        <f t="shared" si="66"/>
        <v>Catalogo principalCSP ACADEMICO65984b52-1df0-4a12-a78a-f1cb3dd4a76d</v>
      </c>
      <c r="B1429" s="18" t="str">
        <f t="shared" si="67"/>
        <v>65984b52-1df0-4a12-a78a-f1cb3dd4a76dCSP ACADEMICO</v>
      </c>
      <c r="C1429" s="18"/>
      <c r="D1429" s="18" t="s">
        <v>122</v>
      </c>
      <c r="E1429" s="46" t="s">
        <v>2982</v>
      </c>
      <c r="F1429" s="87" t="s">
        <v>1339</v>
      </c>
      <c r="G1429" s="18" t="s">
        <v>122</v>
      </c>
      <c r="H1429" s="45" t="s">
        <v>125</v>
      </c>
      <c r="I1429" s="18" t="s">
        <v>75</v>
      </c>
      <c r="J1429" s="49" t="s">
        <v>2983</v>
      </c>
      <c r="K1429" s="48" t="s">
        <v>28</v>
      </c>
      <c r="L1429" s="47" t="s">
        <v>90</v>
      </c>
      <c r="M1429" s="44" t="s">
        <v>74</v>
      </c>
      <c r="N1429" s="78" t="s">
        <v>75</v>
      </c>
      <c r="O1429" s="78" t="s">
        <v>75</v>
      </c>
      <c r="P1429" s="78" t="s">
        <v>75</v>
      </c>
      <c r="Q1429" s="43" t="s">
        <v>2982</v>
      </c>
      <c r="R1429" s="53" t="s">
        <v>76</v>
      </c>
      <c r="S1429" s="76">
        <v>1</v>
      </c>
      <c r="T1429" s="37">
        <v>1</v>
      </c>
      <c r="U1429" s="83">
        <v>1</v>
      </c>
      <c r="V1429" s="45">
        <f>SUMIF(ResumenCotizacion!$C:$C,E1429,ResumenCotizacion!$P:$P)</f>
        <v>0</v>
      </c>
      <c r="W1429" s="75">
        <f>IF(H1429="USD",S1429*SolCotizacion!$J$18,S1429)</f>
        <v>4127.47</v>
      </c>
      <c r="X1429" s="3">
        <f>ROUND(W1429/(1-VLOOKUP("Total porcentaje:",ResumenCotizacion!$F:$H,3,0)),2)</f>
        <v>4127.47</v>
      </c>
      <c r="Y1429" s="3">
        <f t="shared" si="68"/>
        <v>0</v>
      </c>
    </row>
    <row r="1430" spans="1:25" ht="14.25" x14ac:dyDescent="0.2">
      <c r="A1430" s="18" t="str">
        <f t="shared" si="66"/>
        <v>Catalogo principalCSP ACADEMICO68fbb174-57a0-46a7-936a-3ca435f57ab8</v>
      </c>
      <c r="B1430" s="18" t="str">
        <f t="shared" si="67"/>
        <v>68fbb174-57a0-46a7-936a-3ca435f57ab8CSP ACADEMICO</v>
      </c>
      <c r="C1430" s="18"/>
      <c r="D1430" s="18" t="s">
        <v>122</v>
      </c>
      <c r="E1430" s="46" t="s">
        <v>2984</v>
      </c>
      <c r="F1430" s="87" t="s">
        <v>1339</v>
      </c>
      <c r="G1430" s="18" t="s">
        <v>122</v>
      </c>
      <c r="H1430" s="45" t="s">
        <v>125</v>
      </c>
      <c r="I1430" s="18" t="s">
        <v>75</v>
      </c>
      <c r="J1430" s="49" t="s">
        <v>2985</v>
      </c>
      <c r="K1430" s="48" t="s">
        <v>28</v>
      </c>
      <c r="L1430" s="47" t="s">
        <v>90</v>
      </c>
      <c r="M1430" s="44" t="s">
        <v>74</v>
      </c>
      <c r="N1430" s="78" t="s">
        <v>75</v>
      </c>
      <c r="O1430" s="78" t="s">
        <v>75</v>
      </c>
      <c r="P1430" s="78" t="s">
        <v>75</v>
      </c>
      <c r="Q1430" s="43" t="s">
        <v>2984</v>
      </c>
      <c r="R1430" s="53" t="s">
        <v>76</v>
      </c>
      <c r="S1430" s="76">
        <v>7.5</v>
      </c>
      <c r="T1430" s="37">
        <v>1</v>
      </c>
      <c r="U1430" s="83">
        <v>1</v>
      </c>
      <c r="V1430" s="45">
        <f>SUMIF(ResumenCotizacion!$C:$C,E1430,ResumenCotizacion!$P:$P)</f>
        <v>0</v>
      </c>
      <c r="W1430" s="75">
        <f>IF(H1430="USD",S1430*SolCotizacion!$J$18,S1430)</f>
        <v>30956.025000000001</v>
      </c>
      <c r="X1430" s="3">
        <f>ROUND(W1430/(1-VLOOKUP("Total porcentaje:",ResumenCotizacion!$F:$H,3,0)),2)</f>
        <v>30956.03</v>
      </c>
      <c r="Y1430" s="3">
        <f t="shared" si="68"/>
        <v>0</v>
      </c>
    </row>
    <row r="1431" spans="1:25" ht="14.25" x14ac:dyDescent="0.2">
      <c r="A1431" s="18" t="str">
        <f t="shared" si="66"/>
        <v>Catalogo principalCSP ACADEMICO6ab6e9b8-161f-4a40-9c75-d07e71d195a9</v>
      </c>
      <c r="B1431" s="18" t="str">
        <f t="shared" si="67"/>
        <v>6ab6e9b8-161f-4a40-9c75-d07e71d195a9CSP ACADEMICO</v>
      </c>
      <c r="C1431" s="18"/>
      <c r="D1431" s="18" t="s">
        <v>122</v>
      </c>
      <c r="E1431" s="46" t="s">
        <v>2986</v>
      </c>
      <c r="F1431" s="87" t="s">
        <v>1339</v>
      </c>
      <c r="G1431" s="18" t="s">
        <v>122</v>
      </c>
      <c r="H1431" s="45" t="s">
        <v>125</v>
      </c>
      <c r="I1431" s="18" t="s">
        <v>75</v>
      </c>
      <c r="J1431" s="49" t="s">
        <v>2987</v>
      </c>
      <c r="K1431" s="48" t="s">
        <v>28</v>
      </c>
      <c r="L1431" s="47" t="s">
        <v>90</v>
      </c>
      <c r="M1431" s="44" t="s">
        <v>74</v>
      </c>
      <c r="N1431" s="78" t="s">
        <v>75</v>
      </c>
      <c r="O1431" s="78" t="s">
        <v>75</v>
      </c>
      <c r="P1431" s="78" t="s">
        <v>75</v>
      </c>
      <c r="Q1431" s="43" t="s">
        <v>2986</v>
      </c>
      <c r="R1431" s="53" t="s">
        <v>76</v>
      </c>
      <c r="S1431" s="76">
        <v>550</v>
      </c>
      <c r="T1431" s="37">
        <v>1</v>
      </c>
      <c r="U1431" s="83">
        <v>1</v>
      </c>
      <c r="V1431" s="45">
        <f>SUMIF(ResumenCotizacion!$C:$C,E1431,ResumenCotizacion!$P:$P)</f>
        <v>0</v>
      </c>
      <c r="W1431" s="75">
        <f>IF(H1431="USD",S1431*SolCotizacion!$J$18,S1431)</f>
        <v>2270108.5</v>
      </c>
      <c r="X1431" s="3">
        <f>ROUND(W1431/(1-VLOOKUP("Total porcentaje:",ResumenCotizacion!$F:$H,3,0)),2)</f>
        <v>2270108.5</v>
      </c>
      <c r="Y1431" s="3">
        <f t="shared" si="68"/>
        <v>0</v>
      </c>
    </row>
    <row r="1432" spans="1:25" ht="14.25" x14ac:dyDescent="0.2">
      <c r="A1432" s="18" t="str">
        <f t="shared" si="66"/>
        <v>Catalogo principalCSP ACADEMICO6d7e7e0d-fa06-44da-8770-89c092ef7a6e</v>
      </c>
      <c r="B1432" s="18" t="str">
        <f t="shared" si="67"/>
        <v>6d7e7e0d-fa06-44da-8770-89c092ef7a6eCSP ACADEMICO</v>
      </c>
      <c r="C1432" s="18"/>
      <c r="D1432" s="18" t="s">
        <v>122</v>
      </c>
      <c r="E1432" s="46" t="s">
        <v>2988</v>
      </c>
      <c r="F1432" s="87" t="s">
        <v>1339</v>
      </c>
      <c r="G1432" s="18" t="s">
        <v>122</v>
      </c>
      <c r="H1432" s="45" t="s">
        <v>125</v>
      </c>
      <c r="I1432" s="18" t="s">
        <v>75</v>
      </c>
      <c r="J1432" s="49" t="s">
        <v>2989</v>
      </c>
      <c r="K1432" s="48" t="s">
        <v>28</v>
      </c>
      <c r="L1432" s="47" t="s">
        <v>90</v>
      </c>
      <c r="M1432" s="44" t="s">
        <v>74</v>
      </c>
      <c r="N1432" s="78" t="s">
        <v>75</v>
      </c>
      <c r="O1432" s="78" t="s">
        <v>75</v>
      </c>
      <c r="P1432" s="78" t="s">
        <v>75</v>
      </c>
      <c r="Q1432" s="43" t="s">
        <v>2988</v>
      </c>
      <c r="R1432" s="53" t="s">
        <v>76</v>
      </c>
      <c r="S1432" s="76">
        <v>50</v>
      </c>
      <c r="T1432" s="37">
        <v>1</v>
      </c>
      <c r="U1432" s="83">
        <v>1</v>
      </c>
      <c r="V1432" s="45">
        <f>SUMIF(ResumenCotizacion!$C:$C,E1432,ResumenCotizacion!$P:$P)</f>
        <v>0</v>
      </c>
      <c r="W1432" s="75">
        <f>IF(H1432="USD",S1432*SolCotizacion!$J$18,S1432)</f>
        <v>206373.5</v>
      </c>
      <c r="X1432" s="3">
        <f>ROUND(W1432/(1-VLOOKUP("Total porcentaje:",ResumenCotizacion!$F:$H,3,0)),2)</f>
        <v>206373.5</v>
      </c>
      <c r="Y1432" s="3">
        <f t="shared" si="68"/>
        <v>0</v>
      </c>
    </row>
    <row r="1433" spans="1:25" ht="14.25" x14ac:dyDescent="0.2">
      <c r="A1433" s="18" t="str">
        <f t="shared" si="66"/>
        <v>Catalogo principalCSP ACADEMICO78e5a66f-323d-4b0f-b9e5-5262d3231cea</v>
      </c>
      <c r="B1433" s="18" t="str">
        <f t="shared" si="67"/>
        <v>78e5a66f-323d-4b0f-b9e5-5262d3231ceaCSP ACADEMICO</v>
      </c>
      <c r="C1433" s="18"/>
      <c r="D1433" s="18" t="s">
        <v>122</v>
      </c>
      <c r="E1433" s="46" t="s">
        <v>2990</v>
      </c>
      <c r="F1433" s="87" t="s">
        <v>1339</v>
      </c>
      <c r="G1433" s="18" t="s">
        <v>122</v>
      </c>
      <c r="H1433" s="45" t="s">
        <v>125</v>
      </c>
      <c r="I1433" s="18" t="s">
        <v>75</v>
      </c>
      <c r="J1433" s="49" t="s">
        <v>2991</v>
      </c>
      <c r="K1433" s="48" t="s">
        <v>28</v>
      </c>
      <c r="L1433" s="47" t="s">
        <v>90</v>
      </c>
      <c r="M1433" s="44" t="s">
        <v>74</v>
      </c>
      <c r="N1433" s="78" t="s">
        <v>75</v>
      </c>
      <c r="O1433" s="78" t="s">
        <v>75</v>
      </c>
      <c r="P1433" s="78" t="s">
        <v>75</v>
      </c>
      <c r="Q1433" s="43" t="s">
        <v>2990</v>
      </c>
      <c r="R1433" s="53" t="s">
        <v>76</v>
      </c>
      <c r="S1433" s="76">
        <v>1.5</v>
      </c>
      <c r="T1433" s="37">
        <v>1</v>
      </c>
      <c r="U1433" s="83">
        <v>1</v>
      </c>
      <c r="V1433" s="45">
        <f>SUMIF(ResumenCotizacion!$C:$C,E1433,ResumenCotizacion!$P:$P)</f>
        <v>0</v>
      </c>
      <c r="W1433" s="75">
        <f>IF(H1433="USD",S1433*SolCotizacion!$J$18,S1433)</f>
        <v>6191.2049999999999</v>
      </c>
      <c r="X1433" s="3">
        <f>ROUND(W1433/(1-VLOOKUP("Total porcentaje:",ResumenCotizacion!$F:$H,3,0)),2)</f>
        <v>6191.21</v>
      </c>
      <c r="Y1433" s="3">
        <f t="shared" si="68"/>
        <v>0</v>
      </c>
    </row>
    <row r="1434" spans="1:25" ht="14.25" x14ac:dyDescent="0.2">
      <c r="A1434" s="18" t="str">
        <f t="shared" si="66"/>
        <v>Catalogo principalCSP ACADEMICO7aa52f93-dbbb-43e0-9795-d48afa4a09d0</v>
      </c>
      <c r="B1434" s="18" t="str">
        <f t="shared" si="67"/>
        <v>7aa52f93-dbbb-43e0-9795-d48afa4a09d0CSP ACADEMICO</v>
      </c>
      <c r="C1434" s="18"/>
      <c r="D1434" s="18" t="s">
        <v>122</v>
      </c>
      <c r="E1434" s="46" t="s">
        <v>2992</v>
      </c>
      <c r="F1434" s="87" t="s">
        <v>1339</v>
      </c>
      <c r="G1434" s="18" t="s">
        <v>122</v>
      </c>
      <c r="H1434" s="45" t="s">
        <v>125</v>
      </c>
      <c r="I1434" s="18" t="s">
        <v>75</v>
      </c>
      <c r="J1434" s="49" t="s">
        <v>2993</v>
      </c>
      <c r="K1434" s="48" t="s">
        <v>28</v>
      </c>
      <c r="L1434" s="47" t="s">
        <v>90</v>
      </c>
      <c r="M1434" s="44" t="s">
        <v>74</v>
      </c>
      <c r="N1434" s="78" t="s">
        <v>75</v>
      </c>
      <c r="O1434" s="78" t="s">
        <v>75</v>
      </c>
      <c r="P1434" s="78" t="s">
        <v>75</v>
      </c>
      <c r="Q1434" s="43" t="s">
        <v>2992</v>
      </c>
      <c r="R1434" s="53" t="s">
        <v>76</v>
      </c>
      <c r="S1434" s="76">
        <v>450</v>
      </c>
      <c r="T1434" s="37">
        <v>1</v>
      </c>
      <c r="U1434" s="83">
        <v>1</v>
      </c>
      <c r="V1434" s="45">
        <f>SUMIF(ResumenCotizacion!$C:$C,E1434,ResumenCotizacion!$P:$P)</f>
        <v>0</v>
      </c>
      <c r="W1434" s="75">
        <f>IF(H1434="USD",S1434*SolCotizacion!$J$18,S1434)</f>
        <v>1857361.5</v>
      </c>
      <c r="X1434" s="3">
        <f>ROUND(W1434/(1-VLOOKUP("Total porcentaje:",ResumenCotizacion!$F:$H,3,0)),2)</f>
        <v>1857361.5</v>
      </c>
      <c r="Y1434" s="3">
        <f t="shared" si="68"/>
        <v>0</v>
      </c>
    </row>
    <row r="1435" spans="1:25" ht="14.25" x14ac:dyDescent="0.2">
      <c r="A1435" s="18" t="str">
        <f t="shared" si="66"/>
        <v>Catalogo principalCSP ACADEMICO8950c820-b205-43d2-aff1-b6abf0f37675</v>
      </c>
      <c r="B1435" s="18" t="str">
        <f t="shared" si="67"/>
        <v>8950c820-b205-43d2-aff1-b6abf0f37675CSP ACADEMICO</v>
      </c>
      <c r="C1435" s="18"/>
      <c r="D1435" s="18" t="s">
        <v>122</v>
      </c>
      <c r="E1435" s="46" t="s">
        <v>2994</v>
      </c>
      <c r="F1435" s="87" t="s">
        <v>1339</v>
      </c>
      <c r="G1435" s="18" t="s">
        <v>122</v>
      </c>
      <c r="H1435" s="45" t="s">
        <v>125</v>
      </c>
      <c r="I1435" s="18" t="s">
        <v>75</v>
      </c>
      <c r="J1435" s="49" t="s">
        <v>2995</v>
      </c>
      <c r="K1435" s="48" t="s">
        <v>28</v>
      </c>
      <c r="L1435" s="47" t="s">
        <v>90</v>
      </c>
      <c r="M1435" s="44" t="s">
        <v>74</v>
      </c>
      <c r="N1435" s="78" t="s">
        <v>75</v>
      </c>
      <c r="O1435" s="78" t="s">
        <v>75</v>
      </c>
      <c r="P1435" s="78" t="s">
        <v>75</v>
      </c>
      <c r="Q1435" s="43" t="s">
        <v>2994</v>
      </c>
      <c r="R1435" s="53" t="s">
        <v>76</v>
      </c>
      <c r="S1435" s="76">
        <v>16.7</v>
      </c>
      <c r="T1435" s="37">
        <v>1</v>
      </c>
      <c r="U1435" s="83">
        <v>1</v>
      </c>
      <c r="V1435" s="45">
        <f>SUMIF(ResumenCotizacion!$C:$C,E1435,ResumenCotizacion!$P:$P)</f>
        <v>0</v>
      </c>
      <c r="W1435" s="75">
        <f>IF(H1435="USD",S1435*SolCotizacion!$J$18,S1435)</f>
        <v>68928.748999999996</v>
      </c>
      <c r="X1435" s="3">
        <f>ROUND(W1435/(1-VLOOKUP("Total porcentaje:",ResumenCotizacion!$F:$H,3,0)),2)</f>
        <v>68928.75</v>
      </c>
      <c r="Y1435" s="3">
        <f t="shared" si="68"/>
        <v>0</v>
      </c>
    </row>
    <row r="1436" spans="1:25" ht="14.25" x14ac:dyDescent="0.2">
      <c r="A1436" s="18" t="str">
        <f t="shared" si="66"/>
        <v>Catalogo principalCSP ACADEMICO8cc24d48-93bc-47ff-8db4-36ca319e8447</v>
      </c>
      <c r="B1436" s="18" t="str">
        <f t="shared" si="67"/>
        <v>8cc24d48-93bc-47ff-8db4-36ca319e8447CSP ACADEMICO</v>
      </c>
      <c r="C1436" s="18"/>
      <c r="D1436" s="18" t="s">
        <v>122</v>
      </c>
      <c r="E1436" s="46" t="s">
        <v>2996</v>
      </c>
      <c r="F1436" s="87" t="s">
        <v>1339</v>
      </c>
      <c r="G1436" s="18" t="s">
        <v>122</v>
      </c>
      <c r="H1436" s="45" t="s">
        <v>125</v>
      </c>
      <c r="I1436" s="18" t="s">
        <v>75</v>
      </c>
      <c r="J1436" s="49" t="s">
        <v>2997</v>
      </c>
      <c r="K1436" s="48" t="s">
        <v>28</v>
      </c>
      <c r="L1436" s="47" t="s">
        <v>90</v>
      </c>
      <c r="M1436" s="44" t="s">
        <v>74</v>
      </c>
      <c r="N1436" s="78" t="s">
        <v>75</v>
      </c>
      <c r="O1436" s="78" t="s">
        <v>75</v>
      </c>
      <c r="P1436" s="78" t="s">
        <v>75</v>
      </c>
      <c r="Q1436" s="43" t="s">
        <v>2996</v>
      </c>
      <c r="R1436" s="53" t="s">
        <v>76</v>
      </c>
      <c r="S1436" s="76">
        <v>270</v>
      </c>
      <c r="T1436" s="37">
        <v>1</v>
      </c>
      <c r="U1436" s="83">
        <v>1</v>
      </c>
      <c r="V1436" s="45">
        <f>SUMIF(ResumenCotizacion!$C:$C,E1436,ResumenCotizacion!$P:$P)</f>
        <v>0</v>
      </c>
      <c r="W1436" s="75">
        <f>IF(H1436="USD",S1436*SolCotizacion!$J$18,S1436)</f>
        <v>1114416.9000000001</v>
      </c>
      <c r="X1436" s="3">
        <f>ROUND(W1436/(1-VLOOKUP("Total porcentaje:",ResumenCotizacion!$F:$H,3,0)),2)</f>
        <v>1114416.8999999999</v>
      </c>
      <c r="Y1436" s="3">
        <f t="shared" si="68"/>
        <v>0</v>
      </c>
    </row>
    <row r="1437" spans="1:25" ht="14.25" x14ac:dyDescent="0.2">
      <c r="A1437" s="18" t="str">
        <f t="shared" si="66"/>
        <v>Catalogo principalCSP ACADEMICO8d7cf5b6-1c83-48f2-bf94-fe5ffb58a1d4</v>
      </c>
      <c r="B1437" s="18" t="str">
        <f t="shared" si="67"/>
        <v>8d7cf5b6-1c83-48f2-bf94-fe5ffb58a1d4CSP ACADEMICO</v>
      </c>
      <c r="C1437" s="18"/>
      <c r="D1437" s="18" t="s">
        <v>122</v>
      </c>
      <c r="E1437" s="46" t="s">
        <v>2998</v>
      </c>
      <c r="F1437" s="87" t="s">
        <v>1339</v>
      </c>
      <c r="G1437" s="18" t="s">
        <v>122</v>
      </c>
      <c r="H1437" s="45" t="s">
        <v>125</v>
      </c>
      <c r="I1437" s="18" t="s">
        <v>75</v>
      </c>
      <c r="J1437" s="49" t="s">
        <v>2999</v>
      </c>
      <c r="K1437" s="48" t="s">
        <v>28</v>
      </c>
      <c r="L1437" s="47" t="s">
        <v>90</v>
      </c>
      <c r="M1437" s="44" t="s">
        <v>74</v>
      </c>
      <c r="N1437" s="78" t="s">
        <v>75</v>
      </c>
      <c r="O1437" s="78" t="s">
        <v>75</v>
      </c>
      <c r="P1437" s="78" t="s">
        <v>75</v>
      </c>
      <c r="Q1437" s="43" t="s">
        <v>2998</v>
      </c>
      <c r="R1437" s="53" t="s">
        <v>76</v>
      </c>
      <c r="S1437" s="76">
        <v>1666.7</v>
      </c>
      <c r="T1437" s="37">
        <v>1</v>
      </c>
      <c r="U1437" s="83">
        <v>1</v>
      </c>
      <c r="V1437" s="45">
        <f>SUMIF(ResumenCotizacion!$C:$C,E1437,ResumenCotizacion!$P:$P)</f>
        <v>0</v>
      </c>
      <c r="W1437" s="75">
        <f>IF(H1437="USD",S1437*SolCotizacion!$J$18,S1437)</f>
        <v>6879254.2490000008</v>
      </c>
      <c r="X1437" s="3">
        <f>ROUND(W1437/(1-VLOOKUP("Total porcentaje:",ResumenCotizacion!$F:$H,3,0)),2)</f>
        <v>6879254.25</v>
      </c>
      <c r="Y1437" s="3">
        <f t="shared" si="68"/>
        <v>0</v>
      </c>
    </row>
    <row r="1438" spans="1:25" ht="14.25" x14ac:dyDescent="0.2">
      <c r="A1438" s="18" t="str">
        <f t="shared" si="66"/>
        <v>Catalogo principalCSP ACADEMICO8e279253-ae03-4d9f-8368-f7de1dcab777</v>
      </c>
      <c r="B1438" s="18" t="str">
        <f t="shared" si="67"/>
        <v>8e279253-ae03-4d9f-8368-f7de1dcab777CSP ACADEMICO</v>
      </c>
      <c r="C1438" s="18"/>
      <c r="D1438" s="18" t="s">
        <v>122</v>
      </c>
      <c r="E1438" s="46" t="s">
        <v>3000</v>
      </c>
      <c r="F1438" s="87" t="s">
        <v>1339</v>
      </c>
      <c r="G1438" s="18" t="s">
        <v>122</v>
      </c>
      <c r="H1438" s="45" t="s">
        <v>125</v>
      </c>
      <c r="I1438" s="18" t="s">
        <v>75</v>
      </c>
      <c r="J1438" s="49" t="s">
        <v>3001</v>
      </c>
      <c r="K1438" s="48" t="s">
        <v>28</v>
      </c>
      <c r="L1438" s="47" t="s">
        <v>90</v>
      </c>
      <c r="M1438" s="44" t="s">
        <v>74</v>
      </c>
      <c r="N1438" s="78" t="s">
        <v>75</v>
      </c>
      <c r="O1438" s="78" t="s">
        <v>75</v>
      </c>
      <c r="P1438" s="78" t="s">
        <v>75</v>
      </c>
      <c r="Q1438" s="43" t="s">
        <v>3000</v>
      </c>
      <c r="R1438" s="53" t="s">
        <v>76</v>
      </c>
      <c r="S1438" s="76">
        <v>0</v>
      </c>
      <c r="T1438" s="37">
        <v>1</v>
      </c>
      <c r="U1438" s="83">
        <v>1</v>
      </c>
      <c r="V1438" s="45">
        <f>SUMIF(ResumenCotizacion!$C:$C,E1438,ResumenCotizacion!$P:$P)</f>
        <v>0</v>
      </c>
      <c r="W1438" s="75">
        <f>IF(H1438="USD",S1438*SolCotizacion!$J$18,S1438)</f>
        <v>0</v>
      </c>
      <c r="X1438" s="3">
        <f>ROUND(W1438/(1-VLOOKUP("Total porcentaje:",ResumenCotizacion!$F:$H,3,0)),2)</f>
        <v>0</v>
      </c>
      <c r="Y1438" s="3">
        <f t="shared" si="68"/>
        <v>0</v>
      </c>
    </row>
    <row r="1439" spans="1:25" ht="14.25" x14ac:dyDescent="0.2">
      <c r="A1439" s="18" t="str">
        <f t="shared" si="66"/>
        <v>Catalogo principalCSP ACADEMICO9b03b750-63fe-4f96-be8f-23c34624149f</v>
      </c>
      <c r="B1439" s="18" t="str">
        <f t="shared" si="67"/>
        <v>9b03b750-63fe-4f96-be8f-23c34624149fCSP ACADEMICO</v>
      </c>
      <c r="C1439" s="18"/>
      <c r="D1439" s="18" t="s">
        <v>122</v>
      </c>
      <c r="E1439" s="46" t="s">
        <v>3002</v>
      </c>
      <c r="F1439" s="87" t="s">
        <v>1339</v>
      </c>
      <c r="G1439" s="18" t="s">
        <v>122</v>
      </c>
      <c r="H1439" s="45" t="s">
        <v>125</v>
      </c>
      <c r="I1439" s="18" t="s">
        <v>75</v>
      </c>
      <c r="J1439" s="49" t="s">
        <v>3003</v>
      </c>
      <c r="K1439" s="48" t="s">
        <v>28</v>
      </c>
      <c r="L1439" s="47" t="s">
        <v>90</v>
      </c>
      <c r="M1439" s="44" t="s">
        <v>74</v>
      </c>
      <c r="N1439" s="78" t="s">
        <v>75</v>
      </c>
      <c r="O1439" s="78" t="s">
        <v>75</v>
      </c>
      <c r="P1439" s="78" t="s">
        <v>75</v>
      </c>
      <c r="Q1439" s="43" t="s">
        <v>3002</v>
      </c>
      <c r="R1439" s="53" t="s">
        <v>76</v>
      </c>
      <c r="S1439" s="76">
        <v>120</v>
      </c>
      <c r="T1439" s="37">
        <v>1</v>
      </c>
      <c r="U1439" s="83">
        <v>1</v>
      </c>
      <c r="V1439" s="45">
        <f>SUMIF(ResumenCotizacion!$C:$C,E1439,ResumenCotizacion!$P:$P)</f>
        <v>0</v>
      </c>
      <c r="W1439" s="75">
        <f>IF(H1439="USD",S1439*SolCotizacion!$J$18,S1439)</f>
        <v>495296.4</v>
      </c>
      <c r="X1439" s="3">
        <f>ROUND(W1439/(1-VLOOKUP("Total porcentaje:",ResumenCotizacion!$F:$H,3,0)),2)</f>
        <v>495296.4</v>
      </c>
      <c r="Y1439" s="3">
        <f t="shared" si="68"/>
        <v>0</v>
      </c>
    </row>
    <row r="1440" spans="1:25" ht="14.25" x14ac:dyDescent="0.2">
      <c r="A1440" s="18" t="str">
        <f t="shared" si="66"/>
        <v>Catalogo principalCSP ACADEMICO9d015e78-15bc-430e-a104-73b85e9f64d6</v>
      </c>
      <c r="B1440" s="18" t="str">
        <f t="shared" si="67"/>
        <v>9d015e78-15bc-430e-a104-73b85e9f64d6CSP ACADEMICO</v>
      </c>
      <c r="C1440" s="18"/>
      <c r="D1440" s="18" t="s">
        <v>122</v>
      </c>
      <c r="E1440" s="46" t="s">
        <v>3004</v>
      </c>
      <c r="F1440" s="87" t="s">
        <v>1339</v>
      </c>
      <c r="G1440" s="18" t="s">
        <v>122</v>
      </c>
      <c r="H1440" s="45" t="s">
        <v>125</v>
      </c>
      <c r="I1440" s="18" t="s">
        <v>75</v>
      </c>
      <c r="J1440" s="49" t="s">
        <v>3005</v>
      </c>
      <c r="K1440" s="48" t="s">
        <v>28</v>
      </c>
      <c r="L1440" s="47" t="s">
        <v>90</v>
      </c>
      <c r="M1440" s="44" t="s">
        <v>74</v>
      </c>
      <c r="N1440" s="78" t="s">
        <v>75</v>
      </c>
      <c r="O1440" s="78" t="s">
        <v>75</v>
      </c>
      <c r="P1440" s="78" t="s">
        <v>75</v>
      </c>
      <c r="Q1440" s="43" t="s">
        <v>3004</v>
      </c>
      <c r="R1440" s="53" t="s">
        <v>76</v>
      </c>
      <c r="S1440" s="76">
        <v>1</v>
      </c>
      <c r="T1440" s="37">
        <v>1</v>
      </c>
      <c r="U1440" s="83">
        <v>1</v>
      </c>
      <c r="V1440" s="45">
        <f>SUMIF(ResumenCotizacion!$C:$C,E1440,ResumenCotizacion!$P:$P)</f>
        <v>0</v>
      </c>
      <c r="W1440" s="75">
        <f>IF(H1440="USD",S1440*SolCotizacion!$J$18,S1440)</f>
        <v>4127.47</v>
      </c>
      <c r="X1440" s="3">
        <f>ROUND(W1440/(1-VLOOKUP("Total porcentaje:",ResumenCotizacion!$F:$H,3,0)),2)</f>
        <v>4127.47</v>
      </c>
      <c r="Y1440" s="3">
        <f t="shared" si="68"/>
        <v>0</v>
      </c>
    </row>
    <row r="1441" spans="1:25" ht="14.25" x14ac:dyDescent="0.2">
      <c r="A1441" s="18" t="str">
        <f t="shared" si="66"/>
        <v>Catalogo principalCSP ACADEMICOa2dfc865-af54-43e2-9433-82f65f8ca566</v>
      </c>
      <c r="B1441" s="18" t="str">
        <f t="shared" si="67"/>
        <v>a2dfc865-af54-43e2-9433-82f65f8ca566CSP ACADEMICO</v>
      </c>
      <c r="C1441" s="18"/>
      <c r="D1441" s="18" t="s">
        <v>122</v>
      </c>
      <c r="E1441" s="46" t="s">
        <v>3006</v>
      </c>
      <c r="F1441" s="87" t="s">
        <v>1339</v>
      </c>
      <c r="G1441" s="18" t="s">
        <v>122</v>
      </c>
      <c r="H1441" s="45" t="s">
        <v>125</v>
      </c>
      <c r="I1441" s="18" t="s">
        <v>75</v>
      </c>
      <c r="J1441" s="49" t="s">
        <v>3007</v>
      </c>
      <c r="K1441" s="48" t="s">
        <v>28</v>
      </c>
      <c r="L1441" s="47" t="s">
        <v>90</v>
      </c>
      <c r="M1441" s="44" t="s">
        <v>74</v>
      </c>
      <c r="N1441" s="78" t="s">
        <v>75</v>
      </c>
      <c r="O1441" s="78" t="s">
        <v>75</v>
      </c>
      <c r="P1441" s="78" t="s">
        <v>75</v>
      </c>
      <c r="Q1441" s="43" t="s">
        <v>3006</v>
      </c>
      <c r="R1441" s="53" t="s">
        <v>76</v>
      </c>
      <c r="S1441" s="76">
        <v>400</v>
      </c>
      <c r="T1441" s="37">
        <v>1</v>
      </c>
      <c r="U1441" s="83">
        <v>1</v>
      </c>
      <c r="V1441" s="45">
        <f>SUMIF(ResumenCotizacion!$C:$C,E1441,ResumenCotizacion!$P:$P)</f>
        <v>0</v>
      </c>
      <c r="W1441" s="75">
        <f>IF(H1441="USD",S1441*SolCotizacion!$J$18,S1441)</f>
        <v>1650988</v>
      </c>
      <c r="X1441" s="3">
        <f>ROUND(W1441/(1-VLOOKUP("Total porcentaje:",ResumenCotizacion!$F:$H,3,0)),2)</f>
        <v>1650988</v>
      </c>
      <c r="Y1441" s="3">
        <f t="shared" si="68"/>
        <v>0</v>
      </c>
    </row>
    <row r="1442" spans="1:25" ht="14.25" x14ac:dyDescent="0.2">
      <c r="A1442" s="18" t="str">
        <f t="shared" si="66"/>
        <v>Catalogo principalCSP ACADEMICOa73b7fda-992d-4f2d-b72c-890c00ef66a7</v>
      </c>
      <c r="B1442" s="18" t="str">
        <f t="shared" si="67"/>
        <v>a73b7fda-992d-4f2d-b72c-890c00ef66a7CSP ACADEMICO</v>
      </c>
      <c r="C1442" s="18"/>
      <c r="D1442" s="18" t="s">
        <v>122</v>
      </c>
      <c r="E1442" s="46" t="s">
        <v>3008</v>
      </c>
      <c r="F1442" s="87" t="s">
        <v>1339</v>
      </c>
      <c r="G1442" s="18" t="s">
        <v>122</v>
      </c>
      <c r="H1442" s="45" t="s">
        <v>125</v>
      </c>
      <c r="I1442" s="18" t="s">
        <v>75</v>
      </c>
      <c r="J1442" s="49" t="s">
        <v>3009</v>
      </c>
      <c r="K1442" s="48" t="s">
        <v>28</v>
      </c>
      <c r="L1442" s="47" t="s">
        <v>90</v>
      </c>
      <c r="M1442" s="44" t="s">
        <v>74</v>
      </c>
      <c r="N1442" s="78" t="s">
        <v>75</v>
      </c>
      <c r="O1442" s="78" t="s">
        <v>75</v>
      </c>
      <c r="P1442" s="78" t="s">
        <v>75</v>
      </c>
      <c r="Q1442" s="43" t="s">
        <v>3008</v>
      </c>
      <c r="R1442" s="53" t="s">
        <v>76</v>
      </c>
      <c r="S1442" s="76">
        <v>900</v>
      </c>
      <c r="T1442" s="37">
        <v>1</v>
      </c>
      <c r="U1442" s="83">
        <v>1</v>
      </c>
      <c r="V1442" s="45">
        <f>SUMIF(ResumenCotizacion!$C:$C,E1442,ResumenCotizacion!$P:$P)</f>
        <v>0</v>
      </c>
      <c r="W1442" s="75">
        <f>IF(H1442="USD",S1442*SolCotizacion!$J$18,S1442)</f>
        <v>3714723</v>
      </c>
      <c r="X1442" s="3">
        <f>ROUND(W1442/(1-VLOOKUP("Total porcentaje:",ResumenCotizacion!$F:$H,3,0)),2)</f>
        <v>3714723</v>
      </c>
      <c r="Y1442" s="3">
        <f t="shared" si="68"/>
        <v>0</v>
      </c>
    </row>
    <row r="1443" spans="1:25" ht="14.25" x14ac:dyDescent="0.2">
      <c r="A1443" s="18" t="str">
        <f t="shared" si="66"/>
        <v>Catalogo principalCSP ACADEMICOb093abd8-234c-418c-b552-c74a571dea4b</v>
      </c>
      <c r="B1443" s="18" t="str">
        <f t="shared" si="67"/>
        <v>b093abd8-234c-418c-b552-c74a571dea4bCSP ACADEMICO</v>
      </c>
      <c r="C1443" s="18"/>
      <c r="D1443" s="18" t="s">
        <v>122</v>
      </c>
      <c r="E1443" s="46" t="s">
        <v>3010</v>
      </c>
      <c r="F1443" s="87" t="s">
        <v>1339</v>
      </c>
      <c r="G1443" s="18" t="s">
        <v>122</v>
      </c>
      <c r="H1443" s="45" t="s">
        <v>125</v>
      </c>
      <c r="I1443" s="18" t="s">
        <v>75</v>
      </c>
      <c r="J1443" s="49" t="s">
        <v>3011</v>
      </c>
      <c r="K1443" s="48" t="s">
        <v>28</v>
      </c>
      <c r="L1443" s="47" t="s">
        <v>90</v>
      </c>
      <c r="M1443" s="44" t="s">
        <v>74</v>
      </c>
      <c r="N1443" s="78" t="s">
        <v>75</v>
      </c>
      <c r="O1443" s="78" t="s">
        <v>75</v>
      </c>
      <c r="P1443" s="78" t="s">
        <v>75</v>
      </c>
      <c r="Q1443" s="43" t="s">
        <v>3010</v>
      </c>
      <c r="R1443" s="53" t="s">
        <v>76</v>
      </c>
      <c r="S1443" s="76">
        <v>247.5</v>
      </c>
      <c r="T1443" s="37">
        <v>1</v>
      </c>
      <c r="U1443" s="83">
        <v>1</v>
      </c>
      <c r="V1443" s="45">
        <f>SUMIF(ResumenCotizacion!$C:$C,E1443,ResumenCotizacion!$P:$P)</f>
        <v>0</v>
      </c>
      <c r="W1443" s="75">
        <f>IF(H1443="USD",S1443*SolCotizacion!$J$18,S1443)</f>
        <v>1021548.8250000001</v>
      </c>
      <c r="X1443" s="3">
        <f>ROUND(W1443/(1-VLOOKUP("Total porcentaje:",ResumenCotizacion!$F:$H,3,0)),2)</f>
        <v>1021548.83</v>
      </c>
      <c r="Y1443" s="3">
        <f t="shared" si="68"/>
        <v>0</v>
      </c>
    </row>
    <row r="1444" spans="1:25" ht="14.25" x14ac:dyDescent="0.2">
      <c r="A1444" s="18" t="str">
        <f t="shared" si="66"/>
        <v>Catalogo principalCSP ACADEMICOb8baa3b8-8cc2-4f26-a212-7fbeb28e7895</v>
      </c>
      <c r="B1444" s="18" t="str">
        <f t="shared" si="67"/>
        <v>b8baa3b8-8cc2-4f26-a212-7fbeb28e7895CSP ACADEMICO</v>
      </c>
      <c r="C1444" s="18"/>
      <c r="D1444" s="18" t="s">
        <v>122</v>
      </c>
      <c r="E1444" s="46" t="s">
        <v>3012</v>
      </c>
      <c r="F1444" s="87" t="s">
        <v>1339</v>
      </c>
      <c r="G1444" s="18" t="s">
        <v>122</v>
      </c>
      <c r="H1444" s="45" t="s">
        <v>125</v>
      </c>
      <c r="I1444" s="18" t="s">
        <v>75</v>
      </c>
      <c r="J1444" s="49" t="s">
        <v>3013</v>
      </c>
      <c r="K1444" s="48" t="s">
        <v>28</v>
      </c>
      <c r="L1444" s="47" t="s">
        <v>90</v>
      </c>
      <c r="M1444" s="44" t="s">
        <v>74</v>
      </c>
      <c r="N1444" s="78" t="s">
        <v>75</v>
      </c>
      <c r="O1444" s="78" t="s">
        <v>75</v>
      </c>
      <c r="P1444" s="78" t="s">
        <v>75</v>
      </c>
      <c r="Q1444" s="43" t="s">
        <v>3012</v>
      </c>
      <c r="R1444" s="53" t="s">
        <v>76</v>
      </c>
      <c r="S1444" s="76">
        <v>15</v>
      </c>
      <c r="T1444" s="37">
        <v>1</v>
      </c>
      <c r="U1444" s="83">
        <v>1</v>
      </c>
      <c r="V1444" s="45">
        <f>SUMIF(ResumenCotizacion!$C:$C,E1444,ResumenCotizacion!$P:$P)</f>
        <v>0</v>
      </c>
      <c r="W1444" s="75">
        <f>IF(H1444="USD",S1444*SolCotizacion!$J$18,S1444)</f>
        <v>61912.05</v>
      </c>
      <c r="X1444" s="3">
        <f>ROUND(W1444/(1-VLOOKUP("Total porcentaje:",ResumenCotizacion!$F:$H,3,0)),2)</f>
        <v>61912.05</v>
      </c>
      <c r="Y1444" s="3">
        <f t="shared" si="68"/>
        <v>0</v>
      </c>
    </row>
    <row r="1445" spans="1:25" ht="14.25" x14ac:dyDescent="0.2">
      <c r="A1445" s="18" t="str">
        <f t="shared" si="66"/>
        <v>Catalogo principalCSP ACADEMICOb8e6f347-5725-4d6e-9cda-7921d76e568a</v>
      </c>
      <c r="B1445" s="18" t="str">
        <f t="shared" si="67"/>
        <v>b8e6f347-5725-4d6e-9cda-7921d76e568aCSP ACADEMICO</v>
      </c>
      <c r="C1445" s="18"/>
      <c r="D1445" s="18" t="s">
        <v>122</v>
      </c>
      <c r="E1445" s="46" t="s">
        <v>3014</v>
      </c>
      <c r="F1445" s="87" t="s">
        <v>1339</v>
      </c>
      <c r="G1445" s="18" t="s">
        <v>122</v>
      </c>
      <c r="H1445" s="45" t="s">
        <v>125</v>
      </c>
      <c r="I1445" s="18" t="s">
        <v>75</v>
      </c>
      <c r="J1445" s="49" t="s">
        <v>3015</v>
      </c>
      <c r="K1445" s="48" t="s">
        <v>28</v>
      </c>
      <c r="L1445" s="47" t="s">
        <v>90</v>
      </c>
      <c r="M1445" s="44" t="s">
        <v>74</v>
      </c>
      <c r="N1445" s="78" t="s">
        <v>75</v>
      </c>
      <c r="O1445" s="78" t="s">
        <v>75</v>
      </c>
      <c r="P1445" s="78" t="s">
        <v>75</v>
      </c>
      <c r="Q1445" s="43" t="s">
        <v>3014</v>
      </c>
      <c r="R1445" s="53" t="s">
        <v>76</v>
      </c>
      <c r="S1445" s="76">
        <v>3.5</v>
      </c>
      <c r="T1445" s="37">
        <v>1</v>
      </c>
      <c r="U1445" s="83">
        <v>1</v>
      </c>
      <c r="V1445" s="45">
        <f>SUMIF(ResumenCotizacion!$C:$C,E1445,ResumenCotizacion!$P:$P)</f>
        <v>0</v>
      </c>
      <c r="W1445" s="75">
        <f>IF(H1445="USD",S1445*SolCotizacion!$J$18,S1445)</f>
        <v>14446.145</v>
      </c>
      <c r="X1445" s="3">
        <f>ROUND(W1445/(1-VLOOKUP("Total porcentaje:",ResumenCotizacion!$F:$H,3,0)),2)</f>
        <v>14446.15</v>
      </c>
      <c r="Y1445" s="3">
        <f t="shared" si="68"/>
        <v>0</v>
      </c>
    </row>
    <row r="1446" spans="1:25" ht="14.25" x14ac:dyDescent="0.2">
      <c r="A1446" s="18" t="str">
        <f t="shared" si="66"/>
        <v>Catalogo principalCSP ACADEMICOc7808297-b9ba-4a6a-bcdf-fbfb6f2bae55</v>
      </c>
      <c r="B1446" s="18" t="str">
        <f t="shared" si="67"/>
        <v>c7808297-b9ba-4a6a-bcdf-fbfb6f2bae55CSP ACADEMICO</v>
      </c>
      <c r="C1446" s="18"/>
      <c r="D1446" s="18" t="s">
        <v>122</v>
      </c>
      <c r="E1446" s="46" t="s">
        <v>3016</v>
      </c>
      <c r="F1446" s="87" t="s">
        <v>1339</v>
      </c>
      <c r="G1446" s="18" t="s">
        <v>122</v>
      </c>
      <c r="H1446" s="45" t="s">
        <v>125</v>
      </c>
      <c r="I1446" s="18" t="s">
        <v>75</v>
      </c>
      <c r="J1446" s="49" t="s">
        <v>3017</v>
      </c>
      <c r="K1446" s="48" t="s">
        <v>28</v>
      </c>
      <c r="L1446" s="47" t="s">
        <v>90</v>
      </c>
      <c r="M1446" s="44" t="s">
        <v>74</v>
      </c>
      <c r="N1446" s="78" t="s">
        <v>75</v>
      </c>
      <c r="O1446" s="78" t="s">
        <v>75</v>
      </c>
      <c r="P1446" s="78" t="s">
        <v>75</v>
      </c>
      <c r="Q1446" s="43" t="s">
        <v>3016</v>
      </c>
      <c r="R1446" s="53" t="s">
        <v>76</v>
      </c>
      <c r="S1446" s="76">
        <v>50</v>
      </c>
      <c r="T1446" s="37">
        <v>1</v>
      </c>
      <c r="U1446" s="83">
        <v>1</v>
      </c>
      <c r="V1446" s="45">
        <f>SUMIF(ResumenCotizacion!$C:$C,E1446,ResumenCotizacion!$P:$P)</f>
        <v>0</v>
      </c>
      <c r="W1446" s="75">
        <f>IF(H1446="USD",S1446*SolCotizacion!$J$18,S1446)</f>
        <v>206373.5</v>
      </c>
      <c r="X1446" s="3">
        <f>ROUND(W1446/(1-VLOOKUP("Total porcentaje:",ResumenCotizacion!$F:$H,3,0)),2)</f>
        <v>206373.5</v>
      </c>
      <c r="Y1446" s="3">
        <f t="shared" si="68"/>
        <v>0</v>
      </c>
    </row>
    <row r="1447" spans="1:25" ht="14.25" x14ac:dyDescent="0.2">
      <c r="A1447" s="18" t="str">
        <f t="shared" si="66"/>
        <v>Catalogo principalCSP ACADEMICOc918ecbb-f748-478d-85e5-db1d70659c24</v>
      </c>
      <c r="B1447" s="18" t="str">
        <f t="shared" si="67"/>
        <v>c918ecbb-f748-478d-85e5-db1d70659c24CSP ACADEMICO</v>
      </c>
      <c r="C1447" s="18"/>
      <c r="D1447" s="18" t="s">
        <v>122</v>
      </c>
      <c r="E1447" s="46" t="s">
        <v>3018</v>
      </c>
      <c r="F1447" s="87" t="s">
        <v>1339</v>
      </c>
      <c r="G1447" s="18" t="s">
        <v>122</v>
      </c>
      <c r="H1447" s="45" t="s">
        <v>125</v>
      </c>
      <c r="I1447" s="18" t="s">
        <v>75</v>
      </c>
      <c r="J1447" s="49" t="s">
        <v>3019</v>
      </c>
      <c r="K1447" s="48" t="s">
        <v>28</v>
      </c>
      <c r="L1447" s="47" t="s">
        <v>90</v>
      </c>
      <c r="M1447" s="44" t="s">
        <v>74</v>
      </c>
      <c r="N1447" s="78" t="s">
        <v>75</v>
      </c>
      <c r="O1447" s="78" t="s">
        <v>75</v>
      </c>
      <c r="P1447" s="78" t="s">
        <v>75</v>
      </c>
      <c r="Q1447" s="43" t="s">
        <v>3018</v>
      </c>
      <c r="R1447" s="53" t="s">
        <v>76</v>
      </c>
      <c r="S1447" s="76">
        <v>1.45</v>
      </c>
      <c r="T1447" s="37">
        <v>1</v>
      </c>
      <c r="U1447" s="83">
        <v>1</v>
      </c>
      <c r="V1447" s="45">
        <f>SUMIF(ResumenCotizacion!$C:$C,E1447,ResumenCotizacion!$P:$P)</f>
        <v>0</v>
      </c>
      <c r="W1447" s="75">
        <f>IF(H1447="USD",S1447*SolCotizacion!$J$18,S1447)</f>
        <v>5984.8315000000002</v>
      </c>
      <c r="X1447" s="3">
        <f>ROUND(W1447/(1-VLOOKUP("Total porcentaje:",ResumenCotizacion!$F:$H,3,0)),2)</f>
        <v>5984.83</v>
      </c>
      <c r="Y1447" s="3">
        <f t="shared" si="68"/>
        <v>0</v>
      </c>
    </row>
    <row r="1448" spans="1:25" ht="14.25" x14ac:dyDescent="0.2">
      <c r="A1448" s="18" t="str">
        <f t="shared" si="66"/>
        <v>Catalogo principalCSP ACADEMICOc9425f8f-a4f1-40f3-bef4-63183c4a9e31</v>
      </c>
      <c r="B1448" s="18" t="str">
        <f t="shared" si="67"/>
        <v>c9425f8f-a4f1-40f3-bef4-63183c4a9e31CSP ACADEMICO</v>
      </c>
      <c r="C1448" s="18"/>
      <c r="D1448" s="18" t="s">
        <v>122</v>
      </c>
      <c r="E1448" s="46" t="s">
        <v>3020</v>
      </c>
      <c r="F1448" s="87" t="s">
        <v>1339</v>
      </c>
      <c r="G1448" s="18" t="s">
        <v>122</v>
      </c>
      <c r="H1448" s="45" t="s">
        <v>125</v>
      </c>
      <c r="I1448" s="18" t="s">
        <v>75</v>
      </c>
      <c r="J1448" s="49" t="s">
        <v>3021</v>
      </c>
      <c r="K1448" s="48" t="s">
        <v>28</v>
      </c>
      <c r="L1448" s="47" t="s">
        <v>90</v>
      </c>
      <c r="M1448" s="44" t="s">
        <v>74</v>
      </c>
      <c r="N1448" s="78" t="s">
        <v>75</v>
      </c>
      <c r="O1448" s="78" t="s">
        <v>75</v>
      </c>
      <c r="P1448" s="78" t="s">
        <v>75</v>
      </c>
      <c r="Q1448" s="43" t="s">
        <v>3020</v>
      </c>
      <c r="R1448" s="53" t="s">
        <v>76</v>
      </c>
      <c r="S1448" s="76">
        <v>180</v>
      </c>
      <c r="T1448" s="37">
        <v>1</v>
      </c>
      <c r="U1448" s="83">
        <v>1</v>
      </c>
      <c r="V1448" s="45">
        <f>SUMIF(ResumenCotizacion!$C:$C,E1448,ResumenCotizacion!$P:$P)</f>
        <v>0</v>
      </c>
      <c r="W1448" s="75">
        <f>IF(H1448="USD",S1448*SolCotizacion!$J$18,S1448)</f>
        <v>742944.60000000009</v>
      </c>
      <c r="X1448" s="3">
        <f>ROUND(W1448/(1-VLOOKUP("Total porcentaje:",ResumenCotizacion!$F:$H,3,0)),2)</f>
        <v>742944.6</v>
      </c>
      <c r="Y1448" s="3">
        <f t="shared" si="68"/>
        <v>0</v>
      </c>
    </row>
    <row r="1449" spans="1:25" ht="14.25" x14ac:dyDescent="0.2">
      <c r="A1449" s="18" t="str">
        <f t="shared" si="66"/>
        <v>Catalogo principalCSP ACADEMICOdae3762b-65b5-42bd-a58d-234994360864</v>
      </c>
      <c r="B1449" s="18" t="str">
        <f t="shared" si="67"/>
        <v>dae3762b-65b5-42bd-a58d-234994360864CSP ACADEMICO</v>
      </c>
      <c r="C1449" s="18"/>
      <c r="D1449" s="18" t="s">
        <v>122</v>
      </c>
      <c r="E1449" s="46" t="s">
        <v>3022</v>
      </c>
      <c r="F1449" s="87" t="s">
        <v>1339</v>
      </c>
      <c r="G1449" s="18" t="s">
        <v>122</v>
      </c>
      <c r="H1449" s="45" t="s">
        <v>125</v>
      </c>
      <c r="I1449" s="18" t="s">
        <v>75</v>
      </c>
      <c r="J1449" s="49" t="s">
        <v>3023</v>
      </c>
      <c r="K1449" s="48" t="s">
        <v>28</v>
      </c>
      <c r="L1449" s="47" t="s">
        <v>90</v>
      </c>
      <c r="M1449" s="44" t="s">
        <v>74</v>
      </c>
      <c r="N1449" s="78" t="s">
        <v>75</v>
      </c>
      <c r="O1449" s="78" t="s">
        <v>75</v>
      </c>
      <c r="P1449" s="78" t="s">
        <v>75</v>
      </c>
      <c r="Q1449" s="43" t="s">
        <v>3022</v>
      </c>
      <c r="R1449" s="53" t="s">
        <v>76</v>
      </c>
      <c r="S1449" s="76">
        <v>10</v>
      </c>
      <c r="T1449" s="37">
        <v>1</v>
      </c>
      <c r="U1449" s="83">
        <v>1</v>
      </c>
      <c r="V1449" s="45">
        <f>SUMIF(ResumenCotizacion!$C:$C,E1449,ResumenCotizacion!$P:$P)</f>
        <v>0</v>
      </c>
      <c r="W1449" s="75">
        <f>IF(H1449="USD",S1449*SolCotizacion!$J$18,S1449)</f>
        <v>41274.700000000004</v>
      </c>
      <c r="X1449" s="3">
        <f>ROUND(W1449/(1-VLOOKUP("Total porcentaje:",ResumenCotizacion!$F:$H,3,0)),2)</f>
        <v>41274.699999999997</v>
      </c>
      <c r="Y1449" s="3">
        <f t="shared" si="68"/>
        <v>0</v>
      </c>
    </row>
    <row r="1450" spans="1:25" ht="14.25" x14ac:dyDescent="0.2">
      <c r="A1450" s="18" t="str">
        <f t="shared" si="66"/>
        <v>Catalogo principalCSP ACADEMICOe6fc53c2-a03c-4fe9-b426-8da2979a5388</v>
      </c>
      <c r="B1450" s="18" t="str">
        <f t="shared" si="67"/>
        <v>e6fc53c2-a03c-4fe9-b426-8da2979a5388CSP ACADEMICO</v>
      </c>
      <c r="C1450" s="18"/>
      <c r="D1450" s="18" t="s">
        <v>122</v>
      </c>
      <c r="E1450" s="46" t="s">
        <v>3024</v>
      </c>
      <c r="F1450" s="87" t="s">
        <v>1339</v>
      </c>
      <c r="G1450" s="18" t="s">
        <v>122</v>
      </c>
      <c r="H1450" s="45" t="s">
        <v>125</v>
      </c>
      <c r="I1450" s="18" t="s">
        <v>75</v>
      </c>
      <c r="J1450" s="49" t="s">
        <v>3025</v>
      </c>
      <c r="K1450" s="48" t="s">
        <v>28</v>
      </c>
      <c r="L1450" s="47" t="s">
        <v>90</v>
      </c>
      <c r="M1450" s="44" t="s">
        <v>74</v>
      </c>
      <c r="N1450" s="78" t="s">
        <v>75</v>
      </c>
      <c r="O1450" s="78" t="s">
        <v>75</v>
      </c>
      <c r="P1450" s="78" t="s">
        <v>75</v>
      </c>
      <c r="Q1450" s="43" t="s">
        <v>3024</v>
      </c>
      <c r="R1450" s="53" t="s">
        <v>76</v>
      </c>
      <c r="S1450" s="76">
        <v>0</v>
      </c>
      <c r="T1450" s="37">
        <v>1</v>
      </c>
      <c r="U1450" s="83">
        <v>1</v>
      </c>
      <c r="V1450" s="45">
        <f>SUMIF(ResumenCotizacion!$C:$C,E1450,ResumenCotizacion!$P:$P)</f>
        <v>0</v>
      </c>
      <c r="W1450" s="75">
        <f>IF(H1450="USD",S1450*SolCotizacion!$J$18,S1450)</f>
        <v>0</v>
      </c>
      <c r="X1450" s="3">
        <f>ROUND(W1450/(1-VLOOKUP("Total porcentaje:",ResumenCotizacion!$F:$H,3,0)),2)</f>
        <v>0</v>
      </c>
      <c r="Y1450" s="3">
        <f t="shared" si="68"/>
        <v>0</v>
      </c>
    </row>
    <row r="1451" spans="1:25" ht="14.25" x14ac:dyDescent="0.2">
      <c r="A1451" s="18" t="str">
        <f t="shared" si="66"/>
        <v>Catalogo principalCSP ACADEMICOe8e8296f-b822-48bd-88df-9fce1cdf1309</v>
      </c>
      <c r="B1451" s="18" t="str">
        <f t="shared" si="67"/>
        <v>e8e8296f-b822-48bd-88df-9fce1cdf1309CSP ACADEMICO</v>
      </c>
      <c r="C1451" s="18"/>
      <c r="D1451" s="18" t="s">
        <v>122</v>
      </c>
      <c r="E1451" s="46" t="s">
        <v>3026</v>
      </c>
      <c r="F1451" s="87" t="s">
        <v>1339</v>
      </c>
      <c r="G1451" s="18" t="s">
        <v>122</v>
      </c>
      <c r="H1451" s="45" t="s">
        <v>125</v>
      </c>
      <c r="I1451" s="18" t="s">
        <v>75</v>
      </c>
      <c r="J1451" s="49" t="s">
        <v>3027</v>
      </c>
      <c r="K1451" s="48" t="s">
        <v>28</v>
      </c>
      <c r="L1451" s="47" t="s">
        <v>90</v>
      </c>
      <c r="M1451" s="44" t="s">
        <v>74</v>
      </c>
      <c r="N1451" s="78" t="s">
        <v>75</v>
      </c>
      <c r="O1451" s="78" t="s">
        <v>75</v>
      </c>
      <c r="P1451" s="78" t="s">
        <v>75</v>
      </c>
      <c r="Q1451" s="43" t="s">
        <v>3026</v>
      </c>
      <c r="R1451" s="53" t="s">
        <v>76</v>
      </c>
      <c r="S1451" s="76">
        <v>37.5</v>
      </c>
      <c r="T1451" s="37">
        <v>1</v>
      </c>
      <c r="U1451" s="83">
        <v>1</v>
      </c>
      <c r="V1451" s="45">
        <f>SUMIF(ResumenCotizacion!$C:$C,E1451,ResumenCotizacion!$P:$P)</f>
        <v>0</v>
      </c>
      <c r="W1451" s="75">
        <f>IF(H1451="USD",S1451*SolCotizacion!$J$18,S1451)</f>
        <v>154780.125</v>
      </c>
      <c r="X1451" s="3">
        <f>ROUND(W1451/(1-VLOOKUP("Total porcentaje:",ResumenCotizacion!$F:$H,3,0)),2)</f>
        <v>154780.13</v>
      </c>
      <c r="Y1451" s="3">
        <f t="shared" si="68"/>
        <v>0</v>
      </c>
    </row>
    <row r="1452" spans="1:25" ht="14.25" x14ac:dyDescent="0.2">
      <c r="A1452" s="18" t="str">
        <f t="shared" si="66"/>
        <v>Catalogo principalCSP ACADEMICOeb072a24-ecc1-4ac0-b4c0-7c1646a05789</v>
      </c>
      <c r="B1452" s="18" t="str">
        <f t="shared" si="67"/>
        <v>eb072a24-ecc1-4ac0-b4c0-7c1646a05789CSP ACADEMICO</v>
      </c>
      <c r="C1452" s="18"/>
      <c r="D1452" s="18" t="s">
        <v>122</v>
      </c>
      <c r="E1452" s="46" t="s">
        <v>3028</v>
      </c>
      <c r="F1452" s="87" t="s">
        <v>1339</v>
      </c>
      <c r="G1452" s="18" t="s">
        <v>122</v>
      </c>
      <c r="H1452" s="45" t="s">
        <v>125</v>
      </c>
      <c r="I1452" s="18" t="s">
        <v>75</v>
      </c>
      <c r="J1452" s="49" t="s">
        <v>3029</v>
      </c>
      <c r="K1452" s="48" t="s">
        <v>28</v>
      </c>
      <c r="L1452" s="47" t="s">
        <v>90</v>
      </c>
      <c r="M1452" s="44" t="s">
        <v>74</v>
      </c>
      <c r="N1452" s="78" t="s">
        <v>75</v>
      </c>
      <c r="O1452" s="78" t="s">
        <v>75</v>
      </c>
      <c r="P1452" s="78" t="s">
        <v>75</v>
      </c>
      <c r="Q1452" s="43" t="s">
        <v>3028</v>
      </c>
      <c r="R1452" s="53" t="s">
        <v>76</v>
      </c>
      <c r="S1452" s="76">
        <v>0.8</v>
      </c>
      <c r="T1452" s="37">
        <v>1</v>
      </c>
      <c r="U1452" s="83">
        <v>1</v>
      </c>
      <c r="V1452" s="45">
        <f>SUMIF(ResumenCotizacion!$C:$C,E1452,ResumenCotizacion!$P:$P)</f>
        <v>0</v>
      </c>
      <c r="W1452" s="75">
        <f>IF(H1452="USD",S1452*SolCotizacion!$J$18,S1452)</f>
        <v>3301.9760000000006</v>
      </c>
      <c r="X1452" s="3">
        <f>ROUND(W1452/(1-VLOOKUP("Total porcentaje:",ResumenCotizacion!$F:$H,3,0)),2)</f>
        <v>3301.98</v>
      </c>
      <c r="Y1452" s="3">
        <f t="shared" si="68"/>
        <v>0</v>
      </c>
    </row>
    <row r="1453" spans="1:25" ht="14.25" x14ac:dyDescent="0.2">
      <c r="A1453" s="18" t="str">
        <f t="shared" si="66"/>
        <v>Catalogo principalCSP ACADEMICOee10cbd2-7a12-45de-be11-0c2c7c6eeeb1</v>
      </c>
      <c r="B1453" s="18" t="str">
        <f t="shared" si="67"/>
        <v>ee10cbd2-7a12-45de-be11-0c2c7c6eeeb1CSP ACADEMICO</v>
      </c>
      <c r="C1453" s="18"/>
      <c r="D1453" s="18" t="s">
        <v>122</v>
      </c>
      <c r="E1453" s="46" t="s">
        <v>3030</v>
      </c>
      <c r="F1453" s="87" t="s">
        <v>1339</v>
      </c>
      <c r="G1453" s="18" t="s">
        <v>122</v>
      </c>
      <c r="H1453" s="45" t="s">
        <v>125</v>
      </c>
      <c r="I1453" s="18" t="s">
        <v>75</v>
      </c>
      <c r="J1453" s="49" t="s">
        <v>3031</v>
      </c>
      <c r="K1453" s="48" t="s">
        <v>28</v>
      </c>
      <c r="L1453" s="47" t="s">
        <v>90</v>
      </c>
      <c r="M1453" s="44" t="s">
        <v>74</v>
      </c>
      <c r="N1453" s="78" t="s">
        <v>75</v>
      </c>
      <c r="O1453" s="78" t="s">
        <v>75</v>
      </c>
      <c r="P1453" s="78" t="s">
        <v>75</v>
      </c>
      <c r="Q1453" s="43" t="s">
        <v>3030</v>
      </c>
      <c r="R1453" s="53" t="s">
        <v>76</v>
      </c>
      <c r="S1453" s="76">
        <v>0.43</v>
      </c>
      <c r="T1453" s="37">
        <v>1</v>
      </c>
      <c r="U1453" s="83">
        <v>1</v>
      </c>
      <c r="V1453" s="45">
        <f>SUMIF(ResumenCotizacion!$C:$C,E1453,ResumenCotizacion!$P:$P)</f>
        <v>0</v>
      </c>
      <c r="W1453" s="75">
        <f>IF(H1453="USD",S1453*SolCotizacion!$J$18,S1453)</f>
        <v>1774.8121000000001</v>
      </c>
      <c r="X1453" s="3">
        <f>ROUND(W1453/(1-VLOOKUP("Total porcentaje:",ResumenCotizacion!$F:$H,3,0)),2)</f>
        <v>1774.81</v>
      </c>
      <c r="Y1453" s="3">
        <f t="shared" si="68"/>
        <v>0</v>
      </c>
    </row>
    <row r="1454" spans="1:25" ht="14.25" x14ac:dyDescent="0.2">
      <c r="A1454" s="18" t="str">
        <f t="shared" si="66"/>
        <v>Catalogo principalCSP ACADEMICOeec685f4-5b3e-4a84-98aa-521559f890dc</v>
      </c>
      <c r="B1454" s="18" t="str">
        <f t="shared" si="67"/>
        <v>eec685f4-5b3e-4a84-98aa-521559f890dcCSP ACADEMICO</v>
      </c>
      <c r="C1454" s="18"/>
      <c r="D1454" s="18" t="s">
        <v>122</v>
      </c>
      <c r="E1454" s="46" t="s">
        <v>3032</v>
      </c>
      <c r="F1454" s="87" t="s">
        <v>1339</v>
      </c>
      <c r="G1454" s="18" t="s">
        <v>122</v>
      </c>
      <c r="H1454" s="45" t="s">
        <v>125</v>
      </c>
      <c r="I1454" s="18" t="s">
        <v>75</v>
      </c>
      <c r="J1454" s="49" t="s">
        <v>3033</v>
      </c>
      <c r="K1454" s="48" t="s">
        <v>28</v>
      </c>
      <c r="L1454" s="47" t="s">
        <v>90</v>
      </c>
      <c r="M1454" s="44" t="s">
        <v>74</v>
      </c>
      <c r="N1454" s="78" t="s">
        <v>75</v>
      </c>
      <c r="O1454" s="78" t="s">
        <v>75</v>
      </c>
      <c r="P1454" s="78" t="s">
        <v>75</v>
      </c>
      <c r="Q1454" s="43" t="s">
        <v>3032</v>
      </c>
      <c r="R1454" s="53" t="s">
        <v>76</v>
      </c>
      <c r="S1454" s="76">
        <v>1.1299999999999999</v>
      </c>
      <c r="T1454" s="37">
        <v>1</v>
      </c>
      <c r="U1454" s="83">
        <v>1</v>
      </c>
      <c r="V1454" s="45">
        <f>SUMIF(ResumenCotizacion!$C:$C,E1454,ResumenCotizacion!$P:$P)</f>
        <v>0</v>
      </c>
      <c r="W1454" s="75">
        <f>IF(H1454="USD",S1454*SolCotizacion!$J$18,S1454)</f>
        <v>4664.0410999999995</v>
      </c>
      <c r="X1454" s="3">
        <f>ROUND(W1454/(1-VLOOKUP("Total porcentaje:",ResumenCotizacion!$F:$H,3,0)),2)</f>
        <v>4664.04</v>
      </c>
      <c r="Y1454" s="3">
        <f t="shared" si="68"/>
        <v>0</v>
      </c>
    </row>
    <row r="1455" spans="1:25" ht="14.25" x14ac:dyDescent="0.2">
      <c r="A1455" s="18" t="str">
        <f t="shared" si="66"/>
        <v>Catalogo principalCSP ACADEMICOf9406ce6-e2b3-4ca0-a91f-aa0b6d384ac0</v>
      </c>
      <c r="B1455" s="18" t="str">
        <f t="shared" si="67"/>
        <v>f9406ce6-e2b3-4ca0-a91f-aa0b6d384ac0CSP ACADEMICO</v>
      </c>
      <c r="C1455" s="18"/>
      <c r="D1455" s="18" t="s">
        <v>122</v>
      </c>
      <c r="E1455" s="46" t="s">
        <v>3034</v>
      </c>
      <c r="F1455" s="87" t="s">
        <v>1339</v>
      </c>
      <c r="G1455" s="18" t="s">
        <v>122</v>
      </c>
      <c r="H1455" s="45" t="s">
        <v>125</v>
      </c>
      <c r="I1455" s="18" t="s">
        <v>75</v>
      </c>
      <c r="J1455" s="49" t="s">
        <v>3035</v>
      </c>
      <c r="K1455" s="48" t="s">
        <v>28</v>
      </c>
      <c r="L1455" s="47" t="s">
        <v>90</v>
      </c>
      <c r="M1455" s="44" t="s">
        <v>74</v>
      </c>
      <c r="N1455" s="78" t="s">
        <v>75</v>
      </c>
      <c r="O1455" s="78" t="s">
        <v>75</v>
      </c>
      <c r="P1455" s="78" t="s">
        <v>75</v>
      </c>
      <c r="Q1455" s="43" t="s">
        <v>3034</v>
      </c>
      <c r="R1455" s="53" t="s">
        <v>76</v>
      </c>
      <c r="S1455" s="76">
        <v>300</v>
      </c>
      <c r="T1455" s="37">
        <v>1</v>
      </c>
      <c r="U1455" s="83">
        <v>1</v>
      </c>
      <c r="V1455" s="45">
        <f>SUMIF(ResumenCotizacion!$C:$C,E1455,ResumenCotizacion!$P:$P)</f>
        <v>0</v>
      </c>
      <c r="W1455" s="75">
        <f>IF(H1455="USD",S1455*SolCotizacion!$J$18,S1455)</f>
        <v>1238241</v>
      </c>
      <c r="X1455" s="3">
        <f>ROUND(W1455/(1-VLOOKUP("Total porcentaje:",ResumenCotizacion!$F:$H,3,0)),2)</f>
        <v>1238241</v>
      </c>
      <c r="Y1455" s="3">
        <f t="shared" si="68"/>
        <v>0</v>
      </c>
    </row>
    <row r="1456" spans="1:25" ht="14.25" x14ac:dyDescent="0.2">
      <c r="A1456" s="18" t="str">
        <f t="shared" si="66"/>
        <v>Catalogo principalOPEN VALUE - CSP GOBIERNODG7GMGF0D3SJ-0003</v>
      </c>
      <c r="B1456" s="18" t="str">
        <f t="shared" si="67"/>
        <v>DG7GMGF0D3SJ-0003OPEN VALUE - CSP GOBIERNO</v>
      </c>
      <c r="C1456" s="18"/>
      <c r="D1456" s="18" t="s">
        <v>122</v>
      </c>
      <c r="E1456" s="46" t="s">
        <v>3036</v>
      </c>
      <c r="F1456" s="85" t="s">
        <v>17</v>
      </c>
      <c r="G1456" s="18" t="s">
        <v>122</v>
      </c>
      <c r="H1456" s="45" t="s">
        <v>125</v>
      </c>
      <c r="I1456" s="18" t="s">
        <v>75</v>
      </c>
      <c r="J1456" s="49" t="s">
        <v>3037</v>
      </c>
      <c r="K1456" s="48" t="s">
        <v>28</v>
      </c>
      <c r="L1456" s="47" t="s">
        <v>90</v>
      </c>
      <c r="M1456" s="44" t="s">
        <v>74</v>
      </c>
      <c r="N1456" s="78" t="s">
        <v>75</v>
      </c>
      <c r="O1456" s="78" t="s">
        <v>75</v>
      </c>
      <c r="P1456" s="78" t="s">
        <v>75</v>
      </c>
      <c r="Q1456" s="43" t="s">
        <v>3036</v>
      </c>
      <c r="R1456" s="53" t="s">
        <v>2153</v>
      </c>
      <c r="S1456" s="76">
        <v>424</v>
      </c>
      <c r="T1456" s="37">
        <v>1</v>
      </c>
      <c r="U1456" s="83">
        <v>1</v>
      </c>
      <c r="V1456" s="45">
        <f>SUMIF(ResumenCotizacion!$C:$C,E1456,ResumenCotizacion!$P:$P)</f>
        <v>0</v>
      </c>
      <c r="W1456" s="75">
        <f>IF(H1456="USD",S1456*SolCotizacion!$J$18,S1456)</f>
        <v>1750047.28</v>
      </c>
      <c r="X1456" s="3">
        <f>ROUND(W1456/(1-VLOOKUP("Total porcentaje:",ResumenCotizacion!$F:$H,3,0)),2)</f>
        <v>1750047.28</v>
      </c>
      <c r="Y1456" s="3">
        <f t="shared" si="68"/>
        <v>0</v>
      </c>
    </row>
    <row r="1457" spans="1:25" ht="14.25" x14ac:dyDescent="0.2">
      <c r="A1457" s="18" t="str">
        <f t="shared" si="66"/>
        <v>Catalogo principalOPEN VALUE - CSP GOBIERNODG7GMGF0D19L-0001</v>
      </c>
      <c r="B1457" s="18" t="str">
        <f t="shared" si="67"/>
        <v>DG7GMGF0D19L-0001OPEN VALUE - CSP GOBIERNO</v>
      </c>
      <c r="C1457" s="18"/>
      <c r="D1457" s="18" t="s">
        <v>122</v>
      </c>
      <c r="E1457" s="46" t="s">
        <v>3038</v>
      </c>
      <c r="F1457" s="85" t="s">
        <v>17</v>
      </c>
      <c r="G1457" s="18" t="s">
        <v>122</v>
      </c>
      <c r="H1457" s="45" t="s">
        <v>125</v>
      </c>
      <c r="I1457" s="18" t="s">
        <v>75</v>
      </c>
      <c r="J1457" s="49" t="s">
        <v>3039</v>
      </c>
      <c r="K1457" s="48" t="s">
        <v>28</v>
      </c>
      <c r="L1457" s="47" t="s">
        <v>90</v>
      </c>
      <c r="M1457" s="44" t="s">
        <v>74</v>
      </c>
      <c r="N1457" s="78" t="s">
        <v>75</v>
      </c>
      <c r="O1457" s="78" t="s">
        <v>75</v>
      </c>
      <c r="P1457" s="78" t="s">
        <v>75</v>
      </c>
      <c r="Q1457" s="43" t="s">
        <v>3038</v>
      </c>
      <c r="R1457" s="53" t="s">
        <v>2153</v>
      </c>
      <c r="S1457" s="76">
        <v>339</v>
      </c>
      <c r="T1457" s="37">
        <v>1</v>
      </c>
      <c r="U1457" s="83">
        <v>1</v>
      </c>
      <c r="V1457" s="45">
        <f>SUMIF(ResumenCotizacion!$C:$C,E1457,ResumenCotizacion!$P:$P)</f>
        <v>0</v>
      </c>
      <c r="W1457" s="75">
        <f>IF(H1457="USD",S1457*SolCotizacion!$J$18,S1457)</f>
        <v>1399212.33</v>
      </c>
      <c r="X1457" s="3">
        <f>ROUND(W1457/(1-VLOOKUP("Total porcentaje:",ResumenCotizacion!$F:$H,3,0)),2)</f>
        <v>1399212.33</v>
      </c>
      <c r="Y1457" s="3">
        <f t="shared" si="68"/>
        <v>0</v>
      </c>
    </row>
    <row r="1458" spans="1:25" ht="14.25" x14ac:dyDescent="0.2">
      <c r="A1458" s="18" t="str">
        <f t="shared" si="66"/>
        <v>Catalogo principalOPEN VALUE - CSP GOBIERNODG7GMGF0D19M-0001</v>
      </c>
      <c r="B1458" s="18" t="str">
        <f t="shared" si="67"/>
        <v>DG7GMGF0D19M-0001OPEN VALUE - CSP GOBIERNO</v>
      </c>
      <c r="C1458" s="18"/>
      <c r="D1458" s="18" t="s">
        <v>122</v>
      </c>
      <c r="E1458" s="46" t="s">
        <v>3040</v>
      </c>
      <c r="F1458" s="85" t="s">
        <v>17</v>
      </c>
      <c r="G1458" s="18" t="s">
        <v>122</v>
      </c>
      <c r="H1458" s="45" t="s">
        <v>125</v>
      </c>
      <c r="I1458" s="18" t="s">
        <v>75</v>
      </c>
      <c r="J1458" s="49" t="s">
        <v>3041</v>
      </c>
      <c r="K1458" s="48" t="s">
        <v>28</v>
      </c>
      <c r="L1458" s="47" t="s">
        <v>90</v>
      </c>
      <c r="M1458" s="44" t="s">
        <v>74</v>
      </c>
      <c r="N1458" s="78" t="s">
        <v>75</v>
      </c>
      <c r="O1458" s="78" t="s">
        <v>75</v>
      </c>
      <c r="P1458" s="78" t="s">
        <v>75</v>
      </c>
      <c r="Q1458" s="43" t="s">
        <v>3040</v>
      </c>
      <c r="R1458" s="53" t="s">
        <v>2153</v>
      </c>
      <c r="S1458" s="76">
        <v>339</v>
      </c>
      <c r="T1458" s="37">
        <v>1</v>
      </c>
      <c r="U1458" s="83">
        <v>1</v>
      </c>
      <c r="V1458" s="45">
        <f>SUMIF(ResumenCotizacion!$C:$C,E1458,ResumenCotizacion!$P:$P)</f>
        <v>0</v>
      </c>
      <c r="W1458" s="75">
        <f>IF(H1458="USD",S1458*SolCotizacion!$J$18,S1458)</f>
        <v>1399212.33</v>
      </c>
      <c r="X1458" s="3">
        <f>ROUND(W1458/(1-VLOOKUP("Total porcentaje:",ResumenCotizacion!$F:$H,3,0)),2)</f>
        <v>1399212.33</v>
      </c>
      <c r="Y1458" s="3">
        <f t="shared" si="68"/>
        <v>0</v>
      </c>
    </row>
    <row r="1459" spans="1:25" ht="14.25" x14ac:dyDescent="0.2">
      <c r="A1459" s="18" t="str">
        <f t="shared" si="66"/>
        <v>Catalogo principalOPEN VALUE - CSP GOBIERNODG7GMGF0D8H4-0002</v>
      </c>
      <c r="B1459" s="18" t="str">
        <f t="shared" si="67"/>
        <v>DG7GMGF0D8H4-0002OPEN VALUE - CSP GOBIERNO</v>
      </c>
      <c r="C1459" s="18"/>
      <c r="D1459" s="18" t="s">
        <v>122</v>
      </c>
      <c r="E1459" s="46" t="s">
        <v>3042</v>
      </c>
      <c r="F1459" s="85" t="s">
        <v>17</v>
      </c>
      <c r="G1459" s="18" t="s">
        <v>122</v>
      </c>
      <c r="H1459" s="45" t="s">
        <v>125</v>
      </c>
      <c r="I1459" s="18" t="s">
        <v>75</v>
      </c>
      <c r="J1459" s="49" t="s">
        <v>3043</v>
      </c>
      <c r="K1459" s="48" t="s">
        <v>28</v>
      </c>
      <c r="L1459" s="47" t="s">
        <v>90</v>
      </c>
      <c r="M1459" s="44" t="s">
        <v>74</v>
      </c>
      <c r="N1459" s="78" t="s">
        <v>75</v>
      </c>
      <c r="O1459" s="78" t="s">
        <v>75</v>
      </c>
      <c r="P1459" s="78" t="s">
        <v>75</v>
      </c>
      <c r="Q1459" s="43" t="s">
        <v>3042</v>
      </c>
      <c r="R1459" s="53" t="s">
        <v>2153</v>
      </c>
      <c r="S1459" s="76">
        <v>56</v>
      </c>
      <c r="T1459" s="37">
        <v>1</v>
      </c>
      <c r="U1459" s="83">
        <v>1</v>
      </c>
      <c r="V1459" s="45">
        <f>SUMIF(ResumenCotizacion!$C:$C,E1459,ResumenCotizacion!$P:$P)</f>
        <v>0</v>
      </c>
      <c r="W1459" s="75">
        <f>IF(H1459="USD",S1459*SolCotizacion!$J$18,S1459)</f>
        <v>231138.32</v>
      </c>
      <c r="X1459" s="3">
        <f>ROUND(W1459/(1-VLOOKUP("Total porcentaje:",ResumenCotizacion!$F:$H,3,0)),2)</f>
        <v>231138.32</v>
      </c>
      <c r="Y1459" s="3">
        <f t="shared" si="68"/>
        <v>0</v>
      </c>
    </row>
    <row r="1460" spans="1:25" ht="14.25" x14ac:dyDescent="0.2">
      <c r="A1460" s="18" t="str">
        <f t="shared" si="66"/>
        <v>Catalogo principalOPEN VALUE - CSP GOBIERNODG7GMGF0D8H3-0002</v>
      </c>
      <c r="B1460" s="18" t="str">
        <f t="shared" si="67"/>
        <v>DG7GMGF0D8H3-0002OPEN VALUE - CSP GOBIERNO</v>
      </c>
      <c r="C1460" s="18"/>
      <c r="D1460" s="18" t="s">
        <v>122</v>
      </c>
      <c r="E1460" s="46" t="s">
        <v>3044</v>
      </c>
      <c r="F1460" s="85" t="s">
        <v>17</v>
      </c>
      <c r="G1460" s="18" t="s">
        <v>122</v>
      </c>
      <c r="H1460" s="45" t="s">
        <v>125</v>
      </c>
      <c r="I1460" s="18" t="s">
        <v>75</v>
      </c>
      <c r="J1460" s="49" t="s">
        <v>3045</v>
      </c>
      <c r="K1460" s="48" t="s">
        <v>28</v>
      </c>
      <c r="L1460" s="47" t="s">
        <v>90</v>
      </c>
      <c r="M1460" s="44" t="s">
        <v>74</v>
      </c>
      <c r="N1460" s="78" t="s">
        <v>75</v>
      </c>
      <c r="O1460" s="78" t="s">
        <v>75</v>
      </c>
      <c r="P1460" s="78" t="s">
        <v>75</v>
      </c>
      <c r="Q1460" s="43" t="s">
        <v>3044</v>
      </c>
      <c r="R1460" s="53" t="s">
        <v>2153</v>
      </c>
      <c r="S1460" s="76">
        <v>56</v>
      </c>
      <c r="T1460" s="37">
        <v>1</v>
      </c>
      <c r="U1460" s="83">
        <v>1</v>
      </c>
      <c r="V1460" s="45">
        <f>SUMIF(ResumenCotizacion!$C:$C,E1460,ResumenCotizacion!$P:$P)</f>
        <v>0</v>
      </c>
      <c r="W1460" s="75">
        <f>IF(H1460="USD",S1460*SolCotizacion!$J$18,S1460)</f>
        <v>231138.32</v>
      </c>
      <c r="X1460" s="3">
        <f>ROUND(W1460/(1-VLOOKUP("Total porcentaje:",ResumenCotizacion!$F:$H,3,0)),2)</f>
        <v>231138.32</v>
      </c>
      <c r="Y1460" s="3">
        <f t="shared" si="68"/>
        <v>0</v>
      </c>
    </row>
    <row r="1461" spans="1:25" ht="14.25" x14ac:dyDescent="0.2">
      <c r="A1461" s="18" t="str">
        <f t="shared" si="66"/>
        <v>Catalogo principalOPEN VALUE - CSP GOBIERNODG7GMGF0CGSH-0005</v>
      </c>
      <c r="B1461" s="18" t="str">
        <f t="shared" si="67"/>
        <v>DG7GMGF0CGSH-0005OPEN VALUE - CSP GOBIERNO</v>
      </c>
      <c r="C1461" s="18"/>
      <c r="D1461" s="18" t="s">
        <v>122</v>
      </c>
      <c r="E1461" s="46" t="s">
        <v>3046</v>
      </c>
      <c r="F1461" s="85" t="s">
        <v>17</v>
      </c>
      <c r="G1461" s="18" t="s">
        <v>122</v>
      </c>
      <c r="H1461" s="45" t="s">
        <v>125</v>
      </c>
      <c r="I1461" s="18" t="s">
        <v>75</v>
      </c>
      <c r="J1461" s="49" t="s">
        <v>3047</v>
      </c>
      <c r="K1461" s="48" t="s">
        <v>28</v>
      </c>
      <c r="L1461" s="47" t="s">
        <v>90</v>
      </c>
      <c r="M1461" s="44" t="s">
        <v>74</v>
      </c>
      <c r="N1461" s="78" t="s">
        <v>75</v>
      </c>
      <c r="O1461" s="78" t="s">
        <v>75</v>
      </c>
      <c r="P1461" s="78" t="s">
        <v>75</v>
      </c>
      <c r="Q1461" s="43" t="s">
        <v>3046</v>
      </c>
      <c r="R1461" s="53" t="s">
        <v>2153</v>
      </c>
      <c r="S1461" s="76">
        <v>216</v>
      </c>
      <c r="T1461" s="37">
        <v>1</v>
      </c>
      <c r="U1461" s="83">
        <v>1</v>
      </c>
      <c r="V1461" s="45">
        <f>SUMIF(ResumenCotizacion!$C:$C,E1461,ResumenCotizacion!$P:$P)</f>
        <v>0</v>
      </c>
      <c r="W1461" s="75">
        <f>IF(H1461="USD",S1461*SolCotizacion!$J$18,S1461)</f>
        <v>891533.52</v>
      </c>
      <c r="X1461" s="3">
        <f>ROUND(W1461/(1-VLOOKUP("Total porcentaje:",ResumenCotizacion!$F:$H,3,0)),2)</f>
        <v>891533.52</v>
      </c>
      <c r="Y1461" s="3">
        <f t="shared" si="68"/>
        <v>0</v>
      </c>
    </row>
    <row r="1462" spans="1:25" ht="14.25" x14ac:dyDescent="0.2">
      <c r="A1462" s="18" t="str">
        <f t="shared" si="66"/>
        <v>Catalogo principalOPEN VALUE - CSP GOBIERNODG7GMGF0CGSH-0004</v>
      </c>
      <c r="B1462" s="18" t="str">
        <f t="shared" si="67"/>
        <v>DG7GMGF0CGSH-0004OPEN VALUE - CSP GOBIERNO</v>
      </c>
      <c r="C1462" s="18"/>
      <c r="D1462" s="18" t="s">
        <v>122</v>
      </c>
      <c r="E1462" s="46" t="s">
        <v>3048</v>
      </c>
      <c r="F1462" s="85" t="s">
        <v>17</v>
      </c>
      <c r="G1462" s="18" t="s">
        <v>122</v>
      </c>
      <c r="H1462" s="45" t="s">
        <v>125</v>
      </c>
      <c r="I1462" s="18" t="s">
        <v>75</v>
      </c>
      <c r="J1462" s="49" t="s">
        <v>3049</v>
      </c>
      <c r="K1462" s="48" t="s">
        <v>28</v>
      </c>
      <c r="L1462" s="47" t="s">
        <v>90</v>
      </c>
      <c r="M1462" s="44" t="s">
        <v>74</v>
      </c>
      <c r="N1462" s="78" t="s">
        <v>75</v>
      </c>
      <c r="O1462" s="78" t="s">
        <v>75</v>
      </c>
      <c r="P1462" s="78" t="s">
        <v>75</v>
      </c>
      <c r="Q1462" s="43" t="s">
        <v>3048</v>
      </c>
      <c r="R1462" s="53" t="s">
        <v>2153</v>
      </c>
      <c r="S1462" s="76">
        <v>216</v>
      </c>
      <c r="T1462" s="37">
        <v>1</v>
      </c>
      <c r="U1462" s="83">
        <v>1</v>
      </c>
      <c r="V1462" s="45">
        <f>SUMIF(ResumenCotizacion!$C:$C,E1462,ResumenCotizacion!$P:$P)</f>
        <v>0</v>
      </c>
      <c r="W1462" s="75">
        <f>IF(H1462="USD",S1462*SolCotizacion!$J$18,S1462)</f>
        <v>891533.52</v>
      </c>
      <c r="X1462" s="3">
        <f>ROUND(W1462/(1-VLOOKUP("Total porcentaje:",ResumenCotizacion!$F:$H,3,0)),2)</f>
        <v>891533.52</v>
      </c>
      <c r="Y1462" s="3">
        <f t="shared" si="68"/>
        <v>0</v>
      </c>
    </row>
    <row r="1463" spans="1:25" ht="14.25" x14ac:dyDescent="0.2">
      <c r="A1463" s="18" t="str">
        <f t="shared" si="66"/>
        <v>Catalogo principalOPEN VALUE - CSP GOBIERNODG7GMGF0D609-0002</v>
      </c>
      <c r="B1463" s="18" t="str">
        <f t="shared" si="67"/>
        <v>DG7GMGF0D609-0002OPEN VALUE - CSP GOBIERNO</v>
      </c>
      <c r="C1463" s="18"/>
      <c r="D1463" s="18" t="s">
        <v>122</v>
      </c>
      <c r="E1463" s="46" t="s">
        <v>3050</v>
      </c>
      <c r="F1463" s="85" t="s">
        <v>17</v>
      </c>
      <c r="G1463" s="18" t="s">
        <v>122</v>
      </c>
      <c r="H1463" s="45" t="s">
        <v>125</v>
      </c>
      <c r="I1463" s="18" t="s">
        <v>75</v>
      </c>
      <c r="J1463" s="49" t="s">
        <v>3051</v>
      </c>
      <c r="K1463" s="48" t="s">
        <v>28</v>
      </c>
      <c r="L1463" s="47" t="s">
        <v>90</v>
      </c>
      <c r="M1463" s="44" t="s">
        <v>74</v>
      </c>
      <c r="N1463" s="78" t="s">
        <v>75</v>
      </c>
      <c r="O1463" s="78" t="s">
        <v>75</v>
      </c>
      <c r="P1463" s="78" t="s">
        <v>75</v>
      </c>
      <c r="Q1463" s="43" t="s">
        <v>3050</v>
      </c>
      <c r="R1463" s="53" t="s">
        <v>2153</v>
      </c>
      <c r="S1463" s="76">
        <v>16740</v>
      </c>
      <c r="T1463" s="37">
        <v>1</v>
      </c>
      <c r="U1463" s="83">
        <v>1</v>
      </c>
      <c r="V1463" s="45">
        <f>SUMIF(ResumenCotizacion!$C:$C,E1463,ResumenCotizacion!$P:$P)</f>
        <v>0</v>
      </c>
      <c r="W1463" s="75">
        <f>IF(H1463="USD",S1463*SolCotizacion!$J$18,S1463)</f>
        <v>69093847.799999997</v>
      </c>
      <c r="X1463" s="3">
        <f>ROUND(W1463/(1-VLOOKUP("Total porcentaje:",ResumenCotizacion!$F:$H,3,0)),2)</f>
        <v>69093847.799999997</v>
      </c>
      <c r="Y1463" s="3">
        <f t="shared" si="68"/>
        <v>0</v>
      </c>
    </row>
    <row r="1464" spans="1:25" ht="14.25" x14ac:dyDescent="0.2">
      <c r="A1464" s="18" t="str">
        <f t="shared" si="66"/>
        <v>Catalogo principalOPEN VALUE - CSP GOBIERNODG7GMGF0D7HX-0006</v>
      </c>
      <c r="B1464" s="18" t="str">
        <f t="shared" si="67"/>
        <v>DG7GMGF0D7HX-0006OPEN VALUE - CSP GOBIERNO</v>
      </c>
      <c r="C1464" s="18"/>
      <c r="D1464" s="18" t="s">
        <v>122</v>
      </c>
      <c r="E1464" s="46" t="s">
        <v>3052</v>
      </c>
      <c r="F1464" s="85" t="s">
        <v>17</v>
      </c>
      <c r="G1464" s="18" t="s">
        <v>122</v>
      </c>
      <c r="H1464" s="45" t="s">
        <v>125</v>
      </c>
      <c r="I1464" s="18" t="s">
        <v>75</v>
      </c>
      <c r="J1464" s="49" t="s">
        <v>3053</v>
      </c>
      <c r="K1464" s="48" t="s">
        <v>28</v>
      </c>
      <c r="L1464" s="47" t="s">
        <v>90</v>
      </c>
      <c r="M1464" s="44" t="s">
        <v>74</v>
      </c>
      <c r="N1464" s="78" t="s">
        <v>75</v>
      </c>
      <c r="O1464" s="78" t="s">
        <v>75</v>
      </c>
      <c r="P1464" s="78" t="s">
        <v>75</v>
      </c>
      <c r="Q1464" s="43" t="s">
        <v>3052</v>
      </c>
      <c r="R1464" s="53" t="s">
        <v>2153</v>
      </c>
      <c r="S1464" s="76">
        <v>166</v>
      </c>
      <c r="T1464" s="37">
        <v>1</v>
      </c>
      <c r="U1464" s="83">
        <v>1</v>
      </c>
      <c r="V1464" s="45">
        <f>SUMIF(ResumenCotizacion!$C:$C,E1464,ResumenCotizacion!$P:$P)</f>
        <v>0</v>
      </c>
      <c r="W1464" s="75">
        <f>IF(H1464="USD",S1464*SolCotizacion!$J$18,S1464)</f>
        <v>685160.02</v>
      </c>
      <c r="X1464" s="3">
        <f>ROUND(W1464/(1-VLOOKUP("Total porcentaje:",ResumenCotizacion!$F:$H,3,0)),2)</f>
        <v>685160.02</v>
      </c>
      <c r="Y1464" s="3">
        <f t="shared" si="68"/>
        <v>0</v>
      </c>
    </row>
    <row r="1465" spans="1:25" ht="14.25" x14ac:dyDescent="0.2">
      <c r="A1465" s="18" t="str">
        <f t="shared" si="66"/>
        <v>Catalogo principalOPEN VALUE - CSP GOBIERNODG7GMGF0D7HX-0009</v>
      </c>
      <c r="B1465" s="18" t="str">
        <f t="shared" si="67"/>
        <v>DG7GMGF0D7HX-0009OPEN VALUE - CSP GOBIERNO</v>
      </c>
      <c r="C1465" s="18"/>
      <c r="D1465" s="18" t="s">
        <v>122</v>
      </c>
      <c r="E1465" s="46" t="s">
        <v>3054</v>
      </c>
      <c r="F1465" s="85" t="s">
        <v>17</v>
      </c>
      <c r="G1465" s="18" t="s">
        <v>122</v>
      </c>
      <c r="H1465" s="45" t="s">
        <v>125</v>
      </c>
      <c r="I1465" s="18" t="s">
        <v>75</v>
      </c>
      <c r="J1465" s="49" t="s">
        <v>3055</v>
      </c>
      <c r="K1465" s="48" t="s">
        <v>28</v>
      </c>
      <c r="L1465" s="47" t="s">
        <v>90</v>
      </c>
      <c r="M1465" s="44" t="s">
        <v>74</v>
      </c>
      <c r="N1465" s="78" t="s">
        <v>75</v>
      </c>
      <c r="O1465" s="78" t="s">
        <v>75</v>
      </c>
      <c r="P1465" s="78" t="s">
        <v>75</v>
      </c>
      <c r="Q1465" s="43" t="s">
        <v>3054</v>
      </c>
      <c r="R1465" s="53" t="s">
        <v>2153</v>
      </c>
      <c r="S1465" s="76">
        <v>166</v>
      </c>
      <c r="T1465" s="37">
        <v>1</v>
      </c>
      <c r="U1465" s="83">
        <v>1</v>
      </c>
      <c r="V1465" s="45">
        <f>SUMIF(ResumenCotizacion!$C:$C,E1465,ResumenCotizacion!$P:$P)</f>
        <v>0</v>
      </c>
      <c r="W1465" s="75">
        <f>IF(H1465="USD",S1465*SolCotizacion!$J$18,S1465)</f>
        <v>685160.02</v>
      </c>
      <c r="X1465" s="3">
        <f>ROUND(W1465/(1-VLOOKUP("Total porcentaje:",ResumenCotizacion!$F:$H,3,0)),2)</f>
        <v>685160.02</v>
      </c>
      <c r="Y1465" s="3">
        <f t="shared" si="68"/>
        <v>0</v>
      </c>
    </row>
    <row r="1466" spans="1:25" ht="14.25" x14ac:dyDescent="0.2">
      <c r="A1466" s="18" t="str">
        <f t="shared" si="66"/>
        <v>Catalogo principalOPEN VALUE - CSP GOBIERNODG7GMGF0D5SL-0002</v>
      </c>
      <c r="B1466" s="18" t="str">
        <f t="shared" si="67"/>
        <v>DG7GMGF0D5SL-0002OPEN VALUE - CSP GOBIERNO</v>
      </c>
      <c r="C1466" s="18"/>
      <c r="D1466" s="18" t="s">
        <v>122</v>
      </c>
      <c r="E1466" s="87" t="s">
        <v>3056</v>
      </c>
      <c r="F1466" s="87" t="s">
        <v>17</v>
      </c>
      <c r="G1466" s="18" t="s">
        <v>122</v>
      </c>
      <c r="H1466" s="45" t="s">
        <v>125</v>
      </c>
      <c r="I1466" s="18" t="s">
        <v>75</v>
      </c>
      <c r="J1466" s="49" t="s">
        <v>3057</v>
      </c>
      <c r="K1466" s="48" t="s">
        <v>28</v>
      </c>
      <c r="L1466" s="47" t="s">
        <v>90</v>
      </c>
      <c r="M1466" s="44" t="s">
        <v>74</v>
      </c>
      <c r="N1466" s="78" t="s">
        <v>75</v>
      </c>
      <c r="O1466" s="78" t="s">
        <v>75</v>
      </c>
      <c r="P1466" s="78" t="s">
        <v>75</v>
      </c>
      <c r="Q1466" s="43" t="s">
        <v>3058</v>
      </c>
      <c r="R1466" s="53" t="s">
        <v>2153</v>
      </c>
      <c r="S1466" s="76">
        <v>66</v>
      </c>
      <c r="T1466" s="37">
        <v>1</v>
      </c>
      <c r="U1466" s="83">
        <v>1</v>
      </c>
      <c r="V1466" s="45">
        <f>SUMIF(ResumenCotizacion!$C:$C,E1466,ResumenCotizacion!$P:$P)</f>
        <v>0</v>
      </c>
      <c r="W1466" s="75">
        <f>IF(H1466="USD",S1466*SolCotizacion!$J$18,S1466)</f>
        <v>272413.02</v>
      </c>
      <c r="X1466" s="3">
        <f>ROUND(W1466/(1-VLOOKUP("Total porcentaje:",ResumenCotizacion!$F:$H,3,0)),2)</f>
        <v>272413.02</v>
      </c>
      <c r="Y1466" s="3">
        <f t="shared" si="68"/>
        <v>0</v>
      </c>
    </row>
    <row r="1467" spans="1:25" ht="14.25" x14ac:dyDescent="0.2">
      <c r="A1467" s="18" t="str">
        <f t="shared" si="66"/>
        <v>Catalogo principalOPEN VALUE - CSP GOBIERNODG7GMGF0D5SL-0007</v>
      </c>
      <c r="B1467" s="18" t="str">
        <f t="shared" si="67"/>
        <v>DG7GMGF0D5SL-0007OPEN VALUE - CSP GOBIERNO</v>
      </c>
      <c r="C1467" s="18"/>
      <c r="D1467" s="18" t="s">
        <v>122</v>
      </c>
      <c r="E1467" s="87" t="s">
        <v>3059</v>
      </c>
      <c r="F1467" s="87" t="s">
        <v>17</v>
      </c>
      <c r="G1467" s="18" t="s">
        <v>122</v>
      </c>
      <c r="H1467" s="45" t="s">
        <v>125</v>
      </c>
      <c r="I1467" s="18" t="s">
        <v>75</v>
      </c>
      <c r="J1467" s="49" t="s">
        <v>3060</v>
      </c>
      <c r="K1467" s="48" t="s">
        <v>28</v>
      </c>
      <c r="L1467" s="47" t="s">
        <v>90</v>
      </c>
      <c r="M1467" s="44" t="s">
        <v>74</v>
      </c>
      <c r="N1467" s="78" t="s">
        <v>75</v>
      </c>
      <c r="O1467" s="78" t="s">
        <v>75</v>
      </c>
      <c r="P1467" s="78" t="s">
        <v>75</v>
      </c>
      <c r="Q1467" s="43" t="s">
        <v>3061</v>
      </c>
      <c r="R1467" s="53" t="s">
        <v>2153</v>
      </c>
      <c r="S1467" s="76">
        <v>51</v>
      </c>
      <c r="T1467" s="37">
        <v>1</v>
      </c>
      <c r="U1467" s="83">
        <v>1</v>
      </c>
      <c r="V1467" s="45">
        <f>SUMIF(ResumenCotizacion!$C:$C,E1467,ResumenCotizacion!$P:$P)</f>
        <v>0</v>
      </c>
      <c r="W1467" s="75">
        <f>IF(H1467="USD",S1467*SolCotizacion!$J$18,S1467)</f>
        <v>210500.97</v>
      </c>
      <c r="X1467" s="3">
        <f>ROUND(W1467/(1-VLOOKUP("Total porcentaje:",ResumenCotizacion!$F:$H,3,0)),2)</f>
        <v>210500.97</v>
      </c>
      <c r="Y1467" s="3">
        <f t="shared" si="68"/>
        <v>0</v>
      </c>
    </row>
    <row r="1468" spans="1:25" ht="14.25" x14ac:dyDescent="0.2">
      <c r="A1468" s="18" t="str">
        <f t="shared" si="66"/>
        <v>Catalogo principalOPEN VALUE - CSP GOBIERNODG7GMGF0D515-0001</v>
      </c>
      <c r="B1468" s="18" t="str">
        <f t="shared" si="67"/>
        <v>DG7GMGF0D515-0001OPEN VALUE - CSP GOBIERNO</v>
      </c>
      <c r="C1468" s="18"/>
      <c r="D1468" s="18" t="s">
        <v>122</v>
      </c>
      <c r="E1468" s="46" t="s">
        <v>3062</v>
      </c>
      <c r="F1468" s="85" t="s">
        <v>17</v>
      </c>
      <c r="G1468" s="18" t="s">
        <v>122</v>
      </c>
      <c r="H1468" s="45" t="s">
        <v>125</v>
      </c>
      <c r="I1468" s="18" t="s">
        <v>75</v>
      </c>
      <c r="J1468" s="49" t="s">
        <v>3063</v>
      </c>
      <c r="K1468" s="48" t="s">
        <v>28</v>
      </c>
      <c r="L1468" s="47" t="s">
        <v>90</v>
      </c>
      <c r="M1468" s="44" t="s">
        <v>74</v>
      </c>
      <c r="N1468" s="78" t="s">
        <v>75</v>
      </c>
      <c r="O1468" s="78" t="s">
        <v>75</v>
      </c>
      <c r="P1468" s="78" t="s">
        <v>75</v>
      </c>
      <c r="Q1468" s="43" t="s">
        <v>3062</v>
      </c>
      <c r="R1468" s="53" t="s">
        <v>2153</v>
      </c>
      <c r="S1468" s="76">
        <v>2554</v>
      </c>
      <c r="T1468" s="37">
        <v>1</v>
      </c>
      <c r="U1468" s="83">
        <v>1</v>
      </c>
      <c r="V1468" s="45">
        <f>SUMIF(ResumenCotizacion!$C:$C,E1468,ResumenCotizacion!$P:$P)</f>
        <v>0</v>
      </c>
      <c r="W1468" s="75">
        <f>IF(H1468="USD",S1468*SolCotizacion!$J$18,S1468)</f>
        <v>10541558.380000001</v>
      </c>
      <c r="X1468" s="3">
        <f>ROUND(W1468/(1-VLOOKUP("Total porcentaje:",ResumenCotizacion!$F:$H,3,0)),2)</f>
        <v>10541558.380000001</v>
      </c>
      <c r="Y1468" s="3">
        <f t="shared" si="68"/>
        <v>0</v>
      </c>
    </row>
    <row r="1469" spans="1:25" ht="14.25" x14ac:dyDescent="0.2">
      <c r="A1469" s="18" t="str">
        <f t="shared" si="66"/>
        <v>Catalogo principalOPEN VALUE - CSP GOBIERNODG7GMGF0D513-0001</v>
      </c>
      <c r="B1469" s="18" t="str">
        <f t="shared" si="67"/>
        <v>DG7GMGF0D513-0001OPEN VALUE - CSP GOBIERNO</v>
      </c>
      <c r="C1469" s="18"/>
      <c r="D1469" s="18" t="s">
        <v>122</v>
      </c>
      <c r="E1469" s="46" t="s">
        <v>3064</v>
      </c>
      <c r="F1469" s="85" t="s">
        <v>17</v>
      </c>
      <c r="G1469" s="18" t="s">
        <v>122</v>
      </c>
      <c r="H1469" s="45" t="s">
        <v>125</v>
      </c>
      <c r="I1469" s="18" t="s">
        <v>75</v>
      </c>
      <c r="J1469" s="49" t="s">
        <v>3065</v>
      </c>
      <c r="K1469" s="48" t="s">
        <v>28</v>
      </c>
      <c r="L1469" s="47" t="s">
        <v>90</v>
      </c>
      <c r="M1469" s="44" t="s">
        <v>74</v>
      </c>
      <c r="N1469" s="78" t="s">
        <v>75</v>
      </c>
      <c r="O1469" s="78" t="s">
        <v>75</v>
      </c>
      <c r="P1469" s="78" t="s">
        <v>75</v>
      </c>
      <c r="Q1469" s="43" t="s">
        <v>3064</v>
      </c>
      <c r="R1469" s="53" t="s">
        <v>2153</v>
      </c>
      <c r="S1469" s="76">
        <v>23056</v>
      </c>
      <c r="T1469" s="37">
        <v>1</v>
      </c>
      <c r="U1469" s="83">
        <v>1</v>
      </c>
      <c r="V1469" s="45">
        <f>SUMIF(ResumenCotizacion!$C:$C,E1469,ResumenCotizacion!$P:$P)</f>
        <v>0</v>
      </c>
      <c r="W1469" s="75">
        <f>IF(H1469="USD",S1469*SolCotizacion!$J$18,S1469)</f>
        <v>95162948.320000008</v>
      </c>
      <c r="X1469" s="3">
        <f>ROUND(W1469/(1-VLOOKUP("Total porcentaje:",ResumenCotizacion!$F:$H,3,0)),2)</f>
        <v>95162948.319999993</v>
      </c>
      <c r="Y1469" s="3">
        <f t="shared" si="68"/>
        <v>0</v>
      </c>
    </row>
    <row r="1470" spans="1:25" ht="14.25" x14ac:dyDescent="0.2">
      <c r="A1470" s="18" t="str">
        <f t="shared" si="66"/>
        <v>Catalogo principalOPEN VALUE - CSP GOBIERNODG7GMGF0D5VX-0006</v>
      </c>
      <c r="B1470" s="18" t="str">
        <f t="shared" si="67"/>
        <v>DG7GMGF0D5VX-0006OPEN VALUE - CSP GOBIERNO</v>
      </c>
      <c r="C1470" s="18"/>
      <c r="D1470" s="18" t="s">
        <v>122</v>
      </c>
      <c r="E1470" s="46" t="s">
        <v>3066</v>
      </c>
      <c r="F1470" s="85" t="s">
        <v>17</v>
      </c>
      <c r="G1470" s="18" t="s">
        <v>122</v>
      </c>
      <c r="H1470" s="45" t="s">
        <v>125</v>
      </c>
      <c r="I1470" s="18" t="s">
        <v>75</v>
      </c>
      <c r="J1470" s="49" t="s">
        <v>3067</v>
      </c>
      <c r="K1470" s="48" t="s">
        <v>28</v>
      </c>
      <c r="L1470" s="47" t="s">
        <v>90</v>
      </c>
      <c r="M1470" s="44" t="s">
        <v>74</v>
      </c>
      <c r="N1470" s="78" t="s">
        <v>75</v>
      </c>
      <c r="O1470" s="78" t="s">
        <v>75</v>
      </c>
      <c r="P1470" s="78" t="s">
        <v>75</v>
      </c>
      <c r="Q1470" s="43" t="s">
        <v>3066</v>
      </c>
      <c r="R1470" s="53" t="s">
        <v>2153</v>
      </c>
      <c r="S1470" s="76">
        <v>41</v>
      </c>
      <c r="T1470" s="37">
        <v>1</v>
      </c>
      <c r="U1470" s="83">
        <v>1</v>
      </c>
      <c r="V1470" s="45">
        <f>SUMIF(ResumenCotizacion!$C:$C,E1470,ResumenCotizacion!$P:$P)</f>
        <v>0</v>
      </c>
      <c r="W1470" s="75">
        <f>IF(H1470="USD",S1470*SolCotizacion!$J$18,S1470)</f>
        <v>169226.27000000002</v>
      </c>
      <c r="X1470" s="3">
        <f>ROUND(W1470/(1-VLOOKUP("Total porcentaje:",ResumenCotizacion!$F:$H,3,0)),2)</f>
        <v>169226.27</v>
      </c>
      <c r="Y1470" s="3">
        <f t="shared" si="68"/>
        <v>0</v>
      </c>
    </row>
    <row r="1471" spans="1:25" ht="14.25" x14ac:dyDescent="0.2">
      <c r="A1471" s="18" t="str">
        <f t="shared" si="66"/>
        <v>Catalogo principalOPEN VALUE - CSP GOBIERNODG7GMGF0D5VX-0007</v>
      </c>
      <c r="B1471" s="18" t="str">
        <f t="shared" si="67"/>
        <v>DG7GMGF0D5VX-0007OPEN VALUE - CSP GOBIERNO</v>
      </c>
      <c r="C1471" s="18"/>
      <c r="D1471" s="18" t="s">
        <v>122</v>
      </c>
      <c r="E1471" s="46" t="s">
        <v>3068</v>
      </c>
      <c r="F1471" s="85" t="s">
        <v>17</v>
      </c>
      <c r="G1471" s="18" t="s">
        <v>122</v>
      </c>
      <c r="H1471" s="45" t="s">
        <v>125</v>
      </c>
      <c r="I1471" s="18" t="s">
        <v>75</v>
      </c>
      <c r="J1471" s="49" t="s">
        <v>3069</v>
      </c>
      <c r="K1471" s="48" t="s">
        <v>28</v>
      </c>
      <c r="L1471" s="47" t="s">
        <v>90</v>
      </c>
      <c r="M1471" s="44" t="s">
        <v>74</v>
      </c>
      <c r="N1471" s="78" t="s">
        <v>75</v>
      </c>
      <c r="O1471" s="78" t="s">
        <v>75</v>
      </c>
      <c r="P1471" s="78" t="s">
        <v>75</v>
      </c>
      <c r="Q1471" s="43" t="s">
        <v>3068</v>
      </c>
      <c r="R1471" s="53" t="s">
        <v>2153</v>
      </c>
      <c r="S1471" s="76">
        <v>52</v>
      </c>
      <c r="T1471" s="37">
        <v>1</v>
      </c>
      <c r="U1471" s="83">
        <v>1</v>
      </c>
      <c r="V1471" s="45">
        <f>SUMIF(ResumenCotizacion!$C:$C,E1471,ResumenCotizacion!$P:$P)</f>
        <v>0</v>
      </c>
      <c r="W1471" s="75">
        <f>IF(H1471="USD",S1471*SolCotizacion!$J$18,S1471)</f>
        <v>214628.44</v>
      </c>
      <c r="X1471" s="3">
        <f>ROUND(W1471/(1-VLOOKUP("Total porcentaje:",ResumenCotizacion!$F:$H,3,0)),2)</f>
        <v>214628.44</v>
      </c>
      <c r="Y1471" s="3">
        <f t="shared" si="68"/>
        <v>0</v>
      </c>
    </row>
    <row r="1472" spans="1:25" ht="14.25" x14ac:dyDescent="0.2">
      <c r="A1472" s="18" t="str">
        <f t="shared" si="66"/>
        <v>Catalogo principalOPEN VALUE - CSP GOBIERNODG7GMGF0D65N-0003</v>
      </c>
      <c r="B1472" s="18" t="str">
        <f t="shared" si="67"/>
        <v>DG7GMGF0D65N-0003OPEN VALUE - CSP GOBIERNO</v>
      </c>
      <c r="C1472" s="18"/>
      <c r="D1472" s="18" t="s">
        <v>122</v>
      </c>
      <c r="E1472" s="46" t="s">
        <v>3070</v>
      </c>
      <c r="F1472" s="85" t="s">
        <v>17</v>
      </c>
      <c r="G1472" s="18" t="s">
        <v>122</v>
      </c>
      <c r="H1472" s="45" t="s">
        <v>125</v>
      </c>
      <c r="I1472" s="18" t="s">
        <v>75</v>
      </c>
      <c r="J1472" s="49" t="s">
        <v>3071</v>
      </c>
      <c r="K1472" s="48" t="s">
        <v>28</v>
      </c>
      <c r="L1472" s="47" t="s">
        <v>90</v>
      </c>
      <c r="M1472" s="44" t="s">
        <v>74</v>
      </c>
      <c r="N1472" s="78" t="s">
        <v>75</v>
      </c>
      <c r="O1472" s="78" t="s">
        <v>75</v>
      </c>
      <c r="P1472" s="78" t="s">
        <v>75</v>
      </c>
      <c r="Q1472" s="43" t="s">
        <v>3070</v>
      </c>
      <c r="R1472" s="53" t="s">
        <v>2153</v>
      </c>
      <c r="S1472" s="76">
        <v>885</v>
      </c>
      <c r="T1472" s="37">
        <v>1</v>
      </c>
      <c r="U1472" s="83">
        <v>1</v>
      </c>
      <c r="V1472" s="45">
        <f>SUMIF(ResumenCotizacion!$C:$C,E1472,ResumenCotizacion!$P:$P)</f>
        <v>0</v>
      </c>
      <c r="W1472" s="75">
        <f>IF(H1472="USD",S1472*SolCotizacion!$J$18,S1472)</f>
        <v>3652810.95</v>
      </c>
      <c r="X1472" s="3">
        <f>ROUND(W1472/(1-VLOOKUP("Total porcentaje:",ResumenCotizacion!$F:$H,3,0)),2)</f>
        <v>3652810.95</v>
      </c>
      <c r="Y1472" s="3">
        <f t="shared" si="68"/>
        <v>0</v>
      </c>
    </row>
    <row r="1473" spans="1:25" ht="14.25" x14ac:dyDescent="0.2">
      <c r="A1473" s="18" t="str">
        <f t="shared" si="66"/>
        <v>Catalogo principalOPEN VALUE - CSP GOBIERNODG7GMGF0D5RK-0005</v>
      </c>
      <c r="B1473" s="18" t="str">
        <f t="shared" si="67"/>
        <v>DG7GMGF0D5RK-0005OPEN VALUE - CSP GOBIERNO</v>
      </c>
      <c r="C1473" s="18"/>
      <c r="D1473" s="18" t="s">
        <v>122</v>
      </c>
      <c r="E1473" s="46" t="s">
        <v>3072</v>
      </c>
      <c r="F1473" s="85" t="s">
        <v>17</v>
      </c>
      <c r="G1473" s="18" t="s">
        <v>122</v>
      </c>
      <c r="H1473" s="45" t="s">
        <v>125</v>
      </c>
      <c r="I1473" s="18" t="s">
        <v>75</v>
      </c>
      <c r="J1473" s="49" t="s">
        <v>3073</v>
      </c>
      <c r="K1473" s="48" t="s">
        <v>28</v>
      </c>
      <c r="L1473" s="47" t="s">
        <v>90</v>
      </c>
      <c r="M1473" s="44" t="s">
        <v>74</v>
      </c>
      <c r="N1473" s="78" t="s">
        <v>75</v>
      </c>
      <c r="O1473" s="78" t="s">
        <v>75</v>
      </c>
      <c r="P1473" s="78" t="s">
        <v>75</v>
      </c>
      <c r="Q1473" s="43" t="s">
        <v>3072</v>
      </c>
      <c r="R1473" s="53" t="s">
        <v>2153</v>
      </c>
      <c r="S1473" s="76">
        <v>1229</v>
      </c>
      <c r="T1473" s="37">
        <v>1</v>
      </c>
      <c r="U1473" s="83">
        <v>1</v>
      </c>
      <c r="V1473" s="45">
        <f>SUMIF(ResumenCotizacion!$C:$C,E1473,ResumenCotizacion!$P:$P)</f>
        <v>0</v>
      </c>
      <c r="W1473" s="75">
        <f>IF(H1473="USD",S1473*SolCotizacion!$J$18,S1473)</f>
        <v>5072660.63</v>
      </c>
      <c r="X1473" s="3">
        <f>ROUND(W1473/(1-VLOOKUP("Total porcentaje:",ResumenCotizacion!$F:$H,3,0)),2)</f>
        <v>5072660.63</v>
      </c>
      <c r="Y1473" s="3">
        <f t="shared" si="68"/>
        <v>0</v>
      </c>
    </row>
    <row r="1474" spans="1:25" ht="14.25" x14ac:dyDescent="0.2">
      <c r="A1474" s="18" t="str">
        <f t="shared" ref="A1474:A1537" si="69">D1474&amp;F1474&amp;E1474</f>
        <v>Catalogo principalOPEN VALUE - CSP GOBIERNODG7GMGF0D5RK-0004</v>
      </c>
      <c r="B1474" s="18" t="str">
        <f t="shared" ref="B1474:B1537" si="70">E1474&amp;F1474</f>
        <v>DG7GMGF0D5RK-0004OPEN VALUE - CSP GOBIERNO</v>
      </c>
      <c r="C1474" s="18"/>
      <c r="D1474" s="18" t="s">
        <v>122</v>
      </c>
      <c r="E1474" s="46" t="s">
        <v>3074</v>
      </c>
      <c r="F1474" s="85" t="s">
        <v>17</v>
      </c>
      <c r="G1474" s="18" t="s">
        <v>122</v>
      </c>
      <c r="H1474" s="45" t="s">
        <v>125</v>
      </c>
      <c r="I1474" s="18" t="s">
        <v>75</v>
      </c>
      <c r="J1474" s="49" t="s">
        <v>3075</v>
      </c>
      <c r="K1474" s="48" t="s">
        <v>28</v>
      </c>
      <c r="L1474" s="47" t="s">
        <v>90</v>
      </c>
      <c r="M1474" s="44" t="s">
        <v>74</v>
      </c>
      <c r="N1474" s="78" t="s">
        <v>75</v>
      </c>
      <c r="O1474" s="78" t="s">
        <v>75</v>
      </c>
      <c r="P1474" s="78" t="s">
        <v>75</v>
      </c>
      <c r="Q1474" s="43" t="s">
        <v>3074</v>
      </c>
      <c r="R1474" s="53" t="s">
        <v>2153</v>
      </c>
      <c r="S1474" s="76">
        <v>154</v>
      </c>
      <c r="T1474" s="37">
        <v>1</v>
      </c>
      <c r="U1474" s="83">
        <v>1</v>
      </c>
      <c r="V1474" s="45">
        <f>SUMIF(ResumenCotizacion!$C:$C,E1474,ResumenCotizacion!$P:$P)</f>
        <v>0</v>
      </c>
      <c r="W1474" s="75">
        <f>IF(H1474="USD",S1474*SolCotizacion!$J$18,S1474)</f>
        <v>635630.38</v>
      </c>
      <c r="X1474" s="3">
        <f>ROUND(W1474/(1-VLOOKUP("Total porcentaje:",ResumenCotizacion!$F:$H,3,0)),2)</f>
        <v>635630.38</v>
      </c>
      <c r="Y1474" s="3">
        <f t="shared" si="68"/>
        <v>0</v>
      </c>
    </row>
    <row r="1475" spans="1:25" ht="14.25" x14ac:dyDescent="0.2">
      <c r="A1475" s="18" t="str">
        <f t="shared" si="69"/>
        <v>Catalogo principalCSP ACADEMICODG7GMGF0FKZW-0002EDU</v>
      </c>
      <c r="B1475" s="18" t="str">
        <f t="shared" si="70"/>
        <v>DG7GMGF0FKZW-0002EDUCSP ACADEMICO</v>
      </c>
      <c r="C1475" s="18"/>
      <c r="D1475" s="18" t="s">
        <v>122</v>
      </c>
      <c r="E1475" s="46" t="s">
        <v>3076</v>
      </c>
      <c r="F1475" s="87" t="s">
        <v>1339</v>
      </c>
      <c r="G1475" s="18" t="s">
        <v>122</v>
      </c>
      <c r="H1475" s="45" t="s">
        <v>125</v>
      </c>
      <c r="I1475" s="18" t="s">
        <v>75</v>
      </c>
      <c r="J1475" s="49" t="s">
        <v>3077</v>
      </c>
      <c r="K1475" s="48" t="s">
        <v>28</v>
      </c>
      <c r="L1475" s="47" t="s">
        <v>90</v>
      </c>
      <c r="M1475" s="44" t="s">
        <v>74</v>
      </c>
      <c r="N1475" s="78" t="s">
        <v>75</v>
      </c>
      <c r="O1475" s="78" t="s">
        <v>75</v>
      </c>
      <c r="P1475" s="78" t="s">
        <v>75</v>
      </c>
      <c r="Q1475" s="43" t="s">
        <v>3076</v>
      </c>
      <c r="R1475" s="53" t="s">
        <v>2153</v>
      </c>
      <c r="S1475" s="76">
        <v>60</v>
      </c>
      <c r="T1475" s="37">
        <v>1</v>
      </c>
      <c r="U1475" s="83">
        <v>1</v>
      </c>
      <c r="V1475" s="45">
        <f>SUMIF(ResumenCotizacion!$C:$C,E1475,ResumenCotizacion!$P:$P)</f>
        <v>0</v>
      </c>
      <c r="W1475" s="75">
        <f>IF(H1475="USD",S1475*SolCotizacion!$J$18,S1475)</f>
        <v>247648.2</v>
      </c>
      <c r="X1475" s="3">
        <f>ROUND(W1475/(1-VLOOKUP("Total porcentaje:",ResumenCotizacion!$F:$H,3,0)),2)</f>
        <v>247648.2</v>
      </c>
      <c r="Y1475" s="3">
        <f t="shared" ref="Y1475:Y1538" si="71">V1475*X1475</f>
        <v>0</v>
      </c>
    </row>
    <row r="1476" spans="1:25" ht="14.25" x14ac:dyDescent="0.2">
      <c r="A1476" s="18" t="str">
        <f t="shared" si="69"/>
        <v>Catalogo principalCSP ACADEMICODG7GMGF0FKZW-0003EDU</v>
      </c>
      <c r="B1476" s="18" t="str">
        <f t="shared" si="70"/>
        <v>DG7GMGF0FKZW-0003EDUCSP ACADEMICO</v>
      </c>
      <c r="C1476" s="18"/>
      <c r="D1476" s="18" t="s">
        <v>122</v>
      </c>
      <c r="E1476" s="46" t="s">
        <v>3078</v>
      </c>
      <c r="F1476" s="87" t="s">
        <v>1339</v>
      </c>
      <c r="G1476" s="18" t="s">
        <v>122</v>
      </c>
      <c r="H1476" s="45" t="s">
        <v>125</v>
      </c>
      <c r="I1476" s="18" t="s">
        <v>75</v>
      </c>
      <c r="J1476" s="49" t="s">
        <v>3079</v>
      </c>
      <c r="K1476" s="48" t="s">
        <v>28</v>
      </c>
      <c r="L1476" s="47" t="s">
        <v>90</v>
      </c>
      <c r="M1476" s="44" t="s">
        <v>74</v>
      </c>
      <c r="N1476" s="78" t="s">
        <v>75</v>
      </c>
      <c r="O1476" s="78" t="s">
        <v>75</v>
      </c>
      <c r="P1476" s="78" t="s">
        <v>75</v>
      </c>
      <c r="Q1476" s="43" t="s">
        <v>3078</v>
      </c>
      <c r="R1476" s="53" t="s">
        <v>2153</v>
      </c>
      <c r="S1476" s="76">
        <v>60</v>
      </c>
      <c r="T1476" s="37">
        <v>1</v>
      </c>
      <c r="U1476" s="83">
        <v>1</v>
      </c>
      <c r="V1476" s="45">
        <f>SUMIF(ResumenCotizacion!$C:$C,E1476,ResumenCotizacion!$P:$P)</f>
        <v>0</v>
      </c>
      <c r="W1476" s="75">
        <f>IF(H1476="USD",S1476*SolCotizacion!$J$18,S1476)</f>
        <v>247648.2</v>
      </c>
      <c r="X1476" s="3">
        <f>ROUND(W1476/(1-VLOOKUP("Total porcentaje:",ResumenCotizacion!$F:$H,3,0)),2)</f>
        <v>247648.2</v>
      </c>
      <c r="Y1476" s="3">
        <f t="shared" si="71"/>
        <v>0</v>
      </c>
    </row>
    <row r="1477" spans="1:25" ht="14.25" x14ac:dyDescent="0.2">
      <c r="A1477" s="18" t="str">
        <f t="shared" si="69"/>
        <v>Catalogo principalCSP ACADEMICODG7GMGF0FKZV-0001EDU</v>
      </c>
      <c r="B1477" s="18" t="str">
        <f t="shared" si="70"/>
        <v>DG7GMGF0FKZV-0001EDUCSP ACADEMICO</v>
      </c>
      <c r="C1477" s="18"/>
      <c r="D1477" s="18" t="s">
        <v>122</v>
      </c>
      <c r="E1477" s="46" t="s">
        <v>3080</v>
      </c>
      <c r="F1477" s="87" t="s">
        <v>1339</v>
      </c>
      <c r="G1477" s="18" t="s">
        <v>122</v>
      </c>
      <c r="H1477" s="45" t="s">
        <v>125</v>
      </c>
      <c r="I1477" s="18" t="s">
        <v>75</v>
      </c>
      <c r="J1477" s="49" t="s">
        <v>3081</v>
      </c>
      <c r="K1477" s="48" t="s">
        <v>28</v>
      </c>
      <c r="L1477" s="47" t="s">
        <v>90</v>
      </c>
      <c r="M1477" s="44" t="s">
        <v>74</v>
      </c>
      <c r="N1477" s="78" t="s">
        <v>75</v>
      </c>
      <c r="O1477" s="78" t="s">
        <v>75</v>
      </c>
      <c r="P1477" s="78" t="s">
        <v>75</v>
      </c>
      <c r="Q1477" s="43" t="s">
        <v>3080</v>
      </c>
      <c r="R1477" s="53" t="s">
        <v>2153</v>
      </c>
      <c r="S1477" s="76">
        <v>3952</v>
      </c>
      <c r="T1477" s="37">
        <v>1</v>
      </c>
      <c r="U1477" s="83">
        <v>1</v>
      </c>
      <c r="V1477" s="45">
        <f>SUMIF(ResumenCotizacion!$C:$C,E1477,ResumenCotizacion!$P:$P)</f>
        <v>0</v>
      </c>
      <c r="W1477" s="75">
        <f>IF(H1477="USD",S1477*SolCotizacion!$J$18,S1477)</f>
        <v>16311761.440000001</v>
      </c>
      <c r="X1477" s="3">
        <f>ROUND(W1477/(1-VLOOKUP("Total porcentaje:",ResumenCotizacion!$F:$H,3,0)),2)</f>
        <v>16311761.439999999</v>
      </c>
      <c r="Y1477" s="3">
        <f t="shared" si="71"/>
        <v>0</v>
      </c>
    </row>
    <row r="1478" spans="1:25" ht="14.25" x14ac:dyDescent="0.2">
      <c r="A1478" s="18" t="str">
        <f t="shared" si="69"/>
        <v>Catalogo principalCSP ACADEMICODG7GMGF0FKX9-0003EDU</v>
      </c>
      <c r="B1478" s="18" t="str">
        <f t="shared" si="70"/>
        <v>DG7GMGF0FKX9-0003EDUCSP ACADEMICO</v>
      </c>
      <c r="C1478" s="18"/>
      <c r="D1478" s="18" t="s">
        <v>122</v>
      </c>
      <c r="E1478" s="46" t="s">
        <v>3082</v>
      </c>
      <c r="F1478" s="87" t="s">
        <v>1339</v>
      </c>
      <c r="G1478" s="18" t="s">
        <v>122</v>
      </c>
      <c r="H1478" s="45" t="s">
        <v>125</v>
      </c>
      <c r="I1478" s="18" t="s">
        <v>75</v>
      </c>
      <c r="J1478" s="49" t="s">
        <v>3083</v>
      </c>
      <c r="K1478" s="48" t="s">
        <v>28</v>
      </c>
      <c r="L1478" s="47" t="s">
        <v>90</v>
      </c>
      <c r="M1478" s="44" t="s">
        <v>74</v>
      </c>
      <c r="N1478" s="78" t="s">
        <v>75</v>
      </c>
      <c r="O1478" s="78" t="s">
        <v>75</v>
      </c>
      <c r="P1478" s="78" t="s">
        <v>75</v>
      </c>
      <c r="Q1478" s="43" t="s">
        <v>3082</v>
      </c>
      <c r="R1478" s="53" t="s">
        <v>2153</v>
      </c>
      <c r="S1478" s="76">
        <v>258</v>
      </c>
      <c r="T1478" s="37">
        <v>1</v>
      </c>
      <c r="U1478" s="83">
        <v>1</v>
      </c>
      <c r="V1478" s="45">
        <f>SUMIF(ResumenCotizacion!$C:$C,E1478,ResumenCotizacion!$P:$P)</f>
        <v>0</v>
      </c>
      <c r="W1478" s="75">
        <f>IF(H1478="USD",S1478*SolCotizacion!$J$18,S1478)</f>
        <v>1064887.26</v>
      </c>
      <c r="X1478" s="3">
        <f>ROUND(W1478/(1-VLOOKUP("Total porcentaje:",ResumenCotizacion!$F:$H,3,0)),2)</f>
        <v>1064887.26</v>
      </c>
      <c r="Y1478" s="3">
        <f t="shared" si="71"/>
        <v>0</v>
      </c>
    </row>
    <row r="1479" spans="1:25" ht="14.25" x14ac:dyDescent="0.2">
      <c r="A1479" s="18" t="str">
        <f t="shared" si="69"/>
        <v>Catalogo principalCSP ACADEMICODG7GMGF0FLR2-0002EDU</v>
      </c>
      <c r="B1479" s="18" t="str">
        <f t="shared" si="70"/>
        <v>DG7GMGF0FLR2-0002EDUCSP ACADEMICO</v>
      </c>
      <c r="C1479" s="18"/>
      <c r="D1479" s="18" t="s">
        <v>122</v>
      </c>
      <c r="E1479" s="46" t="s">
        <v>3084</v>
      </c>
      <c r="F1479" s="87" t="s">
        <v>1339</v>
      </c>
      <c r="G1479" s="18" t="s">
        <v>122</v>
      </c>
      <c r="H1479" s="45" t="s">
        <v>125</v>
      </c>
      <c r="I1479" s="18" t="s">
        <v>75</v>
      </c>
      <c r="J1479" s="49" t="s">
        <v>3085</v>
      </c>
      <c r="K1479" s="48" t="s">
        <v>28</v>
      </c>
      <c r="L1479" s="47" t="s">
        <v>90</v>
      </c>
      <c r="M1479" s="44" t="s">
        <v>74</v>
      </c>
      <c r="N1479" s="78" t="s">
        <v>75</v>
      </c>
      <c r="O1479" s="78" t="s">
        <v>75</v>
      </c>
      <c r="P1479" s="78" t="s">
        <v>75</v>
      </c>
      <c r="Q1479" s="43" t="s">
        <v>3084</v>
      </c>
      <c r="R1479" s="53" t="s">
        <v>2153</v>
      </c>
      <c r="S1479" s="76">
        <v>1030</v>
      </c>
      <c r="T1479" s="37">
        <v>1</v>
      </c>
      <c r="U1479" s="83">
        <v>1</v>
      </c>
      <c r="V1479" s="45">
        <f>SUMIF(ResumenCotizacion!$C:$C,E1479,ResumenCotizacion!$P:$P)</f>
        <v>0</v>
      </c>
      <c r="W1479" s="75">
        <f>IF(H1479="USD",S1479*SolCotizacion!$J$18,S1479)</f>
        <v>4251294.1000000006</v>
      </c>
      <c r="X1479" s="3">
        <f>ROUND(W1479/(1-VLOOKUP("Total porcentaje:",ResumenCotizacion!$F:$H,3,0)),2)</f>
        <v>4251294.0999999996</v>
      </c>
      <c r="Y1479" s="3">
        <f t="shared" si="71"/>
        <v>0</v>
      </c>
    </row>
    <row r="1480" spans="1:25" ht="14.25" x14ac:dyDescent="0.2">
      <c r="A1480" s="18" t="str">
        <f t="shared" si="69"/>
        <v>Catalogo principalCSP ACADEMICODG7GMGF0CGSH-0003EDU</v>
      </c>
      <c r="B1480" s="18" t="str">
        <f t="shared" si="70"/>
        <v>DG7GMGF0CGSH-0003EDUCSP ACADEMICO</v>
      </c>
      <c r="C1480" s="18"/>
      <c r="D1480" s="18" t="s">
        <v>122</v>
      </c>
      <c r="E1480" s="46" t="s">
        <v>3086</v>
      </c>
      <c r="F1480" s="87" t="s">
        <v>1339</v>
      </c>
      <c r="G1480" s="18" t="s">
        <v>122</v>
      </c>
      <c r="H1480" s="45" t="s">
        <v>125</v>
      </c>
      <c r="I1480" s="18" t="s">
        <v>75</v>
      </c>
      <c r="J1480" s="49" t="s">
        <v>3087</v>
      </c>
      <c r="K1480" s="48" t="s">
        <v>28</v>
      </c>
      <c r="L1480" s="47" t="s">
        <v>90</v>
      </c>
      <c r="M1480" s="44" t="s">
        <v>74</v>
      </c>
      <c r="N1480" s="78" t="s">
        <v>75</v>
      </c>
      <c r="O1480" s="78" t="s">
        <v>75</v>
      </c>
      <c r="P1480" s="78" t="s">
        <v>75</v>
      </c>
      <c r="Q1480" s="43" t="s">
        <v>3086</v>
      </c>
      <c r="R1480" s="53" t="s">
        <v>2153</v>
      </c>
      <c r="S1480" s="76">
        <v>158</v>
      </c>
      <c r="T1480" s="37">
        <v>1</v>
      </c>
      <c r="U1480" s="83">
        <v>1</v>
      </c>
      <c r="V1480" s="45">
        <f>SUMIF(ResumenCotizacion!$C:$C,E1480,ResumenCotizacion!$P:$P)</f>
        <v>0</v>
      </c>
      <c r="W1480" s="75">
        <f>IF(H1480="USD",S1480*SolCotizacion!$J$18,S1480)</f>
        <v>652140.26</v>
      </c>
      <c r="X1480" s="3">
        <f>ROUND(W1480/(1-VLOOKUP("Total porcentaje:",ResumenCotizacion!$F:$H,3,0)),2)</f>
        <v>652140.26</v>
      </c>
      <c r="Y1480" s="3">
        <f t="shared" si="71"/>
        <v>0</v>
      </c>
    </row>
    <row r="1481" spans="1:25" ht="14.25" x14ac:dyDescent="0.2">
      <c r="A1481" s="18" t="str">
        <f t="shared" si="69"/>
        <v>Catalogo principalCSP ACADEMICODG7GMGF0D515-0001EDU</v>
      </c>
      <c r="B1481" s="18" t="str">
        <f t="shared" si="70"/>
        <v>DG7GMGF0D515-0001EDUCSP ACADEMICO</v>
      </c>
      <c r="C1481" s="18"/>
      <c r="D1481" s="18" t="s">
        <v>122</v>
      </c>
      <c r="E1481" s="46" t="s">
        <v>3088</v>
      </c>
      <c r="F1481" s="87" t="s">
        <v>1339</v>
      </c>
      <c r="G1481" s="18" t="s">
        <v>122</v>
      </c>
      <c r="H1481" s="45" t="s">
        <v>125</v>
      </c>
      <c r="I1481" s="18" t="s">
        <v>75</v>
      </c>
      <c r="J1481" s="49" t="s">
        <v>3089</v>
      </c>
      <c r="K1481" s="48" t="s">
        <v>28</v>
      </c>
      <c r="L1481" s="47" t="s">
        <v>90</v>
      </c>
      <c r="M1481" s="44" t="s">
        <v>74</v>
      </c>
      <c r="N1481" s="78" t="s">
        <v>75</v>
      </c>
      <c r="O1481" s="78" t="s">
        <v>75</v>
      </c>
      <c r="P1481" s="78" t="s">
        <v>75</v>
      </c>
      <c r="Q1481" s="43" t="s">
        <v>3088</v>
      </c>
      <c r="R1481" s="53" t="s">
        <v>2153</v>
      </c>
      <c r="S1481" s="76">
        <v>638</v>
      </c>
      <c r="T1481" s="37">
        <v>1</v>
      </c>
      <c r="U1481" s="83">
        <v>1</v>
      </c>
      <c r="V1481" s="45">
        <f>SUMIF(ResumenCotizacion!$C:$C,E1481,ResumenCotizacion!$P:$P)</f>
        <v>0</v>
      </c>
      <c r="W1481" s="75">
        <f>IF(H1481="USD",S1481*SolCotizacion!$J$18,S1481)</f>
        <v>2633325.8600000003</v>
      </c>
      <c r="X1481" s="3">
        <f>ROUND(W1481/(1-VLOOKUP("Total porcentaje:",ResumenCotizacion!$F:$H,3,0)),2)</f>
        <v>2633325.86</v>
      </c>
      <c r="Y1481" s="3">
        <f t="shared" si="71"/>
        <v>0</v>
      </c>
    </row>
    <row r="1482" spans="1:25" ht="14.25" x14ac:dyDescent="0.2">
      <c r="A1482" s="18" t="str">
        <f t="shared" si="69"/>
        <v>Catalogo principalOPEN VALUE - CSP GOBIERNODG7GMGF0D65N-0002</v>
      </c>
      <c r="B1482" s="18" t="str">
        <f t="shared" si="70"/>
        <v>DG7GMGF0D65N-0002OPEN VALUE - CSP GOBIERNO</v>
      </c>
      <c r="C1482" s="18"/>
      <c r="D1482" s="18" t="s">
        <v>122</v>
      </c>
      <c r="E1482" s="46" t="s">
        <v>3090</v>
      </c>
      <c r="F1482" s="85" t="s">
        <v>17</v>
      </c>
      <c r="G1482" s="18" t="s">
        <v>122</v>
      </c>
      <c r="H1482" s="45" t="s">
        <v>125</v>
      </c>
      <c r="I1482" s="18" t="s">
        <v>75</v>
      </c>
      <c r="J1482" s="49" t="s">
        <v>3091</v>
      </c>
      <c r="K1482" s="48" t="s">
        <v>28</v>
      </c>
      <c r="L1482" s="47" t="s">
        <v>90</v>
      </c>
      <c r="M1482" s="44" t="s">
        <v>74</v>
      </c>
      <c r="N1482" s="78" t="s">
        <v>75</v>
      </c>
      <c r="O1482" s="78" t="s">
        <v>75</v>
      </c>
      <c r="P1482" s="78" t="s">
        <v>75</v>
      </c>
      <c r="Q1482" s="43" t="s">
        <v>3090</v>
      </c>
      <c r="R1482" s="53" t="s">
        <v>2153</v>
      </c>
      <c r="S1482" s="76">
        <v>7079</v>
      </c>
      <c r="T1482" s="37">
        <v>1</v>
      </c>
      <c r="U1482" s="83">
        <v>1</v>
      </c>
      <c r="V1482" s="45">
        <f>SUMIF(ResumenCotizacion!$C:$C,E1482,ResumenCotizacion!$P:$P)</f>
        <v>0</v>
      </c>
      <c r="W1482" s="75">
        <f>IF(H1482="USD",S1482*SolCotizacion!$J$18,S1482)</f>
        <v>29218360.130000003</v>
      </c>
      <c r="X1482" s="3">
        <f>ROUND(W1482/(1-VLOOKUP("Total porcentaje:",ResumenCotizacion!$F:$H,3,0)),2)</f>
        <v>29218360.129999999</v>
      </c>
      <c r="Y1482" s="3">
        <f t="shared" si="71"/>
        <v>0</v>
      </c>
    </row>
    <row r="1483" spans="1:25" ht="14.25" x14ac:dyDescent="0.2">
      <c r="A1483" s="18" t="str">
        <f t="shared" si="69"/>
        <v>Catalogo principalCSP ACADEMICODG7GMGF0D65N-0002EDU</v>
      </c>
      <c r="B1483" s="18" t="str">
        <f t="shared" si="70"/>
        <v>DG7GMGF0D65N-0002EDUCSP ACADEMICO</v>
      </c>
      <c r="C1483" s="18"/>
      <c r="D1483" s="18" t="s">
        <v>122</v>
      </c>
      <c r="E1483" s="46" t="s">
        <v>3092</v>
      </c>
      <c r="F1483" s="87" t="s">
        <v>1339</v>
      </c>
      <c r="G1483" s="18" t="s">
        <v>122</v>
      </c>
      <c r="H1483" s="45" t="s">
        <v>125</v>
      </c>
      <c r="I1483" s="18" t="s">
        <v>75</v>
      </c>
      <c r="J1483" s="49" t="s">
        <v>3093</v>
      </c>
      <c r="K1483" s="48" t="s">
        <v>28</v>
      </c>
      <c r="L1483" s="47" t="s">
        <v>90</v>
      </c>
      <c r="M1483" s="44" t="s">
        <v>74</v>
      </c>
      <c r="N1483" s="78" t="s">
        <v>75</v>
      </c>
      <c r="O1483" s="78" t="s">
        <v>75</v>
      </c>
      <c r="P1483" s="78" t="s">
        <v>75</v>
      </c>
      <c r="Q1483" s="43" t="s">
        <v>3092</v>
      </c>
      <c r="R1483" s="53" t="s">
        <v>2153</v>
      </c>
      <c r="S1483" s="76">
        <v>1769</v>
      </c>
      <c r="T1483" s="37">
        <v>1</v>
      </c>
      <c r="U1483" s="83">
        <v>1</v>
      </c>
      <c r="V1483" s="45">
        <f>SUMIF(ResumenCotizacion!$C:$C,E1483,ResumenCotizacion!$P:$P)</f>
        <v>0</v>
      </c>
      <c r="W1483" s="75">
        <f>IF(H1483="USD",S1483*SolCotizacion!$J$18,S1483)</f>
        <v>7301494.4300000006</v>
      </c>
      <c r="X1483" s="3">
        <f>ROUND(W1483/(1-VLOOKUP("Total porcentaje:",ResumenCotizacion!$F:$H,3,0)),2)</f>
        <v>7301494.4299999997</v>
      </c>
      <c r="Y1483" s="3">
        <f t="shared" si="71"/>
        <v>0</v>
      </c>
    </row>
    <row r="1484" spans="1:25" ht="14.25" x14ac:dyDescent="0.2">
      <c r="A1484" s="18" t="str">
        <f t="shared" si="69"/>
        <v>Catalogo principalCSP ACADEMICODG7GMGF0D65N-0003EDU</v>
      </c>
      <c r="B1484" s="18" t="str">
        <f t="shared" si="70"/>
        <v>DG7GMGF0D65N-0003EDUCSP ACADEMICO</v>
      </c>
      <c r="C1484" s="18"/>
      <c r="D1484" s="18" t="s">
        <v>122</v>
      </c>
      <c r="E1484" s="46" t="s">
        <v>3094</v>
      </c>
      <c r="F1484" s="87" t="s">
        <v>1339</v>
      </c>
      <c r="G1484" s="18" t="s">
        <v>122</v>
      </c>
      <c r="H1484" s="45" t="s">
        <v>125</v>
      </c>
      <c r="I1484" s="18" t="s">
        <v>75</v>
      </c>
      <c r="J1484" s="49" t="s">
        <v>3095</v>
      </c>
      <c r="K1484" s="48" t="s">
        <v>28</v>
      </c>
      <c r="L1484" s="47" t="s">
        <v>90</v>
      </c>
      <c r="M1484" s="44" t="s">
        <v>74</v>
      </c>
      <c r="N1484" s="78" t="s">
        <v>75</v>
      </c>
      <c r="O1484" s="78" t="s">
        <v>75</v>
      </c>
      <c r="P1484" s="78" t="s">
        <v>75</v>
      </c>
      <c r="Q1484" s="43" t="s">
        <v>3094</v>
      </c>
      <c r="R1484" s="53" t="s">
        <v>2153</v>
      </c>
      <c r="S1484" s="76">
        <v>221</v>
      </c>
      <c r="T1484" s="37">
        <v>1</v>
      </c>
      <c r="U1484" s="83">
        <v>1</v>
      </c>
      <c r="V1484" s="45">
        <f>SUMIF(ResumenCotizacion!$C:$C,E1484,ResumenCotizacion!$P:$P)</f>
        <v>0</v>
      </c>
      <c r="W1484" s="75">
        <f>IF(H1484="USD",S1484*SolCotizacion!$J$18,S1484)</f>
        <v>912170.87000000011</v>
      </c>
      <c r="X1484" s="3">
        <f>ROUND(W1484/(1-VLOOKUP("Total porcentaje:",ResumenCotizacion!$F:$H,3,0)),2)</f>
        <v>912170.87</v>
      </c>
      <c r="Y1484" s="3">
        <f t="shared" si="71"/>
        <v>0</v>
      </c>
    </row>
    <row r="1485" spans="1:25" ht="14.25" x14ac:dyDescent="0.2">
      <c r="A1485" s="18" t="str">
        <f t="shared" si="69"/>
        <v>Catalogo principalCSP ACADEMICODG7GMGF0D5RK-0005EDU</v>
      </c>
      <c r="B1485" s="18" t="str">
        <f t="shared" si="70"/>
        <v>DG7GMGF0D5RK-0005EDUCSP ACADEMICO</v>
      </c>
      <c r="C1485" s="18"/>
      <c r="D1485" s="18" t="s">
        <v>122</v>
      </c>
      <c r="E1485" s="46" t="s">
        <v>3096</v>
      </c>
      <c r="F1485" s="87" t="s">
        <v>1339</v>
      </c>
      <c r="G1485" s="18" t="s">
        <v>122</v>
      </c>
      <c r="H1485" s="45" t="s">
        <v>125</v>
      </c>
      <c r="I1485" s="18" t="s">
        <v>75</v>
      </c>
      <c r="J1485" s="49" t="s">
        <v>3097</v>
      </c>
      <c r="K1485" s="48" t="s">
        <v>28</v>
      </c>
      <c r="L1485" s="47" t="s">
        <v>90</v>
      </c>
      <c r="M1485" s="44" t="s">
        <v>74</v>
      </c>
      <c r="N1485" s="78" t="s">
        <v>75</v>
      </c>
      <c r="O1485" s="78" t="s">
        <v>75</v>
      </c>
      <c r="P1485" s="78" t="s">
        <v>75</v>
      </c>
      <c r="Q1485" s="43" t="s">
        <v>3096</v>
      </c>
      <c r="R1485" s="53" t="s">
        <v>2153</v>
      </c>
      <c r="S1485" s="76">
        <v>307</v>
      </c>
      <c r="T1485" s="37">
        <v>1</v>
      </c>
      <c r="U1485" s="83">
        <v>1</v>
      </c>
      <c r="V1485" s="45">
        <f>SUMIF(ResumenCotizacion!$C:$C,E1485,ResumenCotizacion!$P:$P)</f>
        <v>0</v>
      </c>
      <c r="W1485" s="75">
        <f>IF(H1485="USD",S1485*SolCotizacion!$J$18,S1485)</f>
        <v>1267133.29</v>
      </c>
      <c r="X1485" s="3">
        <f>ROUND(W1485/(1-VLOOKUP("Total porcentaje:",ResumenCotizacion!$F:$H,3,0)),2)</f>
        <v>1267133.29</v>
      </c>
      <c r="Y1485" s="3">
        <f t="shared" si="71"/>
        <v>0</v>
      </c>
    </row>
    <row r="1486" spans="1:25" ht="14.25" x14ac:dyDescent="0.2">
      <c r="A1486" s="18" t="str">
        <f t="shared" si="69"/>
        <v>Catalogo principalCSP ACADEMICODG7GMGF0D5RK-0004EDU</v>
      </c>
      <c r="B1486" s="18" t="str">
        <f t="shared" si="70"/>
        <v>DG7GMGF0D5RK-0004EDUCSP ACADEMICO</v>
      </c>
      <c r="C1486" s="18"/>
      <c r="D1486" s="18" t="s">
        <v>122</v>
      </c>
      <c r="E1486" s="46" t="s">
        <v>3098</v>
      </c>
      <c r="F1486" s="87" t="s">
        <v>1339</v>
      </c>
      <c r="G1486" s="18" t="s">
        <v>122</v>
      </c>
      <c r="H1486" s="45" t="s">
        <v>125</v>
      </c>
      <c r="I1486" s="18" t="s">
        <v>75</v>
      </c>
      <c r="J1486" s="49" t="s">
        <v>3099</v>
      </c>
      <c r="K1486" s="48" t="s">
        <v>28</v>
      </c>
      <c r="L1486" s="47" t="s">
        <v>90</v>
      </c>
      <c r="M1486" s="44" t="s">
        <v>74</v>
      </c>
      <c r="N1486" s="78" t="s">
        <v>75</v>
      </c>
      <c r="O1486" s="78" t="s">
        <v>75</v>
      </c>
      <c r="P1486" s="78" t="s">
        <v>75</v>
      </c>
      <c r="Q1486" s="43" t="s">
        <v>3098</v>
      </c>
      <c r="R1486" s="53" t="s">
        <v>2153</v>
      </c>
      <c r="S1486" s="76">
        <v>38</v>
      </c>
      <c r="T1486" s="37">
        <v>1</v>
      </c>
      <c r="U1486" s="83">
        <v>1</v>
      </c>
      <c r="V1486" s="45">
        <f>SUMIF(ResumenCotizacion!$C:$C,E1486,ResumenCotizacion!$P:$P)</f>
        <v>0</v>
      </c>
      <c r="W1486" s="75">
        <f>IF(H1486="USD",S1486*SolCotizacion!$J$18,S1486)</f>
        <v>156843.86000000002</v>
      </c>
      <c r="X1486" s="3">
        <f>ROUND(W1486/(1-VLOOKUP("Total porcentaje:",ResumenCotizacion!$F:$H,3,0)),2)</f>
        <v>156843.85999999999</v>
      </c>
      <c r="Y1486" s="3">
        <f t="shared" si="71"/>
        <v>0</v>
      </c>
    </row>
    <row r="1487" spans="1:25" ht="14.25" x14ac:dyDescent="0.2">
      <c r="A1487" s="18" t="str">
        <f t="shared" si="69"/>
        <v>Controles EmpresarialesCanalIT-SW-01-01</v>
      </c>
      <c r="B1487" s="18" t="str">
        <f t="shared" si="70"/>
        <v>IT-SW-01-01Canal</v>
      </c>
      <c r="C1487"/>
      <c r="D1487" s="18" t="s">
        <v>3100</v>
      </c>
      <c r="E1487" t="s">
        <v>3101</v>
      </c>
      <c r="F1487" s="37" t="s">
        <v>3102</v>
      </c>
      <c r="G1487" s="18" t="str">
        <f t="shared" ref="G1487:G1550" si="72">D1487</f>
        <v>Controles Empresariales</v>
      </c>
      <c r="H1487" s="18" t="s">
        <v>91</v>
      </c>
      <c r="I1487" s="18" t="s">
        <v>75</v>
      </c>
      <c r="J1487" t="s">
        <v>3103</v>
      </c>
      <c r="K1487" t="s">
        <v>3104</v>
      </c>
      <c r="L1487" s="79" t="s">
        <v>90</v>
      </c>
      <c r="M1487" s="79" t="s">
        <v>3105</v>
      </c>
      <c r="N1487" s="37" t="s">
        <v>3106</v>
      </c>
      <c r="O1487" s="37" t="s">
        <v>3107</v>
      </c>
      <c r="P1487" s="37" t="s">
        <v>3108</v>
      </c>
      <c r="Q1487" s="43" t="s">
        <v>3101</v>
      </c>
      <c r="R1487" s="80" t="s">
        <v>3109</v>
      </c>
      <c r="S1487" s="42">
        <v>650000</v>
      </c>
      <c r="T1487" s="84">
        <v>1</v>
      </c>
      <c r="U1487" s="83">
        <v>1</v>
      </c>
      <c r="V1487" s="45">
        <f>SUMIF(ResumenCotizacion!$C:$C,E1487,ResumenCotizacion!$P:$P)</f>
        <v>0</v>
      </c>
      <c r="W1487" s="75">
        <f>IF(H1487="USD",S1487*SolCotizacion!$J$18,S1487)</f>
        <v>650000</v>
      </c>
      <c r="X1487" s="3">
        <f>ROUND(W1487/(1-VLOOKUP("Total porcentaje:",ResumenCotizacion!$F:$H,3,0)),2)</f>
        <v>650000</v>
      </c>
      <c r="Y1487" s="3">
        <f t="shared" si="71"/>
        <v>0</v>
      </c>
    </row>
    <row r="1488" spans="1:25" ht="14.25" x14ac:dyDescent="0.2">
      <c r="A1488" s="18" t="str">
        <f t="shared" si="69"/>
        <v>Controles EmpresarialesCanalIT-SW-01-02</v>
      </c>
      <c r="B1488" s="18" t="str">
        <f t="shared" si="70"/>
        <v>IT-SW-01-02Canal</v>
      </c>
      <c r="C1488"/>
      <c r="D1488" s="18" t="s">
        <v>3100</v>
      </c>
      <c r="E1488" t="s">
        <v>3110</v>
      </c>
      <c r="F1488" s="37" t="s">
        <v>3102</v>
      </c>
      <c r="G1488" s="18" t="str">
        <f t="shared" si="72"/>
        <v>Controles Empresariales</v>
      </c>
      <c r="H1488" s="18" t="s">
        <v>91</v>
      </c>
      <c r="I1488" s="18" t="s">
        <v>75</v>
      </c>
      <c r="J1488" t="s">
        <v>3103</v>
      </c>
      <c r="K1488" t="s">
        <v>3104</v>
      </c>
      <c r="L1488" s="79" t="s">
        <v>90</v>
      </c>
      <c r="M1488" s="79" t="s">
        <v>3105</v>
      </c>
      <c r="N1488" s="37" t="s">
        <v>3106</v>
      </c>
      <c r="O1488" s="37" t="s">
        <v>3111</v>
      </c>
      <c r="P1488" s="37" t="s">
        <v>3108</v>
      </c>
      <c r="Q1488" s="43" t="s">
        <v>3110</v>
      </c>
      <c r="R1488" s="80" t="s">
        <v>3109</v>
      </c>
      <c r="S1488" s="42">
        <v>670000</v>
      </c>
      <c r="T1488" s="84">
        <v>1</v>
      </c>
      <c r="U1488" s="83">
        <v>1</v>
      </c>
      <c r="V1488" s="45">
        <f>SUMIF(ResumenCotizacion!$C:$C,E1488,ResumenCotizacion!$P:$P)</f>
        <v>0</v>
      </c>
      <c r="W1488" s="75">
        <f>IF(H1488="USD",S1488*SolCotizacion!$J$18,S1488)</f>
        <v>670000</v>
      </c>
      <c r="X1488" s="3">
        <f>ROUND(W1488/(1-VLOOKUP("Total porcentaje:",ResumenCotizacion!$F:$H,3,0)),2)</f>
        <v>670000</v>
      </c>
      <c r="Y1488" s="3">
        <f t="shared" si="71"/>
        <v>0</v>
      </c>
    </row>
    <row r="1489" spans="1:25" ht="14.25" x14ac:dyDescent="0.2">
      <c r="A1489" s="18" t="str">
        <f t="shared" si="69"/>
        <v>Controles EmpresarialesCanalIT-SW-01-03</v>
      </c>
      <c r="B1489" s="18" t="str">
        <f t="shared" si="70"/>
        <v>IT-SW-01-03Canal</v>
      </c>
      <c r="C1489"/>
      <c r="D1489" s="18" t="s">
        <v>3100</v>
      </c>
      <c r="E1489" t="s">
        <v>3112</v>
      </c>
      <c r="F1489" s="37" t="s">
        <v>3102</v>
      </c>
      <c r="G1489" s="18" t="str">
        <f t="shared" si="72"/>
        <v>Controles Empresariales</v>
      </c>
      <c r="H1489" s="18" t="s">
        <v>91</v>
      </c>
      <c r="I1489" s="18" t="s">
        <v>75</v>
      </c>
      <c r="J1489" t="s">
        <v>3103</v>
      </c>
      <c r="K1489" t="s">
        <v>3104</v>
      </c>
      <c r="L1489" s="79" t="s">
        <v>90</v>
      </c>
      <c r="M1489" s="79" t="s">
        <v>3105</v>
      </c>
      <c r="N1489" s="37" t="s">
        <v>3113</v>
      </c>
      <c r="O1489" s="37" t="s">
        <v>3107</v>
      </c>
      <c r="P1489" s="37" t="s">
        <v>3108</v>
      </c>
      <c r="Q1489" s="43" t="s">
        <v>3112</v>
      </c>
      <c r="R1489" s="80" t="s">
        <v>3109</v>
      </c>
      <c r="S1489" s="42">
        <v>650000</v>
      </c>
      <c r="T1489" s="84">
        <v>1</v>
      </c>
      <c r="U1489" s="83">
        <v>1</v>
      </c>
      <c r="V1489" s="45">
        <f>SUMIF(ResumenCotizacion!$C:$C,E1489,ResumenCotizacion!$P:$P)</f>
        <v>0</v>
      </c>
      <c r="W1489" s="75">
        <f>IF(H1489="USD",S1489*SolCotizacion!$J$18,S1489)</f>
        <v>650000</v>
      </c>
      <c r="X1489" s="3">
        <f>ROUND(W1489/(1-VLOOKUP("Total porcentaje:",ResumenCotizacion!$F:$H,3,0)),2)</f>
        <v>650000</v>
      </c>
      <c r="Y1489" s="3">
        <f t="shared" si="71"/>
        <v>0</v>
      </c>
    </row>
    <row r="1490" spans="1:25" ht="14.25" x14ac:dyDescent="0.2">
      <c r="A1490" s="18" t="str">
        <f t="shared" si="69"/>
        <v>Controles EmpresarialesCanalIT-SW-01-04</v>
      </c>
      <c r="B1490" s="18" t="str">
        <f t="shared" si="70"/>
        <v>IT-SW-01-04Canal</v>
      </c>
      <c r="C1490"/>
      <c r="D1490" s="18" t="s">
        <v>3100</v>
      </c>
      <c r="E1490" t="s">
        <v>3114</v>
      </c>
      <c r="F1490" s="37" t="s">
        <v>3102</v>
      </c>
      <c r="G1490" s="18" t="str">
        <f t="shared" si="72"/>
        <v>Controles Empresariales</v>
      </c>
      <c r="H1490" s="18" t="s">
        <v>91</v>
      </c>
      <c r="I1490" s="18" t="s">
        <v>75</v>
      </c>
      <c r="J1490" t="s">
        <v>3103</v>
      </c>
      <c r="K1490" t="s">
        <v>3104</v>
      </c>
      <c r="L1490" s="79" t="s">
        <v>90</v>
      </c>
      <c r="M1490" s="79" t="s">
        <v>3105</v>
      </c>
      <c r="N1490" s="37" t="s">
        <v>3113</v>
      </c>
      <c r="O1490" s="37" t="s">
        <v>3111</v>
      </c>
      <c r="P1490" s="37" t="s">
        <v>3108</v>
      </c>
      <c r="Q1490" s="43" t="s">
        <v>3114</v>
      </c>
      <c r="R1490" s="80" t="s">
        <v>3109</v>
      </c>
      <c r="S1490" s="42">
        <v>700000</v>
      </c>
      <c r="T1490" s="84">
        <v>1</v>
      </c>
      <c r="U1490" s="83">
        <v>1</v>
      </c>
      <c r="V1490" s="45">
        <f>SUMIF(ResumenCotizacion!$C:$C,E1490,ResumenCotizacion!$P:$P)</f>
        <v>0</v>
      </c>
      <c r="W1490" s="75">
        <f>IF(H1490="USD",S1490*SolCotizacion!$J$18,S1490)</f>
        <v>700000</v>
      </c>
      <c r="X1490" s="3">
        <f>ROUND(W1490/(1-VLOOKUP("Total porcentaje:",ResumenCotizacion!$F:$H,3,0)),2)</f>
        <v>700000</v>
      </c>
      <c r="Y1490" s="3">
        <f t="shared" si="71"/>
        <v>0</v>
      </c>
    </row>
    <row r="1491" spans="1:25" ht="14.25" x14ac:dyDescent="0.2">
      <c r="A1491" s="18" t="str">
        <f t="shared" si="69"/>
        <v>Controles EmpresarialesCanalIT-SW-01-05</v>
      </c>
      <c r="B1491" s="18" t="str">
        <f t="shared" si="70"/>
        <v>IT-SW-01-05Canal</v>
      </c>
      <c r="C1491"/>
      <c r="D1491" s="18" t="s">
        <v>3100</v>
      </c>
      <c r="E1491" t="s">
        <v>3115</v>
      </c>
      <c r="F1491" s="37" t="s">
        <v>3102</v>
      </c>
      <c r="G1491" s="18" t="str">
        <f t="shared" si="72"/>
        <v>Controles Empresariales</v>
      </c>
      <c r="H1491" s="18" t="s">
        <v>91</v>
      </c>
      <c r="I1491" s="18" t="s">
        <v>75</v>
      </c>
      <c r="J1491" t="s">
        <v>3103</v>
      </c>
      <c r="K1491" t="s">
        <v>3104</v>
      </c>
      <c r="L1491" s="79" t="s">
        <v>90</v>
      </c>
      <c r="M1491" s="79" t="s">
        <v>3105</v>
      </c>
      <c r="N1491" s="37" t="s">
        <v>3116</v>
      </c>
      <c r="O1491" s="37" t="s">
        <v>3107</v>
      </c>
      <c r="P1491" s="37" t="s">
        <v>3108</v>
      </c>
      <c r="Q1491" s="43" t="s">
        <v>3115</v>
      </c>
      <c r="R1491" s="80" t="s">
        <v>3109</v>
      </c>
      <c r="S1491" s="42">
        <v>650000</v>
      </c>
      <c r="T1491" s="84">
        <v>1</v>
      </c>
      <c r="U1491" s="83">
        <v>1</v>
      </c>
      <c r="V1491" s="45">
        <f>SUMIF(ResumenCotizacion!$C:$C,E1491,ResumenCotizacion!$P:$P)</f>
        <v>0</v>
      </c>
      <c r="W1491" s="75">
        <f>IF(H1491="USD",S1491*SolCotizacion!$J$18,S1491)</f>
        <v>650000</v>
      </c>
      <c r="X1491" s="3">
        <f>ROUND(W1491/(1-VLOOKUP("Total porcentaje:",ResumenCotizacion!$F:$H,3,0)),2)</f>
        <v>650000</v>
      </c>
      <c r="Y1491" s="3">
        <f t="shared" si="71"/>
        <v>0</v>
      </c>
    </row>
    <row r="1492" spans="1:25" ht="14.25" x14ac:dyDescent="0.2">
      <c r="A1492" s="18" t="str">
        <f t="shared" si="69"/>
        <v>Controles EmpresarialesCanalIT-SW-01-06</v>
      </c>
      <c r="B1492" s="18" t="str">
        <f t="shared" si="70"/>
        <v>IT-SW-01-06Canal</v>
      </c>
      <c r="C1492"/>
      <c r="D1492" s="18" t="s">
        <v>3100</v>
      </c>
      <c r="E1492" t="s">
        <v>3117</v>
      </c>
      <c r="F1492" s="37" t="s">
        <v>3102</v>
      </c>
      <c r="G1492" s="18" t="str">
        <f t="shared" si="72"/>
        <v>Controles Empresariales</v>
      </c>
      <c r="H1492" s="18" t="s">
        <v>91</v>
      </c>
      <c r="I1492" s="18" t="s">
        <v>75</v>
      </c>
      <c r="J1492" t="s">
        <v>3103</v>
      </c>
      <c r="K1492" t="s">
        <v>3104</v>
      </c>
      <c r="L1492" s="79" t="s">
        <v>90</v>
      </c>
      <c r="M1492" s="79" t="s">
        <v>3105</v>
      </c>
      <c r="N1492" s="37" t="s">
        <v>3116</v>
      </c>
      <c r="O1492" s="37" t="s">
        <v>3111</v>
      </c>
      <c r="P1492" s="37" t="s">
        <v>3108</v>
      </c>
      <c r="Q1492" s="43" t="s">
        <v>3117</v>
      </c>
      <c r="R1492" s="80" t="s">
        <v>3109</v>
      </c>
      <c r="S1492" s="42">
        <v>750000</v>
      </c>
      <c r="T1492" s="84">
        <v>1</v>
      </c>
      <c r="U1492" s="83">
        <v>1</v>
      </c>
      <c r="V1492" s="45">
        <f>SUMIF(ResumenCotizacion!$C:$C,E1492,ResumenCotizacion!$P:$P)</f>
        <v>0</v>
      </c>
      <c r="W1492" s="75">
        <f>IF(H1492="USD",S1492*SolCotizacion!$J$18,S1492)</f>
        <v>750000</v>
      </c>
      <c r="X1492" s="3">
        <f>ROUND(W1492/(1-VLOOKUP("Total porcentaje:",ResumenCotizacion!$F:$H,3,0)),2)</f>
        <v>750000</v>
      </c>
      <c r="Y1492" s="3">
        <f t="shared" si="71"/>
        <v>0</v>
      </c>
    </row>
    <row r="1493" spans="1:25" ht="14.25" x14ac:dyDescent="0.2">
      <c r="A1493" s="18" t="str">
        <f t="shared" si="69"/>
        <v>Controles EmpresarialesCanalIT-SW-02-01</v>
      </c>
      <c r="B1493" s="18" t="str">
        <f t="shared" si="70"/>
        <v>IT-SW-02-01Canal</v>
      </c>
      <c r="C1493"/>
      <c r="D1493" s="18" t="s">
        <v>3100</v>
      </c>
      <c r="E1493" t="s">
        <v>3118</v>
      </c>
      <c r="F1493" s="37" t="s">
        <v>3102</v>
      </c>
      <c r="G1493" s="18" t="str">
        <f t="shared" si="72"/>
        <v>Controles Empresariales</v>
      </c>
      <c r="H1493" s="18" t="s">
        <v>91</v>
      </c>
      <c r="I1493" s="18" t="s">
        <v>75</v>
      </c>
      <c r="J1493" t="s">
        <v>3119</v>
      </c>
      <c r="K1493" t="s">
        <v>3120</v>
      </c>
      <c r="L1493" s="79" t="s">
        <v>90</v>
      </c>
      <c r="M1493" s="79" t="s">
        <v>3105</v>
      </c>
      <c r="N1493" s="37" t="s">
        <v>3106</v>
      </c>
      <c r="O1493" s="37" t="s">
        <v>3107</v>
      </c>
      <c r="P1493" s="37" t="s">
        <v>3108</v>
      </c>
      <c r="Q1493" s="43" t="s">
        <v>3118</v>
      </c>
      <c r="R1493" s="80" t="s">
        <v>3109</v>
      </c>
      <c r="S1493" s="42">
        <v>650000</v>
      </c>
      <c r="T1493" s="84">
        <v>1</v>
      </c>
      <c r="U1493" s="83">
        <v>1</v>
      </c>
      <c r="V1493" s="45">
        <f>SUMIF(ResumenCotizacion!$C:$C,E1493,ResumenCotizacion!$P:$P)</f>
        <v>0</v>
      </c>
      <c r="W1493" s="75">
        <f>IF(H1493="USD",S1493*SolCotizacion!$J$18,S1493)</f>
        <v>650000</v>
      </c>
      <c r="X1493" s="3">
        <f>ROUND(W1493/(1-VLOOKUP("Total porcentaje:",ResumenCotizacion!$F:$H,3,0)),2)</f>
        <v>650000</v>
      </c>
      <c r="Y1493" s="3">
        <f t="shared" si="71"/>
        <v>0</v>
      </c>
    </row>
    <row r="1494" spans="1:25" ht="14.25" x14ac:dyDescent="0.2">
      <c r="A1494" s="18" t="str">
        <f t="shared" si="69"/>
        <v>Controles EmpresarialesCanalIT-SW-02-02</v>
      </c>
      <c r="B1494" s="18" t="str">
        <f t="shared" si="70"/>
        <v>IT-SW-02-02Canal</v>
      </c>
      <c r="C1494"/>
      <c r="D1494" s="18" t="s">
        <v>3100</v>
      </c>
      <c r="E1494" t="s">
        <v>3121</v>
      </c>
      <c r="F1494" s="37" t="s">
        <v>3102</v>
      </c>
      <c r="G1494" s="18" t="str">
        <f t="shared" si="72"/>
        <v>Controles Empresariales</v>
      </c>
      <c r="H1494" s="18" t="s">
        <v>91</v>
      </c>
      <c r="I1494" s="18" t="s">
        <v>75</v>
      </c>
      <c r="J1494" t="s">
        <v>3119</v>
      </c>
      <c r="K1494" t="s">
        <v>3120</v>
      </c>
      <c r="L1494" s="79" t="s">
        <v>90</v>
      </c>
      <c r="M1494" s="79" t="s">
        <v>3105</v>
      </c>
      <c r="N1494" s="37" t="s">
        <v>3106</v>
      </c>
      <c r="O1494" s="37" t="s">
        <v>3111</v>
      </c>
      <c r="P1494" s="37" t="s">
        <v>3108</v>
      </c>
      <c r="Q1494" s="43" t="s">
        <v>3121</v>
      </c>
      <c r="R1494" s="80" t="s">
        <v>3109</v>
      </c>
      <c r="S1494" s="42">
        <v>670000</v>
      </c>
      <c r="T1494" s="84">
        <v>1</v>
      </c>
      <c r="U1494" s="83">
        <v>1</v>
      </c>
      <c r="V1494" s="45">
        <f>SUMIF(ResumenCotizacion!$C:$C,E1494,ResumenCotizacion!$P:$P)</f>
        <v>0</v>
      </c>
      <c r="W1494" s="75">
        <f>IF(H1494="USD",S1494*SolCotizacion!$J$18,S1494)</f>
        <v>670000</v>
      </c>
      <c r="X1494" s="3">
        <f>ROUND(W1494/(1-VLOOKUP("Total porcentaje:",ResumenCotizacion!$F:$H,3,0)),2)</f>
        <v>670000</v>
      </c>
      <c r="Y1494" s="3">
        <f t="shared" si="71"/>
        <v>0</v>
      </c>
    </row>
    <row r="1495" spans="1:25" ht="14.25" x14ac:dyDescent="0.2">
      <c r="A1495" s="18" t="str">
        <f t="shared" si="69"/>
        <v>Controles EmpresarialesCanalIT-SW-02-03</v>
      </c>
      <c r="B1495" s="18" t="str">
        <f t="shared" si="70"/>
        <v>IT-SW-02-03Canal</v>
      </c>
      <c r="C1495"/>
      <c r="D1495" s="18" t="s">
        <v>3100</v>
      </c>
      <c r="E1495" t="s">
        <v>3122</v>
      </c>
      <c r="F1495" s="37" t="s">
        <v>3102</v>
      </c>
      <c r="G1495" s="18" t="str">
        <f t="shared" si="72"/>
        <v>Controles Empresariales</v>
      </c>
      <c r="H1495" s="18" t="s">
        <v>91</v>
      </c>
      <c r="I1495" s="18" t="s">
        <v>75</v>
      </c>
      <c r="J1495" t="s">
        <v>3119</v>
      </c>
      <c r="K1495" t="s">
        <v>3120</v>
      </c>
      <c r="L1495" s="79" t="s">
        <v>90</v>
      </c>
      <c r="M1495" s="79" t="s">
        <v>3105</v>
      </c>
      <c r="N1495" s="37" t="s">
        <v>3113</v>
      </c>
      <c r="O1495" s="37" t="s">
        <v>3107</v>
      </c>
      <c r="P1495" s="37" t="s">
        <v>3108</v>
      </c>
      <c r="Q1495" s="43" t="s">
        <v>3122</v>
      </c>
      <c r="R1495" s="80" t="s">
        <v>3109</v>
      </c>
      <c r="S1495" s="42">
        <v>650000</v>
      </c>
      <c r="T1495" s="84">
        <v>1</v>
      </c>
      <c r="U1495" s="83">
        <v>1</v>
      </c>
      <c r="V1495" s="45">
        <f>SUMIF(ResumenCotizacion!$C:$C,E1495,ResumenCotizacion!$P:$P)</f>
        <v>0</v>
      </c>
      <c r="W1495" s="75">
        <f>IF(H1495="USD",S1495*SolCotizacion!$J$18,S1495)</f>
        <v>650000</v>
      </c>
      <c r="X1495" s="3">
        <f>ROUND(W1495/(1-VLOOKUP("Total porcentaje:",ResumenCotizacion!$F:$H,3,0)),2)</f>
        <v>650000</v>
      </c>
      <c r="Y1495" s="3">
        <f t="shared" si="71"/>
        <v>0</v>
      </c>
    </row>
    <row r="1496" spans="1:25" ht="14.25" x14ac:dyDescent="0.2">
      <c r="A1496" s="18" t="str">
        <f t="shared" si="69"/>
        <v>Controles EmpresarialesCanalIT-SW-02-04</v>
      </c>
      <c r="B1496" s="18" t="str">
        <f t="shared" si="70"/>
        <v>IT-SW-02-04Canal</v>
      </c>
      <c r="C1496"/>
      <c r="D1496" s="18" t="s">
        <v>3100</v>
      </c>
      <c r="E1496" t="s">
        <v>3123</v>
      </c>
      <c r="F1496" s="37" t="s">
        <v>3102</v>
      </c>
      <c r="G1496" s="18" t="str">
        <f t="shared" si="72"/>
        <v>Controles Empresariales</v>
      </c>
      <c r="H1496" s="18" t="s">
        <v>91</v>
      </c>
      <c r="I1496" s="18" t="s">
        <v>75</v>
      </c>
      <c r="J1496" t="s">
        <v>3119</v>
      </c>
      <c r="K1496" t="s">
        <v>3120</v>
      </c>
      <c r="L1496" s="79" t="s">
        <v>90</v>
      </c>
      <c r="M1496" s="79" t="s">
        <v>3105</v>
      </c>
      <c r="N1496" s="37" t="s">
        <v>3113</v>
      </c>
      <c r="O1496" s="37" t="s">
        <v>3111</v>
      </c>
      <c r="P1496" s="37" t="s">
        <v>3108</v>
      </c>
      <c r="Q1496" s="43" t="s">
        <v>3123</v>
      </c>
      <c r="R1496" s="80" t="s">
        <v>3109</v>
      </c>
      <c r="S1496" s="42">
        <v>700000</v>
      </c>
      <c r="T1496" s="84">
        <v>1</v>
      </c>
      <c r="U1496" s="83">
        <v>1</v>
      </c>
      <c r="V1496" s="45">
        <f>SUMIF(ResumenCotizacion!$C:$C,E1496,ResumenCotizacion!$P:$P)</f>
        <v>0</v>
      </c>
      <c r="W1496" s="75">
        <f>IF(H1496="USD",S1496*SolCotizacion!$J$18,S1496)</f>
        <v>700000</v>
      </c>
      <c r="X1496" s="3">
        <f>ROUND(W1496/(1-VLOOKUP("Total porcentaje:",ResumenCotizacion!$F:$H,3,0)),2)</f>
        <v>700000</v>
      </c>
      <c r="Y1496" s="3">
        <f t="shared" si="71"/>
        <v>0</v>
      </c>
    </row>
    <row r="1497" spans="1:25" ht="14.25" x14ac:dyDescent="0.2">
      <c r="A1497" s="18" t="str">
        <f t="shared" si="69"/>
        <v>Controles EmpresarialesCanalIT-SW-02-05</v>
      </c>
      <c r="B1497" s="18" t="str">
        <f t="shared" si="70"/>
        <v>IT-SW-02-05Canal</v>
      </c>
      <c r="C1497"/>
      <c r="D1497" s="18" t="s">
        <v>3100</v>
      </c>
      <c r="E1497" t="s">
        <v>3124</v>
      </c>
      <c r="F1497" s="37" t="s">
        <v>3102</v>
      </c>
      <c r="G1497" s="18" t="str">
        <f t="shared" si="72"/>
        <v>Controles Empresariales</v>
      </c>
      <c r="H1497" s="18" t="s">
        <v>91</v>
      </c>
      <c r="I1497" s="18" t="s">
        <v>75</v>
      </c>
      <c r="J1497" t="s">
        <v>3119</v>
      </c>
      <c r="K1497" t="s">
        <v>3120</v>
      </c>
      <c r="L1497" s="79" t="s">
        <v>90</v>
      </c>
      <c r="M1497" s="79" t="s">
        <v>3105</v>
      </c>
      <c r="N1497" s="37" t="s">
        <v>3116</v>
      </c>
      <c r="O1497" s="37" t="s">
        <v>3107</v>
      </c>
      <c r="P1497" s="37" t="s">
        <v>3108</v>
      </c>
      <c r="Q1497" s="43" t="s">
        <v>3124</v>
      </c>
      <c r="R1497" s="80" t="s">
        <v>3109</v>
      </c>
      <c r="S1497" s="42">
        <v>650000</v>
      </c>
      <c r="T1497" s="84">
        <v>1</v>
      </c>
      <c r="U1497" s="83">
        <v>1</v>
      </c>
      <c r="V1497" s="45">
        <f>SUMIF(ResumenCotizacion!$C:$C,E1497,ResumenCotizacion!$P:$P)</f>
        <v>0</v>
      </c>
      <c r="W1497" s="75">
        <f>IF(H1497="USD",S1497*SolCotizacion!$J$18,S1497)</f>
        <v>650000</v>
      </c>
      <c r="X1497" s="3">
        <f>ROUND(W1497/(1-VLOOKUP("Total porcentaje:",ResumenCotizacion!$F:$H,3,0)),2)</f>
        <v>650000</v>
      </c>
      <c r="Y1497" s="3">
        <f t="shared" si="71"/>
        <v>0</v>
      </c>
    </row>
    <row r="1498" spans="1:25" ht="14.25" x14ac:dyDescent="0.2">
      <c r="A1498" s="18" t="str">
        <f t="shared" si="69"/>
        <v>Controles EmpresarialesCanalIT-SW-02-06</v>
      </c>
      <c r="B1498" s="18" t="str">
        <f t="shared" si="70"/>
        <v>IT-SW-02-06Canal</v>
      </c>
      <c r="C1498"/>
      <c r="D1498" s="18" t="s">
        <v>3100</v>
      </c>
      <c r="E1498" t="s">
        <v>3125</v>
      </c>
      <c r="F1498" s="37" t="s">
        <v>3102</v>
      </c>
      <c r="G1498" s="18" t="str">
        <f t="shared" si="72"/>
        <v>Controles Empresariales</v>
      </c>
      <c r="H1498" s="18" t="s">
        <v>91</v>
      </c>
      <c r="I1498" s="18" t="s">
        <v>75</v>
      </c>
      <c r="J1498" t="s">
        <v>3119</v>
      </c>
      <c r="K1498" t="s">
        <v>3120</v>
      </c>
      <c r="L1498" s="79" t="s">
        <v>90</v>
      </c>
      <c r="M1498" s="79" t="s">
        <v>3105</v>
      </c>
      <c r="N1498" s="37" t="s">
        <v>3116</v>
      </c>
      <c r="O1498" s="37" t="s">
        <v>3111</v>
      </c>
      <c r="P1498" s="37" t="s">
        <v>3108</v>
      </c>
      <c r="Q1498" s="43" t="s">
        <v>3125</v>
      </c>
      <c r="R1498" s="80" t="s">
        <v>3109</v>
      </c>
      <c r="S1498" s="42">
        <v>750000</v>
      </c>
      <c r="T1498" s="84">
        <v>1</v>
      </c>
      <c r="U1498" s="83">
        <v>1</v>
      </c>
      <c r="V1498" s="45">
        <f>SUMIF(ResumenCotizacion!$C:$C,E1498,ResumenCotizacion!$P:$P)</f>
        <v>0</v>
      </c>
      <c r="W1498" s="75">
        <f>IF(H1498="USD",S1498*SolCotizacion!$J$18,S1498)</f>
        <v>750000</v>
      </c>
      <c r="X1498" s="3">
        <f>ROUND(W1498/(1-VLOOKUP("Total porcentaje:",ResumenCotizacion!$F:$H,3,0)),2)</f>
        <v>750000</v>
      </c>
      <c r="Y1498" s="3">
        <f t="shared" si="71"/>
        <v>0</v>
      </c>
    </row>
    <row r="1499" spans="1:25" ht="14.25" x14ac:dyDescent="0.2">
      <c r="A1499" s="18" t="str">
        <f t="shared" si="69"/>
        <v>Controles EmpresarialesCanalIT-SW-03-01</v>
      </c>
      <c r="B1499" s="18" t="str">
        <f t="shared" si="70"/>
        <v>IT-SW-03-01Canal</v>
      </c>
      <c r="C1499"/>
      <c r="D1499" s="18" t="s">
        <v>3100</v>
      </c>
      <c r="E1499" t="s">
        <v>3126</v>
      </c>
      <c r="F1499" s="37" t="s">
        <v>3102</v>
      </c>
      <c r="G1499" s="18" t="str">
        <f t="shared" si="72"/>
        <v>Controles Empresariales</v>
      </c>
      <c r="H1499" s="18" t="s">
        <v>91</v>
      </c>
      <c r="I1499" s="18" t="s">
        <v>75</v>
      </c>
      <c r="J1499" t="s">
        <v>3127</v>
      </c>
      <c r="K1499" t="s">
        <v>3104</v>
      </c>
      <c r="L1499" s="79" t="s">
        <v>90</v>
      </c>
      <c r="M1499" s="79" t="s">
        <v>3105</v>
      </c>
      <c r="N1499" s="37" t="s">
        <v>3106</v>
      </c>
      <c r="O1499" s="37" t="s">
        <v>3107</v>
      </c>
      <c r="P1499" s="37" t="s">
        <v>3108</v>
      </c>
      <c r="Q1499" s="43" t="s">
        <v>3126</v>
      </c>
      <c r="R1499" s="80" t="s">
        <v>3109</v>
      </c>
      <c r="S1499" s="42">
        <v>727800</v>
      </c>
      <c r="T1499" s="84">
        <v>1</v>
      </c>
      <c r="U1499" s="83">
        <v>1</v>
      </c>
      <c r="V1499" s="45">
        <f>SUMIF(ResumenCotizacion!$C:$C,E1499,ResumenCotizacion!$P:$P)</f>
        <v>0</v>
      </c>
      <c r="W1499" s="75">
        <f>IF(H1499="USD",S1499*SolCotizacion!$J$18,S1499)</f>
        <v>727800</v>
      </c>
      <c r="X1499" s="3">
        <f>ROUND(W1499/(1-VLOOKUP("Total porcentaje:",ResumenCotizacion!$F:$H,3,0)),2)</f>
        <v>727800</v>
      </c>
      <c r="Y1499" s="3">
        <f t="shared" si="71"/>
        <v>0</v>
      </c>
    </row>
    <row r="1500" spans="1:25" ht="14.25" x14ac:dyDescent="0.2">
      <c r="A1500" s="18" t="str">
        <f t="shared" si="69"/>
        <v>Controles EmpresarialesCanalIT-SW-03-02</v>
      </c>
      <c r="B1500" s="18" t="str">
        <f t="shared" si="70"/>
        <v>IT-SW-03-02Canal</v>
      </c>
      <c r="C1500"/>
      <c r="D1500" s="18" t="s">
        <v>3100</v>
      </c>
      <c r="E1500" t="s">
        <v>3128</v>
      </c>
      <c r="F1500" s="37" t="s">
        <v>3102</v>
      </c>
      <c r="G1500" s="18" t="str">
        <f t="shared" si="72"/>
        <v>Controles Empresariales</v>
      </c>
      <c r="H1500" s="18" t="s">
        <v>91</v>
      </c>
      <c r="I1500" s="18" t="s">
        <v>75</v>
      </c>
      <c r="J1500" t="s">
        <v>3127</v>
      </c>
      <c r="K1500" t="s">
        <v>3104</v>
      </c>
      <c r="L1500" s="79" t="s">
        <v>90</v>
      </c>
      <c r="M1500" s="79" t="s">
        <v>3105</v>
      </c>
      <c r="N1500" s="37" t="s">
        <v>3106</v>
      </c>
      <c r="O1500" s="37" t="s">
        <v>3111</v>
      </c>
      <c r="P1500" s="37" t="s">
        <v>3108</v>
      </c>
      <c r="Q1500" s="43" t="s">
        <v>3128</v>
      </c>
      <c r="R1500" s="80" t="s">
        <v>3109</v>
      </c>
      <c r="S1500" s="42">
        <v>737800</v>
      </c>
      <c r="T1500" s="84">
        <v>1</v>
      </c>
      <c r="U1500" s="83">
        <v>1</v>
      </c>
      <c r="V1500" s="45">
        <f>SUMIF(ResumenCotizacion!$C:$C,E1500,ResumenCotizacion!$P:$P)</f>
        <v>0</v>
      </c>
      <c r="W1500" s="75">
        <f>IF(H1500="USD",S1500*SolCotizacion!$J$18,S1500)</f>
        <v>737800</v>
      </c>
      <c r="X1500" s="3">
        <f>ROUND(W1500/(1-VLOOKUP("Total porcentaje:",ResumenCotizacion!$F:$H,3,0)),2)</f>
        <v>737800</v>
      </c>
      <c r="Y1500" s="3">
        <f t="shared" si="71"/>
        <v>0</v>
      </c>
    </row>
    <row r="1501" spans="1:25" ht="14.25" x14ac:dyDescent="0.2">
      <c r="A1501" s="18" t="str">
        <f t="shared" si="69"/>
        <v>Controles EmpresarialesCanalIT-SW-03-03</v>
      </c>
      <c r="B1501" s="18" t="str">
        <f t="shared" si="70"/>
        <v>IT-SW-03-03Canal</v>
      </c>
      <c r="C1501"/>
      <c r="D1501" s="18" t="s">
        <v>3100</v>
      </c>
      <c r="E1501" t="s">
        <v>3129</v>
      </c>
      <c r="F1501" s="37" t="s">
        <v>3102</v>
      </c>
      <c r="G1501" s="18" t="str">
        <f t="shared" si="72"/>
        <v>Controles Empresariales</v>
      </c>
      <c r="H1501" s="18" t="s">
        <v>91</v>
      </c>
      <c r="I1501" s="18" t="s">
        <v>75</v>
      </c>
      <c r="J1501" t="s">
        <v>3127</v>
      </c>
      <c r="K1501" t="s">
        <v>3104</v>
      </c>
      <c r="L1501" s="79" t="s">
        <v>90</v>
      </c>
      <c r="M1501" s="79" t="s">
        <v>3105</v>
      </c>
      <c r="N1501" s="37" t="s">
        <v>3113</v>
      </c>
      <c r="O1501" s="37" t="s">
        <v>3107</v>
      </c>
      <c r="P1501" s="37" t="s">
        <v>3108</v>
      </c>
      <c r="Q1501" s="43" t="s">
        <v>3129</v>
      </c>
      <c r="R1501" s="80" t="s">
        <v>3109</v>
      </c>
      <c r="S1501" s="42">
        <v>727800</v>
      </c>
      <c r="T1501" s="84">
        <v>1</v>
      </c>
      <c r="U1501" s="83">
        <v>1</v>
      </c>
      <c r="V1501" s="45">
        <f>SUMIF(ResumenCotizacion!$C:$C,E1501,ResumenCotizacion!$P:$P)</f>
        <v>0</v>
      </c>
      <c r="W1501" s="75">
        <f>IF(H1501="USD",S1501*SolCotizacion!$J$18,S1501)</f>
        <v>727800</v>
      </c>
      <c r="X1501" s="3">
        <f>ROUND(W1501/(1-VLOOKUP("Total porcentaje:",ResumenCotizacion!$F:$H,3,0)),2)</f>
        <v>727800</v>
      </c>
      <c r="Y1501" s="3">
        <f t="shared" si="71"/>
        <v>0</v>
      </c>
    </row>
    <row r="1502" spans="1:25" ht="14.25" x14ac:dyDescent="0.2">
      <c r="A1502" s="18" t="str">
        <f t="shared" si="69"/>
        <v>Controles EmpresarialesCanalIT-SW-03-04</v>
      </c>
      <c r="B1502" s="18" t="str">
        <f t="shared" si="70"/>
        <v>IT-SW-03-04Canal</v>
      </c>
      <c r="C1502"/>
      <c r="D1502" s="18" t="s">
        <v>3100</v>
      </c>
      <c r="E1502" t="s">
        <v>3130</v>
      </c>
      <c r="F1502" s="37" t="s">
        <v>3102</v>
      </c>
      <c r="G1502" s="18" t="str">
        <f t="shared" si="72"/>
        <v>Controles Empresariales</v>
      </c>
      <c r="H1502" s="18" t="s">
        <v>91</v>
      </c>
      <c r="I1502" s="18" t="s">
        <v>75</v>
      </c>
      <c r="J1502" t="s">
        <v>3127</v>
      </c>
      <c r="K1502" t="s">
        <v>3104</v>
      </c>
      <c r="L1502" s="79" t="s">
        <v>90</v>
      </c>
      <c r="M1502" s="79" t="s">
        <v>3105</v>
      </c>
      <c r="N1502" s="37" t="s">
        <v>3113</v>
      </c>
      <c r="O1502" s="37" t="s">
        <v>3111</v>
      </c>
      <c r="P1502" s="37" t="s">
        <v>3108</v>
      </c>
      <c r="Q1502" s="43" t="s">
        <v>3130</v>
      </c>
      <c r="R1502" s="80" t="s">
        <v>3109</v>
      </c>
      <c r="S1502" s="42">
        <v>767800</v>
      </c>
      <c r="T1502" s="84">
        <v>1</v>
      </c>
      <c r="U1502" s="83">
        <v>1</v>
      </c>
      <c r="V1502" s="45">
        <f>SUMIF(ResumenCotizacion!$C:$C,E1502,ResumenCotizacion!$P:$P)</f>
        <v>0</v>
      </c>
      <c r="W1502" s="75">
        <f>IF(H1502="USD",S1502*SolCotizacion!$J$18,S1502)</f>
        <v>767800</v>
      </c>
      <c r="X1502" s="3">
        <f>ROUND(W1502/(1-VLOOKUP("Total porcentaje:",ResumenCotizacion!$F:$H,3,0)),2)</f>
        <v>767800</v>
      </c>
      <c r="Y1502" s="3">
        <f t="shared" si="71"/>
        <v>0</v>
      </c>
    </row>
    <row r="1503" spans="1:25" ht="14.25" x14ac:dyDescent="0.2">
      <c r="A1503" s="18" t="str">
        <f t="shared" si="69"/>
        <v>Controles EmpresarialesCanalIT-SW-03-05</v>
      </c>
      <c r="B1503" s="18" t="str">
        <f t="shared" si="70"/>
        <v>IT-SW-03-05Canal</v>
      </c>
      <c r="C1503"/>
      <c r="D1503" s="18" t="s">
        <v>3100</v>
      </c>
      <c r="E1503" t="s">
        <v>3131</v>
      </c>
      <c r="F1503" s="37" t="s">
        <v>3102</v>
      </c>
      <c r="G1503" s="18" t="str">
        <f t="shared" si="72"/>
        <v>Controles Empresariales</v>
      </c>
      <c r="H1503" s="18" t="s">
        <v>91</v>
      </c>
      <c r="I1503" s="18" t="s">
        <v>75</v>
      </c>
      <c r="J1503" t="s">
        <v>3127</v>
      </c>
      <c r="K1503" t="s">
        <v>3104</v>
      </c>
      <c r="L1503" s="79" t="s">
        <v>90</v>
      </c>
      <c r="M1503" s="79" t="s">
        <v>3105</v>
      </c>
      <c r="N1503" s="37" t="s">
        <v>3116</v>
      </c>
      <c r="O1503" s="37" t="s">
        <v>3107</v>
      </c>
      <c r="P1503" s="37" t="s">
        <v>3108</v>
      </c>
      <c r="Q1503" s="43" t="s">
        <v>3131</v>
      </c>
      <c r="R1503" s="80" t="s">
        <v>3109</v>
      </c>
      <c r="S1503" s="42">
        <v>727800</v>
      </c>
      <c r="T1503" s="84">
        <v>1</v>
      </c>
      <c r="U1503" s="83">
        <v>1</v>
      </c>
      <c r="V1503" s="45">
        <f>SUMIF(ResumenCotizacion!$C:$C,E1503,ResumenCotizacion!$P:$P)</f>
        <v>0</v>
      </c>
      <c r="W1503" s="75">
        <f>IF(H1503="USD",S1503*SolCotizacion!$J$18,S1503)</f>
        <v>727800</v>
      </c>
      <c r="X1503" s="3">
        <f>ROUND(W1503/(1-VLOOKUP("Total porcentaje:",ResumenCotizacion!$F:$H,3,0)),2)</f>
        <v>727800</v>
      </c>
      <c r="Y1503" s="3">
        <f t="shared" si="71"/>
        <v>0</v>
      </c>
    </row>
    <row r="1504" spans="1:25" ht="14.25" x14ac:dyDescent="0.2">
      <c r="A1504" s="18" t="str">
        <f t="shared" si="69"/>
        <v>Controles EmpresarialesCanalIT-SW-03-06</v>
      </c>
      <c r="B1504" s="18" t="str">
        <f t="shared" si="70"/>
        <v>IT-SW-03-06Canal</v>
      </c>
      <c r="C1504"/>
      <c r="D1504" s="18" t="s">
        <v>3100</v>
      </c>
      <c r="E1504" t="s">
        <v>3132</v>
      </c>
      <c r="F1504" s="37" t="s">
        <v>3102</v>
      </c>
      <c r="G1504" s="18" t="str">
        <f t="shared" si="72"/>
        <v>Controles Empresariales</v>
      </c>
      <c r="H1504" s="18" t="s">
        <v>91</v>
      </c>
      <c r="I1504" s="18" t="s">
        <v>75</v>
      </c>
      <c r="J1504" t="s">
        <v>3127</v>
      </c>
      <c r="K1504" t="s">
        <v>3104</v>
      </c>
      <c r="L1504" s="79" t="s">
        <v>90</v>
      </c>
      <c r="M1504" s="79" t="s">
        <v>3105</v>
      </c>
      <c r="N1504" s="37" t="s">
        <v>3116</v>
      </c>
      <c r="O1504" s="37" t="s">
        <v>3111</v>
      </c>
      <c r="P1504" s="37" t="s">
        <v>3108</v>
      </c>
      <c r="Q1504" s="43" t="s">
        <v>3132</v>
      </c>
      <c r="R1504" s="80" t="s">
        <v>3109</v>
      </c>
      <c r="S1504" s="42">
        <v>862800</v>
      </c>
      <c r="T1504" s="84">
        <v>1</v>
      </c>
      <c r="U1504" s="83">
        <v>1</v>
      </c>
      <c r="V1504" s="45">
        <f>SUMIF(ResumenCotizacion!$C:$C,E1504,ResumenCotizacion!$P:$P)</f>
        <v>0</v>
      </c>
      <c r="W1504" s="75">
        <f>IF(H1504="USD",S1504*SolCotizacion!$J$18,S1504)</f>
        <v>862800</v>
      </c>
      <c r="X1504" s="3">
        <f>ROUND(W1504/(1-VLOOKUP("Total porcentaje:",ResumenCotizacion!$F:$H,3,0)),2)</f>
        <v>862800</v>
      </c>
      <c r="Y1504" s="3">
        <f t="shared" si="71"/>
        <v>0</v>
      </c>
    </row>
    <row r="1505" spans="1:25" ht="14.25" x14ac:dyDescent="0.2">
      <c r="A1505" s="18" t="str">
        <f t="shared" si="69"/>
        <v>Controles EmpresarialesCanalIT-SW-04-01</v>
      </c>
      <c r="B1505" s="18" t="str">
        <f t="shared" si="70"/>
        <v>IT-SW-04-01Canal</v>
      </c>
      <c r="C1505"/>
      <c r="D1505" s="18" t="s">
        <v>3100</v>
      </c>
      <c r="E1505" t="s">
        <v>3133</v>
      </c>
      <c r="F1505" s="37" t="s">
        <v>3102</v>
      </c>
      <c r="G1505" s="18" t="str">
        <f t="shared" si="72"/>
        <v>Controles Empresariales</v>
      </c>
      <c r="H1505" s="18" t="s">
        <v>91</v>
      </c>
      <c r="I1505" s="18" t="s">
        <v>75</v>
      </c>
      <c r="J1505" t="s">
        <v>3134</v>
      </c>
      <c r="K1505" t="s">
        <v>3120</v>
      </c>
      <c r="L1505" s="79" t="s">
        <v>90</v>
      </c>
      <c r="M1505" s="79" t="s">
        <v>3105</v>
      </c>
      <c r="N1505" s="37" t="s">
        <v>3106</v>
      </c>
      <c r="O1505" s="37" t="s">
        <v>3107</v>
      </c>
      <c r="P1505" s="37" t="s">
        <v>3108</v>
      </c>
      <c r="Q1505" s="43" t="s">
        <v>3133</v>
      </c>
      <c r="R1505" s="80" t="s">
        <v>3109</v>
      </c>
      <c r="S1505" s="42">
        <v>727800</v>
      </c>
      <c r="T1505" s="84">
        <v>1</v>
      </c>
      <c r="U1505" s="83">
        <v>1</v>
      </c>
      <c r="V1505" s="45">
        <f>SUMIF(ResumenCotizacion!$C:$C,E1505,ResumenCotizacion!$P:$P)</f>
        <v>0</v>
      </c>
      <c r="W1505" s="75">
        <f>IF(H1505="USD",S1505*SolCotizacion!$J$18,S1505)</f>
        <v>727800</v>
      </c>
      <c r="X1505" s="3">
        <f>ROUND(W1505/(1-VLOOKUP("Total porcentaje:",ResumenCotizacion!$F:$H,3,0)),2)</f>
        <v>727800</v>
      </c>
      <c r="Y1505" s="3">
        <f t="shared" si="71"/>
        <v>0</v>
      </c>
    </row>
    <row r="1506" spans="1:25" ht="14.25" x14ac:dyDescent="0.2">
      <c r="A1506" s="18" t="str">
        <f t="shared" si="69"/>
        <v>Controles EmpresarialesCanalIT-SW-04-02</v>
      </c>
      <c r="B1506" s="18" t="str">
        <f t="shared" si="70"/>
        <v>IT-SW-04-02Canal</v>
      </c>
      <c r="C1506"/>
      <c r="D1506" s="18" t="s">
        <v>3100</v>
      </c>
      <c r="E1506" t="s">
        <v>3135</v>
      </c>
      <c r="F1506" s="37" t="s">
        <v>3102</v>
      </c>
      <c r="G1506" s="18" t="str">
        <f t="shared" si="72"/>
        <v>Controles Empresariales</v>
      </c>
      <c r="H1506" s="18" t="s">
        <v>91</v>
      </c>
      <c r="I1506" s="18" t="s">
        <v>75</v>
      </c>
      <c r="J1506" t="s">
        <v>3134</v>
      </c>
      <c r="K1506" t="s">
        <v>3120</v>
      </c>
      <c r="L1506" s="79" t="s">
        <v>90</v>
      </c>
      <c r="M1506" s="79" t="s">
        <v>3105</v>
      </c>
      <c r="N1506" s="37" t="s">
        <v>3106</v>
      </c>
      <c r="O1506" s="37" t="s">
        <v>3111</v>
      </c>
      <c r="P1506" s="37" t="s">
        <v>3108</v>
      </c>
      <c r="Q1506" s="43" t="s">
        <v>3135</v>
      </c>
      <c r="R1506" s="80" t="s">
        <v>3109</v>
      </c>
      <c r="S1506" s="42">
        <v>737800</v>
      </c>
      <c r="T1506" s="84">
        <v>1</v>
      </c>
      <c r="U1506" s="83">
        <v>1</v>
      </c>
      <c r="V1506" s="45">
        <f>SUMIF(ResumenCotizacion!$C:$C,E1506,ResumenCotizacion!$P:$P)</f>
        <v>0</v>
      </c>
      <c r="W1506" s="75">
        <f>IF(H1506="USD",S1506*SolCotizacion!$J$18,S1506)</f>
        <v>737800</v>
      </c>
      <c r="X1506" s="3">
        <f>ROUND(W1506/(1-VLOOKUP("Total porcentaje:",ResumenCotizacion!$F:$H,3,0)),2)</f>
        <v>737800</v>
      </c>
      <c r="Y1506" s="3">
        <f t="shared" si="71"/>
        <v>0</v>
      </c>
    </row>
    <row r="1507" spans="1:25" ht="14.25" x14ac:dyDescent="0.2">
      <c r="A1507" s="18" t="str">
        <f t="shared" si="69"/>
        <v>Controles EmpresarialesCanalIT-SW-04-03</v>
      </c>
      <c r="B1507" s="18" t="str">
        <f t="shared" si="70"/>
        <v>IT-SW-04-03Canal</v>
      </c>
      <c r="C1507"/>
      <c r="D1507" s="18" t="s">
        <v>3100</v>
      </c>
      <c r="E1507" t="s">
        <v>3136</v>
      </c>
      <c r="F1507" s="37" t="s">
        <v>3102</v>
      </c>
      <c r="G1507" s="18" t="str">
        <f t="shared" si="72"/>
        <v>Controles Empresariales</v>
      </c>
      <c r="H1507" s="18" t="s">
        <v>91</v>
      </c>
      <c r="I1507" s="18" t="s">
        <v>75</v>
      </c>
      <c r="J1507" t="s">
        <v>3134</v>
      </c>
      <c r="K1507" t="s">
        <v>3120</v>
      </c>
      <c r="L1507" s="79" t="s">
        <v>90</v>
      </c>
      <c r="M1507" s="79" t="s">
        <v>3105</v>
      </c>
      <c r="N1507" s="37" t="s">
        <v>3113</v>
      </c>
      <c r="O1507" s="37" t="s">
        <v>3107</v>
      </c>
      <c r="P1507" s="37" t="s">
        <v>3108</v>
      </c>
      <c r="Q1507" s="43" t="s">
        <v>3136</v>
      </c>
      <c r="R1507" s="80" t="s">
        <v>3109</v>
      </c>
      <c r="S1507" s="42">
        <v>727800</v>
      </c>
      <c r="T1507" s="84">
        <v>1</v>
      </c>
      <c r="U1507" s="83">
        <v>1</v>
      </c>
      <c r="V1507" s="45">
        <f>SUMIF(ResumenCotizacion!$C:$C,E1507,ResumenCotizacion!$P:$P)</f>
        <v>0</v>
      </c>
      <c r="W1507" s="75">
        <f>IF(H1507="USD",S1507*SolCotizacion!$J$18,S1507)</f>
        <v>727800</v>
      </c>
      <c r="X1507" s="3">
        <f>ROUND(W1507/(1-VLOOKUP("Total porcentaje:",ResumenCotizacion!$F:$H,3,0)),2)</f>
        <v>727800</v>
      </c>
      <c r="Y1507" s="3">
        <f t="shared" si="71"/>
        <v>0</v>
      </c>
    </row>
    <row r="1508" spans="1:25" ht="14.25" x14ac:dyDescent="0.2">
      <c r="A1508" s="18" t="str">
        <f t="shared" si="69"/>
        <v>Controles EmpresarialesCanalIT-SW-04-04</v>
      </c>
      <c r="B1508" s="18" t="str">
        <f t="shared" si="70"/>
        <v>IT-SW-04-04Canal</v>
      </c>
      <c r="C1508"/>
      <c r="D1508" s="18" t="s">
        <v>3100</v>
      </c>
      <c r="E1508" t="s">
        <v>3137</v>
      </c>
      <c r="F1508" s="37" t="s">
        <v>3102</v>
      </c>
      <c r="G1508" s="18" t="str">
        <f t="shared" si="72"/>
        <v>Controles Empresariales</v>
      </c>
      <c r="H1508" s="18" t="s">
        <v>91</v>
      </c>
      <c r="I1508" s="18" t="s">
        <v>75</v>
      </c>
      <c r="J1508" t="s">
        <v>3134</v>
      </c>
      <c r="K1508" t="s">
        <v>3120</v>
      </c>
      <c r="L1508" s="79" t="s">
        <v>90</v>
      </c>
      <c r="M1508" s="79" t="s">
        <v>3105</v>
      </c>
      <c r="N1508" s="37" t="s">
        <v>3113</v>
      </c>
      <c r="O1508" s="37" t="s">
        <v>3111</v>
      </c>
      <c r="P1508" s="37" t="s">
        <v>3108</v>
      </c>
      <c r="Q1508" s="43" t="s">
        <v>3137</v>
      </c>
      <c r="R1508" s="80" t="s">
        <v>3109</v>
      </c>
      <c r="S1508" s="42">
        <v>767800</v>
      </c>
      <c r="T1508" s="84">
        <v>1</v>
      </c>
      <c r="U1508" s="83">
        <v>1</v>
      </c>
      <c r="V1508" s="45">
        <f>SUMIF(ResumenCotizacion!$C:$C,E1508,ResumenCotizacion!$P:$P)</f>
        <v>0</v>
      </c>
      <c r="W1508" s="75">
        <f>IF(H1508="USD",S1508*SolCotizacion!$J$18,S1508)</f>
        <v>767800</v>
      </c>
      <c r="X1508" s="3">
        <f>ROUND(W1508/(1-VLOOKUP("Total porcentaje:",ResumenCotizacion!$F:$H,3,0)),2)</f>
        <v>767800</v>
      </c>
      <c r="Y1508" s="3">
        <f t="shared" si="71"/>
        <v>0</v>
      </c>
    </row>
    <row r="1509" spans="1:25" ht="14.25" x14ac:dyDescent="0.2">
      <c r="A1509" s="18" t="str">
        <f t="shared" si="69"/>
        <v>Controles EmpresarialesCanalIT-SW-04-05</v>
      </c>
      <c r="B1509" s="18" t="str">
        <f t="shared" si="70"/>
        <v>IT-SW-04-05Canal</v>
      </c>
      <c r="C1509"/>
      <c r="D1509" s="18" t="s">
        <v>3100</v>
      </c>
      <c r="E1509" t="s">
        <v>3138</v>
      </c>
      <c r="F1509" s="37" t="s">
        <v>3102</v>
      </c>
      <c r="G1509" s="18" t="str">
        <f t="shared" si="72"/>
        <v>Controles Empresariales</v>
      </c>
      <c r="H1509" s="18" t="s">
        <v>91</v>
      </c>
      <c r="I1509" s="18" t="s">
        <v>75</v>
      </c>
      <c r="J1509" t="s">
        <v>3134</v>
      </c>
      <c r="K1509" t="s">
        <v>3120</v>
      </c>
      <c r="L1509" s="79" t="s">
        <v>90</v>
      </c>
      <c r="M1509" s="79" t="s">
        <v>3105</v>
      </c>
      <c r="N1509" s="37" t="s">
        <v>3116</v>
      </c>
      <c r="O1509" s="37" t="s">
        <v>3107</v>
      </c>
      <c r="P1509" s="37" t="s">
        <v>3108</v>
      </c>
      <c r="Q1509" s="43" t="s">
        <v>3138</v>
      </c>
      <c r="R1509" s="80" t="s">
        <v>3109</v>
      </c>
      <c r="S1509" s="42">
        <v>727800</v>
      </c>
      <c r="T1509" s="84">
        <v>1</v>
      </c>
      <c r="U1509" s="83">
        <v>1</v>
      </c>
      <c r="V1509" s="45">
        <f>SUMIF(ResumenCotizacion!$C:$C,E1509,ResumenCotizacion!$P:$P)</f>
        <v>0</v>
      </c>
      <c r="W1509" s="75">
        <f>IF(H1509="USD",S1509*SolCotizacion!$J$18,S1509)</f>
        <v>727800</v>
      </c>
      <c r="X1509" s="3">
        <f>ROUND(W1509/(1-VLOOKUP("Total porcentaje:",ResumenCotizacion!$F:$H,3,0)),2)</f>
        <v>727800</v>
      </c>
      <c r="Y1509" s="3">
        <f t="shared" si="71"/>
        <v>0</v>
      </c>
    </row>
    <row r="1510" spans="1:25" ht="14.25" x14ac:dyDescent="0.2">
      <c r="A1510" s="18" t="str">
        <f t="shared" si="69"/>
        <v>Controles EmpresarialesCanalIT-SW-04-06</v>
      </c>
      <c r="B1510" s="18" t="str">
        <f t="shared" si="70"/>
        <v>IT-SW-04-06Canal</v>
      </c>
      <c r="C1510"/>
      <c r="D1510" s="18" t="s">
        <v>3100</v>
      </c>
      <c r="E1510" t="s">
        <v>3139</v>
      </c>
      <c r="F1510" s="37" t="s">
        <v>3102</v>
      </c>
      <c r="G1510" s="18" t="str">
        <f t="shared" si="72"/>
        <v>Controles Empresariales</v>
      </c>
      <c r="H1510" s="18" t="s">
        <v>91</v>
      </c>
      <c r="I1510" s="18" t="s">
        <v>75</v>
      </c>
      <c r="J1510" t="s">
        <v>3134</v>
      </c>
      <c r="K1510" t="s">
        <v>3120</v>
      </c>
      <c r="L1510" s="79" t="s">
        <v>90</v>
      </c>
      <c r="M1510" s="79" t="s">
        <v>3105</v>
      </c>
      <c r="N1510" s="37" t="s">
        <v>3116</v>
      </c>
      <c r="O1510" s="37" t="s">
        <v>3111</v>
      </c>
      <c r="P1510" s="37" t="s">
        <v>3108</v>
      </c>
      <c r="Q1510" s="43" t="s">
        <v>3139</v>
      </c>
      <c r="R1510" s="80" t="s">
        <v>3109</v>
      </c>
      <c r="S1510" s="42">
        <v>862800</v>
      </c>
      <c r="T1510" s="84">
        <v>1</v>
      </c>
      <c r="U1510" s="83">
        <v>1</v>
      </c>
      <c r="V1510" s="45">
        <f>SUMIF(ResumenCotizacion!$C:$C,E1510,ResumenCotizacion!$P:$P)</f>
        <v>0</v>
      </c>
      <c r="W1510" s="75">
        <f>IF(H1510="USD",S1510*SolCotizacion!$J$18,S1510)</f>
        <v>862800</v>
      </c>
      <c r="X1510" s="3">
        <f>ROUND(W1510/(1-VLOOKUP("Total porcentaje:",ResumenCotizacion!$F:$H,3,0)),2)</f>
        <v>862800</v>
      </c>
      <c r="Y1510" s="3">
        <f t="shared" si="71"/>
        <v>0</v>
      </c>
    </row>
    <row r="1511" spans="1:25" ht="14.25" x14ac:dyDescent="0.2">
      <c r="A1511" s="18" t="str">
        <f t="shared" si="69"/>
        <v>Controles EmpresarialesCanalIT-SW-05-01</v>
      </c>
      <c r="B1511" s="18" t="str">
        <f t="shared" si="70"/>
        <v>IT-SW-05-01Canal</v>
      </c>
      <c r="C1511"/>
      <c r="D1511" s="18" t="s">
        <v>3100</v>
      </c>
      <c r="E1511" t="s">
        <v>3140</v>
      </c>
      <c r="F1511" s="37" t="s">
        <v>3102</v>
      </c>
      <c r="G1511" s="18" t="str">
        <f t="shared" si="72"/>
        <v>Controles Empresariales</v>
      </c>
      <c r="H1511" s="18" t="s">
        <v>91</v>
      </c>
      <c r="I1511" s="18" t="s">
        <v>75</v>
      </c>
      <c r="J1511" t="s">
        <v>3141</v>
      </c>
      <c r="K1511" t="s">
        <v>3142</v>
      </c>
      <c r="L1511" s="79" t="s">
        <v>90</v>
      </c>
      <c r="M1511" s="79" t="s">
        <v>3105</v>
      </c>
      <c r="N1511" s="37" t="s">
        <v>3106</v>
      </c>
      <c r="O1511" s="37" t="s">
        <v>3107</v>
      </c>
      <c r="P1511" s="37" t="s">
        <v>3143</v>
      </c>
      <c r="Q1511" s="43" t="s">
        <v>3140</v>
      </c>
      <c r="R1511" s="80" t="s">
        <v>3109</v>
      </c>
      <c r="S1511" s="42">
        <v>181950</v>
      </c>
      <c r="T1511" s="84">
        <v>1</v>
      </c>
      <c r="U1511" s="83">
        <v>1</v>
      </c>
      <c r="V1511" s="45">
        <f>SUMIF(ResumenCotizacion!$C:$C,E1511,ResumenCotizacion!$P:$P)</f>
        <v>0</v>
      </c>
      <c r="W1511" s="75">
        <f>IF(H1511="USD",S1511*SolCotizacion!$J$18,S1511)</f>
        <v>181950</v>
      </c>
      <c r="X1511" s="3">
        <f>ROUND(W1511/(1-VLOOKUP("Total porcentaje:",ResumenCotizacion!$F:$H,3,0)),2)</f>
        <v>181950</v>
      </c>
      <c r="Y1511" s="3">
        <f t="shared" si="71"/>
        <v>0</v>
      </c>
    </row>
    <row r="1512" spans="1:25" ht="14.25" x14ac:dyDescent="0.2">
      <c r="A1512" s="18" t="str">
        <f t="shared" si="69"/>
        <v>Controles EmpresarialesCanalIT-SW-05-02</v>
      </c>
      <c r="B1512" s="18" t="str">
        <f t="shared" si="70"/>
        <v>IT-SW-05-02Canal</v>
      </c>
      <c r="C1512"/>
      <c r="D1512" s="18" t="s">
        <v>3100</v>
      </c>
      <c r="E1512" t="s">
        <v>3144</v>
      </c>
      <c r="F1512" s="37" t="s">
        <v>3102</v>
      </c>
      <c r="G1512" s="18" t="str">
        <f t="shared" si="72"/>
        <v>Controles Empresariales</v>
      </c>
      <c r="H1512" s="18" t="s">
        <v>91</v>
      </c>
      <c r="I1512" s="18" t="s">
        <v>75</v>
      </c>
      <c r="J1512" t="s">
        <v>3141</v>
      </c>
      <c r="K1512" t="s">
        <v>3142</v>
      </c>
      <c r="L1512" s="79" t="s">
        <v>90</v>
      </c>
      <c r="M1512" s="79" t="s">
        <v>3105</v>
      </c>
      <c r="N1512" s="37" t="s">
        <v>3106</v>
      </c>
      <c r="O1512" s="37" t="s">
        <v>3111</v>
      </c>
      <c r="P1512" s="37" t="s">
        <v>3143</v>
      </c>
      <c r="Q1512" s="43" t="s">
        <v>3144</v>
      </c>
      <c r="R1512" s="80" t="s">
        <v>3109</v>
      </c>
      <c r="S1512" s="42">
        <v>186950</v>
      </c>
      <c r="T1512" s="84">
        <v>1</v>
      </c>
      <c r="U1512" s="83">
        <v>1</v>
      </c>
      <c r="V1512" s="45">
        <f>SUMIF(ResumenCotizacion!$C:$C,E1512,ResumenCotizacion!$P:$P)</f>
        <v>0</v>
      </c>
      <c r="W1512" s="75">
        <f>IF(H1512="USD",S1512*SolCotizacion!$J$18,S1512)</f>
        <v>186950</v>
      </c>
      <c r="X1512" s="3">
        <f>ROUND(W1512/(1-VLOOKUP("Total porcentaje:",ResumenCotizacion!$F:$H,3,0)),2)</f>
        <v>186950</v>
      </c>
      <c r="Y1512" s="3">
        <f t="shared" si="71"/>
        <v>0</v>
      </c>
    </row>
    <row r="1513" spans="1:25" ht="14.25" x14ac:dyDescent="0.2">
      <c r="A1513" s="18" t="str">
        <f t="shared" si="69"/>
        <v>Controles EmpresarialesCanalIT-SW-05-03</v>
      </c>
      <c r="B1513" s="18" t="str">
        <f t="shared" si="70"/>
        <v>IT-SW-05-03Canal</v>
      </c>
      <c r="C1513"/>
      <c r="D1513" s="18" t="s">
        <v>3100</v>
      </c>
      <c r="E1513" t="s">
        <v>3145</v>
      </c>
      <c r="F1513" s="37" t="s">
        <v>3102</v>
      </c>
      <c r="G1513" s="18" t="str">
        <f t="shared" si="72"/>
        <v>Controles Empresariales</v>
      </c>
      <c r="H1513" s="18" t="s">
        <v>91</v>
      </c>
      <c r="I1513" s="18" t="s">
        <v>75</v>
      </c>
      <c r="J1513" t="s">
        <v>3141</v>
      </c>
      <c r="K1513" t="s">
        <v>3142</v>
      </c>
      <c r="L1513" s="79" t="s">
        <v>90</v>
      </c>
      <c r="M1513" s="79" t="s">
        <v>3105</v>
      </c>
      <c r="N1513" s="37" t="s">
        <v>3113</v>
      </c>
      <c r="O1513" s="37" t="s">
        <v>3107</v>
      </c>
      <c r="P1513" s="37" t="s">
        <v>3143</v>
      </c>
      <c r="Q1513" s="43" t="s">
        <v>3145</v>
      </c>
      <c r="R1513" s="80" t="s">
        <v>3109</v>
      </c>
      <c r="S1513" s="42">
        <v>181950</v>
      </c>
      <c r="T1513" s="84">
        <v>1</v>
      </c>
      <c r="U1513" s="83">
        <v>1</v>
      </c>
      <c r="V1513" s="45">
        <f>SUMIF(ResumenCotizacion!$C:$C,E1513,ResumenCotizacion!$P:$P)</f>
        <v>0</v>
      </c>
      <c r="W1513" s="75">
        <f>IF(H1513="USD",S1513*SolCotizacion!$J$18,S1513)</f>
        <v>181950</v>
      </c>
      <c r="X1513" s="3">
        <f>ROUND(W1513/(1-VLOOKUP("Total porcentaje:",ResumenCotizacion!$F:$H,3,0)),2)</f>
        <v>181950</v>
      </c>
      <c r="Y1513" s="3">
        <f t="shared" si="71"/>
        <v>0</v>
      </c>
    </row>
    <row r="1514" spans="1:25" ht="14.25" x14ac:dyDescent="0.2">
      <c r="A1514" s="18" t="str">
        <f t="shared" si="69"/>
        <v>Controles EmpresarialesCanalIT-SW-05-04</v>
      </c>
      <c r="B1514" s="18" t="str">
        <f t="shared" si="70"/>
        <v>IT-SW-05-04Canal</v>
      </c>
      <c r="C1514"/>
      <c r="D1514" s="18" t="s">
        <v>3100</v>
      </c>
      <c r="E1514" t="s">
        <v>3146</v>
      </c>
      <c r="F1514" s="37" t="s">
        <v>3102</v>
      </c>
      <c r="G1514" s="18" t="str">
        <f t="shared" si="72"/>
        <v>Controles Empresariales</v>
      </c>
      <c r="H1514" s="18" t="s">
        <v>91</v>
      </c>
      <c r="I1514" s="18" t="s">
        <v>75</v>
      </c>
      <c r="J1514" t="s">
        <v>3141</v>
      </c>
      <c r="K1514" t="s">
        <v>3142</v>
      </c>
      <c r="L1514" s="79" t="s">
        <v>90</v>
      </c>
      <c r="M1514" s="79" t="s">
        <v>3105</v>
      </c>
      <c r="N1514" s="37" t="s">
        <v>3113</v>
      </c>
      <c r="O1514" s="37" t="s">
        <v>3111</v>
      </c>
      <c r="P1514" s="37" t="s">
        <v>3143</v>
      </c>
      <c r="Q1514" s="43" t="s">
        <v>3146</v>
      </c>
      <c r="R1514" s="80" t="s">
        <v>3109</v>
      </c>
      <c r="S1514" s="42">
        <v>194450</v>
      </c>
      <c r="T1514" s="84">
        <v>1</v>
      </c>
      <c r="U1514" s="83">
        <v>1</v>
      </c>
      <c r="V1514" s="45">
        <f>SUMIF(ResumenCotizacion!$C:$C,E1514,ResumenCotizacion!$P:$P)</f>
        <v>0</v>
      </c>
      <c r="W1514" s="75">
        <f>IF(H1514="USD",S1514*SolCotizacion!$J$18,S1514)</f>
        <v>194450</v>
      </c>
      <c r="X1514" s="3">
        <f>ROUND(W1514/(1-VLOOKUP("Total porcentaje:",ResumenCotizacion!$F:$H,3,0)),2)</f>
        <v>194450</v>
      </c>
      <c r="Y1514" s="3">
        <f t="shared" si="71"/>
        <v>0</v>
      </c>
    </row>
    <row r="1515" spans="1:25" ht="14.25" x14ac:dyDescent="0.2">
      <c r="A1515" s="18" t="str">
        <f t="shared" si="69"/>
        <v>Controles EmpresarialesCanalIT-SW-05-05</v>
      </c>
      <c r="B1515" s="18" t="str">
        <f t="shared" si="70"/>
        <v>IT-SW-05-05Canal</v>
      </c>
      <c r="C1515"/>
      <c r="D1515" s="18" t="s">
        <v>3100</v>
      </c>
      <c r="E1515" t="s">
        <v>3147</v>
      </c>
      <c r="F1515" s="37" t="s">
        <v>3102</v>
      </c>
      <c r="G1515" s="18" t="str">
        <f t="shared" si="72"/>
        <v>Controles Empresariales</v>
      </c>
      <c r="H1515" s="18" t="s">
        <v>91</v>
      </c>
      <c r="I1515" s="18" t="s">
        <v>75</v>
      </c>
      <c r="J1515" t="s">
        <v>3141</v>
      </c>
      <c r="K1515" t="s">
        <v>3142</v>
      </c>
      <c r="L1515" s="79" t="s">
        <v>90</v>
      </c>
      <c r="M1515" s="79" t="s">
        <v>3105</v>
      </c>
      <c r="N1515" s="37" t="s">
        <v>3116</v>
      </c>
      <c r="O1515" s="37" t="s">
        <v>3107</v>
      </c>
      <c r="P1515" s="37" t="s">
        <v>3143</v>
      </c>
      <c r="Q1515" s="43" t="s">
        <v>3147</v>
      </c>
      <c r="R1515" s="80" t="s">
        <v>3109</v>
      </c>
      <c r="S1515" s="42">
        <v>181950</v>
      </c>
      <c r="T1515" s="84">
        <v>1</v>
      </c>
      <c r="U1515" s="83">
        <v>1</v>
      </c>
      <c r="V1515" s="45">
        <f>SUMIF(ResumenCotizacion!$C:$C,E1515,ResumenCotizacion!$P:$P)</f>
        <v>0</v>
      </c>
      <c r="W1515" s="75">
        <f>IF(H1515="USD",S1515*SolCotizacion!$J$18,S1515)</f>
        <v>181950</v>
      </c>
      <c r="X1515" s="3">
        <f>ROUND(W1515/(1-VLOOKUP("Total porcentaje:",ResumenCotizacion!$F:$H,3,0)),2)</f>
        <v>181950</v>
      </c>
      <c r="Y1515" s="3">
        <f t="shared" si="71"/>
        <v>0</v>
      </c>
    </row>
    <row r="1516" spans="1:25" ht="14.25" x14ac:dyDescent="0.2">
      <c r="A1516" s="18" t="str">
        <f t="shared" si="69"/>
        <v>Controles EmpresarialesCanalIT-SW-05-06</v>
      </c>
      <c r="B1516" s="18" t="str">
        <f t="shared" si="70"/>
        <v>IT-SW-05-06Canal</v>
      </c>
      <c r="C1516"/>
      <c r="D1516" s="18" t="s">
        <v>3100</v>
      </c>
      <c r="E1516" t="s">
        <v>3148</v>
      </c>
      <c r="F1516" s="37" t="s">
        <v>3102</v>
      </c>
      <c r="G1516" s="18" t="str">
        <f t="shared" si="72"/>
        <v>Controles Empresariales</v>
      </c>
      <c r="H1516" s="18" t="s">
        <v>91</v>
      </c>
      <c r="I1516" s="18" t="s">
        <v>75</v>
      </c>
      <c r="J1516" t="s">
        <v>3141</v>
      </c>
      <c r="K1516" t="s">
        <v>3142</v>
      </c>
      <c r="L1516" s="79" t="s">
        <v>90</v>
      </c>
      <c r="M1516" s="79" t="s">
        <v>3105</v>
      </c>
      <c r="N1516" s="37" t="s">
        <v>3116</v>
      </c>
      <c r="O1516" s="37" t="s">
        <v>3111</v>
      </c>
      <c r="P1516" s="37" t="s">
        <v>3143</v>
      </c>
      <c r="Q1516" s="43" t="s">
        <v>3148</v>
      </c>
      <c r="R1516" s="80" t="s">
        <v>3109</v>
      </c>
      <c r="S1516" s="42">
        <v>206950</v>
      </c>
      <c r="T1516" s="84">
        <v>1</v>
      </c>
      <c r="U1516" s="83">
        <v>1</v>
      </c>
      <c r="V1516" s="45">
        <f>SUMIF(ResumenCotizacion!$C:$C,E1516,ResumenCotizacion!$P:$P)</f>
        <v>0</v>
      </c>
      <c r="W1516" s="75">
        <f>IF(H1516="USD",S1516*SolCotizacion!$J$18,S1516)</f>
        <v>206950</v>
      </c>
      <c r="X1516" s="3">
        <f>ROUND(W1516/(1-VLOOKUP("Total porcentaje:",ResumenCotizacion!$F:$H,3,0)),2)</f>
        <v>206950</v>
      </c>
      <c r="Y1516" s="3">
        <f t="shared" si="71"/>
        <v>0</v>
      </c>
    </row>
    <row r="1517" spans="1:25" ht="14.25" x14ac:dyDescent="0.2">
      <c r="A1517" s="18" t="str">
        <f t="shared" si="69"/>
        <v>Controles EmpresarialesCanalIT-SW-06-01</v>
      </c>
      <c r="B1517" s="18" t="str">
        <f t="shared" si="70"/>
        <v>IT-SW-06-01Canal</v>
      </c>
      <c r="C1517"/>
      <c r="D1517" s="18" t="s">
        <v>3100</v>
      </c>
      <c r="E1517" t="s">
        <v>3149</v>
      </c>
      <c r="F1517" s="37" t="s">
        <v>3102</v>
      </c>
      <c r="G1517" s="18" t="str">
        <f t="shared" si="72"/>
        <v>Controles Empresariales</v>
      </c>
      <c r="H1517" s="18" t="s">
        <v>91</v>
      </c>
      <c r="I1517" s="18" t="s">
        <v>75</v>
      </c>
      <c r="J1517" t="s">
        <v>3150</v>
      </c>
      <c r="K1517" t="s">
        <v>3151</v>
      </c>
      <c r="L1517" s="79" t="s">
        <v>90</v>
      </c>
      <c r="M1517" s="79" t="s">
        <v>3105</v>
      </c>
      <c r="N1517" s="37" t="s">
        <v>3106</v>
      </c>
      <c r="O1517" s="37" t="s">
        <v>3111</v>
      </c>
      <c r="P1517" s="37" t="s">
        <v>3143</v>
      </c>
      <c r="Q1517" s="43" t="s">
        <v>3149</v>
      </c>
      <c r="R1517" s="80" t="s">
        <v>3109</v>
      </c>
      <c r="S1517" s="42">
        <v>17948571</v>
      </c>
      <c r="T1517" s="84">
        <v>1</v>
      </c>
      <c r="U1517" s="83">
        <v>1</v>
      </c>
      <c r="V1517" s="45">
        <f>SUMIF(ResumenCotizacion!$C:$C,E1517,ResumenCotizacion!$P:$P)</f>
        <v>0</v>
      </c>
      <c r="W1517" s="75">
        <f>IF(H1517="USD",S1517*SolCotizacion!$J$18,S1517)</f>
        <v>17948571</v>
      </c>
      <c r="X1517" s="3">
        <f>ROUND(W1517/(1-VLOOKUP("Total porcentaje:",ResumenCotizacion!$F:$H,3,0)),2)</f>
        <v>17948571</v>
      </c>
      <c r="Y1517" s="3">
        <f t="shared" si="71"/>
        <v>0</v>
      </c>
    </row>
    <row r="1518" spans="1:25" ht="14.25" x14ac:dyDescent="0.2">
      <c r="A1518" s="18" t="str">
        <f t="shared" si="69"/>
        <v>Controles EmpresarialesCanalIT-SW-06-02</v>
      </c>
      <c r="B1518" s="18" t="str">
        <f t="shared" si="70"/>
        <v>IT-SW-06-02Canal</v>
      </c>
      <c r="C1518"/>
      <c r="D1518" s="18" t="s">
        <v>3100</v>
      </c>
      <c r="E1518" t="s">
        <v>3152</v>
      </c>
      <c r="F1518" s="37" t="s">
        <v>3102</v>
      </c>
      <c r="G1518" s="18" t="str">
        <f t="shared" si="72"/>
        <v>Controles Empresariales</v>
      </c>
      <c r="H1518" s="18" t="s">
        <v>91</v>
      </c>
      <c r="I1518" s="18" t="s">
        <v>75</v>
      </c>
      <c r="J1518" t="s">
        <v>3150</v>
      </c>
      <c r="K1518" t="s">
        <v>3151</v>
      </c>
      <c r="L1518" s="79" t="s">
        <v>90</v>
      </c>
      <c r="M1518" s="79" t="s">
        <v>3105</v>
      </c>
      <c r="N1518" s="37" t="s">
        <v>3113</v>
      </c>
      <c r="O1518" s="37" t="s">
        <v>3111</v>
      </c>
      <c r="P1518" s="37" t="s">
        <v>3143</v>
      </c>
      <c r="Q1518" s="43" t="s">
        <v>3152</v>
      </c>
      <c r="R1518" s="80" t="s">
        <v>3109</v>
      </c>
      <c r="S1518" s="42">
        <v>18848571</v>
      </c>
      <c r="T1518" s="84">
        <v>1</v>
      </c>
      <c r="U1518" s="83">
        <v>1</v>
      </c>
      <c r="V1518" s="45">
        <f>SUMIF(ResumenCotizacion!$C:$C,E1518,ResumenCotizacion!$P:$P)</f>
        <v>0</v>
      </c>
      <c r="W1518" s="75">
        <f>IF(H1518="USD",S1518*SolCotizacion!$J$18,S1518)</f>
        <v>18848571</v>
      </c>
      <c r="X1518" s="3">
        <f>ROUND(W1518/(1-VLOOKUP("Total porcentaje:",ResumenCotizacion!$F:$H,3,0)),2)</f>
        <v>18848571</v>
      </c>
      <c r="Y1518" s="3">
        <f t="shared" si="71"/>
        <v>0</v>
      </c>
    </row>
    <row r="1519" spans="1:25" ht="14.25" x14ac:dyDescent="0.2">
      <c r="A1519" s="18" t="str">
        <f t="shared" si="69"/>
        <v>Controles EmpresarialesCanalIT-SW-06-03</v>
      </c>
      <c r="B1519" s="18" t="str">
        <f t="shared" si="70"/>
        <v>IT-SW-06-03Canal</v>
      </c>
      <c r="C1519"/>
      <c r="D1519" s="18" t="s">
        <v>3100</v>
      </c>
      <c r="E1519" t="s">
        <v>3153</v>
      </c>
      <c r="F1519" s="37" t="s">
        <v>3102</v>
      </c>
      <c r="G1519" s="18" t="str">
        <f t="shared" si="72"/>
        <v>Controles Empresariales</v>
      </c>
      <c r="H1519" s="18" t="s">
        <v>91</v>
      </c>
      <c r="I1519" s="18" t="s">
        <v>75</v>
      </c>
      <c r="J1519" t="s">
        <v>3150</v>
      </c>
      <c r="K1519" t="s">
        <v>3151</v>
      </c>
      <c r="L1519" s="79" t="s">
        <v>90</v>
      </c>
      <c r="M1519" s="79" t="s">
        <v>3105</v>
      </c>
      <c r="N1519" s="37" t="s">
        <v>3116</v>
      </c>
      <c r="O1519" s="37" t="s">
        <v>3111</v>
      </c>
      <c r="P1519" s="37" t="s">
        <v>3143</v>
      </c>
      <c r="Q1519" s="43" t="s">
        <v>3153</v>
      </c>
      <c r="R1519" s="80" t="s">
        <v>3109</v>
      </c>
      <c r="S1519" s="42">
        <v>19748571</v>
      </c>
      <c r="T1519" s="84">
        <v>1</v>
      </c>
      <c r="U1519" s="83">
        <v>1</v>
      </c>
      <c r="V1519" s="45">
        <f>SUMIF(ResumenCotizacion!$C:$C,E1519,ResumenCotizacion!$P:$P)</f>
        <v>0</v>
      </c>
      <c r="W1519" s="75">
        <f>IF(H1519="USD",S1519*SolCotizacion!$J$18,S1519)</f>
        <v>19748571</v>
      </c>
      <c r="X1519" s="3">
        <f>ROUND(W1519/(1-VLOOKUP("Total porcentaje:",ResumenCotizacion!$F:$H,3,0)),2)</f>
        <v>19748571</v>
      </c>
      <c r="Y1519" s="3">
        <f t="shared" si="71"/>
        <v>0</v>
      </c>
    </row>
    <row r="1520" spans="1:25" ht="14.25" x14ac:dyDescent="0.2">
      <c r="A1520" s="18" t="str">
        <f t="shared" si="69"/>
        <v>Controles EmpresarialesCanalIT-SW-07-01</v>
      </c>
      <c r="B1520" s="18" t="str">
        <f t="shared" si="70"/>
        <v>IT-SW-07-01Canal</v>
      </c>
      <c r="C1520"/>
      <c r="D1520" s="18" t="s">
        <v>3100</v>
      </c>
      <c r="E1520" t="s">
        <v>3154</v>
      </c>
      <c r="F1520" s="37" t="s">
        <v>3102</v>
      </c>
      <c r="G1520" s="18" t="str">
        <f t="shared" si="72"/>
        <v>Controles Empresariales</v>
      </c>
      <c r="H1520" s="18" t="s">
        <v>91</v>
      </c>
      <c r="I1520" s="18" t="s">
        <v>75</v>
      </c>
      <c r="J1520" t="s">
        <v>3155</v>
      </c>
      <c r="K1520" s="48" t="s">
        <v>28</v>
      </c>
      <c r="L1520" s="79" t="s">
        <v>90</v>
      </c>
      <c r="M1520" s="79" t="s">
        <v>3105</v>
      </c>
      <c r="N1520" s="37" t="s">
        <v>3106</v>
      </c>
      <c r="O1520" s="37" t="s">
        <v>3107</v>
      </c>
      <c r="P1520" s="37" t="s">
        <v>3156</v>
      </c>
      <c r="Q1520" s="43" t="s">
        <v>3154</v>
      </c>
      <c r="R1520" s="80" t="s">
        <v>3109</v>
      </c>
      <c r="S1520" s="42">
        <v>363900</v>
      </c>
      <c r="T1520" s="37">
        <v>1</v>
      </c>
      <c r="U1520" s="83">
        <v>1</v>
      </c>
      <c r="V1520" s="45">
        <f>SUMIF(ResumenCotizacion!$C:$C,E1520,ResumenCotizacion!$P:$P)</f>
        <v>0</v>
      </c>
      <c r="W1520" s="75">
        <f>IF(H1520="USD",S1520*SolCotizacion!$J$18,S1520)</f>
        <v>363900</v>
      </c>
      <c r="X1520" s="3">
        <f>ROUND(W1520/(1-VLOOKUP("Total porcentaje:",ResumenCotizacion!$F:$H,3,0)),2)</f>
        <v>363900</v>
      </c>
      <c r="Y1520" s="3">
        <f t="shared" si="71"/>
        <v>0</v>
      </c>
    </row>
    <row r="1521" spans="1:25" ht="14.25" x14ac:dyDescent="0.2">
      <c r="A1521" s="18" t="str">
        <f t="shared" si="69"/>
        <v>Controles EmpresarialesCanalIT-SW-07-02</v>
      </c>
      <c r="B1521" s="18" t="str">
        <f t="shared" si="70"/>
        <v>IT-SW-07-02Canal</v>
      </c>
      <c r="C1521"/>
      <c r="D1521" s="18" t="s">
        <v>3100</v>
      </c>
      <c r="E1521" t="s">
        <v>3157</v>
      </c>
      <c r="F1521" s="37" t="s">
        <v>3102</v>
      </c>
      <c r="G1521" s="18" t="str">
        <f t="shared" si="72"/>
        <v>Controles Empresariales</v>
      </c>
      <c r="H1521" s="18" t="s">
        <v>91</v>
      </c>
      <c r="I1521" s="18" t="s">
        <v>75</v>
      </c>
      <c r="J1521" t="s">
        <v>3155</v>
      </c>
      <c r="K1521" s="48" t="s">
        <v>28</v>
      </c>
      <c r="L1521" s="79" t="s">
        <v>90</v>
      </c>
      <c r="M1521" s="79" t="s">
        <v>3105</v>
      </c>
      <c r="N1521" s="37" t="s">
        <v>3106</v>
      </c>
      <c r="O1521" s="37" t="s">
        <v>3111</v>
      </c>
      <c r="P1521" s="37" t="s">
        <v>3156</v>
      </c>
      <c r="Q1521" s="43" t="s">
        <v>3157</v>
      </c>
      <c r="R1521" s="80" t="s">
        <v>3109</v>
      </c>
      <c r="S1521" s="42">
        <v>368900</v>
      </c>
      <c r="T1521" s="37">
        <v>1</v>
      </c>
      <c r="U1521" s="83">
        <v>1</v>
      </c>
      <c r="V1521" s="45">
        <f>SUMIF(ResumenCotizacion!$C:$C,E1521,ResumenCotizacion!$P:$P)</f>
        <v>0</v>
      </c>
      <c r="W1521" s="75">
        <f>IF(H1521="USD",S1521*SolCotizacion!$J$18,S1521)</f>
        <v>368900</v>
      </c>
      <c r="X1521" s="3">
        <f>ROUND(W1521/(1-VLOOKUP("Total porcentaje:",ResumenCotizacion!$F:$H,3,0)),2)</f>
        <v>368900</v>
      </c>
      <c r="Y1521" s="3">
        <f t="shared" si="71"/>
        <v>0</v>
      </c>
    </row>
    <row r="1522" spans="1:25" ht="14.25" x14ac:dyDescent="0.2">
      <c r="A1522" s="18" t="str">
        <f t="shared" si="69"/>
        <v>Controles EmpresarialesCanalIT-SW-07-03</v>
      </c>
      <c r="B1522" s="18" t="str">
        <f t="shared" si="70"/>
        <v>IT-SW-07-03Canal</v>
      </c>
      <c r="C1522"/>
      <c r="D1522" s="18" t="s">
        <v>3100</v>
      </c>
      <c r="E1522" t="s">
        <v>3158</v>
      </c>
      <c r="F1522" s="37" t="s">
        <v>3102</v>
      </c>
      <c r="G1522" s="18" t="str">
        <f t="shared" si="72"/>
        <v>Controles Empresariales</v>
      </c>
      <c r="H1522" s="18" t="s">
        <v>91</v>
      </c>
      <c r="I1522" s="18" t="s">
        <v>75</v>
      </c>
      <c r="J1522" t="s">
        <v>3155</v>
      </c>
      <c r="K1522" s="48" t="s">
        <v>28</v>
      </c>
      <c r="L1522" s="79" t="s">
        <v>90</v>
      </c>
      <c r="M1522" s="79" t="s">
        <v>3105</v>
      </c>
      <c r="N1522" s="37" t="s">
        <v>3113</v>
      </c>
      <c r="O1522" s="37" t="s">
        <v>3107</v>
      </c>
      <c r="P1522" s="37" t="s">
        <v>3156</v>
      </c>
      <c r="Q1522" s="43" t="s">
        <v>3158</v>
      </c>
      <c r="R1522" s="80" t="s">
        <v>3109</v>
      </c>
      <c r="S1522" s="42">
        <v>363900</v>
      </c>
      <c r="T1522" s="37">
        <v>1</v>
      </c>
      <c r="U1522" s="83">
        <v>1</v>
      </c>
      <c r="V1522" s="45">
        <f>SUMIF(ResumenCotizacion!$C:$C,E1522,ResumenCotizacion!$P:$P)</f>
        <v>0</v>
      </c>
      <c r="W1522" s="75">
        <f>IF(H1522="USD",S1522*SolCotizacion!$J$18,S1522)</f>
        <v>363900</v>
      </c>
      <c r="X1522" s="3">
        <f>ROUND(W1522/(1-VLOOKUP("Total porcentaje:",ResumenCotizacion!$F:$H,3,0)),2)</f>
        <v>363900</v>
      </c>
      <c r="Y1522" s="3">
        <f t="shared" si="71"/>
        <v>0</v>
      </c>
    </row>
    <row r="1523" spans="1:25" ht="14.25" x14ac:dyDescent="0.2">
      <c r="A1523" s="18" t="str">
        <f t="shared" si="69"/>
        <v>Controles EmpresarialesCanalIT-SW-07-04</v>
      </c>
      <c r="B1523" s="18" t="str">
        <f t="shared" si="70"/>
        <v>IT-SW-07-04Canal</v>
      </c>
      <c r="C1523"/>
      <c r="D1523" s="18" t="s">
        <v>3100</v>
      </c>
      <c r="E1523" t="s">
        <v>3159</v>
      </c>
      <c r="F1523" s="37" t="s">
        <v>3102</v>
      </c>
      <c r="G1523" s="18" t="str">
        <f t="shared" si="72"/>
        <v>Controles Empresariales</v>
      </c>
      <c r="H1523" s="18" t="s">
        <v>91</v>
      </c>
      <c r="I1523" s="18" t="s">
        <v>75</v>
      </c>
      <c r="J1523" t="s">
        <v>3155</v>
      </c>
      <c r="K1523" s="48" t="s">
        <v>28</v>
      </c>
      <c r="L1523" s="79" t="s">
        <v>90</v>
      </c>
      <c r="M1523" s="79" t="s">
        <v>3105</v>
      </c>
      <c r="N1523" s="37" t="s">
        <v>3113</v>
      </c>
      <c r="O1523" s="37" t="s">
        <v>3111</v>
      </c>
      <c r="P1523" s="37" t="s">
        <v>3156</v>
      </c>
      <c r="Q1523" s="43" t="s">
        <v>3159</v>
      </c>
      <c r="R1523" s="80" t="s">
        <v>3109</v>
      </c>
      <c r="S1523" s="42">
        <v>383900</v>
      </c>
      <c r="T1523" s="37">
        <v>1</v>
      </c>
      <c r="U1523" s="83">
        <v>1</v>
      </c>
      <c r="V1523" s="45">
        <f>SUMIF(ResumenCotizacion!$C:$C,E1523,ResumenCotizacion!$P:$P)</f>
        <v>0</v>
      </c>
      <c r="W1523" s="75">
        <f>IF(H1523="USD",S1523*SolCotizacion!$J$18,S1523)</f>
        <v>383900</v>
      </c>
      <c r="X1523" s="3">
        <f>ROUND(W1523/(1-VLOOKUP("Total porcentaje:",ResumenCotizacion!$F:$H,3,0)),2)</f>
        <v>383900</v>
      </c>
      <c r="Y1523" s="3">
        <f t="shared" si="71"/>
        <v>0</v>
      </c>
    </row>
    <row r="1524" spans="1:25" ht="14.25" x14ac:dyDescent="0.2">
      <c r="A1524" s="18" t="str">
        <f t="shared" si="69"/>
        <v>Controles EmpresarialesCanalIT-SW-07-05</v>
      </c>
      <c r="B1524" s="18" t="str">
        <f t="shared" si="70"/>
        <v>IT-SW-07-05Canal</v>
      </c>
      <c r="C1524"/>
      <c r="D1524" s="18" t="s">
        <v>3100</v>
      </c>
      <c r="E1524" t="s">
        <v>3160</v>
      </c>
      <c r="F1524" s="37" t="s">
        <v>3102</v>
      </c>
      <c r="G1524" s="18" t="str">
        <f t="shared" si="72"/>
        <v>Controles Empresariales</v>
      </c>
      <c r="H1524" s="18" t="s">
        <v>91</v>
      </c>
      <c r="I1524" s="18" t="s">
        <v>75</v>
      </c>
      <c r="J1524" t="s">
        <v>3155</v>
      </c>
      <c r="K1524" s="48" t="s">
        <v>28</v>
      </c>
      <c r="L1524" s="79" t="s">
        <v>90</v>
      </c>
      <c r="M1524" s="79" t="s">
        <v>3105</v>
      </c>
      <c r="N1524" s="37" t="s">
        <v>3116</v>
      </c>
      <c r="O1524" s="37" t="s">
        <v>3107</v>
      </c>
      <c r="P1524" s="37" t="s">
        <v>3156</v>
      </c>
      <c r="Q1524" s="43" t="s">
        <v>3160</v>
      </c>
      <c r="R1524" s="80" t="s">
        <v>3109</v>
      </c>
      <c r="S1524" s="42">
        <v>363900</v>
      </c>
      <c r="T1524" s="37">
        <v>1</v>
      </c>
      <c r="U1524" s="83">
        <v>1</v>
      </c>
      <c r="V1524" s="45">
        <f>SUMIF(ResumenCotizacion!$C:$C,E1524,ResumenCotizacion!$P:$P)</f>
        <v>0</v>
      </c>
      <c r="W1524" s="75">
        <f>IF(H1524="USD",S1524*SolCotizacion!$J$18,S1524)</f>
        <v>363900</v>
      </c>
      <c r="X1524" s="3">
        <f>ROUND(W1524/(1-VLOOKUP("Total porcentaje:",ResumenCotizacion!$F:$H,3,0)),2)</f>
        <v>363900</v>
      </c>
      <c r="Y1524" s="3">
        <f t="shared" si="71"/>
        <v>0</v>
      </c>
    </row>
    <row r="1525" spans="1:25" ht="14.25" x14ac:dyDescent="0.2">
      <c r="A1525" s="18" t="str">
        <f t="shared" si="69"/>
        <v>Controles EmpresarialesCanalIT-SW-07-06</v>
      </c>
      <c r="B1525" s="18" t="str">
        <f t="shared" si="70"/>
        <v>IT-SW-07-06Canal</v>
      </c>
      <c r="C1525"/>
      <c r="D1525" s="18" t="s">
        <v>3100</v>
      </c>
      <c r="E1525" t="s">
        <v>3161</v>
      </c>
      <c r="F1525" s="37" t="s">
        <v>3102</v>
      </c>
      <c r="G1525" s="18" t="str">
        <f t="shared" si="72"/>
        <v>Controles Empresariales</v>
      </c>
      <c r="H1525" s="18" t="s">
        <v>91</v>
      </c>
      <c r="I1525" s="18" t="s">
        <v>75</v>
      </c>
      <c r="J1525" t="s">
        <v>3155</v>
      </c>
      <c r="K1525" s="48" t="s">
        <v>28</v>
      </c>
      <c r="L1525" s="79" t="s">
        <v>90</v>
      </c>
      <c r="M1525" s="79" t="s">
        <v>3105</v>
      </c>
      <c r="N1525" s="37" t="s">
        <v>3116</v>
      </c>
      <c r="O1525" s="37" t="s">
        <v>3111</v>
      </c>
      <c r="P1525" s="37" t="s">
        <v>3156</v>
      </c>
      <c r="Q1525" s="43" t="s">
        <v>3161</v>
      </c>
      <c r="R1525" s="80" t="s">
        <v>3109</v>
      </c>
      <c r="S1525" s="42">
        <v>431400</v>
      </c>
      <c r="T1525" s="37">
        <v>1</v>
      </c>
      <c r="U1525" s="83">
        <v>1</v>
      </c>
      <c r="V1525" s="45">
        <f>SUMIF(ResumenCotizacion!$C:$C,E1525,ResumenCotizacion!$P:$P)</f>
        <v>0</v>
      </c>
      <c r="W1525" s="75">
        <f>IF(H1525="USD",S1525*SolCotizacion!$J$18,S1525)</f>
        <v>431400</v>
      </c>
      <c r="X1525" s="3">
        <f>ROUND(W1525/(1-VLOOKUP("Total porcentaje:",ResumenCotizacion!$F:$H,3,0)),2)</f>
        <v>431400</v>
      </c>
      <c r="Y1525" s="3">
        <f t="shared" si="71"/>
        <v>0</v>
      </c>
    </row>
    <row r="1526" spans="1:25" ht="14.25" x14ac:dyDescent="0.2">
      <c r="A1526" s="18" t="str">
        <f t="shared" si="69"/>
        <v>Controles EmpresarialesCanalIT-SW-08-01</v>
      </c>
      <c r="B1526" s="18" t="str">
        <f t="shared" si="70"/>
        <v>IT-SW-08-01Canal</v>
      </c>
      <c r="C1526"/>
      <c r="D1526" s="18" t="s">
        <v>3100</v>
      </c>
      <c r="E1526" t="s">
        <v>3162</v>
      </c>
      <c r="F1526" s="37" t="s">
        <v>3102</v>
      </c>
      <c r="G1526" s="18" t="str">
        <f t="shared" si="72"/>
        <v>Controles Empresariales</v>
      </c>
      <c r="H1526" s="18" t="s">
        <v>91</v>
      </c>
      <c r="I1526" s="18" t="s">
        <v>75</v>
      </c>
      <c r="J1526" t="s">
        <v>3163</v>
      </c>
      <c r="K1526" t="s">
        <v>3164</v>
      </c>
      <c r="L1526" s="79" t="s">
        <v>90</v>
      </c>
      <c r="M1526" s="79" t="s">
        <v>3105</v>
      </c>
      <c r="N1526" s="37" t="s">
        <v>3106</v>
      </c>
      <c r="O1526" s="37" t="s">
        <v>3107</v>
      </c>
      <c r="P1526" s="37" t="s">
        <v>3143</v>
      </c>
      <c r="Q1526" s="43" t="s">
        <v>3162</v>
      </c>
      <c r="R1526" s="80" t="s">
        <v>3109</v>
      </c>
      <c r="S1526" s="42">
        <v>100000</v>
      </c>
      <c r="T1526" s="84">
        <v>1</v>
      </c>
      <c r="U1526" s="83">
        <v>1</v>
      </c>
      <c r="V1526" s="45">
        <f>SUMIF(ResumenCotizacion!$C:$C,E1526,ResumenCotizacion!$P:$P)</f>
        <v>0</v>
      </c>
      <c r="W1526" s="75">
        <f>IF(H1526="USD",S1526*SolCotizacion!$J$18,S1526)</f>
        <v>100000</v>
      </c>
      <c r="X1526" s="3">
        <f>ROUND(W1526/(1-VLOOKUP("Total porcentaje:",ResumenCotizacion!$F:$H,3,0)),2)</f>
        <v>100000</v>
      </c>
      <c r="Y1526" s="3">
        <f t="shared" si="71"/>
        <v>0</v>
      </c>
    </row>
    <row r="1527" spans="1:25" ht="14.25" x14ac:dyDescent="0.2">
      <c r="A1527" s="18" t="str">
        <f t="shared" si="69"/>
        <v>Controles EmpresarialesCanalIT-SW-08-02</v>
      </c>
      <c r="B1527" s="18" t="str">
        <f t="shared" si="70"/>
        <v>IT-SW-08-02Canal</v>
      </c>
      <c r="C1527"/>
      <c r="D1527" s="18" t="s">
        <v>3100</v>
      </c>
      <c r="E1527" t="s">
        <v>3165</v>
      </c>
      <c r="F1527" s="37" t="s">
        <v>3102</v>
      </c>
      <c r="G1527" s="18" t="str">
        <f t="shared" si="72"/>
        <v>Controles Empresariales</v>
      </c>
      <c r="H1527" s="18" t="s">
        <v>91</v>
      </c>
      <c r="I1527" s="18" t="s">
        <v>75</v>
      </c>
      <c r="J1527" t="s">
        <v>3163</v>
      </c>
      <c r="K1527" t="s">
        <v>3164</v>
      </c>
      <c r="L1527" s="79" t="s">
        <v>90</v>
      </c>
      <c r="M1527" s="79" t="s">
        <v>3105</v>
      </c>
      <c r="N1527" s="37" t="s">
        <v>3106</v>
      </c>
      <c r="O1527" s="37" t="s">
        <v>3111</v>
      </c>
      <c r="P1527" s="37" t="s">
        <v>3143</v>
      </c>
      <c r="Q1527" s="43" t="s">
        <v>3165</v>
      </c>
      <c r="R1527" s="80" t="s">
        <v>3109</v>
      </c>
      <c r="S1527" s="42">
        <v>105000</v>
      </c>
      <c r="T1527" s="84">
        <v>1</v>
      </c>
      <c r="U1527" s="83">
        <v>1</v>
      </c>
      <c r="V1527" s="45">
        <f>SUMIF(ResumenCotizacion!$C:$C,E1527,ResumenCotizacion!$P:$P)</f>
        <v>0</v>
      </c>
      <c r="W1527" s="75">
        <f>IF(H1527="USD",S1527*SolCotizacion!$J$18,S1527)</f>
        <v>105000</v>
      </c>
      <c r="X1527" s="3">
        <f>ROUND(W1527/(1-VLOOKUP("Total porcentaje:",ResumenCotizacion!$F:$H,3,0)),2)</f>
        <v>105000</v>
      </c>
      <c r="Y1527" s="3">
        <f t="shared" si="71"/>
        <v>0</v>
      </c>
    </row>
    <row r="1528" spans="1:25" ht="14.25" x14ac:dyDescent="0.2">
      <c r="A1528" s="18" t="str">
        <f t="shared" si="69"/>
        <v>Controles EmpresarialesCanalIT-SW-08-03</v>
      </c>
      <c r="B1528" s="18" t="str">
        <f t="shared" si="70"/>
        <v>IT-SW-08-03Canal</v>
      </c>
      <c r="C1528"/>
      <c r="D1528" s="18" t="s">
        <v>3100</v>
      </c>
      <c r="E1528" t="s">
        <v>3166</v>
      </c>
      <c r="F1528" s="37" t="s">
        <v>3102</v>
      </c>
      <c r="G1528" s="18" t="str">
        <f t="shared" si="72"/>
        <v>Controles Empresariales</v>
      </c>
      <c r="H1528" s="18" t="s">
        <v>91</v>
      </c>
      <c r="I1528" s="18" t="s">
        <v>75</v>
      </c>
      <c r="J1528" t="s">
        <v>3163</v>
      </c>
      <c r="K1528" t="s">
        <v>3164</v>
      </c>
      <c r="L1528" s="79" t="s">
        <v>90</v>
      </c>
      <c r="M1528" s="79" t="s">
        <v>3105</v>
      </c>
      <c r="N1528" s="37" t="s">
        <v>3113</v>
      </c>
      <c r="O1528" s="37" t="s">
        <v>3107</v>
      </c>
      <c r="P1528" s="37" t="s">
        <v>3143</v>
      </c>
      <c r="Q1528" s="43" t="s">
        <v>3166</v>
      </c>
      <c r="R1528" s="80" t="s">
        <v>3109</v>
      </c>
      <c r="S1528" s="42">
        <v>100000</v>
      </c>
      <c r="T1528" s="84">
        <v>1</v>
      </c>
      <c r="U1528" s="83">
        <v>1</v>
      </c>
      <c r="V1528" s="45">
        <f>SUMIF(ResumenCotizacion!$C:$C,E1528,ResumenCotizacion!$P:$P)</f>
        <v>0</v>
      </c>
      <c r="W1528" s="75">
        <f>IF(H1528="USD",S1528*SolCotizacion!$J$18,S1528)</f>
        <v>100000</v>
      </c>
      <c r="X1528" s="3">
        <f>ROUND(W1528/(1-VLOOKUP("Total porcentaje:",ResumenCotizacion!$F:$H,3,0)),2)</f>
        <v>100000</v>
      </c>
      <c r="Y1528" s="3">
        <f t="shared" si="71"/>
        <v>0</v>
      </c>
    </row>
    <row r="1529" spans="1:25" ht="14.25" x14ac:dyDescent="0.2">
      <c r="A1529" s="18" t="str">
        <f t="shared" si="69"/>
        <v>Controles EmpresarialesCanalIT-SW-08-04</v>
      </c>
      <c r="B1529" s="18" t="str">
        <f t="shared" si="70"/>
        <v>IT-SW-08-04Canal</v>
      </c>
      <c r="C1529"/>
      <c r="D1529" s="18" t="s">
        <v>3100</v>
      </c>
      <c r="E1529" t="s">
        <v>3167</v>
      </c>
      <c r="F1529" s="37" t="s">
        <v>3102</v>
      </c>
      <c r="G1529" s="18" t="str">
        <f t="shared" si="72"/>
        <v>Controles Empresariales</v>
      </c>
      <c r="H1529" s="18" t="s">
        <v>91</v>
      </c>
      <c r="I1529" s="18" t="s">
        <v>75</v>
      </c>
      <c r="J1529" t="s">
        <v>3163</v>
      </c>
      <c r="K1529" t="s">
        <v>3164</v>
      </c>
      <c r="L1529" s="79" t="s">
        <v>90</v>
      </c>
      <c r="M1529" s="79" t="s">
        <v>3105</v>
      </c>
      <c r="N1529" s="37" t="s">
        <v>3113</v>
      </c>
      <c r="O1529" s="37" t="s">
        <v>3111</v>
      </c>
      <c r="P1529" s="37" t="s">
        <v>3143</v>
      </c>
      <c r="Q1529" s="43" t="s">
        <v>3167</v>
      </c>
      <c r="R1529" s="80" t="s">
        <v>3109</v>
      </c>
      <c r="S1529" s="42">
        <v>112500</v>
      </c>
      <c r="T1529" s="84">
        <v>1</v>
      </c>
      <c r="U1529" s="83">
        <v>1</v>
      </c>
      <c r="V1529" s="45">
        <f>SUMIF(ResumenCotizacion!$C:$C,E1529,ResumenCotizacion!$P:$P)</f>
        <v>0</v>
      </c>
      <c r="W1529" s="75">
        <f>IF(H1529="USD",S1529*SolCotizacion!$J$18,S1529)</f>
        <v>112500</v>
      </c>
      <c r="X1529" s="3">
        <f>ROUND(W1529/(1-VLOOKUP("Total porcentaje:",ResumenCotizacion!$F:$H,3,0)),2)</f>
        <v>112500</v>
      </c>
      <c r="Y1529" s="3">
        <f t="shared" si="71"/>
        <v>0</v>
      </c>
    </row>
    <row r="1530" spans="1:25" ht="14.25" x14ac:dyDescent="0.2">
      <c r="A1530" s="18" t="str">
        <f t="shared" si="69"/>
        <v>Controles EmpresarialesCanalIT-SW-08-05</v>
      </c>
      <c r="B1530" s="18" t="str">
        <f t="shared" si="70"/>
        <v>IT-SW-08-05Canal</v>
      </c>
      <c r="C1530"/>
      <c r="D1530" s="18" t="s">
        <v>3100</v>
      </c>
      <c r="E1530" t="s">
        <v>3168</v>
      </c>
      <c r="F1530" s="37" t="s">
        <v>3102</v>
      </c>
      <c r="G1530" s="18" t="str">
        <f t="shared" si="72"/>
        <v>Controles Empresariales</v>
      </c>
      <c r="H1530" s="18" t="s">
        <v>91</v>
      </c>
      <c r="I1530" s="18" t="s">
        <v>75</v>
      </c>
      <c r="J1530" t="s">
        <v>3163</v>
      </c>
      <c r="K1530" t="s">
        <v>3164</v>
      </c>
      <c r="L1530" s="79" t="s">
        <v>90</v>
      </c>
      <c r="M1530" s="79" t="s">
        <v>3105</v>
      </c>
      <c r="N1530" s="37" t="s">
        <v>3116</v>
      </c>
      <c r="O1530" s="37" t="s">
        <v>3107</v>
      </c>
      <c r="P1530" s="37" t="s">
        <v>3143</v>
      </c>
      <c r="Q1530" s="43" t="s">
        <v>3168</v>
      </c>
      <c r="R1530" s="80" t="s">
        <v>3109</v>
      </c>
      <c r="S1530" s="42">
        <v>100000</v>
      </c>
      <c r="T1530" s="84">
        <v>1</v>
      </c>
      <c r="U1530" s="83">
        <v>1</v>
      </c>
      <c r="V1530" s="45">
        <f>SUMIF(ResumenCotizacion!$C:$C,E1530,ResumenCotizacion!$P:$P)</f>
        <v>0</v>
      </c>
      <c r="W1530" s="75">
        <f>IF(H1530="USD",S1530*SolCotizacion!$J$18,S1530)</f>
        <v>100000</v>
      </c>
      <c r="X1530" s="3">
        <f>ROUND(W1530/(1-VLOOKUP("Total porcentaje:",ResumenCotizacion!$F:$H,3,0)),2)</f>
        <v>100000</v>
      </c>
      <c r="Y1530" s="3">
        <f t="shared" si="71"/>
        <v>0</v>
      </c>
    </row>
    <row r="1531" spans="1:25" ht="14.25" x14ac:dyDescent="0.2">
      <c r="A1531" s="18" t="str">
        <f t="shared" si="69"/>
        <v>Controles EmpresarialesCanalIT-SW-08-06</v>
      </c>
      <c r="B1531" s="18" t="str">
        <f t="shared" si="70"/>
        <v>IT-SW-08-06Canal</v>
      </c>
      <c r="C1531"/>
      <c r="D1531" s="18" t="s">
        <v>3100</v>
      </c>
      <c r="E1531" t="s">
        <v>3169</v>
      </c>
      <c r="F1531" s="37" t="s">
        <v>3102</v>
      </c>
      <c r="G1531" s="18" t="str">
        <f t="shared" si="72"/>
        <v>Controles Empresariales</v>
      </c>
      <c r="H1531" s="18" t="s">
        <v>91</v>
      </c>
      <c r="I1531" s="18" t="s">
        <v>75</v>
      </c>
      <c r="J1531" t="s">
        <v>3163</v>
      </c>
      <c r="K1531" t="s">
        <v>3164</v>
      </c>
      <c r="L1531" s="79" t="s">
        <v>90</v>
      </c>
      <c r="M1531" s="79" t="s">
        <v>3105</v>
      </c>
      <c r="N1531" s="37" t="s">
        <v>3116</v>
      </c>
      <c r="O1531" s="37" t="s">
        <v>3111</v>
      </c>
      <c r="P1531" s="37" t="s">
        <v>3143</v>
      </c>
      <c r="Q1531" s="43" t="s">
        <v>3169</v>
      </c>
      <c r="R1531" s="80" t="s">
        <v>3109</v>
      </c>
      <c r="S1531" s="42">
        <v>125000</v>
      </c>
      <c r="T1531" s="84">
        <v>1</v>
      </c>
      <c r="U1531" s="83">
        <v>1</v>
      </c>
      <c r="V1531" s="45">
        <f>SUMIF(ResumenCotizacion!$C:$C,E1531,ResumenCotizacion!$P:$P)</f>
        <v>0</v>
      </c>
      <c r="W1531" s="75">
        <f>IF(H1531="USD",S1531*SolCotizacion!$J$18,S1531)</f>
        <v>125000</v>
      </c>
      <c r="X1531" s="3">
        <f>ROUND(W1531/(1-VLOOKUP("Total porcentaje:",ResumenCotizacion!$F:$H,3,0)),2)</f>
        <v>125000</v>
      </c>
      <c r="Y1531" s="3">
        <f t="shared" si="71"/>
        <v>0</v>
      </c>
    </row>
    <row r="1532" spans="1:25" ht="14.25" x14ac:dyDescent="0.2">
      <c r="A1532" s="18" t="str">
        <f t="shared" si="69"/>
        <v>Controles EmpresarialesCanalIT-SW-09-01</v>
      </c>
      <c r="B1532" s="18" t="str">
        <f t="shared" si="70"/>
        <v>IT-SW-09-01Canal</v>
      </c>
      <c r="C1532"/>
      <c r="D1532" s="18" t="s">
        <v>3100</v>
      </c>
      <c r="E1532" t="s">
        <v>3170</v>
      </c>
      <c r="F1532" s="37" t="s">
        <v>3102</v>
      </c>
      <c r="G1532" s="18" t="str">
        <f t="shared" si="72"/>
        <v>Controles Empresariales</v>
      </c>
      <c r="H1532" s="18" t="s">
        <v>91</v>
      </c>
      <c r="I1532" s="18" t="s">
        <v>75</v>
      </c>
      <c r="J1532" t="s">
        <v>3171</v>
      </c>
      <c r="K1532" t="s">
        <v>3151</v>
      </c>
      <c r="L1532" s="79" t="s">
        <v>90</v>
      </c>
      <c r="M1532" s="79" t="s">
        <v>3105</v>
      </c>
      <c r="N1532" s="37" t="s">
        <v>3106</v>
      </c>
      <c r="O1532" s="37" t="s">
        <v>3111</v>
      </c>
      <c r="P1532" s="37" t="s">
        <v>3156</v>
      </c>
      <c r="Q1532" s="43" t="s">
        <v>3170</v>
      </c>
      <c r="R1532" s="80" t="s">
        <v>3109</v>
      </c>
      <c r="S1532" s="42">
        <v>17948571</v>
      </c>
      <c r="T1532" s="84">
        <v>1</v>
      </c>
      <c r="U1532" s="83">
        <v>1</v>
      </c>
      <c r="V1532" s="45">
        <f>SUMIF(ResumenCotizacion!$C:$C,E1532,ResumenCotizacion!$P:$P)</f>
        <v>0</v>
      </c>
      <c r="W1532" s="75">
        <f>IF(H1532="USD",S1532*SolCotizacion!$J$18,S1532)</f>
        <v>17948571</v>
      </c>
      <c r="X1532" s="3">
        <f>ROUND(W1532/(1-VLOOKUP("Total porcentaje:",ResumenCotizacion!$F:$H,3,0)),2)</f>
        <v>17948571</v>
      </c>
      <c r="Y1532" s="3">
        <f t="shared" si="71"/>
        <v>0</v>
      </c>
    </row>
    <row r="1533" spans="1:25" ht="14.25" x14ac:dyDescent="0.2">
      <c r="A1533" s="18" t="str">
        <f t="shared" si="69"/>
        <v>Controles EmpresarialesCanalIT-SW-09-02</v>
      </c>
      <c r="B1533" s="18" t="str">
        <f t="shared" si="70"/>
        <v>IT-SW-09-02Canal</v>
      </c>
      <c r="C1533"/>
      <c r="D1533" s="18" t="s">
        <v>3100</v>
      </c>
      <c r="E1533" t="s">
        <v>3172</v>
      </c>
      <c r="F1533" s="37" t="s">
        <v>3102</v>
      </c>
      <c r="G1533" s="18" t="str">
        <f t="shared" si="72"/>
        <v>Controles Empresariales</v>
      </c>
      <c r="H1533" s="18" t="s">
        <v>91</v>
      </c>
      <c r="I1533" s="18" t="s">
        <v>75</v>
      </c>
      <c r="J1533" t="s">
        <v>3171</v>
      </c>
      <c r="K1533" t="s">
        <v>3151</v>
      </c>
      <c r="L1533" s="79" t="s">
        <v>90</v>
      </c>
      <c r="M1533" s="79" t="s">
        <v>3105</v>
      </c>
      <c r="N1533" s="37" t="s">
        <v>3113</v>
      </c>
      <c r="O1533" s="37" t="s">
        <v>3111</v>
      </c>
      <c r="P1533" s="37" t="s">
        <v>3156</v>
      </c>
      <c r="Q1533" s="43" t="s">
        <v>3172</v>
      </c>
      <c r="R1533" s="80" t="s">
        <v>3109</v>
      </c>
      <c r="S1533" s="42">
        <v>18848571</v>
      </c>
      <c r="T1533" s="84">
        <v>1</v>
      </c>
      <c r="U1533" s="83">
        <v>1</v>
      </c>
      <c r="V1533" s="45">
        <f>SUMIF(ResumenCotizacion!$C:$C,E1533,ResumenCotizacion!$P:$P)</f>
        <v>0</v>
      </c>
      <c r="W1533" s="75">
        <f>IF(H1533="USD",S1533*SolCotizacion!$J$18,S1533)</f>
        <v>18848571</v>
      </c>
      <c r="X1533" s="3">
        <f>ROUND(W1533/(1-VLOOKUP("Total porcentaje:",ResumenCotizacion!$F:$H,3,0)),2)</f>
        <v>18848571</v>
      </c>
      <c r="Y1533" s="3">
        <f t="shared" si="71"/>
        <v>0</v>
      </c>
    </row>
    <row r="1534" spans="1:25" ht="14.25" x14ac:dyDescent="0.2">
      <c r="A1534" s="18" t="str">
        <f t="shared" si="69"/>
        <v>Controles EmpresarialesCanalIT-SW-09-03</v>
      </c>
      <c r="B1534" s="18" t="str">
        <f t="shared" si="70"/>
        <v>IT-SW-09-03Canal</v>
      </c>
      <c r="C1534"/>
      <c r="D1534" s="18" t="s">
        <v>3100</v>
      </c>
      <c r="E1534" t="s">
        <v>3173</v>
      </c>
      <c r="F1534" s="37" t="s">
        <v>3102</v>
      </c>
      <c r="G1534" s="18" t="str">
        <f t="shared" si="72"/>
        <v>Controles Empresariales</v>
      </c>
      <c r="H1534" s="18" t="s">
        <v>91</v>
      </c>
      <c r="I1534" s="18" t="s">
        <v>75</v>
      </c>
      <c r="J1534" t="s">
        <v>3171</v>
      </c>
      <c r="K1534" t="s">
        <v>3151</v>
      </c>
      <c r="L1534" s="79" t="s">
        <v>90</v>
      </c>
      <c r="M1534" s="79" t="s">
        <v>3105</v>
      </c>
      <c r="N1534" s="37" t="s">
        <v>3116</v>
      </c>
      <c r="O1534" s="37" t="s">
        <v>3111</v>
      </c>
      <c r="P1534" s="37" t="s">
        <v>3156</v>
      </c>
      <c r="Q1534" s="43" t="s">
        <v>3173</v>
      </c>
      <c r="R1534" s="80" t="s">
        <v>3109</v>
      </c>
      <c r="S1534" s="42">
        <v>19748571</v>
      </c>
      <c r="T1534" s="84">
        <v>1</v>
      </c>
      <c r="U1534" s="83">
        <v>1</v>
      </c>
      <c r="V1534" s="45">
        <f>SUMIF(ResumenCotizacion!$C:$C,E1534,ResumenCotizacion!$P:$P)</f>
        <v>0</v>
      </c>
      <c r="W1534" s="75">
        <f>IF(H1534="USD",S1534*SolCotizacion!$J$18,S1534)</f>
        <v>19748571</v>
      </c>
      <c r="X1534" s="3">
        <f>ROUND(W1534/(1-VLOOKUP("Total porcentaje:",ResumenCotizacion!$F:$H,3,0)),2)</f>
        <v>19748571</v>
      </c>
      <c r="Y1534" s="3">
        <f t="shared" si="71"/>
        <v>0</v>
      </c>
    </row>
    <row r="1535" spans="1:25" ht="14.25" x14ac:dyDescent="0.2">
      <c r="A1535" s="18" t="str">
        <f t="shared" si="69"/>
        <v>Controles EmpresarialesCanalIT-SW-10-01</v>
      </c>
      <c r="B1535" s="18" t="str">
        <f t="shared" si="70"/>
        <v>IT-SW-10-01Canal</v>
      </c>
      <c r="C1535"/>
      <c r="D1535" s="18" t="s">
        <v>3100</v>
      </c>
      <c r="E1535" t="s">
        <v>3174</v>
      </c>
      <c r="F1535" s="37" t="s">
        <v>3102</v>
      </c>
      <c r="G1535" s="18" t="str">
        <f t="shared" si="72"/>
        <v>Controles Empresariales</v>
      </c>
      <c r="H1535" s="18" t="s">
        <v>91</v>
      </c>
      <c r="I1535" s="18" t="s">
        <v>75</v>
      </c>
      <c r="J1535" t="s">
        <v>3175</v>
      </c>
      <c r="K1535" t="s">
        <v>3142</v>
      </c>
      <c r="L1535" s="79" t="s">
        <v>90</v>
      </c>
      <c r="M1535" s="79" t="s">
        <v>3105</v>
      </c>
      <c r="N1535" s="37" t="s">
        <v>3113</v>
      </c>
      <c r="O1535" s="37" t="s">
        <v>3107</v>
      </c>
      <c r="P1535" s="37" t="s">
        <v>3156</v>
      </c>
      <c r="Q1535" s="43" t="s">
        <v>3174</v>
      </c>
      <c r="R1535" s="80" t="s">
        <v>3109</v>
      </c>
      <c r="S1535" s="42">
        <v>181950</v>
      </c>
      <c r="T1535" s="84">
        <v>1</v>
      </c>
      <c r="U1535" s="83">
        <v>1</v>
      </c>
      <c r="V1535" s="45">
        <f>SUMIF(ResumenCotizacion!$C:$C,E1535,ResumenCotizacion!$P:$P)</f>
        <v>0</v>
      </c>
      <c r="W1535" s="75">
        <f>IF(H1535="USD",S1535*SolCotizacion!$J$18,S1535)</f>
        <v>181950</v>
      </c>
      <c r="X1535" s="3">
        <f>ROUND(W1535/(1-VLOOKUP("Total porcentaje:",ResumenCotizacion!$F:$H,3,0)),2)</f>
        <v>181950</v>
      </c>
      <c r="Y1535" s="3">
        <f t="shared" si="71"/>
        <v>0</v>
      </c>
    </row>
    <row r="1536" spans="1:25" ht="14.25" x14ac:dyDescent="0.2">
      <c r="A1536" s="18" t="str">
        <f t="shared" si="69"/>
        <v>Controles EmpresarialesCanalIT-SW-10-02</v>
      </c>
      <c r="B1536" s="18" t="str">
        <f t="shared" si="70"/>
        <v>IT-SW-10-02Canal</v>
      </c>
      <c r="C1536"/>
      <c r="D1536" s="18" t="s">
        <v>3100</v>
      </c>
      <c r="E1536" t="s">
        <v>3176</v>
      </c>
      <c r="F1536" s="37" t="s">
        <v>3102</v>
      </c>
      <c r="G1536" s="18" t="str">
        <f t="shared" si="72"/>
        <v>Controles Empresariales</v>
      </c>
      <c r="H1536" s="18" t="s">
        <v>91</v>
      </c>
      <c r="I1536" s="18" t="s">
        <v>75</v>
      </c>
      <c r="J1536" t="s">
        <v>3175</v>
      </c>
      <c r="K1536" t="s">
        <v>3142</v>
      </c>
      <c r="L1536" s="79" t="s">
        <v>90</v>
      </c>
      <c r="M1536" s="79" t="s">
        <v>3105</v>
      </c>
      <c r="N1536" s="37" t="s">
        <v>3113</v>
      </c>
      <c r="O1536" s="37" t="s">
        <v>3111</v>
      </c>
      <c r="P1536" s="37" t="s">
        <v>3156</v>
      </c>
      <c r="Q1536" s="43" t="s">
        <v>3176</v>
      </c>
      <c r="R1536" s="80" t="s">
        <v>3109</v>
      </c>
      <c r="S1536" s="42">
        <v>194450</v>
      </c>
      <c r="T1536" s="84">
        <v>1</v>
      </c>
      <c r="U1536" s="83">
        <v>1</v>
      </c>
      <c r="V1536" s="45">
        <f>SUMIF(ResumenCotizacion!$C:$C,E1536,ResumenCotizacion!$P:$P)</f>
        <v>0</v>
      </c>
      <c r="W1536" s="75">
        <f>IF(H1536="USD",S1536*SolCotizacion!$J$18,S1536)</f>
        <v>194450</v>
      </c>
      <c r="X1536" s="3">
        <f>ROUND(W1536/(1-VLOOKUP("Total porcentaje:",ResumenCotizacion!$F:$H,3,0)),2)</f>
        <v>194450</v>
      </c>
      <c r="Y1536" s="3">
        <f t="shared" si="71"/>
        <v>0</v>
      </c>
    </row>
    <row r="1537" spans="1:25" ht="14.25" x14ac:dyDescent="0.2">
      <c r="A1537" s="18" t="str">
        <f t="shared" si="69"/>
        <v>Controles EmpresarialesCanalIT-SW-10-03</v>
      </c>
      <c r="B1537" s="18" t="str">
        <f t="shared" si="70"/>
        <v>IT-SW-10-03Canal</v>
      </c>
      <c r="C1537"/>
      <c r="D1537" s="18" t="s">
        <v>3100</v>
      </c>
      <c r="E1537" t="s">
        <v>3177</v>
      </c>
      <c r="F1537" s="37" t="s">
        <v>3102</v>
      </c>
      <c r="G1537" s="18" t="str">
        <f t="shared" si="72"/>
        <v>Controles Empresariales</v>
      </c>
      <c r="H1537" s="18" t="s">
        <v>91</v>
      </c>
      <c r="I1537" s="18" t="s">
        <v>75</v>
      </c>
      <c r="J1537" t="s">
        <v>3175</v>
      </c>
      <c r="K1537" t="s">
        <v>3142</v>
      </c>
      <c r="L1537" s="79" t="s">
        <v>90</v>
      </c>
      <c r="M1537" s="79" t="s">
        <v>3105</v>
      </c>
      <c r="N1537" s="37" t="s">
        <v>3106</v>
      </c>
      <c r="O1537" s="37" t="s">
        <v>3107</v>
      </c>
      <c r="P1537" s="37" t="s">
        <v>3156</v>
      </c>
      <c r="Q1537" s="43" t="s">
        <v>3177</v>
      </c>
      <c r="R1537" s="80" t="s">
        <v>3109</v>
      </c>
      <c r="S1537" s="42">
        <v>181950</v>
      </c>
      <c r="T1537" s="84">
        <v>1</v>
      </c>
      <c r="U1537" s="83">
        <v>1</v>
      </c>
      <c r="V1537" s="45">
        <f>SUMIF(ResumenCotizacion!$C:$C,E1537,ResumenCotizacion!$P:$P)</f>
        <v>0</v>
      </c>
      <c r="W1537" s="75">
        <f>IF(H1537="USD",S1537*SolCotizacion!$J$18,S1537)</f>
        <v>181950</v>
      </c>
      <c r="X1537" s="3">
        <f>ROUND(W1537/(1-VLOOKUP("Total porcentaje:",ResumenCotizacion!$F:$H,3,0)),2)</f>
        <v>181950</v>
      </c>
      <c r="Y1537" s="3">
        <f t="shared" si="71"/>
        <v>0</v>
      </c>
    </row>
    <row r="1538" spans="1:25" ht="14.25" x14ac:dyDescent="0.2">
      <c r="A1538" s="18" t="str">
        <f t="shared" ref="A1538:A1601" si="73">D1538&amp;F1538&amp;E1538</f>
        <v>Controles EmpresarialesCanalIT-SW-10-04</v>
      </c>
      <c r="B1538" s="18" t="str">
        <f t="shared" ref="B1538:B1601" si="74">E1538&amp;F1538</f>
        <v>IT-SW-10-04Canal</v>
      </c>
      <c r="C1538"/>
      <c r="D1538" s="18" t="s">
        <v>3100</v>
      </c>
      <c r="E1538" t="s">
        <v>3178</v>
      </c>
      <c r="F1538" s="37" t="s">
        <v>3102</v>
      </c>
      <c r="G1538" s="18" t="str">
        <f t="shared" si="72"/>
        <v>Controles Empresariales</v>
      </c>
      <c r="H1538" s="18" t="s">
        <v>91</v>
      </c>
      <c r="I1538" s="18" t="s">
        <v>75</v>
      </c>
      <c r="J1538" t="s">
        <v>3175</v>
      </c>
      <c r="K1538" t="s">
        <v>3142</v>
      </c>
      <c r="L1538" s="79" t="s">
        <v>90</v>
      </c>
      <c r="M1538" s="79" t="s">
        <v>3105</v>
      </c>
      <c r="N1538" s="37" t="s">
        <v>3116</v>
      </c>
      <c r="O1538" s="37" t="s">
        <v>3107</v>
      </c>
      <c r="P1538" s="37" t="s">
        <v>3156</v>
      </c>
      <c r="Q1538" s="43" t="s">
        <v>3178</v>
      </c>
      <c r="R1538" s="80" t="s">
        <v>3109</v>
      </c>
      <c r="S1538" s="42">
        <v>181950</v>
      </c>
      <c r="T1538" s="84">
        <v>1</v>
      </c>
      <c r="U1538" s="83">
        <v>1</v>
      </c>
      <c r="V1538" s="45">
        <f>SUMIF(ResumenCotizacion!$C:$C,E1538,ResumenCotizacion!$P:$P)</f>
        <v>0</v>
      </c>
      <c r="W1538" s="75">
        <f>IF(H1538="USD",S1538*SolCotizacion!$J$18,S1538)</f>
        <v>181950</v>
      </c>
      <c r="X1538" s="3">
        <f>ROUND(W1538/(1-VLOOKUP("Total porcentaje:",ResumenCotizacion!$F:$H,3,0)),2)</f>
        <v>181950</v>
      </c>
      <c r="Y1538" s="3">
        <f t="shared" si="71"/>
        <v>0</v>
      </c>
    </row>
    <row r="1539" spans="1:25" ht="14.25" x14ac:dyDescent="0.2">
      <c r="A1539" s="18" t="str">
        <f t="shared" si="73"/>
        <v>Controles EmpresarialesCanalIT-SW-10-05</v>
      </c>
      <c r="B1539" s="18" t="str">
        <f t="shared" si="74"/>
        <v>IT-SW-10-05Canal</v>
      </c>
      <c r="C1539"/>
      <c r="D1539" s="18" t="s">
        <v>3100</v>
      </c>
      <c r="E1539" t="s">
        <v>3179</v>
      </c>
      <c r="F1539" s="37" t="s">
        <v>3102</v>
      </c>
      <c r="G1539" s="18" t="str">
        <f t="shared" si="72"/>
        <v>Controles Empresariales</v>
      </c>
      <c r="H1539" s="18" t="s">
        <v>91</v>
      </c>
      <c r="I1539" s="18" t="s">
        <v>75</v>
      </c>
      <c r="J1539" t="s">
        <v>3175</v>
      </c>
      <c r="K1539" t="s">
        <v>3142</v>
      </c>
      <c r="L1539" s="79" t="s">
        <v>90</v>
      </c>
      <c r="M1539" s="79" t="s">
        <v>3105</v>
      </c>
      <c r="N1539" s="37" t="s">
        <v>3116</v>
      </c>
      <c r="O1539" s="37" t="s">
        <v>3111</v>
      </c>
      <c r="P1539" s="37" t="s">
        <v>3156</v>
      </c>
      <c r="Q1539" s="43" t="s">
        <v>3179</v>
      </c>
      <c r="R1539" s="80" t="s">
        <v>3109</v>
      </c>
      <c r="S1539" s="42">
        <v>206950</v>
      </c>
      <c r="T1539" s="84">
        <v>1</v>
      </c>
      <c r="U1539" s="83">
        <v>1</v>
      </c>
      <c r="V1539" s="45">
        <f>SUMIF(ResumenCotizacion!$C:$C,E1539,ResumenCotizacion!$P:$P)</f>
        <v>0</v>
      </c>
      <c r="W1539" s="75">
        <f>IF(H1539="USD",S1539*SolCotizacion!$J$18,S1539)</f>
        <v>206950</v>
      </c>
      <c r="X1539" s="3">
        <f>ROUND(W1539/(1-VLOOKUP("Total porcentaje:",ResumenCotizacion!$F:$H,3,0)),2)</f>
        <v>206950</v>
      </c>
      <c r="Y1539" s="3">
        <f t="shared" ref="Y1539:Y1602" si="75">V1539*X1539</f>
        <v>0</v>
      </c>
    </row>
    <row r="1540" spans="1:25" ht="14.25" x14ac:dyDescent="0.2">
      <c r="A1540" s="18" t="str">
        <f t="shared" si="73"/>
        <v>Controles EmpresarialesCanalIT-SW-10-06</v>
      </c>
      <c r="B1540" s="18" t="str">
        <f t="shared" si="74"/>
        <v>IT-SW-10-06Canal</v>
      </c>
      <c r="C1540"/>
      <c r="D1540" s="18" t="s">
        <v>3100</v>
      </c>
      <c r="E1540" t="s">
        <v>3180</v>
      </c>
      <c r="F1540" s="37" t="s">
        <v>3102</v>
      </c>
      <c r="G1540" s="18" t="str">
        <f t="shared" si="72"/>
        <v>Controles Empresariales</v>
      </c>
      <c r="H1540" s="18" t="s">
        <v>91</v>
      </c>
      <c r="I1540" s="18" t="s">
        <v>75</v>
      </c>
      <c r="J1540" t="s">
        <v>3175</v>
      </c>
      <c r="K1540" t="s">
        <v>3142</v>
      </c>
      <c r="L1540" s="79" t="s">
        <v>90</v>
      </c>
      <c r="M1540" s="79" t="s">
        <v>3105</v>
      </c>
      <c r="N1540" s="37" t="s">
        <v>3106</v>
      </c>
      <c r="O1540" s="37" t="s">
        <v>3111</v>
      </c>
      <c r="P1540" s="37" t="s">
        <v>3156</v>
      </c>
      <c r="Q1540" s="43" t="s">
        <v>3180</v>
      </c>
      <c r="R1540" s="80" t="s">
        <v>3109</v>
      </c>
      <c r="S1540" s="42">
        <v>186950</v>
      </c>
      <c r="T1540" s="84">
        <v>1</v>
      </c>
      <c r="U1540" s="83">
        <v>1</v>
      </c>
      <c r="V1540" s="45">
        <f>SUMIF(ResumenCotizacion!$C:$C,E1540,ResumenCotizacion!$P:$P)</f>
        <v>0</v>
      </c>
      <c r="W1540" s="75">
        <f>IF(H1540="USD",S1540*SolCotizacion!$J$18,S1540)</f>
        <v>186950</v>
      </c>
      <c r="X1540" s="3">
        <f>ROUND(W1540/(1-VLOOKUP("Total porcentaje:",ResumenCotizacion!$F:$H,3,0)),2)</f>
        <v>186950</v>
      </c>
      <c r="Y1540" s="3">
        <f t="shared" si="75"/>
        <v>0</v>
      </c>
    </row>
    <row r="1541" spans="1:25" ht="14.25" x14ac:dyDescent="0.2">
      <c r="A1541" s="18" t="str">
        <f t="shared" si="73"/>
        <v>Controles EmpresarialesCanalIT-SW-11-01</v>
      </c>
      <c r="B1541" s="18" t="str">
        <f t="shared" si="74"/>
        <v>IT-SW-11-01Canal</v>
      </c>
      <c r="C1541"/>
      <c r="D1541" s="18" t="s">
        <v>3100</v>
      </c>
      <c r="E1541" t="s">
        <v>3181</v>
      </c>
      <c r="F1541" s="37" t="s">
        <v>3102</v>
      </c>
      <c r="G1541" s="18" t="str">
        <f t="shared" si="72"/>
        <v>Controles Empresariales</v>
      </c>
      <c r="H1541" s="18" t="s">
        <v>91</v>
      </c>
      <c r="I1541" s="18" t="s">
        <v>75</v>
      </c>
      <c r="J1541" t="s">
        <v>3182</v>
      </c>
      <c r="K1541" t="s">
        <v>3142</v>
      </c>
      <c r="L1541" s="79" t="s">
        <v>90</v>
      </c>
      <c r="M1541" s="79" t="s">
        <v>3105</v>
      </c>
      <c r="N1541" s="37" t="s">
        <v>3106</v>
      </c>
      <c r="O1541" s="37" t="s">
        <v>3111</v>
      </c>
      <c r="P1541" s="37" t="s">
        <v>3156</v>
      </c>
      <c r="Q1541" s="43" t="s">
        <v>3181</v>
      </c>
      <c r="R1541" s="80" t="s">
        <v>3109</v>
      </c>
      <c r="S1541" s="42">
        <v>186950</v>
      </c>
      <c r="T1541" s="84">
        <v>1</v>
      </c>
      <c r="U1541" s="83">
        <v>1</v>
      </c>
      <c r="V1541" s="45">
        <f>SUMIF(ResumenCotizacion!$C:$C,E1541,ResumenCotizacion!$P:$P)</f>
        <v>0</v>
      </c>
      <c r="W1541" s="75">
        <f>IF(H1541="USD",S1541*SolCotizacion!$J$18,S1541)</f>
        <v>186950</v>
      </c>
      <c r="X1541" s="3">
        <f>ROUND(W1541/(1-VLOOKUP("Total porcentaje:",ResumenCotizacion!$F:$H,3,0)),2)</f>
        <v>186950</v>
      </c>
      <c r="Y1541" s="3">
        <f t="shared" si="75"/>
        <v>0</v>
      </c>
    </row>
    <row r="1542" spans="1:25" ht="14.25" x14ac:dyDescent="0.2">
      <c r="A1542" s="18" t="str">
        <f t="shared" si="73"/>
        <v>Controles EmpresarialesCanalIT-SW-11-02</v>
      </c>
      <c r="B1542" s="18" t="str">
        <f t="shared" si="74"/>
        <v>IT-SW-11-02Canal</v>
      </c>
      <c r="C1542"/>
      <c r="D1542" s="18" t="s">
        <v>3100</v>
      </c>
      <c r="E1542" t="s">
        <v>3183</v>
      </c>
      <c r="F1542" s="37" t="s">
        <v>3102</v>
      </c>
      <c r="G1542" s="18" t="str">
        <f t="shared" si="72"/>
        <v>Controles Empresariales</v>
      </c>
      <c r="H1542" s="18" t="s">
        <v>91</v>
      </c>
      <c r="I1542" s="18" t="s">
        <v>75</v>
      </c>
      <c r="J1542" t="s">
        <v>3182</v>
      </c>
      <c r="K1542" t="s">
        <v>3142</v>
      </c>
      <c r="L1542" s="79" t="s">
        <v>90</v>
      </c>
      <c r="M1542" s="79" t="s">
        <v>3105</v>
      </c>
      <c r="N1542" s="37" t="s">
        <v>3113</v>
      </c>
      <c r="O1542" s="37" t="s">
        <v>3107</v>
      </c>
      <c r="P1542" s="37" t="s">
        <v>3156</v>
      </c>
      <c r="Q1542" s="43" t="s">
        <v>3183</v>
      </c>
      <c r="R1542" s="80" t="s">
        <v>3109</v>
      </c>
      <c r="S1542" s="42">
        <v>181950</v>
      </c>
      <c r="T1542" s="84">
        <v>1</v>
      </c>
      <c r="U1542" s="83">
        <v>1</v>
      </c>
      <c r="V1542" s="45">
        <f>SUMIF(ResumenCotizacion!$C:$C,E1542,ResumenCotizacion!$P:$P)</f>
        <v>0</v>
      </c>
      <c r="W1542" s="75">
        <f>IF(H1542="USD",S1542*SolCotizacion!$J$18,S1542)</f>
        <v>181950</v>
      </c>
      <c r="X1542" s="3">
        <f>ROUND(W1542/(1-VLOOKUP("Total porcentaje:",ResumenCotizacion!$F:$H,3,0)),2)</f>
        <v>181950</v>
      </c>
      <c r="Y1542" s="3">
        <f t="shared" si="75"/>
        <v>0</v>
      </c>
    </row>
    <row r="1543" spans="1:25" ht="14.25" x14ac:dyDescent="0.2">
      <c r="A1543" s="18" t="str">
        <f t="shared" si="73"/>
        <v>Controles EmpresarialesCanalIT-SW-11-03</v>
      </c>
      <c r="B1543" s="18" t="str">
        <f t="shared" si="74"/>
        <v>IT-SW-11-03Canal</v>
      </c>
      <c r="C1543"/>
      <c r="D1543" s="18" t="s">
        <v>3100</v>
      </c>
      <c r="E1543" t="s">
        <v>3184</v>
      </c>
      <c r="F1543" s="37" t="s">
        <v>3102</v>
      </c>
      <c r="G1543" s="18" t="str">
        <f t="shared" si="72"/>
        <v>Controles Empresariales</v>
      </c>
      <c r="H1543" s="18" t="s">
        <v>91</v>
      </c>
      <c r="I1543" s="18" t="s">
        <v>75</v>
      </c>
      <c r="J1543" t="s">
        <v>3182</v>
      </c>
      <c r="K1543" t="s">
        <v>3142</v>
      </c>
      <c r="L1543" s="79" t="s">
        <v>90</v>
      </c>
      <c r="M1543" s="79" t="s">
        <v>3105</v>
      </c>
      <c r="N1543" s="37" t="s">
        <v>3113</v>
      </c>
      <c r="O1543" s="37" t="s">
        <v>3111</v>
      </c>
      <c r="P1543" s="37" t="s">
        <v>3156</v>
      </c>
      <c r="Q1543" s="43" t="s">
        <v>3184</v>
      </c>
      <c r="R1543" s="80" t="s">
        <v>3109</v>
      </c>
      <c r="S1543" s="42">
        <v>194450</v>
      </c>
      <c r="T1543" s="84">
        <v>1</v>
      </c>
      <c r="U1543" s="83">
        <v>1</v>
      </c>
      <c r="V1543" s="45">
        <f>SUMIF(ResumenCotizacion!$C:$C,E1543,ResumenCotizacion!$P:$P)</f>
        <v>0</v>
      </c>
      <c r="W1543" s="75">
        <f>IF(H1543="USD",S1543*SolCotizacion!$J$18,S1543)</f>
        <v>194450</v>
      </c>
      <c r="X1543" s="3">
        <f>ROUND(W1543/(1-VLOOKUP("Total porcentaje:",ResumenCotizacion!$F:$H,3,0)),2)</f>
        <v>194450</v>
      </c>
      <c r="Y1543" s="3">
        <f t="shared" si="75"/>
        <v>0</v>
      </c>
    </row>
    <row r="1544" spans="1:25" ht="14.25" x14ac:dyDescent="0.2">
      <c r="A1544" s="18" t="str">
        <f t="shared" si="73"/>
        <v>Controles EmpresarialesCanalIT-SW-11-04</v>
      </c>
      <c r="B1544" s="18" t="str">
        <f t="shared" si="74"/>
        <v>IT-SW-11-04Canal</v>
      </c>
      <c r="C1544"/>
      <c r="D1544" s="18" t="s">
        <v>3100</v>
      </c>
      <c r="E1544" t="s">
        <v>3185</v>
      </c>
      <c r="F1544" s="37" t="s">
        <v>3102</v>
      </c>
      <c r="G1544" s="18" t="str">
        <f t="shared" si="72"/>
        <v>Controles Empresariales</v>
      </c>
      <c r="H1544" s="18" t="s">
        <v>91</v>
      </c>
      <c r="I1544" s="18" t="s">
        <v>75</v>
      </c>
      <c r="J1544" t="s">
        <v>3182</v>
      </c>
      <c r="K1544" t="s">
        <v>3142</v>
      </c>
      <c r="L1544" s="79" t="s">
        <v>90</v>
      </c>
      <c r="M1544" s="79" t="s">
        <v>3105</v>
      </c>
      <c r="N1544" s="37" t="s">
        <v>3116</v>
      </c>
      <c r="O1544" s="37" t="s">
        <v>3107</v>
      </c>
      <c r="P1544" s="37" t="s">
        <v>3156</v>
      </c>
      <c r="Q1544" s="43" t="s">
        <v>3185</v>
      </c>
      <c r="R1544" s="80" t="s">
        <v>3109</v>
      </c>
      <c r="S1544" s="42">
        <v>181950</v>
      </c>
      <c r="T1544" s="84">
        <v>1</v>
      </c>
      <c r="U1544" s="83">
        <v>1</v>
      </c>
      <c r="V1544" s="45">
        <f>SUMIF(ResumenCotizacion!$C:$C,E1544,ResumenCotizacion!$P:$P)</f>
        <v>0</v>
      </c>
      <c r="W1544" s="75">
        <f>IF(H1544="USD",S1544*SolCotizacion!$J$18,S1544)</f>
        <v>181950</v>
      </c>
      <c r="X1544" s="3">
        <f>ROUND(W1544/(1-VLOOKUP("Total porcentaje:",ResumenCotizacion!$F:$H,3,0)),2)</f>
        <v>181950</v>
      </c>
      <c r="Y1544" s="3">
        <f t="shared" si="75"/>
        <v>0</v>
      </c>
    </row>
    <row r="1545" spans="1:25" ht="14.25" x14ac:dyDescent="0.2">
      <c r="A1545" s="18" t="str">
        <f t="shared" si="73"/>
        <v>Controles EmpresarialesCanalIT-SW-11-05</v>
      </c>
      <c r="B1545" s="18" t="str">
        <f t="shared" si="74"/>
        <v>IT-SW-11-05Canal</v>
      </c>
      <c r="C1545"/>
      <c r="D1545" s="18" t="s">
        <v>3100</v>
      </c>
      <c r="E1545" t="s">
        <v>3186</v>
      </c>
      <c r="F1545" s="37" t="s">
        <v>3102</v>
      </c>
      <c r="G1545" s="18" t="str">
        <f t="shared" si="72"/>
        <v>Controles Empresariales</v>
      </c>
      <c r="H1545" s="18" t="s">
        <v>91</v>
      </c>
      <c r="I1545" s="18" t="s">
        <v>75</v>
      </c>
      <c r="J1545" t="s">
        <v>3182</v>
      </c>
      <c r="K1545" t="s">
        <v>3142</v>
      </c>
      <c r="L1545" s="79" t="s">
        <v>90</v>
      </c>
      <c r="M1545" s="79" t="s">
        <v>3105</v>
      </c>
      <c r="N1545" s="37" t="s">
        <v>3116</v>
      </c>
      <c r="O1545" s="37" t="s">
        <v>3111</v>
      </c>
      <c r="P1545" s="37" t="s">
        <v>3156</v>
      </c>
      <c r="Q1545" s="43" t="s">
        <v>3186</v>
      </c>
      <c r="R1545" s="80" t="s">
        <v>3109</v>
      </c>
      <c r="S1545" s="42">
        <v>206950</v>
      </c>
      <c r="T1545" s="84">
        <v>1</v>
      </c>
      <c r="U1545" s="83">
        <v>1</v>
      </c>
      <c r="V1545" s="45">
        <f>SUMIF(ResumenCotizacion!$C:$C,E1545,ResumenCotizacion!$P:$P)</f>
        <v>0</v>
      </c>
      <c r="W1545" s="75">
        <f>IF(H1545="USD",S1545*SolCotizacion!$J$18,S1545)</f>
        <v>206950</v>
      </c>
      <c r="X1545" s="3">
        <f>ROUND(W1545/(1-VLOOKUP("Total porcentaje:",ResumenCotizacion!$F:$H,3,0)),2)</f>
        <v>206950</v>
      </c>
      <c r="Y1545" s="3">
        <f t="shared" si="75"/>
        <v>0</v>
      </c>
    </row>
    <row r="1546" spans="1:25" ht="14.25" x14ac:dyDescent="0.2">
      <c r="A1546" s="18" t="str">
        <f t="shared" si="73"/>
        <v>Controles EmpresarialesCanalIT-SW-11-06</v>
      </c>
      <c r="B1546" s="18" t="str">
        <f t="shared" si="74"/>
        <v>IT-SW-11-06Canal</v>
      </c>
      <c r="C1546"/>
      <c r="D1546" s="18" t="s">
        <v>3100</v>
      </c>
      <c r="E1546" t="s">
        <v>3187</v>
      </c>
      <c r="F1546" s="37" t="s">
        <v>3102</v>
      </c>
      <c r="G1546" s="18" t="str">
        <f t="shared" si="72"/>
        <v>Controles Empresariales</v>
      </c>
      <c r="H1546" s="18" t="s">
        <v>91</v>
      </c>
      <c r="I1546" s="18" t="s">
        <v>75</v>
      </c>
      <c r="J1546" t="s">
        <v>3182</v>
      </c>
      <c r="K1546" t="s">
        <v>3142</v>
      </c>
      <c r="L1546" s="79" t="s">
        <v>90</v>
      </c>
      <c r="M1546" s="79" t="s">
        <v>3105</v>
      </c>
      <c r="N1546" s="37" t="s">
        <v>3106</v>
      </c>
      <c r="O1546" s="37" t="s">
        <v>3107</v>
      </c>
      <c r="P1546" s="37" t="s">
        <v>3156</v>
      </c>
      <c r="Q1546" s="43" t="s">
        <v>3187</v>
      </c>
      <c r="R1546" s="80" t="s">
        <v>3109</v>
      </c>
      <c r="S1546" s="42">
        <v>181950</v>
      </c>
      <c r="T1546" s="84">
        <v>1</v>
      </c>
      <c r="U1546" s="83">
        <v>1</v>
      </c>
      <c r="V1546" s="45">
        <f>SUMIF(ResumenCotizacion!$C:$C,E1546,ResumenCotizacion!$P:$P)</f>
        <v>0</v>
      </c>
      <c r="W1546" s="75">
        <f>IF(H1546="USD",S1546*SolCotizacion!$J$18,S1546)</f>
        <v>181950</v>
      </c>
      <c r="X1546" s="3">
        <f>ROUND(W1546/(1-VLOOKUP("Total porcentaje:",ResumenCotizacion!$F:$H,3,0)),2)</f>
        <v>181950</v>
      </c>
      <c r="Y1546" s="3">
        <f t="shared" si="75"/>
        <v>0</v>
      </c>
    </row>
    <row r="1547" spans="1:25" ht="14.25" x14ac:dyDescent="0.2">
      <c r="A1547" s="18" t="str">
        <f t="shared" si="73"/>
        <v>UT Soft-IGCanalIT-SW-01-01</v>
      </c>
      <c r="B1547" s="18" t="str">
        <f t="shared" si="74"/>
        <v>IT-SW-01-01Canal</v>
      </c>
      <c r="C1547"/>
      <c r="D1547" s="18" t="s">
        <v>3188</v>
      </c>
      <c r="E1547" t="s">
        <v>3101</v>
      </c>
      <c r="F1547" s="37" t="s">
        <v>3102</v>
      </c>
      <c r="G1547" s="18" t="str">
        <f t="shared" si="72"/>
        <v>UT Soft-IG</v>
      </c>
      <c r="H1547" s="18" t="s">
        <v>91</v>
      </c>
      <c r="I1547" s="18" t="s">
        <v>75</v>
      </c>
      <c r="J1547" t="s">
        <v>3103</v>
      </c>
      <c r="K1547" t="s">
        <v>3104</v>
      </c>
      <c r="L1547" s="79" t="s">
        <v>90</v>
      </c>
      <c r="M1547" s="79" t="s">
        <v>3105</v>
      </c>
      <c r="N1547" s="37" t="s">
        <v>3106</v>
      </c>
      <c r="O1547" s="37" t="s">
        <v>3107</v>
      </c>
      <c r="P1547" s="37" t="s">
        <v>3108</v>
      </c>
      <c r="Q1547" s="43" t="s">
        <v>3101</v>
      </c>
      <c r="R1547" s="80" t="s">
        <v>3109</v>
      </c>
      <c r="S1547" s="42">
        <v>322000</v>
      </c>
      <c r="T1547" s="84">
        <v>1</v>
      </c>
      <c r="U1547" s="83">
        <v>1</v>
      </c>
      <c r="V1547" s="45">
        <f>SUMIF(ResumenCotizacion!$C:$C,E1547,ResumenCotizacion!$P:$P)</f>
        <v>0</v>
      </c>
      <c r="W1547" s="75">
        <f>IF(H1547="USD",S1547*SolCotizacion!$J$18,S1547)</f>
        <v>322000</v>
      </c>
      <c r="X1547" s="3">
        <f>ROUND(W1547/(1-VLOOKUP("Total porcentaje:",ResumenCotizacion!$F:$H,3,0)),2)</f>
        <v>322000</v>
      </c>
      <c r="Y1547" s="3">
        <f t="shared" si="75"/>
        <v>0</v>
      </c>
    </row>
    <row r="1548" spans="1:25" ht="14.25" x14ac:dyDescent="0.2">
      <c r="A1548" s="18" t="str">
        <f t="shared" si="73"/>
        <v>UT Soft-IGCanalIT-SW-01-02</v>
      </c>
      <c r="B1548" s="18" t="str">
        <f t="shared" si="74"/>
        <v>IT-SW-01-02Canal</v>
      </c>
      <c r="C1548"/>
      <c r="D1548" s="18" t="s">
        <v>3188</v>
      </c>
      <c r="E1548" t="s">
        <v>3110</v>
      </c>
      <c r="F1548" s="37" t="s">
        <v>3102</v>
      </c>
      <c r="G1548" s="18" t="str">
        <f t="shared" si="72"/>
        <v>UT Soft-IG</v>
      </c>
      <c r="H1548" s="18" t="s">
        <v>91</v>
      </c>
      <c r="I1548" s="18" t="s">
        <v>75</v>
      </c>
      <c r="J1548" t="s">
        <v>3103</v>
      </c>
      <c r="K1548" t="s">
        <v>3104</v>
      </c>
      <c r="L1548" s="79" t="s">
        <v>90</v>
      </c>
      <c r="M1548" s="79" t="s">
        <v>3105</v>
      </c>
      <c r="N1548" s="37" t="s">
        <v>3106</v>
      </c>
      <c r="O1548" s="37" t="s">
        <v>3111</v>
      </c>
      <c r="P1548" s="37" t="s">
        <v>3108</v>
      </c>
      <c r="Q1548" s="43" t="s">
        <v>3110</v>
      </c>
      <c r="R1548" s="80" t="s">
        <v>3109</v>
      </c>
      <c r="S1548" s="42">
        <v>402000</v>
      </c>
      <c r="T1548" s="84">
        <v>1</v>
      </c>
      <c r="U1548" s="83">
        <v>1</v>
      </c>
      <c r="V1548" s="45">
        <f>SUMIF(ResumenCotizacion!$C:$C,E1548,ResumenCotizacion!$P:$P)</f>
        <v>0</v>
      </c>
      <c r="W1548" s="75">
        <f>IF(H1548="USD",S1548*SolCotizacion!$J$18,S1548)</f>
        <v>402000</v>
      </c>
      <c r="X1548" s="3">
        <f>ROUND(W1548/(1-VLOOKUP("Total porcentaje:",ResumenCotizacion!$F:$H,3,0)),2)</f>
        <v>402000</v>
      </c>
      <c r="Y1548" s="3">
        <f t="shared" si="75"/>
        <v>0</v>
      </c>
    </row>
    <row r="1549" spans="1:25" ht="14.25" x14ac:dyDescent="0.2">
      <c r="A1549" s="18" t="str">
        <f t="shared" si="73"/>
        <v>UT Soft-IGCanalIT-SW-01-03</v>
      </c>
      <c r="B1549" s="18" t="str">
        <f t="shared" si="74"/>
        <v>IT-SW-01-03Canal</v>
      </c>
      <c r="C1549"/>
      <c r="D1549" s="18" t="s">
        <v>3188</v>
      </c>
      <c r="E1549" t="s">
        <v>3112</v>
      </c>
      <c r="F1549" s="37" t="s">
        <v>3102</v>
      </c>
      <c r="G1549" s="18" t="str">
        <f t="shared" si="72"/>
        <v>UT Soft-IG</v>
      </c>
      <c r="H1549" s="18" t="s">
        <v>91</v>
      </c>
      <c r="I1549" s="18" t="s">
        <v>75</v>
      </c>
      <c r="J1549" t="s">
        <v>3103</v>
      </c>
      <c r="K1549" t="s">
        <v>3104</v>
      </c>
      <c r="L1549" s="79" t="s">
        <v>90</v>
      </c>
      <c r="M1549" s="79" t="s">
        <v>3105</v>
      </c>
      <c r="N1549" s="37" t="s">
        <v>3113</v>
      </c>
      <c r="O1549" s="37" t="s">
        <v>3107</v>
      </c>
      <c r="P1549" s="37" t="s">
        <v>3108</v>
      </c>
      <c r="Q1549" s="43" t="s">
        <v>3112</v>
      </c>
      <c r="R1549" s="80" t="s">
        <v>3109</v>
      </c>
      <c r="S1549" s="42">
        <v>322000</v>
      </c>
      <c r="T1549" s="84">
        <v>1</v>
      </c>
      <c r="U1549" s="83">
        <v>1</v>
      </c>
      <c r="V1549" s="45">
        <f>SUMIF(ResumenCotizacion!$C:$C,E1549,ResumenCotizacion!$P:$P)</f>
        <v>0</v>
      </c>
      <c r="W1549" s="75">
        <f>IF(H1549="USD",S1549*SolCotizacion!$J$18,S1549)</f>
        <v>322000</v>
      </c>
      <c r="X1549" s="3">
        <f>ROUND(W1549/(1-VLOOKUP("Total porcentaje:",ResumenCotizacion!$F:$H,3,0)),2)</f>
        <v>322000</v>
      </c>
      <c r="Y1549" s="3">
        <f t="shared" si="75"/>
        <v>0</v>
      </c>
    </row>
    <row r="1550" spans="1:25" ht="14.25" x14ac:dyDescent="0.2">
      <c r="A1550" s="18" t="str">
        <f t="shared" si="73"/>
        <v>UT Soft-IGCanalIT-SW-01-04</v>
      </c>
      <c r="B1550" s="18" t="str">
        <f t="shared" si="74"/>
        <v>IT-SW-01-04Canal</v>
      </c>
      <c r="C1550"/>
      <c r="D1550" s="18" t="s">
        <v>3188</v>
      </c>
      <c r="E1550" t="s">
        <v>3114</v>
      </c>
      <c r="F1550" s="37" t="s">
        <v>3102</v>
      </c>
      <c r="G1550" s="18" t="str">
        <f t="shared" si="72"/>
        <v>UT Soft-IG</v>
      </c>
      <c r="H1550" s="18" t="s">
        <v>91</v>
      </c>
      <c r="I1550" s="18" t="s">
        <v>75</v>
      </c>
      <c r="J1550" t="s">
        <v>3103</v>
      </c>
      <c r="K1550" t="s">
        <v>3104</v>
      </c>
      <c r="L1550" s="79" t="s">
        <v>90</v>
      </c>
      <c r="M1550" s="79" t="s">
        <v>3105</v>
      </c>
      <c r="N1550" s="37" t="s">
        <v>3113</v>
      </c>
      <c r="O1550" s="37" t="s">
        <v>3111</v>
      </c>
      <c r="P1550" s="37" t="s">
        <v>3108</v>
      </c>
      <c r="Q1550" s="43" t="s">
        <v>3114</v>
      </c>
      <c r="R1550" s="80" t="s">
        <v>3109</v>
      </c>
      <c r="S1550" s="42">
        <v>482000</v>
      </c>
      <c r="T1550" s="84">
        <v>1</v>
      </c>
      <c r="U1550" s="83">
        <v>1</v>
      </c>
      <c r="V1550" s="45">
        <f>SUMIF(ResumenCotizacion!$C:$C,E1550,ResumenCotizacion!$P:$P)</f>
        <v>0</v>
      </c>
      <c r="W1550" s="75">
        <f>IF(H1550="USD",S1550*SolCotizacion!$J$18,S1550)</f>
        <v>482000</v>
      </c>
      <c r="X1550" s="3">
        <f>ROUND(W1550/(1-VLOOKUP("Total porcentaje:",ResumenCotizacion!$F:$H,3,0)),2)</f>
        <v>482000</v>
      </c>
      <c r="Y1550" s="3">
        <f t="shared" si="75"/>
        <v>0</v>
      </c>
    </row>
    <row r="1551" spans="1:25" ht="14.25" x14ac:dyDescent="0.2">
      <c r="A1551" s="18" t="str">
        <f t="shared" si="73"/>
        <v>UT Soft-IGCanalIT-SW-01-05</v>
      </c>
      <c r="B1551" s="18" t="str">
        <f t="shared" si="74"/>
        <v>IT-SW-01-05Canal</v>
      </c>
      <c r="C1551"/>
      <c r="D1551" s="18" t="s">
        <v>3188</v>
      </c>
      <c r="E1551" t="s">
        <v>3115</v>
      </c>
      <c r="F1551" s="37" t="s">
        <v>3102</v>
      </c>
      <c r="G1551" s="18" t="str">
        <f t="shared" ref="G1551:G1614" si="76">D1551</f>
        <v>UT Soft-IG</v>
      </c>
      <c r="H1551" s="18" t="s">
        <v>91</v>
      </c>
      <c r="I1551" s="18" t="s">
        <v>75</v>
      </c>
      <c r="J1551" t="s">
        <v>3103</v>
      </c>
      <c r="K1551" t="s">
        <v>3104</v>
      </c>
      <c r="L1551" s="79" t="s">
        <v>90</v>
      </c>
      <c r="M1551" s="79" t="s">
        <v>3105</v>
      </c>
      <c r="N1551" s="37" t="s">
        <v>3116</v>
      </c>
      <c r="O1551" s="37" t="s">
        <v>3107</v>
      </c>
      <c r="P1551" s="37" t="s">
        <v>3108</v>
      </c>
      <c r="Q1551" s="43" t="s">
        <v>3115</v>
      </c>
      <c r="R1551" s="80" t="s">
        <v>3109</v>
      </c>
      <c r="S1551" s="42">
        <v>322000</v>
      </c>
      <c r="T1551" s="84">
        <v>1</v>
      </c>
      <c r="U1551" s="83">
        <v>1</v>
      </c>
      <c r="V1551" s="45">
        <f>SUMIF(ResumenCotizacion!$C:$C,E1551,ResumenCotizacion!$P:$P)</f>
        <v>0</v>
      </c>
      <c r="W1551" s="75">
        <f>IF(H1551="USD",S1551*SolCotizacion!$J$18,S1551)</f>
        <v>322000</v>
      </c>
      <c r="X1551" s="3">
        <f>ROUND(W1551/(1-VLOOKUP("Total porcentaje:",ResumenCotizacion!$F:$H,3,0)),2)</f>
        <v>322000</v>
      </c>
      <c r="Y1551" s="3">
        <f t="shared" si="75"/>
        <v>0</v>
      </c>
    </row>
    <row r="1552" spans="1:25" ht="14.25" x14ac:dyDescent="0.2">
      <c r="A1552" s="18" t="str">
        <f t="shared" si="73"/>
        <v>UT Soft-IGCanalIT-SW-01-06</v>
      </c>
      <c r="B1552" s="18" t="str">
        <f t="shared" si="74"/>
        <v>IT-SW-01-06Canal</v>
      </c>
      <c r="C1552"/>
      <c r="D1552" s="18" t="s">
        <v>3188</v>
      </c>
      <c r="E1552" t="s">
        <v>3117</v>
      </c>
      <c r="F1552" s="37" t="s">
        <v>3102</v>
      </c>
      <c r="G1552" s="18" t="str">
        <f t="shared" si="76"/>
        <v>UT Soft-IG</v>
      </c>
      <c r="H1552" s="18" t="s">
        <v>91</v>
      </c>
      <c r="I1552" s="18" t="s">
        <v>75</v>
      </c>
      <c r="J1552" t="s">
        <v>3103</v>
      </c>
      <c r="K1552" t="s">
        <v>3104</v>
      </c>
      <c r="L1552" s="79" t="s">
        <v>90</v>
      </c>
      <c r="M1552" s="79" t="s">
        <v>3105</v>
      </c>
      <c r="N1552" s="37" t="s">
        <v>3116</v>
      </c>
      <c r="O1552" s="37" t="s">
        <v>3111</v>
      </c>
      <c r="P1552" s="37" t="s">
        <v>3108</v>
      </c>
      <c r="Q1552" s="43" t="s">
        <v>3117</v>
      </c>
      <c r="R1552" s="80" t="s">
        <v>3109</v>
      </c>
      <c r="S1552" s="42">
        <v>563000</v>
      </c>
      <c r="T1552" s="84">
        <v>1</v>
      </c>
      <c r="U1552" s="83">
        <v>1</v>
      </c>
      <c r="V1552" s="45">
        <f>SUMIF(ResumenCotizacion!$C:$C,E1552,ResumenCotizacion!$P:$P)</f>
        <v>0</v>
      </c>
      <c r="W1552" s="75">
        <f>IF(H1552="USD",S1552*SolCotizacion!$J$18,S1552)</f>
        <v>563000</v>
      </c>
      <c r="X1552" s="3">
        <f>ROUND(W1552/(1-VLOOKUP("Total porcentaje:",ResumenCotizacion!$F:$H,3,0)),2)</f>
        <v>563000</v>
      </c>
      <c r="Y1552" s="3">
        <f t="shared" si="75"/>
        <v>0</v>
      </c>
    </row>
    <row r="1553" spans="1:25" ht="14.25" x14ac:dyDescent="0.2">
      <c r="A1553" s="18" t="str">
        <f t="shared" si="73"/>
        <v>UT Soft-IGCanalIT-SW-02-01</v>
      </c>
      <c r="B1553" s="18" t="str">
        <f t="shared" si="74"/>
        <v>IT-SW-02-01Canal</v>
      </c>
      <c r="C1553"/>
      <c r="D1553" s="18" t="s">
        <v>3188</v>
      </c>
      <c r="E1553" t="s">
        <v>3118</v>
      </c>
      <c r="F1553" s="37" t="s">
        <v>3102</v>
      </c>
      <c r="G1553" s="18" t="str">
        <f t="shared" si="76"/>
        <v>UT Soft-IG</v>
      </c>
      <c r="H1553" s="18" t="s">
        <v>91</v>
      </c>
      <c r="I1553" s="18" t="s">
        <v>75</v>
      </c>
      <c r="J1553" t="s">
        <v>3119</v>
      </c>
      <c r="K1553" t="s">
        <v>3120</v>
      </c>
      <c r="L1553" s="79" t="s">
        <v>90</v>
      </c>
      <c r="M1553" s="79" t="s">
        <v>3105</v>
      </c>
      <c r="N1553" s="37" t="s">
        <v>3106</v>
      </c>
      <c r="O1553" s="37" t="s">
        <v>3107</v>
      </c>
      <c r="P1553" s="37" t="s">
        <v>3108</v>
      </c>
      <c r="Q1553" s="43" t="s">
        <v>3118</v>
      </c>
      <c r="R1553" s="80" t="s">
        <v>3109</v>
      </c>
      <c r="S1553" s="42">
        <v>322000</v>
      </c>
      <c r="T1553" s="84">
        <v>1</v>
      </c>
      <c r="U1553" s="83">
        <v>1</v>
      </c>
      <c r="V1553" s="45">
        <f>SUMIF(ResumenCotizacion!$C:$C,E1553,ResumenCotizacion!$P:$P)</f>
        <v>0</v>
      </c>
      <c r="W1553" s="75">
        <f>IF(H1553="USD",S1553*SolCotizacion!$J$18,S1553)</f>
        <v>322000</v>
      </c>
      <c r="X1553" s="3">
        <f>ROUND(W1553/(1-VLOOKUP("Total porcentaje:",ResumenCotizacion!$F:$H,3,0)),2)</f>
        <v>322000</v>
      </c>
      <c r="Y1553" s="3">
        <f t="shared" si="75"/>
        <v>0</v>
      </c>
    </row>
    <row r="1554" spans="1:25" ht="14.25" x14ac:dyDescent="0.2">
      <c r="A1554" s="18" t="str">
        <f t="shared" si="73"/>
        <v>UT Soft-IGCanalIT-SW-02-02</v>
      </c>
      <c r="B1554" s="18" t="str">
        <f t="shared" si="74"/>
        <v>IT-SW-02-02Canal</v>
      </c>
      <c r="C1554"/>
      <c r="D1554" s="18" t="s">
        <v>3188</v>
      </c>
      <c r="E1554" t="s">
        <v>3121</v>
      </c>
      <c r="F1554" s="37" t="s">
        <v>3102</v>
      </c>
      <c r="G1554" s="18" t="str">
        <f t="shared" si="76"/>
        <v>UT Soft-IG</v>
      </c>
      <c r="H1554" s="18" t="s">
        <v>91</v>
      </c>
      <c r="I1554" s="18" t="s">
        <v>75</v>
      </c>
      <c r="J1554" t="s">
        <v>3119</v>
      </c>
      <c r="K1554" t="s">
        <v>3120</v>
      </c>
      <c r="L1554" s="79" t="s">
        <v>90</v>
      </c>
      <c r="M1554" s="79" t="s">
        <v>3105</v>
      </c>
      <c r="N1554" s="37" t="s">
        <v>3106</v>
      </c>
      <c r="O1554" s="37" t="s">
        <v>3111</v>
      </c>
      <c r="P1554" s="37" t="s">
        <v>3108</v>
      </c>
      <c r="Q1554" s="43" t="s">
        <v>3121</v>
      </c>
      <c r="R1554" s="80" t="s">
        <v>3109</v>
      </c>
      <c r="S1554" s="42">
        <v>402000</v>
      </c>
      <c r="T1554" s="84">
        <v>1</v>
      </c>
      <c r="U1554" s="83">
        <v>1</v>
      </c>
      <c r="V1554" s="45">
        <f>SUMIF(ResumenCotizacion!$C:$C,E1554,ResumenCotizacion!$P:$P)</f>
        <v>0</v>
      </c>
      <c r="W1554" s="75">
        <f>IF(H1554="USD",S1554*SolCotizacion!$J$18,S1554)</f>
        <v>402000</v>
      </c>
      <c r="X1554" s="3">
        <f>ROUND(W1554/(1-VLOOKUP("Total porcentaje:",ResumenCotizacion!$F:$H,3,0)),2)</f>
        <v>402000</v>
      </c>
      <c r="Y1554" s="3">
        <f t="shared" si="75"/>
        <v>0</v>
      </c>
    </row>
    <row r="1555" spans="1:25" ht="14.25" x14ac:dyDescent="0.2">
      <c r="A1555" s="18" t="str">
        <f t="shared" si="73"/>
        <v>UT Soft-IGCanalIT-SW-02-03</v>
      </c>
      <c r="B1555" s="18" t="str">
        <f t="shared" si="74"/>
        <v>IT-SW-02-03Canal</v>
      </c>
      <c r="C1555"/>
      <c r="D1555" s="18" t="s">
        <v>3188</v>
      </c>
      <c r="E1555" t="s">
        <v>3122</v>
      </c>
      <c r="F1555" s="37" t="s">
        <v>3102</v>
      </c>
      <c r="G1555" s="18" t="str">
        <f t="shared" si="76"/>
        <v>UT Soft-IG</v>
      </c>
      <c r="H1555" s="18" t="s">
        <v>91</v>
      </c>
      <c r="I1555" s="18" t="s">
        <v>75</v>
      </c>
      <c r="J1555" t="s">
        <v>3119</v>
      </c>
      <c r="K1555" t="s">
        <v>3120</v>
      </c>
      <c r="L1555" s="79" t="s">
        <v>90</v>
      </c>
      <c r="M1555" s="79" t="s">
        <v>3105</v>
      </c>
      <c r="N1555" s="37" t="s">
        <v>3113</v>
      </c>
      <c r="O1555" s="37" t="s">
        <v>3107</v>
      </c>
      <c r="P1555" s="37" t="s">
        <v>3108</v>
      </c>
      <c r="Q1555" s="43" t="s">
        <v>3122</v>
      </c>
      <c r="R1555" s="80" t="s">
        <v>3109</v>
      </c>
      <c r="S1555" s="42">
        <v>322000</v>
      </c>
      <c r="T1555" s="84">
        <v>1</v>
      </c>
      <c r="U1555" s="83">
        <v>1</v>
      </c>
      <c r="V1555" s="45">
        <f>SUMIF(ResumenCotizacion!$C:$C,E1555,ResumenCotizacion!$P:$P)</f>
        <v>0</v>
      </c>
      <c r="W1555" s="75">
        <f>IF(H1555="USD",S1555*SolCotizacion!$J$18,S1555)</f>
        <v>322000</v>
      </c>
      <c r="X1555" s="3">
        <f>ROUND(W1555/(1-VLOOKUP("Total porcentaje:",ResumenCotizacion!$F:$H,3,0)),2)</f>
        <v>322000</v>
      </c>
      <c r="Y1555" s="3">
        <f t="shared" si="75"/>
        <v>0</v>
      </c>
    </row>
    <row r="1556" spans="1:25" ht="14.25" x14ac:dyDescent="0.2">
      <c r="A1556" s="18" t="str">
        <f t="shared" si="73"/>
        <v>UT Soft-IGCanalIT-SW-02-04</v>
      </c>
      <c r="B1556" s="18" t="str">
        <f t="shared" si="74"/>
        <v>IT-SW-02-04Canal</v>
      </c>
      <c r="C1556"/>
      <c r="D1556" s="18" t="s">
        <v>3188</v>
      </c>
      <c r="E1556" t="s">
        <v>3123</v>
      </c>
      <c r="F1556" s="37" t="s">
        <v>3102</v>
      </c>
      <c r="G1556" s="18" t="str">
        <f t="shared" si="76"/>
        <v>UT Soft-IG</v>
      </c>
      <c r="H1556" s="18" t="s">
        <v>91</v>
      </c>
      <c r="I1556" s="18" t="s">
        <v>75</v>
      </c>
      <c r="J1556" t="s">
        <v>3119</v>
      </c>
      <c r="K1556" t="s">
        <v>3120</v>
      </c>
      <c r="L1556" s="79" t="s">
        <v>90</v>
      </c>
      <c r="M1556" s="79" t="s">
        <v>3105</v>
      </c>
      <c r="N1556" s="37" t="s">
        <v>3113</v>
      </c>
      <c r="O1556" s="37" t="s">
        <v>3111</v>
      </c>
      <c r="P1556" s="37" t="s">
        <v>3108</v>
      </c>
      <c r="Q1556" s="43" t="s">
        <v>3123</v>
      </c>
      <c r="R1556" s="80" t="s">
        <v>3109</v>
      </c>
      <c r="S1556" s="42">
        <v>482000</v>
      </c>
      <c r="T1556" s="84">
        <v>1</v>
      </c>
      <c r="U1556" s="83">
        <v>1</v>
      </c>
      <c r="V1556" s="45">
        <f>SUMIF(ResumenCotizacion!$C:$C,E1556,ResumenCotizacion!$P:$P)</f>
        <v>0</v>
      </c>
      <c r="W1556" s="75">
        <f>IF(H1556="USD",S1556*SolCotizacion!$J$18,S1556)</f>
        <v>482000</v>
      </c>
      <c r="X1556" s="3">
        <f>ROUND(W1556/(1-VLOOKUP("Total porcentaje:",ResumenCotizacion!$F:$H,3,0)),2)</f>
        <v>482000</v>
      </c>
      <c r="Y1556" s="3">
        <f t="shared" si="75"/>
        <v>0</v>
      </c>
    </row>
    <row r="1557" spans="1:25" ht="14.25" x14ac:dyDescent="0.2">
      <c r="A1557" s="18" t="str">
        <f t="shared" si="73"/>
        <v>UT Soft-IGCanalIT-SW-02-05</v>
      </c>
      <c r="B1557" s="18" t="str">
        <f t="shared" si="74"/>
        <v>IT-SW-02-05Canal</v>
      </c>
      <c r="C1557"/>
      <c r="D1557" s="18" t="s">
        <v>3188</v>
      </c>
      <c r="E1557" t="s">
        <v>3124</v>
      </c>
      <c r="F1557" s="37" t="s">
        <v>3102</v>
      </c>
      <c r="G1557" s="18" t="str">
        <f t="shared" si="76"/>
        <v>UT Soft-IG</v>
      </c>
      <c r="H1557" s="18" t="s">
        <v>91</v>
      </c>
      <c r="I1557" s="18" t="s">
        <v>75</v>
      </c>
      <c r="J1557" t="s">
        <v>3119</v>
      </c>
      <c r="K1557" t="s">
        <v>3120</v>
      </c>
      <c r="L1557" s="79" t="s">
        <v>90</v>
      </c>
      <c r="M1557" s="79" t="s">
        <v>3105</v>
      </c>
      <c r="N1557" s="37" t="s">
        <v>3116</v>
      </c>
      <c r="O1557" s="37" t="s">
        <v>3107</v>
      </c>
      <c r="P1557" s="37" t="s">
        <v>3108</v>
      </c>
      <c r="Q1557" s="43" t="s">
        <v>3124</v>
      </c>
      <c r="R1557" s="80" t="s">
        <v>3109</v>
      </c>
      <c r="S1557" s="42">
        <v>322000</v>
      </c>
      <c r="T1557" s="84">
        <v>1</v>
      </c>
      <c r="U1557" s="83">
        <v>1</v>
      </c>
      <c r="V1557" s="45">
        <f>SUMIF(ResumenCotizacion!$C:$C,E1557,ResumenCotizacion!$P:$P)</f>
        <v>0</v>
      </c>
      <c r="W1557" s="75">
        <f>IF(H1557="USD",S1557*SolCotizacion!$J$18,S1557)</f>
        <v>322000</v>
      </c>
      <c r="X1557" s="3">
        <f>ROUND(W1557/(1-VLOOKUP("Total porcentaje:",ResumenCotizacion!$F:$H,3,0)),2)</f>
        <v>322000</v>
      </c>
      <c r="Y1557" s="3">
        <f t="shared" si="75"/>
        <v>0</v>
      </c>
    </row>
    <row r="1558" spans="1:25" ht="14.25" x14ac:dyDescent="0.2">
      <c r="A1558" s="18" t="str">
        <f t="shared" si="73"/>
        <v>UT Soft-IGCanalIT-SW-02-06</v>
      </c>
      <c r="B1558" s="18" t="str">
        <f t="shared" si="74"/>
        <v>IT-SW-02-06Canal</v>
      </c>
      <c r="C1558"/>
      <c r="D1558" s="18" t="s">
        <v>3188</v>
      </c>
      <c r="E1558" t="s">
        <v>3125</v>
      </c>
      <c r="F1558" s="37" t="s">
        <v>3102</v>
      </c>
      <c r="G1558" s="18" t="str">
        <f t="shared" si="76"/>
        <v>UT Soft-IG</v>
      </c>
      <c r="H1558" s="18" t="s">
        <v>91</v>
      </c>
      <c r="I1558" s="18" t="s">
        <v>75</v>
      </c>
      <c r="J1558" t="s">
        <v>3119</v>
      </c>
      <c r="K1558" t="s">
        <v>3120</v>
      </c>
      <c r="L1558" s="79" t="s">
        <v>90</v>
      </c>
      <c r="M1558" s="79" t="s">
        <v>3105</v>
      </c>
      <c r="N1558" s="37" t="s">
        <v>3116</v>
      </c>
      <c r="O1558" s="37" t="s">
        <v>3111</v>
      </c>
      <c r="P1558" s="37" t="s">
        <v>3108</v>
      </c>
      <c r="Q1558" s="43" t="s">
        <v>3125</v>
      </c>
      <c r="R1558" s="80" t="s">
        <v>3109</v>
      </c>
      <c r="S1558" s="42">
        <v>563000</v>
      </c>
      <c r="T1558" s="84">
        <v>1</v>
      </c>
      <c r="U1558" s="83">
        <v>1</v>
      </c>
      <c r="V1558" s="45">
        <f>SUMIF(ResumenCotizacion!$C:$C,E1558,ResumenCotizacion!$P:$P)</f>
        <v>0</v>
      </c>
      <c r="W1558" s="75">
        <f>IF(H1558="USD",S1558*SolCotizacion!$J$18,S1558)</f>
        <v>563000</v>
      </c>
      <c r="X1558" s="3">
        <f>ROUND(W1558/(1-VLOOKUP("Total porcentaje:",ResumenCotizacion!$F:$H,3,0)),2)</f>
        <v>563000</v>
      </c>
      <c r="Y1558" s="3">
        <f t="shared" si="75"/>
        <v>0</v>
      </c>
    </row>
    <row r="1559" spans="1:25" ht="14.25" x14ac:dyDescent="0.2">
      <c r="A1559" s="18" t="str">
        <f t="shared" si="73"/>
        <v>UT Soft-IGCanalIT-SW-03-01</v>
      </c>
      <c r="B1559" s="18" t="str">
        <f t="shared" si="74"/>
        <v>IT-SW-03-01Canal</v>
      </c>
      <c r="C1559"/>
      <c r="D1559" s="18" t="s">
        <v>3188</v>
      </c>
      <c r="E1559" t="s">
        <v>3126</v>
      </c>
      <c r="F1559" s="37" t="s">
        <v>3102</v>
      </c>
      <c r="G1559" s="18" t="str">
        <f t="shared" si="76"/>
        <v>UT Soft-IG</v>
      </c>
      <c r="H1559" s="18" t="s">
        <v>91</v>
      </c>
      <c r="I1559" s="18" t="s">
        <v>75</v>
      </c>
      <c r="J1559" t="s">
        <v>3127</v>
      </c>
      <c r="K1559" t="s">
        <v>3104</v>
      </c>
      <c r="L1559" s="79" t="s">
        <v>90</v>
      </c>
      <c r="M1559" s="79" t="s">
        <v>3105</v>
      </c>
      <c r="N1559" s="37" t="s">
        <v>3106</v>
      </c>
      <c r="O1559" s="37" t="s">
        <v>3107</v>
      </c>
      <c r="P1559" s="37" t="s">
        <v>3108</v>
      </c>
      <c r="Q1559" s="43" t="s">
        <v>3126</v>
      </c>
      <c r="R1559" s="80" t="s">
        <v>3109</v>
      </c>
      <c r="S1559" s="42">
        <v>402000</v>
      </c>
      <c r="T1559" s="84">
        <v>1</v>
      </c>
      <c r="U1559" s="83">
        <v>1</v>
      </c>
      <c r="V1559" s="45">
        <f>SUMIF(ResumenCotizacion!$C:$C,E1559,ResumenCotizacion!$P:$P)</f>
        <v>0</v>
      </c>
      <c r="W1559" s="75">
        <f>IF(H1559="USD",S1559*SolCotizacion!$J$18,S1559)</f>
        <v>402000</v>
      </c>
      <c r="X1559" s="3">
        <f>ROUND(W1559/(1-VLOOKUP("Total porcentaje:",ResumenCotizacion!$F:$H,3,0)),2)</f>
        <v>402000</v>
      </c>
      <c r="Y1559" s="3">
        <f t="shared" si="75"/>
        <v>0</v>
      </c>
    </row>
    <row r="1560" spans="1:25" ht="14.25" x14ac:dyDescent="0.2">
      <c r="A1560" s="18" t="str">
        <f t="shared" si="73"/>
        <v>UT Soft-IGCanalIT-SW-03-02</v>
      </c>
      <c r="B1560" s="18" t="str">
        <f t="shared" si="74"/>
        <v>IT-SW-03-02Canal</v>
      </c>
      <c r="C1560"/>
      <c r="D1560" s="18" t="s">
        <v>3188</v>
      </c>
      <c r="E1560" t="s">
        <v>3128</v>
      </c>
      <c r="F1560" s="37" t="s">
        <v>3102</v>
      </c>
      <c r="G1560" s="18" t="str">
        <f t="shared" si="76"/>
        <v>UT Soft-IG</v>
      </c>
      <c r="H1560" s="18" t="s">
        <v>91</v>
      </c>
      <c r="I1560" s="18" t="s">
        <v>75</v>
      </c>
      <c r="J1560" t="s">
        <v>3127</v>
      </c>
      <c r="K1560" t="s">
        <v>3104</v>
      </c>
      <c r="L1560" s="79" t="s">
        <v>90</v>
      </c>
      <c r="M1560" s="79" t="s">
        <v>3105</v>
      </c>
      <c r="N1560" s="37" t="s">
        <v>3106</v>
      </c>
      <c r="O1560" s="37" t="s">
        <v>3111</v>
      </c>
      <c r="P1560" s="37" t="s">
        <v>3108</v>
      </c>
      <c r="Q1560" s="43" t="s">
        <v>3128</v>
      </c>
      <c r="R1560" s="80" t="s">
        <v>3109</v>
      </c>
      <c r="S1560" s="42">
        <v>482000</v>
      </c>
      <c r="T1560" s="84">
        <v>1</v>
      </c>
      <c r="U1560" s="83">
        <v>1</v>
      </c>
      <c r="V1560" s="45">
        <f>SUMIF(ResumenCotizacion!$C:$C,E1560,ResumenCotizacion!$P:$P)</f>
        <v>0</v>
      </c>
      <c r="W1560" s="75">
        <f>IF(H1560="USD",S1560*SolCotizacion!$J$18,S1560)</f>
        <v>482000</v>
      </c>
      <c r="X1560" s="3">
        <f>ROUND(W1560/(1-VLOOKUP("Total porcentaje:",ResumenCotizacion!$F:$H,3,0)),2)</f>
        <v>482000</v>
      </c>
      <c r="Y1560" s="3">
        <f t="shared" si="75"/>
        <v>0</v>
      </c>
    </row>
    <row r="1561" spans="1:25" ht="14.25" x14ac:dyDescent="0.2">
      <c r="A1561" s="18" t="str">
        <f t="shared" si="73"/>
        <v>UT Soft-IGCanalIT-SW-03-03</v>
      </c>
      <c r="B1561" s="18" t="str">
        <f t="shared" si="74"/>
        <v>IT-SW-03-03Canal</v>
      </c>
      <c r="C1561"/>
      <c r="D1561" s="18" t="s">
        <v>3188</v>
      </c>
      <c r="E1561" t="s">
        <v>3129</v>
      </c>
      <c r="F1561" s="37" t="s">
        <v>3102</v>
      </c>
      <c r="G1561" s="18" t="str">
        <f t="shared" si="76"/>
        <v>UT Soft-IG</v>
      </c>
      <c r="H1561" s="18" t="s">
        <v>91</v>
      </c>
      <c r="I1561" s="18" t="s">
        <v>75</v>
      </c>
      <c r="J1561" t="s">
        <v>3127</v>
      </c>
      <c r="K1561" t="s">
        <v>3104</v>
      </c>
      <c r="L1561" s="79" t="s">
        <v>90</v>
      </c>
      <c r="M1561" s="79" t="s">
        <v>3105</v>
      </c>
      <c r="N1561" s="37" t="s">
        <v>3113</v>
      </c>
      <c r="O1561" s="37" t="s">
        <v>3107</v>
      </c>
      <c r="P1561" s="37" t="s">
        <v>3108</v>
      </c>
      <c r="Q1561" s="43" t="s">
        <v>3129</v>
      </c>
      <c r="R1561" s="80" t="s">
        <v>3109</v>
      </c>
      <c r="S1561" s="42">
        <v>402000</v>
      </c>
      <c r="T1561" s="84">
        <v>1</v>
      </c>
      <c r="U1561" s="83">
        <v>1</v>
      </c>
      <c r="V1561" s="45">
        <f>SUMIF(ResumenCotizacion!$C:$C,E1561,ResumenCotizacion!$P:$P)</f>
        <v>0</v>
      </c>
      <c r="W1561" s="75">
        <f>IF(H1561="USD",S1561*SolCotizacion!$J$18,S1561)</f>
        <v>402000</v>
      </c>
      <c r="X1561" s="3">
        <f>ROUND(W1561/(1-VLOOKUP("Total porcentaje:",ResumenCotizacion!$F:$H,3,0)),2)</f>
        <v>402000</v>
      </c>
      <c r="Y1561" s="3">
        <f t="shared" si="75"/>
        <v>0</v>
      </c>
    </row>
    <row r="1562" spans="1:25" ht="14.25" x14ac:dyDescent="0.2">
      <c r="A1562" s="18" t="str">
        <f t="shared" si="73"/>
        <v>UT Soft-IGCanalIT-SW-03-04</v>
      </c>
      <c r="B1562" s="18" t="str">
        <f t="shared" si="74"/>
        <v>IT-SW-03-04Canal</v>
      </c>
      <c r="C1562"/>
      <c r="D1562" s="18" t="s">
        <v>3188</v>
      </c>
      <c r="E1562" t="s">
        <v>3130</v>
      </c>
      <c r="F1562" s="37" t="s">
        <v>3102</v>
      </c>
      <c r="G1562" s="18" t="str">
        <f t="shared" si="76"/>
        <v>UT Soft-IG</v>
      </c>
      <c r="H1562" s="18" t="s">
        <v>91</v>
      </c>
      <c r="I1562" s="18" t="s">
        <v>75</v>
      </c>
      <c r="J1562" t="s">
        <v>3127</v>
      </c>
      <c r="K1562" t="s">
        <v>3104</v>
      </c>
      <c r="L1562" s="79" t="s">
        <v>90</v>
      </c>
      <c r="M1562" s="79" t="s">
        <v>3105</v>
      </c>
      <c r="N1562" s="37" t="s">
        <v>3113</v>
      </c>
      <c r="O1562" s="37" t="s">
        <v>3111</v>
      </c>
      <c r="P1562" s="37" t="s">
        <v>3108</v>
      </c>
      <c r="Q1562" s="43" t="s">
        <v>3130</v>
      </c>
      <c r="R1562" s="80" t="s">
        <v>3109</v>
      </c>
      <c r="S1562" s="42">
        <v>563000</v>
      </c>
      <c r="T1562" s="84">
        <v>1</v>
      </c>
      <c r="U1562" s="83">
        <v>1</v>
      </c>
      <c r="V1562" s="45">
        <f>SUMIF(ResumenCotizacion!$C:$C,E1562,ResumenCotizacion!$P:$P)</f>
        <v>0</v>
      </c>
      <c r="W1562" s="75">
        <f>IF(H1562="USD",S1562*SolCotizacion!$J$18,S1562)</f>
        <v>563000</v>
      </c>
      <c r="X1562" s="3">
        <f>ROUND(W1562/(1-VLOOKUP("Total porcentaje:",ResumenCotizacion!$F:$H,3,0)),2)</f>
        <v>563000</v>
      </c>
      <c r="Y1562" s="3">
        <f t="shared" si="75"/>
        <v>0</v>
      </c>
    </row>
    <row r="1563" spans="1:25" ht="14.25" x14ac:dyDescent="0.2">
      <c r="A1563" s="18" t="str">
        <f t="shared" si="73"/>
        <v>UT Soft-IGCanalIT-SW-03-05</v>
      </c>
      <c r="B1563" s="18" t="str">
        <f t="shared" si="74"/>
        <v>IT-SW-03-05Canal</v>
      </c>
      <c r="C1563"/>
      <c r="D1563" s="18" t="s">
        <v>3188</v>
      </c>
      <c r="E1563" t="s">
        <v>3131</v>
      </c>
      <c r="F1563" s="37" t="s">
        <v>3102</v>
      </c>
      <c r="G1563" s="18" t="str">
        <f t="shared" si="76"/>
        <v>UT Soft-IG</v>
      </c>
      <c r="H1563" s="18" t="s">
        <v>91</v>
      </c>
      <c r="I1563" s="18" t="s">
        <v>75</v>
      </c>
      <c r="J1563" t="s">
        <v>3127</v>
      </c>
      <c r="K1563" t="s">
        <v>3104</v>
      </c>
      <c r="L1563" s="79" t="s">
        <v>90</v>
      </c>
      <c r="M1563" s="79" t="s">
        <v>3105</v>
      </c>
      <c r="N1563" s="37" t="s">
        <v>3116</v>
      </c>
      <c r="O1563" s="37" t="s">
        <v>3107</v>
      </c>
      <c r="P1563" s="37" t="s">
        <v>3108</v>
      </c>
      <c r="Q1563" s="43" t="s">
        <v>3131</v>
      </c>
      <c r="R1563" s="80" t="s">
        <v>3109</v>
      </c>
      <c r="S1563" s="42">
        <v>402000</v>
      </c>
      <c r="T1563" s="84">
        <v>1</v>
      </c>
      <c r="U1563" s="83">
        <v>1</v>
      </c>
      <c r="V1563" s="45">
        <f>SUMIF(ResumenCotizacion!$C:$C,E1563,ResumenCotizacion!$P:$P)</f>
        <v>0</v>
      </c>
      <c r="W1563" s="75">
        <f>IF(H1563="USD",S1563*SolCotizacion!$J$18,S1563)</f>
        <v>402000</v>
      </c>
      <c r="X1563" s="3">
        <f>ROUND(W1563/(1-VLOOKUP("Total porcentaje:",ResumenCotizacion!$F:$H,3,0)),2)</f>
        <v>402000</v>
      </c>
      <c r="Y1563" s="3">
        <f t="shared" si="75"/>
        <v>0</v>
      </c>
    </row>
    <row r="1564" spans="1:25" ht="14.25" x14ac:dyDescent="0.2">
      <c r="A1564" s="18" t="str">
        <f t="shared" si="73"/>
        <v>UT Soft-IGCanalIT-SW-03-06</v>
      </c>
      <c r="B1564" s="18" t="str">
        <f t="shared" si="74"/>
        <v>IT-SW-03-06Canal</v>
      </c>
      <c r="C1564"/>
      <c r="D1564" s="18" t="s">
        <v>3188</v>
      </c>
      <c r="E1564" t="s">
        <v>3132</v>
      </c>
      <c r="F1564" s="37" t="s">
        <v>3102</v>
      </c>
      <c r="G1564" s="18" t="str">
        <f t="shared" si="76"/>
        <v>UT Soft-IG</v>
      </c>
      <c r="H1564" s="18" t="s">
        <v>91</v>
      </c>
      <c r="I1564" s="18" t="s">
        <v>75</v>
      </c>
      <c r="J1564" t="s">
        <v>3127</v>
      </c>
      <c r="K1564" t="s">
        <v>3104</v>
      </c>
      <c r="L1564" s="79" t="s">
        <v>90</v>
      </c>
      <c r="M1564" s="79" t="s">
        <v>3105</v>
      </c>
      <c r="N1564" s="37" t="s">
        <v>3116</v>
      </c>
      <c r="O1564" s="37" t="s">
        <v>3111</v>
      </c>
      <c r="P1564" s="37" t="s">
        <v>3108</v>
      </c>
      <c r="Q1564" s="43" t="s">
        <v>3132</v>
      </c>
      <c r="R1564" s="80" t="s">
        <v>3109</v>
      </c>
      <c r="S1564" s="42">
        <v>643000</v>
      </c>
      <c r="T1564" s="84">
        <v>1</v>
      </c>
      <c r="U1564" s="83">
        <v>1</v>
      </c>
      <c r="V1564" s="45">
        <f>SUMIF(ResumenCotizacion!$C:$C,E1564,ResumenCotizacion!$P:$P)</f>
        <v>0</v>
      </c>
      <c r="W1564" s="75">
        <f>IF(H1564="USD",S1564*SolCotizacion!$J$18,S1564)</f>
        <v>643000</v>
      </c>
      <c r="X1564" s="3">
        <f>ROUND(W1564/(1-VLOOKUP("Total porcentaje:",ResumenCotizacion!$F:$H,3,0)),2)</f>
        <v>643000</v>
      </c>
      <c r="Y1564" s="3">
        <f t="shared" si="75"/>
        <v>0</v>
      </c>
    </row>
    <row r="1565" spans="1:25" ht="14.25" x14ac:dyDescent="0.2">
      <c r="A1565" s="18" t="str">
        <f t="shared" si="73"/>
        <v>UT Soft-IGCanalIT-SW-04-01</v>
      </c>
      <c r="B1565" s="18" t="str">
        <f t="shared" si="74"/>
        <v>IT-SW-04-01Canal</v>
      </c>
      <c r="C1565"/>
      <c r="D1565" s="18" t="s">
        <v>3188</v>
      </c>
      <c r="E1565" t="s">
        <v>3133</v>
      </c>
      <c r="F1565" s="37" t="s">
        <v>3102</v>
      </c>
      <c r="G1565" s="18" t="str">
        <f t="shared" si="76"/>
        <v>UT Soft-IG</v>
      </c>
      <c r="H1565" s="18" t="s">
        <v>91</v>
      </c>
      <c r="I1565" s="18" t="s">
        <v>75</v>
      </c>
      <c r="J1565" t="s">
        <v>3134</v>
      </c>
      <c r="K1565" t="s">
        <v>3120</v>
      </c>
      <c r="L1565" s="79" t="s">
        <v>90</v>
      </c>
      <c r="M1565" s="79" t="s">
        <v>3105</v>
      </c>
      <c r="N1565" s="37" t="s">
        <v>3106</v>
      </c>
      <c r="O1565" s="37" t="s">
        <v>3107</v>
      </c>
      <c r="P1565" s="37" t="s">
        <v>3108</v>
      </c>
      <c r="Q1565" s="43" t="s">
        <v>3133</v>
      </c>
      <c r="R1565" s="80" t="s">
        <v>3109</v>
      </c>
      <c r="S1565" s="42">
        <v>402000</v>
      </c>
      <c r="T1565" s="84">
        <v>1</v>
      </c>
      <c r="U1565" s="83">
        <v>1</v>
      </c>
      <c r="V1565" s="45">
        <f>SUMIF(ResumenCotizacion!$C:$C,E1565,ResumenCotizacion!$P:$P)</f>
        <v>0</v>
      </c>
      <c r="W1565" s="75">
        <f>IF(H1565="USD",S1565*SolCotizacion!$J$18,S1565)</f>
        <v>402000</v>
      </c>
      <c r="X1565" s="3">
        <f>ROUND(W1565/(1-VLOOKUP("Total porcentaje:",ResumenCotizacion!$F:$H,3,0)),2)</f>
        <v>402000</v>
      </c>
      <c r="Y1565" s="3">
        <f t="shared" si="75"/>
        <v>0</v>
      </c>
    </row>
    <row r="1566" spans="1:25" ht="14.25" x14ac:dyDescent="0.2">
      <c r="A1566" s="18" t="str">
        <f t="shared" si="73"/>
        <v>UT Soft-IGCanalIT-SW-04-02</v>
      </c>
      <c r="B1566" s="18" t="str">
        <f t="shared" si="74"/>
        <v>IT-SW-04-02Canal</v>
      </c>
      <c r="C1566"/>
      <c r="D1566" s="18" t="s">
        <v>3188</v>
      </c>
      <c r="E1566" t="s">
        <v>3135</v>
      </c>
      <c r="F1566" s="37" t="s">
        <v>3102</v>
      </c>
      <c r="G1566" s="18" t="str">
        <f t="shared" si="76"/>
        <v>UT Soft-IG</v>
      </c>
      <c r="H1566" s="18" t="s">
        <v>91</v>
      </c>
      <c r="I1566" s="18" t="s">
        <v>75</v>
      </c>
      <c r="J1566" t="s">
        <v>3134</v>
      </c>
      <c r="K1566" t="s">
        <v>3120</v>
      </c>
      <c r="L1566" s="79" t="s">
        <v>90</v>
      </c>
      <c r="M1566" s="79" t="s">
        <v>3105</v>
      </c>
      <c r="N1566" s="37" t="s">
        <v>3106</v>
      </c>
      <c r="O1566" s="37" t="s">
        <v>3111</v>
      </c>
      <c r="P1566" s="37" t="s">
        <v>3108</v>
      </c>
      <c r="Q1566" s="43" t="s">
        <v>3135</v>
      </c>
      <c r="R1566" s="80" t="s">
        <v>3109</v>
      </c>
      <c r="S1566" s="42">
        <v>482000</v>
      </c>
      <c r="T1566" s="84">
        <v>1</v>
      </c>
      <c r="U1566" s="83">
        <v>1</v>
      </c>
      <c r="V1566" s="45">
        <f>SUMIF(ResumenCotizacion!$C:$C,E1566,ResumenCotizacion!$P:$P)</f>
        <v>0</v>
      </c>
      <c r="W1566" s="75">
        <f>IF(H1566="USD",S1566*SolCotizacion!$J$18,S1566)</f>
        <v>482000</v>
      </c>
      <c r="X1566" s="3">
        <f>ROUND(W1566/(1-VLOOKUP("Total porcentaje:",ResumenCotizacion!$F:$H,3,0)),2)</f>
        <v>482000</v>
      </c>
      <c r="Y1566" s="3">
        <f t="shared" si="75"/>
        <v>0</v>
      </c>
    </row>
    <row r="1567" spans="1:25" ht="14.25" x14ac:dyDescent="0.2">
      <c r="A1567" s="18" t="str">
        <f t="shared" si="73"/>
        <v>UT Soft-IGCanalIT-SW-04-03</v>
      </c>
      <c r="B1567" s="18" t="str">
        <f t="shared" si="74"/>
        <v>IT-SW-04-03Canal</v>
      </c>
      <c r="C1567"/>
      <c r="D1567" s="18" t="s">
        <v>3188</v>
      </c>
      <c r="E1567" t="s">
        <v>3136</v>
      </c>
      <c r="F1567" s="37" t="s">
        <v>3102</v>
      </c>
      <c r="G1567" s="18" t="str">
        <f t="shared" si="76"/>
        <v>UT Soft-IG</v>
      </c>
      <c r="H1567" s="18" t="s">
        <v>91</v>
      </c>
      <c r="I1567" s="18" t="s">
        <v>75</v>
      </c>
      <c r="J1567" t="s">
        <v>3134</v>
      </c>
      <c r="K1567" t="s">
        <v>3120</v>
      </c>
      <c r="L1567" s="79" t="s">
        <v>90</v>
      </c>
      <c r="M1567" s="79" t="s">
        <v>3105</v>
      </c>
      <c r="N1567" s="37" t="s">
        <v>3113</v>
      </c>
      <c r="O1567" s="37" t="s">
        <v>3107</v>
      </c>
      <c r="P1567" s="37" t="s">
        <v>3108</v>
      </c>
      <c r="Q1567" s="43" t="s">
        <v>3136</v>
      </c>
      <c r="R1567" s="80" t="s">
        <v>3109</v>
      </c>
      <c r="S1567" s="42">
        <v>402000</v>
      </c>
      <c r="T1567" s="84">
        <v>1</v>
      </c>
      <c r="U1567" s="83">
        <v>1</v>
      </c>
      <c r="V1567" s="45">
        <f>SUMIF(ResumenCotizacion!$C:$C,E1567,ResumenCotizacion!$P:$P)</f>
        <v>0</v>
      </c>
      <c r="W1567" s="75">
        <f>IF(H1567="USD",S1567*SolCotizacion!$J$18,S1567)</f>
        <v>402000</v>
      </c>
      <c r="X1567" s="3">
        <f>ROUND(W1567/(1-VLOOKUP("Total porcentaje:",ResumenCotizacion!$F:$H,3,0)),2)</f>
        <v>402000</v>
      </c>
      <c r="Y1567" s="3">
        <f t="shared" si="75"/>
        <v>0</v>
      </c>
    </row>
    <row r="1568" spans="1:25" ht="14.25" x14ac:dyDescent="0.2">
      <c r="A1568" s="18" t="str">
        <f t="shared" si="73"/>
        <v>UT Soft-IGCanalIT-SW-04-04</v>
      </c>
      <c r="B1568" s="18" t="str">
        <f t="shared" si="74"/>
        <v>IT-SW-04-04Canal</v>
      </c>
      <c r="C1568"/>
      <c r="D1568" s="18" t="s">
        <v>3188</v>
      </c>
      <c r="E1568" t="s">
        <v>3137</v>
      </c>
      <c r="F1568" s="37" t="s">
        <v>3102</v>
      </c>
      <c r="G1568" s="18" t="str">
        <f t="shared" si="76"/>
        <v>UT Soft-IG</v>
      </c>
      <c r="H1568" s="18" t="s">
        <v>91</v>
      </c>
      <c r="I1568" s="18" t="s">
        <v>75</v>
      </c>
      <c r="J1568" t="s">
        <v>3134</v>
      </c>
      <c r="K1568" t="s">
        <v>3120</v>
      </c>
      <c r="L1568" s="79" t="s">
        <v>90</v>
      </c>
      <c r="M1568" s="79" t="s">
        <v>3105</v>
      </c>
      <c r="N1568" s="37" t="s">
        <v>3113</v>
      </c>
      <c r="O1568" s="37" t="s">
        <v>3111</v>
      </c>
      <c r="P1568" s="37" t="s">
        <v>3108</v>
      </c>
      <c r="Q1568" s="43" t="s">
        <v>3137</v>
      </c>
      <c r="R1568" s="80" t="s">
        <v>3109</v>
      </c>
      <c r="S1568" s="42">
        <v>563000</v>
      </c>
      <c r="T1568" s="84">
        <v>1</v>
      </c>
      <c r="U1568" s="83">
        <v>1</v>
      </c>
      <c r="V1568" s="45">
        <f>SUMIF(ResumenCotizacion!$C:$C,E1568,ResumenCotizacion!$P:$P)</f>
        <v>0</v>
      </c>
      <c r="W1568" s="75">
        <f>IF(H1568="USD",S1568*SolCotizacion!$J$18,S1568)</f>
        <v>563000</v>
      </c>
      <c r="X1568" s="3">
        <f>ROUND(W1568/(1-VLOOKUP("Total porcentaje:",ResumenCotizacion!$F:$H,3,0)),2)</f>
        <v>563000</v>
      </c>
      <c r="Y1568" s="3">
        <f t="shared" si="75"/>
        <v>0</v>
      </c>
    </row>
    <row r="1569" spans="1:25" ht="14.25" x14ac:dyDescent="0.2">
      <c r="A1569" s="18" t="str">
        <f t="shared" si="73"/>
        <v>UT Soft-IGCanalIT-SW-04-05</v>
      </c>
      <c r="B1569" s="18" t="str">
        <f t="shared" si="74"/>
        <v>IT-SW-04-05Canal</v>
      </c>
      <c r="C1569"/>
      <c r="D1569" s="18" t="s">
        <v>3188</v>
      </c>
      <c r="E1569" t="s">
        <v>3138</v>
      </c>
      <c r="F1569" s="37" t="s">
        <v>3102</v>
      </c>
      <c r="G1569" s="18" t="str">
        <f t="shared" si="76"/>
        <v>UT Soft-IG</v>
      </c>
      <c r="H1569" s="18" t="s">
        <v>91</v>
      </c>
      <c r="I1569" s="18" t="s">
        <v>75</v>
      </c>
      <c r="J1569" t="s">
        <v>3134</v>
      </c>
      <c r="K1569" t="s">
        <v>3120</v>
      </c>
      <c r="L1569" s="79" t="s">
        <v>90</v>
      </c>
      <c r="M1569" s="79" t="s">
        <v>3105</v>
      </c>
      <c r="N1569" s="37" t="s">
        <v>3116</v>
      </c>
      <c r="O1569" s="37" t="s">
        <v>3107</v>
      </c>
      <c r="P1569" s="37" t="s">
        <v>3108</v>
      </c>
      <c r="Q1569" s="43" t="s">
        <v>3138</v>
      </c>
      <c r="R1569" s="80" t="s">
        <v>3109</v>
      </c>
      <c r="S1569" s="42">
        <v>402000</v>
      </c>
      <c r="T1569" s="84">
        <v>1</v>
      </c>
      <c r="U1569" s="83">
        <v>1</v>
      </c>
      <c r="V1569" s="45">
        <f>SUMIF(ResumenCotizacion!$C:$C,E1569,ResumenCotizacion!$P:$P)</f>
        <v>0</v>
      </c>
      <c r="W1569" s="75">
        <f>IF(H1569="USD",S1569*SolCotizacion!$J$18,S1569)</f>
        <v>402000</v>
      </c>
      <c r="X1569" s="3">
        <f>ROUND(W1569/(1-VLOOKUP("Total porcentaje:",ResumenCotizacion!$F:$H,3,0)),2)</f>
        <v>402000</v>
      </c>
      <c r="Y1569" s="3">
        <f t="shared" si="75"/>
        <v>0</v>
      </c>
    </row>
    <row r="1570" spans="1:25" ht="14.25" x14ac:dyDescent="0.2">
      <c r="A1570" s="18" t="str">
        <f t="shared" si="73"/>
        <v>UT Soft-IGCanalIT-SW-04-06</v>
      </c>
      <c r="B1570" s="18" t="str">
        <f t="shared" si="74"/>
        <v>IT-SW-04-06Canal</v>
      </c>
      <c r="C1570"/>
      <c r="D1570" s="18" t="s">
        <v>3188</v>
      </c>
      <c r="E1570" t="s">
        <v>3139</v>
      </c>
      <c r="F1570" s="37" t="s">
        <v>3102</v>
      </c>
      <c r="G1570" s="18" t="str">
        <f t="shared" si="76"/>
        <v>UT Soft-IG</v>
      </c>
      <c r="H1570" s="18" t="s">
        <v>91</v>
      </c>
      <c r="I1570" s="18" t="s">
        <v>75</v>
      </c>
      <c r="J1570" t="s">
        <v>3134</v>
      </c>
      <c r="K1570" t="s">
        <v>3120</v>
      </c>
      <c r="L1570" s="79" t="s">
        <v>90</v>
      </c>
      <c r="M1570" s="79" t="s">
        <v>3105</v>
      </c>
      <c r="N1570" s="37" t="s">
        <v>3116</v>
      </c>
      <c r="O1570" s="37" t="s">
        <v>3111</v>
      </c>
      <c r="P1570" s="37" t="s">
        <v>3108</v>
      </c>
      <c r="Q1570" s="43" t="s">
        <v>3139</v>
      </c>
      <c r="R1570" s="80" t="s">
        <v>3109</v>
      </c>
      <c r="S1570" s="42">
        <v>643000</v>
      </c>
      <c r="T1570" s="84">
        <v>1</v>
      </c>
      <c r="U1570" s="83">
        <v>1</v>
      </c>
      <c r="V1570" s="45">
        <f>SUMIF(ResumenCotizacion!$C:$C,E1570,ResumenCotizacion!$P:$P)</f>
        <v>0</v>
      </c>
      <c r="W1570" s="75">
        <f>IF(H1570="USD",S1570*SolCotizacion!$J$18,S1570)</f>
        <v>643000</v>
      </c>
      <c r="X1570" s="3">
        <f>ROUND(W1570/(1-VLOOKUP("Total porcentaje:",ResumenCotizacion!$F:$H,3,0)),2)</f>
        <v>643000</v>
      </c>
      <c r="Y1570" s="3">
        <f t="shared" si="75"/>
        <v>0</v>
      </c>
    </row>
    <row r="1571" spans="1:25" ht="14.25" x14ac:dyDescent="0.2">
      <c r="A1571" s="18" t="str">
        <f t="shared" si="73"/>
        <v>UT Soft-IGCanalIT-SW-05-01</v>
      </c>
      <c r="B1571" s="18" t="str">
        <f t="shared" si="74"/>
        <v>IT-SW-05-01Canal</v>
      </c>
      <c r="C1571"/>
      <c r="D1571" s="18" t="s">
        <v>3188</v>
      </c>
      <c r="E1571" t="s">
        <v>3140</v>
      </c>
      <c r="F1571" s="37" t="s">
        <v>3102</v>
      </c>
      <c r="G1571" s="18" t="str">
        <f t="shared" si="76"/>
        <v>UT Soft-IG</v>
      </c>
      <c r="H1571" s="18" t="s">
        <v>91</v>
      </c>
      <c r="I1571" s="18" t="s">
        <v>75</v>
      </c>
      <c r="J1571" t="s">
        <v>3141</v>
      </c>
      <c r="K1571" t="s">
        <v>3142</v>
      </c>
      <c r="L1571" s="79" t="s">
        <v>90</v>
      </c>
      <c r="M1571" s="79" t="s">
        <v>3105</v>
      </c>
      <c r="N1571" s="37" t="s">
        <v>3106</v>
      </c>
      <c r="O1571" s="37" t="s">
        <v>3107</v>
      </c>
      <c r="P1571" s="37" t="s">
        <v>3143</v>
      </c>
      <c r="Q1571" s="43" t="s">
        <v>3140</v>
      </c>
      <c r="R1571" s="80" t="s">
        <v>3109</v>
      </c>
      <c r="S1571" s="42">
        <v>85000</v>
      </c>
      <c r="T1571" s="84">
        <v>1</v>
      </c>
      <c r="U1571" s="83">
        <v>1</v>
      </c>
      <c r="V1571" s="45">
        <f>SUMIF(ResumenCotizacion!$C:$C,E1571,ResumenCotizacion!$P:$P)</f>
        <v>0</v>
      </c>
      <c r="W1571" s="75">
        <f>IF(H1571="USD",S1571*SolCotizacion!$J$18,S1571)</f>
        <v>85000</v>
      </c>
      <c r="X1571" s="3">
        <f>ROUND(W1571/(1-VLOOKUP("Total porcentaje:",ResumenCotizacion!$F:$H,3,0)),2)</f>
        <v>85000</v>
      </c>
      <c r="Y1571" s="3">
        <f t="shared" si="75"/>
        <v>0</v>
      </c>
    </row>
    <row r="1572" spans="1:25" ht="14.25" x14ac:dyDescent="0.2">
      <c r="A1572" s="18" t="str">
        <f t="shared" si="73"/>
        <v>UT Soft-IGCanalIT-SW-05-02</v>
      </c>
      <c r="B1572" s="18" t="str">
        <f t="shared" si="74"/>
        <v>IT-SW-05-02Canal</v>
      </c>
      <c r="C1572"/>
      <c r="D1572" s="18" t="s">
        <v>3188</v>
      </c>
      <c r="E1572" t="s">
        <v>3144</v>
      </c>
      <c r="F1572" s="37" t="s">
        <v>3102</v>
      </c>
      <c r="G1572" s="18" t="str">
        <f t="shared" si="76"/>
        <v>UT Soft-IG</v>
      </c>
      <c r="H1572" s="18" t="s">
        <v>91</v>
      </c>
      <c r="I1572" s="18" t="s">
        <v>75</v>
      </c>
      <c r="J1572" t="s">
        <v>3141</v>
      </c>
      <c r="K1572" t="s">
        <v>3142</v>
      </c>
      <c r="L1572" s="79" t="s">
        <v>90</v>
      </c>
      <c r="M1572" s="79" t="s">
        <v>3105</v>
      </c>
      <c r="N1572" s="37" t="s">
        <v>3106</v>
      </c>
      <c r="O1572" s="37" t="s">
        <v>3111</v>
      </c>
      <c r="P1572" s="37" t="s">
        <v>3143</v>
      </c>
      <c r="Q1572" s="43" t="s">
        <v>3144</v>
      </c>
      <c r="R1572" s="80" t="s">
        <v>3109</v>
      </c>
      <c r="S1572" s="42">
        <v>90000</v>
      </c>
      <c r="T1572" s="84">
        <v>1</v>
      </c>
      <c r="U1572" s="83">
        <v>1</v>
      </c>
      <c r="V1572" s="45">
        <f>SUMIF(ResumenCotizacion!$C:$C,E1572,ResumenCotizacion!$P:$P)</f>
        <v>0</v>
      </c>
      <c r="W1572" s="75">
        <f>IF(H1572="USD",S1572*SolCotizacion!$J$18,S1572)</f>
        <v>90000</v>
      </c>
      <c r="X1572" s="3">
        <f>ROUND(W1572/(1-VLOOKUP("Total porcentaje:",ResumenCotizacion!$F:$H,3,0)),2)</f>
        <v>90000</v>
      </c>
      <c r="Y1572" s="3">
        <f t="shared" si="75"/>
        <v>0</v>
      </c>
    </row>
    <row r="1573" spans="1:25" ht="14.25" x14ac:dyDescent="0.2">
      <c r="A1573" s="18" t="str">
        <f t="shared" si="73"/>
        <v>UT Soft-IGCanalIT-SW-05-03</v>
      </c>
      <c r="B1573" s="18" t="str">
        <f t="shared" si="74"/>
        <v>IT-SW-05-03Canal</v>
      </c>
      <c r="C1573"/>
      <c r="D1573" s="18" t="s">
        <v>3188</v>
      </c>
      <c r="E1573" t="s">
        <v>3145</v>
      </c>
      <c r="F1573" s="37" t="s">
        <v>3102</v>
      </c>
      <c r="G1573" s="18" t="str">
        <f t="shared" si="76"/>
        <v>UT Soft-IG</v>
      </c>
      <c r="H1573" s="18" t="s">
        <v>91</v>
      </c>
      <c r="I1573" s="18" t="s">
        <v>75</v>
      </c>
      <c r="J1573" t="s">
        <v>3141</v>
      </c>
      <c r="K1573" t="s">
        <v>3142</v>
      </c>
      <c r="L1573" s="79" t="s">
        <v>90</v>
      </c>
      <c r="M1573" s="79" t="s">
        <v>3105</v>
      </c>
      <c r="N1573" s="37" t="s">
        <v>3113</v>
      </c>
      <c r="O1573" s="37" t="s">
        <v>3107</v>
      </c>
      <c r="P1573" s="37" t="s">
        <v>3143</v>
      </c>
      <c r="Q1573" s="43" t="s">
        <v>3145</v>
      </c>
      <c r="R1573" s="80" t="s">
        <v>3109</v>
      </c>
      <c r="S1573" s="42">
        <v>85000</v>
      </c>
      <c r="T1573" s="84">
        <v>1</v>
      </c>
      <c r="U1573" s="83">
        <v>1</v>
      </c>
      <c r="V1573" s="45">
        <f>SUMIF(ResumenCotizacion!$C:$C,E1573,ResumenCotizacion!$P:$P)</f>
        <v>0</v>
      </c>
      <c r="W1573" s="75">
        <f>IF(H1573="USD",S1573*SolCotizacion!$J$18,S1573)</f>
        <v>85000</v>
      </c>
      <c r="X1573" s="3">
        <f>ROUND(W1573/(1-VLOOKUP("Total porcentaje:",ResumenCotizacion!$F:$H,3,0)),2)</f>
        <v>85000</v>
      </c>
      <c r="Y1573" s="3">
        <f t="shared" si="75"/>
        <v>0</v>
      </c>
    </row>
    <row r="1574" spans="1:25" ht="14.25" x14ac:dyDescent="0.2">
      <c r="A1574" s="18" t="str">
        <f t="shared" si="73"/>
        <v>UT Soft-IGCanalIT-SW-05-04</v>
      </c>
      <c r="B1574" s="18" t="str">
        <f t="shared" si="74"/>
        <v>IT-SW-05-04Canal</v>
      </c>
      <c r="C1574"/>
      <c r="D1574" s="18" t="s">
        <v>3188</v>
      </c>
      <c r="E1574" t="s">
        <v>3146</v>
      </c>
      <c r="F1574" s="37" t="s">
        <v>3102</v>
      </c>
      <c r="G1574" s="18" t="str">
        <f t="shared" si="76"/>
        <v>UT Soft-IG</v>
      </c>
      <c r="H1574" s="18" t="s">
        <v>91</v>
      </c>
      <c r="I1574" s="18" t="s">
        <v>75</v>
      </c>
      <c r="J1574" t="s">
        <v>3141</v>
      </c>
      <c r="K1574" t="s">
        <v>3142</v>
      </c>
      <c r="L1574" s="79" t="s">
        <v>90</v>
      </c>
      <c r="M1574" s="79" t="s">
        <v>3105</v>
      </c>
      <c r="N1574" s="37" t="s">
        <v>3113</v>
      </c>
      <c r="O1574" s="37" t="s">
        <v>3111</v>
      </c>
      <c r="P1574" s="37" t="s">
        <v>3143</v>
      </c>
      <c r="Q1574" s="43" t="s">
        <v>3146</v>
      </c>
      <c r="R1574" s="80" t="s">
        <v>3109</v>
      </c>
      <c r="S1574" s="42">
        <v>91000</v>
      </c>
      <c r="T1574" s="84">
        <v>1</v>
      </c>
      <c r="U1574" s="83">
        <v>1</v>
      </c>
      <c r="V1574" s="45">
        <f>SUMIF(ResumenCotizacion!$C:$C,E1574,ResumenCotizacion!$P:$P)</f>
        <v>0</v>
      </c>
      <c r="W1574" s="75">
        <f>IF(H1574="USD",S1574*SolCotizacion!$J$18,S1574)</f>
        <v>91000</v>
      </c>
      <c r="X1574" s="3">
        <f>ROUND(W1574/(1-VLOOKUP("Total porcentaje:",ResumenCotizacion!$F:$H,3,0)),2)</f>
        <v>91000</v>
      </c>
      <c r="Y1574" s="3">
        <f t="shared" si="75"/>
        <v>0</v>
      </c>
    </row>
    <row r="1575" spans="1:25" ht="14.25" x14ac:dyDescent="0.2">
      <c r="A1575" s="18" t="str">
        <f t="shared" si="73"/>
        <v>UT Soft-IGCanalIT-SW-05-05</v>
      </c>
      <c r="B1575" s="18" t="str">
        <f t="shared" si="74"/>
        <v>IT-SW-05-05Canal</v>
      </c>
      <c r="C1575"/>
      <c r="D1575" s="18" t="s">
        <v>3188</v>
      </c>
      <c r="E1575" t="s">
        <v>3147</v>
      </c>
      <c r="F1575" s="37" t="s">
        <v>3102</v>
      </c>
      <c r="G1575" s="18" t="str">
        <f t="shared" si="76"/>
        <v>UT Soft-IG</v>
      </c>
      <c r="H1575" s="18" t="s">
        <v>91</v>
      </c>
      <c r="I1575" s="18" t="s">
        <v>75</v>
      </c>
      <c r="J1575" t="s">
        <v>3141</v>
      </c>
      <c r="K1575" t="s">
        <v>3142</v>
      </c>
      <c r="L1575" s="79" t="s">
        <v>90</v>
      </c>
      <c r="M1575" s="79" t="s">
        <v>3105</v>
      </c>
      <c r="N1575" s="37" t="s">
        <v>3116</v>
      </c>
      <c r="O1575" s="37" t="s">
        <v>3107</v>
      </c>
      <c r="P1575" s="37" t="s">
        <v>3143</v>
      </c>
      <c r="Q1575" s="43" t="s">
        <v>3147</v>
      </c>
      <c r="R1575" s="80" t="s">
        <v>3109</v>
      </c>
      <c r="S1575" s="42">
        <v>85000</v>
      </c>
      <c r="T1575" s="84">
        <v>1</v>
      </c>
      <c r="U1575" s="83">
        <v>1</v>
      </c>
      <c r="V1575" s="45">
        <f>SUMIF(ResumenCotizacion!$C:$C,E1575,ResumenCotizacion!$P:$P)</f>
        <v>0</v>
      </c>
      <c r="W1575" s="75">
        <f>IF(H1575="USD",S1575*SolCotizacion!$J$18,S1575)</f>
        <v>85000</v>
      </c>
      <c r="X1575" s="3">
        <f>ROUND(W1575/(1-VLOOKUP("Total porcentaje:",ResumenCotizacion!$F:$H,3,0)),2)</f>
        <v>85000</v>
      </c>
      <c r="Y1575" s="3">
        <f t="shared" si="75"/>
        <v>0</v>
      </c>
    </row>
    <row r="1576" spans="1:25" ht="14.25" x14ac:dyDescent="0.2">
      <c r="A1576" s="18" t="str">
        <f t="shared" si="73"/>
        <v>UT Soft-IGCanalIT-SW-05-06</v>
      </c>
      <c r="B1576" s="18" t="str">
        <f t="shared" si="74"/>
        <v>IT-SW-05-06Canal</v>
      </c>
      <c r="C1576"/>
      <c r="D1576" s="18" t="s">
        <v>3188</v>
      </c>
      <c r="E1576" t="s">
        <v>3148</v>
      </c>
      <c r="F1576" s="37" t="s">
        <v>3102</v>
      </c>
      <c r="G1576" s="18" t="str">
        <f t="shared" si="76"/>
        <v>UT Soft-IG</v>
      </c>
      <c r="H1576" s="18" t="s">
        <v>91</v>
      </c>
      <c r="I1576" s="18" t="s">
        <v>75</v>
      </c>
      <c r="J1576" t="s">
        <v>3141</v>
      </c>
      <c r="K1576" t="s">
        <v>3142</v>
      </c>
      <c r="L1576" s="79" t="s">
        <v>90</v>
      </c>
      <c r="M1576" s="79" t="s">
        <v>3105</v>
      </c>
      <c r="N1576" s="37" t="s">
        <v>3116</v>
      </c>
      <c r="O1576" s="37" t="s">
        <v>3111</v>
      </c>
      <c r="P1576" s="37" t="s">
        <v>3143</v>
      </c>
      <c r="Q1576" s="43" t="s">
        <v>3148</v>
      </c>
      <c r="R1576" s="80" t="s">
        <v>3109</v>
      </c>
      <c r="S1576" s="42">
        <v>94000</v>
      </c>
      <c r="T1576" s="84">
        <v>1</v>
      </c>
      <c r="U1576" s="83">
        <v>1</v>
      </c>
      <c r="V1576" s="45">
        <f>SUMIF(ResumenCotizacion!$C:$C,E1576,ResumenCotizacion!$P:$P)</f>
        <v>0</v>
      </c>
      <c r="W1576" s="75">
        <f>IF(H1576="USD",S1576*SolCotizacion!$J$18,S1576)</f>
        <v>94000</v>
      </c>
      <c r="X1576" s="3">
        <f>ROUND(W1576/(1-VLOOKUP("Total porcentaje:",ResumenCotizacion!$F:$H,3,0)),2)</f>
        <v>94000</v>
      </c>
      <c r="Y1576" s="3">
        <f t="shared" si="75"/>
        <v>0</v>
      </c>
    </row>
    <row r="1577" spans="1:25" ht="14.25" x14ac:dyDescent="0.2">
      <c r="A1577" s="18" t="str">
        <f t="shared" si="73"/>
        <v>UT Soft-IGCanalIT-SW-06-01</v>
      </c>
      <c r="B1577" s="18" t="str">
        <f t="shared" si="74"/>
        <v>IT-SW-06-01Canal</v>
      </c>
      <c r="C1577"/>
      <c r="D1577" s="18" t="s">
        <v>3188</v>
      </c>
      <c r="E1577" t="s">
        <v>3149</v>
      </c>
      <c r="F1577" s="37" t="s">
        <v>3102</v>
      </c>
      <c r="G1577" s="18" t="str">
        <f t="shared" si="76"/>
        <v>UT Soft-IG</v>
      </c>
      <c r="H1577" s="18" t="s">
        <v>91</v>
      </c>
      <c r="I1577" s="18" t="s">
        <v>75</v>
      </c>
      <c r="J1577" t="s">
        <v>3150</v>
      </c>
      <c r="K1577" t="s">
        <v>3151</v>
      </c>
      <c r="L1577" s="79" t="s">
        <v>90</v>
      </c>
      <c r="M1577" s="79" t="s">
        <v>3105</v>
      </c>
      <c r="N1577" s="37" t="s">
        <v>3106</v>
      </c>
      <c r="O1577" s="37" t="s">
        <v>3111</v>
      </c>
      <c r="P1577" s="37" t="s">
        <v>3143</v>
      </c>
      <c r="Q1577" s="43" t="s">
        <v>3149</v>
      </c>
      <c r="R1577" s="80" t="s">
        <v>3109</v>
      </c>
      <c r="S1577" s="42">
        <v>12596000</v>
      </c>
      <c r="T1577" s="84">
        <v>1</v>
      </c>
      <c r="U1577" s="83">
        <v>1</v>
      </c>
      <c r="V1577" s="45">
        <f>SUMIF(ResumenCotizacion!$C:$C,E1577,ResumenCotizacion!$P:$P)</f>
        <v>0</v>
      </c>
      <c r="W1577" s="75">
        <f>IF(H1577="USD",S1577*SolCotizacion!$J$18,S1577)</f>
        <v>12596000</v>
      </c>
      <c r="X1577" s="3">
        <f>ROUND(W1577/(1-VLOOKUP("Total porcentaje:",ResumenCotizacion!$F:$H,3,0)),2)</f>
        <v>12596000</v>
      </c>
      <c r="Y1577" s="3">
        <f t="shared" si="75"/>
        <v>0</v>
      </c>
    </row>
    <row r="1578" spans="1:25" ht="14.25" x14ac:dyDescent="0.2">
      <c r="A1578" s="18" t="str">
        <f t="shared" si="73"/>
        <v>UT Soft-IGCanalIT-SW-06-02</v>
      </c>
      <c r="B1578" s="18" t="str">
        <f t="shared" si="74"/>
        <v>IT-SW-06-02Canal</v>
      </c>
      <c r="C1578"/>
      <c r="D1578" s="18" t="s">
        <v>3188</v>
      </c>
      <c r="E1578" t="s">
        <v>3152</v>
      </c>
      <c r="F1578" s="37" t="s">
        <v>3102</v>
      </c>
      <c r="G1578" s="18" t="str">
        <f t="shared" si="76"/>
        <v>UT Soft-IG</v>
      </c>
      <c r="H1578" s="18" t="s">
        <v>91</v>
      </c>
      <c r="I1578" s="18" t="s">
        <v>75</v>
      </c>
      <c r="J1578" t="s">
        <v>3150</v>
      </c>
      <c r="K1578" t="s">
        <v>3151</v>
      </c>
      <c r="L1578" s="79" t="s">
        <v>90</v>
      </c>
      <c r="M1578" s="79" t="s">
        <v>3105</v>
      </c>
      <c r="N1578" s="37" t="s">
        <v>3113</v>
      </c>
      <c r="O1578" s="37" t="s">
        <v>3111</v>
      </c>
      <c r="P1578" s="37" t="s">
        <v>3143</v>
      </c>
      <c r="Q1578" s="43" t="s">
        <v>3152</v>
      </c>
      <c r="R1578" s="80" t="s">
        <v>3109</v>
      </c>
      <c r="S1578" s="42">
        <v>12763000</v>
      </c>
      <c r="T1578" s="84">
        <v>1</v>
      </c>
      <c r="U1578" s="83">
        <v>1</v>
      </c>
      <c r="V1578" s="45">
        <f>SUMIF(ResumenCotizacion!$C:$C,E1578,ResumenCotizacion!$P:$P)</f>
        <v>0</v>
      </c>
      <c r="W1578" s="75">
        <f>IF(H1578="USD",S1578*SolCotizacion!$J$18,S1578)</f>
        <v>12763000</v>
      </c>
      <c r="X1578" s="3">
        <f>ROUND(W1578/(1-VLOOKUP("Total porcentaje:",ResumenCotizacion!$F:$H,3,0)),2)</f>
        <v>12763000</v>
      </c>
      <c r="Y1578" s="3">
        <f t="shared" si="75"/>
        <v>0</v>
      </c>
    </row>
    <row r="1579" spans="1:25" ht="14.25" x14ac:dyDescent="0.2">
      <c r="A1579" s="18" t="str">
        <f t="shared" si="73"/>
        <v>UT Soft-IGCanalIT-SW-06-03</v>
      </c>
      <c r="B1579" s="18" t="str">
        <f t="shared" si="74"/>
        <v>IT-SW-06-03Canal</v>
      </c>
      <c r="C1579"/>
      <c r="D1579" s="18" t="s">
        <v>3188</v>
      </c>
      <c r="E1579" t="s">
        <v>3153</v>
      </c>
      <c r="F1579" s="37" t="s">
        <v>3102</v>
      </c>
      <c r="G1579" s="18" t="str">
        <f t="shared" si="76"/>
        <v>UT Soft-IG</v>
      </c>
      <c r="H1579" s="18" t="s">
        <v>91</v>
      </c>
      <c r="I1579" s="18" t="s">
        <v>75</v>
      </c>
      <c r="J1579" t="s">
        <v>3150</v>
      </c>
      <c r="K1579" t="s">
        <v>3151</v>
      </c>
      <c r="L1579" s="79" t="s">
        <v>90</v>
      </c>
      <c r="M1579" s="79" t="s">
        <v>3105</v>
      </c>
      <c r="N1579" s="37" t="s">
        <v>3116</v>
      </c>
      <c r="O1579" s="37" t="s">
        <v>3111</v>
      </c>
      <c r="P1579" s="37" t="s">
        <v>3143</v>
      </c>
      <c r="Q1579" s="43" t="s">
        <v>3153</v>
      </c>
      <c r="R1579" s="80" t="s">
        <v>3109</v>
      </c>
      <c r="S1579" s="42">
        <v>13346000</v>
      </c>
      <c r="T1579" s="84">
        <v>1</v>
      </c>
      <c r="U1579" s="83">
        <v>1</v>
      </c>
      <c r="V1579" s="45">
        <f>SUMIF(ResumenCotizacion!$C:$C,E1579,ResumenCotizacion!$P:$P)</f>
        <v>0</v>
      </c>
      <c r="W1579" s="75">
        <f>IF(H1579="USD",S1579*SolCotizacion!$J$18,S1579)</f>
        <v>13346000</v>
      </c>
      <c r="X1579" s="3">
        <f>ROUND(W1579/(1-VLOOKUP("Total porcentaje:",ResumenCotizacion!$F:$H,3,0)),2)</f>
        <v>13346000</v>
      </c>
      <c r="Y1579" s="3">
        <f t="shared" si="75"/>
        <v>0</v>
      </c>
    </row>
    <row r="1580" spans="1:25" ht="14.25" x14ac:dyDescent="0.2">
      <c r="A1580" s="18" t="str">
        <f t="shared" si="73"/>
        <v>UT Soft-IGCanalIT-SW-07-01</v>
      </c>
      <c r="B1580" s="18" t="str">
        <f t="shared" si="74"/>
        <v>IT-SW-07-01Canal</v>
      </c>
      <c r="C1580"/>
      <c r="D1580" s="18" t="s">
        <v>3188</v>
      </c>
      <c r="E1580" t="s">
        <v>3154</v>
      </c>
      <c r="F1580" s="37" t="s">
        <v>3102</v>
      </c>
      <c r="G1580" s="18" t="str">
        <f t="shared" si="76"/>
        <v>UT Soft-IG</v>
      </c>
      <c r="H1580" s="18" t="s">
        <v>91</v>
      </c>
      <c r="I1580" s="18" t="s">
        <v>75</v>
      </c>
      <c r="J1580" t="s">
        <v>3155</v>
      </c>
      <c r="K1580" s="48" t="s">
        <v>28</v>
      </c>
      <c r="L1580" s="79" t="s">
        <v>90</v>
      </c>
      <c r="M1580" s="79" t="s">
        <v>3105</v>
      </c>
      <c r="N1580" s="37" t="s">
        <v>3106</v>
      </c>
      <c r="O1580" s="37" t="s">
        <v>3107</v>
      </c>
      <c r="P1580" s="37" t="s">
        <v>3156</v>
      </c>
      <c r="Q1580" s="43" t="s">
        <v>3154</v>
      </c>
      <c r="R1580" s="80" t="s">
        <v>3109</v>
      </c>
      <c r="S1580" s="42">
        <v>85000</v>
      </c>
      <c r="T1580" s="37">
        <v>1</v>
      </c>
      <c r="U1580" s="83">
        <v>1</v>
      </c>
      <c r="V1580" s="45">
        <f>SUMIF(ResumenCotizacion!$C:$C,E1580,ResumenCotizacion!$P:$P)</f>
        <v>0</v>
      </c>
      <c r="W1580" s="75">
        <f>IF(H1580="USD",S1580*SolCotizacion!$J$18,S1580)</f>
        <v>85000</v>
      </c>
      <c r="X1580" s="3">
        <f>ROUND(W1580/(1-VLOOKUP("Total porcentaje:",ResumenCotizacion!$F:$H,3,0)),2)</f>
        <v>85000</v>
      </c>
      <c r="Y1580" s="3">
        <f t="shared" si="75"/>
        <v>0</v>
      </c>
    </row>
    <row r="1581" spans="1:25" ht="14.25" x14ac:dyDescent="0.2">
      <c r="A1581" s="18" t="str">
        <f t="shared" si="73"/>
        <v>UT Soft-IGCanalIT-SW-07-02</v>
      </c>
      <c r="B1581" s="18" t="str">
        <f t="shared" si="74"/>
        <v>IT-SW-07-02Canal</v>
      </c>
      <c r="C1581"/>
      <c r="D1581" s="18" t="s">
        <v>3188</v>
      </c>
      <c r="E1581" t="s">
        <v>3157</v>
      </c>
      <c r="F1581" s="37" t="s">
        <v>3102</v>
      </c>
      <c r="G1581" s="18" t="str">
        <f t="shared" si="76"/>
        <v>UT Soft-IG</v>
      </c>
      <c r="H1581" s="18" t="s">
        <v>91</v>
      </c>
      <c r="I1581" s="18" t="s">
        <v>75</v>
      </c>
      <c r="J1581" t="s">
        <v>3155</v>
      </c>
      <c r="K1581" s="48" t="s">
        <v>28</v>
      </c>
      <c r="L1581" s="79" t="s">
        <v>90</v>
      </c>
      <c r="M1581" s="79" t="s">
        <v>3105</v>
      </c>
      <c r="N1581" s="37" t="s">
        <v>3106</v>
      </c>
      <c r="O1581" s="37" t="s">
        <v>3111</v>
      </c>
      <c r="P1581" s="37" t="s">
        <v>3156</v>
      </c>
      <c r="Q1581" s="43" t="s">
        <v>3157</v>
      </c>
      <c r="R1581" s="80" t="s">
        <v>3109</v>
      </c>
      <c r="S1581" s="42">
        <v>90000</v>
      </c>
      <c r="T1581" s="37">
        <v>1</v>
      </c>
      <c r="U1581" s="83">
        <v>1</v>
      </c>
      <c r="V1581" s="45">
        <f>SUMIF(ResumenCotizacion!$C:$C,E1581,ResumenCotizacion!$P:$P)</f>
        <v>0</v>
      </c>
      <c r="W1581" s="75">
        <f>IF(H1581="USD",S1581*SolCotizacion!$J$18,S1581)</f>
        <v>90000</v>
      </c>
      <c r="X1581" s="3">
        <f>ROUND(W1581/(1-VLOOKUP("Total porcentaje:",ResumenCotizacion!$F:$H,3,0)),2)</f>
        <v>90000</v>
      </c>
      <c r="Y1581" s="3">
        <f t="shared" si="75"/>
        <v>0</v>
      </c>
    </row>
    <row r="1582" spans="1:25" ht="14.25" x14ac:dyDescent="0.2">
      <c r="A1582" s="18" t="str">
        <f t="shared" si="73"/>
        <v>UT Soft-IGCanalIT-SW-07-03</v>
      </c>
      <c r="B1582" s="18" t="str">
        <f t="shared" si="74"/>
        <v>IT-SW-07-03Canal</v>
      </c>
      <c r="C1582"/>
      <c r="D1582" s="18" t="s">
        <v>3188</v>
      </c>
      <c r="E1582" t="s">
        <v>3158</v>
      </c>
      <c r="F1582" s="37" t="s">
        <v>3102</v>
      </c>
      <c r="G1582" s="18" t="str">
        <f t="shared" si="76"/>
        <v>UT Soft-IG</v>
      </c>
      <c r="H1582" s="18" t="s">
        <v>91</v>
      </c>
      <c r="I1582" s="18" t="s">
        <v>75</v>
      </c>
      <c r="J1582" t="s">
        <v>3155</v>
      </c>
      <c r="K1582" s="48" t="s">
        <v>28</v>
      </c>
      <c r="L1582" s="79" t="s">
        <v>90</v>
      </c>
      <c r="M1582" s="79" t="s">
        <v>3105</v>
      </c>
      <c r="N1582" s="37" t="s">
        <v>3113</v>
      </c>
      <c r="O1582" s="37" t="s">
        <v>3107</v>
      </c>
      <c r="P1582" s="37" t="s">
        <v>3156</v>
      </c>
      <c r="Q1582" s="43" t="s">
        <v>3158</v>
      </c>
      <c r="R1582" s="80" t="s">
        <v>3109</v>
      </c>
      <c r="S1582" s="42">
        <v>85000</v>
      </c>
      <c r="T1582" s="37">
        <v>1</v>
      </c>
      <c r="U1582" s="83">
        <v>1</v>
      </c>
      <c r="V1582" s="45">
        <f>SUMIF(ResumenCotizacion!$C:$C,E1582,ResumenCotizacion!$P:$P)</f>
        <v>0</v>
      </c>
      <c r="W1582" s="75">
        <f>IF(H1582="USD",S1582*SolCotizacion!$J$18,S1582)</f>
        <v>85000</v>
      </c>
      <c r="X1582" s="3">
        <f>ROUND(W1582/(1-VLOOKUP("Total porcentaje:",ResumenCotizacion!$F:$H,3,0)),2)</f>
        <v>85000</v>
      </c>
      <c r="Y1582" s="3">
        <f t="shared" si="75"/>
        <v>0</v>
      </c>
    </row>
    <row r="1583" spans="1:25" ht="14.25" x14ac:dyDescent="0.2">
      <c r="A1583" s="18" t="str">
        <f t="shared" si="73"/>
        <v>UT Soft-IGCanalIT-SW-07-04</v>
      </c>
      <c r="B1583" s="18" t="str">
        <f t="shared" si="74"/>
        <v>IT-SW-07-04Canal</v>
      </c>
      <c r="C1583"/>
      <c r="D1583" s="18" t="s">
        <v>3188</v>
      </c>
      <c r="E1583" t="s">
        <v>3159</v>
      </c>
      <c r="F1583" s="37" t="s">
        <v>3102</v>
      </c>
      <c r="G1583" s="18" t="str">
        <f t="shared" si="76"/>
        <v>UT Soft-IG</v>
      </c>
      <c r="H1583" s="18" t="s">
        <v>91</v>
      </c>
      <c r="I1583" s="18" t="s">
        <v>75</v>
      </c>
      <c r="J1583" t="s">
        <v>3155</v>
      </c>
      <c r="K1583" s="48" t="s">
        <v>28</v>
      </c>
      <c r="L1583" s="79" t="s">
        <v>90</v>
      </c>
      <c r="M1583" s="79" t="s">
        <v>3105</v>
      </c>
      <c r="N1583" s="37" t="s">
        <v>3113</v>
      </c>
      <c r="O1583" s="37" t="s">
        <v>3111</v>
      </c>
      <c r="P1583" s="37" t="s">
        <v>3156</v>
      </c>
      <c r="Q1583" s="43" t="s">
        <v>3159</v>
      </c>
      <c r="R1583" s="80" t="s">
        <v>3109</v>
      </c>
      <c r="S1583" s="42">
        <v>91000</v>
      </c>
      <c r="T1583" s="37">
        <v>1</v>
      </c>
      <c r="U1583" s="83">
        <v>1</v>
      </c>
      <c r="V1583" s="45">
        <f>SUMIF(ResumenCotizacion!$C:$C,E1583,ResumenCotizacion!$P:$P)</f>
        <v>0</v>
      </c>
      <c r="W1583" s="75">
        <f>IF(H1583="USD",S1583*SolCotizacion!$J$18,S1583)</f>
        <v>91000</v>
      </c>
      <c r="X1583" s="3">
        <f>ROUND(W1583/(1-VLOOKUP("Total porcentaje:",ResumenCotizacion!$F:$H,3,0)),2)</f>
        <v>91000</v>
      </c>
      <c r="Y1583" s="3">
        <f t="shared" si="75"/>
        <v>0</v>
      </c>
    </row>
    <row r="1584" spans="1:25" ht="14.25" x14ac:dyDescent="0.2">
      <c r="A1584" s="18" t="str">
        <f t="shared" si="73"/>
        <v>UT Soft-IGCanalIT-SW-07-05</v>
      </c>
      <c r="B1584" s="18" t="str">
        <f t="shared" si="74"/>
        <v>IT-SW-07-05Canal</v>
      </c>
      <c r="C1584"/>
      <c r="D1584" s="18" t="s">
        <v>3188</v>
      </c>
      <c r="E1584" t="s">
        <v>3160</v>
      </c>
      <c r="F1584" s="37" t="s">
        <v>3102</v>
      </c>
      <c r="G1584" s="18" t="str">
        <f t="shared" si="76"/>
        <v>UT Soft-IG</v>
      </c>
      <c r="H1584" s="18" t="s">
        <v>91</v>
      </c>
      <c r="I1584" s="18" t="s">
        <v>75</v>
      </c>
      <c r="J1584" t="s">
        <v>3155</v>
      </c>
      <c r="K1584" s="48" t="s">
        <v>28</v>
      </c>
      <c r="L1584" s="79" t="s">
        <v>90</v>
      </c>
      <c r="M1584" s="79" t="s">
        <v>3105</v>
      </c>
      <c r="N1584" s="37" t="s">
        <v>3116</v>
      </c>
      <c r="O1584" s="37" t="s">
        <v>3107</v>
      </c>
      <c r="P1584" s="37" t="s">
        <v>3156</v>
      </c>
      <c r="Q1584" s="43" t="s">
        <v>3160</v>
      </c>
      <c r="R1584" s="80" t="s">
        <v>3109</v>
      </c>
      <c r="S1584" s="42">
        <v>85000</v>
      </c>
      <c r="T1584" s="37">
        <v>1</v>
      </c>
      <c r="U1584" s="83">
        <v>1</v>
      </c>
      <c r="V1584" s="45">
        <f>SUMIF(ResumenCotizacion!$C:$C,E1584,ResumenCotizacion!$P:$P)</f>
        <v>0</v>
      </c>
      <c r="W1584" s="75">
        <f>IF(H1584="USD",S1584*SolCotizacion!$J$18,S1584)</f>
        <v>85000</v>
      </c>
      <c r="X1584" s="3">
        <f>ROUND(W1584/(1-VLOOKUP("Total porcentaje:",ResumenCotizacion!$F:$H,3,0)),2)</f>
        <v>85000</v>
      </c>
      <c r="Y1584" s="3">
        <f t="shared" si="75"/>
        <v>0</v>
      </c>
    </row>
    <row r="1585" spans="1:25" ht="14.25" x14ac:dyDescent="0.2">
      <c r="A1585" s="18" t="str">
        <f t="shared" si="73"/>
        <v>UT Soft-IGCanalIT-SW-07-06</v>
      </c>
      <c r="B1585" s="18" t="str">
        <f t="shared" si="74"/>
        <v>IT-SW-07-06Canal</v>
      </c>
      <c r="C1585"/>
      <c r="D1585" s="18" t="s">
        <v>3188</v>
      </c>
      <c r="E1585" t="s">
        <v>3161</v>
      </c>
      <c r="F1585" s="37" t="s">
        <v>3102</v>
      </c>
      <c r="G1585" s="18" t="str">
        <f t="shared" si="76"/>
        <v>UT Soft-IG</v>
      </c>
      <c r="H1585" s="18" t="s">
        <v>91</v>
      </c>
      <c r="I1585" s="18" t="s">
        <v>75</v>
      </c>
      <c r="J1585" t="s">
        <v>3155</v>
      </c>
      <c r="K1585" s="48" t="s">
        <v>28</v>
      </c>
      <c r="L1585" s="79" t="s">
        <v>90</v>
      </c>
      <c r="M1585" s="79" t="s">
        <v>3105</v>
      </c>
      <c r="N1585" s="37" t="s">
        <v>3116</v>
      </c>
      <c r="O1585" s="37" t="s">
        <v>3111</v>
      </c>
      <c r="P1585" s="37" t="s">
        <v>3156</v>
      </c>
      <c r="Q1585" s="43" t="s">
        <v>3161</v>
      </c>
      <c r="R1585" s="80" t="s">
        <v>3109</v>
      </c>
      <c r="S1585" s="42">
        <v>94000</v>
      </c>
      <c r="T1585" s="37">
        <v>1</v>
      </c>
      <c r="U1585" s="83">
        <v>1</v>
      </c>
      <c r="V1585" s="45">
        <f>SUMIF(ResumenCotizacion!$C:$C,E1585,ResumenCotizacion!$P:$P)</f>
        <v>0</v>
      </c>
      <c r="W1585" s="75">
        <f>IF(H1585="USD",S1585*SolCotizacion!$J$18,S1585)</f>
        <v>94000</v>
      </c>
      <c r="X1585" s="3">
        <f>ROUND(W1585/(1-VLOOKUP("Total porcentaje:",ResumenCotizacion!$F:$H,3,0)),2)</f>
        <v>94000</v>
      </c>
      <c r="Y1585" s="3">
        <f t="shared" si="75"/>
        <v>0</v>
      </c>
    </row>
    <row r="1586" spans="1:25" ht="14.25" x14ac:dyDescent="0.2">
      <c r="A1586" s="18" t="str">
        <f t="shared" si="73"/>
        <v>UT Soft-IGCanalIT-SW-08-01</v>
      </c>
      <c r="B1586" s="18" t="str">
        <f t="shared" si="74"/>
        <v>IT-SW-08-01Canal</v>
      </c>
      <c r="C1586"/>
      <c r="D1586" s="18" t="s">
        <v>3188</v>
      </c>
      <c r="E1586" t="s">
        <v>3162</v>
      </c>
      <c r="F1586" s="37" t="s">
        <v>3102</v>
      </c>
      <c r="G1586" s="18" t="str">
        <f t="shared" si="76"/>
        <v>UT Soft-IG</v>
      </c>
      <c r="H1586" s="18" t="s">
        <v>91</v>
      </c>
      <c r="I1586" s="18" t="s">
        <v>75</v>
      </c>
      <c r="J1586" t="s">
        <v>3163</v>
      </c>
      <c r="K1586" t="s">
        <v>3164</v>
      </c>
      <c r="L1586" s="79" t="s">
        <v>90</v>
      </c>
      <c r="M1586" s="79" t="s">
        <v>3105</v>
      </c>
      <c r="N1586" s="37" t="s">
        <v>3106</v>
      </c>
      <c r="O1586" s="37" t="s">
        <v>3107</v>
      </c>
      <c r="P1586" s="37" t="s">
        <v>3143</v>
      </c>
      <c r="Q1586" s="43" t="s">
        <v>3162</v>
      </c>
      <c r="R1586" s="80" t="s">
        <v>3109</v>
      </c>
      <c r="S1586" s="42">
        <v>85000</v>
      </c>
      <c r="T1586" s="84">
        <v>1</v>
      </c>
      <c r="U1586" s="83">
        <v>1</v>
      </c>
      <c r="V1586" s="45">
        <f>SUMIF(ResumenCotizacion!$C:$C,E1586,ResumenCotizacion!$P:$P)</f>
        <v>0</v>
      </c>
      <c r="W1586" s="75">
        <f>IF(H1586="USD",S1586*SolCotizacion!$J$18,S1586)</f>
        <v>85000</v>
      </c>
      <c r="X1586" s="3">
        <f>ROUND(W1586/(1-VLOOKUP("Total porcentaje:",ResumenCotizacion!$F:$H,3,0)),2)</f>
        <v>85000</v>
      </c>
      <c r="Y1586" s="3">
        <f t="shared" si="75"/>
        <v>0</v>
      </c>
    </row>
    <row r="1587" spans="1:25" ht="14.25" x14ac:dyDescent="0.2">
      <c r="A1587" s="18" t="str">
        <f t="shared" si="73"/>
        <v>UT Soft-IGCanalIT-SW-08-02</v>
      </c>
      <c r="B1587" s="18" t="str">
        <f t="shared" si="74"/>
        <v>IT-SW-08-02Canal</v>
      </c>
      <c r="C1587"/>
      <c r="D1587" s="18" t="s">
        <v>3188</v>
      </c>
      <c r="E1587" t="s">
        <v>3165</v>
      </c>
      <c r="F1587" s="37" t="s">
        <v>3102</v>
      </c>
      <c r="G1587" s="18" t="str">
        <f t="shared" si="76"/>
        <v>UT Soft-IG</v>
      </c>
      <c r="H1587" s="18" t="s">
        <v>91</v>
      </c>
      <c r="I1587" s="18" t="s">
        <v>75</v>
      </c>
      <c r="J1587" t="s">
        <v>3163</v>
      </c>
      <c r="K1587" t="s">
        <v>3164</v>
      </c>
      <c r="L1587" s="79" t="s">
        <v>90</v>
      </c>
      <c r="M1587" s="79" t="s">
        <v>3105</v>
      </c>
      <c r="N1587" s="37" t="s">
        <v>3106</v>
      </c>
      <c r="O1587" s="37" t="s">
        <v>3111</v>
      </c>
      <c r="P1587" s="37" t="s">
        <v>3143</v>
      </c>
      <c r="Q1587" s="43" t="s">
        <v>3165</v>
      </c>
      <c r="R1587" s="80" t="s">
        <v>3109</v>
      </c>
      <c r="S1587" s="42">
        <v>90000</v>
      </c>
      <c r="T1587" s="84">
        <v>1</v>
      </c>
      <c r="U1587" s="83">
        <v>1</v>
      </c>
      <c r="V1587" s="45">
        <f>SUMIF(ResumenCotizacion!$C:$C,E1587,ResumenCotizacion!$P:$P)</f>
        <v>0</v>
      </c>
      <c r="W1587" s="75">
        <f>IF(H1587="USD",S1587*SolCotizacion!$J$18,S1587)</f>
        <v>90000</v>
      </c>
      <c r="X1587" s="3">
        <f>ROUND(W1587/(1-VLOOKUP("Total porcentaje:",ResumenCotizacion!$F:$H,3,0)),2)</f>
        <v>90000</v>
      </c>
      <c r="Y1587" s="3">
        <f t="shared" si="75"/>
        <v>0</v>
      </c>
    </row>
    <row r="1588" spans="1:25" ht="14.25" x14ac:dyDescent="0.2">
      <c r="A1588" s="18" t="str">
        <f t="shared" si="73"/>
        <v>UT Soft-IGCanalIT-SW-08-03</v>
      </c>
      <c r="B1588" s="18" t="str">
        <f t="shared" si="74"/>
        <v>IT-SW-08-03Canal</v>
      </c>
      <c r="C1588"/>
      <c r="D1588" s="18" t="s">
        <v>3188</v>
      </c>
      <c r="E1588" t="s">
        <v>3166</v>
      </c>
      <c r="F1588" s="37" t="s">
        <v>3102</v>
      </c>
      <c r="G1588" s="18" t="str">
        <f t="shared" si="76"/>
        <v>UT Soft-IG</v>
      </c>
      <c r="H1588" s="18" t="s">
        <v>91</v>
      </c>
      <c r="I1588" s="18" t="s">
        <v>75</v>
      </c>
      <c r="J1588" t="s">
        <v>3163</v>
      </c>
      <c r="K1588" t="s">
        <v>3164</v>
      </c>
      <c r="L1588" s="79" t="s">
        <v>90</v>
      </c>
      <c r="M1588" s="79" t="s">
        <v>3105</v>
      </c>
      <c r="N1588" s="37" t="s">
        <v>3113</v>
      </c>
      <c r="O1588" s="37" t="s">
        <v>3107</v>
      </c>
      <c r="P1588" s="37" t="s">
        <v>3143</v>
      </c>
      <c r="Q1588" s="43" t="s">
        <v>3166</v>
      </c>
      <c r="R1588" s="80" t="s">
        <v>3109</v>
      </c>
      <c r="S1588" s="42">
        <v>85000</v>
      </c>
      <c r="T1588" s="84">
        <v>1</v>
      </c>
      <c r="U1588" s="83">
        <v>1</v>
      </c>
      <c r="V1588" s="45">
        <f>SUMIF(ResumenCotizacion!$C:$C,E1588,ResumenCotizacion!$P:$P)</f>
        <v>0</v>
      </c>
      <c r="W1588" s="75">
        <f>IF(H1588="USD",S1588*SolCotizacion!$J$18,S1588)</f>
        <v>85000</v>
      </c>
      <c r="X1588" s="3">
        <f>ROUND(W1588/(1-VLOOKUP("Total porcentaje:",ResumenCotizacion!$F:$H,3,0)),2)</f>
        <v>85000</v>
      </c>
      <c r="Y1588" s="3">
        <f t="shared" si="75"/>
        <v>0</v>
      </c>
    </row>
    <row r="1589" spans="1:25" ht="14.25" x14ac:dyDescent="0.2">
      <c r="A1589" s="18" t="str">
        <f t="shared" si="73"/>
        <v>UT Soft-IGCanalIT-SW-08-04</v>
      </c>
      <c r="B1589" s="18" t="str">
        <f t="shared" si="74"/>
        <v>IT-SW-08-04Canal</v>
      </c>
      <c r="C1589"/>
      <c r="D1589" s="18" t="s">
        <v>3188</v>
      </c>
      <c r="E1589" t="s">
        <v>3167</v>
      </c>
      <c r="F1589" s="37" t="s">
        <v>3102</v>
      </c>
      <c r="G1589" s="18" t="str">
        <f t="shared" si="76"/>
        <v>UT Soft-IG</v>
      </c>
      <c r="H1589" s="18" t="s">
        <v>91</v>
      </c>
      <c r="I1589" s="18" t="s">
        <v>75</v>
      </c>
      <c r="J1589" t="s">
        <v>3163</v>
      </c>
      <c r="K1589" t="s">
        <v>3164</v>
      </c>
      <c r="L1589" s="79" t="s">
        <v>90</v>
      </c>
      <c r="M1589" s="79" t="s">
        <v>3105</v>
      </c>
      <c r="N1589" s="37" t="s">
        <v>3113</v>
      </c>
      <c r="O1589" s="37" t="s">
        <v>3111</v>
      </c>
      <c r="P1589" s="37" t="s">
        <v>3143</v>
      </c>
      <c r="Q1589" s="43" t="s">
        <v>3167</v>
      </c>
      <c r="R1589" s="80" t="s">
        <v>3109</v>
      </c>
      <c r="S1589" s="42">
        <v>91000</v>
      </c>
      <c r="T1589" s="84">
        <v>1</v>
      </c>
      <c r="U1589" s="83">
        <v>1</v>
      </c>
      <c r="V1589" s="45">
        <f>SUMIF(ResumenCotizacion!$C:$C,E1589,ResumenCotizacion!$P:$P)</f>
        <v>0</v>
      </c>
      <c r="W1589" s="75">
        <f>IF(H1589="USD",S1589*SolCotizacion!$J$18,S1589)</f>
        <v>91000</v>
      </c>
      <c r="X1589" s="3">
        <f>ROUND(W1589/(1-VLOOKUP("Total porcentaje:",ResumenCotizacion!$F:$H,3,0)),2)</f>
        <v>91000</v>
      </c>
      <c r="Y1589" s="3">
        <f t="shared" si="75"/>
        <v>0</v>
      </c>
    </row>
    <row r="1590" spans="1:25" ht="14.25" x14ac:dyDescent="0.2">
      <c r="A1590" s="18" t="str">
        <f t="shared" si="73"/>
        <v>UT Soft-IGCanalIT-SW-08-05</v>
      </c>
      <c r="B1590" s="18" t="str">
        <f t="shared" si="74"/>
        <v>IT-SW-08-05Canal</v>
      </c>
      <c r="C1590"/>
      <c r="D1590" s="18" t="s">
        <v>3188</v>
      </c>
      <c r="E1590" t="s">
        <v>3168</v>
      </c>
      <c r="F1590" s="37" t="s">
        <v>3102</v>
      </c>
      <c r="G1590" s="18" t="str">
        <f t="shared" si="76"/>
        <v>UT Soft-IG</v>
      </c>
      <c r="H1590" s="18" t="s">
        <v>91</v>
      </c>
      <c r="I1590" s="18" t="s">
        <v>75</v>
      </c>
      <c r="J1590" t="s">
        <v>3163</v>
      </c>
      <c r="K1590" t="s">
        <v>3164</v>
      </c>
      <c r="L1590" s="79" t="s">
        <v>90</v>
      </c>
      <c r="M1590" s="79" t="s">
        <v>3105</v>
      </c>
      <c r="N1590" s="37" t="s">
        <v>3116</v>
      </c>
      <c r="O1590" s="37" t="s">
        <v>3107</v>
      </c>
      <c r="P1590" s="37" t="s">
        <v>3143</v>
      </c>
      <c r="Q1590" s="43" t="s">
        <v>3168</v>
      </c>
      <c r="R1590" s="80" t="s">
        <v>3109</v>
      </c>
      <c r="S1590" s="42">
        <v>85000</v>
      </c>
      <c r="T1590" s="84">
        <v>1</v>
      </c>
      <c r="U1590" s="83">
        <v>1</v>
      </c>
      <c r="V1590" s="45">
        <f>SUMIF(ResumenCotizacion!$C:$C,E1590,ResumenCotizacion!$P:$P)</f>
        <v>0</v>
      </c>
      <c r="W1590" s="75">
        <f>IF(H1590="USD",S1590*SolCotizacion!$J$18,S1590)</f>
        <v>85000</v>
      </c>
      <c r="X1590" s="3">
        <f>ROUND(W1590/(1-VLOOKUP("Total porcentaje:",ResumenCotizacion!$F:$H,3,0)),2)</f>
        <v>85000</v>
      </c>
      <c r="Y1590" s="3">
        <f t="shared" si="75"/>
        <v>0</v>
      </c>
    </row>
    <row r="1591" spans="1:25" ht="14.25" x14ac:dyDescent="0.2">
      <c r="A1591" s="18" t="str">
        <f t="shared" si="73"/>
        <v>UT Soft-IGCanalIT-SW-08-06</v>
      </c>
      <c r="B1591" s="18" t="str">
        <f t="shared" si="74"/>
        <v>IT-SW-08-06Canal</v>
      </c>
      <c r="C1591"/>
      <c r="D1591" s="18" t="s">
        <v>3188</v>
      </c>
      <c r="E1591" t="s">
        <v>3169</v>
      </c>
      <c r="F1591" s="37" t="s">
        <v>3102</v>
      </c>
      <c r="G1591" s="18" t="str">
        <f t="shared" si="76"/>
        <v>UT Soft-IG</v>
      </c>
      <c r="H1591" s="18" t="s">
        <v>91</v>
      </c>
      <c r="I1591" s="18" t="s">
        <v>75</v>
      </c>
      <c r="J1591" t="s">
        <v>3163</v>
      </c>
      <c r="K1591" t="s">
        <v>3164</v>
      </c>
      <c r="L1591" s="79" t="s">
        <v>90</v>
      </c>
      <c r="M1591" s="79" t="s">
        <v>3105</v>
      </c>
      <c r="N1591" s="37" t="s">
        <v>3116</v>
      </c>
      <c r="O1591" s="37" t="s">
        <v>3111</v>
      </c>
      <c r="P1591" s="37" t="s">
        <v>3143</v>
      </c>
      <c r="Q1591" s="43" t="s">
        <v>3169</v>
      </c>
      <c r="R1591" s="80" t="s">
        <v>3109</v>
      </c>
      <c r="S1591" s="42">
        <v>94000</v>
      </c>
      <c r="T1591" s="84">
        <v>1</v>
      </c>
      <c r="U1591" s="83">
        <v>1</v>
      </c>
      <c r="V1591" s="45">
        <f>SUMIF(ResumenCotizacion!$C:$C,E1591,ResumenCotizacion!$P:$P)</f>
        <v>0</v>
      </c>
      <c r="W1591" s="75">
        <f>IF(H1591="USD",S1591*SolCotizacion!$J$18,S1591)</f>
        <v>94000</v>
      </c>
      <c r="X1591" s="3">
        <f>ROUND(W1591/(1-VLOOKUP("Total porcentaje:",ResumenCotizacion!$F:$H,3,0)),2)</f>
        <v>94000</v>
      </c>
      <c r="Y1591" s="3">
        <f t="shared" si="75"/>
        <v>0</v>
      </c>
    </row>
    <row r="1592" spans="1:25" ht="14.25" x14ac:dyDescent="0.2">
      <c r="A1592" s="18" t="str">
        <f t="shared" si="73"/>
        <v>UT Soft-IGCanalIT-SW-09-01</v>
      </c>
      <c r="B1592" s="18" t="str">
        <f t="shared" si="74"/>
        <v>IT-SW-09-01Canal</v>
      </c>
      <c r="C1592"/>
      <c r="D1592" s="18" t="s">
        <v>3188</v>
      </c>
      <c r="E1592" t="s">
        <v>3170</v>
      </c>
      <c r="F1592" s="37" t="s">
        <v>3102</v>
      </c>
      <c r="G1592" s="18" t="str">
        <f t="shared" si="76"/>
        <v>UT Soft-IG</v>
      </c>
      <c r="H1592" s="18" t="s">
        <v>91</v>
      </c>
      <c r="I1592" s="18" t="s">
        <v>75</v>
      </c>
      <c r="J1592" t="s">
        <v>3171</v>
      </c>
      <c r="K1592" t="s">
        <v>3151</v>
      </c>
      <c r="L1592" s="79" t="s">
        <v>90</v>
      </c>
      <c r="M1592" s="79" t="s">
        <v>3105</v>
      </c>
      <c r="N1592" s="37" t="s">
        <v>3106</v>
      </c>
      <c r="O1592" s="37" t="s">
        <v>3111</v>
      </c>
      <c r="P1592" s="37" t="s">
        <v>3156</v>
      </c>
      <c r="Q1592" s="43" t="s">
        <v>3170</v>
      </c>
      <c r="R1592" s="80" t="s">
        <v>3109</v>
      </c>
      <c r="S1592" s="42">
        <v>13924000</v>
      </c>
      <c r="T1592" s="84">
        <v>1</v>
      </c>
      <c r="U1592" s="83">
        <v>1</v>
      </c>
      <c r="V1592" s="45">
        <f>SUMIF(ResumenCotizacion!$C:$C,E1592,ResumenCotizacion!$P:$P)</f>
        <v>0</v>
      </c>
      <c r="W1592" s="75">
        <f>IF(H1592="USD",S1592*SolCotizacion!$J$18,S1592)</f>
        <v>13924000</v>
      </c>
      <c r="X1592" s="3">
        <f>ROUND(W1592/(1-VLOOKUP("Total porcentaje:",ResumenCotizacion!$F:$H,3,0)),2)</f>
        <v>13924000</v>
      </c>
      <c r="Y1592" s="3">
        <f t="shared" si="75"/>
        <v>0</v>
      </c>
    </row>
    <row r="1593" spans="1:25" ht="14.25" x14ac:dyDescent="0.2">
      <c r="A1593" s="18" t="str">
        <f t="shared" si="73"/>
        <v>UT Soft-IGCanalIT-SW-09-02</v>
      </c>
      <c r="B1593" s="18" t="str">
        <f t="shared" si="74"/>
        <v>IT-SW-09-02Canal</v>
      </c>
      <c r="C1593"/>
      <c r="D1593" s="18" t="s">
        <v>3188</v>
      </c>
      <c r="E1593" t="s">
        <v>3172</v>
      </c>
      <c r="F1593" s="37" t="s">
        <v>3102</v>
      </c>
      <c r="G1593" s="18" t="str">
        <f t="shared" si="76"/>
        <v>UT Soft-IG</v>
      </c>
      <c r="H1593" s="18" t="s">
        <v>91</v>
      </c>
      <c r="I1593" s="18" t="s">
        <v>75</v>
      </c>
      <c r="J1593" t="s">
        <v>3171</v>
      </c>
      <c r="K1593" t="s">
        <v>3151</v>
      </c>
      <c r="L1593" s="79" t="s">
        <v>90</v>
      </c>
      <c r="M1593" s="79" t="s">
        <v>3105</v>
      </c>
      <c r="N1593" s="37" t="s">
        <v>3113</v>
      </c>
      <c r="O1593" s="37" t="s">
        <v>3111</v>
      </c>
      <c r="P1593" s="37" t="s">
        <v>3156</v>
      </c>
      <c r="Q1593" s="43" t="s">
        <v>3172</v>
      </c>
      <c r="R1593" s="80" t="s">
        <v>3109</v>
      </c>
      <c r="S1593" s="42">
        <v>14091000</v>
      </c>
      <c r="T1593" s="84">
        <v>1</v>
      </c>
      <c r="U1593" s="83">
        <v>1</v>
      </c>
      <c r="V1593" s="45">
        <f>SUMIF(ResumenCotizacion!$C:$C,E1593,ResumenCotizacion!$P:$P)</f>
        <v>0</v>
      </c>
      <c r="W1593" s="75">
        <f>IF(H1593="USD",S1593*SolCotizacion!$J$18,S1593)</f>
        <v>14091000</v>
      </c>
      <c r="X1593" s="3">
        <f>ROUND(W1593/(1-VLOOKUP("Total porcentaje:",ResumenCotizacion!$F:$H,3,0)),2)</f>
        <v>14091000</v>
      </c>
      <c r="Y1593" s="3">
        <f t="shared" si="75"/>
        <v>0</v>
      </c>
    </row>
    <row r="1594" spans="1:25" ht="14.25" x14ac:dyDescent="0.2">
      <c r="A1594" s="18" t="str">
        <f t="shared" si="73"/>
        <v>UT Soft-IGCanalIT-SW-09-03</v>
      </c>
      <c r="B1594" s="18" t="str">
        <f t="shared" si="74"/>
        <v>IT-SW-09-03Canal</v>
      </c>
      <c r="C1594"/>
      <c r="D1594" s="18" t="s">
        <v>3188</v>
      </c>
      <c r="E1594" t="s">
        <v>3173</v>
      </c>
      <c r="F1594" s="37" t="s">
        <v>3102</v>
      </c>
      <c r="G1594" s="18" t="str">
        <f t="shared" si="76"/>
        <v>UT Soft-IG</v>
      </c>
      <c r="H1594" s="18" t="s">
        <v>91</v>
      </c>
      <c r="I1594" s="18" t="s">
        <v>75</v>
      </c>
      <c r="J1594" t="s">
        <v>3171</v>
      </c>
      <c r="K1594" t="s">
        <v>3151</v>
      </c>
      <c r="L1594" s="79" t="s">
        <v>90</v>
      </c>
      <c r="M1594" s="79" t="s">
        <v>3105</v>
      </c>
      <c r="N1594" s="37" t="s">
        <v>3116</v>
      </c>
      <c r="O1594" s="37" t="s">
        <v>3111</v>
      </c>
      <c r="P1594" s="37" t="s">
        <v>3156</v>
      </c>
      <c r="Q1594" s="43" t="s">
        <v>3173</v>
      </c>
      <c r="R1594" s="80" t="s">
        <v>3109</v>
      </c>
      <c r="S1594" s="42">
        <v>14674000</v>
      </c>
      <c r="T1594" s="84">
        <v>1</v>
      </c>
      <c r="U1594" s="83">
        <v>1</v>
      </c>
      <c r="V1594" s="45">
        <f>SUMIF(ResumenCotizacion!$C:$C,E1594,ResumenCotizacion!$P:$P)</f>
        <v>0</v>
      </c>
      <c r="W1594" s="75">
        <f>IF(H1594="USD",S1594*SolCotizacion!$J$18,S1594)</f>
        <v>14674000</v>
      </c>
      <c r="X1594" s="3">
        <f>ROUND(W1594/(1-VLOOKUP("Total porcentaje:",ResumenCotizacion!$F:$H,3,0)),2)</f>
        <v>14674000</v>
      </c>
      <c r="Y1594" s="3">
        <f t="shared" si="75"/>
        <v>0</v>
      </c>
    </row>
    <row r="1595" spans="1:25" ht="14.25" x14ac:dyDescent="0.2">
      <c r="A1595" s="18" t="str">
        <f t="shared" si="73"/>
        <v>UT Soft-IGCanalIT-SW-10-01</v>
      </c>
      <c r="B1595" s="18" t="str">
        <f t="shared" si="74"/>
        <v>IT-SW-10-01Canal</v>
      </c>
      <c r="C1595"/>
      <c r="D1595" s="18" t="s">
        <v>3188</v>
      </c>
      <c r="E1595" t="s">
        <v>3174</v>
      </c>
      <c r="F1595" s="37" t="s">
        <v>3102</v>
      </c>
      <c r="G1595" s="18" t="str">
        <f t="shared" si="76"/>
        <v>UT Soft-IG</v>
      </c>
      <c r="H1595" s="18" t="s">
        <v>91</v>
      </c>
      <c r="I1595" s="18" t="s">
        <v>75</v>
      </c>
      <c r="J1595" t="s">
        <v>3175</v>
      </c>
      <c r="K1595" t="s">
        <v>3142</v>
      </c>
      <c r="L1595" s="79" t="s">
        <v>90</v>
      </c>
      <c r="M1595" s="79" t="s">
        <v>3105</v>
      </c>
      <c r="N1595" s="37" t="s">
        <v>3113</v>
      </c>
      <c r="O1595" s="37" t="s">
        <v>3107</v>
      </c>
      <c r="P1595" s="37" t="s">
        <v>3156</v>
      </c>
      <c r="Q1595" s="43" t="s">
        <v>3174</v>
      </c>
      <c r="R1595" s="80" t="s">
        <v>3109</v>
      </c>
      <c r="S1595" s="42">
        <v>93000</v>
      </c>
      <c r="T1595" s="84">
        <v>1</v>
      </c>
      <c r="U1595" s="83">
        <v>1</v>
      </c>
      <c r="V1595" s="45">
        <f>SUMIF(ResumenCotizacion!$C:$C,E1595,ResumenCotizacion!$P:$P)</f>
        <v>0</v>
      </c>
      <c r="W1595" s="75">
        <f>IF(H1595="USD",S1595*SolCotizacion!$J$18,S1595)</f>
        <v>93000</v>
      </c>
      <c r="X1595" s="3">
        <f>ROUND(W1595/(1-VLOOKUP("Total porcentaje:",ResumenCotizacion!$F:$H,3,0)),2)</f>
        <v>93000</v>
      </c>
      <c r="Y1595" s="3">
        <f t="shared" si="75"/>
        <v>0</v>
      </c>
    </row>
    <row r="1596" spans="1:25" ht="14.25" x14ac:dyDescent="0.2">
      <c r="A1596" s="18" t="str">
        <f t="shared" si="73"/>
        <v>UT Soft-IGCanalIT-SW-10-02</v>
      </c>
      <c r="B1596" s="18" t="str">
        <f t="shared" si="74"/>
        <v>IT-SW-10-02Canal</v>
      </c>
      <c r="C1596"/>
      <c r="D1596" s="18" t="s">
        <v>3188</v>
      </c>
      <c r="E1596" t="s">
        <v>3176</v>
      </c>
      <c r="F1596" s="37" t="s">
        <v>3102</v>
      </c>
      <c r="G1596" s="18" t="str">
        <f t="shared" si="76"/>
        <v>UT Soft-IG</v>
      </c>
      <c r="H1596" s="18" t="s">
        <v>91</v>
      </c>
      <c r="I1596" s="18" t="s">
        <v>75</v>
      </c>
      <c r="J1596" t="s">
        <v>3175</v>
      </c>
      <c r="K1596" t="s">
        <v>3142</v>
      </c>
      <c r="L1596" s="79" t="s">
        <v>90</v>
      </c>
      <c r="M1596" s="79" t="s">
        <v>3105</v>
      </c>
      <c r="N1596" s="37" t="s">
        <v>3113</v>
      </c>
      <c r="O1596" s="37" t="s">
        <v>3111</v>
      </c>
      <c r="P1596" s="37" t="s">
        <v>3156</v>
      </c>
      <c r="Q1596" s="43" t="s">
        <v>3176</v>
      </c>
      <c r="R1596" s="80" t="s">
        <v>3109</v>
      </c>
      <c r="S1596" s="42">
        <v>100000</v>
      </c>
      <c r="T1596" s="84">
        <v>1</v>
      </c>
      <c r="U1596" s="83">
        <v>1</v>
      </c>
      <c r="V1596" s="45">
        <f>SUMIF(ResumenCotizacion!$C:$C,E1596,ResumenCotizacion!$P:$P)</f>
        <v>0</v>
      </c>
      <c r="W1596" s="75">
        <f>IF(H1596="USD",S1596*SolCotizacion!$J$18,S1596)</f>
        <v>100000</v>
      </c>
      <c r="X1596" s="3">
        <f>ROUND(W1596/(1-VLOOKUP("Total porcentaje:",ResumenCotizacion!$F:$H,3,0)),2)</f>
        <v>100000</v>
      </c>
      <c r="Y1596" s="3">
        <f t="shared" si="75"/>
        <v>0</v>
      </c>
    </row>
    <row r="1597" spans="1:25" ht="14.25" x14ac:dyDescent="0.2">
      <c r="A1597" s="18" t="str">
        <f t="shared" si="73"/>
        <v>UT Soft-IGCanalIT-SW-10-03</v>
      </c>
      <c r="B1597" s="18" t="str">
        <f t="shared" si="74"/>
        <v>IT-SW-10-03Canal</v>
      </c>
      <c r="C1597"/>
      <c r="D1597" s="18" t="s">
        <v>3188</v>
      </c>
      <c r="E1597" t="s">
        <v>3177</v>
      </c>
      <c r="F1597" s="37" t="s">
        <v>3102</v>
      </c>
      <c r="G1597" s="18" t="str">
        <f t="shared" si="76"/>
        <v>UT Soft-IG</v>
      </c>
      <c r="H1597" s="18" t="s">
        <v>91</v>
      </c>
      <c r="I1597" s="18" t="s">
        <v>75</v>
      </c>
      <c r="J1597" t="s">
        <v>3175</v>
      </c>
      <c r="K1597" t="s">
        <v>3142</v>
      </c>
      <c r="L1597" s="79" t="s">
        <v>90</v>
      </c>
      <c r="M1597" s="79" t="s">
        <v>3105</v>
      </c>
      <c r="N1597" s="37" t="s">
        <v>3106</v>
      </c>
      <c r="O1597" s="37" t="s">
        <v>3107</v>
      </c>
      <c r="P1597" s="37" t="s">
        <v>3156</v>
      </c>
      <c r="Q1597" s="43" t="s">
        <v>3177</v>
      </c>
      <c r="R1597" s="80" t="s">
        <v>3109</v>
      </c>
      <c r="S1597" s="42">
        <v>93000</v>
      </c>
      <c r="T1597" s="84">
        <v>1</v>
      </c>
      <c r="U1597" s="83">
        <v>1</v>
      </c>
      <c r="V1597" s="45">
        <f>SUMIF(ResumenCotizacion!$C:$C,E1597,ResumenCotizacion!$P:$P)</f>
        <v>0</v>
      </c>
      <c r="W1597" s="75">
        <f>IF(H1597="USD",S1597*SolCotizacion!$J$18,S1597)</f>
        <v>93000</v>
      </c>
      <c r="X1597" s="3">
        <f>ROUND(W1597/(1-VLOOKUP("Total porcentaje:",ResumenCotizacion!$F:$H,3,0)),2)</f>
        <v>93000</v>
      </c>
      <c r="Y1597" s="3">
        <f t="shared" si="75"/>
        <v>0</v>
      </c>
    </row>
    <row r="1598" spans="1:25" ht="14.25" x14ac:dyDescent="0.2">
      <c r="A1598" s="18" t="str">
        <f t="shared" si="73"/>
        <v>UT Soft-IGCanalIT-SW-10-04</v>
      </c>
      <c r="B1598" s="18" t="str">
        <f t="shared" si="74"/>
        <v>IT-SW-10-04Canal</v>
      </c>
      <c r="C1598"/>
      <c r="D1598" s="18" t="s">
        <v>3188</v>
      </c>
      <c r="E1598" t="s">
        <v>3178</v>
      </c>
      <c r="F1598" s="37" t="s">
        <v>3102</v>
      </c>
      <c r="G1598" s="18" t="str">
        <f t="shared" si="76"/>
        <v>UT Soft-IG</v>
      </c>
      <c r="H1598" s="18" t="s">
        <v>91</v>
      </c>
      <c r="I1598" s="18" t="s">
        <v>75</v>
      </c>
      <c r="J1598" t="s">
        <v>3175</v>
      </c>
      <c r="K1598" t="s">
        <v>3142</v>
      </c>
      <c r="L1598" s="79" t="s">
        <v>90</v>
      </c>
      <c r="M1598" s="79" t="s">
        <v>3105</v>
      </c>
      <c r="N1598" s="37" t="s">
        <v>3116</v>
      </c>
      <c r="O1598" s="37" t="s">
        <v>3107</v>
      </c>
      <c r="P1598" s="37" t="s">
        <v>3156</v>
      </c>
      <c r="Q1598" s="43" t="s">
        <v>3178</v>
      </c>
      <c r="R1598" s="80" t="s">
        <v>3109</v>
      </c>
      <c r="S1598" s="42">
        <v>93000</v>
      </c>
      <c r="T1598" s="84">
        <v>1</v>
      </c>
      <c r="U1598" s="83">
        <v>1</v>
      </c>
      <c r="V1598" s="45">
        <f>SUMIF(ResumenCotizacion!$C:$C,E1598,ResumenCotizacion!$P:$P)</f>
        <v>0</v>
      </c>
      <c r="W1598" s="75">
        <f>IF(H1598="USD",S1598*SolCotizacion!$J$18,S1598)</f>
        <v>93000</v>
      </c>
      <c r="X1598" s="3">
        <f>ROUND(W1598/(1-VLOOKUP("Total porcentaje:",ResumenCotizacion!$F:$H,3,0)),2)</f>
        <v>93000</v>
      </c>
      <c r="Y1598" s="3">
        <f t="shared" si="75"/>
        <v>0</v>
      </c>
    </row>
    <row r="1599" spans="1:25" ht="14.25" x14ac:dyDescent="0.2">
      <c r="A1599" s="18" t="str">
        <f t="shared" si="73"/>
        <v>UT Soft-IGCanalIT-SW-10-05</v>
      </c>
      <c r="B1599" s="18" t="str">
        <f t="shared" si="74"/>
        <v>IT-SW-10-05Canal</v>
      </c>
      <c r="C1599"/>
      <c r="D1599" s="18" t="s">
        <v>3188</v>
      </c>
      <c r="E1599" t="s">
        <v>3179</v>
      </c>
      <c r="F1599" s="37" t="s">
        <v>3102</v>
      </c>
      <c r="G1599" s="18" t="str">
        <f t="shared" si="76"/>
        <v>UT Soft-IG</v>
      </c>
      <c r="H1599" s="18" t="s">
        <v>91</v>
      </c>
      <c r="I1599" s="18" t="s">
        <v>75</v>
      </c>
      <c r="J1599" t="s">
        <v>3175</v>
      </c>
      <c r="K1599" t="s">
        <v>3142</v>
      </c>
      <c r="L1599" s="79" t="s">
        <v>90</v>
      </c>
      <c r="M1599" s="79" t="s">
        <v>3105</v>
      </c>
      <c r="N1599" s="37" t="s">
        <v>3116</v>
      </c>
      <c r="O1599" s="37" t="s">
        <v>3111</v>
      </c>
      <c r="P1599" s="37" t="s">
        <v>3156</v>
      </c>
      <c r="Q1599" s="43" t="s">
        <v>3179</v>
      </c>
      <c r="R1599" s="80" t="s">
        <v>3109</v>
      </c>
      <c r="S1599" s="42">
        <v>103000</v>
      </c>
      <c r="T1599" s="84">
        <v>1</v>
      </c>
      <c r="U1599" s="83">
        <v>1</v>
      </c>
      <c r="V1599" s="45">
        <f>SUMIF(ResumenCotizacion!$C:$C,E1599,ResumenCotizacion!$P:$P)</f>
        <v>0</v>
      </c>
      <c r="W1599" s="75">
        <f>IF(H1599="USD",S1599*SolCotizacion!$J$18,S1599)</f>
        <v>103000</v>
      </c>
      <c r="X1599" s="3">
        <f>ROUND(W1599/(1-VLOOKUP("Total porcentaje:",ResumenCotizacion!$F:$H,3,0)),2)</f>
        <v>103000</v>
      </c>
      <c r="Y1599" s="3">
        <f t="shared" si="75"/>
        <v>0</v>
      </c>
    </row>
    <row r="1600" spans="1:25" ht="14.25" x14ac:dyDescent="0.2">
      <c r="A1600" s="18" t="str">
        <f t="shared" si="73"/>
        <v>UT Soft-IGCanalIT-SW-10-06</v>
      </c>
      <c r="B1600" s="18" t="str">
        <f t="shared" si="74"/>
        <v>IT-SW-10-06Canal</v>
      </c>
      <c r="C1600"/>
      <c r="D1600" s="18" t="s">
        <v>3188</v>
      </c>
      <c r="E1600" t="s">
        <v>3180</v>
      </c>
      <c r="F1600" s="37" t="s">
        <v>3102</v>
      </c>
      <c r="G1600" s="18" t="str">
        <f t="shared" si="76"/>
        <v>UT Soft-IG</v>
      </c>
      <c r="H1600" s="18" t="s">
        <v>91</v>
      </c>
      <c r="I1600" s="18" t="s">
        <v>75</v>
      </c>
      <c r="J1600" t="s">
        <v>3175</v>
      </c>
      <c r="K1600" t="s">
        <v>3142</v>
      </c>
      <c r="L1600" s="79" t="s">
        <v>90</v>
      </c>
      <c r="M1600" s="79" t="s">
        <v>3105</v>
      </c>
      <c r="N1600" s="37" t="s">
        <v>3106</v>
      </c>
      <c r="O1600" s="37" t="s">
        <v>3111</v>
      </c>
      <c r="P1600" s="37" t="s">
        <v>3156</v>
      </c>
      <c r="Q1600" s="43" t="s">
        <v>3180</v>
      </c>
      <c r="R1600" s="80" t="s">
        <v>3109</v>
      </c>
      <c r="S1600" s="42">
        <v>99000</v>
      </c>
      <c r="T1600" s="84">
        <v>1</v>
      </c>
      <c r="U1600" s="83">
        <v>1</v>
      </c>
      <c r="V1600" s="45">
        <f>SUMIF(ResumenCotizacion!$C:$C,E1600,ResumenCotizacion!$P:$P)</f>
        <v>0</v>
      </c>
      <c r="W1600" s="75">
        <f>IF(H1600="USD",S1600*SolCotizacion!$J$18,S1600)</f>
        <v>99000</v>
      </c>
      <c r="X1600" s="3">
        <f>ROUND(W1600/(1-VLOOKUP("Total porcentaje:",ResumenCotizacion!$F:$H,3,0)),2)</f>
        <v>99000</v>
      </c>
      <c r="Y1600" s="3">
        <f t="shared" si="75"/>
        <v>0</v>
      </c>
    </row>
    <row r="1601" spans="1:25" ht="14.25" x14ac:dyDescent="0.2">
      <c r="A1601" s="18" t="str">
        <f t="shared" si="73"/>
        <v>UT Soft-IGCanalIT-SW-11-01</v>
      </c>
      <c r="B1601" s="18" t="str">
        <f t="shared" si="74"/>
        <v>IT-SW-11-01Canal</v>
      </c>
      <c r="C1601"/>
      <c r="D1601" s="18" t="s">
        <v>3188</v>
      </c>
      <c r="E1601" t="s">
        <v>3181</v>
      </c>
      <c r="F1601" s="37" t="s">
        <v>3102</v>
      </c>
      <c r="G1601" s="18" t="str">
        <f t="shared" si="76"/>
        <v>UT Soft-IG</v>
      </c>
      <c r="H1601" s="18" t="s">
        <v>91</v>
      </c>
      <c r="I1601" s="18" t="s">
        <v>75</v>
      </c>
      <c r="J1601" t="s">
        <v>3182</v>
      </c>
      <c r="K1601" t="s">
        <v>3142</v>
      </c>
      <c r="L1601" s="79" t="s">
        <v>90</v>
      </c>
      <c r="M1601" s="79" t="s">
        <v>3105</v>
      </c>
      <c r="N1601" s="37" t="s">
        <v>3106</v>
      </c>
      <c r="O1601" s="37" t="s">
        <v>3111</v>
      </c>
      <c r="P1601" s="37" t="s">
        <v>3156</v>
      </c>
      <c r="Q1601" s="43" t="s">
        <v>3181</v>
      </c>
      <c r="R1601" s="80" t="s">
        <v>3109</v>
      </c>
      <c r="S1601" s="42">
        <v>89000</v>
      </c>
      <c r="T1601" s="84">
        <v>1</v>
      </c>
      <c r="U1601" s="83">
        <v>1</v>
      </c>
      <c r="V1601" s="45">
        <f>SUMIF(ResumenCotizacion!$C:$C,E1601,ResumenCotizacion!$P:$P)</f>
        <v>0</v>
      </c>
      <c r="W1601" s="75">
        <f>IF(H1601="USD",S1601*SolCotizacion!$J$18,S1601)</f>
        <v>89000</v>
      </c>
      <c r="X1601" s="3">
        <f>ROUND(W1601/(1-VLOOKUP("Total porcentaje:",ResumenCotizacion!$F:$H,3,0)),2)</f>
        <v>89000</v>
      </c>
      <c r="Y1601" s="3">
        <f t="shared" si="75"/>
        <v>0</v>
      </c>
    </row>
    <row r="1602" spans="1:25" ht="14.25" x14ac:dyDescent="0.2">
      <c r="A1602" s="18" t="str">
        <f t="shared" ref="A1602:A1665" si="77">D1602&amp;F1602&amp;E1602</f>
        <v>UT Soft-IGCanalIT-SW-11-02</v>
      </c>
      <c r="B1602" s="18" t="str">
        <f t="shared" ref="B1602:B1665" si="78">E1602&amp;F1602</f>
        <v>IT-SW-11-02Canal</v>
      </c>
      <c r="C1602"/>
      <c r="D1602" s="18" t="s">
        <v>3188</v>
      </c>
      <c r="E1602" t="s">
        <v>3183</v>
      </c>
      <c r="F1602" s="37" t="s">
        <v>3102</v>
      </c>
      <c r="G1602" s="18" t="str">
        <f t="shared" si="76"/>
        <v>UT Soft-IG</v>
      </c>
      <c r="H1602" s="18" t="s">
        <v>91</v>
      </c>
      <c r="I1602" s="18" t="s">
        <v>75</v>
      </c>
      <c r="J1602" t="s">
        <v>3182</v>
      </c>
      <c r="K1602" t="s">
        <v>3142</v>
      </c>
      <c r="L1602" s="79" t="s">
        <v>90</v>
      </c>
      <c r="M1602" s="79" t="s">
        <v>3105</v>
      </c>
      <c r="N1602" s="37" t="s">
        <v>3113</v>
      </c>
      <c r="O1602" s="37" t="s">
        <v>3107</v>
      </c>
      <c r="P1602" s="37" t="s">
        <v>3156</v>
      </c>
      <c r="Q1602" s="43" t="s">
        <v>3183</v>
      </c>
      <c r="R1602" s="80" t="s">
        <v>3109</v>
      </c>
      <c r="S1602" s="42">
        <v>84000</v>
      </c>
      <c r="T1602" s="84">
        <v>1</v>
      </c>
      <c r="U1602" s="83">
        <v>1</v>
      </c>
      <c r="V1602" s="45">
        <f>SUMIF(ResumenCotizacion!$C:$C,E1602,ResumenCotizacion!$P:$P)</f>
        <v>0</v>
      </c>
      <c r="W1602" s="75">
        <f>IF(H1602="USD",S1602*SolCotizacion!$J$18,S1602)</f>
        <v>84000</v>
      </c>
      <c r="X1602" s="3">
        <f>ROUND(W1602/(1-VLOOKUP("Total porcentaje:",ResumenCotizacion!$F:$H,3,0)),2)</f>
        <v>84000</v>
      </c>
      <c r="Y1602" s="3">
        <f t="shared" si="75"/>
        <v>0</v>
      </c>
    </row>
    <row r="1603" spans="1:25" ht="14.25" x14ac:dyDescent="0.2">
      <c r="A1603" s="18" t="str">
        <f t="shared" si="77"/>
        <v>UT Soft-IGCanalIT-SW-11-03</v>
      </c>
      <c r="B1603" s="18" t="str">
        <f t="shared" si="78"/>
        <v>IT-SW-11-03Canal</v>
      </c>
      <c r="C1603"/>
      <c r="D1603" s="18" t="s">
        <v>3188</v>
      </c>
      <c r="E1603" t="s">
        <v>3184</v>
      </c>
      <c r="F1603" s="37" t="s">
        <v>3102</v>
      </c>
      <c r="G1603" s="18" t="str">
        <f t="shared" si="76"/>
        <v>UT Soft-IG</v>
      </c>
      <c r="H1603" s="18" t="s">
        <v>91</v>
      </c>
      <c r="I1603" s="18" t="s">
        <v>75</v>
      </c>
      <c r="J1603" t="s">
        <v>3182</v>
      </c>
      <c r="K1603" t="s">
        <v>3142</v>
      </c>
      <c r="L1603" s="79" t="s">
        <v>90</v>
      </c>
      <c r="M1603" s="79" t="s">
        <v>3105</v>
      </c>
      <c r="N1603" s="37" t="s">
        <v>3113</v>
      </c>
      <c r="O1603" s="37" t="s">
        <v>3111</v>
      </c>
      <c r="P1603" s="37" t="s">
        <v>3156</v>
      </c>
      <c r="Q1603" s="43" t="s">
        <v>3184</v>
      </c>
      <c r="R1603" s="80" t="s">
        <v>3109</v>
      </c>
      <c r="S1603" s="42">
        <v>90000</v>
      </c>
      <c r="T1603" s="84">
        <v>1</v>
      </c>
      <c r="U1603" s="83">
        <v>1</v>
      </c>
      <c r="V1603" s="45">
        <f>SUMIF(ResumenCotizacion!$C:$C,E1603,ResumenCotizacion!$P:$P)</f>
        <v>0</v>
      </c>
      <c r="W1603" s="75">
        <f>IF(H1603="USD",S1603*SolCotizacion!$J$18,S1603)</f>
        <v>90000</v>
      </c>
      <c r="X1603" s="3">
        <f>ROUND(W1603/(1-VLOOKUP("Total porcentaje:",ResumenCotizacion!$F:$H,3,0)),2)</f>
        <v>90000</v>
      </c>
      <c r="Y1603" s="3">
        <f t="shared" ref="Y1603:Y1666" si="79">V1603*X1603</f>
        <v>0</v>
      </c>
    </row>
    <row r="1604" spans="1:25" ht="14.25" x14ac:dyDescent="0.2">
      <c r="A1604" s="18" t="str">
        <f t="shared" si="77"/>
        <v>UT Soft-IGCanalIT-SW-11-04</v>
      </c>
      <c r="B1604" s="18" t="str">
        <f t="shared" si="78"/>
        <v>IT-SW-11-04Canal</v>
      </c>
      <c r="C1604"/>
      <c r="D1604" s="18" t="s">
        <v>3188</v>
      </c>
      <c r="E1604" t="s">
        <v>3185</v>
      </c>
      <c r="F1604" s="37" t="s">
        <v>3102</v>
      </c>
      <c r="G1604" s="18" t="str">
        <f t="shared" si="76"/>
        <v>UT Soft-IG</v>
      </c>
      <c r="H1604" s="18" t="s">
        <v>91</v>
      </c>
      <c r="I1604" s="18" t="s">
        <v>75</v>
      </c>
      <c r="J1604" t="s">
        <v>3182</v>
      </c>
      <c r="K1604" t="s">
        <v>3142</v>
      </c>
      <c r="L1604" s="79" t="s">
        <v>90</v>
      </c>
      <c r="M1604" s="79" t="s">
        <v>3105</v>
      </c>
      <c r="N1604" s="37" t="s">
        <v>3116</v>
      </c>
      <c r="O1604" s="37" t="s">
        <v>3107</v>
      </c>
      <c r="P1604" s="37" t="s">
        <v>3156</v>
      </c>
      <c r="Q1604" s="43" t="s">
        <v>3185</v>
      </c>
      <c r="R1604" s="80" t="s">
        <v>3109</v>
      </c>
      <c r="S1604" s="42">
        <v>84000</v>
      </c>
      <c r="T1604" s="84">
        <v>1</v>
      </c>
      <c r="U1604" s="83">
        <v>1</v>
      </c>
      <c r="V1604" s="45">
        <f>SUMIF(ResumenCotizacion!$C:$C,E1604,ResumenCotizacion!$P:$P)</f>
        <v>0</v>
      </c>
      <c r="W1604" s="75">
        <f>IF(H1604="USD",S1604*SolCotizacion!$J$18,S1604)</f>
        <v>84000</v>
      </c>
      <c r="X1604" s="3">
        <f>ROUND(W1604/(1-VLOOKUP("Total porcentaje:",ResumenCotizacion!$F:$H,3,0)),2)</f>
        <v>84000</v>
      </c>
      <c r="Y1604" s="3">
        <f t="shared" si="79"/>
        <v>0</v>
      </c>
    </row>
    <row r="1605" spans="1:25" ht="14.25" x14ac:dyDescent="0.2">
      <c r="A1605" s="18" t="str">
        <f t="shared" si="77"/>
        <v>UT Soft-IGCanalIT-SW-11-05</v>
      </c>
      <c r="B1605" s="18" t="str">
        <f t="shared" si="78"/>
        <v>IT-SW-11-05Canal</v>
      </c>
      <c r="C1605"/>
      <c r="D1605" s="18" t="s">
        <v>3188</v>
      </c>
      <c r="E1605" t="s">
        <v>3186</v>
      </c>
      <c r="F1605" s="37" t="s">
        <v>3102</v>
      </c>
      <c r="G1605" s="18" t="str">
        <f t="shared" si="76"/>
        <v>UT Soft-IG</v>
      </c>
      <c r="H1605" s="18" t="s">
        <v>91</v>
      </c>
      <c r="I1605" s="18" t="s">
        <v>75</v>
      </c>
      <c r="J1605" t="s">
        <v>3182</v>
      </c>
      <c r="K1605" t="s">
        <v>3142</v>
      </c>
      <c r="L1605" s="79" t="s">
        <v>90</v>
      </c>
      <c r="M1605" s="79" t="s">
        <v>3105</v>
      </c>
      <c r="N1605" s="37" t="s">
        <v>3116</v>
      </c>
      <c r="O1605" s="37" t="s">
        <v>3111</v>
      </c>
      <c r="P1605" s="37" t="s">
        <v>3156</v>
      </c>
      <c r="Q1605" s="43" t="s">
        <v>3186</v>
      </c>
      <c r="R1605" s="80" t="s">
        <v>3109</v>
      </c>
      <c r="S1605" s="42">
        <v>93000</v>
      </c>
      <c r="T1605" s="84">
        <v>1</v>
      </c>
      <c r="U1605" s="83">
        <v>1</v>
      </c>
      <c r="V1605" s="45">
        <f>SUMIF(ResumenCotizacion!$C:$C,E1605,ResumenCotizacion!$P:$P)</f>
        <v>0</v>
      </c>
      <c r="W1605" s="75">
        <f>IF(H1605="USD",S1605*SolCotizacion!$J$18,S1605)</f>
        <v>93000</v>
      </c>
      <c r="X1605" s="3">
        <f>ROUND(W1605/(1-VLOOKUP("Total porcentaje:",ResumenCotizacion!$F:$H,3,0)),2)</f>
        <v>93000</v>
      </c>
      <c r="Y1605" s="3">
        <f t="shared" si="79"/>
        <v>0</v>
      </c>
    </row>
    <row r="1606" spans="1:25" ht="14.25" x14ac:dyDescent="0.2">
      <c r="A1606" s="18" t="str">
        <f t="shared" si="77"/>
        <v>UT Soft-IGCanalIT-SW-11-06</v>
      </c>
      <c r="B1606" s="18" t="str">
        <f t="shared" si="78"/>
        <v>IT-SW-11-06Canal</v>
      </c>
      <c r="C1606"/>
      <c r="D1606" s="18" t="s">
        <v>3188</v>
      </c>
      <c r="E1606" t="s">
        <v>3187</v>
      </c>
      <c r="F1606" s="37" t="s">
        <v>3102</v>
      </c>
      <c r="G1606" s="18" t="str">
        <f t="shared" si="76"/>
        <v>UT Soft-IG</v>
      </c>
      <c r="H1606" s="18" t="s">
        <v>91</v>
      </c>
      <c r="I1606" s="18" t="s">
        <v>75</v>
      </c>
      <c r="J1606" t="s">
        <v>3182</v>
      </c>
      <c r="K1606" t="s">
        <v>3142</v>
      </c>
      <c r="L1606" s="79" t="s">
        <v>90</v>
      </c>
      <c r="M1606" s="79" t="s">
        <v>3105</v>
      </c>
      <c r="N1606" s="37" t="s">
        <v>3106</v>
      </c>
      <c r="O1606" s="37" t="s">
        <v>3107</v>
      </c>
      <c r="P1606" s="37" t="s">
        <v>3156</v>
      </c>
      <c r="Q1606" s="43" t="s">
        <v>3187</v>
      </c>
      <c r="R1606" s="80" t="s">
        <v>3109</v>
      </c>
      <c r="S1606" s="42">
        <v>84000</v>
      </c>
      <c r="T1606" s="84">
        <v>1</v>
      </c>
      <c r="U1606" s="83">
        <v>1</v>
      </c>
      <c r="V1606" s="45">
        <f>SUMIF(ResumenCotizacion!$C:$C,E1606,ResumenCotizacion!$P:$P)</f>
        <v>0</v>
      </c>
      <c r="W1606" s="75">
        <f>IF(H1606="USD",S1606*SolCotizacion!$J$18,S1606)</f>
        <v>84000</v>
      </c>
      <c r="X1606" s="3">
        <f>ROUND(W1606/(1-VLOOKUP("Total porcentaje:",ResumenCotizacion!$F:$H,3,0)),2)</f>
        <v>84000</v>
      </c>
      <c r="Y1606" s="3">
        <f t="shared" si="79"/>
        <v>0</v>
      </c>
    </row>
    <row r="1607" spans="1:25" ht="14.25" x14ac:dyDescent="0.2">
      <c r="A1607" s="18" t="str">
        <f t="shared" si="77"/>
        <v>Soluciones OriónCanalIT-SW-01-01</v>
      </c>
      <c r="B1607" s="18" t="str">
        <f t="shared" si="78"/>
        <v>IT-SW-01-01Canal</v>
      </c>
      <c r="C1607"/>
      <c r="D1607" s="18" t="s">
        <v>3189</v>
      </c>
      <c r="E1607" t="s">
        <v>3101</v>
      </c>
      <c r="F1607" s="37" t="s">
        <v>3102</v>
      </c>
      <c r="G1607" s="18" t="str">
        <f t="shared" si="76"/>
        <v>Soluciones Orión</v>
      </c>
      <c r="H1607" s="18" t="s">
        <v>91</v>
      </c>
      <c r="I1607" s="18" t="s">
        <v>75</v>
      </c>
      <c r="J1607" t="s">
        <v>3103</v>
      </c>
      <c r="K1607" t="s">
        <v>3104</v>
      </c>
      <c r="L1607" s="79" t="s">
        <v>90</v>
      </c>
      <c r="M1607" s="79" t="s">
        <v>3105</v>
      </c>
      <c r="N1607" s="37" t="s">
        <v>3106</v>
      </c>
      <c r="O1607" s="37" t="s">
        <v>3107</v>
      </c>
      <c r="P1607" s="37" t="s">
        <v>3108</v>
      </c>
      <c r="Q1607" s="43" t="s">
        <v>3101</v>
      </c>
      <c r="R1607" s="80" t="s">
        <v>3109</v>
      </c>
      <c r="S1607" s="42">
        <v>750000</v>
      </c>
      <c r="T1607" s="84">
        <v>1</v>
      </c>
      <c r="U1607" s="83">
        <v>1</v>
      </c>
      <c r="V1607" s="45">
        <f>SUMIF(ResumenCotizacion!$C:$C,E1607,ResumenCotizacion!$P:$P)</f>
        <v>0</v>
      </c>
      <c r="W1607" s="75">
        <f>IF(H1607="USD",S1607*SolCotizacion!$J$18,S1607)</f>
        <v>750000</v>
      </c>
      <c r="X1607" s="3">
        <f>ROUND(W1607/(1-VLOOKUP("Total porcentaje:",ResumenCotizacion!$F:$H,3,0)),2)</f>
        <v>750000</v>
      </c>
      <c r="Y1607" s="3">
        <f t="shared" si="79"/>
        <v>0</v>
      </c>
    </row>
    <row r="1608" spans="1:25" ht="14.25" x14ac:dyDescent="0.2">
      <c r="A1608" s="18" t="str">
        <f t="shared" si="77"/>
        <v>Soluciones OriónCanalIT-SW-01-02</v>
      </c>
      <c r="B1608" s="18" t="str">
        <f t="shared" si="78"/>
        <v>IT-SW-01-02Canal</v>
      </c>
      <c r="C1608"/>
      <c r="D1608" s="18" t="s">
        <v>3189</v>
      </c>
      <c r="E1608" t="s">
        <v>3110</v>
      </c>
      <c r="F1608" s="37" t="s">
        <v>3102</v>
      </c>
      <c r="G1608" s="18" t="str">
        <f t="shared" si="76"/>
        <v>Soluciones Orión</v>
      </c>
      <c r="H1608" s="18" t="s">
        <v>91</v>
      </c>
      <c r="I1608" s="18" t="s">
        <v>75</v>
      </c>
      <c r="J1608" t="s">
        <v>3103</v>
      </c>
      <c r="K1608" t="s">
        <v>3104</v>
      </c>
      <c r="L1608" s="79" t="s">
        <v>90</v>
      </c>
      <c r="M1608" s="79" t="s">
        <v>3105</v>
      </c>
      <c r="N1608" s="37" t="s">
        <v>3106</v>
      </c>
      <c r="O1608" s="37" t="s">
        <v>3111</v>
      </c>
      <c r="P1608" s="37" t="s">
        <v>3108</v>
      </c>
      <c r="Q1608" s="43" t="s">
        <v>3110</v>
      </c>
      <c r="R1608" s="80" t="s">
        <v>3109</v>
      </c>
      <c r="S1608" s="42">
        <v>1500000</v>
      </c>
      <c r="T1608" s="84">
        <v>1</v>
      </c>
      <c r="U1608" s="83">
        <v>1</v>
      </c>
      <c r="V1608" s="45">
        <f>SUMIF(ResumenCotizacion!$C:$C,E1608,ResumenCotizacion!$P:$P)</f>
        <v>0</v>
      </c>
      <c r="W1608" s="75">
        <f>IF(H1608="USD",S1608*SolCotizacion!$J$18,S1608)</f>
        <v>1500000</v>
      </c>
      <c r="X1608" s="3">
        <f>ROUND(W1608/(1-VLOOKUP("Total porcentaje:",ResumenCotizacion!$F:$H,3,0)),2)</f>
        <v>1500000</v>
      </c>
      <c r="Y1608" s="3">
        <f t="shared" si="79"/>
        <v>0</v>
      </c>
    </row>
    <row r="1609" spans="1:25" ht="14.25" x14ac:dyDescent="0.2">
      <c r="A1609" s="18" t="str">
        <f t="shared" si="77"/>
        <v>Soluciones OriónCanalIT-SW-01-03</v>
      </c>
      <c r="B1609" s="18" t="str">
        <f t="shared" si="78"/>
        <v>IT-SW-01-03Canal</v>
      </c>
      <c r="C1609"/>
      <c r="D1609" s="18" t="s">
        <v>3189</v>
      </c>
      <c r="E1609" t="s">
        <v>3112</v>
      </c>
      <c r="F1609" s="37" t="s">
        <v>3102</v>
      </c>
      <c r="G1609" s="18" t="str">
        <f t="shared" si="76"/>
        <v>Soluciones Orión</v>
      </c>
      <c r="H1609" s="18" t="s">
        <v>91</v>
      </c>
      <c r="I1609" s="18" t="s">
        <v>75</v>
      </c>
      <c r="J1609" t="s">
        <v>3103</v>
      </c>
      <c r="K1609" t="s">
        <v>3104</v>
      </c>
      <c r="L1609" s="79" t="s">
        <v>90</v>
      </c>
      <c r="M1609" s="79" t="s">
        <v>3105</v>
      </c>
      <c r="N1609" s="37" t="s">
        <v>3113</v>
      </c>
      <c r="O1609" s="37" t="s">
        <v>3107</v>
      </c>
      <c r="P1609" s="37" t="s">
        <v>3108</v>
      </c>
      <c r="Q1609" s="43" t="s">
        <v>3112</v>
      </c>
      <c r="R1609" s="80" t="s">
        <v>3109</v>
      </c>
      <c r="S1609" s="42">
        <v>900000</v>
      </c>
      <c r="T1609" s="84">
        <v>1</v>
      </c>
      <c r="U1609" s="83">
        <v>1</v>
      </c>
      <c r="V1609" s="45">
        <f>SUMIF(ResumenCotizacion!$C:$C,E1609,ResumenCotizacion!$P:$P)</f>
        <v>0</v>
      </c>
      <c r="W1609" s="75">
        <f>IF(H1609="USD",S1609*SolCotizacion!$J$18,S1609)</f>
        <v>900000</v>
      </c>
      <c r="X1609" s="3">
        <f>ROUND(W1609/(1-VLOOKUP("Total porcentaje:",ResumenCotizacion!$F:$H,3,0)),2)</f>
        <v>900000</v>
      </c>
      <c r="Y1609" s="3">
        <f t="shared" si="79"/>
        <v>0</v>
      </c>
    </row>
    <row r="1610" spans="1:25" ht="14.25" x14ac:dyDescent="0.2">
      <c r="A1610" s="18" t="str">
        <f t="shared" si="77"/>
        <v>Soluciones OriónCanalIT-SW-01-04</v>
      </c>
      <c r="B1610" s="18" t="str">
        <f t="shared" si="78"/>
        <v>IT-SW-01-04Canal</v>
      </c>
      <c r="C1610"/>
      <c r="D1610" s="18" t="s">
        <v>3189</v>
      </c>
      <c r="E1610" t="s">
        <v>3114</v>
      </c>
      <c r="F1610" s="37" t="s">
        <v>3102</v>
      </c>
      <c r="G1610" s="18" t="str">
        <f t="shared" si="76"/>
        <v>Soluciones Orión</v>
      </c>
      <c r="H1610" s="18" t="s">
        <v>91</v>
      </c>
      <c r="I1610" s="18" t="s">
        <v>75</v>
      </c>
      <c r="J1610" t="s">
        <v>3103</v>
      </c>
      <c r="K1610" t="s">
        <v>3104</v>
      </c>
      <c r="L1610" s="79" t="s">
        <v>90</v>
      </c>
      <c r="M1610" s="79" t="s">
        <v>3105</v>
      </c>
      <c r="N1610" s="37" t="s">
        <v>3113</v>
      </c>
      <c r="O1610" s="37" t="s">
        <v>3111</v>
      </c>
      <c r="P1610" s="37" t="s">
        <v>3108</v>
      </c>
      <c r="Q1610" s="43" t="s">
        <v>3114</v>
      </c>
      <c r="R1610" s="80" t="s">
        <v>3109</v>
      </c>
      <c r="S1610" s="42">
        <v>1800000</v>
      </c>
      <c r="T1610" s="84">
        <v>1</v>
      </c>
      <c r="U1610" s="83">
        <v>1</v>
      </c>
      <c r="V1610" s="45">
        <f>SUMIF(ResumenCotizacion!$C:$C,E1610,ResumenCotizacion!$P:$P)</f>
        <v>0</v>
      </c>
      <c r="W1610" s="75">
        <f>IF(H1610="USD",S1610*SolCotizacion!$J$18,S1610)</f>
        <v>1800000</v>
      </c>
      <c r="X1610" s="3">
        <f>ROUND(W1610/(1-VLOOKUP("Total porcentaje:",ResumenCotizacion!$F:$H,3,0)),2)</f>
        <v>1800000</v>
      </c>
      <c r="Y1610" s="3">
        <f t="shared" si="79"/>
        <v>0</v>
      </c>
    </row>
    <row r="1611" spans="1:25" ht="14.25" x14ac:dyDescent="0.2">
      <c r="A1611" s="18" t="str">
        <f t="shared" si="77"/>
        <v>Soluciones OriónCanalIT-SW-01-05</v>
      </c>
      <c r="B1611" s="18" t="str">
        <f t="shared" si="78"/>
        <v>IT-SW-01-05Canal</v>
      </c>
      <c r="C1611"/>
      <c r="D1611" s="18" t="s">
        <v>3189</v>
      </c>
      <c r="E1611" t="s">
        <v>3115</v>
      </c>
      <c r="F1611" s="37" t="s">
        <v>3102</v>
      </c>
      <c r="G1611" s="18" t="str">
        <f t="shared" si="76"/>
        <v>Soluciones Orión</v>
      </c>
      <c r="H1611" s="18" t="s">
        <v>91</v>
      </c>
      <c r="I1611" s="18" t="s">
        <v>75</v>
      </c>
      <c r="J1611" t="s">
        <v>3103</v>
      </c>
      <c r="K1611" t="s">
        <v>3104</v>
      </c>
      <c r="L1611" s="79" t="s">
        <v>90</v>
      </c>
      <c r="M1611" s="79" t="s">
        <v>3105</v>
      </c>
      <c r="N1611" s="37" t="s">
        <v>3116</v>
      </c>
      <c r="O1611" s="37" t="s">
        <v>3107</v>
      </c>
      <c r="P1611" s="37" t="s">
        <v>3108</v>
      </c>
      <c r="Q1611" s="43" t="s">
        <v>3115</v>
      </c>
      <c r="R1611" s="80" t="s">
        <v>3109</v>
      </c>
      <c r="S1611" s="42">
        <v>1080000</v>
      </c>
      <c r="T1611" s="84">
        <v>1</v>
      </c>
      <c r="U1611" s="83">
        <v>1</v>
      </c>
      <c r="V1611" s="45">
        <f>SUMIF(ResumenCotizacion!$C:$C,E1611,ResumenCotizacion!$P:$P)</f>
        <v>0</v>
      </c>
      <c r="W1611" s="75">
        <f>IF(H1611="USD",S1611*SolCotizacion!$J$18,S1611)</f>
        <v>1080000</v>
      </c>
      <c r="X1611" s="3">
        <f>ROUND(W1611/(1-VLOOKUP("Total porcentaje:",ResumenCotizacion!$F:$H,3,0)),2)</f>
        <v>1080000</v>
      </c>
      <c r="Y1611" s="3">
        <f t="shared" si="79"/>
        <v>0</v>
      </c>
    </row>
    <row r="1612" spans="1:25" ht="14.25" x14ac:dyDescent="0.2">
      <c r="A1612" s="18" t="str">
        <f t="shared" si="77"/>
        <v>Soluciones OriónCanalIT-SW-01-06</v>
      </c>
      <c r="B1612" s="18" t="str">
        <f t="shared" si="78"/>
        <v>IT-SW-01-06Canal</v>
      </c>
      <c r="C1612"/>
      <c r="D1612" s="18" t="s">
        <v>3189</v>
      </c>
      <c r="E1612" t="s">
        <v>3117</v>
      </c>
      <c r="F1612" s="37" t="s">
        <v>3102</v>
      </c>
      <c r="G1612" s="18" t="str">
        <f t="shared" si="76"/>
        <v>Soluciones Orión</v>
      </c>
      <c r="H1612" s="18" t="s">
        <v>91</v>
      </c>
      <c r="I1612" s="18" t="s">
        <v>75</v>
      </c>
      <c r="J1612" t="s">
        <v>3103</v>
      </c>
      <c r="K1612" t="s">
        <v>3104</v>
      </c>
      <c r="L1612" s="79" t="s">
        <v>90</v>
      </c>
      <c r="M1612" s="79" t="s">
        <v>3105</v>
      </c>
      <c r="N1612" s="37" t="s">
        <v>3116</v>
      </c>
      <c r="O1612" s="37" t="s">
        <v>3111</v>
      </c>
      <c r="P1612" s="37" t="s">
        <v>3108</v>
      </c>
      <c r="Q1612" s="43" t="s">
        <v>3117</v>
      </c>
      <c r="R1612" s="80" t="s">
        <v>3109</v>
      </c>
      <c r="S1612" s="42">
        <v>2160000</v>
      </c>
      <c r="T1612" s="84">
        <v>1</v>
      </c>
      <c r="U1612" s="83">
        <v>1</v>
      </c>
      <c r="V1612" s="45">
        <f>SUMIF(ResumenCotizacion!$C:$C,E1612,ResumenCotizacion!$P:$P)</f>
        <v>0</v>
      </c>
      <c r="W1612" s="75">
        <f>IF(H1612="USD",S1612*SolCotizacion!$J$18,S1612)</f>
        <v>2160000</v>
      </c>
      <c r="X1612" s="3">
        <f>ROUND(W1612/(1-VLOOKUP("Total porcentaje:",ResumenCotizacion!$F:$H,3,0)),2)</f>
        <v>2160000</v>
      </c>
      <c r="Y1612" s="3">
        <f t="shared" si="79"/>
        <v>0</v>
      </c>
    </row>
    <row r="1613" spans="1:25" ht="14.25" x14ac:dyDescent="0.2">
      <c r="A1613" s="18" t="str">
        <f t="shared" si="77"/>
        <v>Soluciones OriónCanalIT-SW-02-01</v>
      </c>
      <c r="B1613" s="18" t="str">
        <f t="shared" si="78"/>
        <v>IT-SW-02-01Canal</v>
      </c>
      <c r="C1613"/>
      <c r="D1613" s="18" t="s">
        <v>3189</v>
      </c>
      <c r="E1613" t="s">
        <v>3118</v>
      </c>
      <c r="F1613" s="37" t="s">
        <v>3102</v>
      </c>
      <c r="G1613" s="18" t="str">
        <f t="shared" si="76"/>
        <v>Soluciones Orión</v>
      </c>
      <c r="H1613" s="18" t="s">
        <v>91</v>
      </c>
      <c r="I1613" s="18" t="s">
        <v>75</v>
      </c>
      <c r="J1613" t="s">
        <v>3119</v>
      </c>
      <c r="K1613" t="s">
        <v>3120</v>
      </c>
      <c r="L1613" s="79" t="s">
        <v>90</v>
      </c>
      <c r="M1613" s="79" t="s">
        <v>3105</v>
      </c>
      <c r="N1613" s="37" t="s">
        <v>3106</v>
      </c>
      <c r="O1613" s="37" t="s">
        <v>3107</v>
      </c>
      <c r="P1613" s="37" t="s">
        <v>3108</v>
      </c>
      <c r="Q1613" s="43" t="s">
        <v>3118</v>
      </c>
      <c r="R1613" s="80" t="s">
        <v>3109</v>
      </c>
      <c r="S1613" s="42">
        <v>862500</v>
      </c>
      <c r="T1613" s="84">
        <v>1</v>
      </c>
      <c r="U1613" s="83">
        <v>1</v>
      </c>
      <c r="V1613" s="45">
        <f>SUMIF(ResumenCotizacion!$C:$C,E1613,ResumenCotizacion!$P:$P)</f>
        <v>0</v>
      </c>
      <c r="W1613" s="75">
        <f>IF(H1613="USD",S1613*SolCotizacion!$J$18,S1613)</f>
        <v>862500</v>
      </c>
      <c r="X1613" s="3">
        <f>ROUND(W1613/(1-VLOOKUP("Total porcentaje:",ResumenCotizacion!$F:$H,3,0)),2)</f>
        <v>862500</v>
      </c>
      <c r="Y1613" s="3">
        <f t="shared" si="79"/>
        <v>0</v>
      </c>
    </row>
    <row r="1614" spans="1:25" ht="14.25" x14ac:dyDescent="0.2">
      <c r="A1614" s="18" t="str">
        <f t="shared" si="77"/>
        <v>Soluciones OriónCanalIT-SW-02-02</v>
      </c>
      <c r="B1614" s="18" t="str">
        <f t="shared" si="78"/>
        <v>IT-SW-02-02Canal</v>
      </c>
      <c r="C1614"/>
      <c r="D1614" s="18" t="s">
        <v>3189</v>
      </c>
      <c r="E1614" t="s">
        <v>3121</v>
      </c>
      <c r="F1614" s="37" t="s">
        <v>3102</v>
      </c>
      <c r="G1614" s="18" t="str">
        <f t="shared" si="76"/>
        <v>Soluciones Orión</v>
      </c>
      <c r="H1614" s="18" t="s">
        <v>91</v>
      </c>
      <c r="I1614" s="18" t="s">
        <v>75</v>
      </c>
      <c r="J1614" t="s">
        <v>3119</v>
      </c>
      <c r="K1614" t="s">
        <v>3120</v>
      </c>
      <c r="L1614" s="79" t="s">
        <v>90</v>
      </c>
      <c r="M1614" s="79" t="s">
        <v>3105</v>
      </c>
      <c r="N1614" s="37" t="s">
        <v>3106</v>
      </c>
      <c r="O1614" s="37" t="s">
        <v>3111</v>
      </c>
      <c r="P1614" s="37" t="s">
        <v>3108</v>
      </c>
      <c r="Q1614" s="43" t="s">
        <v>3121</v>
      </c>
      <c r="R1614" s="80" t="s">
        <v>3109</v>
      </c>
      <c r="S1614" s="42">
        <v>1725000</v>
      </c>
      <c r="T1614" s="84">
        <v>1</v>
      </c>
      <c r="U1614" s="83">
        <v>1</v>
      </c>
      <c r="V1614" s="45">
        <f>SUMIF(ResumenCotizacion!$C:$C,E1614,ResumenCotizacion!$P:$P)</f>
        <v>0</v>
      </c>
      <c r="W1614" s="75">
        <f>IF(H1614="USD",S1614*SolCotizacion!$J$18,S1614)</f>
        <v>1725000</v>
      </c>
      <c r="X1614" s="3">
        <f>ROUND(W1614/(1-VLOOKUP("Total porcentaje:",ResumenCotizacion!$F:$H,3,0)),2)</f>
        <v>1725000</v>
      </c>
      <c r="Y1614" s="3">
        <f t="shared" si="79"/>
        <v>0</v>
      </c>
    </row>
    <row r="1615" spans="1:25" ht="14.25" x14ac:dyDescent="0.2">
      <c r="A1615" s="18" t="str">
        <f t="shared" si="77"/>
        <v>Soluciones OriónCanalIT-SW-02-03</v>
      </c>
      <c r="B1615" s="18" t="str">
        <f t="shared" si="78"/>
        <v>IT-SW-02-03Canal</v>
      </c>
      <c r="C1615"/>
      <c r="D1615" s="18" t="s">
        <v>3189</v>
      </c>
      <c r="E1615" t="s">
        <v>3122</v>
      </c>
      <c r="F1615" s="37" t="s">
        <v>3102</v>
      </c>
      <c r="G1615" s="18" t="str">
        <f t="shared" ref="G1615:G1678" si="80">D1615</f>
        <v>Soluciones Orión</v>
      </c>
      <c r="H1615" s="18" t="s">
        <v>91</v>
      </c>
      <c r="I1615" s="18" t="s">
        <v>75</v>
      </c>
      <c r="J1615" t="s">
        <v>3119</v>
      </c>
      <c r="K1615" t="s">
        <v>3120</v>
      </c>
      <c r="L1615" s="79" t="s">
        <v>90</v>
      </c>
      <c r="M1615" s="79" t="s">
        <v>3105</v>
      </c>
      <c r="N1615" s="37" t="s">
        <v>3113</v>
      </c>
      <c r="O1615" s="37" t="s">
        <v>3107</v>
      </c>
      <c r="P1615" s="37" t="s">
        <v>3108</v>
      </c>
      <c r="Q1615" s="43" t="s">
        <v>3122</v>
      </c>
      <c r="R1615" s="80" t="s">
        <v>3109</v>
      </c>
      <c r="S1615" s="42">
        <v>1034999.9999999999</v>
      </c>
      <c r="T1615" s="84">
        <v>1</v>
      </c>
      <c r="U1615" s="83">
        <v>1</v>
      </c>
      <c r="V1615" s="45">
        <f>SUMIF(ResumenCotizacion!$C:$C,E1615,ResumenCotizacion!$P:$P)</f>
        <v>0</v>
      </c>
      <c r="W1615" s="75">
        <f>IF(H1615="USD",S1615*SolCotizacion!$J$18,S1615)</f>
        <v>1034999.9999999999</v>
      </c>
      <c r="X1615" s="3">
        <f>ROUND(W1615/(1-VLOOKUP("Total porcentaje:",ResumenCotizacion!$F:$H,3,0)),2)</f>
        <v>1035000</v>
      </c>
      <c r="Y1615" s="3">
        <f t="shared" si="79"/>
        <v>0</v>
      </c>
    </row>
    <row r="1616" spans="1:25" ht="14.25" x14ac:dyDescent="0.2">
      <c r="A1616" s="18" t="str">
        <f t="shared" si="77"/>
        <v>Soluciones OriónCanalIT-SW-02-04</v>
      </c>
      <c r="B1616" s="18" t="str">
        <f t="shared" si="78"/>
        <v>IT-SW-02-04Canal</v>
      </c>
      <c r="C1616"/>
      <c r="D1616" s="18" t="s">
        <v>3189</v>
      </c>
      <c r="E1616" t="s">
        <v>3123</v>
      </c>
      <c r="F1616" s="37" t="s">
        <v>3102</v>
      </c>
      <c r="G1616" s="18" t="str">
        <f t="shared" si="80"/>
        <v>Soluciones Orión</v>
      </c>
      <c r="H1616" s="18" t="s">
        <v>91</v>
      </c>
      <c r="I1616" s="18" t="s">
        <v>75</v>
      </c>
      <c r="J1616" t="s">
        <v>3119</v>
      </c>
      <c r="K1616" t="s">
        <v>3120</v>
      </c>
      <c r="L1616" s="79" t="s">
        <v>90</v>
      </c>
      <c r="M1616" s="79" t="s">
        <v>3105</v>
      </c>
      <c r="N1616" s="37" t="s">
        <v>3113</v>
      </c>
      <c r="O1616" s="37" t="s">
        <v>3111</v>
      </c>
      <c r="P1616" s="37" t="s">
        <v>3108</v>
      </c>
      <c r="Q1616" s="43" t="s">
        <v>3123</v>
      </c>
      <c r="R1616" s="80" t="s">
        <v>3109</v>
      </c>
      <c r="S1616" s="42">
        <v>2069999.9999999998</v>
      </c>
      <c r="T1616" s="84">
        <v>1</v>
      </c>
      <c r="U1616" s="83">
        <v>1</v>
      </c>
      <c r="V1616" s="45">
        <f>SUMIF(ResumenCotizacion!$C:$C,E1616,ResumenCotizacion!$P:$P)</f>
        <v>0</v>
      </c>
      <c r="W1616" s="75">
        <f>IF(H1616="USD",S1616*SolCotizacion!$J$18,S1616)</f>
        <v>2069999.9999999998</v>
      </c>
      <c r="X1616" s="3">
        <f>ROUND(W1616/(1-VLOOKUP("Total porcentaje:",ResumenCotizacion!$F:$H,3,0)),2)</f>
        <v>2070000</v>
      </c>
      <c r="Y1616" s="3">
        <f t="shared" si="79"/>
        <v>0</v>
      </c>
    </row>
    <row r="1617" spans="1:25" ht="14.25" x14ac:dyDescent="0.2">
      <c r="A1617" s="18" t="str">
        <f t="shared" si="77"/>
        <v>Soluciones OriónCanalIT-SW-02-05</v>
      </c>
      <c r="B1617" s="18" t="str">
        <f t="shared" si="78"/>
        <v>IT-SW-02-05Canal</v>
      </c>
      <c r="C1617"/>
      <c r="D1617" s="18" t="s">
        <v>3189</v>
      </c>
      <c r="E1617" t="s">
        <v>3124</v>
      </c>
      <c r="F1617" s="37" t="s">
        <v>3102</v>
      </c>
      <c r="G1617" s="18" t="str">
        <f t="shared" si="80"/>
        <v>Soluciones Orión</v>
      </c>
      <c r="H1617" s="18" t="s">
        <v>91</v>
      </c>
      <c r="I1617" s="18" t="s">
        <v>75</v>
      </c>
      <c r="J1617" t="s">
        <v>3119</v>
      </c>
      <c r="K1617" t="s">
        <v>3120</v>
      </c>
      <c r="L1617" s="79" t="s">
        <v>90</v>
      </c>
      <c r="M1617" s="79" t="s">
        <v>3105</v>
      </c>
      <c r="N1617" s="37" t="s">
        <v>3116</v>
      </c>
      <c r="O1617" s="37" t="s">
        <v>3107</v>
      </c>
      <c r="P1617" s="37" t="s">
        <v>3108</v>
      </c>
      <c r="Q1617" s="43" t="s">
        <v>3124</v>
      </c>
      <c r="R1617" s="80" t="s">
        <v>3109</v>
      </c>
      <c r="S1617" s="42">
        <v>1241999.9999999998</v>
      </c>
      <c r="T1617" s="84">
        <v>1</v>
      </c>
      <c r="U1617" s="83">
        <v>1</v>
      </c>
      <c r="V1617" s="45">
        <f>SUMIF(ResumenCotizacion!$C:$C,E1617,ResumenCotizacion!$P:$P)</f>
        <v>0</v>
      </c>
      <c r="W1617" s="75">
        <f>IF(H1617="USD",S1617*SolCotizacion!$J$18,S1617)</f>
        <v>1241999.9999999998</v>
      </c>
      <c r="X1617" s="3">
        <f>ROUND(W1617/(1-VLOOKUP("Total porcentaje:",ResumenCotizacion!$F:$H,3,0)),2)</f>
        <v>1242000</v>
      </c>
      <c r="Y1617" s="3">
        <f t="shared" si="79"/>
        <v>0</v>
      </c>
    </row>
    <row r="1618" spans="1:25" ht="14.25" x14ac:dyDescent="0.2">
      <c r="A1618" s="18" t="str">
        <f t="shared" si="77"/>
        <v>Soluciones OriónCanalIT-SW-02-06</v>
      </c>
      <c r="B1618" s="18" t="str">
        <f t="shared" si="78"/>
        <v>IT-SW-02-06Canal</v>
      </c>
      <c r="C1618"/>
      <c r="D1618" s="18" t="s">
        <v>3189</v>
      </c>
      <c r="E1618" t="s">
        <v>3125</v>
      </c>
      <c r="F1618" s="37" t="s">
        <v>3102</v>
      </c>
      <c r="G1618" s="18" t="str">
        <f t="shared" si="80"/>
        <v>Soluciones Orión</v>
      </c>
      <c r="H1618" s="18" t="s">
        <v>91</v>
      </c>
      <c r="I1618" s="18" t="s">
        <v>75</v>
      </c>
      <c r="J1618" t="s">
        <v>3119</v>
      </c>
      <c r="K1618" t="s">
        <v>3120</v>
      </c>
      <c r="L1618" s="79" t="s">
        <v>90</v>
      </c>
      <c r="M1618" s="79" t="s">
        <v>3105</v>
      </c>
      <c r="N1618" s="37" t="s">
        <v>3116</v>
      </c>
      <c r="O1618" s="37" t="s">
        <v>3111</v>
      </c>
      <c r="P1618" s="37" t="s">
        <v>3108</v>
      </c>
      <c r="Q1618" s="43" t="s">
        <v>3125</v>
      </c>
      <c r="R1618" s="80" t="s">
        <v>3109</v>
      </c>
      <c r="S1618" s="42">
        <v>2483999.9999999995</v>
      </c>
      <c r="T1618" s="84">
        <v>1</v>
      </c>
      <c r="U1618" s="83">
        <v>1</v>
      </c>
      <c r="V1618" s="45">
        <f>SUMIF(ResumenCotizacion!$C:$C,E1618,ResumenCotizacion!$P:$P)</f>
        <v>0</v>
      </c>
      <c r="W1618" s="75">
        <f>IF(H1618="USD",S1618*SolCotizacion!$J$18,S1618)</f>
        <v>2483999.9999999995</v>
      </c>
      <c r="X1618" s="3">
        <f>ROUND(W1618/(1-VLOOKUP("Total porcentaje:",ResumenCotizacion!$F:$H,3,0)),2)</f>
        <v>2484000</v>
      </c>
      <c r="Y1618" s="3">
        <f t="shared" si="79"/>
        <v>0</v>
      </c>
    </row>
    <row r="1619" spans="1:25" ht="14.25" x14ac:dyDescent="0.2">
      <c r="A1619" s="18" t="str">
        <f t="shared" si="77"/>
        <v>Soluciones OriónCanalIT-SW-03-01</v>
      </c>
      <c r="B1619" s="18" t="str">
        <f t="shared" si="78"/>
        <v>IT-SW-03-01Canal</v>
      </c>
      <c r="C1619"/>
      <c r="D1619" s="18" t="s">
        <v>3189</v>
      </c>
      <c r="E1619" t="s">
        <v>3126</v>
      </c>
      <c r="F1619" s="37" t="s">
        <v>3102</v>
      </c>
      <c r="G1619" s="18" t="str">
        <f t="shared" si="80"/>
        <v>Soluciones Orión</v>
      </c>
      <c r="H1619" s="18" t="s">
        <v>91</v>
      </c>
      <c r="I1619" s="18" t="s">
        <v>75</v>
      </c>
      <c r="J1619" t="s">
        <v>3127</v>
      </c>
      <c r="K1619" t="s">
        <v>3104</v>
      </c>
      <c r="L1619" s="79" t="s">
        <v>90</v>
      </c>
      <c r="M1619" s="79" t="s">
        <v>3105</v>
      </c>
      <c r="N1619" s="37" t="s">
        <v>3106</v>
      </c>
      <c r="O1619" s="37" t="s">
        <v>3107</v>
      </c>
      <c r="P1619" s="37" t="s">
        <v>3108</v>
      </c>
      <c r="Q1619" s="43" t="s">
        <v>3126</v>
      </c>
      <c r="R1619" s="80" t="s">
        <v>3109</v>
      </c>
      <c r="S1619" s="42">
        <v>862500</v>
      </c>
      <c r="T1619" s="84">
        <v>1</v>
      </c>
      <c r="U1619" s="83">
        <v>1</v>
      </c>
      <c r="V1619" s="45">
        <f>SUMIF(ResumenCotizacion!$C:$C,E1619,ResumenCotizacion!$P:$P)</f>
        <v>0</v>
      </c>
      <c r="W1619" s="75">
        <f>IF(H1619="USD",S1619*SolCotizacion!$J$18,S1619)</f>
        <v>862500</v>
      </c>
      <c r="X1619" s="3">
        <f>ROUND(W1619/(1-VLOOKUP("Total porcentaje:",ResumenCotizacion!$F:$H,3,0)),2)</f>
        <v>862500</v>
      </c>
      <c r="Y1619" s="3">
        <f t="shared" si="79"/>
        <v>0</v>
      </c>
    </row>
    <row r="1620" spans="1:25" ht="14.25" x14ac:dyDescent="0.2">
      <c r="A1620" s="18" t="str">
        <f t="shared" si="77"/>
        <v>Soluciones OriónCanalIT-SW-03-02</v>
      </c>
      <c r="B1620" s="18" t="str">
        <f t="shared" si="78"/>
        <v>IT-SW-03-02Canal</v>
      </c>
      <c r="C1620"/>
      <c r="D1620" s="18" t="s">
        <v>3189</v>
      </c>
      <c r="E1620" t="s">
        <v>3128</v>
      </c>
      <c r="F1620" s="37" t="s">
        <v>3102</v>
      </c>
      <c r="G1620" s="18" t="str">
        <f t="shared" si="80"/>
        <v>Soluciones Orión</v>
      </c>
      <c r="H1620" s="18" t="s">
        <v>91</v>
      </c>
      <c r="I1620" s="18" t="s">
        <v>75</v>
      </c>
      <c r="J1620" t="s">
        <v>3127</v>
      </c>
      <c r="K1620" t="s">
        <v>3104</v>
      </c>
      <c r="L1620" s="79" t="s">
        <v>90</v>
      </c>
      <c r="M1620" s="79" t="s">
        <v>3105</v>
      </c>
      <c r="N1620" s="37" t="s">
        <v>3106</v>
      </c>
      <c r="O1620" s="37" t="s">
        <v>3111</v>
      </c>
      <c r="P1620" s="37" t="s">
        <v>3108</v>
      </c>
      <c r="Q1620" s="43" t="s">
        <v>3128</v>
      </c>
      <c r="R1620" s="80" t="s">
        <v>3109</v>
      </c>
      <c r="S1620" s="42">
        <v>1725000</v>
      </c>
      <c r="T1620" s="84">
        <v>1</v>
      </c>
      <c r="U1620" s="83">
        <v>1</v>
      </c>
      <c r="V1620" s="45">
        <f>SUMIF(ResumenCotizacion!$C:$C,E1620,ResumenCotizacion!$P:$P)</f>
        <v>0</v>
      </c>
      <c r="W1620" s="75">
        <f>IF(H1620="USD",S1620*SolCotizacion!$J$18,S1620)</f>
        <v>1725000</v>
      </c>
      <c r="X1620" s="3">
        <f>ROUND(W1620/(1-VLOOKUP("Total porcentaje:",ResumenCotizacion!$F:$H,3,0)),2)</f>
        <v>1725000</v>
      </c>
      <c r="Y1620" s="3">
        <f t="shared" si="79"/>
        <v>0</v>
      </c>
    </row>
    <row r="1621" spans="1:25" ht="14.25" x14ac:dyDescent="0.2">
      <c r="A1621" s="18" t="str">
        <f t="shared" si="77"/>
        <v>Soluciones OriónCanalIT-SW-03-03</v>
      </c>
      <c r="B1621" s="18" t="str">
        <f t="shared" si="78"/>
        <v>IT-SW-03-03Canal</v>
      </c>
      <c r="C1621"/>
      <c r="D1621" s="18" t="s">
        <v>3189</v>
      </c>
      <c r="E1621" t="s">
        <v>3129</v>
      </c>
      <c r="F1621" s="37" t="s">
        <v>3102</v>
      </c>
      <c r="G1621" s="18" t="str">
        <f t="shared" si="80"/>
        <v>Soluciones Orión</v>
      </c>
      <c r="H1621" s="18" t="s">
        <v>91</v>
      </c>
      <c r="I1621" s="18" t="s">
        <v>75</v>
      </c>
      <c r="J1621" t="s">
        <v>3127</v>
      </c>
      <c r="K1621" t="s">
        <v>3104</v>
      </c>
      <c r="L1621" s="79" t="s">
        <v>90</v>
      </c>
      <c r="M1621" s="79" t="s">
        <v>3105</v>
      </c>
      <c r="N1621" s="37" t="s">
        <v>3113</v>
      </c>
      <c r="O1621" s="37" t="s">
        <v>3107</v>
      </c>
      <c r="P1621" s="37" t="s">
        <v>3108</v>
      </c>
      <c r="Q1621" s="43" t="s">
        <v>3129</v>
      </c>
      <c r="R1621" s="80" t="s">
        <v>3109</v>
      </c>
      <c r="S1621" s="42">
        <v>1034999.9999999999</v>
      </c>
      <c r="T1621" s="84">
        <v>1</v>
      </c>
      <c r="U1621" s="83">
        <v>1</v>
      </c>
      <c r="V1621" s="45">
        <f>SUMIF(ResumenCotizacion!$C:$C,E1621,ResumenCotizacion!$P:$P)</f>
        <v>0</v>
      </c>
      <c r="W1621" s="75">
        <f>IF(H1621="USD",S1621*SolCotizacion!$J$18,S1621)</f>
        <v>1034999.9999999999</v>
      </c>
      <c r="X1621" s="3">
        <f>ROUND(W1621/(1-VLOOKUP("Total porcentaje:",ResumenCotizacion!$F:$H,3,0)),2)</f>
        <v>1035000</v>
      </c>
      <c r="Y1621" s="3">
        <f t="shared" si="79"/>
        <v>0</v>
      </c>
    </row>
    <row r="1622" spans="1:25" ht="14.25" x14ac:dyDescent="0.2">
      <c r="A1622" s="18" t="str">
        <f t="shared" si="77"/>
        <v>Soluciones OriónCanalIT-SW-03-04</v>
      </c>
      <c r="B1622" s="18" t="str">
        <f t="shared" si="78"/>
        <v>IT-SW-03-04Canal</v>
      </c>
      <c r="C1622"/>
      <c r="D1622" s="18" t="s">
        <v>3189</v>
      </c>
      <c r="E1622" t="s">
        <v>3130</v>
      </c>
      <c r="F1622" s="37" t="s">
        <v>3102</v>
      </c>
      <c r="G1622" s="18" t="str">
        <f t="shared" si="80"/>
        <v>Soluciones Orión</v>
      </c>
      <c r="H1622" s="18" t="s">
        <v>91</v>
      </c>
      <c r="I1622" s="18" t="s">
        <v>75</v>
      </c>
      <c r="J1622" t="s">
        <v>3127</v>
      </c>
      <c r="K1622" t="s">
        <v>3104</v>
      </c>
      <c r="L1622" s="79" t="s">
        <v>90</v>
      </c>
      <c r="M1622" s="79" t="s">
        <v>3105</v>
      </c>
      <c r="N1622" s="37" t="s">
        <v>3113</v>
      </c>
      <c r="O1622" s="37" t="s">
        <v>3111</v>
      </c>
      <c r="P1622" s="37" t="s">
        <v>3108</v>
      </c>
      <c r="Q1622" s="43" t="s">
        <v>3130</v>
      </c>
      <c r="R1622" s="80" t="s">
        <v>3109</v>
      </c>
      <c r="S1622" s="42">
        <v>2069999.9999999998</v>
      </c>
      <c r="T1622" s="84">
        <v>1</v>
      </c>
      <c r="U1622" s="83">
        <v>1</v>
      </c>
      <c r="V1622" s="45">
        <f>SUMIF(ResumenCotizacion!$C:$C,E1622,ResumenCotizacion!$P:$P)</f>
        <v>0</v>
      </c>
      <c r="W1622" s="75">
        <f>IF(H1622="USD",S1622*SolCotizacion!$J$18,S1622)</f>
        <v>2069999.9999999998</v>
      </c>
      <c r="X1622" s="3">
        <f>ROUND(W1622/(1-VLOOKUP("Total porcentaje:",ResumenCotizacion!$F:$H,3,0)),2)</f>
        <v>2070000</v>
      </c>
      <c r="Y1622" s="3">
        <f t="shared" si="79"/>
        <v>0</v>
      </c>
    </row>
    <row r="1623" spans="1:25" ht="14.25" x14ac:dyDescent="0.2">
      <c r="A1623" s="18" t="str">
        <f t="shared" si="77"/>
        <v>Soluciones OriónCanalIT-SW-03-05</v>
      </c>
      <c r="B1623" s="18" t="str">
        <f t="shared" si="78"/>
        <v>IT-SW-03-05Canal</v>
      </c>
      <c r="C1623"/>
      <c r="D1623" s="18" t="s">
        <v>3189</v>
      </c>
      <c r="E1623" t="s">
        <v>3131</v>
      </c>
      <c r="F1623" s="37" t="s">
        <v>3102</v>
      </c>
      <c r="G1623" s="18" t="str">
        <f t="shared" si="80"/>
        <v>Soluciones Orión</v>
      </c>
      <c r="H1623" s="18" t="s">
        <v>91</v>
      </c>
      <c r="I1623" s="18" t="s">
        <v>75</v>
      </c>
      <c r="J1623" t="s">
        <v>3127</v>
      </c>
      <c r="K1623" t="s">
        <v>3104</v>
      </c>
      <c r="L1623" s="79" t="s">
        <v>90</v>
      </c>
      <c r="M1623" s="79" t="s">
        <v>3105</v>
      </c>
      <c r="N1623" s="37" t="s">
        <v>3116</v>
      </c>
      <c r="O1623" s="37" t="s">
        <v>3107</v>
      </c>
      <c r="P1623" s="37" t="s">
        <v>3108</v>
      </c>
      <c r="Q1623" s="43" t="s">
        <v>3131</v>
      </c>
      <c r="R1623" s="80" t="s">
        <v>3109</v>
      </c>
      <c r="S1623" s="42">
        <v>1241999.9999999998</v>
      </c>
      <c r="T1623" s="84">
        <v>1</v>
      </c>
      <c r="U1623" s="83">
        <v>1</v>
      </c>
      <c r="V1623" s="45">
        <f>SUMIF(ResumenCotizacion!$C:$C,E1623,ResumenCotizacion!$P:$P)</f>
        <v>0</v>
      </c>
      <c r="W1623" s="75">
        <f>IF(H1623="USD",S1623*SolCotizacion!$J$18,S1623)</f>
        <v>1241999.9999999998</v>
      </c>
      <c r="X1623" s="3">
        <f>ROUND(W1623/(1-VLOOKUP("Total porcentaje:",ResumenCotizacion!$F:$H,3,0)),2)</f>
        <v>1242000</v>
      </c>
      <c r="Y1623" s="3">
        <f t="shared" si="79"/>
        <v>0</v>
      </c>
    </row>
    <row r="1624" spans="1:25" ht="14.25" x14ac:dyDescent="0.2">
      <c r="A1624" s="18" t="str">
        <f t="shared" si="77"/>
        <v>Soluciones OriónCanalIT-SW-03-06</v>
      </c>
      <c r="B1624" s="18" t="str">
        <f t="shared" si="78"/>
        <v>IT-SW-03-06Canal</v>
      </c>
      <c r="C1624"/>
      <c r="D1624" s="18" t="s">
        <v>3189</v>
      </c>
      <c r="E1624" t="s">
        <v>3132</v>
      </c>
      <c r="F1624" s="37" t="s">
        <v>3102</v>
      </c>
      <c r="G1624" s="18" t="str">
        <f t="shared" si="80"/>
        <v>Soluciones Orión</v>
      </c>
      <c r="H1624" s="18" t="s">
        <v>91</v>
      </c>
      <c r="I1624" s="18" t="s">
        <v>75</v>
      </c>
      <c r="J1624" t="s">
        <v>3127</v>
      </c>
      <c r="K1624" t="s">
        <v>3104</v>
      </c>
      <c r="L1624" s="79" t="s">
        <v>90</v>
      </c>
      <c r="M1624" s="79" t="s">
        <v>3105</v>
      </c>
      <c r="N1624" s="37" t="s">
        <v>3116</v>
      </c>
      <c r="O1624" s="37" t="s">
        <v>3111</v>
      </c>
      <c r="P1624" s="37" t="s">
        <v>3108</v>
      </c>
      <c r="Q1624" s="43" t="s">
        <v>3132</v>
      </c>
      <c r="R1624" s="80" t="s">
        <v>3109</v>
      </c>
      <c r="S1624" s="42">
        <v>2483999.9999999995</v>
      </c>
      <c r="T1624" s="84">
        <v>1</v>
      </c>
      <c r="U1624" s="83">
        <v>1</v>
      </c>
      <c r="V1624" s="45">
        <f>SUMIF(ResumenCotizacion!$C:$C,E1624,ResumenCotizacion!$P:$P)</f>
        <v>0</v>
      </c>
      <c r="W1624" s="75">
        <f>IF(H1624="USD",S1624*SolCotizacion!$J$18,S1624)</f>
        <v>2483999.9999999995</v>
      </c>
      <c r="X1624" s="3">
        <f>ROUND(W1624/(1-VLOOKUP("Total porcentaje:",ResumenCotizacion!$F:$H,3,0)),2)</f>
        <v>2484000</v>
      </c>
      <c r="Y1624" s="3">
        <f t="shared" si="79"/>
        <v>0</v>
      </c>
    </row>
    <row r="1625" spans="1:25" ht="14.25" x14ac:dyDescent="0.2">
      <c r="A1625" s="18" t="str">
        <f t="shared" si="77"/>
        <v>Soluciones OriónCanalIT-SW-04-01</v>
      </c>
      <c r="B1625" s="18" t="str">
        <f t="shared" si="78"/>
        <v>IT-SW-04-01Canal</v>
      </c>
      <c r="C1625"/>
      <c r="D1625" s="18" t="s">
        <v>3189</v>
      </c>
      <c r="E1625" t="s">
        <v>3133</v>
      </c>
      <c r="F1625" s="37" t="s">
        <v>3102</v>
      </c>
      <c r="G1625" s="18" t="str">
        <f t="shared" si="80"/>
        <v>Soluciones Orión</v>
      </c>
      <c r="H1625" s="18" t="s">
        <v>91</v>
      </c>
      <c r="I1625" s="18" t="s">
        <v>75</v>
      </c>
      <c r="J1625" t="s">
        <v>3134</v>
      </c>
      <c r="K1625" t="s">
        <v>3120</v>
      </c>
      <c r="L1625" s="79" t="s">
        <v>90</v>
      </c>
      <c r="M1625" s="79" t="s">
        <v>3105</v>
      </c>
      <c r="N1625" s="37" t="s">
        <v>3106</v>
      </c>
      <c r="O1625" s="37" t="s">
        <v>3107</v>
      </c>
      <c r="P1625" s="37" t="s">
        <v>3108</v>
      </c>
      <c r="Q1625" s="43" t="s">
        <v>3133</v>
      </c>
      <c r="R1625" s="80" t="s">
        <v>3109</v>
      </c>
      <c r="S1625" s="42">
        <v>991874.99999999988</v>
      </c>
      <c r="T1625" s="84">
        <v>1</v>
      </c>
      <c r="U1625" s="83">
        <v>1</v>
      </c>
      <c r="V1625" s="45">
        <f>SUMIF(ResumenCotizacion!$C:$C,E1625,ResumenCotizacion!$P:$P)</f>
        <v>0</v>
      </c>
      <c r="W1625" s="75">
        <f>IF(H1625="USD",S1625*SolCotizacion!$J$18,S1625)</f>
        <v>991874.99999999988</v>
      </c>
      <c r="X1625" s="3">
        <f>ROUND(W1625/(1-VLOOKUP("Total porcentaje:",ResumenCotizacion!$F:$H,3,0)),2)</f>
        <v>991875</v>
      </c>
      <c r="Y1625" s="3">
        <f t="shared" si="79"/>
        <v>0</v>
      </c>
    </row>
    <row r="1626" spans="1:25" ht="14.25" x14ac:dyDescent="0.2">
      <c r="A1626" s="18" t="str">
        <f t="shared" si="77"/>
        <v>Soluciones OriónCanalIT-SW-04-02</v>
      </c>
      <c r="B1626" s="18" t="str">
        <f t="shared" si="78"/>
        <v>IT-SW-04-02Canal</v>
      </c>
      <c r="C1626"/>
      <c r="D1626" s="18" t="s">
        <v>3189</v>
      </c>
      <c r="E1626" t="s">
        <v>3135</v>
      </c>
      <c r="F1626" s="37" t="s">
        <v>3102</v>
      </c>
      <c r="G1626" s="18" t="str">
        <f t="shared" si="80"/>
        <v>Soluciones Orión</v>
      </c>
      <c r="H1626" s="18" t="s">
        <v>91</v>
      </c>
      <c r="I1626" s="18" t="s">
        <v>75</v>
      </c>
      <c r="J1626" t="s">
        <v>3134</v>
      </c>
      <c r="K1626" t="s">
        <v>3120</v>
      </c>
      <c r="L1626" s="79" t="s">
        <v>90</v>
      </c>
      <c r="M1626" s="79" t="s">
        <v>3105</v>
      </c>
      <c r="N1626" s="37" t="s">
        <v>3106</v>
      </c>
      <c r="O1626" s="37" t="s">
        <v>3111</v>
      </c>
      <c r="P1626" s="37" t="s">
        <v>3108</v>
      </c>
      <c r="Q1626" s="43" t="s">
        <v>3135</v>
      </c>
      <c r="R1626" s="80" t="s">
        <v>3109</v>
      </c>
      <c r="S1626" s="42">
        <v>1983749.9999999998</v>
      </c>
      <c r="T1626" s="84">
        <v>1</v>
      </c>
      <c r="U1626" s="83">
        <v>1</v>
      </c>
      <c r="V1626" s="45">
        <f>SUMIF(ResumenCotizacion!$C:$C,E1626,ResumenCotizacion!$P:$P)</f>
        <v>0</v>
      </c>
      <c r="W1626" s="75">
        <f>IF(H1626="USD",S1626*SolCotizacion!$J$18,S1626)</f>
        <v>1983749.9999999998</v>
      </c>
      <c r="X1626" s="3">
        <f>ROUND(W1626/(1-VLOOKUP("Total porcentaje:",ResumenCotizacion!$F:$H,3,0)),2)</f>
        <v>1983750</v>
      </c>
      <c r="Y1626" s="3">
        <f t="shared" si="79"/>
        <v>0</v>
      </c>
    </row>
    <row r="1627" spans="1:25" ht="14.25" x14ac:dyDescent="0.2">
      <c r="A1627" s="18" t="str">
        <f t="shared" si="77"/>
        <v>Soluciones OriónCanalIT-SW-04-03</v>
      </c>
      <c r="B1627" s="18" t="str">
        <f t="shared" si="78"/>
        <v>IT-SW-04-03Canal</v>
      </c>
      <c r="C1627"/>
      <c r="D1627" s="18" t="s">
        <v>3189</v>
      </c>
      <c r="E1627" t="s">
        <v>3136</v>
      </c>
      <c r="F1627" s="37" t="s">
        <v>3102</v>
      </c>
      <c r="G1627" s="18" t="str">
        <f t="shared" si="80"/>
        <v>Soluciones Orión</v>
      </c>
      <c r="H1627" s="18" t="s">
        <v>91</v>
      </c>
      <c r="I1627" s="18" t="s">
        <v>75</v>
      </c>
      <c r="J1627" t="s">
        <v>3134</v>
      </c>
      <c r="K1627" t="s">
        <v>3120</v>
      </c>
      <c r="L1627" s="79" t="s">
        <v>90</v>
      </c>
      <c r="M1627" s="79" t="s">
        <v>3105</v>
      </c>
      <c r="N1627" s="37" t="s">
        <v>3113</v>
      </c>
      <c r="O1627" s="37" t="s">
        <v>3107</v>
      </c>
      <c r="P1627" s="37" t="s">
        <v>3108</v>
      </c>
      <c r="Q1627" s="43" t="s">
        <v>3136</v>
      </c>
      <c r="R1627" s="80" t="s">
        <v>3109</v>
      </c>
      <c r="S1627" s="42">
        <v>1190249.9999999998</v>
      </c>
      <c r="T1627" s="84">
        <v>1</v>
      </c>
      <c r="U1627" s="83">
        <v>1</v>
      </c>
      <c r="V1627" s="45">
        <f>SUMIF(ResumenCotizacion!$C:$C,E1627,ResumenCotizacion!$P:$P)</f>
        <v>0</v>
      </c>
      <c r="W1627" s="75">
        <f>IF(H1627="USD",S1627*SolCotizacion!$J$18,S1627)</f>
        <v>1190249.9999999998</v>
      </c>
      <c r="X1627" s="3">
        <f>ROUND(W1627/(1-VLOOKUP("Total porcentaje:",ResumenCotizacion!$F:$H,3,0)),2)</f>
        <v>1190250</v>
      </c>
      <c r="Y1627" s="3">
        <f t="shared" si="79"/>
        <v>0</v>
      </c>
    </row>
    <row r="1628" spans="1:25" ht="14.25" x14ac:dyDescent="0.2">
      <c r="A1628" s="18" t="str">
        <f t="shared" si="77"/>
        <v>Soluciones OriónCanalIT-SW-04-04</v>
      </c>
      <c r="B1628" s="18" t="str">
        <f t="shared" si="78"/>
        <v>IT-SW-04-04Canal</v>
      </c>
      <c r="C1628"/>
      <c r="D1628" s="18" t="s">
        <v>3189</v>
      </c>
      <c r="E1628" t="s">
        <v>3137</v>
      </c>
      <c r="F1628" s="37" t="s">
        <v>3102</v>
      </c>
      <c r="G1628" s="18" t="str">
        <f t="shared" si="80"/>
        <v>Soluciones Orión</v>
      </c>
      <c r="H1628" s="18" t="s">
        <v>91</v>
      </c>
      <c r="I1628" s="18" t="s">
        <v>75</v>
      </c>
      <c r="J1628" t="s">
        <v>3134</v>
      </c>
      <c r="K1628" t="s">
        <v>3120</v>
      </c>
      <c r="L1628" s="79" t="s">
        <v>90</v>
      </c>
      <c r="M1628" s="79" t="s">
        <v>3105</v>
      </c>
      <c r="N1628" s="37" t="s">
        <v>3113</v>
      </c>
      <c r="O1628" s="37" t="s">
        <v>3111</v>
      </c>
      <c r="P1628" s="37" t="s">
        <v>3108</v>
      </c>
      <c r="Q1628" s="43" t="s">
        <v>3137</v>
      </c>
      <c r="R1628" s="80" t="s">
        <v>3109</v>
      </c>
      <c r="S1628" s="42">
        <v>2380499.9999999995</v>
      </c>
      <c r="T1628" s="84">
        <v>1</v>
      </c>
      <c r="U1628" s="83">
        <v>1</v>
      </c>
      <c r="V1628" s="45">
        <f>SUMIF(ResumenCotizacion!$C:$C,E1628,ResumenCotizacion!$P:$P)</f>
        <v>0</v>
      </c>
      <c r="W1628" s="75">
        <f>IF(H1628="USD",S1628*SolCotizacion!$J$18,S1628)</f>
        <v>2380499.9999999995</v>
      </c>
      <c r="X1628" s="3">
        <f>ROUND(W1628/(1-VLOOKUP("Total porcentaje:",ResumenCotizacion!$F:$H,3,0)),2)</f>
        <v>2380500</v>
      </c>
      <c r="Y1628" s="3">
        <f t="shared" si="79"/>
        <v>0</v>
      </c>
    </row>
    <row r="1629" spans="1:25" ht="14.25" x14ac:dyDescent="0.2">
      <c r="A1629" s="18" t="str">
        <f t="shared" si="77"/>
        <v>Soluciones OriónCanalIT-SW-04-05</v>
      </c>
      <c r="B1629" s="18" t="str">
        <f t="shared" si="78"/>
        <v>IT-SW-04-05Canal</v>
      </c>
      <c r="C1629"/>
      <c r="D1629" s="18" t="s">
        <v>3189</v>
      </c>
      <c r="E1629" t="s">
        <v>3138</v>
      </c>
      <c r="F1629" s="37" t="s">
        <v>3102</v>
      </c>
      <c r="G1629" s="18" t="str">
        <f t="shared" si="80"/>
        <v>Soluciones Orión</v>
      </c>
      <c r="H1629" s="18" t="s">
        <v>91</v>
      </c>
      <c r="I1629" s="18" t="s">
        <v>75</v>
      </c>
      <c r="J1629" t="s">
        <v>3134</v>
      </c>
      <c r="K1629" t="s">
        <v>3120</v>
      </c>
      <c r="L1629" s="79" t="s">
        <v>90</v>
      </c>
      <c r="M1629" s="79" t="s">
        <v>3105</v>
      </c>
      <c r="N1629" s="37" t="s">
        <v>3116</v>
      </c>
      <c r="O1629" s="37" t="s">
        <v>3107</v>
      </c>
      <c r="P1629" s="37" t="s">
        <v>3108</v>
      </c>
      <c r="Q1629" s="43" t="s">
        <v>3138</v>
      </c>
      <c r="R1629" s="80" t="s">
        <v>3109</v>
      </c>
      <c r="S1629" s="42">
        <v>1428299.9999999998</v>
      </c>
      <c r="T1629" s="84">
        <v>1</v>
      </c>
      <c r="U1629" s="83">
        <v>1</v>
      </c>
      <c r="V1629" s="45">
        <f>SUMIF(ResumenCotizacion!$C:$C,E1629,ResumenCotizacion!$P:$P)</f>
        <v>0</v>
      </c>
      <c r="W1629" s="75">
        <f>IF(H1629="USD",S1629*SolCotizacion!$J$18,S1629)</f>
        <v>1428299.9999999998</v>
      </c>
      <c r="X1629" s="3">
        <f>ROUND(W1629/(1-VLOOKUP("Total porcentaje:",ResumenCotizacion!$F:$H,3,0)),2)</f>
        <v>1428300</v>
      </c>
      <c r="Y1629" s="3">
        <f t="shared" si="79"/>
        <v>0</v>
      </c>
    </row>
    <row r="1630" spans="1:25" ht="14.25" x14ac:dyDescent="0.2">
      <c r="A1630" s="18" t="str">
        <f t="shared" si="77"/>
        <v>Soluciones OriónCanalIT-SW-04-06</v>
      </c>
      <c r="B1630" s="18" t="str">
        <f t="shared" si="78"/>
        <v>IT-SW-04-06Canal</v>
      </c>
      <c r="C1630"/>
      <c r="D1630" s="18" t="s">
        <v>3189</v>
      </c>
      <c r="E1630" t="s">
        <v>3139</v>
      </c>
      <c r="F1630" s="37" t="s">
        <v>3102</v>
      </c>
      <c r="G1630" s="18" t="str">
        <f t="shared" si="80"/>
        <v>Soluciones Orión</v>
      </c>
      <c r="H1630" s="18" t="s">
        <v>91</v>
      </c>
      <c r="I1630" s="18" t="s">
        <v>75</v>
      </c>
      <c r="J1630" t="s">
        <v>3134</v>
      </c>
      <c r="K1630" t="s">
        <v>3120</v>
      </c>
      <c r="L1630" s="79" t="s">
        <v>90</v>
      </c>
      <c r="M1630" s="79" t="s">
        <v>3105</v>
      </c>
      <c r="N1630" s="37" t="s">
        <v>3116</v>
      </c>
      <c r="O1630" s="37" t="s">
        <v>3111</v>
      </c>
      <c r="P1630" s="37" t="s">
        <v>3108</v>
      </c>
      <c r="Q1630" s="43" t="s">
        <v>3139</v>
      </c>
      <c r="R1630" s="80" t="s">
        <v>3109</v>
      </c>
      <c r="S1630" s="42">
        <v>2856599.9999999995</v>
      </c>
      <c r="T1630" s="84">
        <v>1</v>
      </c>
      <c r="U1630" s="83">
        <v>1</v>
      </c>
      <c r="V1630" s="45">
        <f>SUMIF(ResumenCotizacion!$C:$C,E1630,ResumenCotizacion!$P:$P)</f>
        <v>0</v>
      </c>
      <c r="W1630" s="75">
        <f>IF(H1630="USD",S1630*SolCotizacion!$J$18,S1630)</f>
        <v>2856599.9999999995</v>
      </c>
      <c r="X1630" s="3">
        <f>ROUND(W1630/(1-VLOOKUP("Total porcentaje:",ResumenCotizacion!$F:$H,3,0)),2)</f>
        <v>2856600</v>
      </c>
      <c r="Y1630" s="3">
        <f t="shared" si="79"/>
        <v>0</v>
      </c>
    </row>
    <row r="1631" spans="1:25" ht="14.25" x14ac:dyDescent="0.2">
      <c r="A1631" s="18" t="str">
        <f t="shared" si="77"/>
        <v>Soluciones OriónCanalIT-SW-05-01</v>
      </c>
      <c r="B1631" s="18" t="str">
        <f t="shared" si="78"/>
        <v>IT-SW-05-01Canal</v>
      </c>
      <c r="C1631"/>
      <c r="D1631" s="18" t="s">
        <v>3189</v>
      </c>
      <c r="E1631" t="s">
        <v>3140</v>
      </c>
      <c r="F1631" s="37" t="s">
        <v>3102</v>
      </c>
      <c r="G1631" s="18" t="str">
        <f t="shared" si="80"/>
        <v>Soluciones Orión</v>
      </c>
      <c r="H1631" s="18" t="s">
        <v>91</v>
      </c>
      <c r="I1631" s="18" t="s">
        <v>75</v>
      </c>
      <c r="J1631" t="s">
        <v>3141</v>
      </c>
      <c r="K1631" t="s">
        <v>3142</v>
      </c>
      <c r="L1631" s="79" t="s">
        <v>90</v>
      </c>
      <c r="M1631" s="79" t="s">
        <v>3105</v>
      </c>
      <c r="N1631" s="37" t="s">
        <v>3106</v>
      </c>
      <c r="O1631" s="37" t="s">
        <v>3107</v>
      </c>
      <c r="P1631" s="37" t="s">
        <v>3143</v>
      </c>
      <c r="Q1631" s="43" t="s">
        <v>3140</v>
      </c>
      <c r="R1631" s="80" t="s">
        <v>3109</v>
      </c>
      <c r="S1631" s="42">
        <v>250000</v>
      </c>
      <c r="T1631" s="84">
        <v>1</v>
      </c>
      <c r="U1631" s="83">
        <v>1</v>
      </c>
      <c r="V1631" s="45">
        <f>SUMIF(ResumenCotizacion!$C:$C,E1631,ResumenCotizacion!$P:$P)</f>
        <v>0</v>
      </c>
      <c r="W1631" s="75">
        <f>IF(H1631="USD",S1631*SolCotizacion!$J$18,S1631)</f>
        <v>250000</v>
      </c>
      <c r="X1631" s="3">
        <f>ROUND(W1631/(1-VLOOKUP("Total porcentaje:",ResumenCotizacion!$F:$H,3,0)),2)</f>
        <v>250000</v>
      </c>
      <c r="Y1631" s="3">
        <f t="shared" si="79"/>
        <v>0</v>
      </c>
    </row>
    <row r="1632" spans="1:25" ht="14.25" x14ac:dyDescent="0.2">
      <c r="A1632" s="18" t="str">
        <f t="shared" si="77"/>
        <v>Soluciones OriónCanalIT-SW-05-02</v>
      </c>
      <c r="B1632" s="18" t="str">
        <f t="shared" si="78"/>
        <v>IT-SW-05-02Canal</v>
      </c>
      <c r="C1632"/>
      <c r="D1632" s="18" t="s">
        <v>3189</v>
      </c>
      <c r="E1632" t="s">
        <v>3144</v>
      </c>
      <c r="F1632" s="37" t="s">
        <v>3102</v>
      </c>
      <c r="G1632" s="18" t="str">
        <f t="shared" si="80"/>
        <v>Soluciones Orión</v>
      </c>
      <c r="H1632" s="18" t="s">
        <v>91</v>
      </c>
      <c r="I1632" s="18" t="s">
        <v>75</v>
      </c>
      <c r="J1632" t="s">
        <v>3141</v>
      </c>
      <c r="K1632" t="s">
        <v>3142</v>
      </c>
      <c r="L1632" s="79" t="s">
        <v>90</v>
      </c>
      <c r="M1632" s="79" t="s">
        <v>3105</v>
      </c>
      <c r="N1632" s="37" t="s">
        <v>3106</v>
      </c>
      <c r="O1632" s="37" t="s">
        <v>3111</v>
      </c>
      <c r="P1632" s="37" t="s">
        <v>3143</v>
      </c>
      <c r="Q1632" s="43" t="s">
        <v>3144</v>
      </c>
      <c r="R1632" s="80" t="s">
        <v>3109</v>
      </c>
      <c r="S1632" s="42">
        <v>500000</v>
      </c>
      <c r="T1632" s="84">
        <v>1</v>
      </c>
      <c r="U1632" s="83">
        <v>1</v>
      </c>
      <c r="V1632" s="45">
        <f>SUMIF(ResumenCotizacion!$C:$C,E1632,ResumenCotizacion!$P:$P)</f>
        <v>0</v>
      </c>
      <c r="W1632" s="75">
        <f>IF(H1632="USD",S1632*SolCotizacion!$J$18,S1632)</f>
        <v>500000</v>
      </c>
      <c r="X1632" s="3">
        <f>ROUND(W1632/(1-VLOOKUP("Total porcentaje:",ResumenCotizacion!$F:$H,3,0)),2)</f>
        <v>500000</v>
      </c>
      <c r="Y1632" s="3">
        <f t="shared" si="79"/>
        <v>0</v>
      </c>
    </row>
    <row r="1633" spans="1:25" ht="14.25" x14ac:dyDescent="0.2">
      <c r="A1633" s="18" t="str">
        <f t="shared" si="77"/>
        <v>Soluciones OriónCanalIT-SW-05-03</v>
      </c>
      <c r="B1633" s="18" t="str">
        <f t="shared" si="78"/>
        <v>IT-SW-05-03Canal</v>
      </c>
      <c r="C1633"/>
      <c r="D1633" s="18" t="s">
        <v>3189</v>
      </c>
      <c r="E1633" t="s">
        <v>3145</v>
      </c>
      <c r="F1633" s="37" t="s">
        <v>3102</v>
      </c>
      <c r="G1633" s="18" t="str">
        <f t="shared" si="80"/>
        <v>Soluciones Orión</v>
      </c>
      <c r="H1633" s="18" t="s">
        <v>91</v>
      </c>
      <c r="I1633" s="18" t="s">
        <v>75</v>
      </c>
      <c r="J1633" t="s">
        <v>3141</v>
      </c>
      <c r="K1633" t="s">
        <v>3142</v>
      </c>
      <c r="L1633" s="79" t="s">
        <v>90</v>
      </c>
      <c r="M1633" s="79" t="s">
        <v>3105</v>
      </c>
      <c r="N1633" s="37" t="s">
        <v>3113</v>
      </c>
      <c r="O1633" s="37" t="s">
        <v>3107</v>
      </c>
      <c r="P1633" s="37" t="s">
        <v>3143</v>
      </c>
      <c r="Q1633" s="43" t="s">
        <v>3145</v>
      </c>
      <c r="R1633" s="80" t="s">
        <v>3109</v>
      </c>
      <c r="S1633" s="42">
        <v>300000</v>
      </c>
      <c r="T1633" s="84">
        <v>1</v>
      </c>
      <c r="U1633" s="83">
        <v>1</v>
      </c>
      <c r="V1633" s="45">
        <f>SUMIF(ResumenCotizacion!$C:$C,E1633,ResumenCotizacion!$P:$P)</f>
        <v>0</v>
      </c>
      <c r="W1633" s="75">
        <f>IF(H1633="USD",S1633*SolCotizacion!$J$18,S1633)</f>
        <v>300000</v>
      </c>
      <c r="X1633" s="3">
        <f>ROUND(W1633/(1-VLOOKUP("Total porcentaje:",ResumenCotizacion!$F:$H,3,0)),2)</f>
        <v>300000</v>
      </c>
      <c r="Y1633" s="3">
        <f t="shared" si="79"/>
        <v>0</v>
      </c>
    </row>
    <row r="1634" spans="1:25" ht="14.25" x14ac:dyDescent="0.2">
      <c r="A1634" s="18" t="str">
        <f t="shared" si="77"/>
        <v>Soluciones OriónCanalIT-SW-05-04</v>
      </c>
      <c r="B1634" s="18" t="str">
        <f t="shared" si="78"/>
        <v>IT-SW-05-04Canal</v>
      </c>
      <c r="C1634"/>
      <c r="D1634" s="18" t="s">
        <v>3189</v>
      </c>
      <c r="E1634" t="s">
        <v>3146</v>
      </c>
      <c r="F1634" s="37" t="s">
        <v>3102</v>
      </c>
      <c r="G1634" s="18" t="str">
        <f t="shared" si="80"/>
        <v>Soluciones Orión</v>
      </c>
      <c r="H1634" s="18" t="s">
        <v>91</v>
      </c>
      <c r="I1634" s="18" t="s">
        <v>75</v>
      </c>
      <c r="J1634" t="s">
        <v>3141</v>
      </c>
      <c r="K1634" t="s">
        <v>3142</v>
      </c>
      <c r="L1634" s="79" t="s">
        <v>90</v>
      </c>
      <c r="M1634" s="79" t="s">
        <v>3105</v>
      </c>
      <c r="N1634" s="37" t="s">
        <v>3113</v>
      </c>
      <c r="O1634" s="37" t="s">
        <v>3111</v>
      </c>
      <c r="P1634" s="37" t="s">
        <v>3143</v>
      </c>
      <c r="Q1634" s="43" t="s">
        <v>3146</v>
      </c>
      <c r="R1634" s="80" t="s">
        <v>3109</v>
      </c>
      <c r="S1634" s="42">
        <v>600000</v>
      </c>
      <c r="T1634" s="84">
        <v>1</v>
      </c>
      <c r="U1634" s="83">
        <v>1</v>
      </c>
      <c r="V1634" s="45">
        <f>SUMIF(ResumenCotizacion!$C:$C,E1634,ResumenCotizacion!$P:$P)</f>
        <v>0</v>
      </c>
      <c r="W1634" s="75">
        <f>IF(H1634="USD",S1634*SolCotizacion!$J$18,S1634)</f>
        <v>600000</v>
      </c>
      <c r="X1634" s="3">
        <f>ROUND(W1634/(1-VLOOKUP("Total porcentaje:",ResumenCotizacion!$F:$H,3,0)),2)</f>
        <v>600000</v>
      </c>
      <c r="Y1634" s="3">
        <f t="shared" si="79"/>
        <v>0</v>
      </c>
    </row>
    <row r="1635" spans="1:25" ht="14.25" x14ac:dyDescent="0.2">
      <c r="A1635" s="18" t="str">
        <f t="shared" si="77"/>
        <v>Soluciones OriónCanalIT-SW-05-05</v>
      </c>
      <c r="B1635" s="18" t="str">
        <f t="shared" si="78"/>
        <v>IT-SW-05-05Canal</v>
      </c>
      <c r="C1635"/>
      <c r="D1635" s="18" t="s">
        <v>3189</v>
      </c>
      <c r="E1635" t="s">
        <v>3147</v>
      </c>
      <c r="F1635" s="37" t="s">
        <v>3102</v>
      </c>
      <c r="G1635" s="18" t="str">
        <f t="shared" si="80"/>
        <v>Soluciones Orión</v>
      </c>
      <c r="H1635" s="18" t="s">
        <v>91</v>
      </c>
      <c r="I1635" s="18" t="s">
        <v>75</v>
      </c>
      <c r="J1635" t="s">
        <v>3141</v>
      </c>
      <c r="K1635" t="s">
        <v>3142</v>
      </c>
      <c r="L1635" s="79" t="s">
        <v>90</v>
      </c>
      <c r="M1635" s="79" t="s">
        <v>3105</v>
      </c>
      <c r="N1635" s="37" t="s">
        <v>3116</v>
      </c>
      <c r="O1635" s="37" t="s">
        <v>3107</v>
      </c>
      <c r="P1635" s="37" t="s">
        <v>3143</v>
      </c>
      <c r="Q1635" s="43" t="s">
        <v>3147</v>
      </c>
      <c r="R1635" s="80" t="s">
        <v>3109</v>
      </c>
      <c r="S1635" s="42">
        <v>300000</v>
      </c>
      <c r="T1635" s="84">
        <v>1</v>
      </c>
      <c r="U1635" s="83">
        <v>1</v>
      </c>
      <c r="V1635" s="45">
        <f>SUMIF(ResumenCotizacion!$C:$C,E1635,ResumenCotizacion!$P:$P)</f>
        <v>0</v>
      </c>
      <c r="W1635" s="75">
        <f>IF(H1635="USD",S1635*SolCotizacion!$J$18,S1635)</f>
        <v>300000</v>
      </c>
      <c r="X1635" s="3">
        <f>ROUND(W1635/(1-VLOOKUP("Total porcentaje:",ResumenCotizacion!$F:$H,3,0)),2)</f>
        <v>300000</v>
      </c>
      <c r="Y1635" s="3">
        <f t="shared" si="79"/>
        <v>0</v>
      </c>
    </row>
    <row r="1636" spans="1:25" ht="14.25" x14ac:dyDescent="0.2">
      <c r="A1636" s="18" t="str">
        <f t="shared" si="77"/>
        <v>Soluciones OriónCanalIT-SW-05-06</v>
      </c>
      <c r="B1636" s="18" t="str">
        <f t="shared" si="78"/>
        <v>IT-SW-05-06Canal</v>
      </c>
      <c r="C1636"/>
      <c r="D1636" s="18" t="s">
        <v>3189</v>
      </c>
      <c r="E1636" t="s">
        <v>3148</v>
      </c>
      <c r="F1636" s="37" t="s">
        <v>3102</v>
      </c>
      <c r="G1636" s="18" t="str">
        <f t="shared" si="80"/>
        <v>Soluciones Orión</v>
      </c>
      <c r="H1636" s="18" t="s">
        <v>91</v>
      </c>
      <c r="I1636" s="18" t="s">
        <v>75</v>
      </c>
      <c r="J1636" t="s">
        <v>3141</v>
      </c>
      <c r="K1636" t="s">
        <v>3142</v>
      </c>
      <c r="L1636" s="79" t="s">
        <v>90</v>
      </c>
      <c r="M1636" s="79" t="s">
        <v>3105</v>
      </c>
      <c r="N1636" s="37" t="s">
        <v>3116</v>
      </c>
      <c r="O1636" s="37" t="s">
        <v>3111</v>
      </c>
      <c r="P1636" s="37" t="s">
        <v>3143</v>
      </c>
      <c r="Q1636" s="43" t="s">
        <v>3148</v>
      </c>
      <c r="R1636" s="80" t="s">
        <v>3109</v>
      </c>
      <c r="S1636" s="42">
        <v>600000</v>
      </c>
      <c r="T1636" s="84">
        <v>1</v>
      </c>
      <c r="U1636" s="83">
        <v>1</v>
      </c>
      <c r="V1636" s="45">
        <f>SUMIF(ResumenCotizacion!$C:$C,E1636,ResumenCotizacion!$P:$P)</f>
        <v>0</v>
      </c>
      <c r="W1636" s="75">
        <f>IF(H1636="USD",S1636*SolCotizacion!$J$18,S1636)</f>
        <v>600000</v>
      </c>
      <c r="X1636" s="3">
        <f>ROUND(W1636/(1-VLOOKUP("Total porcentaje:",ResumenCotizacion!$F:$H,3,0)),2)</f>
        <v>600000</v>
      </c>
      <c r="Y1636" s="3">
        <f t="shared" si="79"/>
        <v>0</v>
      </c>
    </row>
    <row r="1637" spans="1:25" ht="14.25" x14ac:dyDescent="0.2">
      <c r="A1637" s="18" t="str">
        <f t="shared" si="77"/>
        <v>Soluciones OriónCanalIT-SW-06-01</v>
      </c>
      <c r="B1637" s="18" t="str">
        <f t="shared" si="78"/>
        <v>IT-SW-06-01Canal</v>
      </c>
      <c r="C1637"/>
      <c r="D1637" s="18" t="s">
        <v>3189</v>
      </c>
      <c r="E1637" t="s">
        <v>3149</v>
      </c>
      <c r="F1637" s="37" t="s">
        <v>3102</v>
      </c>
      <c r="G1637" s="18" t="str">
        <f t="shared" si="80"/>
        <v>Soluciones Orión</v>
      </c>
      <c r="H1637" s="18" t="s">
        <v>91</v>
      </c>
      <c r="I1637" s="18" t="s">
        <v>75</v>
      </c>
      <c r="J1637" t="s">
        <v>3150</v>
      </c>
      <c r="K1637" t="s">
        <v>3151</v>
      </c>
      <c r="L1637" s="79" t="s">
        <v>90</v>
      </c>
      <c r="M1637" s="79" t="s">
        <v>3105</v>
      </c>
      <c r="N1637" s="37" t="s">
        <v>3106</v>
      </c>
      <c r="O1637" s="37" t="s">
        <v>3111</v>
      </c>
      <c r="P1637" s="37" t="s">
        <v>3143</v>
      </c>
      <c r="Q1637" s="43" t="s">
        <v>3149</v>
      </c>
      <c r="R1637" s="80" t="s">
        <v>3109</v>
      </c>
      <c r="S1637" s="42">
        <v>11250000</v>
      </c>
      <c r="T1637" s="84">
        <v>1</v>
      </c>
      <c r="U1637" s="83">
        <v>1</v>
      </c>
      <c r="V1637" s="45">
        <f>SUMIF(ResumenCotizacion!$C:$C,E1637,ResumenCotizacion!$P:$P)</f>
        <v>0</v>
      </c>
      <c r="W1637" s="75">
        <f>IF(H1637="USD",S1637*SolCotizacion!$J$18,S1637)</f>
        <v>11250000</v>
      </c>
      <c r="X1637" s="3">
        <f>ROUND(W1637/(1-VLOOKUP("Total porcentaje:",ResumenCotizacion!$F:$H,3,0)),2)</f>
        <v>11250000</v>
      </c>
      <c r="Y1637" s="3">
        <f t="shared" si="79"/>
        <v>0</v>
      </c>
    </row>
    <row r="1638" spans="1:25" ht="14.25" x14ac:dyDescent="0.2">
      <c r="A1638" s="18" t="str">
        <f t="shared" si="77"/>
        <v>Soluciones OriónCanalIT-SW-06-02</v>
      </c>
      <c r="B1638" s="18" t="str">
        <f t="shared" si="78"/>
        <v>IT-SW-06-02Canal</v>
      </c>
      <c r="C1638"/>
      <c r="D1638" s="18" t="s">
        <v>3189</v>
      </c>
      <c r="E1638" t="s">
        <v>3152</v>
      </c>
      <c r="F1638" s="37" t="s">
        <v>3102</v>
      </c>
      <c r="G1638" s="18" t="str">
        <f t="shared" si="80"/>
        <v>Soluciones Orión</v>
      </c>
      <c r="H1638" s="18" t="s">
        <v>91</v>
      </c>
      <c r="I1638" s="18" t="s">
        <v>75</v>
      </c>
      <c r="J1638" t="s">
        <v>3150</v>
      </c>
      <c r="K1638" t="s">
        <v>3151</v>
      </c>
      <c r="L1638" s="79" t="s">
        <v>90</v>
      </c>
      <c r="M1638" s="79" t="s">
        <v>3105</v>
      </c>
      <c r="N1638" s="37" t="s">
        <v>3113</v>
      </c>
      <c r="O1638" s="37" t="s">
        <v>3111</v>
      </c>
      <c r="P1638" s="37" t="s">
        <v>3143</v>
      </c>
      <c r="Q1638" s="43" t="s">
        <v>3152</v>
      </c>
      <c r="R1638" s="80" t="s">
        <v>3109</v>
      </c>
      <c r="S1638" s="42">
        <v>14625000</v>
      </c>
      <c r="T1638" s="84">
        <v>1</v>
      </c>
      <c r="U1638" s="83">
        <v>1</v>
      </c>
      <c r="V1638" s="45">
        <f>SUMIF(ResumenCotizacion!$C:$C,E1638,ResumenCotizacion!$P:$P)</f>
        <v>0</v>
      </c>
      <c r="W1638" s="75">
        <f>IF(H1638="USD",S1638*SolCotizacion!$J$18,S1638)</f>
        <v>14625000</v>
      </c>
      <c r="X1638" s="3">
        <f>ROUND(W1638/(1-VLOOKUP("Total porcentaje:",ResumenCotizacion!$F:$H,3,0)),2)</f>
        <v>14625000</v>
      </c>
      <c r="Y1638" s="3">
        <f t="shared" si="79"/>
        <v>0</v>
      </c>
    </row>
    <row r="1639" spans="1:25" ht="14.25" x14ac:dyDescent="0.2">
      <c r="A1639" s="18" t="str">
        <f t="shared" si="77"/>
        <v>Soluciones OriónCanalIT-SW-06-03</v>
      </c>
      <c r="B1639" s="18" t="str">
        <f t="shared" si="78"/>
        <v>IT-SW-06-03Canal</v>
      </c>
      <c r="C1639"/>
      <c r="D1639" s="18" t="s">
        <v>3189</v>
      </c>
      <c r="E1639" t="s">
        <v>3153</v>
      </c>
      <c r="F1639" s="37" t="s">
        <v>3102</v>
      </c>
      <c r="G1639" s="18" t="str">
        <f t="shared" si="80"/>
        <v>Soluciones Orión</v>
      </c>
      <c r="H1639" s="18" t="s">
        <v>91</v>
      </c>
      <c r="I1639" s="18" t="s">
        <v>75</v>
      </c>
      <c r="J1639" t="s">
        <v>3150</v>
      </c>
      <c r="K1639" t="s">
        <v>3151</v>
      </c>
      <c r="L1639" s="79" t="s">
        <v>90</v>
      </c>
      <c r="M1639" s="79" t="s">
        <v>3105</v>
      </c>
      <c r="N1639" s="37" t="s">
        <v>3116</v>
      </c>
      <c r="O1639" s="37" t="s">
        <v>3111</v>
      </c>
      <c r="P1639" s="37" t="s">
        <v>3143</v>
      </c>
      <c r="Q1639" s="43" t="s">
        <v>3153</v>
      </c>
      <c r="R1639" s="80" t="s">
        <v>3109</v>
      </c>
      <c r="S1639" s="42">
        <v>19012500</v>
      </c>
      <c r="T1639" s="84">
        <v>1</v>
      </c>
      <c r="U1639" s="83">
        <v>1</v>
      </c>
      <c r="V1639" s="45">
        <f>SUMIF(ResumenCotizacion!$C:$C,E1639,ResumenCotizacion!$P:$P)</f>
        <v>0</v>
      </c>
      <c r="W1639" s="75">
        <f>IF(H1639="USD",S1639*SolCotizacion!$J$18,S1639)</f>
        <v>19012500</v>
      </c>
      <c r="X1639" s="3">
        <f>ROUND(W1639/(1-VLOOKUP("Total porcentaje:",ResumenCotizacion!$F:$H,3,0)),2)</f>
        <v>19012500</v>
      </c>
      <c r="Y1639" s="3">
        <f t="shared" si="79"/>
        <v>0</v>
      </c>
    </row>
    <row r="1640" spans="1:25" ht="14.25" x14ac:dyDescent="0.2">
      <c r="A1640" s="18" t="str">
        <f t="shared" si="77"/>
        <v>Soluciones OriónCanalIT-SW-07-01</v>
      </c>
      <c r="B1640" s="18" t="str">
        <f t="shared" si="78"/>
        <v>IT-SW-07-01Canal</v>
      </c>
      <c r="C1640"/>
      <c r="D1640" s="18" t="s">
        <v>3189</v>
      </c>
      <c r="E1640" t="s">
        <v>3154</v>
      </c>
      <c r="F1640" s="37" t="s">
        <v>3102</v>
      </c>
      <c r="G1640" s="18" t="str">
        <f t="shared" si="80"/>
        <v>Soluciones Orión</v>
      </c>
      <c r="H1640" s="18" t="s">
        <v>91</v>
      </c>
      <c r="I1640" s="18" t="s">
        <v>75</v>
      </c>
      <c r="J1640" t="s">
        <v>3155</v>
      </c>
      <c r="K1640" s="48" t="s">
        <v>28</v>
      </c>
      <c r="L1640" s="79" t="s">
        <v>90</v>
      </c>
      <c r="M1640" s="79" t="s">
        <v>3105</v>
      </c>
      <c r="N1640" s="37" t="s">
        <v>3106</v>
      </c>
      <c r="O1640" s="37" t="s">
        <v>3107</v>
      </c>
      <c r="P1640" s="37" t="s">
        <v>3156</v>
      </c>
      <c r="Q1640" s="43" t="s">
        <v>3154</v>
      </c>
      <c r="R1640" s="80" t="s">
        <v>3109</v>
      </c>
      <c r="S1640" s="42">
        <v>250000</v>
      </c>
      <c r="T1640" s="37">
        <v>1</v>
      </c>
      <c r="U1640" s="83">
        <v>1</v>
      </c>
      <c r="V1640" s="45">
        <f>SUMIF(ResumenCotizacion!$C:$C,E1640,ResumenCotizacion!$P:$P)</f>
        <v>0</v>
      </c>
      <c r="W1640" s="75">
        <f>IF(H1640="USD",S1640*SolCotizacion!$J$18,S1640)</f>
        <v>250000</v>
      </c>
      <c r="X1640" s="3">
        <f>ROUND(W1640/(1-VLOOKUP("Total porcentaje:",ResumenCotizacion!$F:$H,3,0)),2)</f>
        <v>250000</v>
      </c>
      <c r="Y1640" s="3">
        <f t="shared" si="79"/>
        <v>0</v>
      </c>
    </row>
    <row r="1641" spans="1:25" ht="14.25" x14ac:dyDescent="0.2">
      <c r="A1641" s="18" t="str">
        <f t="shared" si="77"/>
        <v>Soluciones OriónCanalIT-SW-07-02</v>
      </c>
      <c r="B1641" s="18" t="str">
        <f t="shared" si="78"/>
        <v>IT-SW-07-02Canal</v>
      </c>
      <c r="C1641"/>
      <c r="D1641" s="18" t="s">
        <v>3189</v>
      </c>
      <c r="E1641" t="s">
        <v>3157</v>
      </c>
      <c r="F1641" s="37" t="s">
        <v>3102</v>
      </c>
      <c r="G1641" s="18" t="str">
        <f t="shared" si="80"/>
        <v>Soluciones Orión</v>
      </c>
      <c r="H1641" s="18" t="s">
        <v>91</v>
      </c>
      <c r="I1641" s="18" t="s">
        <v>75</v>
      </c>
      <c r="J1641" t="s">
        <v>3155</v>
      </c>
      <c r="K1641" s="48" t="s">
        <v>28</v>
      </c>
      <c r="L1641" s="79" t="s">
        <v>90</v>
      </c>
      <c r="M1641" s="79" t="s">
        <v>3105</v>
      </c>
      <c r="N1641" s="37" t="s">
        <v>3106</v>
      </c>
      <c r="O1641" s="37" t="s">
        <v>3111</v>
      </c>
      <c r="P1641" s="37" t="s">
        <v>3156</v>
      </c>
      <c r="Q1641" s="43" t="s">
        <v>3157</v>
      </c>
      <c r="R1641" s="80" t="s">
        <v>3109</v>
      </c>
      <c r="S1641" s="42">
        <v>375000</v>
      </c>
      <c r="T1641" s="37">
        <v>1</v>
      </c>
      <c r="U1641" s="83">
        <v>1</v>
      </c>
      <c r="V1641" s="45">
        <f>SUMIF(ResumenCotizacion!$C:$C,E1641,ResumenCotizacion!$P:$P)</f>
        <v>0</v>
      </c>
      <c r="W1641" s="75">
        <f>IF(H1641="USD",S1641*SolCotizacion!$J$18,S1641)</f>
        <v>375000</v>
      </c>
      <c r="X1641" s="3">
        <f>ROUND(W1641/(1-VLOOKUP("Total porcentaje:",ResumenCotizacion!$F:$H,3,0)),2)</f>
        <v>375000</v>
      </c>
      <c r="Y1641" s="3">
        <f t="shared" si="79"/>
        <v>0</v>
      </c>
    </row>
    <row r="1642" spans="1:25" ht="14.25" x14ac:dyDescent="0.2">
      <c r="A1642" s="18" t="str">
        <f t="shared" si="77"/>
        <v>Soluciones OriónCanalIT-SW-07-03</v>
      </c>
      <c r="B1642" s="18" t="str">
        <f t="shared" si="78"/>
        <v>IT-SW-07-03Canal</v>
      </c>
      <c r="C1642"/>
      <c r="D1642" s="18" t="s">
        <v>3189</v>
      </c>
      <c r="E1642" t="s">
        <v>3158</v>
      </c>
      <c r="F1642" s="37" t="s">
        <v>3102</v>
      </c>
      <c r="G1642" s="18" t="str">
        <f t="shared" si="80"/>
        <v>Soluciones Orión</v>
      </c>
      <c r="H1642" s="18" t="s">
        <v>91</v>
      </c>
      <c r="I1642" s="18" t="s">
        <v>75</v>
      </c>
      <c r="J1642" t="s">
        <v>3155</v>
      </c>
      <c r="K1642" s="48" t="s">
        <v>28</v>
      </c>
      <c r="L1642" s="79" t="s">
        <v>90</v>
      </c>
      <c r="M1642" s="79" t="s">
        <v>3105</v>
      </c>
      <c r="N1642" s="37" t="s">
        <v>3113</v>
      </c>
      <c r="O1642" s="37" t="s">
        <v>3107</v>
      </c>
      <c r="P1642" s="37" t="s">
        <v>3156</v>
      </c>
      <c r="Q1642" s="43" t="s">
        <v>3158</v>
      </c>
      <c r="R1642" s="80" t="s">
        <v>3109</v>
      </c>
      <c r="S1642" s="42">
        <v>287499.99999999994</v>
      </c>
      <c r="T1642" s="37">
        <v>1</v>
      </c>
      <c r="U1642" s="83">
        <v>1</v>
      </c>
      <c r="V1642" s="45">
        <f>SUMIF(ResumenCotizacion!$C:$C,E1642,ResumenCotizacion!$P:$P)</f>
        <v>0</v>
      </c>
      <c r="W1642" s="75">
        <f>IF(H1642="USD",S1642*SolCotizacion!$J$18,S1642)</f>
        <v>287499.99999999994</v>
      </c>
      <c r="X1642" s="3">
        <f>ROUND(W1642/(1-VLOOKUP("Total porcentaje:",ResumenCotizacion!$F:$H,3,0)),2)</f>
        <v>287500</v>
      </c>
      <c r="Y1642" s="3">
        <f t="shared" si="79"/>
        <v>0</v>
      </c>
    </row>
    <row r="1643" spans="1:25" ht="14.25" x14ac:dyDescent="0.2">
      <c r="A1643" s="18" t="str">
        <f t="shared" si="77"/>
        <v>Soluciones OriónCanalIT-SW-07-04</v>
      </c>
      <c r="B1643" s="18" t="str">
        <f t="shared" si="78"/>
        <v>IT-SW-07-04Canal</v>
      </c>
      <c r="C1643"/>
      <c r="D1643" s="18" t="s">
        <v>3189</v>
      </c>
      <c r="E1643" t="s">
        <v>3159</v>
      </c>
      <c r="F1643" s="37" t="s">
        <v>3102</v>
      </c>
      <c r="G1643" s="18" t="str">
        <f t="shared" si="80"/>
        <v>Soluciones Orión</v>
      </c>
      <c r="H1643" s="18" t="s">
        <v>91</v>
      </c>
      <c r="I1643" s="18" t="s">
        <v>75</v>
      </c>
      <c r="J1643" t="s">
        <v>3155</v>
      </c>
      <c r="K1643" s="48" t="s">
        <v>28</v>
      </c>
      <c r="L1643" s="79" t="s">
        <v>90</v>
      </c>
      <c r="M1643" s="79" t="s">
        <v>3105</v>
      </c>
      <c r="N1643" s="37" t="s">
        <v>3113</v>
      </c>
      <c r="O1643" s="37" t="s">
        <v>3111</v>
      </c>
      <c r="P1643" s="37" t="s">
        <v>3156</v>
      </c>
      <c r="Q1643" s="43" t="s">
        <v>3159</v>
      </c>
      <c r="R1643" s="80" t="s">
        <v>3109</v>
      </c>
      <c r="S1643" s="42">
        <v>431250</v>
      </c>
      <c r="T1643" s="37">
        <v>1</v>
      </c>
      <c r="U1643" s="83">
        <v>1</v>
      </c>
      <c r="V1643" s="45">
        <f>SUMIF(ResumenCotizacion!$C:$C,E1643,ResumenCotizacion!$P:$P)</f>
        <v>0</v>
      </c>
      <c r="W1643" s="75">
        <f>IF(H1643="USD",S1643*SolCotizacion!$J$18,S1643)</f>
        <v>431250</v>
      </c>
      <c r="X1643" s="3">
        <f>ROUND(W1643/(1-VLOOKUP("Total porcentaje:",ResumenCotizacion!$F:$H,3,0)),2)</f>
        <v>431250</v>
      </c>
      <c r="Y1643" s="3">
        <f t="shared" si="79"/>
        <v>0</v>
      </c>
    </row>
    <row r="1644" spans="1:25" ht="14.25" x14ac:dyDescent="0.2">
      <c r="A1644" s="18" t="str">
        <f t="shared" si="77"/>
        <v>Soluciones OriónCanalIT-SW-07-05</v>
      </c>
      <c r="B1644" s="18" t="str">
        <f t="shared" si="78"/>
        <v>IT-SW-07-05Canal</v>
      </c>
      <c r="C1644"/>
      <c r="D1644" s="18" t="s">
        <v>3189</v>
      </c>
      <c r="E1644" t="s">
        <v>3160</v>
      </c>
      <c r="F1644" s="37" t="s">
        <v>3102</v>
      </c>
      <c r="G1644" s="18" t="str">
        <f t="shared" si="80"/>
        <v>Soluciones Orión</v>
      </c>
      <c r="H1644" s="18" t="s">
        <v>91</v>
      </c>
      <c r="I1644" s="18" t="s">
        <v>75</v>
      </c>
      <c r="J1644" t="s">
        <v>3155</v>
      </c>
      <c r="K1644" s="48" t="s">
        <v>28</v>
      </c>
      <c r="L1644" s="79" t="s">
        <v>90</v>
      </c>
      <c r="M1644" s="79" t="s">
        <v>3105</v>
      </c>
      <c r="N1644" s="37" t="s">
        <v>3116</v>
      </c>
      <c r="O1644" s="37" t="s">
        <v>3107</v>
      </c>
      <c r="P1644" s="37" t="s">
        <v>3156</v>
      </c>
      <c r="Q1644" s="43" t="s">
        <v>3160</v>
      </c>
      <c r="R1644" s="80" t="s">
        <v>3109</v>
      </c>
      <c r="S1644" s="42">
        <v>330624.99999999994</v>
      </c>
      <c r="T1644" s="37">
        <v>1</v>
      </c>
      <c r="U1644" s="83">
        <v>1</v>
      </c>
      <c r="V1644" s="45">
        <f>SUMIF(ResumenCotizacion!$C:$C,E1644,ResumenCotizacion!$P:$P)</f>
        <v>0</v>
      </c>
      <c r="W1644" s="75">
        <f>IF(H1644="USD",S1644*SolCotizacion!$J$18,S1644)</f>
        <v>330624.99999999994</v>
      </c>
      <c r="X1644" s="3">
        <f>ROUND(W1644/(1-VLOOKUP("Total porcentaje:",ResumenCotizacion!$F:$H,3,0)),2)</f>
        <v>330625</v>
      </c>
      <c r="Y1644" s="3">
        <f t="shared" si="79"/>
        <v>0</v>
      </c>
    </row>
    <row r="1645" spans="1:25" ht="14.25" x14ac:dyDescent="0.2">
      <c r="A1645" s="18" t="str">
        <f t="shared" si="77"/>
        <v>Soluciones OriónCanalIT-SW-07-06</v>
      </c>
      <c r="B1645" s="18" t="str">
        <f t="shared" si="78"/>
        <v>IT-SW-07-06Canal</v>
      </c>
      <c r="C1645"/>
      <c r="D1645" s="18" t="s">
        <v>3189</v>
      </c>
      <c r="E1645" t="s">
        <v>3161</v>
      </c>
      <c r="F1645" s="37" t="s">
        <v>3102</v>
      </c>
      <c r="G1645" s="18" t="str">
        <f t="shared" si="80"/>
        <v>Soluciones Orión</v>
      </c>
      <c r="H1645" s="18" t="s">
        <v>91</v>
      </c>
      <c r="I1645" s="18" t="s">
        <v>75</v>
      </c>
      <c r="J1645" t="s">
        <v>3155</v>
      </c>
      <c r="K1645" s="48" t="s">
        <v>28</v>
      </c>
      <c r="L1645" s="79" t="s">
        <v>90</v>
      </c>
      <c r="M1645" s="79" t="s">
        <v>3105</v>
      </c>
      <c r="N1645" s="37" t="s">
        <v>3116</v>
      </c>
      <c r="O1645" s="37" t="s">
        <v>3111</v>
      </c>
      <c r="P1645" s="37" t="s">
        <v>3156</v>
      </c>
      <c r="Q1645" s="43" t="s">
        <v>3161</v>
      </c>
      <c r="R1645" s="80" t="s">
        <v>3109</v>
      </c>
      <c r="S1645" s="42">
        <v>495937.49999999994</v>
      </c>
      <c r="T1645" s="37">
        <v>1</v>
      </c>
      <c r="U1645" s="83">
        <v>1</v>
      </c>
      <c r="V1645" s="45">
        <f>SUMIF(ResumenCotizacion!$C:$C,E1645,ResumenCotizacion!$P:$P)</f>
        <v>0</v>
      </c>
      <c r="W1645" s="75">
        <f>IF(H1645="USD",S1645*SolCotizacion!$J$18,S1645)</f>
        <v>495937.49999999994</v>
      </c>
      <c r="X1645" s="3">
        <f>ROUND(W1645/(1-VLOOKUP("Total porcentaje:",ResumenCotizacion!$F:$H,3,0)),2)</f>
        <v>495937.5</v>
      </c>
      <c r="Y1645" s="3">
        <f t="shared" si="79"/>
        <v>0</v>
      </c>
    </row>
    <row r="1646" spans="1:25" ht="14.25" x14ac:dyDescent="0.2">
      <c r="A1646" s="18" t="str">
        <f t="shared" si="77"/>
        <v>Soluciones OriónCanalIT-SW-08-01</v>
      </c>
      <c r="B1646" s="18" t="str">
        <f t="shared" si="78"/>
        <v>IT-SW-08-01Canal</v>
      </c>
      <c r="C1646"/>
      <c r="D1646" s="18" t="s">
        <v>3189</v>
      </c>
      <c r="E1646" t="s">
        <v>3162</v>
      </c>
      <c r="F1646" s="37" t="s">
        <v>3102</v>
      </c>
      <c r="G1646" s="18" t="str">
        <f t="shared" si="80"/>
        <v>Soluciones Orión</v>
      </c>
      <c r="H1646" s="18" t="s">
        <v>91</v>
      </c>
      <c r="I1646" s="18" t="s">
        <v>75</v>
      </c>
      <c r="J1646" t="s">
        <v>3163</v>
      </c>
      <c r="K1646" t="s">
        <v>3164</v>
      </c>
      <c r="L1646" s="79" t="s">
        <v>90</v>
      </c>
      <c r="M1646" s="79" t="s">
        <v>3105</v>
      </c>
      <c r="N1646" s="37" t="s">
        <v>3106</v>
      </c>
      <c r="O1646" s="37" t="s">
        <v>3107</v>
      </c>
      <c r="P1646" s="37" t="s">
        <v>3143</v>
      </c>
      <c r="Q1646" s="43" t="s">
        <v>3162</v>
      </c>
      <c r="R1646" s="80" t="s">
        <v>3109</v>
      </c>
      <c r="S1646" s="42">
        <v>37500</v>
      </c>
      <c r="T1646" s="84">
        <v>1</v>
      </c>
      <c r="U1646" s="83">
        <v>1</v>
      </c>
      <c r="V1646" s="45">
        <f>SUMIF(ResumenCotizacion!$C:$C,E1646,ResumenCotizacion!$P:$P)</f>
        <v>0</v>
      </c>
      <c r="W1646" s="75">
        <f>IF(H1646="USD",S1646*SolCotizacion!$J$18,S1646)</f>
        <v>37500</v>
      </c>
      <c r="X1646" s="3">
        <f>ROUND(W1646/(1-VLOOKUP("Total porcentaje:",ResumenCotizacion!$F:$H,3,0)),2)</f>
        <v>37500</v>
      </c>
      <c r="Y1646" s="3">
        <f t="shared" si="79"/>
        <v>0</v>
      </c>
    </row>
    <row r="1647" spans="1:25" ht="14.25" x14ac:dyDescent="0.2">
      <c r="A1647" s="18" t="str">
        <f t="shared" si="77"/>
        <v>Soluciones OriónCanalIT-SW-08-02</v>
      </c>
      <c r="B1647" s="18" t="str">
        <f t="shared" si="78"/>
        <v>IT-SW-08-02Canal</v>
      </c>
      <c r="C1647"/>
      <c r="D1647" s="18" t="s">
        <v>3189</v>
      </c>
      <c r="E1647" t="s">
        <v>3165</v>
      </c>
      <c r="F1647" s="37" t="s">
        <v>3102</v>
      </c>
      <c r="G1647" s="18" t="str">
        <f t="shared" si="80"/>
        <v>Soluciones Orión</v>
      </c>
      <c r="H1647" s="18" t="s">
        <v>91</v>
      </c>
      <c r="I1647" s="18" t="s">
        <v>75</v>
      </c>
      <c r="J1647" t="s">
        <v>3163</v>
      </c>
      <c r="K1647" t="s">
        <v>3164</v>
      </c>
      <c r="L1647" s="79" t="s">
        <v>90</v>
      </c>
      <c r="M1647" s="79" t="s">
        <v>3105</v>
      </c>
      <c r="N1647" s="37" t="s">
        <v>3106</v>
      </c>
      <c r="O1647" s="37" t="s">
        <v>3111</v>
      </c>
      <c r="P1647" s="37" t="s">
        <v>3143</v>
      </c>
      <c r="Q1647" s="43" t="s">
        <v>3165</v>
      </c>
      <c r="R1647" s="80" t="s">
        <v>3109</v>
      </c>
      <c r="S1647" s="42">
        <v>56250</v>
      </c>
      <c r="T1647" s="84">
        <v>1</v>
      </c>
      <c r="U1647" s="83">
        <v>1</v>
      </c>
      <c r="V1647" s="45">
        <f>SUMIF(ResumenCotizacion!$C:$C,E1647,ResumenCotizacion!$P:$P)</f>
        <v>0</v>
      </c>
      <c r="W1647" s="75">
        <f>IF(H1647="USD",S1647*SolCotizacion!$J$18,S1647)</f>
        <v>56250</v>
      </c>
      <c r="X1647" s="3">
        <f>ROUND(W1647/(1-VLOOKUP("Total porcentaje:",ResumenCotizacion!$F:$H,3,0)),2)</f>
        <v>56250</v>
      </c>
      <c r="Y1647" s="3">
        <f t="shared" si="79"/>
        <v>0</v>
      </c>
    </row>
    <row r="1648" spans="1:25" ht="14.25" x14ac:dyDescent="0.2">
      <c r="A1648" s="18" t="str">
        <f t="shared" si="77"/>
        <v>Soluciones OriónCanalIT-SW-08-03</v>
      </c>
      <c r="B1648" s="18" t="str">
        <f t="shared" si="78"/>
        <v>IT-SW-08-03Canal</v>
      </c>
      <c r="C1648"/>
      <c r="D1648" s="18" t="s">
        <v>3189</v>
      </c>
      <c r="E1648" t="s">
        <v>3166</v>
      </c>
      <c r="F1648" s="37" t="s">
        <v>3102</v>
      </c>
      <c r="G1648" s="18" t="str">
        <f t="shared" si="80"/>
        <v>Soluciones Orión</v>
      </c>
      <c r="H1648" s="18" t="s">
        <v>91</v>
      </c>
      <c r="I1648" s="18" t="s">
        <v>75</v>
      </c>
      <c r="J1648" t="s">
        <v>3163</v>
      </c>
      <c r="K1648" t="s">
        <v>3164</v>
      </c>
      <c r="L1648" s="79" t="s">
        <v>90</v>
      </c>
      <c r="M1648" s="79" t="s">
        <v>3105</v>
      </c>
      <c r="N1648" s="37" t="s">
        <v>3113</v>
      </c>
      <c r="O1648" s="37" t="s">
        <v>3107</v>
      </c>
      <c r="P1648" s="37" t="s">
        <v>3143</v>
      </c>
      <c r="Q1648" s="43" t="s">
        <v>3166</v>
      </c>
      <c r="R1648" s="80" t="s">
        <v>3109</v>
      </c>
      <c r="S1648" s="42">
        <v>64687.499999999993</v>
      </c>
      <c r="T1648" s="84">
        <v>1</v>
      </c>
      <c r="U1648" s="83">
        <v>1</v>
      </c>
      <c r="V1648" s="45">
        <f>SUMIF(ResumenCotizacion!$C:$C,E1648,ResumenCotizacion!$P:$P)</f>
        <v>0</v>
      </c>
      <c r="W1648" s="75">
        <f>IF(H1648="USD",S1648*SolCotizacion!$J$18,S1648)</f>
        <v>64687.499999999993</v>
      </c>
      <c r="X1648" s="3">
        <f>ROUND(W1648/(1-VLOOKUP("Total porcentaje:",ResumenCotizacion!$F:$H,3,0)),2)</f>
        <v>64687.5</v>
      </c>
      <c r="Y1648" s="3">
        <f t="shared" si="79"/>
        <v>0</v>
      </c>
    </row>
    <row r="1649" spans="1:25" ht="14.25" x14ac:dyDescent="0.2">
      <c r="A1649" s="18" t="str">
        <f t="shared" si="77"/>
        <v>Soluciones OriónCanalIT-SW-08-04</v>
      </c>
      <c r="B1649" s="18" t="str">
        <f t="shared" si="78"/>
        <v>IT-SW-08-04Canal</v>
      </c>
      <c r="C1649"/>
      <c r="D1649" s="18" t="s">
        <v>3189</v>
      </c>
      <c r="E1649" t="s">
        <v>3167</v>
      </c>
      <c r="F1649" s="37" t="s">
        <v>3102</v>
      </c>
      <c r="G1649" s="18" t="str">
        <f t="shared" si="80"/>
        <v>Soluciones Orión</v>
      </c>
      <c r="H1649" s="18" t="s">
        <v>91</v>
      </c>
      <c r="I1649" s="18" t="s">
        <v>75</v>
      </c>
      <c r="J1649" t="s">
        <v>3163</v>
      </c>
      <c r="K1649" t="s">
        <v>3164</v>
      </c>
      <c r="L1649" s="79" t="s">
        <v>90</v>
      </c>
      <c r="M1649" s="79" t="s">
        <v>3105</v>
      </c>
      <c r="N1649" s="37" t="s">
        <v>3113</v>
      </c>
      <c r="O1649" s="37" t="s">
        <v>3111</v>
      </c>
      <c r="P1649" s="37" t="s">
        <v>3143</v>
      </c>
      <c r="Q1649" s="43" t="s">
        <v>3167</v>
      </c>
      <c r="R1649" s="80" t="s">
        <v>3109</v>
      </c>
      <c r="S1649" s="42">
        <v>74390.624999999985</v>
      </c>
      <c r="T1649" s="84">
        <v>1</v>
      </c>
      <c r="U1649" s="83">
        <v>1</v>
      </c>
      <c r="V1649" s="45">
        <f>SUMIF(ResumenCotizacion!$C:$C,E1649,ResumenCotizacion!$P:$P)</f>
        <v>0</v>
      </c>
      <c r="W1649" s="75">
        <f>IF(H1649="USD",S1649*SolCotizacion!$J$18,S1649)</f>
        <v>74390.624999999985</v>
      </c>
      <c r="X1649" s="3">
        <f>ROUND(W1649/(1-VLOOKUP("Total porcentaje:",ResumenCotizacion!$F:$H,3,0)),2)</f>
        <v>74390.63</v>
      </c>
      <c r="Y1649" s="3">
        <f t="shared" si="79"/>
        <v>0</v>
      </c>
    </row>
    <row r="1650" spans="1:25" ht="14.25" x14ac:dyDescent="0.2">
      <c r="A1650" s="18" t="str">
        <f t="shared" si="77"/>
        <v>Soluciones OriónCanalIT-SW-08-05</v>
      </c>
      <c r="B1650" s="18" t="str">
        <f t="shared" si="78"/>
        <v>IT-SW-08-05Canal</v>
      </c>
      <c r="C1650"/>
      <c r="D1650" s="18" t="s">
        <v>3189</v>
      </c>
      <c r="E1650" t="s">
        <v>3168</v>
      </c>
      <c r="F1650" s="37" t="s">
        <v>3102</v>
      </c>
      <c r="G1650" s="18" t="str">
        <f t="shared" si="80"/>
        <v>Soluciones Orión</v>
      </c>
      <c r="H1650" s="18" t="s">
        <v>91</v>
      </c>
      <c r="I1650" s="18" t="s">
        <v>75</v>
      </c>
      <c r="J1650" t="s">
        <v>3163</v>
      </c>
      <c r="K1650" t="s">
        <v>3164</v>
      </c>
      <c r="L1650" s="79" t="s">
        <v>90</v>
      </c>
      <c r="M1650" s="79" t="s">
        <v>3105</v>
      </c>
      <c r="N1650" s="37" t="s">
        <v>3116</v>
      </c>
      <c r="O1650" s="37" t="s">
        <v>3107</v>
      </c>
      <c r="P1650" s="37" t="s">
        <v>3143</v>
      </c>
      <c r="Q1650" s="43" t="s">
        <v>3168</v>
      </c>
      <c r="R1650" s="80" t="s">
        <v>3109</v>
      </c>
      <c r="S1650" s="42">
        <v>85549.218749999971</v>
      </c>
      <c r="T1650" s="84">
        <v>1</v>
      </c>
      <c r="U1650" s="83">
        <v>1</v>
      </c>
      <c r="V1650" s="45">
        <f>SUMIF(ResumenCotizacion!$C:$C,E1650,ResumenCotizacion!$P:$P)</f>
        <v>0</v>
      </c>
      <c r="W1650" s="75">
        <f>IF(H1650="USD",S1650*SolCotizacion!$J$18,S1650)</f>
        <v>85549.218749999971</v>
      </c>
      <c r="X1650" s="3">
        <f>ROUND(W1650/(1-VLOOKUP("Total porcentaje:",ResumenCotizacion!$F:$H,3,0)),2)</f>
        <v>85549.22</v>
      </c>
      <c r="Y1650" s="3">
        <f t="shared" si="79"/>
        <v>0</v>
      </c>
    </row>
    <row r="1651" spans="1:25" ht="14.25" x14ac:dyDescent="0.2">
      <c r="A1651" s="18" t="str">
        <f t="shared" si="77"/>
        <v>Soluciones OriónCanalIT-SW-08-06</v>
      </c>
      <c r="B1651" s="18" t="str">
        <f t="shared" si="78"/>
        <v>IT-SW-08-06Canal</v>
      </c>
      <c r="C1651"/>
      <c r="D1651" s="18" t="s">
        <v>3189</v>
      </c>
      <c r="E1651" t="s">
        <v>3169</v>
      </c>
      <c r="F1651" s="37" t="s">
        <v>3102</v>
      </c>
      <c r="G1651" s="18" t="str">
        <f t="shared" si="80"/>
        <v>Soluciones Orión</v>
      </c>
      <c r="H1651" s="18" t="s">
        <v>91</v>
      </c>
      <c r="I1651" s="18" t="s">
        <v>75</v>
      </c>
      <c r="J1651" t="s">
        <v>3163</v>
      </c>
      <c r="K1651" t="s">
        <v>3164</v>
      </c>
      <c r="L1651" s="79" t="s">
        <v>90</v>
      </c>
      <c r="M1651" s="79" t="s">
        <v>3105</v>
      </c>
      <c r="N1651" s="37" t="s">
        <v>3116</v>
      </c>
      <c r="O1651" s="37" t="s">
        <v>3111</v>
      </c>
      <c r="P1651" s="37" t="s">
        <v>3143</v>
      </c>
      <c r="Q1651" s="43" t="s">
        <v>3169</v>
      </c>
      <c r="R1651" s="80" t="s">
        <v>3109</v>
      </c>
      <c r="S1651" s="42">
        <v>98381.601562499942</v>
      </c>
      <c r="T1651" s="84">
        <v>1</v>
      </c>
      <c r="U1651" s="83">
        <v>1</v>
      </c>
      <c r="V1651" s="45">
        <f>SUMIF(ResumenCotizacion!$C:$C,E1651,ResumenCotizacion!$P:$P)</f>
        <v>0</v>
      </c>
      <c r="W1651" s="75">
        <f>IF(H1651="USD",S1651*SolCotizacion!$J$18,S1651)</f>
        <v>98381.601562499942</v>
      </c>
      <c r="X1651" s="3">
        <f>ROUND(W1651/(1-VLOOKUP("Total porcentaje:",ResumenCotizacion!$F:$H,3,0)),2)</f>
        <v>98381.6</v>
      </c>
      <c r="Y1651" s="3">
        <f t="shared" si="79"/>
        <v>0</v>
      </c>
    </row>
    <row r="1652" spans="1:25" ht="14.25" x14ac:dyDescent="0.2">
      <c r="A1652" s="18" t="str">
        <f t="shared" si="77"/>
        <v>Soluciones OriónCanalIT-SW-09-01</v>
      </c>
      <c r="B1652" s="18" t="str">
        <f t="shared" si="78"/>
        <v>IT-SW-09-01Canal</v>
      </c>
      <c r="C1652"/>
      <c r="D1652" s="18" t="s">
        <v>3189</v>
      </c>
      <c r="E1652" t="s">
        <v>3170</v>
      </c>
      <c r="F1652" s="37" t="s">
        <v>3102</v>
      </c>
      <c r="G1652" s="18" t="str">
        <f t="shared" si="80"/>
        <v>Soluciones Orión</v>
      </c>
      <c r="H1652" s="18" t="s">
        <v>91</v>
      </c>
      <c r="I1652" s="18" t="s">
        <v>75</v>
      </c>
      <c r="J1652" t="s">
        <v>3171</v>
      </c>
      <c r="K1652" t="s">
        <v>3151</v>
      </c>
      <c r="L1652" s="79" t="s">
        <v>90</v>
      </c>
      <c r="M1652" s="79" t="s">
        <v>3105</v>
      </c>
      <c r="N1652" s="37" t="s">
        <v>3106</v>
      </c>
      <c r="O1652" s="37" t="s">
        <v>3111</v>
      </c>
      <c r="P1652" s="37" t="s">
        <v>3156</v>
      </c>
      <c r="Q1652" s="43" t="s">
        <v>3170</v>
      </c>
      <c r="R1652" s="80" t="s">
        <v>3109</v>
      </c>
      <c r="S1652" s="42">
        <v>8750000</v>
      </c>
      <c r="T1652" s="84">
        <v>1</v>
      </c>
      <c r="U1652" s="83">
        <v>1</v>
      </c>
      <c r="V1652" s="45">
        <f>SUMIF(ResumenCotizacion!$C:$C,E1652,ResumenCotizacion!$P:$P)</f>
        <v>0</v>
      </c>
      <c r="W1652" s="75">
        <f>IF(H1652="USD",S1652*SolCotizacion!$J$18,S1652)</f>
        <v>8750000</v>
      </c>
      <c r="X1652" s="3">
        <f>ROUND(W1652/(1-VLOOKUP("Total porcentaje:",ResumenCotizacion!$F:$H,3,0)),2)</f>
        <v>8750000</v>
      </c>
      <c r="Y1652" s="3">
        <f t="shared" si="79"/>
        <v>0</v>
      </c>
    </row>
    <row r="1653" spans="1:25" ht="14.25" x14ac:dyDescent="0.2">
      <c r="A1653" s="18" t="str">
        <f t="shared" si="77"/>
        <v>Soluciones OriónCanalIT-SW-09-02</v>
      </c>
      <c r="B1653" s="18" t="str">
        <f t="shared" si="78"/>
        <v>IT-SW-09-02Canal</v>
      </c>
      <c r="C1653"/>
      <c r="D1653" s="18" t="s">
        <v>3189</v>
      </c>
      <c r="E1653" t="s">
        <v>3172</v>
      </c>
      <c r="F1653" s="37" t="s">
        <v>3102</v>
      </c>
      <c r="G1653" s="18" t="str">
        <f t="shared" si="80"/>
        <v>Soluciones Orión</v>
      </c>
      <c r="H1653" s="18" t="s">
        <v>91</v>
      </c>
      <c r="I1653" s="18" t="s">
        <v>75</v>
      </c>
      <c r="J1653" t="s">
        <v>3171</v>
      </c>
      <c r="K1653" t="s">
        <v>3151</v>
      </c>
      <c r="L1653" s="79" t="s">
        <v>90</v>
      </c>
      <c r="M1653" s="79" t="s">
        <v>3105</v>
      </c>
      <c r="N1653" s="37" t="s">
        <v>3113</v>
      </c>
      <c r="O1653" s="37" t="s">
        <v>3111</v>
      </c>
      <c r="P1653" s="37" t="s">
        <v>3156</v>
      </c>
      <c r="Q1653" s="43" t="s">
        <v>3172</v>
      </c>
      <c r="R1653" s="80" t="s">
        <v>3109</v>
      </c>
      <c r="S1653" s="42">
        <v>13125000</v>
      </c>
      <c r="T1653" s="84">
        <v>1</v>
      </c>
      <c r="U1653" s="83">
        <v>1</v>
      </c>
      <c r="V1653" s="45">
        <f>SUMIF(ResumenCotizacion!$C:$C,E1653,ResumenCotizacion!$P:$P)</f>
        <v>0</v>
      </c>
      <c r="W1653" s="75">
        <f>IF(H1653="USD",S1653*SolCotizacion!$J$18,S1653)</f>
        <v>13125000</v>
      </c>
      <c r="X1653" s="3">
        <f>ROUND(W1653/(1-VLOOKUP("Total porcentaje:",ResumenCotizacion!$F:$H,3,0)),2)</f>
        <v>13125000</v>
      </c>
      <c r="Y1653" s="3">
        <f t="shared" si="79"/>
        <v>0</v>
      </c>
    </row>
    <row r="1654" spans="1:25" ht="14.25" x14ac:dyDescent="0.2">
      <c r="A1654" s="18" t="str">
        <f t="shared" si="77"/>
        <v>Soluciones OriónCanalIT-SW-09-03</v>
      </c>
      <c r="B1654" s="18" t="str">
        <f t="shared" si="78"/>
        <v>IT-SW-09-03Canal</v>
      </c>
      <c r="C1654"/>
      <c r="D1654" s="18" t="s">
        <v>3189</v>
      </c>
      <c r="E1654" t="s">
        <v>3173</v>
      </c>
      <c r="F1654" s="37" t="s">
        <v>3102</v>
      </c>
      <c r="G1654" s="18" t="str">
        <f t="shared" si="80"/>
        <v>Soluciones Orión</v>
      </c>
      <c r="H1654" s="18" t="s">
        <v>91</v>
      </c>
      <c r="I1654" s="18" t="s">
        <v>75</v>
      </c>
      <c r="J1654" t="s">
        <v>3171</v>
      </c>
      <c r="K1654" t="s">
        <v>3151</v>
      </c>
      <c r="L1654" s="79" t="s">
        <v>90</v>
      </c>
      <c r="M1654" s="79" t="s">
        <v>3105</v>
      </c>
      <c r="N1654" s="37" t="s">
        <v>3116</v>
      </c>
      <c r="O1654" s="37" t="s">
        <v>3111</v>
      </c>
      <c r="P1654" s="37" t="s">
        <v>3156</v>
      </c>
      <c r="Q1654" s="43" t="s">
        <v>3173</v>
      </c>
      <c r="R1654" s="80" t="s">
        <v>3109</v>
      </c>
      <c r="S1654" s="42">
        <v>15093749.999999998</v>
      </c>
      <c r="T1654" s="84">
        <v>1</v>
      </c>
      <c r="U1654" s="83">
        <v>1</v>
      </c>
      <c r="V1654" s="45">
        <f>SUMIF(ResumenCotizacion!$C:$C,E1654,ResumenCotizacion!$P:$P)</f>
        <v>0</v>
      </c>
      <c r="W1654" s="75">
        <f>IF(H1654="USD",S1654*SolCotizacion!$J$18,S1654)</f>
        <v>15093749.999999998</v>
      </c>
      <c r="X1654" s="3">
        <f>ROUND(W1654/(1-VLOOKUP("Total porcentaje:",ResumenCotizacion!$F:$H,3,0)),2)</f>
        <v>15093750</v>
      </c>
      <c r="Y1654" s="3">
        <f t="shared" si="79"/>
        <v>0</v>
      </c>
    </row>
    <row r="1655" spans="1:25" ht="14.25" x14ac:dyDescent="0.2">
      <c r="A1655" s="18" t="str">
        <f t="shared" si="77"/>
        <v>Soluciones OriónCanalIT-SW-10-01</v>
      </c>
      <c r="B1655" s="18" t="str">
        <f t="shared" si="78"/>
        <v>IT-SW-10-01Canal</v>
      </c>
      <c r="C1655"/>
      <c r="D1655" s="18" t="s">
        <v>3189</v>
      </c>
      <c r="E1655" t="s">
        <v>3174</v>
      </c>
      <c r="F1655" s="37" t="s">
        <v>3102</v>
      </c>
      <c r="G1655" s="18" t="str">
        <f t="shared" si="80"/>
        <v>Soluciones Orión</v>
      </c>
      <c r="H1655" s="18" t="s">
        <v>91</v>
      </c>
      <c r="I1655" s="18" t="s">
        <v>75</v>
      </c>
      <c r="J1655" t="s">
        <v>3175</v>
      </c>
      <c r="K1655" t="s">
        <v>3142</v>
      </c>
      <c r="L1655" s="79" t="s">
        <v>90</v>
      </c>
      <c r="M1655" s="79" t="s">
        <v>3105</v>
      </c>
      <c r="N1655" s="37" t="s">
        <v>3113</v>
      </c>
      <c r="O1655" s="37" t="s">
        <v>3107</v>
      </c>
      <c r="P1655" s="37" t="s">
        <v>3156</v>
      </c>
      <c r="Q1655" s="43" t="s">
        <v>3174</v>
      </c>
      <c r="R1655" s="80" t="s">
        <v>3109</v>
      </c>
      <c r="S1655" s="42">
        <v>300000</v>
      </c>
      <c r="T1655" s="84">
        <v>1</v>
      </c>
      <c r="U1655" s="83">
        <v>1</v>
      </c>
      <c r="V1655" s="45">
        <f>SUMIF(ResumenCotizacion!$C:$C,E1655,ResumenCotizacion!$P:$P)</f>
        <v>0</v>
      </c>
      <c r="W1655" s="75">
        <f>IF(H1655="USD",S1655*SolCotizacion!$J$18,S1655)</f>
        <v>300000</v>
      </c>
      <c r="X1655" s="3">
        <f>ROUND(W1655/(1-VLOOKUP("Total porcentaje:",ResumenCotizacion!$F:$H,3,0)),2)</f>
        <v>300000</v>
      </c>
      <c r="Y1655" s="3">
        <f t="shared" si="79"/>
        <v>0</v>
      </c>
    </row>
    <row r="1656" spans="1:25" ht="14.25" x14ac:dyDescent="0.2">
      <c r="A1656" s="18" t="str">
        <f t="shared" si="77"/>
        <v>Soluciones OriónCanalIT-SW-10-02</v>
      </c>
      <c r="B1656" s="18" t="str">
        <f t="shared" si="78"/>
        <v>IT-SW-10-02Canal</v>
      </c>
      <c r="C1656"/>
      <c r="D1656" s="18" t="s">
        <v>3189</v>
      </c>
      <c r="E1656" t="s">
        <v>3176</v>
      </c>
      <c r="F1656" s="37" t="s">
        <v>3102</v>
      </c>
      <c r="G1656" s="18" t="str">
        <f t="shared" si="80"/>
        <v>Soluciones Orión</v>
      </c>
      <c r="H1656" s="18" t="s">
        <v>91</v>
      </c>
      <c r="I1656" s="18" t="s">
        <v>75</v>
      </c>
      <c r="J1656" t="s">
        <v>3175</v>
      </c>
      <c r="K1656" t="s">
        <v>3142</v>
      </c>
      <c r="L1656" s="79" t="s">
        <v>90</v>
      </c>
      <c r="M1656" s="79" t="s">
        <v>3105</v>
      </c>
      <c r="N1656" s="37" t="s">
        <v>3113</v>
      </c>
      <c r="O1656" s="37" t="s">
        <v>3111</v>
      </c>
      <c r="P1656" s="37" t="s">
        <v>3156</v>
      </c>
      <c r="Q1656" s="43" t="s">
        <v>3176</v>
      </c>
      <c r="R1656" s="80" t="s">
        <v>3109</v>
      </c>
      <c r="S1656" s="42">
        <v>600000</v>
      </c>
      <c r="T1656" s="84">
        <v>1</v>
      </c>
      <c r="U1656" s="83">
        <v>1</v>
      </c>
      <c r="V1656" s="45">
        <f>SUMIF(ResumenCotizacion!$C:$C,E1656,ResumenCotizacion!$P:$P)</f>
        <v>0</v>
      </c>
      <c r="W1656" s="75">
        <f>IF(H1656="USD",S1656*SolCotizacion!$J$18,S1656)</f>
        <v>600000</v>
      </c>
      <c r="X1656" s="3">
        <f>ROUND(W1656/(1-VLOOKUP("Total porcentaje:",ResumenCotizacion!$F:$H,3,0)),2)</f>
        <v>600000</v>
      </c>
      <c r="Y1656" s="3">
        <f t="shared" si="79"/>
        <v>0</v>
      </c>
    </row>
    <row r="1657" spans="1:25" ht="14.25" x14ac:dyDescent="0.2">
      <c r="A1657" s="18" t="str">
        <f t="shared" si="77"/>
        <v>Soluciones OriónCanalIT-SW-10-03</v>
      </c>
      <c r="B1657" s="18" t="str">
        <f t="shared" si="78"/>
        <v>IT-SW-10-03Canal</v>
      </c>
      <c r="C1657"/>
      <c r="D1657" s="18" t="s">
        <v>3189</v>
      </c>
      <c r="E1657" t="s">
        <v>3177</v>
      </c>
      <c r="F1657" s="37" t="s">
        <v>3102</v>
      </c>
      <c r="G1657" s="18" t="str">
        <f t="shared" si="80"/>
        <v>Soluciones Orión</v>
      </c>
      <c r="H1657" s="18" t="s">
        <v>91</v>
      </c>
      <c r="I1657" s="18" t="s">
        <v>75</v>
      </c>
      <c r="J1657" t="s">
        <v>3175</v>
      </c>
      <c r="K1657" t="s">
        <v>3142</v>
      </c>
      <c r="L1657" s="79" t="s">
        <v>90</v>
      </c>
      <c r="M1657" s="79" t="s">
        <v>3105</v>
      </c>
      <c r="N1657" s="37" t="s">
        <v>3106</v>
      </c>
      <c r="O1657" s="37" t="s">
        <v>3107</v>
      </c>
      <c r="P1657" s="37" t="s">
        <v>3156</v>
      </c>
      <c r="Q1657" s="43" t="s">
        <v>3177</v>
      </c>
      <c r="R1657" s="80" t="s">
        <v>3109</v>
      </c>
      <c r="S1657" s="42">
        <v>250000</v>
      </c>
      <c r="T1657" s="84">
        <v>1</v>
      </c>
      <c r="U1657" s="83">
        <v>1</v>
      </c>
      <c r="V1657" s="45">
        <f>SUMIF(ResumenCotizacion!$C:$C,E1657,ResumenCotizacion!$P:$P)</f>
        <v>0</v>
      </c>
      <c r="W1657" s="75">
        <f>IF(H1657="USD",S1657*SolCotizacion!$J$18,S1657)</f>
        <v>250000</v>
      </c>
      <c r="X1657" s="3">
        <f>ROUND(W1657/(1-VLOOKUP("Total porcentaje:",ResumenCotizacion!$F:$H,3,0)),2)</f>
        <v>250000</v>
      </c>
      <c r="Y1657" s="3">
        <f t="shared" si="79"/>
        <v>0</v>
      </c>
    </row>
    <row r="1658" spans="1:25" ht="14.25" x14ac:dyDescent="0.2">
      <c r="A1658" s="18" t="str">
        <f t="shared" si="77"/>
        <v>Soluciones OriónCanalIT-SW-10-04</v>
      </c>
      <c r="B1658" s="18" t="str">
        <f t="shared" si="78"/>
        <v>IT-SW-10-04Canal</v>
      </c>
      <c r="C1658"/>
      <c r="D1658" s="18" t="s">
        <v>3189</v>
      </c>
      <c r="E1658" t="s">
        <v>3178</v>
      </c>
      <c r="F1658" s="37" t="s">
        <v>3102</v>
      </c>
      <c r="G1658" s="18" t="str">
        <f t="shared" si="80"/>
        <v>Soluciones Orión</v>
      </c>
      <c r="H1658" s="18" t="s">
        <v>91</v>
      </c>
      <c r="I1658" s="18" t="s">
        <v>75</v>
      </c>
      <c r="J1658" t="s">
        <v>3175</v>
      </c>
      <c r="K1658" t="s">
        <v>3142</v>
      </c>
      <c r="L1658" s="79" t="s">
        <v>90</v>
      </c>
      <c r="M1658" s="79" t="s">
        <v>3105</v>
      </c>
      <c r="N1658" s="37" t="s">
        <v>3116</v>
      </c>
      <c r="O1658" s="37" t="s">
        <v>3107</v>
      </c>
      <c r="P1658" s="37" t="s">
        <v>3156</v>
      </c>
      <c r="Q1658" s="43" t="s">
        <v>3178</v>
      </c>
      <c r="R1658" s="80" t="s">
        <v>3109</v>
      </c>
      <c r="S1658" s="42">
        <v>300000</v>
      </c>
      <c r="T1658" s="84">
        <v>1</v>
      </c>
      <c r="U1658" s="83">
        <v>1</v>
      </c>
      <c r="V1658" s="45">
        <f>SUMIF(ResumenCotizacion!$C:$C,E1658,ResumenCotizacion!$P:$P)</f>
        <v>0</v>
      </c>
      <c r="W1658" s="75">
        <f>IF(H1658="USD",S1658*SolCotizacion!$J$18,S1658)</f>
        <v>300000</v>
      </c>
      <c r="X1658" s="3">
        <f>ROUND(W1658/(1-VLOOKUP("Total porcentaje:",ResumenCotizacion!$F:$H,3,0)),2)</f>
        <v>300000</v>
      </c>
      <c r="Y1658" s="3">
        <f t="shared" si="79"/>
        <v>0</v>
      </c>
    </row>
    <row r="1659" spans="1:25" ht="14.25" x14ac:dyDescent="0.2">
      <c r="A1659" s="18" t="str">
        <f t="shared" si="77"/>
        <v>Soluciones OriónCanalIT-SW-10-05</v>
      </c>
      <c r="B1659" s="18" t="str">
        <f t="shared" si="78"/>
        <v>IT-SW-10-05Canal</v>
      </c>
      <c r="C1659"/>
      <c r="D1659" s="18" t="s">
        <v>3189</v>
      </c>
      <c r="E1659" t="s">
        <v>3179</v>
      </c>
      <c r="F1659" s="37" t="s">
        <v>3102</v>
      </c>
      <c r="G1659" s="18" t="str">
        <f t="shared" si="80"/>
        <v>Soluciones Orión</v>
      </c>
      <c r="H1659" s="18" t="s">
        <v>91</v>
      </c>
      <c r="I1659" s="18" t="s">
        <v>75</v>
      </c>
      <c r="J1659" t="s">
        <v>3175</v>
      </c>
      <c r="K1659" t="s">
        <v>3142</v>
      </c>
      <c r="L1659" s="79" t="s">
        <v>90</v>
      </c>
      <c r="M1659" s="79" t="s">
        <v>3105</v>
      </c>
      <c r="N1659" s="37" t="s">
        <v>3116</v>
      </c>
      <c r="O1659" s="37" t="s">
        <v>3111</v>
      </c>
      <c r="P1659" s="37" t="s">
        <v>3156</v>
      </c>
      <c r="Q1659" s="43" t="s">
        <v>3179</v>
      </c>
      <c r="R1659" s="80" t="s">
        <v>3109</v>
      </c>
      <c r="S1659" s="42">
        <v>600000</v>
      </c>
      <c r="T1659" s="84">
        <v>1</v>
      </c>
      <c r="U1659" s="83">
        <v>1</v>
      </c>
      <c r="V1659" s="45">
        <f>SUMIF(ResumenCotizacion!$C:$C,E1659,ResumenCotizacion!$P:$P)</f>
        <v>0</v>
      </c>
      <c r="W1659" s="75">
        <f>IF(H1659="USD",S1659*SolCotizacion!$J$18,S1659)</f>
        <v>600000</v>
      </c>
      <c r="X1659" s="3">
        <f>ROUND(W1659/(1-VLOOKUP("Total porcentaje:",ResumenCotizacion!$F:$H,3,0)),2)</f>
        <v>600000</v>
      </c>
      <c r="Y1659" s="3">
        <f t="shared" si="79"/>
        <v>0</v>
      </c>
    </row>
    <row r="1660" spans="1:25" ht="14.25" x14ac:dyDescent="0.2">
      <c r="A1660" s="18" t="str">
        <f t="shared" si="77"/>
        <v>Soluciones OriónCanalIT-SW-10-06</v>
      </c>
      <c r="B1660" s="18" t="str">
        <f t="shared" si="78"/>
        <v>IT-SW-10-06Canal</v>
      </c>
      <c r="C1660"/>
      <c r="D1660" s="18" t="s">
        <v>3189</v>
      </c>
      <c r="E1660" t="s">
        <v>3180</v>
      </c>
      <c r="F1660" s="37" t="s">
        <v>3102</v>
      </c>
      <c r="G1660" s="18" t="str">
        <f t="shared" si="80"/>
        <v>Soluciones Orión</v>
      </c>
      <c r="H1660" s="18" t="s">
        <v>91</v>
      </c>
      <c r="I1660" s="18" t="s">
        <v>75</v>
      </c>
      <c r="J1660" t="s">
        <v>3175</v>
      </c>
      <c r="K1660" t="s">
        <v>3142</v>
      </c>
      <c r="L1660" s="79" t="s">
        <v>90</v>
      </c>
      <c r="M1660" s="79" t="s">
        <v>3105</v>
      </c>
      <c r="N1660" s="37" t="s">
        <v>3106</v>
      </c>
      <c r="O1660" s="37" t="s">
        <v>3111</v>
      </c>
      <c r="P1660" s="37" t="s">
        <v>3156</v>
      </c>
      <c r="Q1660" s="43" t="s">
        <v>3180</v>
      </c>
      <c r="R1660" s="80" t="s">
        <v>3109</v>
      </c>
      <c r="S1660" s="42">
        <v>500000</v>
      </c>
      <c r="T1660" s="84">
        <v>1</v>
      </c>
      <c r="U1660" s="83">
        <v>1</v>
      </c>
      <c r="V1660" s="45">
        <f>SUMIF(ResumenCotizacion!$C:$C,E1660,ResumenCotizacion!$P:$P)</f>
        <v>0</v>
      </c>
      <c r="W1660" s="75">
        <f>IF(H1660="USD",S1660*SolCotizacion!$J$18,S1660)</f>
        <v>500000</v>
      </c>
      <c r="X1660" s="3">
        <f>ROUND(W1660/(1-VLOOKUP("Total porcentaje:",ResumenCotizacion!$F:$H,3,0)),2)</f>
        <v>500000</v>
      </c>
      <c r="Y1660" s="3">
        <f t="shared" si="79"/>
        <v>0</v>
      </c>
    </row>
    <row r="1661" spans="1:25" ht="14.25" x14ac:dyDescent="0.2">
      <c r="A1661" s="18" t="str">
        <f t="shared" si="77"/>
        <v>Soluciones OriónCanalIT-SW-11-01</v>
      </c>
      <c r="B1661" s="18" t="str">
        <f t="shared" si="78"/>
        <v>IT-SW-11-01Canal</v>
      </c>
      <c r="C1661"/>
      <c r="D1661" s="18" t="s">
        <v>3189</v>
      </c>
      <c r="E1661" t="s">
        <v>3181</v>
      </c>
      <c r="F1661" s="37" t="s">
        <v>3102</v>
      </c>
      <c r="G1661" s="18" t="str">
        <f t="shared" si="80"/>
        <v>Soluciones Orión</v>
      </c>
      <c r="H1661" s="18" t="s">
        <v>91</v>
      </c>
      <c r="I1661" s="18" t="s">
        <v>75</v>
      </c>
      <c r="J1661" t="s">
        <v>3182</v>
      </c>
      <c r="K1661" t="s">
        <v>3142</v>
      </c>
      <c r="L1661" s="79" t="s">
        <v>90</v>
      </c>
      <c r="M1661" s="79" t="s">
        <v>3105</v>
      </c>
      <c r="N1661" s="37" t="s">
        <v>3106</v>
      </c>
      <c r="O1661" s="37" t="s">
        <v>3111</v>
      </c>
      <c r="P1661" s="37" t="s">
        <v>3156</v>
      </c>
      <c r="Q1661" s="43" t="s">
        <v>3181</v>
      </c>
      <c r="R1661" s="80" t="s">
        <v>3109</v>
      </c>
      <c r="S1661" s="42">
        <v>500000</v>
      </c>
      <c r="T1661" s="84">
        <v>1</v>
      </c>
      <c r="U1661" s="83">
        <v>1</v>
      </c>
      <c r="V1661" s="45">
        <f>SUMIF(ResumenCotizacion!$C:$C,E1661,ResumenCotizacion!$P:$P)</f>
        <v>0</v>
      </c>
      <c r="W1661" s="75">
        <f>IF(H1661="USD",S1661*SolCotizacion!$J$18,S1661)</f>
        <v>500000</v>
      </c>
      <c r="X1661" s="3">
        <f>ROUND(W1661/(1-VLOOKUP("Total porcentaje:",ResumenCotizacion!$F:$H,3,0)),2)</f>
        <v>500000</v>
      </c>
      <c r="Y1661" s="3">
        <f t="shared" si="79"/>
        <v>0</v>
      </c>
    </row>
    <row r="1662" spans="1:25" ht="14.25" x14ac:dyDescent="0.2">
      <c r="A1662" s="18" t="str">
        <f t="shared" si="77"/>
        <v>Soluciones OriónCanalIT-SW-11-02</v>
      </c>
      <c r="B1662" s="18" t="str">
        <f t="shared" si="78"/>
        <v>IT-SW-11-02Canal</v>
      </c>
      <c r="C1662"/>
      <c r="D1662" s="18" t="s">
        <v>3189</v>
      </c>
      <c r="E1662" t="s">
        <v>3183</v>
      </c>
      <c r="F1662" s="37" t="s">
        <v>3102</v>
      </c>
      <c r="G1662" s="18" t="str">
        <f t="shared" si="80"/>
        <v>Soluciones Orión</v>
      </c>
      <c r="H1662" s="18" t="s">
        <v>91</v>
      </c>
      <c r="I1662" s="18" t="s">
        <v>75</v>
      </c>
      <c r="J1662" t="s">
        <v>3182</v>
      </c>
      <c r="K1662" t="s">
        <v>3142</v>
      </c>
      <c r="L1662" s="79" t="s">
        <v>90</v>
      </c>
      <c r="M1662" s="79" t="s">
        <v>3105</v>
      </c>
      <c r="N1662" s="37" t="s">
        <v>3113</v>
      </c>
      <c r="O1662" s="37" t="s">
        <v>3107</v>
      </c>
      <c r="P1662" s="37" t="s">
        <v>3156</v>
      </c>
      <c r="Q1662" s="43" t="s">
        <v>3183</v>
      </c>
      <c r="R1662" s="80" t="s">
        <v>3109</v>
      </c>
      <c r="S1662" s="42">
        <v>300000</v>
      </c>
      <c r="T1662" s="84">
        <v>1</v>
      </c>
      <c r="U1662" s="83">
        <v>1</v>
      </c>
      <c r="V1662" s="45">
        <f>SUMIF(ResumenCotizacion!$C:$C,E1662,ResumenCotizacion!$P:$P)</f>
        <v>0</v>
      </c>
      <c r="W1662" s="75">
        <f>IF(H1662="USD",S1662*SolCotizacion!$J$18,S1662)</f>
        <v>300000</v>
      </c>
      <c r="X1662" s="3">
        <f>ROUND(W1662/(1-VLOOKUP("Total porcentaje:",ResumenCotizacion!$F:$H,3,0)),2)</f>
        <v>300000</v>
      </c>
      <c r="Y1662" s="3">
        <f t="shared" si="79"/>
        <v>0</v>
      </c>
    </row>
    <row r="1663" spans="1:25" ht="14.25" x14ac:dyDescent="0.2">
      <c r="A1663" s="18" t="str">
        <f t="shared" si="77"/>
        <v>Soluciones OriónCanalIT-SW-11-03</v>
      </c>
      <c r="B1663" s="18" t="str">
        <f t="shared" si="78"/>
        <v>IT-SW-11-03Canal</v>
      </c>
      <c r="C1663"/>
      <c r="D1663" s="18" t="s">
        <v>3189</v>
      </c>
      <c r="E1663" t="s">
        <v>3184</v>
      </c>
      <c r="F1663" s="37" t="s">
        <v>3102</v>
      </c>
      <c r="G1663" s="18" t="str">
        <f t="shared" si="80"/>
        <v>Soluciones Orión</v>
      </c>
      <c r="H1663" s="18" t="s">
        <v>91</v>
      </c>
      <c r="I1663" s="18" t="s">
        <v>75</v>
      </c>
      <c r="J1663" t="s">
        <v>3182</v>
      </c>
      <c r="K1663" t="s">
        <v>3142</v>
      </c>
      <c r="L1663" s="79" t="s">
        <v>90</v>
      </c>
      <c r="M1663" s="79" t="s">
        <v>3105</v>
      </c>
      <c r="N1663" s="37" t="s">
        <v>3113</v>
      </c>
      <c r="O1663" s="37" t="s">
        <v>3111</v>
      </c>
      <c r="P1663" s="37" t="s">
        <v>3156</v>
      </c>
      <c r="Q1663" s="43" t="s">
        <v>3184</v>
      </c>
      <c r="R1663" s="80" t="s">
        <v>3109</v>
      </c>
      <c r="S1663" s="42">
        <v>600000</v>
      </c>
      <c r="T1663" s="84">
        <v>1</v>
      </c>
      <c r="U1663" s="83">
        <v>1</v>
      </c>
      <c r="V1663" s="45">
        <f>SUMIF(ResumenCotizacion!$C:$C,E1663,ResumenCotizacion!$P:$P)</f>
        <v>0</v>
      </c>
      <c r="W1663" s="75">
        <f>IF(H1663="USD",S1663*SolCotizacion!$J$18,S1663)</f>
        <v>600000</v>
      </c>
      <c r="X1663" s="3">
        <f>ROUND(W1663/(1-VLOOKUP("Total porcentaje:",ResumenCotizacion!$F:$H,3,0)),2)</f>
        <v>600000</v>
      </c>
      <c r="Y1663" s="3">
        <f t="shared" si="79"/>
        <v>0</v>
      </c>
    </row>
    <row r="1664" spans="1:25" ht="14.25" x14ac:dyDescent="0.2">
      <c r="A1664" s="18" t="str">
        <f t="shared" si="77"/>
        <v>Soluciones OriónCanalIT-SW-11-04</v>
      </c>
      <c r="B1664" s="18" t="str">
        <f t="shared" si="78"/>
        <v>IT-SW-11-04Canal</v>
      </c>
      <c r="C1664"/>
      <c r="D1664" s="18" t="s">
        <v>3189</v>
      </c>
      <c r="E1664" t="s">
        <v>3185</v>
      </c>
      <c r="F1664" s="37" t="s">
        <v>3102</v>
      </c>
      <c r="G1664" s="18" t="str">
        <f t="shared" si="80"/>
        <v>Soluciones Orión</v>
      </c>
      <c r="H1664" s="18" t="s">
        <v>91</v>
      </c>
      <c r="I1664" s="18" t="s">
        <v>75</v>
      </c>
      <c r="J1664" t="s">
        <v>3182</v>
      </c>
      <c r="K1664" t="s">
        <v>3142</v>
      </c>
      <c r="L1664" s="79" t="s">
        <v>90</v>
      </c>
      <c r="M1664" s="79" t="s">
        <v>3105</v>
      </c>
      <c r="N1664" s="37" t="s">
        <v>3116</v>
      </c>
      <c r="O1664" s="37" t="s">
        <v>3107</v>
      </c>
      <c r="P1664" s="37" t="s">
        <v>3156</v>
      </c>
      <c r="Q1664" s="43" t="s">
        <v>3185</v>
      </c>
      <c r="R1664" s="80" t="s">
        <v>3109</v>
      </c>
      <c r="S1664" s="42">
        <v>300000</v>
      </c>
      <c r="T1664" s="84">
        <v>1</v>
      </c>
      <c r="U1664" s="83">
        <v>1</v>
      </c>
      <c r="V1664" s="45">
        <f>SUMIF(ResumenCotizacion!$C:$C,E1664,ResumenCotizacion!$P:$P)</f>
        <v>0</v>
      </c>
      <c r="W1664" s="75">
        <f>IF(H1664="USD",S1664*SolCotizacion!$J$18,S1664)</f>
        <v>300000</v>
      </c>
      <c r="X1664" s="3">
        <f>ROUND(W1664/(1-VLOOKUP("Total porcentaje:",ResumenCotizacion!$F:$H,3,0)),2)</f>
        <v>300000</v>
      </c>
      <c r="Y1664" s="3">
        <f t="shared" si="79"/>
        <v>0</v>
      </c>
    </row>
    <row r="1665" spans="1:25" ht="14.25" x14ac:dyDescent="0.2">
      <c r="A1665" s="18" t="str">
        <f t="shared" si="77"/>
        <v>Soluciones OriónCanalIT-SW-11-05</v>
      </c>
      <c r="B1665" s="18" t="str">
        <f t="shared" si="78"/>
        <v>IT-SW-11-05Canal</v>
      </c>
      <c r="C1665"/>
      <c r="D1665" s="18" t="s">
        <v>3189</v>
      </c>
      <c r="E1665" t="s">
        <v>3186</v>
      </c>
      <c r="F1665" s="37" t="s">
        <v>3102</v>
      </c>
      <c r="G1665" s="18" t="str">
        <f t="shared" si="80"/>
        <v>Soluciones Orión</v>
      </c>
      <c r="H1665" s="18" t="s">
        <v>91</v>
      </c>
      <c r="I1665" s="18" t="s">
        <v>75</v>
      </c>
      <c r="J1665" t="s">
        <v>3182</v>
      </c>
      <c r="K1665" t="s">
        <v>3142</v>
      </c>
      <c r="L1665" s="79" t="s">
        <v>90</v>
      </c>
      <c r="M1665" s="79" t="s">
        <v>3105</v>
      </c>
      <c r="N1665" s="37" t="s">
        <v>3116</v>
      </c>
      <c r="O1665" s="37" t="s">
        <v>3111</v>
      </c>
      <c r="P1665" s="37" t="s">
        <v>3156</v>
      </c>
      <c r="Q1665" s="43" t="s">
        <v>3186</v>
      </c>
      <c r="R1665" s="80" t="s">
        <v>3109</v>
      </c>
      <c r="S1665" s="42">
        <v>600000</v>
      </c>
      <c r="T1665" s="84">
        <v>1</v>
      </c>
      <c r="U1665" s="83">
        <v>1</v>
      </c>
      <c r="V1665" s="45">
        <f>SUMIF(ResumenCotizacion!$C:$C,E1665,ResumenCotizacion!$P:$P)</f>
        <v>0</v>
      </c>
      <c r="W1665" s="75">
        <f>IF(H1665="USD",S1665*SolCotizacion!$J$18,S1665)</f>
        <v>600000</v>
      </c>
      <c r="X1665" s="3">
        <f>ROUND(W1665/(1-VLOOKUP("Total porcentaje:",ResumenCotizacion!$F:$H,3,0)),2)</f>
        <v>600000</v>
      </c>
      <c r="Y1665" s="3">
        <f t="shared" si="79"/>
        <v>0</v>
      </c>
    </row>
    <row r="1666" spans="1:25" ht="14.25" x14ac:dyDescent="0.2">
      <c r="A1666" s="18" t="str">
        <f t="shared" ref="A1666:A1729" si="81">D1666&amp;F1666&amp;E1666</f>
        <v>Soluciones OriónCanalIT-SW-11-06</v>
      </c>
      <c r="B1666" s="18" t="str">
        <f t="shared" ref="B1666:B1729" si="82">E1666&amp;F1666</f>
        <v>IT-SW-11-06Canal</v>
      </c>
      <c r="C1666"/>
      <c r="D1666" s="18" t="s">
        <v>3189</v>
      </c>
      <c r="E1666" t="s">
        <v>3187</v>
      </c>
      <c r="F1666" s="37" t="s">
        <v>3102</v>
      </c>
      <c r="G1666" s="18" t="str">
        <f t="shared" si="80"/>
        <v>Soluciones Orión</v>
      </c>
      <c r="H1666" s="18" t="s">
        <v>91</v>
      </c>
      <c r="I1666" s="18" t="s">
        <v>75</v>
      </c>
      <c r="J1666" t="s">
        <v>3182</v>
      </c>
      <c r="K1666" t="s">
        <v>3142</v>
      </c>
      <c r="L1666" s="79" t="s">
        <v>90</v>
      </c>
      <c r="M1666" s="79" t="s">
        <v>3105</v>
      </c>
      <c r="N1666" s="37" t="s">
        <v>3106</v>
      </c>
      <c r="O1666" s="37" t="s">
        <v>3107</v>
      </c>
      <c r="P1666" s="37" t="s">
        <v>3156</v>
      </c>
      <c r="Q1666" s="43" t="s">
        <v>3187</v>
      </c>
      <c r="R1666" s="80" t="s">
        <v>3109</v>
      </c>
      <c r="S1666" s="42">
        <v>250000</v>
      </c>
      <c r="T1666" s="84">
        <v>1</v>
      </c>
      <c r="U1666" s="83">
        <v>1</v>
      </c>
      <c r="V1666" s="45">
        <f>SUMIF(ResumenCotizacion!$C:$C,E1666,ResumenCotizacion!$P:$P)</f>
        <v>0</v>
      </c>
      <c r="W1666" s="75">
        <f>IF(H1666="USD",S1666*SolCotizacion!$J$18,S1666)</f>
        <v>250000</v>
      </c>
      <c r="X1666" s="3">
        <f>ROUND(W1666/(1-VLOOKUP("Total porcentaje:",ResumenCotizacion!$F:$H,3,0)),2)</f>
        <v>250000</v>
      </c>
      <c r="Y1666" s="3">
        <f t="shared" si="79"/>
        <v>0</v>
      </c>
    </row>
    <row r="1667" spans="1:25" ht="14.25" x14ac:dyDescent="0.2">
      <c r="A1667" s="18" t="str">
        <f t="shared" si="81"/>
        <v>AlfapeopleCanalIT-SW-01-01</v>
      </c>
      <c r="B1667" s="18" t="str">
        <f t="shared" si="82"/>
        <v>IT-SW-01-01Canal</v>
      </c>
      <c r="C1667"/>
      <c r="D1667" s="18" t="s">
        <v>3190</v>
      </c>
      <c r="E1667" t="s">
        <v>3101</v>
      </c>
      <c r="F1667" s="37" t="s">
        <v>3102</v>
      </c>
      <c r="G1667" s="18" t="str">
        <f t="shared" si="80"/>
        <v>Alfapeople</v>
      </c>
      <c r="H1667" s="18" t="s">
        <v>91</v>
      </c>
      <c r="I1667" s="18" t="s">
        <v>75</v>
      </c>
      <c r="J1667" t="s">
        <v>3103</v>
      </c>
      <c r="K1667" t="s">
        <v>3104</v>
      </c>
      <c r="L1667" s="79" t="s">
        <v>90</v>
      </c>
      <c r="M1667" s="79" t="s">
        <v>3105</v>
      </c>
      <c r="N1667" s="37" t="s">
        <v>3106</v>
      </c>
      <c r="O1667" s="37" t="s">
        <v>3107</v>
      </c>
      <c r="P1667" s="37" t="s">
        <v>3108</v>
      </c>
      <c r="Q1667" s="43" t="s">
        <v>3101</v>
      </c>
      <c r="R1667" s="80" t="s">
        <v>3109</v>
      </c>
      <c r="S1667" s="42">
        <v>1080000</v>
      </c>
      <c r="T1667" s="84">
        <v>1</v>
      </c>
      <c r="U1667" s="83">
        <v>1</v>
      </c>
      <c r="V1667" s="45">
        <f>SUMIF(ResumenCotizacion!$C:$C,E1667,ResumenCotizacion!$P:$P)</f>
        <v>0</v>
      </c>
      <c r="W1667" s="75">
        <f>IF(H1667="USD",S1667*SolCotizacion!$J$18,S1667)</f>
        <v>1080000</v>
      </c>
      <c r="X1667" s="3">
        <f>ROUND(W1667/(1-VLOOKUP("Total porcentaje:",ResumenCotizacion!$F:$H,3,0)),2)</f>
        <v>1080000</v>
      </c>
      <c r="Y1667" s="3">
        <f t="shared" ref="Y1667:Y1730" si="83">V1667*X1667</f>
        <v>0</v>
      </c>
    </row>
    <row r="1668" spans="1:25" ht="14.25" x14ac:dyDescent="0.2">
      <c r="A1668" s="18" t="str">
        <f t="shared" si="81"/>
        <v>AlfapeopleCanalIT-SW-01-02</v>
      </c>
      <c r="B1668" s="18" t="str">
        <f t="shared" si="82"/>
        <v>IT-SW-01-02Canal</v>
      </c>
      <c r="C1668"/>
      <c r="D1668" s="18" t="s">
        <v>3190</v>
      </c>
      <c r="E1668" t="s">
        <v>3110</v>
      </c>
      <c r="F1668" s="37" t="s">
        <v>3102</v>
      </c>
      <c r="G1668" s="18" t="str">
        <f t="shared" si="80"/>
        <v>Alfapeople</v>
      </c>
      <c r="H1668" s="18" t="s">
        <v>91</v>
      </c>
      <c r="I1668" s="18" t="s">
        <v>75</v>
      </c>
      <c r="J1668" t="s">
        <v>3103</v>
      </c>
      <c r="K1668" t="s">
        <v>3104</v>
      </c>
      <c r="L1668" s="79" t="s">
        <v>90</v>
      </c>
      <c r="M1668" s="79" t="s">
        <v>3105</v>
      </c>
      <c r="N1668" s="37" t="s">
        <v>3106</v>
      </c>
      <c r="O1668" s="37" t="s">
        <v>3111</v>
      </c>
      <c r="P1668" s="37" t="s">
        <v>3108</v>
      </c>
      <c r="Q1668" s="43" t="s">
        <v>3110</v>
      </c>
      <c r="R1668" s="80" t="s">
        <v>3109</v>
      </c>
      <c r="S1668" s="42">
        <v>1760000</v>
      </c>
      <c r="T1668" s="84">
        <v>1</v>
      </c>
      <c r="U1668" s="83">
        <v>1</v>
      </c>
      <c r="V1668" s="45">
        <f>SUMIF(ResumenCotizacion!$C:$C,E1668,ResumenCotizacion!$P:$P)</f>
        <v>0</v>
      </c>
      <c r="W1668" s="75">
        <f>IF(H1668="USD",S1668*SolCotizacion!$J$18,S1668)</f>
        <v>1760000</v>
      </c>
      <c r="X1668" s="3">
        <f>ROUND(W1668/(1-VLOOKUP("Total porcentaje:",ResumenCotizacion!$F:$H,3,0)),2)</f>
        <v>1760000</v>
      </c>
      <c r="Y1668" s="3">
        <f t="shared" si="83"/>
        <v>0</v>
      </c>
    </row>
    <row r="1669" spans="1:25" ht="14.25" x14ac:dyDescent="0.2">
      <c r="A1669" s="18" t="str">
        <f t="shared" si="81"/>
        <v>AlfapeopleCanalIT-SW-01-03</v>
      </c>
      <c r="B1669" s="18" t="str">
        <f t="shared" si="82"/>
        <v>IT-SW-01-03Canal</v>
      </c>
      <c r="C1669"/>
      <c r="D1669" s="18" t="s">
        <v>3190</v>
      </c>
      <c r="E1669" t="s">
        <v>3112</v>
      </c>
      <c r="F1669" s="37" t="s">
        <v>3102</v>
      </c>
      <c r="G1669" s="18" t="str">
        <f t="shared" si="80"/>
        <v>Alfapeople</v>
      </c>
      <c r="H1669" s="18" t="s">
        <v>91</v>
      </c>
      <c r="I1669" s="18" t="s">
        <v>75</v>
      </c>
      <c r="J1669" t="s">
        <v>3103</v>
      </c>
      <c r="K1669" t="s">
        <v>3104</v>
      </c>
      <c r="L1669" s="79" t="s">
        <v>90</v>
      </c>
      <c r="M1669" s="79" t="s">
        <v>3105</v>
      </c>
      <c r="N1669" s="37" t="s">
        <v>3113</v>
      </c>
      <c r="O1669" s="37" t="s">
        <v>3107</v>
      </c>
      <c r="P1669" s="37" t="s">
        <v>3108</v>
      </c>
      <c r="Q1669" s="43" t="s">
        <v>3112</v>
      </c>
      <c r="R1669" s="80" t="s">
        <v>3109</v>
      </c>
      <c r="S1669" s="42">
        <v>1080000</v>
      </c>
      <c r="T1669" s="84">
        <v>1</v>
      </c>
      <c r="U1669" s="83">
        <v>1</v>
      </c>
      <c r="V1669" s="45">
        <f>SUMIF(ResumenCotizacion!$C:$C,E1669,ResumenCotizacion!$P:$P)</f>
        <v>0</v>
      </c>
      <c r="W1669" s="75">
        <f>IF(H1669="USD",S1669*SolCotizacion!$J$18,S1669)</f>
        <v>1080000</v>
      </c>
      <c r="X1669" s="3">
        <f>ROUND(W1669/(1-VLOOKUP("Total porcentaje:",ResumenCotizacion!$F:$H,3,0)),2)</f>
        <v>1080000</v>
      </c>
      <c r="Y1669" s="3">
        <f t="shared" si="83"/>
        <v>0</v>
      </c>
    </row>
    <row r="1670" spans="1:25" ht="14.25" x14ac:dyDescent="0.2">
      <c r="A1670" s="18" t="str">
        <f t="shared" si="81"/>
        <v>AlfapeopleCanalIT-SW-01-04</v>
      </c>
      <c r="B1670" s="18" t="str">
        <f t="shared" si="82"/>
        <v>IT-SW-01-04Canal</v>
      </c>
      <c r="C1670"/>
      <c r="D1670" s="18" t="s">
        <v>3190</v>
      </c>
      <c r="E1670" t="s">
        <v>3114</v>
      </c>
      <c r="F1670" s="37" t="s">
        <v>3102</v>
      </c>
      <c r="G1670" s="18" t="str">
        <f t="shared" si="80"/>
        <v>Alfapeople</v>
      </c>
      <c r="H1670" s="18" t="s">
        <v>91</v>
      </c>
      <c r="I1670" s="18" t="s">
        <v>75</v>
      </c>
      <c r="J1670" t="s">
        <v>3103</v>
      </c>
      <c r="K1670" t="s">
        <v>3104</v>
      </c>
      <c r="L1670" s="79" t="s">
        <v>90</v>
      </c>
      <c r="M1670" s="79" t="s">
        <v>3105</v>
      </c>
      <c r="N1670" s="37" t="s">
        <v>3113</v>
      </c>
      <c r="O1670" s="37" t="s">
        <v>3111</v>
      </c>
      <c r="P1670" s="37" t="s">
        <v>3108</v>
      </c>
      <c r="Q1670" s="43" t="s">
        <v>3114</v>
      </c>
      <c r="R1670" s="80" t="s">
        <v>3109</v>
      </c>
      <c r="S1670" s="42">
        <v>1960000</v>
      </c>
      <c r="T1670" s="84">
        <v>1</v>
      </c>
      <c r="U1670" s="83">
        <v>1</v>
      </c>
      <c r="V1670" s="45">
        <f>SUMIF(ResumenCotizacion!$C:$C,E1670,ResumenCotizacion!$P:$P)</f>
        <v>0</v>
      </c>
      <c r="W1670" s="75">
        <f>IF(H1670="USD",S1670*SolCotizacion!$J$18,S1670)</f>
        <v>1960000</v>
      </c>
      <c r="X1670" s="3">
        <f>ROUND(W1670/(1-VLOOKUP("Total porcentaje:",ResumenCotizacion!$F:$H,3,0)),2)</f>
        <v>1960000</v>
      </c>
      <c r="Y1670" s="3">
        <f t="shared" si="83"/>
        <v>0</v>
      </c>
    </row>
    <row r="1671" spans="1:25" ht="14.25" x14ac:dyDescent="0.2">
      <c r="A1671" s="18" t="str">
        <f t="shared" si="81"/>
        <v>AlfapeopleCanalIT-SW-01-05</v>
      </c>
      <c r="B1671" s="18" t="str">
        <f t="shared" si="82"/>
        <v>IT-SW-01-05Canal</v>
      </c>
      <c r="C1671"/>
      <c r="D1671" s="18" t="s">
        <v>3190</v>
      </c>
      <c r="E1671" t="s">
        <v>3115</v>
      </c>
      <c r="F1671" s="37" t="s">
        <v>3102</v>
      </c>
      <c r="G1671" s="18" t="str">
        <f t="shared" si="80"/>
        <v>Alfapeople</v>
      </c>
      <c r="H1671" s="18" t="s">
        <v>91</v>
      </c>
      <c r="I1671" s="18" t="s">
        <v>75</v>
      </c>
      <c r="J1671" t="s">
        <v>3103</v>
      </c>
      <c r="K1671" t="s">
        <v>3104</v>
      </c>
      <c r="L1671" s="79" t="s">
        <v>90</v>
      </c>
      <c r="M1671" s="79" t="s">
        <v>3105</v>
      </c>
      <c r="N1671" s="37" t="s">
        <v>3116</v>
      </c>
      <c r="O1671" s="37" t="s">
        <v>3107</v>
      </c>
      <c r="P1671" s="37" t="s">
        <v>3108</v>
      </c>
      <c r="Q1671" s="43" t="s">
        <v>3115</v>
      </c>
      <c r="R1671" s="80" t="s">
        <v>3109</v>
      </c>
      <c r="S1671" s="42">
        <v>1080000</v>
      </c>
      <c r="T1671" s="84">
        <v>1</v>
      </c>
      <c r="U1671" s="83">
        <v>1</v>
      </c>
      <c r="V1671" s="45">
        <f>SUMIF(ResumenCotizacion!$C:$C,E1671,ResumenCotizacion!$P:$P)</f>
        <v>0</v>
      </c>
      <c r="W1671" s="75">
        <f>IF(H1671="USD",S1671*SolCotizacion!$J$18,S1671)</f>
        <v>1080000</v>
      </c>
      <c r="X1671" s="3">
        <f>ROUND(W1671/(1-VLOOKUP("Total porcentaje:",ResumenCotizacion!$F:$H,3,0)),2)</f>
        <v>1080000</v>
      </c>
      <c r="Y1671" s="3">
        <f t="shared" si="83"/>
        <v>0</v>
      </c>
    </row>
    <row r="1672" spans="1:25" ht="14.25" x14ac:dyDescent="0.2">
      <c r="A1672" s="18" t="str">
        <f t="shared" si="81"/>
        <v>AlfapeopleCanalIT-SW-01-06</v>
      </c>
      <c r="B1672" s="18" t="str">
        <f t="shared" si="82"/>
        <v>IT-SW-01-06Canal</v>
      </c>
      <c r="C1672"/>
      <c r="D1672" s="18" t="s">
        <v>3190</v>
      </c>
      <c r="E1672" t="s">
        <v>3117</v>
      </c>
      <c r="F1672" s="37" t="s">
        <v>3102</v>
      </c>
      <c r="G1672" s="18" t="str">
        <f t="shared" si="80"/>
        <v>Alfapeople</v>
      </c>
      <c r="H1672" s="18" t="s">
        <v>91</v>
      </c>
      <c r="I1672" s="18" t="s">
        <v>75</v>
      </c>
      <c r="J1672" t="s">
        <v>3103</v>
      </c>
      <c r="K1672" t="s">
        <v>3104</v>
      </c>
      <c r="L1672" s="79" t="s">
        <v>90</v>
      </c>
      <c r="M1672" s="79" t="s">
        <v>3105</v>
      </c>
      <c r="N1672" s="37" t="s">
        <v>3116</v>
      </c>
      <c r="O1672" s="37" t="s">
        <v>3111</v>
      </c>
      <c r="P1672" s="37" t="s">
        <v>3108</v>
      </c>
      <c r="Q1672" s="43" t="s">
        <v>3117</v>
      </c>
      <c r="R1672" s="80" t="s">
        <v>3109</v>
      </c>
      <c r="S1672" s="42">
        <v>2160000</v>
      </c>
      <c r="T1672" s="84">
        <v>1</v>
      </c>
      <c r="U1672" s="83">
        <v>1</v>
      </c>
      <c r="V1672" s="45">
        <f>SUMIF(ResumenCotizacion!$C:$C,E1672,ResumenCotizacion!$P:$P)</f>
        <v>0</v>
      </c>
      <c r="W1672" s="75">
        <f>IF(H1672="USD",S1672*SolCotizacion!$J$18,S1672)</f>
        <v>2160000</v>
      </c>
      <c r="X1672" s="3">
        <f>ROUND(W1672/(1-VLOOKUP("Total porcentaje:",ResumenCotizacion!$F:$H,3,0)),2)</f>
        <v>2160000</v>
      </c>
      <c r="Y1672" s="3">
        <f t="shared" si="83"/>
        <v>0</v>
      </c>
    </row>
    <row r="1673" spans="1:25" ht="14.25" x14ac:dyDescent="0.2">
      <c r="A1673" s="18" t="str">
        <f t="shared" si="81"/>
        <v>AlfapeopleCanalIT-SW-02-01</v>
      </c>
      <c r="B1673" s="18" t="str">
        <f t="shared" si="82"/>
        <v>IT-SW-02-01Canal</v>
      </c>
      <c r="C1673"/>
      <c r="D1673" s="18" t="s">
        <v>3190</v>
      </c>
      <c r="E1673" t="s">
        <v>3118</v>
      </c>
      <c r="F1673" s="37" t="s">
        <v>3102</v>
      </c>
      <c r="G1673" s="18" t="str">
        <f t="shared" si="80"/>
        <v>Alfapeople</v>
      </c>
      <c r="H1673" s="18" t="s">
        <v>91</v>
      </c>
      <c r="I1673" s="18" t="s">
        <v>75</v>
      </c>
      <c r="J1673" t="s">
        <v>3119</v>
      </c>
      <c r="K1673" t="s">
        <v>3120</v>
      </c>
      <c r="L1673" s="79" t="s">
        <v>90</v>
      </c>
      <c r="M1673" s="79" t="s">
        <v>3105</v>
      </c>
      <c r="N1673" s="37" t="s">
        <v>3106</v>
      </c>
      <c r="O1673" s="37" t="s">
        <v>3107</v>
      </c>
      <c r="P1673" s="37" t="s">
        <v>3108</v>
      </c>
      <c r="Q1673" s="43" t="s">
        <v>3118</v>
      </c>
      <c r="R1673" s="80" t="s">
        <v>3109</v>
      </c>
      <c r="S1673" s="42">
        <v>1280000</v>
      </c>
      <c r="T1673" s="84">
        <v>1</v>
      </c>
      <c r="U1673" s="83">
        <v>1</v>
      </c>
      <c r="V1673" s="45">
        <f>SUMIF(ResumenCotizacion!$C:$C,E1673,ResumenCotizacion!$P:$P)</f>
        <v>0</v>
      </c>
      <c r="W1673" s="75">
        <f>IF(H1673="USD",S1673*SolCotizacion!$J$18,S1673)</f>
        <v>1280000</v>
      </c>
      <c r="X1673" s="3">
        <f>ROUND(W1673/(1-VLOOKUP("Total porcentaje:",ResumenCotizacion!$F:$H,3,0)),2)</f>
        <v>1280000</v>
      </c>
      <c r="Y1673" s="3">
        <f t="shared" si="83"/>
        <v>0</v>
      </c>
    </row>
    <row r="1674" spans="1:25" ht="14.25" x14ac:dyDescent="0.2">
      <c r="A1674" s="18" t="str">
        <f t="shared" si="81"/>
        <v>AlfapeopleCanalIT-SW-02-02</v>
      </c>
      <c r="B1674" s="18" t="str">
        <f t="shared" si="82"/>
        <v>IT-SW-02-02Canal</v>
      </c>
      <c r="C1674"/>
      <c r="D1674" s="18" t="s">
        <v>3190</v>
      </c>
      <c r="E1674" t="s">
        <v>3121</v>
      </c>
      <c r="F1674" s="37" t="s">
        <v>3102</v>
      </c>
      <c r="G1674" s="18" t="str">
        <f t="shared" si="80"/>
        <v>Alfapeople</v>
      </c>
      <c r="H1674" s="18" t="s">
        <v>91</v>
      </c>
      <c r="I1674" s="18" t="s">
        <v>75</v>
      </c>
      <c r="J1674" t="s">
        <v>3119</v>
      </c>
      <c r="K1674" t="s">
        <v>3120</v>
      </c>
      <c r="L1674" s="79" t="s">
        <v>90</v>
      </c>
      <c r="M1674" s="79" t="s">
        <v>3105</v>
      </c>
      <c r="N1674" s="37" t="s">
        <v>3106</v>
      </c>
      <c r="O1674" s="37" t="s">
        <v>3111</v>
      </c>
      <c r="P1674" s="37" t="s">
        <v>3108</v>
      </c>
      <c r="Q1674" s="43" t="s">
        <v>3121</v>
      </c>
      <c r="R1674" s="80" t="s">
        <v>3109</v>
      </c>
      <c r="S1674" s="42">
        <v>1960000</v>
      </c>
      <c r="T1674" s="84">
        <v>1</v>
      </c>
      <c r="U1674" s="83">
        <v>1</v>
      </c>
      <c r="V1674" s="45">
        <f>SUMIF(ResumenCotizacion!$C:$C,E1674,ResumenCotizacion!$P:$P)</f>
        <v>0</v>
      </c>
      <c r="W1674" s="75">
        <f>IF(H1674="USD",S1674*SolCotizacion!$J$18,S1674)</f>
        <v>1960000</v>
      </c>
      <c r="X1674" s="3">
        <f>ROUND(W1674/(1-VLOOKUP("Total porcentaje:",ResumenCotizacion!$F:$H,3,0)),2)</f>
        <v>1960000</v>
      </c>
      <c r="Y1674" s="3">
        <f t="shared" si="83"/>
        <v>0</v>
      </c>
    </row>
    <row r="1675" spans="1:25" ht="14.25" x14ac:dyDescent="0.2">
      <c r="A1675" s="18" t="str">
        <f t="shared" si="81"/>
        <v>AlfapeopleCanalIT-SW-02-03</v>
      </c>
      <c r="B1675" s="18" t="str">
        <f t="shared" si="82"/>
        <v>IT-SW-02-03Canal</v>
      </c>
      <c r="C1675"/>
      <c r="D1675" s="18" t="s">
        <v>3190</v>
      </c>
      <c r="E1675" t="s">
        <v>3122</v>
      </c>
      <c r="F1675" s="37" t="s">
        <v>3102</v>
      </c>
      <c r="G1675" s="18" t="str">
        <f t="shared" si="80"/>
        <v>Alfapeople</v>
      </c>
      <c r="H1675" s="18" t="s">
        <v>91</v>
      </c>
      <c r="I1675" s="18" t="s">
        <v>75</v>
      </c>
      <c r="J1675" t="s">
        <v>3119</v>
      </c>
      <c r="K1675" t="s">
        <v>3120</v>
      </c>
      <c r="L1675" s="79" t="s">
        <v>90</v>
      </c>
      <c r="M1675" s="79" t="s">
        <v>3105</v>
      </c>
      <c r="N1675" s="37" t="s">
        <v>3113</v>
      </c>
      <c r="O1675" s="37" t="s">
        <v>3107</v>
      </c>
      <c r="P1675" s="37" t="s">
        <v>3108</v>
      </c>
      <c r="Q1675" s="43" t="s">
        <v>3122</v>
      </c>
      <c r="R1675" s="80" t="s">
        <v>3109</v>
      </c>
      <c r="S1675" s="42">
        <v>1280000</v>
      </c>
      <c r="T1675" s="84">
        <v>1</v>
      </c>
      <c r="U1675" s="83">
        <v>1</v>
      </c>
      <c r="V1675" s="45">
        <f>SUMIF(ResumenCotizacion!$C:$C,E1675,ResumenCotizacion!$P:$P)</f>
        <v>0</v>
      </c>
      <c r="W1675" s="75">
        <f>IF(H1675="USD",S1675*SolCotizacion!$J$18,S1675)</f>
        <v>1280000</v>
      </c>
      <c r="X1675" s="3">
        <f>ROUND(W1675/(1-VLOOKUP("Total porcentaje:",ResumenCotizacion!$F:$H,3,0)),2)</f>
        <v>1280000</v>
      </c>
      <c r="Y1675" s="3">
        <f t="shared" si="83"/>
        <v>0</v>
      </c>
    </row>
    <row r="1676" spans="1:25" ht="14.25" x14ac:dyDescent="0.2">
      <c r="A1676" s="18" t="str">
        <f t="shared" si="81"/>
        <v>AlfapeopleCanalIT-SW-02-04</v>
      </c>
      <c r="B1676" s="18" t="str">
        <f t="shared" si="82"/>
        <v>IT-SW-02-04Canal</v>
      </c>
      <c r="C1676"/>
      <c r="D1676" s="18" t="s">
        <v>3190</v>
      </c>
      <c r="E1676" t="s">
        <v>3123</v>
      </c>
      <c r="F1676" s="37" t="s">
        <v>3102</v>
      </c>
      <c r="G1676" s="18" t="str">
        <f t="shared" si="80"/>
        <v>Alfapeople</v>
      </c>
      <c r="H1676" s="18" t="s">
        <v>91</v>
      </c>
      <c r="I1676" s="18" t="s">
        <v>75</v>
      </c>
      <c r="J1676" t="s">
        <v>3119</v>
      </c>
      <c r="K1676" t="s">
        <v>3120</v>
      </c>
      <c r="L1676" s="79" t="s">
        <v>90</v>
      </c>
      <c r="M1676" s="79" t="s">
        <v>3105</v>
      </c>
      <c r="N1676" s="37" t="s">
        <v>3113</v>
      </c>
      <c r="O1676" s="37" t="s">
        <v>3111</v>
      </c>
      <c r="P1676" s="37" t="s">
        <v>3108</v>
      </c>
      <c r="Q1676" s="43" t="s">
        <v>3123</v>
      </c>
      <c r="R1676" s="80" t="s">
        <v>3109</v>
      </c>
      <c r="S1676" s="42">
        <v>2240000</v>
      </c>
      <c r="T1676" s="84">
        <v>1</v>
      </c>
      <c r="U1676" s="83">
        <v>1</v>
      </c>
      <c r="V1676" s="45">
        <f>SUMIF(ResumenCotizacion!$C:$C,E1676,ResumenCotizacion!$P:$P)</f>
        <v>0</v>
      </c>
      <c r="W1676" s="75">
        <f>IF(H1676="USD",S1676*SolCotizacion!$J$18,S1676)</f>
        <v>2240000</v>
      </c>
      <c r="X1676" s="3">
        <f>ROUND(W1676/(1-VLOOKUP("Total porcentaje:",ResumenCotizacion!$F:$H,3,0)),2)</f>
        <v>2240000</v>
      </c>
      <c r="Y1676" s="3">
        <f t="shared" si="83"/>
        <v>0</v>
      </c>
    </row>
    <row r="1677" spans="1:25" ht="14.25" x14ac:dyDescent="0.2">
      <c r="A1677" s="18" t="str">
        <f t="shared" si="81"/>
        <v>AlfapeopleCanalIT-SW-02-05</v>
      </c>
      <c r="B1677" s="18" t="str">
        <f t="shared" si="82"/>
        <v>IT-SW-02-05Canal</v>
      </c>
      <c r="C1677"/>
      <c r="D1677" s="18" t="s">
        <v>3190</v>
      </c>
      <c r="E1677" t="s">
        <v>3124</v>
      </c>
      <c r="F1677" s="37" t="s">
        <v>3102</v>
      </c>
      <c r="G1677" s="18" t="str">
        <f t="shared" si="80"/>
        <v>Alfapeople</v>
      </c>
      <c r="H1677" s="18" t="s">
        <v>91</v>
      </c>
      <c r="I1677" s="18" t="s">
        <v>75</v>
      </c>
      <c r="J1677" t="s">
        <v>3119</v>
      </c>
      <c r="K1677" t="s">
        <v>3120</v>
      </c>
      <c r="L1677" s="79" t="s">
        <v>90</v>
      </c>
      <c r="M1677" s="79" t="s">
        <v>3105</v>
      </c>
      <c r="N1677" s="37" t="s">
        <v>3116</v>
      </c>
      <c r="O1677" s="37" t="s">
        <v>3107</v>
      </c>
      <c r="P1677" s="37" t="s">
        <v>3108</v>
      </c>
      <c r="Q1677" s="43" t="s">
        <v>3124</v>
      </c>
      <c r="R1677" s="80" t="s">
        <v>3109</v>
      </c>
      <c r="S1677" s="42">
        <v>1280000</v>
      </c>
      <c r="T1677" s="84">
        <v>1</v>
      </c>
      <c r="U1677" s="83">
        <v>1</v>
      </c>
      <c r="V1677" s="45">
        <f>SUMIF(ResumenCotizacion!$C:$C,E1677,ResumenCotizacion!$P:$P)</f>
        <v>0</v>
      </c>
      <c r="W1677" s="75">
        <f>IF(H1677="USD",S1677*SolCotizacion!$J$18,S1677)</f>
        <v>1280000</v>
      </c>
      <c r="X1677" s="3">
        <f>ROUND(W1677/(1-VLOOKUP("Total porcentaje:",ResumenCotizacion!$F:$H,3,0)),2)</f>
        <v>1280000</v>
      </c>
      <c r="Y1677" s="3">
        <f t="shared" si="83"/>
        <v>0</v>
      </c>
    </row>
    <row r="1678" spans="1:25" ht="14.25" x14ac:dyDescent="0.2">
      <c r="A1678" s="18" t="str">
        <f t="shared" si="81"/>
        <v>AlfapeopleCanalIT-SW-02-06</v>
      </c>
      <c r="B1678" s="18" t="str">
        <f t="shared" si="82"/>
        <v>IT-SW-02-06Canal</v>
      </c>
      <c r="C1678"/>
      <c r="D1678" s="18" t="s">
        <v>3190</v>
      </c>
      <c r="E1678" t="s">
        <v>3125</v>
      </c>
      <c r="F1678" s="37" t="s">
        <v>3102</v>
      </c>
      <c r="G1678" s="18" t="str">
        <f t="shared" si="80"/>
        <v>Alfapeople</v>
      </c>
      <c r="H1678" s="18" t="s">
        <v>91</v>
      </c>
      <c r="I1678" s="18" t="s">
        <v>75</v>
      </c>
      <c r="J1678" t="s">
        <v>3119</v>
      </c>
      <c r="K1678" t="s">
        <v>3120</v>
      </c>
      <c r="L1678" s="79" t="s">
        <v>90</v>
      </c>
      <c r="M1678" s="79" t="s">
        <v>3105</v>
      </c>
      <c r="N1678" s="37" t="s">
        <v>3116</v>
      </c>
      <c r="O1678" s="37" t="s">
        <v>3111</v>
      </c>
      <c r="P1678" s="37" t="s">
        <v>3108</v>
      </c>
      <c r="Q1678" s="43" t="s">
        <v>3125</v>
      </c>
      <c r="R1678" s="80" t="s">
        <v>3109</v>
      </c>
      <c r="S1678" s="42">
        <v>2440000</v>
      </c>
      <c r="T1678" s="84">
        <v>1</v>
      </c>
      <c r="U1678" s="83">
        <v>1</v>
      </c>
      <c r="V1678" s="45">
        <f>SUMIF(ResumenCotizacion!$C:$C,E1678,ResumenCotizacion!$P:$P)</f>
        <v>0</v>
      </c>
      <c r="W1678" s="75">
        <f>IF(H1678="USD",S1678*SolCotizacion!$J$18,S1678)</f>
        <v>2440000</v>
      </c>
      <c r="X1678" s="3">
        <f>ROUND(W1678/(1-VLOOKUP("Total porcentaje:",ResumenCotizacion!$F:$H,3,0)),2)</f>
        <v>2440000</v>
      </c>
      <c r="Y1678" s="3">
        <f t="shared" si="83"/>
        <v>0</v>
      </c>
    </row>
    <row r="1679" spans="1:25" ht="14.25" x14ac:dyDescent="0.2">
      <c r="A1679" s="18" t="str">
        <f t="shared" si="81"/>
        <v>AlfapeopleCanalIT-SW-03-01</v>
      </c>
      <c r="B1679" s="18" t="str">
        <f t="shared" si="82"/>
        <v>IT-SW-03-01Canal</v>
      </c>
      <c r="C1679"/>
      <c r="D1679" s="18" t="s">
        <v>3190</v>
      </c>
      <c r="E1679" t="s">
        <v>3126</v>
      </c>
      <c r="F1679" s="37" t="s">
        <v>3102</v>
      </c>
      <c r="G1679" s="18" t="str">
        <f t="shared" ref="G1679:G1742" si="84">D1679</f>
        <v>Alfapeople</v>
      </c>
      <c r="H1679" s="18" t="s">
        <v>91</v>
      </c>
      <c r="I1679" s="18" t="s">
        <v>75</v>
      </c>
      <c r="J1679" t="s">
        <v>3127</v>
      </c>
      <c r="K1679" t="s">
        <v>3104</v>
      </c>
      <c r="L1679" s="79" t="s">
        <v>90</v>
      </c>
      <c r="M1679" s="79" t="s">
        <v>3105</v>
      </c>
      <c r="N1679" s="37" t="s">
        <v>3106</v>
      </c>
      <c r="O1679" s="37" t="s">
        <v>3107</v>
      </c>
      <c r="P1679" s="37" t="s">
        <v>3108</v>
      </c>
      <c r="Q1679" s="43" t="s">
        <v>3126</v>
      </c>
      <c r="R1679" s="80" t="s">
        <v>3109</v>
      </c>
      <c r="S1679" s="42">
        <v>1080000</v>
      </c>
      <c r="T1679" s="84">
        <v>1</v>
      </c>
      <c r="U1679" s="83">
        <v>1</v>
      </c>
      <c r="V1679" s="45">
        <f>SUMIF(ResumenCotizacion!$C:$C,E1679,ResumenCotizacion!$P:$P)</f>
        <v>0</v>
      </c>
      <c r="W1679" s="75">
        <f>IF(H1679="USD",S1679*SolCotizacion!$J$18,S1679)</f>
        <v>1080000</v>
      </c>
      <c r="X1679" s="3">
        <f>ROUND(W1679/(1-VLOOKUP("Total porcentaje:",ResumenCotizacion!$F:$H,3,0)),2)</f>
        <v>1080000</v>
      </c>
      <c r="Y1679" s="3">
        <f t="shared" si="83"/>
        <v>0</v>
      </c>
    </row>
    <row r="1680" spans="1:25" ht="14.25" x14ac:dyDescent="0.2">
      <c r="A1680" s="18" t="str">
        <f t="shared" si="81"/>
        <v>AlfapeopleCanalIT-SW-03-02</v>
      </c>
      <c r="B1680" s="18" t="str">
        <f t="shared" si="82"/>
        <v>IT-SW-03-02Canal</v>
      </c>
      <c r="C1680"/>
      <c r="D1680" s="18" t="s">
        <v>3190</v>
      </c>
      <c r="E1680" t="s">
        <v>3128</v>
      </c>
      <c r="F1680" s="37" t="s">
        <v>3102</v>
      </c>
      <c r="G1680" s="18" t="str">
        <f t="shared" si="84"/>
        <v>Alfapeople</v>
      </c>
      <c r="H1680" s="18" t="s">
        <v>91</v>
      </c>
      <c r="I1680" s="18" t="s">
        <v>75</v>
      </c>
      <c r="J1680" t="s">
        <v>3127</v>
      </c>
      <c r="K1680" t="s">
        <v>3104</v>
      </c>
      <c r="L1680" s="79" t="s">
        <v>90</v>
      </c>
      <c r="M1680" s="79" t="s">
        <v>3105</v>
      </c>
      <c r="N1680" s="37" t="s">
        <v>3106</v>
      </c>
      <c r="O1680" s="37" t="s">
        <v>3111</v>
      </c>
      <c r="P1680" s="37" t="s">
        <v>3108</v>
      </c>
      <c r="Q1680" s="43" t="s">
        <v>3128</v>
      </c>
      <c r="R1680" s="80" t="s">
        <v>3109</v>
      </c>
      <c r="S1680" s="42">
        <v>1760000</v>
      </c>
      <c r="T1680" s="84">
        <v>1</v>
      </c>
      <c r="U1680" s="83">
        <v>1</v>
      </c>
      <c r="V1680" s="45">
        <f>SUMIF(ResumenCotizacion!$C:$C,E1680,ResumenCotizacion!$P:$P)</f>
        <v>0</v>
      </c>
      <c r="W1680" s="75">
        <f>IF(H1680="USD",S1680*SolCotizacion!$J$18,S1680)</f>
        <v>1760000</v>
      </c>
      <c r="X1680" s="3">
        <f>ROUND(W1680/(1-VLOOKUP("Total porcentaje:",ResumenCotizacion!$F:$H,3,0)),2)</f>
        <v>1760000</v>
      </c>
      <c r="Y1680" s="3">
        <f t="shared" si="83"/>
        <v>0</v>
      </c>
    </row>
    <row r="1681" spans="1:25" ht="14.25" x14ac:dyDescent="0.2">
      <c r="A1681" s="18" t="str">
        <f t="shared" si="81"/>
        <v>AlfapeopleCanalIT-SW-03-03</v>
      </c>
      <c r="B1681" s="18" t="str">
        <f t="shared" si="82"/>
        <v>IT-SW-03-03Canal</v>
      </c>
      <c r="C1681"/>
      <c r="D1681" s="18" t="s">
        <v>3190</v>
      </c>
      <c r="E1681" t="s">
        <v>3129</v>
      </c>
      <c r="F1681" s="37" t="s">
        <v>3102</v>
      </c>
      <c r="G1681" s="18" t="str">
        <f t="shared" si="84"/>
        <v>Alfapeople</v>
      </c>
      <c r="H1681" s="18" t="s">
        <v>91</v>
      </c>
      <c r="I1681" s="18" t="s">
        <v>75</v>
      </c>
      <c r="J1681" t="s">
        <v>3127</v>
      </c>
      <c r="K1681" t="s">
        <v>3104</v>
      </c>
      <c r="L1681" s="79" t="s">
        <v>90</v>
      </c>
      <c r="M1681" s="79" t="s">
        <v>3105</v>
      </c>
      <c r="N1681" s="37" t="s">
        <v>3113</v>
      </c>
      <c r="O1681" s="37" t="s">
        <v>3107</v>
      </c>
      <c r="P1681" s="37" t="s">
        <v>3108</v>
      </c>
      <c r="Q1681" s="43" t="s">
        <v>3129</v>
      </c>
      <c r="R1681" s="80" t="s">
        <v>3109</v>
      </c>
      <c r="S1681" s="42">
        <v>1080000</v>
      </c>
      <c r="T1681" s="84">
        <v>1</v>
      </c>
      <c r="U1681" s="83">
        <v>1</v>
      </c>
      <c r="V1681" s="45">
        <f>SUMIF(ResumenCotizacion!$C:$C,E1681,ResumenCotizacion!$P:$P)</f>
        <v>0</v>
      </c>
      <c r="W1681" s="75">
        <f>IF(H1681="USD",S1681*SolCotizacion!$J$18,S1681)</f>
        <v>1080000</v>
      </c>
      <c r="X1681" s="3">
        <f>ROUND(W1681/(1-VLOOKUP("Total porcentaje:",ResumenCotizacion!$F:$H,3,0)),2)</f>
        <v>1080000</v>
      </c>
      <c r="Y1681" s="3">
        <f t="shared" si="83"/>
        <v>0</v>
      </c>
    </row>
    <row r="1682" spans="1:25" ht="14.25" x14ac:dyDescent="0.2">
      <c r="A1682" s="18" t="str">
        <f t="shared" si="81"/>
        <v>AlfapeopleCanalIT-SW-03-04</v>
      </c>
      <c r="B1682" s="18" t="str">
        <f t="shared" si="82"/>
        <v>IT-SW-03-04Canal</v>
      </c>
      <c r="C1682"/>
      <c r="D1682" s="18" t="s">
        <v>3190</v>
      </c>
      <c r="E1682" t="s">
        <v>3130</v>
      </c>
      <c r="F1682" s="37" t="s">
        <v>3102</v>
      </c>
      <c r="G1682" s="18" t="str">
        <f t="shared" si="84"/>
        <v>Alfapeople</v>
      </c>
      <c r="H1682" s="18" t="s">
        <v>91</v>
      </c>
      <c r="I1682" s="18" t="s">
        <v>75</v>
      </c>
      <c r="J1682" t="s">
        <v>3127</v>
      </c>
      <c r="K1682" t="s">
        <v>3104</v>
      </c>
      <c r="L1682" s="79" t="s">
        <v>90</v>
      </c>
      <c r="M1682" s="79" t="s">
        <v>3105</v>
      </c>
      <c r="N1682" s="37" t="s">
        <v>3113</v>
      </c>
      <c r="O1682" s="37" t="s">
        <v>3111</v>
      </c>
      <c r="P1682" s="37" t="s">
        <v>3108</v>
      </c>
      <c r="Q1682" s="43" t="s">
        <v>3130</v>
      </c>
      <c r="R1682" s="80" t="s">
        <v>3109</v>
      </c>
      <c r="S1682" s="42">
        <v>1960000</v>
      </c>
      <c r="T1682" s="84">
        <v>1</v>
      </c>
      <c r="U1682" s="83">
        <v>1</v>
      </c>
      <c r="V1682" s="45">
        <f>SUMIF(ResumenCotizacion!$C:$C,E1682,ResumenCotizacion!$P:$P)</f>
        <v>0</v>
      </c>
      <c r="W1682" s="75">
        <f>IF(H1682="USD",S1682*SolCotizacion!$J$18,S1682)</f>
        <v>1960000</v>
      </c>
      <c r="X1682" s="3">
        <f>ROUND(W1682/(1-VLOOKUP("Total porcentaje:",ResumenCotizacion!$F:$H,3,0)),2)</f>
        <v>1960000</v>
      </c>
      <c r="Y1682" s="3">
        <f t="shared" si="83"/>
        <v>0</v>
      </c>
    </row>
    <row r="1683" spans="1:25" ht="14.25" x14ac:dyDescent="0.2">
      <c r="A1683" s="18" t="str">
        <f t="shared" si="81"/>
        <v>AlfapeopleCanalIT-SW-03-05</v>
      </c>
      <c r="B1683" s="18" t="str">
        <f t="shared" si="82"/>
        <v>IT-SW-03-05Canal</v>
      </c>
      <c r="C1683"/>
      <c r="D1683" s="18" t="s">
        <v>3190</v>
      </c>
      <c r="E1683" t="s">
        <v>3131</v>
      </c>
      <c r="F1683" s="37" t="s">
        <v>3102</v>
      </c>
      <c r="G1683" s="18" t="str">
        <f t="shared" si="84"/>
        <v>Alfapeople</v>
      </c>
      <c r="H1683" s="18" t="s">
        <v>91</v>
      </c>
      <c r="I1683" s="18" t="s">
        <v>75</v>
      </c>
      <c r="J1683" t="s">
        <v>3127</v>
      </c>
      <c r="K1683" t="s">
        <v>3104</v>
      </c>
      <c r="L1683" s="79" t="s">
        <v>90</v>
      </c>
      <c r="M1683" s="79" t="s">
        <v>3105</v>
      </c>
      <c r="N1683" s="37" t="s">
        <v>3116</v>
      </c>
      <c r="O1683" s="37" t="s">
        <v>3107</v>
      </c>
      <c r="P1683" s="37" t="s">
        <v>3108</v>
      </c>
      <c r="Q1683" s="43" t="s">
        <v>3131</v>
      </c>
      <c r="R1683" s="80" t="s">
        <v>3109</v>
      </c>
      <c r="S1683" s="42">
        <v>1080000</v>
      </c>
      <c r="T1683" s="84">
        <v>1</v>
      </c>
      <c r="U1683" s="83">
        <v>1</v>
      </c>
      <c r="V1683" s="45">
        <f>SUMIF(ResumenCotizacion!$C:$C,E1683,ResumenCotizacion!$P:$P)</f>
        <v>0</v>
      </c>
      <c r="W1683" s="75">
        <f>IF(H1683="USD",S1683*SolCotizacion!$J$18,S1683)</f>
        <v>1080000</v>
      </c>
      <c r="X1683" s="3">
        <f>ROUND(W1683/(1-VLOOKUP("Total porcentaje:",ResumenCotizacion!$F:$H,3,0)),2)</f>
        <v>1080000</v>
      </c>
      <c r="Y1683" s="3">
        <f t="shared" si="83"/>
        <v>0</v>
      </c>
    </row>
    <row r="1684" spans="1:25" ht="14.25" x14ac:dyDescent="0.2">
      <c r="A1684" s="18" t="str">
        <f t="shared" si="81"/>
        <v>AlfapeopleCanalIT-SW-03-06</v>
      </c>
      <c r="B1684" s="18" t="str">
        <f t="shared" si="82"/>
        <v>IT-SW-03-06Canal</v>
      </c>
      <c r="C1684"/>
      <c r="D1684" s="18" t="s">
        <v>3190</v>
      </c>
      <c r="E1684" t="s">
        <v>3132</v>
      </c>
      <c r="F1684" s="37" t="s">
        <v>3102</v>
      </c>
      <c r="G1684" s="18" t="str">
        <f t="shared" si="84"/>
        <v>Alfapeople</v>
      </c>
      <c r="H1684" s="18" t="s">
        <v>91</v>
      </c>
      <c r="I1684" s="18" t="s">
        <v>75</v>
      </c>
      <c r="J1684" t="s">
        <v>3127</v>
      </c>
      <c r="K1684" t="s">
        <v>3104</v>
      </c>
      <c r="L1684" s="79" t="s">
        <v>90</v>
      </c>
      <c r="M1684" s="79" t="s">
        <v>3105</v>
      </c>
      <c r="N1684" s="37" t="s">
        <v>3116</v>
      </c>
      <c r="O1684" s="37" t="s">
        <v>3111</v>
      </c>
      <c r="P1684" s="37" t="s">
        <v>3108</v>
      </c>
      <c r="Q1684" s="43" t="s">
        <v>3132</v>
      </c>
      <c r="R1684" s="80" t="s">
        <v>3109</v>
      </c>
      <c r="S1684" s="42">
        <v>2160000</v>
      </c>
      <c r="T1684" s="84">
        <v>1</v>
      </c>
      <c r="U1684" s="83">
        <v>1</v>
      </c>
      <c r="V1684" s="45">
        <f>SUMIF(ResumenCotizacion!$C:$C,E1684,ResumenCotizacion!$P:$P)</f>
        <v>0</v>
      </c>
      <c r="W1684" s="75">
        <f>IF(H1684="USD",S1684*SolCotizacion!$J$18,S1684)</f>
        <v>2160000</v>
      </c>
      <c r="X1684" s="3">
        <f>ROUND(W1684/(1-VLOOKUP("Total porcentaje:",ResumenCotizacion!$F:$H,3,0)),2)</f>
        <v>2160000</v>
      </c>
      <c r="Y1684" s="3">
        <f t="shared" si="83"/>
        <v>0</v>
      </c>
    </row>
    <row r="1685" spans="1:25" ht="14.25" x14ac:dyDescent="0.2">
      <c r="A1685" s="18" t="str">
        <f t="shared" si="81"/>
        <v>AlfapeopleCanalIT-SW-04-01</v>
      </c>
      <c r="B1685" s="18" t="str">
        <f t="shared" si="82"/>
        <v>IT-SW-04-01Canal</v>
      </c>
      <c r="C1685"/>
      <c r="D1685" s="18" t="s">
        <v>3190</v>
      </c>
      <c r="E1685" t="s">
        <v>3133</v>
      </c>
      <c r="F1685" s="37" t="s">
        <v>3102</v>
      </c>
      <c r="G1685" s="18" t="str">
        <f t="shared" si="84"/>
        <v>Alfapeople</v>
      </c>
      <c r="H1685" s="18" t="s">
        <v>91</v>
      </c>
      <c r="I1685" s="18" t="s">
        <v>75</v>
      </c>
      <c r="J1685" t="s">
        <v>3134</v>
      </c>
      <c r="K1685" t="s">
        <v>3120</v>
      </c>
      <c r="L1685" s="79" t="s">
        <v>90</v>
      </c>
      <c r="M1685" s="79" t="s">
        <v>3105</v>
      </c>
      <c r="N1685" s="37" t="s">
        <v>3106</v>
      </c>
      <c r="O1685" s="37" t="s">
        <v>3107</v>
      </c>
      <c r="P1685" s="37" t="s">
        <v>3108</v>
      </c>
      <c r="Q1685" s="43" t="s">
        <v>3133</v>
      </c>
      <c r="R1685" s="80" t="s">
        <v>3109</v>
      </c>
      <c r="S1685" s="42">
        <v>1280000</v>
      </c>
      <c r="T1685" s="84">
        <v>1</v>
      </c>
      <c r="U1685" s="83">
        <v>1</v>
      </c>
      <c r="V1685" s="45">
        <f>SUMIF(ResumenCotizacion!$C:$C,E1685,ResumenCotizacion!$P:$P)</f>
        <v>0</v>
      </c>
      <c r="W1685" s="75">
        <f>IF(H1685="USD",S1685*SolCotizacion!$J$18,S1685)</f>
        <v>1280000</v>
      </c>
      <c r="X1685" s="3">
        <f>ROUND(W1685/(1-VLOOKUP("Total porcentaje:",ResumenCotizacion!$F:$H,3,0)),2)</f>
        <v>1280000</v>
      </c>
      <c r="Y1685" s="3">
        <f t="shared" si="83"/>
        <v>0</v>
      </c>
    </row>
    <row r="1686" spans="1:25" ht="14.25" x14ac:dyDescent="0.2">
      <c r="A1686" s="18" t="str">
        <f t="shared" si="81"/>
        <v>AlfapeopleCanalIT-SW-04-02</v>
      </c>
      <c r="B1686" s="18" t="str">
        <f t="shared" si="82"/>
        <v>IT-SW-04-02Canal</v>
      </c>
      <c r="C1686"/>
      <c r="D1686" s="18" t="s">
        <v>3190</v>
      </c>
      <c r="E1686" t="s">
        <v>3135</v>
      </c>
      <c r="F1686" s="37" t="s">
        <v>3102</v>
      </c>
      <c r="G1686" s="18" t="str">
        <f t="shared" si="84"/>
        <v>Alfapeople</v>
      </c>
      <c r="H1686" s="18" t="s">
        <v>91</v>
      </c>
      <c r="I1686" s="18" t="s">
        <v>75</v>
      </c>
      <c r="J1686" t="s">
        <v>3134</v>
      </c>
      <c r="K1686" t="s">
        <v>3120</v>
      </c>
      <c r="L1686" s="79" t="s">
        <v>90</v>
      </c>
      <c r="M1686" s="79" t="s">
        <v>3105</v>
      </c>
      <c r="N1686" s="37" t="s">
        <v>3106</v>
      </c>
      <c r="O1686" s="37" t="s">
        <v>3111</v>
      </c>
      <c r="P1686" s="37" t="s">
        <v>3108</v>
      </c>
      <c r="Q1686" s="43" t="s">
        <v>3135</v>
      </c>
      <c r="R1686" s="80" t="s">
        <v>3109</v>
      </c>
      <c r="S1686" s="42">
        <v>2040000</v>
      </c>
      <c r="T1686" s="84">
        <v>1</v>
      </c>
      <c r="U1686" s="83">
        <v>1</v>
      </c>
      <c r="V1686" s="45">
        <f>SUMIF(ResumenCotizacion!$C:$C,E1686,ResumenCotizacion!$P:$P)</f>
        <v>0</v>
      </c>
      <c r="W1686" s="75">
        <f>IF(H1686="USD",S1686*SolCotizacion!$J$18,S1686)</f>
        <v>2040000</v>
      </c>
      <c r="X1686" s="3">
        <f>ROUND(W1686/(1-VLOOKUP("Total porcentaje:",ResumenCotizacion!$F:$H,3,0)),2)</f>
        <v>2040000</v>
      </c>
      <c r="Y1686" s="3">
        <f t="shared" si="83"/>
        <v>0</v>
      </c>
    </row>
    <row r="1687" spans="1:25" ht="14.25" x14ac:dyDescent="0.2">
      <c r="A1687" s="18" t="str">
        <f t="shared" si="81"/>
        <v>AlfapeopleCanalIT-SW-04-03</v>
      </c>
      <c r="B1687" s="18" t="str">
        <f t="shared" si="82"/>
        <v>IT-SW-04-03Canal</v>
      </c>
      <c r="C1687"/>
      <c r="D1687" s="18" t="s">
        <v>3190</v>
      </c>
      <c r="E1687" t="s">
        <v>3136</v>
      </c>
      <c r="F1687" s="37" t="s">
        <v>3102</v>
      </c>
      <c r="G1687" s="18" t="str">
        <f t="shared" si="84"/>
        <v>Alfapeople</v>
      </c>
      <c r="H1687" s="18" t="s">
        <v>91</v>
      </c>
      <c r="I1687" s="18" t="s">
        <v>75</v>
      </c>
      <c r="J1687" t="s">
        <v>3134</v>
      </c>
      <c r="K1687" t="s">
        <v>3120</v>
      </c>
      <c r="L1687" s="79" t="s">
        <v>90</v>
      </c>
      <c r="M1687" s="79" t="s">
        <v>3105</v>
      </c>
      <c r="N1687" s="37" t="s">
        <v>3113</v>
      </c>
      <c r="O1687" s="37" t="s">
        <v>3107</v>
      </c>
      <c r="P1687" s="37" t="s">
        <v>3108</v>
      </c>
      <c r="Q1687" s="43" t="s">
        <v>3136</v>
      </c>
      <c r="R1687" s="80" t="s">
        <v>3109</v>
      </c>
      <c r="S1687" s="42">
        <v>1280000</v>
      </c>
      <c r="T1687" s="84">
        <v>1</v>
      </c>
      <c r="U1687" s="83">
        <v>1</v>
      </c>
      <c r="V1687" s="45">
        <f>SUMIF(ResumenCotizacion!$C:$C,E1687,ResumenCotizacion!$P:$P)</f>
        <v>0</v>
      </c>
      <c r="W1687" s="75">
        <f>IF(H1687="USD",S1687*SolCotizacion!$J$18,S1687)</f>
        <v>1280000</v>
      </c>
      <c r="X1687" s="3">
        <f>ROUND(W1687/(1-VLOOKUP("Total porcentaje:",ResumenCotizacion!$F:$H,3,0)),2)</f>
        <v>1280000</v>
      </c>
      <c r="Y1687" s="3">
        <f t="shared" si="83"/>
        <v>0</v>
      </c>
    </row>
    <row r="1688" spans="1:25" ht="14.25" x14ac:dyDescent="0.2">
      <c r="A1688" s="18" t="str">
        <f t="shared" si="81"/>
        <v>AlfapeopleCanalIT-SW-04-04</v>
      </c>
      <c r="B1688" s="18" t="str">
        <f t="shared" si="82"/>
        <v>IT-SW-04-04Canal</v>
      </c>
      <c r="C1688"/>
      <c r="D1688" s="18" t="s">
        <v>3190</v>
      </c>
      <c r="E1688" t="s">
        <v>3137</v>
      </c>
      <c r="F1688" s="37" t="s">
        <v>3102</v>
      </c>
      <c r="G1688" s="18" t="str">
        <f t="shared" si="84"/>
        <v>Alfapeople</v>
      </c>
      <c r="H1688" s="18" t="s">
        <v>91</v>
      </c>
      <c r="I1688" s="18" t="s">
        <v>75</v>
      </c>
      <c r="J1688" t="s">
        <v>3134</v>
      </c>
      <c r="K1688" t="s">
        <v>3120</v>
      </c>
      <c r="L1688" s="79" t="s">
        <v>90</v>
      </c>
      <c r="M1688" s="79" t="s">
        <v>3105</v>
      </c>
      <c r="N1688" s="37" t="s">
        <v>3113</v>
      </c>
      <c r="O1688" s="37" t="s">
        <v>3111</v>
      </c>
      <c r="P1688" s="37" t="s">
        <v>3108</v>
      </c>
      <c r="Q1688" s="43" t="s">
        <v>3137</v>
      </c>
      <c r="R1688" s="80" t="s">
        <v>3109</v>
      </c>
      <c r="S1688" s="42">
        <v>2240000</v>
      </c>
      <c r="T1688" s="84">
        <v>1</v>
      </c>
      <c r="U1688" s="83">
        <v>1</v>
      </c>
      <c r="V1688" s="45">
        <f>SUMIF(ResumenCotizacion!$C:$C,E1688,ResumenCotizacion!$P:$P)</f>
        <v>0</v>
      </c>
      <c r="W1688" s="75">
        <f>IF(H1688="USD",S1688*SolCotizacion!$J$18,S1688)</f>
        <v>2240000</v>
      </c>
      <c r="X1688" s="3">
        <f>ROUND(W1688/(1-VLOOKUP("Total porcentaje:",ResumenCotizacion!$F:$H,3,0)),2)</f>
        <v>2240000</v>
      </c>
      <c r="Y1688" s="3">
        <f t="shared" si="83"/>
        <v>0</v>
      </c>
    </row>
    <row r="1689" spans="1:25" ht="14.25" x14ac:dyDescent="0.2">
      <c r="A1689" s="18" t="str">
        <f t="shared" si="81"/>
        <v>AlfapeopleCanalIT-SW-04-05</v>
      </c>
      <c r="B1689" s="18" t="str">
        <f t="shared" si="82"/>
        <v>IT-SW-04-05Canal</v>
      </c>
      <c r="C1689"/>
      <c r="D1689" s="18" t="s">
        <v>3190</v>
      </c>
      <c r="E1689" t="s">
        <v>3138</v>
      </c>
      <c r="F1689" s="37" t="s">
        <v>3102</v>
      </c>
      <c r="G1689" s="18" t="str">
        <f t="shared" si="84"/>
        <v>Alfapeople</v>
      </c>
      <c r="H1689" s="18" t="s">
        <v>91</v>
      </c>
      <c r="I1689" s="18" t="s">
        <v>75</v>
      </c>
      <c r="J1689" t="s">
        <v>3134</v>
      </c>
      <c r="K1689" t="s">
        <v>3120</v>
      </c>
      <c r="L1689" s="79" t="s">
        <v>90</v>
      </c>
      <c r="M1689" s="79" t="s">
        <v>3105</v>
      </c>
      <c r="N1689" s="37" t="s">
        <v>3116</v>
      </c>
      <c r="O1689" s="37" t="s">
        <v>3107</v>
      </c>
      <c r="P1689" s="37" t="s">
        <v>3108</v>
      </c>
      <c r="Q1689" s="43" t="s">
        <v>3138</v>
      </c>
      <c r="R1689" s="80" t="s">
        <v>3109</v>
      </c>
      <c r="S1689" s="42">
        <v>1280000</v>
      </c>
      <c r="T1689" s="84">
        <v>1</v>
      </c>
      <c r="U1689" s="83">
        <v>1</v>
      </c>
      <c r="V1689" s="45">
        <f>SUMIF(ResumenCotizacion!$C:$C,E1689,ResumenCotizacion!$P:$P)</f>
        <v>0</v>
      </c>
      <c r="W1689" s="75">
        <f>IF(H1689="USD",S1689*SolCotizacion!$J$18,S1689)</f>
        <v>1280000</v>
      </c>
      <c r="X1689" s="3">
        <f>ROUND(W1689/(1-VLOOKUP("Total porcentaje:",ResumenCotizacion!$F:$H,3,0)),2)</f>
        <v>1280000</v>
      </c>
      <c r="Y1689" s="3">
        <f t="shared" si="83"/>
        <v>0</v>
      </c>
    </row>
    <row r="1690" spans="1:25" ht="14.25" x14ac:dyDescent="0.2">
      <c r="A1690" s="18" t="str">
        <f t="shared" si="81"/>
        <v>AlfapeopleCanalIT-SW-04-06</v>
      </c>
      <c r="B1690" s="18" t="str">
        <f t="shared" si="82"/>
        <v>IT-SW-04-06Canal</v>
      </c>
      <c r="C1690"/>
      <c r="D1690" s="18" t="s">
        <v>3190</v>
      </c>
      <c r="E1690" t="s">
        <v>3139</v>
      </c>
      <c r="F1690" s="37" t="s">
        <v>3102</v>
      </c>
      <c r="G1690" s="18" t="str">
        <f t="shared" si="84"/>
        <v>Alfapeople</v>
      </c>
      <c r="H1690" s="18" t="s">
        <v>91</v>
      </c>
      <c r="I1690" s="18" t="s">
        <v>75</v>
      </c>
      <c r="J1690" t="s">
        <v>3134</v>
      </c>
      <c r="K1690" t="s">
        <v>3120</v>
      </c>
      <c r="L1690" s="79" t="s">
        <v>90</v>
      </c>
      <c r="M1690" s="79" t="s">
        <v>3105</v>
      </c>
      <c r="N1690" s="37" t="s">
        <v>3116</v>
      </c>
      <c r="O1690" s="37" t="s">
        <v>3111</v>
      </c>
      <c r="P1690" s="37" t="s">
        <v>3108</v>
      </c>
      <c r="Q1690" s="43" t="s">
        <v>3139</v>
      </c>
      <c r="R1690" s="80" t="s">
        <v>3109</v>
      </c>
      <c r="S1690" s="42">
        <v>2440000</v>
      </c>
      <c r="T1690" s="84">
        <v>1</v>
      </c>
      <c r="U1690" s="83">
        <v>1</v>
      </c>
      <c r="V1690" s="45">
        <f>SUMIF(ResumenCotizacion!$C:$C,E1690,ResumenCotizacion!$P:$P)</f>
        <v>0</v>
      </c>
      <c r="W1690" s="75">
        <f>IF(H1690="USD",S1690*SolCotizacion!$J$18,S1690)</f>
        <v>2440000</v>
      </c>
      <c r="X1690" s="3">
        <f>ROUND(W1690/(1-VLOOKUP("Total porcentaje:",ResumenCotizacion!$F:$H,3,0)),2)</f>
        <v>2440000</v>
      </c>
      <c r="Y1690" s="3">
        <f t="shared" si="83"/>
        <v>0</v>
      </c>
    </row>
    <row r="1691" spans="1:25" ht="14.25" x14ac:dyDescent="0.2">
      <c r="A1691" s="18" t="str">
        <f t="shared" si="81"/>
        <v>AlfapeopleCanalIT-SW-05-01</v>
      </c>
      <c r="B1691" s="18" t="str">
        <f t="shared" si="82"/>
        <v>IT-SW-05-01Canal</v>
      </c>
      <c r="C1691"/>
      <c r="D1691" s="18" t="s">
        <v>3190</v>
      </c>
      <c r="E1691" t="s">
        <v>3140</v>
      </c>
      <c r="F1691" s="37" t="s">
        <v>3102</v>
      </c>
      <c r="G1691" s="18" t="str">
        <f t="shared" si="84"/>
        <v>Alfapeople</v>
      </c>
      <c r="H1691" s="18" t="s">
        <v>91</v>
      </c>
      <c r="I1691" s="18" t="s">
        <v>75</v>
      </c>
      <c r="J1691" t="s">
        <v>3141</v>
      </c>
      <c r="K1691" t="s">
        <v>3142</v>
      </c>
      <c r="L1691" s="79" t="s">
        <v>90</v>
      </c>
      <c r="M1691" s="79" t="s">
        <v>3105</v>
      </c>
      <c r="N1691" s="37" t="s">
        <v>3106</v>
      </c>
      <c r="O1691" s="37" t="s">
        <v>3107</v>
      </c>
      <c r="P1691" s="37" t="s">
        <v>3143</v>
      </c>
      <c r="Q1691" s="43" t="s">
        <v>3140</v>
      </c>
      <c r="R1691" s="80" t="s">
        <v>3109</v>
      </c>
      <c r="S1691" s="42">
        <v>220000</v>
      </c>
      <c r="T1691" s="84">
        <v>1</v>
      </c>
      <c r="U1691" s="83">
        <v>1</v>
      </c>
      <c r="V1691" s="45">
        <f>SUMIF(ResumenCotizacion!$C:$C,E1691,ResumenCotizacion!$P:$P)</f>
        <v>0</v>
      </c>
      <c r="W1691" s="75">
        <f>IF(H1691="USD",S1691*SolCotizacion!$J$18,S1691)</f>
        <v>220000</v>
      </c>
      <c r="X1691" s="3">
        <f>ROUND(W1691/(1-VLOOKUP("Total porcentaje:",ResumenCotizacion!$F:$H,3,0)),2)</f>
        <v>220000</v>
      </c>
      <c r="Y1691" s="3">
        <f t="shared" si="83"/>
        <v>0</v>
      </c>
    </row>
    <row r="1692" spans="1:25" ht="14.25" x14ac:dyDescent="0.2">
      <c r="A1692" s="18" t="str">
        <f t="shared" si="81"/>
        <v>AlfapeopleCanalIT-SW-05-02</v>
      </c>
      <c r="B1692" s="18" t="str">
        <f t="shared" si="82"/>
        <v>IT-SW-05-02Canal</v>
      </c>
      <c r="C1692"/>
      <c r="D1692" s="18" t="s">
        <v>3190</v>
      </c>
      <c r="E1692" t="s">
        <v>3144</v>
      </c>
      <c r="F1692" s="37" t="s">
        <v>3102</v>
      </c>
      <c r="G1692" s="18" t="str">
        <f t="shared" si="84"/>
        <v>Alfapeople</v>
      </c>
      <c r="H1692" s="18" t="s">
        <v>91</v>
      </c>
      <c r="I1692" s="18" t="s">
        <v>75</v>
      </c>
      <c r="J1692" t="s">
        <v>3141</v>
      </c>
      <c r="K1692" t="s">
        <v>3142</v>
      </c>
      <c r="L1692" s="79" t="s">
        <v>90</v>
      </c>
      <c r="M1692" s="79" t="s">
        <v>3105</v>
      </c>
      <c r="N1692" s="37" t="s">
        <v>3106</v>
      </c>
      <c r="O1692" s="37" t="s">
        <v>3111</v>
      </c>
      <c r="P1692" s="37" t="s">
        <v>3143</v>
      </c>
      <c r="Q1692" s="43" t="s">
        <v>3144</v>
      </c>
      <c r="R1692" s="80" t="s">
        <v>3109</v>
      </c>
      <c r="S1692" s="42">
        <v>260000</v>
      </c>
      <c r="T1692" s="84">
        <v>1</v>
      </c>
      <c r="U1692" s="83">
        <v>1</v>
      </c>
      <c r="V1692" s="45">
        <f>SUMIF(ResumenCotizacion!$C:$C,E1692,ResumenCotizacion!$P:$P)</f>
        <v>0</v>
      </c>
      <c r="W1692" s="75">
        <f>IF(H1692="USD",S1692*SolCotizacion!$J$18,S1692)</f>
        <v>260000</v>
      </c>
      <c r="X1692" s="3">
        <f>ROUND(W1692/(1-VLOOKUP("Total porcentaje:",ResumenCotizacion!$F:$H,3,0)),2)</f>
        <v>260000</v>
      </c>
      <c r="Y1692" s="3">
        <f t="shared" si="83"/>
        <v>0</v>
      </c>
    </row>
    <row r="1693" spans="1:25" ht="14.25" x14ac:dyDescent="0.2">
      <c r="A1693" s="18" t="str">
        <f t="shared" si="81"/>
        <v>AlfapeopleCanalIT-SW-05-03</v>
      </c>
      <c r="B1693" s="18" t="str">
        <f t="shared" si="82"/>
        <v>IT-SW-05-03Canal</v>
      </c>
      <c r="C1693"/>
      <c r="D1693" s="18" t="s">
        <v>3190</v>
      </c>
      <c r="E1693" t="s">
        <v>3145</v>
      </c>
      <c r="F1693" s="37" t="s">
        <v>3102</v>
      </c>
      <c r="G1693" s="18" t="str">
        <f t="shared" si="84"/>
        <v>Alfapeople</v>
      </c>
      <c r="H1693" s="18" t="s">
        <v>91</v>
      </c>
      <c r="I1693" s="18" t="s">
        <v>75</v>
      </c>
      <c r="J1693" t="s">
        <v>3141</v>
      </c>
      <c r="K1693" t="s">
        <v>3142</v>
      </c>
      <c r="L1693" s="79" t="s">
        <v>90</v>
      </c>
      <c r="M1693" s="79" t="s">
        <v>3105</v>
      </c>
      <c r="N1693" s="37" t="s">
        <v>3113</v>
      </c>
      <c r="O1693" s="37" t="s">
        <v>3107</v>
      </c>
      <c r="P1693" s="37" t="s">
        <v>3143</v>
      </c>
      <c r="Q1693" s="43" t="s">
        <v>3145</v>
      </c>
      <c r="R1693" s="80" t="s">
        <v>3109</v>
      </c>
      <c r="S1693" s="42">
        <v>220000</v>
      </c>
      <c r="T1693" s="84">
        <v>1</v>
      </c>
      <c r="U1693" s="83">
        <v>1</v>
      </c>
      <c r="V1693" s="45">
        <f>SUMIF(ResumenCotizacion!$C:$C,E1693,ResumenCotizacion!$P:$P)</f>
        <v>0</v>
      </c>
      <c r="W1693" s="75">
        <f>IF(H1693="USD",S1693*SolCotizacion!$J$18,S1693)</f>
        <v>220000</v>
      </c>
      <c r="X1693" s="3">
        <f>ROUND(W1693/(1-VLOOKUP("Total porcentaje:",ResumenCotizacion!$F:$H,3,0)),2)</f>
        <v>220000</v>
      </c>
      <c r="Y1693" s="3">
        <f t="shared" si="83"/>
        <v>0</v>
      </c>
    </row>
    <row r="1694" spans="1:25" ht="14.25" x14ac:dyDescent="0.2">
      <c r="A1694" s="18" t="str">
        <f t="shared" si="81"/>
        <v>AlfapeopleCanalIT-SW-05-04</v>
      </c>
      <c r="B1694" s="18" t="str">
        <f t="shared" si="82"/>
        <v>IT-SW-05-04Canal</v>
      </c>
      <c r="C1694"/>
      <c r="D1694" s="18" t="s">
        <v>3190</v>
      </c>
      <c r="E1694" t="s">
        <v>3146</v>
      </c>
      <c r="F1694" s="37" t="s">
        <v>3102</v>
      </c>
      <c r="G1694" s="18" t="str">
        <f t="shared" si="84"/>
        <v>Alfapeople</v>
      </c>
      <c r="H1694" s="18" t="s">
        <v>91</v>
      </c>
      <c r="I1694" s="18" t="s">
        <v>75</v>
      </c>
      <c r="J1694" t="s">
        <v>3141</v>
      </c>
      <c r="K1694" t="s">
        <v>3142</v>
      </c>
      <c r="L1694" s="79" t="s">
        <v>90</v>
      </c>
      <c r="M1694" s="79" t="s">
        <v>3105</v>
      </c>
      <c r="N1694" s="37" t="s">
        <v>3113</v>
      </c>
      <c r="O1694" s="37" t="s">
        <v>3111</v>
      </c>
      <c r="P1694" s="37" t="s">
        <v>3143</v>
      </c>
      <c r="Q1694" s="43" t="s">
        <v>3146</v>
      </c>
      <c r="R1694" s="80" t="s">
        <v>3109</v>
      </c>
      <c r="S1694" s="42">
        <v>270000</v>
      </c>
      <c r="T1694" s="84">
        <v>1</v>
      </c>
      <c r="U1694" s="83">
        <v>1</v>
      </c>
      <c r="V1694" s="45">
        <f>SUMIF(ResumenCotizacion!$C:$C,E1694,ResumenCotizacion!$P:$P)</f>
        <v>0</v>
      </c>
      <c r="W1694" s="75">
        <f>IF(H1694="USD",S1694*SolCotizacion!$J$18,S1694)</f>
        <v>270000</v>
      </c>
      <c r="X1694" s="3">
        <f>ROUND(W1694/(1-VLOOKUP("Total porcentaje:",ResumenCotizacion!$F:$H,3,0)),2)</f>
        <v>270000</v>
      </c>
      <c r="Y1694" s="3">
        <f t="shared" si="83"/>
        <v>0</v>
      </c>
    </row>
    <row r="1695" spans="1:25" ht="14.25" x14ac:dyDescent="0.2">
      <c r="A1695" s="18" t="str">
        <f t="shared" si="81"/>
        <v>AlfapeopleCanalIT-SW-05-05</v>
      </c>
      <c r="B1695" s="18" t="str">
        <f t="shared" si="82"/>
        <v>IT-SW-05-05Canal</v>
      </c>
      <c r="C1695"/>
      <c r="D1695" s="18" t="s">
        <v>3190</v>
      </c>
      <c r="E1695" t="s">
        <v>3147</v>
      </c>
      <c r="F1695" s="37" t="s">
        <v>3102</v>
      </c>
      <c r="G1695" s="18" t="str">
        <f t="shared" si="84"/>
        <v>Alfapeople</v>
      </c>
      <c r="H1695" s="18" t="s">
        <v>91</v>
      </c>
      <c r="I1695" s="18" t="s">
        <v>75</v>
      </c>
      <c r="J1695" t="s">
        <v>3141</v>
      </c>
      <c r="K1695" t="s">
        <v>3142</v>
      </c>
      <c r="L1695" s="79" t="s">
        <v>90</v>
      </c>
      <c r="M1695" s="79" t="s">
        <v>3105</v>
      </c>
      <c r="N1695" s="37" t="s">
        <v>3116</v>
      </c>
      <c r="O1695" s="37" t="s">
        <v>3107</v>
      </c>
      <c r="P1695" s="37" t="s">
        <v>3143</v>
      </c>
      <c r="Q1695" s="43" t="s">
        <v>3147</v>
      </c>
      <c r="R1695" s="80" t="s">
        <v>3109</v>
      </c>
      <c r="S1695" s="42">
        <v>220000</v>
      </c>
      <c r="T1695" s="84">
        <v>1</v>
      </c>
      <c r="U1695" s="83">
        <v>1</v>
      </c>
      <c r="V1695" s="45">
        <f>SUMIF(ResumenCotizacion!$C:$C,E1695,ResumenCotizacion!$P:$P)</f>
        <v>0</v>
      </c>
      <c r="W1695" s="75">
        <f>IF(H1695="USD",S1695*SolCotizacion!$J$18,S1695)</f>
        <v>220000</v>
      </c>
      <c r="X1695" s="3">
        <f>ROUND(W1695/(1-VLOOKUP("Total porcentaje:",ResumenCotizacion!$F:$H,3,0)),2)</f>
        <v>220000</v>
      </c>
      <c r="Y1695" s="3">
        <f t="shared" si="83"/>
        <v>0</v>
      </c>
    </row>
    <row r="1696" spans="1:25" ht="14.25" x14ac:dyDescent="0.2">
      <c r="A1696" s="18" t="str">
        <f t="shared" si="81"/>
        <v>AlfapeopleCanalIT-SW-05-06</v>
      </c>
      <c r="B1696" s="18" t="str">
        <f t="shared" si="82"/>
        <v>IT-SW-05-06Canal</v>
      </c>
      <c r="C1696"/>
      <c r="D1696" s="18" t="s">
        <v>3190</v>
      </c>
      <c r="E1696" t="s">
        <v>3148</v>
      </c>
      <c r="F1696" s="37" t="s">
        <v>3102</v>
      </c>
      <c r="G1696" s="18" t="str">
        <f t="shared" si="84"/>
        <v>Alfapeople</v>
      </c>
      <c r="H1696" s="18" t="s">
        <v>91</v>
      </c>
      <c r="I1696" s="18" t="s">
        <v>75</v>
      </c>
      <c r="J1696" t="s">
        <v>3141</v>
      </c>
      <c r="K1696" t="s">
        <v>3142</v>
      </c>
      <c r="L1696" s="79" t="s">
        <v>90</v>
      </c>
      <c r="M1696" s="79" t="s">
        <v>3105</v>
      </c>
      <c r="N1696" s="37" t="s">
        <v>3116</v>
      </c>
      <c r="O1696" s="37" t="s">
        <v>3111</v>
      </c>
      <c r="P1696" s="37" t="s">
        <v>3143</v>
      </c>
      <c r="Q1696" s="43" t="s">
        <v>3148</v>
      </c>
      <c r="R1696" s="80" t="s">
        <v>3109</v>
      </c>
      <c r="S1696" s="42">
        <v>280000</v>
      </c>
      <c r="T1696" s="84">
        <v>1</v>
      </c>
      <c r="U1696" s="83">
        <v>1</v>
      </c>
      <c r="V1696" s="45">
        <f>SUMIF(ResumenCotizacion!$C:$C,E1696,ResumenCotizacion!$P:$P)</f>
        <v>0</v>
      </c>
      <c r="W1696" s="75">
        <f>IF(H1696="USD",S1696*SolCotizacion!$J$18,S1696)</f>
        <v>280000</v>
      </c>
      <c r="X1696" s="3">
        <f>ROUND(W1696/(1-VLOOKUP("Total porcentaje:",ResumenCotizacion!$F:$H,3,0)),2)</f>
        <v>280000</v>
      </c>
      <c r="Y1696" s="3">
        <f t="shared" si="83"/>
        <v>0</v>
      </c>
    </row>
    <row r="1697" spans="1:25" ht="14.25" x14ac:dyDescent="0.2">
      <c r="A1697" s="18" t="str">
        <f t="shared" si="81"/>
        <v>AlfapeopleCanalIT-SW-06-01</v>
      </c>
      <c r="B1697" s="18" t="str">
        <f t="shared" si="82"/>
        <v>IT-SW-06-01Canal</v>
      </c>
      <c r="C1697"/>
      <c r="D1697" s="18" t="s">
        <v>3190</v>
      </c>
      <c r="E1697" t="s">
        <v>3149</v>
      </c>
      <c r="F1697" s="37" t="s">
        <v>3102</v>
      </c>
      <c r="G1697" s="18" t="str">
        <f t="shared" si="84"/>
        <v>Alfapeople</v>
      </c>
      <c r="H1697" s="18" t="s">
        <v>91</v>
      </c>
      <c r="I1697" s="18" t="s">
        <v>75</v>
      </c>
      <c r="J1697" t="s">
        <v>3150</v>
      </c>
      <c r="K1697" t="s">
        <v>3151</v>
      </c>
      <c r="L1697" s="79" t="s">
        <v>90</v>
      </c>
      <c r="M1697" s="79" t="s">
        <v>3105</v>
      </c>
      <c r="N1697" s="37" t="s">
        <v>3106</v>
      </c>
      <c r="O1697" s="37" t="s">
        <v>3111</v>
      </c>
      <c r="P1697" s="37" t="s">
        <v>3143</v>
      </c>
      <c r="Q1697" s="43" t="s">
        <v>3149</v>
      </c>
      <c r="R1697" s="80" t="s">
        <v>3109</v>
      </c>
      <c r="S1697" s="42">
        <v>43680000</v>
      </c>
      <c r="T1697" s="84">
        <v>1</v>
      </c>
      <c r="U1697" s="83">
        <v>1</v>
      </c>
      <c r="V1697" s="45">
        <f>SUMIF(ResumenCotizacion!$C:$C,E1697,ResumenCotizacion!$P:$P)</f>
        <v>0</v>
      </c>
      <c r="W1697" s="75">
        <f>IF(H1697="USD",S1697*SolCotizacion!$J$18,S1697)</f>
        <v>43680000</v>
      </c>
      <c r="X1697" s="3">
        <f>ROUND(W1697/(1-VLOOKUP("Total porcentaje:",ResumenCotizacion!$F:$H,3,0)),2)</f>
        <v>43680000</v>
      </c>
      <c r="Y1697" s="3">
        <f t="shared" si="83"/>
        <v>0</v>
      </c>
    </row>
    <row r="1698" spans="1:25" ht="14.25" x14ac:dyDescent="0.2">
      <c r="A1698" s="18" t="str">
        <f t="shared" si="81"/>
        <v>AlfapeopleCanalIT-SW-06-02</v>
      </c>
      <c r="B1698" s="18" t="str">
        <f t="shared" si="82"/>
        <v>IT-SW-06-02Canal</v>
      </c>
      <c r="C1698"/>
      <c r="D1698" s="18" t="s">
        <v>3190</v>
      </c>
      <c r="E1698" t="s">
        <v>3152</v>
      </c>
      <c r="F1698" s="37" t="s">
        <v>3102</v>
      </c>
      <c r="G1698" s="18" t="str">
        <f t="shared" si="84"/>
        <v>Alfapeople</v>
      </c>
      <c r="H1698" s="18" t="s">
        <v>91</v>
      </c>
      <c r="I1698" s="18" t="s">
        <v>75</v>
      </c>
      <c r="J1698" t="s">
        <v>3150</v>
      </c>
      <c r="K1698" t="s">
        <v>3151</v>
      </c>
      <c r="L1698" s="79" t="s">
        <v>90</v>
      </c>
      <c r="M1698" s="79" t="s">
        <v>3105</v>
      </c>
      <c r="N1698" s="37" t="s">
        <v>3113</v>
      </c>
      <c r="O1698" s="37" t="s">
        <v>3111</v>
      </c>
      <c r="P1698" s="37" t="s">
        <v>3143</v>
      </c>
      <c r="Q1698" s="43" t="s">
        <v>3152</v>
      </c>
      <c r="R1698" s="80" t="s">
        <v>3109</v>
      </c>
      <c r="S1698" s="42">
        <v>43880000</v>
      </c>
      <c r="T1698" s="84">
        <v>1</v>
      </c>
      <c r="U1698" s="83">
        <v>1</v>
      </c>
      <c r="V1698" s="45">
        <f>SUMIF(ResumenCotizacion!$C:$C,E1698,ResumenCotizacion!$P:$P)</f>
        <v>0</v>
      </c>
      <c r="W1698" s="75">
        <f>IF(H1698="USD",S1698*SolCotizacion!$J$18,S1698)</f>
        <v>43880000</v>
      </c>
      <c r="X1698" s="3">
        <f>ROUND(W1698/(1-VLOOKUP("Total porcentaje:",ResumenCotizacion!$F:$H,3,0)),2)</f>
        <v>43880000</v>
      </c>
      <c r="Y1698" s="3">
        <f t="shared" si="83"/>
        <v>0</v>
      </c>
    </row>
    <row r="1699" spans="1:25" ht="14.25" x14ac:dyDescent="0.2">
      <c r="A1699" s="18" t="str">
        <f t="shared" si="81"/>
        <v>AlfapeopleCanalIT-SW-06-03</v>
      </c>
      <c r="B1699" s="18" t="str">
        <f t="shared" si="82"/>
        <v>IT-SW-06-03Canal</v>
      </c>
      <c r="C1699"/>
      <c r="D1699" s="18" t="s">
        <v>3190</v>
      </c>
      <c r="E1699" t="s">
        <v>3153</v>
      </c>
      <c r="F1699" s="37" t="s">
        <v>3102</v>
      </c>
      <c r="G1699" s="18" t="str">
        <f t="shared" si="84"/>
        <v>Alfapeople</v>
      </c>
      <c r="H1699" s="18" t="s">
        <v>91</v>
      </c>
      <c r="I1699" s="18" t="s">
        <v>75</v>
      </c>
      <c r="J1699" t="s">
        <v>3150</v>
      </c>
      <c r="K1699" t="s">
        <v>3151</v>
      </c>
      <c r="L1699" s="79" t="s">
        <v>90</v>
      </c>
      <c r="M1699" s="79" t="s">
        <v>3105</v>
      </c>
      <c r="N1699" s="37" t="s">
        <v>3116</v>
      </c>
      <c r="O1699" s="37" t="s">
        <v>3111</v>
      </c>
      <c r="P1699" s="37" t="s">
        <v>3143</v>
      </c>
      <c r="Q1699" s="43" t="s">
        <v>3153</v>
      </c>
      <c r="R1699" s="80" t="s">
        <v>3109</v>
      </c>
      <c r="S1699" s="42">
        <v>44080000</v>
      </c>
      <c r="T1699" s="84">
        <v>1</v>
      </c>
      <c r="U1699" s="83">
        <v>1</v>
      </c>
      <c r="V1699" s="45">
        <f>SUMIF(ResumenCotizacion!$C:$C,E1699,ResumenCotizacion!$P:$P)</f>
        <v>0</v>
      </c>
      <c r="W1699" s="75">
        <f>IF(H1699="USD",S1699*SolCotizacion!$J$18,S1699)</f>
        <v>44080000</v>
      </c>
      <c r="X1699" s="3">
        <f>ROUND(W1699/(1-VLOOKUP("Total porcentaje:",ResumenCotizacion!$F:$H,3,0)),2)</f>
        <v>44080000</v>
      </c>
      <c r="Y1699" s="3">
        <f t="shared" si="83"/>
        <v>0</v>
      </c>
    </row>
    <row r="1700" spans="1:25" ht="14.25" x14ac:dyDescent="0.2">
      <c r="A1700" s="18" t="str">
        <f t="shared" si="81"/>
        <v>AlfapeopleCanalIT-SW-07-01</v>
      </c>
      <c r="B1700" s="18" t="str">
        <f t="shared" si="82"/>
        <v>IT-SW-07-01Canal</v>
      </c>
      <c r="C1700"/>
      <c r="D1700" s="18" t="s">
        <v>3190</v>
      </c>
      <c r="E1700" t="s">
        <v>3154</v>
      </c>
      <c r="F1700" s="37" t="s">
        <v>3102</v>
      </c>
      <c r="G1700" s="18" t="str">
        <f t="shared" si="84"/>
        <v>Alfapeople</v>
      </c>
      <c r="H1700" s="18" t="s">
        <v>91</v>
      </c>
      <c r="I1700" s="18" t="s">
        <v>75</v>
      </c>
      <c r="J1700" t="s">
        <v>3155</v>
      </c>
      <c r="K1700" s="48" t="s">
        <v>28</v>
      </c>
      <c r="L1700" s="79" t="s">
        <v>90</v>
      </c>
      <c r="M1700" s="79" t="s">
        <v>3105</v>
      </c>
      <c r="N1700" s="37" t="s">
        <v>3106</v>
      </c>
      <c r="O1700" s="37" t="s">
        <v>3107</v>
      </c>
      <c r="P1700" s="37" t="s">
        <v>3156</v>
      </c>
      <c r="Q1700" s="43" t="s">
        <v>3154</v>
      </c>
      <c r="R1700" s="80" t="s">
        <v>3109</v>
      </c>
      <c r="S1700" s="42">
        <v>2722500</v>
      </c>
      <c r="T1700" s="37">
        <v>1</v>
      </c>
      <c r="U1700" s="83">
        <v>1</v>
      </c>
      <c r="V1700" s="45">
        <f>SUMIF(ResumenCotizacion!$C:$C,E1700,ResumenCotizacion!$P:$P)</f>
        <v>0</v>
      </c>
      <c r="W1700" s="75">
        <f>IF(H1700="USD",S1700*SolCotizacion!$J$18,S1700)</f>
        <v>2722500</v>
      </c>
      <c r="X1700" s="3">
        <f>ROUND(W1700/(1-VLOOKUP("Total porcentaje:",ResumenCotizacion!$F:$H,3,0)),2)</f>
        <v>2722500</v>
      </c>
      <c r="Y1700" s="3">
        <f t="shared" si="83"/>
        <v>0</v>
      </c>
    </row>
    <row r="1701" spans="1:25" ht="14.25" x14ac:dyDescent="0.2">
      <c r="A1701" s="18" t="str">
        <f t="shared" si="81"/>
        <v>AlfapeopleCanalIT-SW-07-02</v>
      </c>
      <c r="B1701" s="18" t="str">
        <f t="shared" si="82"/>
        <v>IT-SW-07-02Canal</v>
      </c>
      <c r="C1701"/>
      <c r="D1701" s="18" t="s">
        <v>3190</v>
      </c>
      <c r="E1701" t="s">
        <v>3157</v>
      </c>
      <c r="F1701" s="37" t="s">
        <v>3102</v>
      </c>
      <c r="G1701" s="18" t="str">
        <f t="shared" si="84"/>
        <v>Alfapeople</v>
      </c>
      <c r="H1701" s="18" t="s">
        <v>91</v>
      </c>
      <c r="I1701" s="18" t="s">
        <v>75</v>
      </c>
      <c r="J1701" t="s">
        <v>3155</v>
      </c>
      <c r="K1701" s="48" t="s">
        <v>28</v>
      </c>
      <c r="L1701" s="79" t="s">
        <v>90</v>
      </c>
      <c r="M1701" s="79" t="s">
        <v>3105</v>
      </c>
      <c r="N1701" s="37" t="s">
        <v>3106</v>
      </c>
      <c r="O1701" s="37" t="s">
        <v>3111</v>
      </c>
      <c r="P1701" s="37" t="s">
        <v>3156</v>
      </c>
      <c r="Q1701" s="43" t="s">
        <v>3157</v>
      </c>
      <c r="R1701" s="80" t="s">
        <v>3109</v>
      </c>
      <c r="S1701" s="42">
        <v>3150000</v>
      </c>
      <c r="T1701" s="37">
        <v>1</v>
      </c>
      <c r="U1701" s="83">
        <v>1</v>
      </c>
      <c r="V1701" s="45">
        <f>SUMIF(ResumenCotizacion!$C:$C,E1701,ResumenCotizacion!$P:$P)</f>
        <v>0</v>
      </c>
      <c r="W1701" s="75">
        <f>IF(H1701="USD",S1701*SolCotizacion!$J$18,S1701)</f>
        <v>3150000</v>
      </c>
      <c r="X1701" s="3">
        <f>ROUND(W1701/(1-VLOOKUP("Total porcentaje:",ResumenCotizacion!$F:$H,3,0)),2)</f>
        <v>3150000</v>
      </c>
      <c r="Y1701" s="3">
        <f t="shared" si="83"/>
        <v>0</v>
      </c>
    </row>
    <row r="1702" spans="1:25" ht="14.25" x14ac:dyDescent="0.2">
      <c r="A1702" s="18" t="str">
        <f t="shared" si="81"/>
        <v>AlfapeopleCanalIT-SW-07-03</v>
      </c>
      <c r="B1702" s="18" t="str">
        <f t="shared" si="82"/>
        <v>IT-SW-07-03Canal</v>
      </c>
      <c r="C1702"/>
      <c r="D1702" s="18" t="s">
        <v>3190</v>
      </c>
      <c r="E1702" t="s">
        <v>3158</v>
      </c>
      <c r="F1702" s="37" t="s">
        <v>3102</v>
      </c>
      <c r="G1702" s="18" t="str">
        <f t="shared" si="84"/>
        <v>Alfapeople</v>
      </c>
      <c r="H1702" s="18" t="s">
        <v>91</v>
      </c>
      <c r="I1702" s="18" t="s">
        <v>75</v>
      </c>
      <c r="J1702" t="s">
        <v>3155</v>
      </c>
      <c r="K1702" s="48" t="s">
        <v>28</v>
      </c>
      <c r="L1702" s="79" t="s">
        <v>90</v>
      </c>
      <c r="M1702" s="79" t="s">
        <v>3105</v>
      </c>
      <c r="N1702" s="37" t="s">
        <v>3113</v>
      </c>
      <c r="O1702" s="37" t="s">
        <v>3107</v>
      </c>
      <c r="P1702" s="37" t="s">
        <v>3156</v>
      </c>
      <c r="Q1702" s="43" t="s">
        <v>3158</v>
      </c>
      <c r="R1702" s="80" t="s">
        <v>3109</v>
      </c>
      <c r="S1702" s="42">
        <v>2722500</v>
      </c>
      <c r="T1702" s="37">
        <v>1</v>
      </c>
      <c r="U1702" s="83">
        <v>1</v>
      </c>
      <c r="V1702" s="45">
        <f>SUMIF(ResumenCotizacion!$C:$C,E1702,ResumenCotizacion!$P:$P)</f>
        <v>0</v>
      </c>
      <c r="W1702" s="75">
        <f>IF(H1702="USD",S1702*SolCotizacion!$J$18,S1702)</f>
        <v>2722500</v>
      </c>
      <c r="X1702" s="3">
        <f>ROUND(W1702/(1-VLOOKUP("Total porcentaje:",ResumenCotizacion!$F:$H,3,0)),2)</f>
        <v>2722500</v>
      </c>
      <c r="Y1702" s="3">
        <f t="shared" si="83"/>
        <v>0</v>
      </c>
    </row>
    <row r="1703" spans="1:25" ht="14.25" x14ac:dyDescent="0.2">
      <c r="A1703" s="18" t="str">
        <f t="shared" si="81"/>
        <v>AlfapeopleCanalIT-SW-07-04</v>
      </c>
      <c r="B1703" s="18" t="str">
        <f t="shared" si="82"/>
        <v>IT-SW-07-04Canal</v>
      </c>
      <c r="C1703"/>
      <c r="D1703" s="18" t="s">
        <v>3190</v>
      </c>
      <c r="E1703" t="s">
        <v>3159</v>
      </c>
      <c r="F1703" s="37" t="s">
        <v>3102</v>
      </c>
      <c r="G1703" s="18" t="str">
        <f t="shared" si="84"/>
        <v>Alfapeople</v>
      </c>
      <c r="H1703" s="18" t="s">
        <v>91</v>
      </c>
      <c r="I1703" s="18" t="s">
        <v>75</v>
      </c>
      <c r="J1703" t="s">
        <v>3155</v>
      </c>
      <c r="K1703" s="48" t="s">
        <v>28</v>
      </c>
      <c r="L1703" s="79" t="s">
        <v>90</v>
      </c>
      <c r="M1703" s="79" t="s">
        <v>3105</v>
      </c>
      <c r="N1703" s="37" t="s">
        <v>3113</v>
      </c>
      <c r="O1703" s="37" t="s">
        <v>3111</v>
      </c>
      <c r="P1703" s="37" t="s">
        <v>3156</v>
      </c>
      <c r="Q1703" s="43" t="s">
        <v>3159</v>
      </c>
      <c r="R1703" s="80" t="s">
        <v>3109</v>
      </c>
      <c r="S1703" s="42">
        <v>3320000</v>
      </c>
      <c r="T1703" s="37">
        <v>1</v>
      </c>
      <c r="U1703" s="83">
        <v>1</v>
      </c>
      <c r="V1703" s="45">
        <f>SUMIF(ResumenCotizacion!$C:$C,E1703,ResumenCotizacion!$P:$P)</f>
        <v>0</v>
      </c>
      <c r="W1703" s="75">
        <f>IF(H1703="USD",S1703*SolCotizacion!$J$18,S1703)</f>
        <v>3320000</v>
      </c>
      <c r="X1703" s="3">
        <f>ROUND(W1703/(1-VLOOKUP("Total porcentaje:",ResumenCotizacion!$F:$H,3,0)),2)</f>
        <v>3320000</v>
      </c>
      <c r="Y1703" s="3">
        <f t="shared" si="83"/>
        <v>0</v>
      </c>
    </row>
    <row r="1704" spans="1:25" ht="14.25" x14ac:dyDescent="0.2">
      <c r="A1704" s="18" t="str">
        <f t="shared" si="81"/>
        <v>AlfapeopleCanalIT-SW-07-05</v>
      </c>
      <c r="B1704" s="18" t="str">
        <f t="shared" si="82"/>
        <v>IT-SW-07-05Canal</v>
      </c>
      <c r="C1704"/>
      <c r="D1704" s="18" t="s">
        <v>3190</v>
      </c>
      <c r="E1704" t="s">
        <v>3160</v>
      </c>
      <c r="F1704" s="37" t="s">
        <v>3102</v>
      </c>
      <c r="G1704" s="18" t="str">
        <f t="shared" si="84"/>
        <v>Alfapeople</v>
      </c>
      <c r="H1704" s="18" t="s">
        <v>91</v>
      </c>
      <c r="I1704" s="18" t="s">
        <v>75</v>
      </c>
      <c r="J1704" t="s">
        <v>3155</v>
      </c>
      <c r="K1704" s="48" t="s">
        <v>28</v>
      </c>
      <c r="L1704" s="79" t="s">
        <v>90</v>
      </c>
      <c r="M1704" s="79" t="s">
        <v>3105</v>
      </c>
      <c r="N1704" s="37" t="s">
        <v>3116</v>
      </c>
      <c r="O1704" s="37" t="s">
        <v>3107</v>
      </c>
      <c r="P1704" s="37" t="s">
        <v>3156</v>
      </c>
      <c r="Q1704" s="43" t="s">
        <v>3160</v>
      </c>
      <c r="R1704" s="80" t="s">
        <v>3109</v>
      </c>
      <c r="S1704" s="42">
        <v>2722500</v>
      </c>
      <c r="T1704" s="37">
        <v>1</v>
      </c>
      <c r="U1704" s="83">
        <v>1</v>
      </c>
      <c r="V1704" s="45">
        <f>SUMIF(ResumenCotizacion!$C:$C,E1704,ResumenCotizacion!$P:$P)</f>
        <v>0</v>
      </c>
      <c r="W1704" s="75">
        <f>IF(H1704="USD",S1704*SolCotizacion!$J$18,S1704)</f>
        <v>2722500</v>
      </c>
      <c r="X1704" s="3">
        <f>ROUND(W1704/(1-VLOOKUP("Total porcentaje:",ResumenCotizacion!$F:$H,3,0)),2)</f>
        <v>2722500</v>
      </c>
      <c r="Y1704" s="3">
        <f t="shared" si="83"/>
        <v>0</v>
      </c>
    </row>
    <row r="1705" spans="1:25" ht="14.25" x14ac:dyDescent="0.2">
      <c r="A1705" s="18" t="str">
        <f t="shared" si="81"/>
        <v>AlfapeopleCanalIT-SW-07-06</v>
      </c>
      <c r="B1705" s="18" t="str">
        <f t="shared" si="82"/>
        <v>IT-SW-07-06Canal</v>
      </c>
      <c r="C1705"/>
      <c r="D1705" s="18" t="s">
        <v>3190</v>
      </c>
      <c r="E1705" t="s">
        <v>3161</v>
      </c>
      <c r="F1705" s="37" t="s">
        <v>3102</v>
      </c>
      <c r="G1705" s="18" t="str">
        <f t="shared" si="84"/>
        <v>Alfapeople</v>
      </c>
      <c r="H1705" s="18" t="s">
        <v>91</v>
      </c>
      <c r="I1705" s="18" t="s">
        <v>75</v>
      </c>
      <c r="J1705" t="s">
        <v>3155</v>
      </c>
      <c r="K1705" s="48" t="s">
        <v>28</v>
      </c>
      <c r="L1705" s="79" t="s">
        <v>90</v>
      </c>
      <c r="M1705" s="79" t="s">
        <v>3105</v>
      </c>
      <c r="N1705" s="37" t="s">
        <v>3116</v>
      </c>
      <c r="O1705" s="37" t="s">
        <v>3111</v>
      </c>
      <c r="P1705" s="37" t="s">
        <v>3156</v>
      </c>
      <c r="Q1705" s="43" t="s">
        <v>3161</v>
      </c>
      <c r="R1705" s="80" t="s">
        <v>3109</v>
      </c>
      <c r="S1705" s="42">
        <v>3500000</v>
      </c>
      <c r="T1705" s="37">
        <v>1</v>
      </c>
      <c r="U1705" s="83">
        <v>1</v>
      </c>
      <c r="V1705" s="45">
        <f>SUMIF(ResumenCotizacion!$C:$C,E1705,ResumenCotizacion!$P:$P)</f>
        <v>0</v>
      </c>
      <c r="W1705" s="75">
        <f>IF(H1705="USD",S1705*SolCotizacion!$J$18,S1705)</f>
        <v>3500000</v>
      </c>
      <c r="X1705" s="3">
        <f>ROUND(W1705/(1-VLOOKUP("Total porcentaje:",ResumenCotizacion!$F:$H,3,0)),2)</f>
        <v>3500000</v>
      </c>
      <c r="Y1705" s="3">
        <f t="shared" si="83"/>
        <v>0</v>
      </c>
    </row>
    <row r="1706" spans="1:25" ht="14.25" x14ac:dyDescent="0.2">
      <c r="A1706" s="18" t="str">
        <f t="shared" si="81"/>
        <v>AlfapeopleCanalIT-SW-08-01</v>
      </c>
      <c r="B1706" s="18" t="str">
        <f t="shared" si="82"/>
        <v>IT-SW-08-01Canal</v>
      </c>
      <c r="C1706"/>
      <c r="D1706" s="18" t="s">
        <v>3190</v>
      </c>
      <c r="E1706" t="s">
        <v>3162</v>
      </c>
      <c r="F1706" s="37" t="s">
        <v>3102</v>
      </c>
      <c r="G1706" s="18" t="str">
        <f t="shared" si="84"/>
        <v>Alfapeople</v>
      </c>
      <c r="H1706" s="18" t="s">
        <v>91</v>
      </c>
      <c r="I1706" s="18" t="s">
        <v>75</v>
      </c>
      <c r="J1706" t="s">
        <v>3163</v>
      </c>
      <c r="K1706" t="s">
        <v>3164</v>
      </c>
      <c r="L1706" s="79" t="s">
        <v>90</v>
      </c>
      <c r="M1706" s="79" t="s">
        <v>3105</v>
      </c>
      <c r="N1706" s="37" t="s">
        <v>3106</v>
      </c>
      <c r="O1706" s="37" t="s">
        <v>3107</v>
      </c>
      <c r="P1706" s="37" t="s">
        <v>3143</v>
      </c>
      <c r="Q1706" s="43" t="s">
        <v>3162</v>
      </c>
      <c r="R1706" s="80" t="s">
        <v>3109</v>
      </c>
      <c r="S1706" s="42">
        <v>195000</v>
      </c>
      <c r="T1706" s="84">
        <v>1</v>
      </c>
      <c r="U1706" s="83">
        <v>1</v>
      </c>
      <c r="V1706" s="45">
        <f>SUMIF(ResumenCotizacion!$C:$C,E1706,ResumenCotizacion!$P:$P)</f>
        <v>0</v>
      </c>
      <c r="W1706" s="75">
        <f>IF(H1706="USD",S1706*SolCotizacion!$J$18,S1706)</f>
        <v>195000</v>
      </c>
      <c r="X1706" s="3">
        <f>ROUND(W1706/(1-VLOOKUP("Total porcentaje:",ResumenCotizacion!$F:$H,3,0)),2)</f>
        <v>195000</v>
      </c>
      <c r="Y1706" s="3">
        <f t="shared" si="83"/>
        <v>0</v>
      </c>
    </row>
    <row r="1707" spans="1:25" ht="14.25" x14ac:dyDescent="0.2">
      <c r="A1707" s="18" t="str">
        <f t="shared" si="81"/>
        <v>AlfapeopleCanalIT-SW-08-02</v>
      </c>
      <c r="B1707" s="18" t="str">
        <f t="shared" si="82"/>
        <v>IT-SW-08-02Canal</v>
      </c>
      <c r="C1707"/>
      <c r="D1707" s="18" t="s">
        <v>3190</v>
      </c>
      <c r="E1707" t="s">
        <v>3165</v>
      </c>
      <c r="F1707" s="37" t="s">
        <v>3102</v>
      </c>
      <c r="G1707" s="18" t="str">
        <f t="shared" si="84"/>
        <v>Alfapeople</v>
      </c>
      <c r="H1707" s="18" t="s">
        <v>91</v>
      </c>
      <c r="I1707" s="18" t="s">
        <v>75</v>
      </c>
      <c r="J1707" t="s">
        <v>3163</v>
      </c>
      <c r="K1707" t="s">
        <v>3164</v>
      </c>
      <c r="L1707" s="79" t="s">
        <v>90</v>
      </c>
      <c r="M1707" s="79" t="s">
        <v>3105</v>
      </c>
      <c r="N1707" s="37" t="s">
        <v>3106</v>
      </c>
      <c r="O1707" s="37" t="s">
        <v>3111</v>
      </c>
      <c r="P1707" s="37" t="s">
        <v>3143</v>
      </c>
      <c r="Q1707" s="43" t="s">
        <v>3165</v>
      </c>
      <c r="R1707" s="80" t="s">
        <v>3109</v>
      </c>
      <c r="S1707" s="42">
        <v>195000</v>
      </c>
      <c r="T1707" s="84">
        <v>1</v>
      </c>
      <c r="U1707" s="83">
        <v>1</v>
      </c>
      <c r="V1707" s="45">
        <f>SUMIF(ResumenCotizacion!$C:$C,E1707,ResumenCotizacion!$P:$P)</f>
        <v>0</v>
      </c>
      <c r="W1707" s="75">
        <f>IF(H1707="USD",S1707*SolCotizacion!$J$18,S1707)</f>
        <v>195000</v>
      </c>
      <c r="X1707" s="3">
        <f>ROUND(W1707/(1-VLOOKUP("Total porcentaje:",ResumenCotizacion!$F:$H,3,0)),2)</f>
        <v>195000</v>
      </c>
      <c r="Y1707" s="3">
        <f t="shared" si="83"/>
        <v>0</v>
      </c>
    </row>
    <row r="1708" spans="1:25" ht="14.25" x14ac:dyDescent="0.2">
      <c r="A1708" s="18" t="str">
        <f t="shared" si="81"/>
        <v>AlfapeopleCanalIT-SW-08-03</v>
      </c>
      <c r="B1708" s="18" t="str">
        <f t="shared" si="82"/>
        <v>IT-SW-08-03Canal</v>
      </c>
      <c r="C1708"/>
      <c r="D1708" s="18" t="s">
        <v>3190</v>
      </c>
      <c r="E1708" t="s">
        <v>3166</v>
      </c>
      <c r="F1708" s="37" t="s">
        <v>3102</v>
      </c>
      <c r="G1708" s="18" t="str">
        <f t="shared" si="84"/>
        <v>Alfapeople</v>
      </c>
      <c r="H1708" s="18" t="s">
        <v>91</v>
      </c>
      <c r="I1708" s="18" t="s">
        <v>75</v>
      </c>
      <c r="J1708" t="s">
        <v>3163</v>
      </c>
      <c r="K1708" t="s">
        <v>3164</v>
      </c>
      <c r="L1708" s="79" t="s">
        <v>90</v>
      </c>
      <c r="M1708" s="79" t="s">
        <v>3105</v>
      </c>
      <c r="N1708" s="37" t="s">
        <v>3113</v>
      </c>
      <c r="O1708" s="37" t="s">
        <v>3107</v>
      </c>
      <c r="P1708" s="37" t="s">
        <v>3143</v>
      </c>
      <c r="Q1708" s="43" t="s">
        <v>3166</v>
      </c>
      <c r="R1708" s="80" t="s">
        <v>3109</v>
      </c>
      <c r="S1708" s="42">
        <v>195000</v>
      </c>
      <c r="T1708" s="84">
        <v>1</v>
      </c>
      <c r="U1708" s="83">
        <v>1</v>
      </c>
      <c r="V1708" s="45">
        <f>SUMIF(ResumenCotizacion!$C:$C,E1708,ResumenCotizacion!$P:$P)</f>
        <v>0</v>
      </c>
      <c r="W1708" s="75">
        <f>IF(H1708="USD",S1708*SolCotizacion!$J$18,S1708)</f>
        <v>195000</v>
      </c>
      <c r="X1708" s="3">
        <f>ROUND(W1708/(1-VLOOKUP("Total porcentaje:",ResumenCotizacion!$F:$H,3,0)),2)</f>
        <v>195000</v>
      </c>
      <c r="Y1708" s="3">
        <f t="shared" si="83"/>
        <v>0</v>
      </c>
    </row>
    <row r="1709" spans="1:25" ht="14.25" x14ac:dyDescent="0.2">
      <c r="A1709" s="18" t="str">
        <f t="shared" si="81"/>
        <v>AlfapeopleCanalIT-SW-08-04</v>
      </c>
      <c r="B1709" s="18" t="str">
        <f t="shared" si="82"/>
        <v>IT-SW-08-04Canal</v>
      </c>
      <c r="C1709"/>
      <c r="D1709" s="18" t="s">
        <v>3190</v>
      </c>
      <c r="E1709" t="s">
        <v>3167</v>
      </c>
      <c r="F1709" s="37" t="s">
        <v>3102</v>
      </c>
      <c r="G1709" s="18" t="str">
        <f t="shared" si="84"/>
        <v>Alfapeople</v>
      </c>
      <c r="H1709" s="18" t="s">
        <v>91</v>
      </c>
      <c r="I1709" s="18" t="s">
        <v>75</v>
      </c>
      <c r="J1709" t="s">
        <v>3163</v>
      </c>
      <c r="K1709" t="s">
        <v>3164</v>
      </c>
      <c r="L1709" s="79" t="s">
        <v>90</v>
      </c>
      <c r="M1709" s="79" t="s">
        <v>3105</v>
      </c>
      <c r="N1709" s="37" t="s">
        <v>3113</v>
      </c>
      <c r="O1709" s="37" t="s">
        <v>3111</v>
      </c>
      <c r="P1709" s="37" t="s">
        <v>3143</v>
      </c>
      <c r="Q1709" s="43" t="s">
        <v>3167</v>
      </c>
      <c r="R1709" s="80" t="s">
        <v>3109</v>
      </c>
      <c r="S1709" s="42">
        <v>195000</v>
      </c>
      <c r="T1709" s="84">
        <v>1</v>
      </c>
      <c r="U1709" s="83">
        <v>1</v>
      </c>
      <c r="V1709" s="45">
        <f>SUMIF(ResumenCotizacion!$C:$C,E1709,ResumenCotizacion!$P:$P)</f>
        <v>0</v>
      </c>
      <c r="W1709" s="75">
        <f>IF(H1709="USD",S1709*SolCotizacion!$J$18,S1709)</f>
        <v>195000</v>
      </c>
      <c r="X1709" s="3">
        <f>ROUND(W1709/(1-VLOOKUP("Total porcentaje:",ResumenCotizacion!$F:$H,3,0)),2)</f>
        <v>195000</v>
      </c>
      <c r="Y1709" s="3">
        <f t="shared" si="83"/>
        <v>0</v>
      </c>
    </row>
    <row r="1710" spans="1:25" ht="14.25" x14ac:dyDescent="0.2">
      <c r="A1710" s="18" t="str">
        <f t="shared" si="81"/>
        <v>AlfapeopleCanalIT-SW-08-05</v>
      </c>
      <c r="B1710" s="18" t="str">
        <f t="shared" si="82"/>
        <v>IT-SW-08-05Canal</v>
      </c>
      <c r="C1710"/>
      <c r="D1710" s="18" t="s">
        <v>3190</v>
      </c>
      <c r="E1710" t="s">
        <v>3168</v>
      </c>
      <c r="F1710" s="37" t="s">
        <v>3102</v>
      </c>
      <c r="G1710" s="18" t="str">
        <f t="shared" si="84"/>
        <v>Alfapeople</v>
      </c>
      <c r="H1710" s="18" t="s">
        <v>91</v>
      </c>
      <c r="I1710" s="18" t="s">
        <v>75</v>
      </c>
      <c r="J1710" t="s">
        <v>3163</v>
      </c>
      <c r="K1710" t="s">
        <v>3164</v>
      </c>
      <c r="L1710" s="79" t="s">
        <v>90</v>
      </c>
      <c r="M1710" s="79" t="s">
        <v>3105</v>
      </c>
      <c r="N1710" s="37" t="s">
        <v>3116</v>
      </c>
      <c r="O1710" s="37" t="s">
        <v>3107</v>
      </c>
      <c r="P1710" s="37" t="s">
        <v>3143</v>
      </c>
      <c r="Q1710" s="43" t="s">
        <v>3168</v>
      </c>
      <c r="R1710" s="80" t="s">
        <v>3109</v>
      </c>
      <c r="S1710" s="42">
        <v>195000</v>
      </c>
      <c r="T1710" s="84">
        <v>1</v>
      </c>
      <c r="U1710" s="83">
        <v>1</v>
      </c>
      <c r="V1710" s="45">
        <f>SUMIF(ResumenCotizacion!$C:$C,E1710,ResumenCotizacion!$P:$P)</f>
        <v>0</v>
      </c>
      <c r="W1710" s="75">
        <f>IF(H1710="USD",S1710*SolCotizacion!$J$18,S1710)</f>
        <v>195000</v>
      </c>
      <c r="X1710" s="3">
        <f>ROUND(W1710/(1-VLOOKUP("Total porcentaje:",ResumenCotizacion!$F:$H,3,0)),2)</f>
        <v>195000</v>
      </c>
      <c r="Y1710" s="3">
        <f t="shared" si="83"/>
        <v>0</v>
      </c>
    </row>
    <row r="1711" spans="1:25" ht="14.25" x14ac:dyDescent="0.2">
      <c r="A1711" s="18" t="str">
        <f t="shared" si="81"/>
        <v>AlfapeopleCanalIT-SW-08-06</v>
      </c>
      <c r="B1711" s="18" t="str">
        <f t="shared" si="82"/>
        <v>IT-SW-08-06Canal</v>
      </c>
      <c r="C1711"/>
      <c r="D1711" s="18" t="s">
        <v>3190</v>
      </c>
      <c r="E1711" t="s">
        <v>3169</v>
      </c>
      <c r="F1711" s="37" t="s">
        <v>3102</v>
      </c>
      <c r="G1711" s="18" t="str">
        <f t="shared" si="84"/>
        <v>Alfapeople</v>
      </c>
      <c r="H1711" s="18" t="s">
        <v>91</v>
      </c>
      <c r="I1711" s="18" t="s">
        <v>75</v>
      </c>
      <c r="J1711" t="s">
        <v>3163</v>
      </c>
      <c r="K1711" t="s">
        <v>3164</v>
      </c>
      <c r="L1711" s="79" t="s">
        <v>90</v>
      </c>
      <c r="M1711" s="79" t="s">
        <v>3105</v>
      </c>
      <c r="N1711" s="37" t="s">
        <v>3116</v>
      </c>
      <c r="O1711" s="37" t="s">
        <v>3111</v>
      </c>
      <c r="P1711" s="37" t="s">
        <v>3143</v>
      </c>
      <c r="Q1711" s="43" t="s">
        <v>3169</v>
      </c>
      <c r="R1711" s="80" t="s">
        <v>3109</v>
      </c>
      <c r="S1711" s="42">
        <v>195000</v>
      </c>
      <c r="T1711" s="84">
        <v>1</v>
      </c>
      <c r="U1711" s="83">
        <v>1</v>
      </c>
      <c r="V1711" s="45">
        <f>SUMIF(ResumenCotizacion!$C:$C,E1711,ResumenCotizacion!$P:$P)</f>
        <v>0</v>
      </c>
      <c r="W1711" s="75">
        <f>IF(H1711="USD",S1711*SolCotizacion!$J$18,S1711)</f>
        <v>195000</v>
      </c>
      <c r="X1711" s="3">
        <f>ROUND(W1711/(1-VLOOKUP("Total porcentaje:",ResumenCotizacion!$F:$H,3,0)),2)</f>
        <v>195000</v>
      </c>
      <c r="Y1711" s="3">
        <f t="shared" si="83"/>
        <v>0</v>
      </c>
    </row>
    <row r="1712" spans="1:25" ht="14.25" x14ac:dyDescent="0.2">
      <c r="A1712" s="18" t="str">
        <f t="shared" si="81"/>
        <v>AlfapeopleCanalIT-SW-09-01</v>
      </c>
      <c r="B1712" s="18" t="str">
        <f t="shared" si="82"/>
        <v>IT-SW-09-01Canal</v>
      </c>
      <c r="C1712"/>
      <c r="D1712" s="18" t="s">
        <v>3190</v>
      </c>
      <c r="E1712" t="s">
        <v>3170</v>
      </c>
      <c r="F1712" s="37" t="s">
        <v>3102</v>
      </c>
      <c r="G1712" s="18" t="str">
        <f t="shared" si="84"/>
        <v>Alfapeople</v>
      </c>
      <c r="H1712" s="18" t="s">
        <v>91</v>
      </c>
      <c r="I1712" s="18" t="s">
        <v>75</v>
      </c>
      <c r="J1712" t="s">
        <v>3171</v>
      </c>
      <c r="K1712" t="s">
        <v>3151</v>
      </c>
      <c r="L1712" s="79" t="s">
        <v>90</v>
      </c>
      <c r="M1712" s="79" t="s">
        <v>3105</v>
      </c>
      <c r="N1712" s="37" t="s">
        <v>3106</v>
      </c>
      <c r="O1712" s="37" t="s">
        <v>3111</v>
      </c>
      <c r="P1712" s="37" t="s">
        <v>3156</v>
      </c>
      <c r="Q1712" s="43" t="s">
        <v>3170</v>
      </c>
      <c r="R1712" s="80" t="s">
        <v>3109</v>
      </c>
      <c r="S1712" s="42">
        <v>43680000</v>
      </c>
      <c r="T1712" s="84">
        <v>1</v>
      </c>
      <c r="U1712" s="83">
        <v>1</v>
      </c>
      <c r="V1712" s="45">
        <f>SUMIF(ResumenCotizacion!$C:$C,E1712,ResumenCotizacion!$P:$P)</f>
        <v>0</v>
      </c>
      <c r="W1712" s="75">
        <f>IF(H1712="USD",S1712*SolCotizacion!$J$18,S1712)</f>
        <v>43680000</v>
      </c>
      <c r="X1712" s="3">
        <f>ROUND(W1712/(1-VLOOKUP("Total porcentaje:",ResumenCotizacion!$F:$H,3,0)),2)</f>
        <v>43680000</v>
      </c>
      <c r="Y1712" s="3">
        <f t="shared" si="83"/>
        <v>0</v>
      </c>
    </row>
    <row r="1713" spans="1:25" ht="14.25" x14ac:dyDescent="0.2">
      <c r="A1713" s="18" t="str">
        <f t="shared" si="81"/>
        <v>AlfapeopleCanalIT-SW-09-02</v>
      </c>
      <c r="B1713" s="18" t="str">
        <f t="shared" si="82"/>
        <v>IT-SW-09-02Canal</v>
      </c>
      <c r="C1713"/>
      <c r="D1713" s="18" t="s">
        <v>3190</v>
      </c>
      <c r="E1713" t="s">
        <v>3172</v>
      </c>
      <c r="F1713" s="37" t="s">
        <v>3102</v>
      </c>
      <c r="G1713" s="18" t="str">
        <f t="shared" si="84"/>
        <v>Alfapeople</v>
      </c>
      <c r="H1713" s="18" t="s">
        <v>91</v>
      </c>
      <c r="I1713" s="18" t="s">
        <v>75</v>
      </c>
      <c r="J1713" t="s">
        <v>3171</v>
      </c>
      <c r="K1713" t="s">
        <v>3151</v>
      </c>
      <c r="L1713" s="79" t="s">
        <v>90</v>
      </c>
      <c r="M1713" s="79" t="s">
        <v>3105</v>
      </c>
      <c r="N1713" s="37" t="s">
        <v>3113</v>
      </c>
      <c r="O1713" s="37" t="s">
        <v>3111</v>
      </c>
      <c r="P1713" s="37" t="s">
        <v>3156</v>
      </c>
      <c r="Q1713" s="43" t="s">
        <v>3172</v>
      </c>
      <c r="R1713" s="80" t="s">
        <v>3109</v>
      </c>
      <c r="S1713" s="42">
        <v>43880000</v>
      </c>
      <c r="T1713" s="84">
        <v>1</v>
      </c>
      <c r="U1713" s="83">
        <v>1</v>
      </c>
      <c r="V1713" s="45">
        <f>SUMIF(ResumenCotizacion!$C:$C,E1713,ResumenCotizacion!$P:$P)</f>
        <v>0</v>
      </c>
      <c r="W1713" s="75">
        <f>IF(H1713="USD",S1713*SolCotizacion!$J$18,S1713)</f>
        <v>43880000</v>
      </c>
      <c r="X1713" s="3">
        <f>ROUND(W1713/(1-VLOOKUP("Total porcentaje:",ResumenCotizacion!$F:$H,3,0)),2)</f>
        <v>43880000</v>
      </c>
      <c r="Y1713" s="3">
        <f t="shared" si="83"/>
        <v>0</v>
      </c>
    </row>
    <row r="1714" spans="1:25" ht="14.25" x14ac:dyDescent="0.2">
      <c r="A1714" s="18" t="str">
        <f t="shared" si="81"/>
        <v>AlfapeopleCanalIT-SW-09-03</v>
      </c>
      <c r="B1714" s="18" t="str">
        <f t="shared" si="82"/>
        <v>IT-SW-09-03Canal</v>
      </c>
      <c r="C1714"/>
      <c r="D1714" s="18" t="s">
        <v>3190</v>
      </c>
      <c r="E1714" t="s">
        <v>3173</v>
      </c>
      <c r="F1714" s="37" t="s">
        <v>3102</v>
      </c>
      <c r="G1714" s="18" t="str">
        <f t="shared" si="84"/>
        <v>Alfapeople</v>
      </c>
      <c r="H1714" s="18" t="s">
        <v>91</v>
      </c>
      <c r="I1714" s="18" t="s">
        <v>75</v>
      </c>
      <c r="J1714" t="s">
        <v>3171</v>
      </c>
      <c r="K1714" t="s">
        <v>3151</v>
      </c>
      <c r="L1714" s="79" t="s">
        <v>90</v>
      </c>
      <c r="M1714" s="79" t="s">
        <v>3105</v>
      </c>
      <c r="N1714" s="37" t="s">
        <v>3116</v>
      </c>
      <c r="O1714" s="37" t="s">
        <v>3111</v>
      </c>
      <c r="P1714" s="37" t="s">
        <v>3156</v>
      </c>
      <c r="Q1714" s="43" t="s">
        <v>3173</v>
      </c>
      <c r="R1714" s="80" t="s">
        <v>3109</v>
      </c>
      <c r="S1714" s="42">
        <v>44080000</v>
      </c>
      <c r="T1714" s="84">
        <v>1</v>
      </c>
      <c r="U1714" s="83">
        <v>1</v>
      </c>
      <c r="V1714" s="45">
        <f>SUMIF(ResumenCotizacion!$C:$C,E1714,ResumenCotizacion!$P:$P)</f>
        <v>0</v>
      </c>
      <c r="W1714" s="75">
        <f>IF(H1714="USD",S1714*SolCotizacion!$J$18,S1714)</f>
        <v>44080000</v>
      </c>
      <c r="X1714" s="3">
        <f>ROUND(W1714/(1-VLOOKUP("Total porcentaje:",ResumenCotizacion!$F:$H,3,0)),2)</f>
        <v>44080000</v>
      </c>
      <c r="Y1714" s="3">
        <f t="shared" si="83"/>
        <v>0</v>
      </c>
    </row>
    <row r="1715" spans="1:25" ht="14.25" x14ac:dyDescent="0.2">
      <c r="A1715" s="18" t="str">
        <f t="shared" si="81"/>
        <v>AlfapeopleCanalIT-SW-10-01</v>
      </c>
      <c r="B1715" s="18" t="str">
        <f t="shared" si="82"/>
        <v>IT-SW-10-01Canal</v>
      </c>
      <c r="C1715"/>
      <c r="D1715" s="18" t="s">
        <v>3190</v>
      </c>
      <c r="E1715" t="s">
        <v>3174</v>
      </c>
      <c r="F1715" s="37" t="s">
        <v>3102</v>
      </c>
      <c r="G1715" s="18" t="str">
        <f t="shared" si="84"/>
        <v>Alfapeople</v>
      </c>
      <c r="H1715" s="18" t="s">
        <v>91</v>
      </c>
      <c r="I1715" s="18" t="s">
        <v>75</v>
      </c>
      <c r="J1715" t="s">
        <v>3175</v>
      </c>
      <c r="K1715" t="s">
        <v>3142</v>
      </c>
      <c r="L1715" s="79" t="s">
        <v>90</v>
      </c>
      <c r="M1715" s="79" t="s">
        <v>3105</v>
      </c>
      <c r="N1715" s="37" t="s">
        <v>3113</v>
      </c>
      <c r="O1715" s="37" t="s">
        <v>3107</v>
      </c>
      <c r="P1715" s="37" t="s">
        <v>3156</v>
      </c>
      <c r="Q1715" s="43" t="s">
        <v>3174</v>
      </c>
      <c r="R1715" s="80" t="s">
        <v>3109</v>
      </c>
      <c r="S1715" s="42">
        <v>220000</v>
      </c>
      <c r="T1715" s="84">
        <v>1</v>
      </c>
      <c r="U1715" s="83">
        <v>1</v>
      </c>
      <c r="V1715" s="45">
        <f>SUMIF(ResumenCotizacion!$C:$C,E1715,ResumenCotizacion!$P:$P)</f>
        <v>0</v>
      </c>
      <c r="W1715" s="75">
        <f>IF(H1715="USD",S1715*SolCotizacion!$J$18,S1715)</f>
        <v>220000</v>
      </c>
      <c r="X1715" s="3">
        <f>ROUND(W1715/(1-VLOOKUP("Total porcentaje:",ResumenCotizacion!$F:$H,3,0)),2)</f>
        <v>220000</v>
      </c>
      <c r="Y1715" s="3">
        <f t="shared" si="83"/>
        <v>0</v>
      </c>
    </row>
    <row r="1716" spans="1:25" ht="14.25" x14ac:dyDescent="0.2">
      <c r="A1716" s="18" t="str">
        <f t="shared" si="81"/>
        <v>AlfapeopleCanalIT-SW-10-02</v>
      </c>
      <c r="B1716" s="18" t="str">
        <f t="shared" si="82"/>
        <v>IT-SW-10-02Canal</v>
      </c>
      <c r="C1716"/>
      <c r="D1716" s="18" t="s">
        <v>3190</v>
      </c>
      <c r="E1716" t="s">
        <v>3176</v>
      </c>
      <c r="F1716" s="37" t="s">
        <v>3102</v>
      </c>
      <c r="G1716" s="18" t="str">
        <f t="shared" si="84"/>
        <v>Alfapeople</v>
      </c>
      <c r="H1716" s="18" t="s">
        <v>91</v>
      </c>
      <c r="I1716" s="18" t="s">
        <v>75</v>
      </c>
      <c r="J1716" t="s">
        <v>3175</v>
      </c>
      <c r="K1716" t="s">
        <v>3142</v>
      </c>
      <c r="L1716" s="79" t="s">
        <v>90</v>
      </c>
      <c r="M1716" s="79" t="s">
        <v>3105</v>
      </c>
      <c r="N1716" s="37" t="s">
        <v>3113</v>
      </c>
      <c r="O1716" s="37" t="s">
        <v>3111</v>
      </c>
      <c r="P1716" s="37" t="s">
        <v>3156</v>
      </c>
      <c r="Q1716" s="43" t="s">
        <v>3176</v>
      </c>
      <c r="R1716" s="80" t="s">
        <v>3109</v>
      </c>
      <c r="S1716" s="42">
        <v>270000</v>
      </c>
      <c r="T1716" s="84">
        <v>1</v>
      </c>
      <c r="U1716" s="83">
        <v>1</v>
      </c>
      <c r="V1716" s="45">
        <f>SUMIF(ResumenCotizacion!$C:$C,E1716,ResumenCotizacion!$P:$P)</f>
        <v>0</v>
      </c>
      <c r="W1716" s="75">
        <f>IF(H1716="USD",S1716*SolCotizacion!$J$18,S1716)</f>
        <v>270000</v>
      </c>
      <c r="X1716" s="3">
        <f>ROUND(W1716/(1-VLOOKUP("Total porcentaje:",ResumenCotizacion!$F:$H,3,0)),2)</f>
        <v>270000</v>
      </c>
      <c r="Y1716" s="3">
        <f t="shared" si="83"/>
        <v>0</v>
      </c>
    </row>
    <row r="1717" spans="1:25" ht="14.25" x14ac:dyDescent="0.2">
      <c r="A1717" s="18" t="str">
        <f t="shared" si="81"/>
        <v>AlfapeopleCanalIT-SW-10-03</v>
      </c>
      <c r="B1717" s="18" t="str">
        <f t="shared" si="82"/>
        <v>IT-SW-10-03Canal</v>
      </c>
      <c r="C1717"/>
      <c r="D1717" s="18" t="s">
        <v>3190</v>
      </c>
      <c r="E1717" t="s">
        <v>3177</v>
      </c>
      <c r="F1717" s="37" t="s">
        <v>3102</v>
      </c>
      <c r="G1717" s="18" t="str">
        <f t="shared" si="84"/>
        <v>Alfapeople</v>
      </c>
      <c r="H1717" s="18" t="s">
        <v>91</v>
      </c>
      <c r="I1717" s="18" t="s">
        <v>75</v>
      </c>
      <c r="J1717" t="s">
        <v>3175</v>
      </c>
      <c r="K1717" t="s">
        <v>3142</v>
      </c>
      <c r="L1717" s="79" t="s">
        <v>90</v>
      </c>
      <c r="M1717" s="79" t="s">
        <v>3105</v>
      </c>
      <c r="N1717" s="37" t="s">
        <v>3106</v>
      </c>
      <c r="O1717" s="37" t="s">
        <v>3107</v>
      </c>
      <c r="P1717" s="37" t="s">
        <v>3156</v>
      </c>
      <c r="Q1717" s="43" t="s">
        <v>3177</v>
      </c>
      <c r="R1717" s="80" t="s">
        <v>3109</v>
      </c>
      <c r="S1717" s="42">
        <v>220000</v>
      </c>
      <c r="T1717" s="84">
        <v>1</v>
      </c>
      <c r="U1717" s="83">
        <v>1</v>
      </c>
      <c r="V1717" s="45">
        <f>SUMIF(ResumenCotizacion!$C:$C,E1717,ResumenCotizacion!$P:$P)</f>
        <v>0</v>
      </c>
      <c r="W1717" s="75">
        <f>IF(H1717="USD",S1717*SolCotizacion!$J$18,S1717)</f>
        <v>220000</v>
      </c>
      <c r="X1717" s="3">
        <f>ROUND(W1717/(1-VLOOKUP("Total porcentaje:",ResumenCotizacion!$F:$H,3,0)),2)</f>
        <v>220000</v>
      </c>
      <c r="Y1717" s="3">
        <f t="shared" si="83"/>
        <v>0</v>
      </c>
    </row>
    <row r="1718" spans="1:25" ht="14.25" x14ac:dyDescent="0.2">
      <c r="A1718" s="18" t="str">
        <f t="shared" si="81"/>
        <v>AlfapeopleCanalIT-SW-10-04</v>
      </c>
      <c r="B1718" s="18" t="str">
        <f t="shared" si="82"/>
        <v>IT-SW-10-04Canal</v>
      </c>
      <c r="C1718"/>
      <c r="D1718" s="18" t="s">
        <v>3190</v>
      </c>
      <c r="E1718" t="s">
        <v>3178</v>
      </c>
      <c r="F1718" s="37" t="s">
        <v>3102</v>
      </c>
      <c r="G1718" s="18" t="str">
        <f t="shared" si="84"/>
        <v>Alfapeople</v>
      </c>
      <c r="H1718" s="18" t="s">
        <v>91</v>
      </c>
      <c r="I1718" s="18" t="s">
        <v>75</v>
      </c>
      <c r="J1718" t="s">
        <v>3175</v>
      </c>
      <c r="K1718" t="s">
        <v>3142</v>
      </c>
      <c r="L1718" s="79" t="s">
        <v>90</v>
      </c>
      <c r="M1718" s="79" t="s">
        <v>3105</v>
      </c>
      <c r="N1718" s="37" t="s">
        <v>3116</v>
      </c>
      <c r="O1718" s="37" t="s">
        <v>3107</v>
      </c>
      <c r="P1718" s="37" t="s">
        <v>3156</v>
      </c>
      <c r="Q1718" s="43" t="s">
        <v>3178</v>
      </c>
      <c r="R1718" s="80" t="s">
        <v>3109</v>
      </c>
      <c r="S1718" s="42">
        <v>220000</v>
      </c>
      <c r="T1718" s="84">
        <v>1</v>
      </c>
      <c r="U1718" s="83">
        <v>1</v>
      </c>
      <c r="V1718" s="45">
        <f>SUMIF(ResumenCotizacion!$C:$C,E1718,ResumenCotizacion!$P:$P)</f>
        <v>0</v>
      </c>
      <c r="W1718" s="75">
        <f>IF(H1718="USD",S1718*SolCotizacion!$J$18,S1718)</f>
        <v>220000</v>
      </c>
      <c r="X1718" s="3">
        <f>ROUND(W1718/(1-VLOOKUP("Total porcentaje:",ResumenCotizacion!$F:$H,3,0)),2)</f>
        <v>220000</v>
      </c>
      <c r="Y1718" s="3">
        <f t="shared" si="83"/>
        <v>0</v>
      </c>
    </row>
    <row r="1719" spans="1:25" ht="14.25" x14ac:dyDescent="0.2">
      <c r="A1719" s="18" t="str">
        <f t="shared" si="81"/>
        <v>AlfapeopleCanalIT-SW-10-05</v>
      </c>
      <c r="B1719" s="18" t="str">
        <f t="shared" si="82"/>
        <v>IT-SW-10-05Canal</v>
      </c>
      <c r="C1719"/>
      <c r="D1719" s="18" t="s">
        <v>3190</v>
      </c>
      <c r="E1719" t="s">
        <v>3179</v>
      </c>
      <c r="F1719" s="37" t="s">
        <v>3102</v>
      </c>
      <c r="G1719" s="18" t="str">
        <f t="shared" si="84"/>
        <v>Alfapeople</v>
      </c>
      <c r="H1719" s="18" t="s">
        <v>91</v>
      </c>
      <c r="I1719" s="18" t="s">
        <v>75</v>
      </c>
      <c r="J1719" t="s">
        <v>3175</v>
      </c>
      <c r="K1719" t="s">
        <v>3142</v>
      </c>
      <c r="L1719" s="79" t="s">
        <v>90</v>
      </c>
      <c r="M1719" s="79" t="s">
        <v>3105</v>
      </c>
      <c r="N1719" s="37" t="s">
        <v>3116</v>
      </c>
      <c r="O1719" s="37" t="s">
        <v>3111</v>
      </c>
      <c r="P1719" s="37" t="s">
        <v>3156</v>
      </c>
      <c r="Q1719" s="43" t="s">
        <v>3179</v>
      </c>
      <c r="R1719" s="80" t="s">
        <v>3109</v>
      </c>
      <c r="S1719" s="42">
        <v>280000</v>
      </c>
      <c r="T1719" s="84">
        <v>1</v>
      </c>
      <c r="U1719" s="83">
        <v>1</v>
      </c>
      <c r="V1719" s="45">
        <f>SUMIF(ResumenCotizacion!$C:$C,E1719,ResumenCotizacion!$P:$P)</f>
        <v>0</v>
      </c>
      <c r="W1719" s="75">
        <f>IF(H1719="USD",S1719*SolCotizacion!$J$18,S1719)</f>
        <v>280000</v>
      </c>
      <c r="X1719" s="3">
        <f>ROUND(W1719/(1-VLOOKUP("Total porcentaje:",ResumenCotizacion!$F:$H,3,0)),2)</f>
        <v>280000</v>
      </c>
      <c r="Y1719" s="3">
        <f t="shared" si="83"/>
        <v>0</v>
      </c>
    </row>
    <row r="1720" spans="1:25" ht="14.25" x14ac:dyDescent="0.2">
      <c r="A1720" s="18" t="str">
        <f t="shared" si="81"/>
        <v>AlfapeopleCanalIT-SW-10-06</v>
      </c>
      <c r="B1720" s="18" t="str">
        <f t="shared" si="82"/>
        <v>IT-SW-10-06Canal</v>
      </c>
      <c r="C1720"/>
      <c r="D1720" s="18" t="s">
        <v>3190</v>
      </c>
      <c r="E1720" t="s">
        <v>3180</v>
      </c>
      <c r="F1720" s="37" t="s">
        <v>3102</v>
      </c>
      <c r="G1720" s="18" t="str">
        <f t="shared" si="84"/>
        <v>Alfapeople</v>
      </c>
      <c r="H1720" s="18" t="s">
        <v>91</v>
      </c>
      <c r="I1720" s="18" t="s">
        <v>75</v>
      </c>
      <c r="J1720" t="s">
        <v>3175</v>
      </c>
      <c r="K1720" t="s">
        <v>3142</v>
      </c>
      <c r="L1720" s="79" t="s">
        <v>90</v>
      </c>
      <c r="M1720" s="79" t="s">
        <v>3105</v>
      </c>
      <c r="N1720" s="37" t="s">
        <v>3106</v>
      </c>
      <c r="O1720" s="37" t="s">
        <v>3111</v>
      </c>
      <c r="P1720" s="37" t="s">
        <v>3156</v>
      </c>
      <c r="Q1720" s="43" t="s">
        <v>3180</v>
      </c>
      <c r="R1720" s="80" t="s">
        <v>3109</v>
      </c>
      <c r="S1720" s="42">
        <v>240000</v>
      </c>
      <c r="T1720" s="84">
        <v>1</v>
      </c>
      <c r="U1720" s="83">
        <v>1</v>
      </c>
      <c r="V1720" s="45">
        <f>SUMIF(ResumenCotizacion!$C:$C,E1720,ResumenCotizacion!$P:$P)</f>
        <v>0</v>
      </c>
      <c r="W1720" s="75">
        <f>IF(H1720="USD",S1720*SolCotizacion!$J$18,S1720)</f>
        <v>240000</v>
      </c>
      <c r="X1720" s="3">
        <f>ROUND(W1720/(1-VLOOKUP("Total porcentaje:",ResumenCotizacion!$F:$H,3,0)),2)</f>
        <v>240000</v>
      </c>
      <c r="Y1720" s="3">
        <f t="shared" si="83"/>
        <v>0</v>
      </c>
    </row>
    <row r="1721" spans="1:25" ht="14.25" x14ac:dyDescent="0.2">
      <c r="A1721" s="18" t="str">
        <f t="shared" si="81"/>
        <v>AlfapeopleCanalIT-SW-11-01</v>
      </c>
      <c r="B1721" s="18" t="str">
        <f t="shared" si="82"/>
        <v>IT-SW-11-01Canal</v>
      </c>
      <c r="C1721"/>
      <c r="D1721" s="18" t="s">
        <v>3190</v>
      </c>
      <c r="E1721" t="s">
        <v>3181</v>
      </c>
      <c r="F1721" s="37" t="s">
        <v>3102</v>
      </c>
      <c r="G1721" s="18" t="str">
        <f t="shared" si="84"/>
        <v>Alfapeople</v>
      </c>
      <c r="H1721" s="18" t="s">
        <v>91</v>
      </c>
      <c r="I1721" s="18" t="s">
        <v>75</v>
      </c>
      <c r="J1721" t="s">
        <v>3182</v>
      </c>
      <c r="K1721" t="s">
        <v>3142</v>
      </c>
      <c r="L1721" s="79" t="s">
        <v>90</v>
      </c>
      <c r="M1721" s="79" t="s">
        <v>3105</v>
      </c>
      <c r="N1721" s="37" t="s">
        <v>3106</v>
      </c>
      <c r="O1721" s="37" t="s">
        <v>3111</v>
      </c>
      <c r="P1721" s="37" t="s">
        <v>3156</v>
      </c>
      <c r="Q1721" s="43" t="s">
        <v>3181</v>
      </c>
      <c r="R1721" s="80" t="s">
        <v>3109</v>
      </c>
      <c r="S1721" s="42">
        <v>240000</v>
      </c>
      <c r="T1721" s="84">
        <v>1</v>
      </c>
      <c r="U1721" s="83">
        <v>1</v>
      </c>
      <c r="V1721" s="45">
        <f>SUMIF(ResumenCotizacion!$C:$C,E1721,ResumenCotizacion!$P:$P)</f>
        <v>0</v>
      </c>
      <c r="W1721" s="75">
        <f>IF(H1721="USD",S1721*SolCotizacion!$J$18,S1721)</f>
        <v>240000</v>
      </c>
      <c r="X1721" s="3">
        <f>ROUND(W1721/(1-VLOOKUP("Total porcentaje:",ResumenCotizacion!$F:$H,3,0)),2)</f>
        <v>240000</v>
      </c>
      <c r="Y1721" s="3">
        <f t="shared" si="83"/>
        <v>0</v>
      </c>
    </row>
    <row r="1722" spans="1:25" ht="14.25" x14ac:dyDescent="0.2">
      <c r="A1722" s="18" t="str">
        <f t="shared" si="81"/>
        <v>AlfapeopleCanalIT-SW-11-02</v>
      </c>
      <c r="B1722" s="18" t="str">
        <f t="shared" si="82"/>
        <v>IT-SW-11-02Canal</v>
      </c>
      <c r="C1722"/>
      <c r="D1722" s="18" t="s">
        <v>3190</v>
      </c>
      <c r="E1722" t="s">
        <v>3183</v>
      </c>
      <c r="F1722" s="37" t="s">
        <v>3102</v>
      </c>
      <c r="G1722" s="18" t="str">
        <f t="shared" si="84"/>
        <v>Alfapeople</v>
      </c>
      <c r="H1722" s="18" t="s">
        <v>91</v>
      </c>
      <c r="I1722" s="18" t="s">
        <v>75</v>
      </c>
      <c r="J1722" t="s">
        <v>3182</v>
      </c>
      <c r="K1722" t="s">
        <v>3142</v>
      </c>
      <c r="L1722" s="79" t="s">
        <v>90</v>
      </c>
      <c r="M1722" s="79" t="s">
        <v>3105</v>
      </c>
      <c r="N1722" s="37" t="s">
        <v>3113</v>
      </c>
      <c r="O1722" s="37" t="s">
        <v>3107</v>
      </c>
      <c r="P1722" s="37" t="s">
        <v>3156</v>
      </c>
      <c r="Q1722" s="43" t="s">
        <v>3183</v>
      </c>
      <c r="R1722" s="80" t="s">
        <v>3109</v>
      </c>
      <c r="S1722" s="42">
        <v>220000</v>
      </c>
      <c r="T1722" s="84">
        <v>1</v>
      </c>
      <c r="U1722" s="83">
        <v>1</v>
      </c>
      <c r="V1722" s="45">
        <f>SUMIF(ResumenCotizacion!$C:$C,E1722,ResumenCotizacion!$P:$P)</f>
        <v>0</v>
      </c>
      <c r="W1722" s="75">
        <f>IF(H1722="USD",S1722*SolCotizacion!$J$18,S1722)</f>
        <v>220000</v>
      </c>
      <c r="X1722" s="3">
        <f>ROUND(W1722/(1-VLOOKUP("Total porcentaje:",ResumenCotizacion!$F:$H,3,0)),2)</f>
        <v>220000</v>
      </c>
      <c r="Y1722" s="3">
        <f t="shared" si="83"/>
        <v>0</v>
      </c>
    </row>
    <row r="1723" spans="1:25" ht="14.25" x14ac:dyDescent="0.2">
      <c r="A1723" s="18" t="str">
        <f t="shared" si="81"/>
        <v>AlfapeopleCanalIT-SW-11-03</v>
      </c>
      <c r="B1723" s="18" t="str">
        <f t="shared" si="82"/>
        <v>IT-SW-11-03Canal</v>
      </c>
      <c r="C1723"/>
      <c r="D1723" s="18" t="s">
        <v>3190</v>
      </c>
      <c r="E1723" t="s">
        <v>3184</v>
      </c>
      <c r="F1723" s="37" t="s">
        <v>3102</v>
      </c>
      <c r="G1723" s="18" t="str">
        <f t="shared" si="84"/>
        <v>Alfapeople</v>
      </c>
      <c r="H1723" s="18" t="s">
        <v>91</v>
      </c>
      <c r="I1723" s="18" t="s">
        <v>75</v>
      </c>
      <c r="J1723" t="s">
        <v>3182</v>
      </c>
      <c r="K1723" t="s">
        <v>3142</v>
      </c>
      <c r="L1723" s="79" t="s">
        <v>90</v>
      </c>
      <c r="M1723" s="79" t="s">
        <v>3105</v>
      </c>
      <c r="N1723" s="37" t="s">
        <v>3113</v>
      </c>
      <c r="O1723" s="37" t="s">
        <v>3111</v>
      </c>
      <c r="P1723" s="37" t="s">
        <v>3156</v>
      </c>
      <c r="Q1723" s="43" t="s">
        <v>3184</v>
      </c>
      <c r="R1723" s="80" t="s">
        <v>3109</v>
      </c>
      <c r="S1723" s="42">
        <v>280000</v>
      </c>
      <c r="T1723" s="84">
        <v>1</v>
      </c>
      <c r="U1723" s="83">
        <v>1</v>
      </c>
      <c r="V1723" s="45">
        <f>SUMIF(ResumenCotizacion!$C:$C,E1723,ResumenCotizacion!$P:$P)</f>
        <v>0</v>
      </c>
      <c r="W1723" s="75">
        <f>IF(H1723="USD",S1723*SolCotizacion!$J$18,S1723)</f>
        <v>280000</v>
      </c>
      <c r="X1723" s="3">
        <f>ROUND(W1723/(1-VLOOKUP("Total porcentaje:",ResumenCotizacion!$F:$H,3,0)),2)</f>
        <v>280000</v>
      </c>
      <c r="Y1723" s="3">
        <f t="shared" si="83"/>
        <v>0</v>
      </c>
    </row>
    <row r="1724" spans="1:25" ht="14.25" x14ac:dyDescent="0.2">
      <c r="A1724" s="18" t="str">
        <f t="shared" si="81"/>
        <v>AlfapeopleCanalIT-SW-11-04</v>
      </c>
      <c r="B1724" s="18" t="str">
        <f t="shared" si="82"/>
        <v>IT-SW-11-04Canal</v>
      </c>
      <c r="C1724"/>
      <c r="D1724" s="18" t="s">
        <v>3190</v>
      </c>
      <c r="E1724" t="s">
        <v>3185</v>
      </c>
      <c r="F1724" s="37" t="s">
        <v>3102</v>
      </c>
      <c r="G1724" s="18" t="str">
        <f t="shared" si="84"/>
        <v>Alfapeople</v>
      </c>
      <c r="H1724" s="18" t="s">
        <v>91</v>
      </c>
      <c r="I1724" s="18" t="s">
        <v>75</v>
      </c>
      <c r="J1724" t="s">
        <v>3182</v>
      </c>
      <c r="K1724" t="s">
        <v>3142</v>
      </c>
      <c r="L1724" s="79" t="s">
        <v>90</v>
      </c>
      <c r="M1724" s="79" t="s">
        <v>3105</v>
      </c>
      <c r="N1724" s="37" t="s">
        <v>3116</v>
      </c>
      <c r="O1724" s="37" t="s">
        <v>3107</v>
      </c>
      <c r="P1724" s="37" t="s">
        <v>3156</v>
      </c>
      <c r="Q1724" s="43" t="s">
        <v>3185</v>
      </c>
      <c r="R1724" s="80" t="s">
        <v>3109</v>
      </c>
      <c r="S1724" s="42">
        <v>220000</v>
      </c>
      <c r="T1724" s="84">
        <v>1</v>
      </c>
      <c r="U1724" s="83">
        <v>1</v>
      </c>
      <c r="V1724" s="45">
        <f>SUMIF(ResumenCotizacion!$C:$C,E1724,ResumenCotizacion!$P:$P)</f>
        <v>0</v>
      </c>
      <c r="W1724" s="75">
        <f>IF(H1724="USD",S1724*SolCotizacion!$J$18,S1724)</f>
        <v>220000</v>
      </c>
      <c r="X1724" s="3">
        <f>ROUND(W1724/(1-VLOOKUP("Total porcentaje:",ResumenCotizacion!$F:$H,3,0)),2)</f>
        <v>220000</v>
      </c>
      <c r="Y1724" s="3">
        <f t="shared" si="83"/>
        <v>0</v>
      </c>
    </row>
    <row r="1725" spans="1:25" ht="14.25" x14ac:dyDescent="0.2">
      <c r="A1725" s="18" t="str">
        <f t="shared" si="81"/>
        <v>AlfapeopleCanalIT-SW-11-05</v>
      </c>
      <c r="B1725" s="18" t="str">
        <f t="shared" si="82"/>
        <v>IT-SW-11-05Canal</v>
      </c>
      <c r="C1725"/>
      <c r="D1725" s="18" t="s">
        <v>3190</v>
      </c>
      <c r="E1725" t="s">
        <v>3186</v>
      </c>
      <c r="F1725" s="37" t="s">
        <v>3102</v>
      </c>
      <c r="G1725" s="18" t="str">
        <f t="shared" si="84"/>
        <v>Alfapeople</v>
      </c>
      <c r="H1725" s="18" t="s">
        <v>91</v>
      </c>
      <c r="I1725" s="18" t="s">
        <v>75</v>
      </c>
      <c r="J1725" t="s">
        <v>3182</v>
      </c>
      <c r="K1725" t="s">
        <v>3142</v>
      </c>
      <c r="L1725" s="79" t="s">
        <v>90</v>
      </c>
      <c r="M1725" s="79" t="s">
        <v>3105</v>
      </c>
      <c r="N1725" s="37" t="s">
        <v>3116</v>
      </c>
      <c r="O1725" s="37" t="s">
        <v>3111</v>
      </c>
      <c r="P1725" s="37" t="s">
        <v>3156</v>
      </c>
      <c r="Q1725" s="43" t="s">
        <v>3186</v>
      </c>
      <c r="R1725" s="80" t="s">
        <v>3109</v>
      </c>
      <c r="S1725" s="42">
        <v>260000</v>
      </c>
      <c r="T1725" s="84">
        <v>1</v>
      </c>
      <c r="U1725" s="83">
        <v>1</v>
      </c>
      <c r="V1725" s="45">
        <f>SUMIF(ResumenCotizacion!$C:$C,E1725,ResumenCotizacion!$P:$P)</f>
        <v>0</v>
      </c>
      <c r="W1725" s="75">
        <f>IF(H1725="USD",S1725*SolCotizacion!$J$18,S1725)</f>
        <v>260000</v>
      </c>
      <c r="X1725" s="3">
        <f>ROUND(W1725/(1-VLOOKUP("Total porcentaje:",ResumenCotizacion!$F:$H,3,0)),2)</f>
        <v>260000</v>
      </c>
      <c r="Y1725" s="3">
        <f t="shared" si="83"/>
        <v>0</v>
      </c>
    </row>
    <row r="1726" spans="1:25" ht="14.25" x14ac:dyDescent="0.2">
      <c r="A1726" s="18" t="str">
        <f t="shared" si="81"/>
        <v>AlfapeopleCanalIT-SW-11-06</v>
      </c>
      <c r="B1726" s="18" t="str">
        <f t="shared" si="82"/>
        <v>IT-SW-11-06Canal</v>
      </c>
      <c r="C1726"/>
      <c r="D1726" s="18" t="s">
        <v>3190</v>
      </c>
      <c r="E1726" t="s">
        <v>3187</v>
      </c>
      <c r="F1726" s="37" t="s">
        <v>3102</v>
      </c>
      <c r="G1726" s="18" t="str">
        <f t="shared" si="84"/>
        <v>Alfapeople</v>
      </c>
      <c r="H1726" s="18" t="s">
        <v>91</v>
      </c>
      <c r="I1726" s="18" t="s">
        <v>75</v>
      </c>
      <c r="J1726" t="s">
        <v>3182</v>
      </c>
      <c r="K1726" t="s">
        <v>3142</v>
      </c>
      <c r="L1726" s="79" t="s">
        <v>90</v>
      </c>
      <c r="M1726" s="79" t="s">
        <v>3105</v>
      </c>
      <c r="N1726" s="37" t="s">
        <v>3106</v>
      </c>
      <c r="O1726" s="37" t="s">
        <v>3107</v>
      </c>
      <c r="P1726" s="37" t="s">
        <v>3156</v>
      </c>
      <c r="Q1726" s="43" t="s">
        <v>3187</v>
      </c>
      <c r="R1726" s="80" t="s">
        <v>3109</v>
      </c>
      <c r="S1726" s="42">
        <v>220000</v>
      </c>
      <c r="T1726" s="84">
        <v>1</v>
      </c>
      <c r="U1726" s="83">
        <v>1</v>
      </c>
      <c r="V1726" s="45">
        <f>SUMIF(ResumenCotizacion!$C:$C,E1726,ResumenCotizacion!$P:$P)</f>
        <v>0</v>
      </c>
      <c r="W1726" s="75">
        <f>IF(H1726="USD",S1726*SolCotizacion!$J$18,S1726)</f>
        <v>220000</v>
      </c>
      <c r="X1726" s="3">
        <f>ROUND(W1726/(1-VLOOKUP("Total porcentaje:",ResumenCotizacion!$F:$H,3,0)),2)</f>
        <v>220000</v>
      </c>
      <c r="Y1726" s="3">
        <f t="shared" si="83"/>
        <v>0</v>
      </c>
    </row>
    <row r="1727" spans="1:25" ht="14.25" x14ac:dyDescent="0.2">
      <c r="A1727" s="18" t="str">
        <f t="shared" si="81"/>
        <v>ColsofCanalIT-SW-01-01</v>
      </c>
      <c r="B1727" s="18" t="str">
        <f t="shared" si="82"/>
        <v>IT-SW-01-01Canal</v>
      </c>
      <c r="C1727"/>
      <c r="D1727" s="18" t="s">
        <v>3191</v>
      </c>
      <c r="E1727" t="s">
        <v>3101</v>
      </c>
      <c r="F1727" s="37" t="s">
        <v>3102</v>
      </c>
      <c r="G1727" s="18" t="str">
        <f t="shared" si="84"/>
        <v>Colsof</v>
      </c>
      <c r="H1727" s="18" t="s">
        <v>91</v>
      </c>
      <c r="I1727" s="18" t="s">
        <v>75</v>
      </c>
      <c r="J1727" t="s">
        <v>3103</v>
      </c>
      <c r="K1727" t="s">
        <v>3104</v>
      </c>
      <c r="L1727" s="79" t="s">
        <v>90</v>
      </c>
      <c r="M1727" s="79" t="s">
        <v>3105</v>
      </c>
      <c r="N1727" s="37" t="s">
        <v>3106</v>
      </c>
      <c r="O1727" s="37" t="s">
        <v>3107</v>
      </c>
      <c r="P1727" s="37" t="s">
        <v>3108</v>
      </c>
      <c r="Q1727" s="43" t="s">
        <v>3101</v>
      </c>
      <c r="R1727" s="80" t="s">
        <v>3109</v>
      </c>
      <c r="S1727" s="42">
        <v>600000</v>
      </c>
      <c r="T1727" s="84">
        <v>1</v>
      </c>
      <c r="U1727" s="83">
        <v>1</v>
      </c>
      <c r="V1727" s="45">
        <f>SUMIF(ResumenCotizacion!$C:$C,E1727,ResumenCotizacion!$P:$P)</f>
        <v>0</v>
      </c>
      <c r="W1727" s="75">
        <f>IF(H1727="USD",S1727*SolCotizacion!$J$18,S1727)</f>
        <v>600000</v>
      </c>
      <c r="X1727" s="3">
        <f>ROUND(W1727/(1-VLOOKUP("Total porcentaje:",ResumenCotizacion!$F:$H,3,0)),2)</f>
        <v>600000</v>
      </c>
      <c r="Y1727" s="3">
        <f t="shared" si="83"/>
        <v>0</v>
      </c>
    </row>
    <row r="1728" spans="1:25" ht="14.25" x14ac:dyDescent="0.2">
      <c r="A1728" s="18" t="str">
        <f t="shared" si="81"/>
        <v>ColsofCanalIT-SW-01-02</v>
      </c>
      <c r="B1728" s="18" t="str">
        <f t="shared" si="82"/>
        <v>IT-SW-01-02Canal</v>
      </c>
      <c r="C1728"/>
      <c r="D1728" s="18" t="s">
        <v>3191</v>
      </c>
      <c r="E1728" t="s">
        <v>3110</v>
      </c>
      <c r="F1728" s="37" t="s">
        <v>3102</v>
      </c>
      <c r="G1728" s="18" t="str">
        <f t="shared" si="84"/>
        <v>Colsof</v>
      </c>
      <c r="H1728" s="18" t="s">
        <v>91</v>
      </c>
      <c r="I1728" s="18" t="s">
        <v>75</v>
      </c>
      <c r="J1728" t="s">
        <v>3103</v>
      </c>
      <c r="K1728" t="s">
        <v>3104</v>
      </c>
      <c r="L1728" s="79" t="s">
        <v>90</v>
      </c>
      <c r="M1728" s="79" t="s">
        <v>3105</v>
      </c>
      <c r="N1728" s="37" t="s">
        <v>3106</v>
      </c>
      <c r="O1728" s="37" t="s">
        <v>3111</v>
      </c>
      <c r="P1728" s="37" t="s">
        <v>3108</v>
      </c>
      <c r="Q1728" s="43" t="s">
        <v>3110</v>
      </c>
      <c r="R1728" s="80" t="s">
        <v>3109</v>
      </c>
      <c r="S1728" s="42">
        <v>720000</v>
      </c>
      <c r="T1728" s="84">
        <v>1</v>
      </c>
      <c r="U1728" s="83">
        <v>1</v>
      </c>
      <c r="V1728" s="45">
        <f>SUMIF(ResumenCotizacion!$C:$C,E1728,ResumenCotizacion!$P:$P)</f>
        <v>0</v>
      </c>
      <c r="W1728" s="75">
        <f>IF(H1728="USD",S1728*SolCotizacion!$J$18,S1728)</f>
        <v>720000</v>
      </c>
      <c r="X1728" s="3">
        <f>ROUND(W1728/(1-VLOOKUP("Total porcentaje:",ResumenCotizacion!$F:$H,3,0)),2)</f>
        <v>720000</v>
      </c>
      <c r="Y1728" s="3">
        <f t="shared" si="83"/>
        <v>0</v>
      </c>
    </row>
    <row r="1729" spans="1:25" ht="14.25" x14ac:dyDescent="0.2">
      <c r="A1729" s="18" t="str">
        <f t="shared" si="81"/>
        <v>ColsofCanalIT-SW-01-03</v>
      </c>
      <c r="B1729" s="18" t="str">
        <f t="shared" si="82"/>
        <v>IT-SW-01-03Canal</v>
      </c>
      <c r="C1729"/>
      <c r="D1729" s="18" t="s">
        <v>3191</v>
      </c>
      <c r="E1729" t="s">
        <v>3112</v>
      </c>
      <c r="F1729" s="37" t="s">
        <v>3102</v>
      </c>
      <c r="G1729" s="18" t="str">
        <f t="shared" si="84"/>
        <v>Colsof</v>
      </c>
      <c r="H1729" s="18" t="s">
        <v>91</v>
      </c>
      <c r="I1729" s="18" t="s">
        <v>75</v>
      </c>
      <c r="J1729" t="s">
        <v>3103</v>
      </c>
      <c r="K1729" t="s">
        <v>3104</v>
      </c>
      <c r="L1729" s="79" t="s">
        <v>90</v>
      </c>
      <c r="M1729" s="79" t="s">
        <v>3105</v>
      </c>
      <c r="N1729" s="37" t="s">
        <v>3113</v>
      </c>
      <c r="O1729" s="37" t="s">
        <v>3107</v>
      </c>
      <c r="P1729" s="37" t="s">
        <v>3108</v>
      </c>
      <c r="Q1729" s="43" t="s">
        <v>3112</v>
      </c>
      <c r="R1729" s="80" t="s">
        <v>3109</v>
      </c>
      <c r="S1729" s="42">
        <v>810000</v>
      </c>
      <c r="T1729" s="84">
        <v>1</v>
      </c>
      <c r="U1729" s="83">
        <v>1</v>
      </c>
      <c r="V1729" s="45">
        <f>SUMIF(ResumenCotizacion!$C:$C,E1729,ResumenCotizacion!$P:$P)</f>
        <v>0</v>
      </c>
      <c r="W1729" s="75">
        <f>IF(H1729="USD",S1729*SolCotizacion!$J$18,S1729)</f>
        <v>810000</v>
      </c>
      <c r="X1729" s="3">
        <f>ROUND(W1729/(1-VLOOKUP("Total porcentaje:",ResumenCotizacion!$F:$H,3,0)),2)</f>
        <v>810000</v>
      </c>
      <c r="Y1729" s="3">
        <f t="shared" si="83"/>
        <v>0</v>
      </c>
    </row>
    <row r="1730" spans="1:25" ht="14.25" x14ac:dyDescent="0.2">
      <c r="A1730" s="18" t="str">
        <f t="shared" ref="A1730:A1793" si="85">D1730&amp;F1730&amp;E1730</f>
        <v>ColsofCanalIT-SW-01-04</v>
      </c>
      <c r="B1730" s="18" t="str">
        <f t="shared" ref="B1730:B1793" si="86">E1730&amp;F1730</f>
        <v>IT-SW-01-04Canal</v>
      </c>
      <c r="C1730"/>
      <c r="D1730" s="18" t="s">
        <v>3191</v>
      </c>
      <c r="E1730" t="s">
        <v>3114</v>
      </c>
      <c r="F1730" s="37" t="s">
        <v>3102</v>
      </c>
      <c r="G1730" s="18" t="str">
        <f t="shared" si="84"/>
        <v>Colsof</v>
      </c>
      <c r="H1730" s="18" t="s">
        <v>91</v>
      </c>
      <c r="I1730" s="18" t="s">
        <v>75</v>
      </c>
      <c r="J1730" t="s">
        <v>3103</v>
      </c>
      <c r="K1730" t="s">
        <v>3104</v>
      </c>
      <c r="L1730" s="79" t="s">
        <v>90</v>
      </c>
      <c r="M1730" s="79" t="s">
        <v>3105</v>
      </c>
      <c r="N1730" s="37" t="s">
        <v>3113</v>
      </c>
      <c r="O1730" s="37" t="s">
        <v>3111</v>
      </c>
      <c r="P1730" s="37" t="s">
        <v>3108</v>
      </c>
      <c r="Q1730" s="43" t="s">
        <v>3114</v>
      </c>
      <c r="R1730" s="80" t="s">
        <v>3109</v>
      </c>
      <c r="S1730" s="42">
        <v>972000.00000000012</v>
      </c>
      <c r="T1730" s="84">
        <v>1</v>
      </c>
      <c r="U1730" s="83">
        <v>1</v>
      </c>
      <c r="V1730" s="45">
        <f>SUMIF(ResumenCotizacion!$C:$C,E1730,ResumenCotizacion!$P:$P)</f>
        <v>0</v>
      </c>
      <c r="W1730" s="75">
        <f>IF(H1730="USD",S1730*SolCotizacion!$J$18,S1730)</f>
        <v>972000.00000000012</v>
      </c>
      <c r="X1730" s="3">
        <f>ROUND(W1730/(1-VLOOKUP("Total porcentaje:",ResumenCotizacion!$F:$H,3,0)),2)</f>
        <v>972000</v>
      </c>
      <c r="Y1730" s="3">
        <f t="shared" si="83"/>
        <v>0</v>
      </c>
    </row>
    <row r="1731" spans="1:25" ht="14.25" x14ac:dyDescent="0.2">
      <c r="A1731" s="18" t="str">
        <f t="shared" si="85"/>
        <v>ColsofCanalIT-SW-01-05</v>
      </c>
      <c r="B1731" s="18" t="str">
        <f t="shared" si="86"/>
        <v>IT-SW-01-05Canal</v>
      </c>
      <c r="C1731"/>
      <c r="D1731" s="18" t="s">
        <v>3191</v>
      </c>
      <c r="E1731" t="s">
        <v>3115</v>
      </c>
      <c r="F1731" s="37" t="s">
        <v>3102</v>
      </c>
      <c r="G1731" s="18" t="str">
        <f t="shared" si="84"/>
        <v>Colsof</v>
      </c>
      <c r="H1731" s="18" t="s">
        <v>91</v>
      </c>
      <c r="I1731" s="18" t="s">
        <v>75</v>
      </c>
      <c r="J1731" t="s">
        <v>3103</v>
      </c>
      <c r="K1731" t="s">
        <v>3104</v>
      </c>
      <c r="L1731" s="79" t="s">
        <v>90</v>
      </c>
      <c r="M1731" s="79" t="s">
        <v>3105</v>
      </c>
      <c r="N1731" s="37" t="s">
        <v>3116</v>
      </c>
      <c r="O1731" s="37" t="s">
        <v>3107</v>
      </c>
      <c r="P1731" s="37" t="s">
        <v>3108</v>
      </c>
      <c r="Q1731" s="43" t="s">
        <v>3115</v>
      </c>
      <c r="R1731" s="80" t="s">
        <v>3109</v>
      </c>
      <c r="S1731" s="42">
        <v>1080000</v>
      </c>
      <c r="T1731" s="84">
        <v>1</v>
      </c>
      <c r="U1731" s="83">
        <v>1</v>
      </c>
      <c r="V1731" s="45">
        <f>SUMIF(ResumenCotizacion!$C:$C,E1731,ResumenCotizacion!$P:$P)</f>
        <v>0</v>
      </c>
      <c r="W1731" s="75">
        <f>IF(H1731="USD",S1731*SolCotizacion!$J$18,S1731)</f>
        <v>1080000</v>
      </c>
      <c r="X1731" s="3">
        <f>ROUND(W1731/(1-VLOOKUP("Total porcentaje:",ResumenCotizacion!$F:$H,3,0)),2)</f>
        <v>1080000</v>
      </c>
      <c r="Y1731" s="3">
        <f t="shared" ref="Y1731:Y1794" si="87">V1731*X1731</f>
        <v>0</v>
      </c>
    </row>
    <row r="1732" spans="1:25" ht="14.25" x14ac:dyDescent="0.2">
      <c r="A1732" s="18" t="str">
        <f t="shared" si="85"/>
        <v>ColsofCanalIT-SW-01-06</v>
      </c>
      <c r="B1732" s="18" t="str">
        <f t="shared" si="86"/>
        <v>IT-SW-01-06Canal</v>
      </c>
      <c r="C1732"/>
      <c r="D1732" s="18" t="s">
        <v>3191</v>
      </c>
      <c r="E1732" t="s">
        <v>3117</v>
      </c>
      <c r="F1732" s="37" t="s">
        <v>3102</v>
      </c>
      <c r="G1732" s="18" t="str">
        <f t="shared" si="84"/>
        <v>Colsof</v>
      </c>
      <c r="H1732" s="18" t="s">
        <v>91</v>
      </c>
      <c r="I1732" s="18" t="s">
        <v>75</v>
      </c>
      <c r="J1732" t="s">
        <v>3103</v>
      </c>
      <c r="K1732" t="s">
        <v>3104</v>
      </c>
      <c r="L1732" s="79" t="s">
        <v>90</v>
      </c>
      <c r="M1732" s="79" t="s">
        <v>3105</v>
      </c>
      <c r="N1732" s="37" t="s">
        <v>3116</v>
      </c>
      <c r="O1732" s="37" t="s">
        <v>3111</v>
      </c>
      <c r="P1732" s="37" t="s">
        <v>3108</v>
      </c>
      <c r="Q1732" s="43" t="s">
        <v>3117</v>
      </c>
      <c r="R1732" s="80" t="s">
        <v>3109</v>
      </c>
      <c r="S1732" s="42">
        <v>1296000</v>
      </c>
      <c r="T1732" s="84">
        <v>1</v>
      </c>
      <c r="U1732" s="83">
        <v>1</v>
      </c>
      <c r="V1732" s="45">
        <f>SUMIF(ResumenCotizacion!$C:$C,E1732,ResumenCotizacion!$P:$P)</f>
        <v>0</v>
      </c>
      <c r="W1732" s="75">
        <f>IF(H1732="USD",S1732*SolCotizacion!$J$18,S1732)</f>
        <v>1296000</v>
      </c>
      <c r="X1732" s="3">
        <f>ROUND(W1732/(1-VLOOKUP("Total porcentaje:",ResumenCotizacion!$F:$H,3,0)),2)</f>
        <v>1296000</v>
      </c>
      <c r="Y1732" s="3">
        <f t="shared" si="87"/>
        <v>0</v>
      </c>
    </row>
    <row r="1733" spans="1:25" ht="14.25" x14ac:dyDescent="0.2">
      <c r="A1733" s="18" t="str">
        <f t="shared" si="85"/>
        <v>ColsofCanalIT-SW-02-01</v>
      </c>
      <c r="B1733" s="18" t="str">
        <f t="shared" si="86"/>
        <v>IT-SW-02-01Canal</v>
      </c>
      <c r="C1733"/>
      <c r="D1733" s="18" t="s">
        <v>3191</v>
      </c>
      <c r="E1733" t="s">
        <v>3118</v>
      </c>
      <c r="F1733" s="37" t="s">
        <v>3102</v>
      </c>
      <c r="G1733" s="18" t="str">
        <f t="shared" si="84"/>
        <v>Colsof</v>
      </c>
      <c r="H1733" s="18" t="s">
        <v>91</v>
      </c>
      <c r="I1733" s="18" t="s">
        <v>75</v>
      </c>
      <c r="J1733" t="s">
        <v>3119</v>
      </c>
      <c r="K1733" t="s">
        <v>3120</v>
      </c>
      <c r="L1733" s="79" t="s">
        <v>90</v>
      </c>
      <c r="M1733" s="79" t="s">
        <v>3105</v>
      </c>
      <c r="N1733" s="37" t="s">
        <v>3106</v>
      </c>
      <c r="O1733" s="37" t="s">
        <v>3107</v>
      </c>
      <c r="P1733" s="37" t="s">
        <v>3108</v>
      </c>
      <c r="Q1733" s="43" t="s">
        <v>3118</v>
      </c>
      <c r="R1733" s="80" t="s">
        <v>3109</v>
      </c>
      <c r="S1733" s="42">
        <v>750000</v>
      </c>
      <c r="T1733" s="84">
        <v>1</v>
      </c>
      <c r="U1733" s="83">
        <v>1</v>
      </c>
      <c r="V1733" s="45">
        <f>SUMIF(ResumenCotizacion!$C:$C,E1733,ResumenCotizacion!$P:$P)</f>
        <v>0</v>
      </c>
      <c r="W1733" s="75">
        <f>IF(H1733="USD",S1733*SolCotizacion!$J$18,S1733)</f>
        <v>750000</v>
      </c>
      <c r="X1733" s="3">
        <f>ROUND(W1733/(1-VLOOKUP("Total porcentaje:",ResumenCotizacion!$F:$H,3,0)),2)</f>
        <v>750000</v>
      </c>
      <c r="Y1733" s="3">
        <f t="shared" si="87"/>
        <v>0</v>
      </c>
    </row>
    <row r="1734" spans="1:25" ht="14.25" x14ac:dyDescent="0.2">
      <c r="A1734" s="18" t="str">
        <f t="shared" si="85"/>
        <v>ColsofCanalIT-SW-02-02</v>
      </c>
      <c r="B1734" s="18" t="str">
        <f t="shared" si="86"/>
        <v>IT-SW-02-02Canal</v>
      </c>
      <c r="C1734"/>
      <c r="D1734" s="18" t="s">
        <v>3191</v>
      </c>
      <c r="E1734" t="s">
        <v>3121</v>
      </c>
      <c r="F1734" s="37" t="s">
        <v>3102</v>
      </c>
      <c r="G1734" s="18" t="str">
        <f t="shared" si="84"/>
        <v>Colsof</v>
      </c>
      <c r="H1734" s="18" t="s">
        <v>91</v>
      </c>
      <c r="I1734" s="18" t="s">
        <v>75</v>
      </c>
      <c r="J1734" t="s">
        <v>3119</v>
      </c>
      <c r="K1734" t="s">
        <v>3120</v>
      </c>
      <c r="L1734" s="79" t="s">
        <v>90</v>
      </c>
      <c r="M1734" s="79" t="s">
        <v>3105</v>
      </c>
      <c r="N1734" s="37" t="s">
        <v>3106</v>
      </c>
      <c r="O1734" s="37" t="s">
        <v>3111</v>
      </c>
      <c r="P1734" s="37" t="s">
        <v>3108</v>
      </c>
      <c r="Q1734" s="43" t="s">
        <v>3121</v>
      </c>
      <c r="R1734" s="80" t="s">
        <v>3109</v>
      </c>
      <c r="S1734" s="42">
        <v>1080000</v>
      </c>
      <c r="T1734" s="84">
        <v>1</v>
      </c>
      <c r="U1734" s="83">
        <v>1</v>
      </c>
      <c r="V1734" s="45">
        <f>SUMIF(ResumenCotizacion!$C:$C,E1734,ResumenCotizacion!$P:$P)</f>
        <v>0</v>
      </c>
      <c r="W1734" s="75">
        <f>IF(H1734="USD",S1734*SolCotizacion!$J$18,S1734)</f>
        <v>1080000</v>
      </c>
      <c r="X1734" s="3">
        <f>ROUND(W1734/(1-VLOOKUP("Total porcentaje:",ResumenCotizacion!$F:$H,3,0)),2)</f>
        <v>1080000</v>
      </c>
      <c r="Y1734" s="3">
        <f t="shared" si="87"/>
        <v>0</v>
      </c>
    </row>
    <row r="1735" spans="1:25" ht="14.25" x14ac:dyDescent="0.2">
      <c r="A1735" s="18" t="str">
        <f t="shared" si="85"/>
        <v>ColsofCanalIT-SW-02-03</v>
      </c>
      <c r="B1735" s="18" t="str">
        <f t="shared" si="86"/>
        <v>IT-SW-02-03Canal</v>
      </c>
      <c r="C1735"/>
      <c r="D1735" s="18" t="s">
        <v>3191</v>
      </c>
      <c r="E1735" t="s">
        <v>3122</v>
      </c>
      <c r="F1735" s="37" t="s">
        <v>3102</v>
      </c>
      <c r="G1735" s="18" t="str">
        <f t="shared" si="84"/>
        <v>Colsof</v>
      </c>
      <c r="H1735" s="18" t="s">
        <v>91</v>
      </c>
      <c r="I1735" s="18" t="s">
        <v>75</v>
      </c>
      <c r="J1735" t="s">
        <v>3119</v>
      </c>
      <c r="K1735" t="s">
        <v>3120</v>
      </c>
      <c r="L1735" s="79" t="s">
        <v>90</v>
      </c>
      <c r="M1735" s="79" t="s">
        <v>3105</v>
      </c>
      <c r="N1735" s="37" t="s">
        <v>3113</v>
      </c>
      <c r="O1735" s="37" t="s">
        <v>3107</v>
      </c>
      <c r="P1735" s="37" t="s">
        <v>3108</v>
      </c>
      <c r="Q1735" s="43" t="s">
        <v>3122</v>
      </c>
      <c r="R1735" s="80" t="s">
        <v>3109</v>
      </c>
      <c r="S1735" s="42">
        <v>1012500</v>
      </c>
      <c r="T1735" s="84">
        <v>1</v>
      </c>
      <c r="U1735" s="83">
        <v>1</v>
      </c>
      <c r="V1735" s="45">
        <f>SUMIF(ResumenCotizacion!$C:$C,E1735,ResumenCotizacion!$P:$P)</f>
        <v>0</v>
      </c>
      <c r="W1735" s="75">
        <f>IF(H1735="USD",S1735*SolCotizacion!$J$18,S1735)</f>
        <v>1012500</v>
      </c>
      <c r="X1735" s="3">
        <f>ROUND(W1735/(1-VLOOKUP("Total porcentaje:",ResumenCotizacion!$F:$H,3,0)),2)</f>
        <v>1012500</v>
      </c>
      <c r="Y1735" s="3">
        <f t="shared" si="87"/>
        <v>0</v>
      </c>
    </row>
    <row r="1736" spans="1:25" ht="14.25" x14ac:dyDescent="0.2">
      <c r="A1736" s="18" t="str">
        <f t="shared" si="85"/>
        <v>ColsofCanalIT-SW-02-04</v>
      </c>
      <c r="B1736" s="18" t="str">
        <f t="shared" si="86"/>
        <v>IT-SW-02-04Canal</v>
      </c>
      <c r="C1736"/>
      <c r="D1736" s="18" t="s">
        <v>3191</v>
      </c>
      <c r="E1736" t="s">
        <v>3123</v>
      </c>
      <c r="F1736" s="37" t="s">
        <v>3102</v>
      </c>
      <c r="G1736" s="18" t="str">
        <f t="shared" si="84"/>
        <v>Colsof</v>
      </c>
      <c r="H1736" s="18" t="s">
        <v>91</v>
      </c>
      <c r="I1736" s="18" t="s">
        <v>75</v>
      </c>
      <c r="J1736" t="s">
        <v>3119</v>
      </c>
      <c r="K1736" t="s">
        <v>3120</v>
      </c>
      <c r="L1736" s="79" t="s">
        <v>90</v>
      </c>
      <c r="M1736" s="79" t="s">
        <v>3105</v>
      </c>
      <c r="N1736" s="37" t="s">
        <v>3113</v>
      </c>
      <c r="O1736" s="37" t="s">
        <v>3111</v>
      </c>
      <c r="P1736" s="37" t="s">
        <v>3108</v>
      </c>
      <c r="Q1736" s="43" t="s">
        <v>3123</v>
      </c>
      <c r="R1736" s="80" t="s">
        <v>3109</v>
      </c>
      <c r="S1736" s="42">
        <v>1458000.0000000002</v>
      </c>
      <c r="T1736" s="84">
        <v>1</v>
      </c>
      <c r="U1736" s="83">
        <v>1</v>
      </c>
      <c r="V1736" s="45">
        <f>SUMIF(ResumenCotizacion!$C:$C,E1736,ResumenCotizacion!$P:$P)</f>
        <v>0</v>
      </c>
      <c r="W1736" s="75">
        <f>IF(H1736="USD",S1736*SolCotizacion!$J$18,S1736)</f>
        <v>1458000.0000000002</v>
      </c>
      <c r="X1736" s="3">
        <f>ROUND(W1736/(1-VLOOKUP("Total porcentaje:",ResumenCotizacion!$F:$H,3,0)),2)</f>
        <v>1458000</v>
      </c>
      <c r="Y1736" s="3">
        <f t="shared" si="87"/>
        <v>0</v>
      </c>
    </row>
    <row r="1737" spans="1:25" ht="14.25" x14ac:dyDescent="0.2">
      <c r="A1737" s="18" t="str">
        <f t="shared" si="85"/>
        <v>ColsofCanalIT-SW-02-05</v>
      </c>
      <c r="B1737" s="18" t="str">
        <f t="shared" si="86"/>
        <v>IT-SW-02-05Canal</v>
      </c>
      <c r="C1737"/>
      <c r="D1737" s="18" t="s">
        <v>3191</v>
      </c>
      <c r="E1737" t="s">
        <v>3124</v>
      </c>
      <c r="F1737" s="37" t="s">
        <v>3102</v>
      </c>
      <c r="G1737" s="18" t="str">
        <f t="shared" si="84"/>
        <v>Colsof</v>
      </c>
      <c r="H1737" s="18" t="s">
        <v>91</v>
      </c>
      <c r="I1737" s="18" t="s">
        <v>75</v>
      </c>
      <c r="J1737" t="s">
        <v>3119</v>
      </c>
      <c r="K1737" t="s">
        <v>3120</v>
      </c>
      <c r="L1737" s="79" t="s">
        <v>90</v>
      </c>
      <c r="M1737" s="79" t="s">
        <v>3105</v>
      </c>
      <c r="N1737" s="37" t="s">
        <v>3116</v>
      </c>
      <c r="O1737" s="37" t="s">
        <v>3107</v>
      </c>
      <c r="P1737" s="37" t="s">
        <v>3108</v>
      </c>
      <c r="Q1737" s="43" t="s">
        <v>3124</v>
      </c>
      <c r="R1737" s="80" t="s">
        <v>3109</v>
      </c>
      <c r="S1737" s="42">
        <v>1350000</v>
      </c>
      <c r="T1737" s="84">
        <v>1</v>
      </c>
      <c r="U1737" s="83">
        <v>1</v>
      </c>
      <c r="V1737" s="45">
        <f>SUMIF(ResumenCotizacion!$C:$C,E1737,ResumenCotizacion!$P:$P)</f>
        <v>0</v>
      </c>
      <c r="W1737" s="75">
        <f>IF(H1737="USD",S1737*SolCotizacion!$J$18,S1737)</f>
        <v>1350000</v>
      </c>
      <c r="X1737" s="3">
        <f>ROUND(W1737/(1-VLOOKUP("Total porcentaje:",ResumenCotizacion!$F:$H,3,0)),2)</f>
        <v>1350000</v>
      </c>
      <c r="Y1737" s="3">
        <f t="shared" si="87"/>
        <v>0</v>
      </c>
    </row>
    <row r="1738" spans="1:25" ht="14.25" x14ac:dyDescent="0.2">
      <c r="A1738" s="18" t="str">
        <f t="shared" si="85"/>
        <v>ColsofCanalIT-SW-02-06</v>
      </c>
      <c r="B1738" s="18" t="str">
        <f t="shared" si="86"/>
        <v>IT-SW-02-06Canal</v>
      </c>
      <c r="C1738"/>
      <c r="D1738" s="18" t="s">
        <v>3191</v>
      </c>
      <c r="E1738" t="s">
        <v>3125</v>
      </c>
      <c r="F1738" s="37" t="s">
        <v>3102</v>
      </c>
      <c r="G1738" s="18" t="str">
        <f t="shared" si="84"/>
        <v>Colsof</v>
      </c>
      <c r="H1738" s="18" t="s">
        <v>91</v>
      </c>
      <c r="I1738" s="18" t="s">
        <v>75</v>
      </c>
      <c r="J1738" t="s">
        <v>3119</v>
      </c>
      <c r="K1738" t="s">
        <v>3120</v>
      </c>
      <c r="L1738" s="79" t="s">
        <v>90</v>
      </c>
      <c r="M1738" s="79" t="s">
        <v>3105</v>
      </c>
      <c r="N1738" s="37" t="s">
        <v>3116</v>
      </c>
      <c r="O1738" s="37" t="s">
        <v>3111</v>
      </c>
      <c r="P1738" s="37" t="s">
        <v>3108</v>
      </c>
      <c r="Q1738" s="43" t="s">
        <v>3125</v>
      </c>
      <c r="R1738" s="80" t="s">
        <v>3109</v>
      </c>
      <c r="S1738" s="42">
        <v>1944000</v>
      </c>
      <c r="T1738" s="84">
        <v>1</v>
      </c>
      <c r="U1738" s="83">
        <v>1</v>
      </c>
      <c r="V1738" s="45">
        <f>SUMIF(ResumenCotizacion!$C:$C,E1738,ResumenCotizacion!$P:$P)</f>
        <v>0</v>
      </c>
      <c r="W1738" s="75">
        <f>IF(H1738="USD",S1738*SolCotizacion!$J$18,S1738)</f>
        <v>1944000</v>
      </c>
      <c r="X1738" s="3">
        <f>ROUND(W1738/(1-VLOOKUP("Total porcentaje:",ResumenCotizacion!$F:$H,3,0)),2)</f>
        <v>1944000</v>
      </c>
      <c r="Y1738" s="3">
        <f t="shared" si="87"/>
        <v>0</v>
      </c>
    </row>
    <row r="1739" spans="1:25" ht="14.25" x14ac:dyDescent="0.2">
      <c r="A1739" s="18" t="str">
        <f t="shared" si="85"/>
        <v>ColsofCanalIT-SW-03-01</v>
      </c>
      <c r="B1739" s="18" t="str">
        <f t="shared" si="86"/>
        <v>IT-SW-03-01Canal</v>
      </c>
      <c r="C1739"/>
      <c r="D1739" s="18" t="s">
        <v>3191</v>
      </c>
      <c r="E1739" t="s">
        <v>3126</v>
      </c>
      <c r="F1739" s="37" t="s">
        <v>3102</v>
      </c>
      <c r="G1739" s="18" t="str">
        <f t="shared" si="84"/>
        <v>Colsof</v>
      </c>
      <c r="H1739" s="18" t="s">
        <v>91</v>
      </c>
      <c r="I1739" s="18" t="s">
        <v>75</v>
      </c>
      <c r="J1739" t="s">
        <v>3127</v>
      </c>
      <c r="K1739" t="s">
        <v>3104</v>
      </c>
      <c r="L1739" s="79" t="s">
        <v>90</v>
      </c>
      <c r="M1739" s="79" t="s">
        <v>3105</v>
      </c>
      <c r="N1739" s="37" t="s">
        <v>3106</v>
      </c>
      <c r="O1739" s="37" t="s">
        <v>3107</v>
      </c>
      <c r="P1739" s="37" t="s">
        <v>3108</v>
      </c>
      <c r="Q1739" s="43" t="s">
        <v>3126</v>
      </c>
      <c r="R1739" s="80" t="s">
        <v>3109</v>
      </c>
      <c r="S1739" s="42">
        <v>810000</v>
      </c>
      <c r="T1739" s="84">
        <v>1</v>
      </c>
      <c r="U1739" s="83">
        <v>1</v>
      </c>
      <c r="V1739" s="45">
        <f>SUMIF(ResumenCotizacion!$C:$C,E1739,ResumenCotizacion!$P:$P)</f>
        <v>0</v>
      </c>
      <c r="W1739" s="75">
        <f>IF(H1739="USD",S1739*SolCotizacion!$J$18,S1739)</f>
        <v>810000</v>
      </c>
      <c r="X1739" s="3">
        <f>ROUND(W1739/(1-VLOOKUP("Total porcentaje:",ResumenCotizacion!$F:$H,3,0)),2)</f>
        <v>810000</v>
      </c>
      <c r="Y1739" s="3">
        <f t="shared" si="87"/>
        <v>0</v>
      </c>
    </row>
    <row r="1740" spans="1:25" ht="14.25" x14ac:dyDescent="0.2">
      <c r="A1740" s="18" t="str">
        <f t="shared" si="85"/>
        <v>ColsofCanalIT-SW-03-02</v>
      </c>
      <c r="B1740" s="18" t="str">
        <f t="shared" si="86"/>
        <v>IT-SW-03-02Canal</v>
      </c>
      <c r="C1740"/>
      <c r="D1740" s="18" t="s">
        <v>3191</v>
      </c>
      <c r="E1740" t="s">
        <v>3128</v>
      </c>
      <c r="F1740" s="37" t="s">
        <v>3102</v>
      </c>
      <c r="G1740" s="18" t="str">
        <f t="shared" si="84"/>
        <v>Colsof</v>
      </c>
      <c r="H1740" s="18" t="s">
        <v>91</v>
      </c>
      <c r="I1740" s="18" t="s">
        <v>75</v>
      </c>
      <c r="J1740" t="s">
        <v>3127</v>
      </c>
      <c r="K1740" t="s">
        <v>3104</v>
      </c>
      <c r="L1740" s="79" t="s">
        <v>90</v>
      </c>
      <c r="M1740" s="79" t="s">
        <v>3105</v>
      </c>
      <c r="N1740" s="37" t="s">
        <v>3106</v>
      </c>
      <c r="O1740" s="37" t="s">
        <v>3111</v>
      </c>
      <c r="P1740" s="37" t="s">
        <v>3108</v>
      </c>
      <c r="Q1740" s="43" t="s">
        <v>3128</v>
      </c>
      <c r="R1740" s="80" t="s">
        <v>3109</v>
      </c>
      <c r="S1740" s="42">
        <v>972000.00000000012</v>
      </c>
      <c r="T1740" s="84">
        <v>1</v>
      </c>
      <c r="U1740" s="83">
        <v>1</v>
      </c>
      <c r="V1740" s="45">
        <f>SUMIF(ResumenCotizacion!$C:$C,E1740,ResumenCotizacion!$P:$P)</f>
        <v>0</v>
      </c>
      <c r="W1740" s="75">
        <f>IF(H1740="USD",S1740*SolCotizacion!$J$18,S1740)</f>
        <v>972000.00000000012</v>
      </c>
      <c r="X1740" s="3">
        <f>ROUND(W1740/(1-VLOOKUP("Total porcentaje:",ResumenCotizacion!$F:$H,3,0)),2)</f>
        <v>972000</v>
      </c>
      <c r="Y1740" s="3">
        <f t="shared" si="87"/>
        <v>0</v>
      </c>
    </row>
    <row r="1741" spans="1:25" ht="14.25" x14ac:dyDescent="0.2">
      <c r="A1741" s="18" t="str">
        <f t="shared" si="85"/>
        <v>ColsofCanalIT-SW-03-03</v>
      </c>
      <c r="B1741" s="18" t="str">
        <f t="shared" si="86"/>
        <v>IT-SW-03-03Canal</v>
      </c>
      <c r="C1741"/>
      <c r="D1741" s="18" t="s">
        <v>3191</v>
      </c>
      <c r="E1741" t="s">
        <v>3129</v>
      </c>
      <c r="F1741" s="37" t="s">
        <v>3102</v>
      </c>
      <c r="G1741" s="18" t="str">
        <f t="shared" si="84"/>
        <v>Colsof</v>
      </c>
      <c r="H1741" s="18" t="s">
        <v>91</v>
      </c>
      <c r="I1741" s="18" t="s">
        <v>75</v>
      </c>
      <c r="J1741" t="s">
        <v>3127</v>
      </c>
      <c r="K1741" t="s">
        <v>3104</v>
      </c>
      <c r="L1741" s="79" t="s">
        <v>90</v>
      </c>
      <c r="M1741" s="79" t="s">
        <v>3105</v>
      </c>
      <c r="N1741" s="37" t="s">
        <v>3113</v>
      </c>
      <c r="O1741" s="37" t="s">
        <v>3107</v>
      </c>
      <c r="P1741" s="37" t="s">
        <v>3108</v>
      </c>
      <c r="Q1741" s="43" t="s">
        <v>3129</v>
      </c>
      <c r="R1741" s="80" t="s">
        <v>3109</v>
      </c>
      <c r="S1741" s="42">
        <v>1093500</v>
      </c>
      <c r="T1741" s="84">
        <v>1</v>
      </c>
      <c r="U1741" s="83">
        <v>1</v>
      </c>
      <c r="V1741" s="45">
        <f>SUMIF(ResumenCotizacion!$C:$C,E1741,ResumenCotizacion!$P:$P)</f>
        <v>0</v>
      </c>
      <c r="W1741" s="75">
        <f>IF(H1741="USD",S1741*SolCotizacion!$J$18,S1741)</f>
        <v>1093500</v>
      </c>
      <c r="X1741" s="3">
        <f>ROUND(W1741/(1-VLOOKUP("Total porcentaje:",ResumenCotizacion!$F:$H,3,0)),2)</f>
        <v>1093500</v>
      </c>
      <c r="Y1741" s="3">
        <f t="shared" si="87"/>
        <v>0</v>
      </c>
    </row>
    <row r="1742" spans="1:25" ht="14.25" x14ac:dyDescent="0.2">
      <c r="A1742" s="18" t="str">
        <f t="shared" si="85"/>
        <v>ColsofCanalIT-SW-03-04</v>
      </c>
      <c r="B1742" s="18" t="str">
        <f t="shared" si="86"/>
        <v>IT-SW-03-04Canal</v>
      </c>
      <c r="C1742"/>
      <c r="D1742" s="18" t="s">
        <v>3191</v>
      </c>
      <c r="E1742" t="s">
        <v>3130</v>
      </c>
      <c r="F1742" s="37" t="s">
        <v>3102</v>
      </c>
      <c r="G1742" s="18" t="str">
        <f t="shared" si="84"/>
        <v>Colsof</v>
      </c>
      <c r="H1742" s="18" t="s">
        <v>91</v>
      </c>
      <c r="I1742" s="18" t="s">
        <v>75</v>
      </c>
      <c r="J1742" t="s">
        <v>3127</v>
      </c>
      <c r="K1742" t="s">
        <v>3104</v>
      </c>
      <c r="L1742" s="79" t="s">
        <v>90</v>
      </c>
      <c r="M1742" s="79" t="s">
        <v>3105</v>
      </c>
      <c r="N1742" s="37" t="s">
        <v>3113</v>
      </c>
      <c r="O1742" s="37" t="s">
        <v>3111</v>
      </c>
      <c r="P1742" s="37" t="s">
        <v>3108</v>
      </c>
      <c r="Q1742" s="43" t="s">
        <v>3130</v>
      </c>
      <c r="R1742" s="80" t="s">
        <v>3109</v>
      </c>
      <c r="S1742" s="42">
        <v>1312200.0000000002</v>
      </c>
      <c r="T1742" s="84">
        <v>1</v>
      </c>
      <c r="U1742" s="83">
        <v>1</v>
      </c>
      <c r="V1742" s="45">
        <f>SUMIF(ResumenCotizacion!$C:$C,E1742,ResumenCotizacion!$P:$P)</f>
        <v>0</v>
      </c>
      <c r="W1742" s="75">
        <f>IF(H1742="USD",S1742*SolCotizacion!$J$18,S1742)</f>
        <v>1312200.0000000002</v>
      </c>
      <c r="X1742" s="3">
        <f>ROUND(W1742/(1-VLOOKUP("Total porcentaje:",ResumenCotizacion!$F:$H,3,0)),2)</f>
        <v>1312200</v>
      </c>
      <c r="Y1742" s="3">
        <f t="shared" si="87"/>
        <v>0</v>
      </c>
    </row>
    <row r="1743" spans="1:25" ht="14.25" x14ac:dyDescent="0.2">
      <c r="A1743" s="18" t="str">
        <f t="shared" si="85"/>
        <v>ColsofCanalIT-SW-03-05</v>
      </c>
      <c r="B1743" s="18" t="str">
        <f t="shared" si="86"/>
        <v>IT-SW-03-05Canal</v>
      </c>
      <c r="C1743"/>
      <c r="D1743" s="18" t="s">
        <v>3191</v>
      </c>
      <c r="E1743" t="s">
        <v>3131</v>
      </c>
      <c r="F1743" s="37" t="s">
        <v>3102</v>
      </c>
      <c r="G1743" s="18" t="str">
        <f t="shared" ref="G1743:G1806" si="88">D1743</f>
        <v>Colsof</v>
      </c>
      <c r="H1743" s="18" t="s">
        <v>91</v>
      </c>
      <c r="I1743" s="18" t="s">
        <v>75</v>
      </c>
      <c r="J1743" t="s">
        <v>3127</v>
      </c>
      <c r="K1743" t="s">
        <v>3104</v>
      </c>
      <c r="L1743" s="79" t="s">
        <v>90</v>
      </c>
      <c r="M1743" s="79" t="s">
        <v>3105</v>
      </c>
      <c r="N1743" s="37" t="s">
        <v>3116</v>
      </c>
      <c r="O1743" s="37" t="s">
        <v>3107</v>
      </c>
      <c r="P1743" s="37" t="s">
        <v>3108</v>
      </c>
      <c r="Q1743" s="43" t="s">
        <v>3131</v>
      </c>
      <c r="R1743" s="80" t="s">
        <v>3109</v>
      </c>
      <c r="S1743" s="42">
        <v>1458000</v>
      </c>
      <c r="T1743" s="84">
        <v>1</v>
      </c>
      <c r="U1743" s="83">
        <v>1</v>
      </c>
      <c r="V1743" s="45">
        <f>SUMIF(ResumenCotizacion!$C:$C,E1743,ResumenCotizacion!$P:$P)</f>
        <v>0</v>
      </c>
      <c r="W1743" s="75">
        <f>IF(H1743="USD",S1743*SolCotizacion!$J$18,S1743)</f>
        <v>1458000</v>
      </c>
      <c r="X1743" s="3">
        <f>ROUND(W1743/(1-VLOOKUP("Total porcentaje:",ResumenCotizacion!$F:$H,3,0)),2)</f>
        <v>1458000</v>
      </c>
      <c r="Y1743" s="3">
        <f t="shared" si="87"/>
        <v>0</v>
      </c>
    </row>
    <row r="1744" spans="1:25" ht="14.25" x14ac:dyDescent="0.2">
      <c r="A1744" s="18" t="str">
        <f t="shared" si="85"/>
        <v>ColsofCanalIT-SW-03-06</v>
      </c>
      <c r="B1744" s="18" t="str">
        <f t="shared" si="86"/>
        <v>IT-SW-03-06Canal</v>
      </c>
      <c r="C1744"/>
      <c r="D1744" s="18" t="s">
        <v>3191</v>
      </c>
      <c r="E1744" t="s">
        <v>3132</v>
      </c>
      <c r="F1744" s="37" t="s">
        <v>3102</v>
      </c>
      <c r="G1744" s="18" t="str">
        <f t="shared" si="88"/>
        <v>Colsof</v>
      </c>
      <c r="H1744" s="18" t="s">
        <v>91</v>
      </c>
      <c r="I1744" s="18" t="s">
        <v>75</v>
      </c>
      <c r="J1744" t="s">
        <v>3127</v>
      </c>
      <c r="K1744" t="s">
        <v>3104</v>
      </c>
      <c r="L1744" s="79" t="s">
        <v>90</v>
      </c>
      <c r="M1744" s="79" t="s">
        <v>3105</v>
      </c>
      <c r="N1744" s="37" t="s">
        <v>3116</v>
      </c>
      <c r="O1744" s="37" t="s">
        <v>3111</v>
      </c>
      <c r="P1744" s="37" t="s">
        <v>3108</v>
      </c>
      <c r="Q1744" s="43" t="s">
        <v>3132</v>
      </c>
      <c r="R1744" s="80" t="s">
        <v>3109</v>
      </c>
      <c r="S1744" s="42">
        <v>1749600</v>
      </c>
      <c r="T1744" s="84">
        <v>1</v>
      </c>
      <c r="U1744" s="83">
        <v>1</v>
      </c>
      <c r="V1744" s="45">
        <f>SUMIF(ResumenCotizacion!$C:$C,E1744,ResumenCotizacion!$P:$P)</f>
        <v>0</v>
      </c>
      <c r="W1744" s="75">
        <f>IF(H1744="USD",S1744*SolCotizacion!$J$18,S1744)</f>
        <v>1749600</v>
      </c>
      <c r="X1744" s="3">
        <f>ROUND(W1744/(1-VLOOKUP("Total porcentaje:",ResumenCotizacion!$F:$H,3,0)),2)</f>
        <v>1749600</v>
      </c>
      <c r="Y1744" s="3">
        <f t="shared" si="87"/>
        <v>0</v>
      </c>
    </row>
    <row r="1745" spans="1:25" ht="14.25" x14ac:dyDescent="0.2">
      <c r="A1745" s="18" t="str">
        <f t="shared" si="85"/>
        <v>ColsofCanalIT-SW-04-01</v>
      </c>
      <c r="B1745" s="18" t="str">
        <f t="shared" si="86"/>
        <v>IT-SW-04-01Canal</v>
      </c>
      <c r="C1745"/>
      <c r="D1745" s="18" t="s">
        <v>3191</v>
      </c>
      <c r="E1745" t="s">
        <v>3133</v>
      </c>
      <c r="F1745" s="37" t="s">
        <v>3102</v>
      </c>
      <c r="G1745" s="18" t="str">
        <f t="shared" si="88"/>
        <v>Colsof</v>
      </c>
      <c r="H1745" s="18" t="s">
        <v>91</v>
      </c>
      <c r="I1745" s="18" t="s">
        <v>75</v>
      </c>
      <c r="J1745" t="s">
        <v>3134</v>
      </c>
      <c r="K1745" t="s">
        <v>3120</v>
      </c>
      <c r="L1745" s="79" t="s">
        <v>90</v>
      </c>
      <c r="M1745" s="79" t="s">
        <v>3105</v>
      </c>
      <c r="N1745" s="37" t="s">
        <v>3106</v>
      </c>
      <c r="O1745" s="37" t="s">
        <v>3107</v>
      </c>
      <c r="P1745" s="37" t="s">
        <v>3108</v>
      </c>
      <c r="Q1745" s="43" t="s">
        <v>3133</v>
      </c>
      <c r="R1745" s="80" t="s">
        <v>3109</v>
      </c>
      <c r="S1745" s="42">
        <v>1012500.0000000001</v>
      </c>
      <c r="T1745" s="84">
        <v>1</v>
      </c>
      <c r="U1745" s="83">
        <v>1</v>
      </c>
      <c r="V1745" s="45">
        <f>SUMIF(ResumenCotizacion!$C:$C,E1745,ResumenCotizacion!$P:$P)</f>
        <v>0</v>
      </c>
      <c r="W1745" s="75">
        <f>IF(H1745="USD",S1745*SolCotizacion!$J$18,S1745)</f>
        <v>1012500.0000000001</v>
      </c>
      <c r="X1745" s="3">
        <f>ROUND(W1745/(1-VLOOKUP("Total porcentaje:",ResumenCotizacion!$F:$H,3,0)),2)</f>
        <v>1012500</v>
      </c>
      <c r="Y1745" s="3">
        <f t="shared" si="87"/>
        <v>0</v>
      </c>
    </row>
    <row r="1746" spans="1:25" ht="14.25" x14ac:dyDescent="0.2">
      <c r="A1746" s="18" t="str">
        <f t="shared" si="85"/>
        <v>ColsofCanalIT-SW-04-02</v>
      </c>
      <c r="B1746" s="18" t="str">
        <f t="shared" si="86"/>
        <v>IT-SW-04-02Canal</v>
      </c>
      <c r="C1746"/>
      <c r="D1746" s="18" t="s">
        <v>3191</v>
      </c>
      <c r="E1746" t="s">
        <v>3135</v>
      </c>
      <c r="F1746" s="37" t="s">
        <v>3102</v>
      </c>
      <c r="G1746" s="18" t="str">
        <f t="shared" si="88"/>
        <v>Colsof</v>
      </c>
      <c r="H1746" s="18" t="s">
        <v>91</v>
      </c>
      <c r="I1746" s="18" t="s">
        <v>75</v>
      </c>
      <c r="J1746" t="s">
        <v>3134</v>
      </c>
      <c r="K1746" t="s">
        <v>3120</v>
      </c>
      <c r="L1746" s="79" t="s">
        <v>90</v>
      </c>
      <c r="M1746" s="79" t="s">
        <v>3105</v>
      </c>
      <c r="N1746" s="37" t="s">
        <v>3106</v>
      </c>
      <c r="O1746" s="37" t="s">
        <v>3111</v>
      </c>
      <c r="P1746" s="37" t="s">
        <v>3108</v>
      </c>
      <c r="Q1746" s="43" t="s">
        <v>3135</v>
      </c>
      <c r="R1746" s="80" t="s">
        <v>3109</v>
      </c>
      <c r="S1746" s="42">
        <v>1458000</v>
      </c>
      <c r="T1746" s="84">
        <v>1</v>
      </c>
      <c r="U1746" s="83">
        <v>1</v>
      </c>
      <c r="V1746" s="45">
        <f>SUMIF(ResumenCotizacion!$C:$C,E1746,ResumenCotizacion!$P:$P)</f>
        <v>0</v>
      </c>
      <c r="W1746" s="75">
        <f>IF(H1746="USD",S1746*SolCotizacion!$J$18,S1746)</f>
        <v>1458000</v>
      </c>
      <c r="X1746" s="3">
        <f>ROUND(W1746/(1-VLOOKUP("Total porcentaje:",ResumenCotizacion!$F:$H,3,0)),2)</f>
        <v>1458000</v>
      </c>
      <c r="Y1746" s="3">
        <f t="shared" si="87"/>
        <v>0</v>
      </c>
    </row>
    <row r="1747" spans="1:25" ht="14.25" x14ac:dyDescent="0.2">
      <c r="A1747" s="18" t="str">
        <f t="shared" si="85"/>
        <v>ColsofCanalIT-SW-04-03</v>
      </c>
      <c r="B1747" s="18" t="str">
        <f t="shared" si="86"/>
        <v>IT-SW-04-03Canal</v>
      </c>
      <c r="C1747"/>
      <c r="D1747" s="18" t="s">
        <v>3191</v>
      </c>
      <c r="E1747" t="s">
        <v>3136</v>
      </c>
      <c r="F1747" s="37" t="s">
        <v>3102</v>
      </c>
      <c r="G1747" s="18" t="str">
        <f t="shared" si="88"/>
        <v>Colsof</v>
      </c>
      <c r="H1747" s="18" t="s">
        <v>91</v>
      </c>
      <c r="I1747" s="18" t="s">
        <v>75</v>
      </c>
      <c r="J1747" t="s">
        <v>3134</v>
      </c>
      <c r="K1747" t="s">
        <v>3120</v>
      </c>
      <c r="L1747" s="79" t="s">
        <v>90</v>
      </c>
      <c r="M1747" s="79" t="s">
        <v>3105</v>
      </c>
      <c r="N1747" s="37" t="s">
        <v>3113</v>
      </c>
      <c r="O1747" s="37" t="s">
        <v>3107</v>
      </c>
      <c r="P1747" s="37" t="s">
        <v>3108</v>
      </c>
      <c r="Q1747" s="43" t="s">
        <v>3136</v>
      </c>
      <c r="R1747" s="80" t="s">
        <v>3109</v>
      </c>
      <c r="S1747" s="42">
        <v>1366875</v>
      </c>
      <c r="T1747" s="84">
        <v>1</v>
      </c>
      <c r="U1747" s="83">
        <v>1</v>
      </c>
      <c r="V1747" s="45">
        <f>SUMIF(ResumenCotizacion!$C:$C,E1747,ResumenCotizacion!$P:$P)</f>
        <v>0</v>
      </c>
      <c r="W1747" s="75">
        <f>IF(H1747="USD",S1747*SolCotizacion!$J$18,S1747)</f>
        <v>1366875</v>
      </c>
      <c r="X1747" s="3">
        <f>ROUND(W1747/(1-VLOOKUP("Total porcentaje:",ResumenCotizacion!$F:$H,3,0)),2)</f>
        <v>1366875</v>
      </c>
      <c r="Y1747" s="3">
        <f t="shared" si="87"/>
        <v>0</v>
      </c>
    </row>
    <row r="1748" spans="1:25" ht="14.25" x14ac:dyDescent="0.2">
      <c r="A1748" s="18" t="str">
        <f t="shared" si="85"/>
        <v>ColsofCanalIT-SW-04-04</v>
      </c>
      <c r="B1748" s="18" t="str">
        <f t="shared" si="86"/>
        <v>IT-SW-04-04Canal</v>
      </c>
      <c r="C1748"/>
      <c r="D1748" s="18" t="s">
        <v>3191</v>
      </c>
      <c r="E1748" t="s">
        <v>3137</v>
      </c>
      <c r="F1748" s="37" t="s">
        <v>3102</v>
      </c>
      <c r="G1748" s="18" t="str">
        <f t="shared" si="88"/>
        <v>Colsof</v>
      </c>
      <c r="H1748" s="18" t="s">
        <v>91</v>
      </c>
      <c r="I1748" s="18" t="s">
        <v>75</v>
      </c>
      <c r="J1748" t="s">
        <v>3134</v>
      </c>
      <c r="K1748" t="s">
        <v>3120</v>
      </c>
      <c r="L1748" s="79" t="s">
        <v>90</v>
      </c>
      <c r="M1748" s="79" t="s">
        <v>3105</v>
      </c>
      <c r="N1748" s="37" t="s">
        <v>3113</v>
      </c>
      <c r="O1748" s="37" t="s">
        <v>3111</v>
      </c>
      <c r="P1748" s="37" t="s">
        <v>3108</v>
      </c>
      <c r="Q1748" s="43" t="s">
        <v>3137</v>
      </c>
      <c r="R1748" s="80" t="s">
        <v>3109</v>
      </c>
      <c r="S1748" s="42">
        <v>1968300.0000000005</v>
      </c>
      <c r="T1748" s="84">
        <v>1</v>
      </c>
      <c r="U1748" s="83">
        <v>1</v>
      </c>
      <c r="V1748" s="45">
        <f>SUMIF(ResumenCotizacion!$C:$C,E1748,ResumenCotizacion!$P:$P)</f>
        <v>0</v>
      </c>
      <c r="W1748" s="75">
        <f>IF(H1748="USD",S1748*SolCotizacion!$J$18,S1748)</f>
        <v>1968300.0000000005</v>
      </c>
      <c r="X1748" s="3">
        <f>ROUND(W1748/(1-VLOOKUP("Total porcentaje:",ResumenCotizacion!$F:$H,3,0)),2)</f>
        <v>1968300</v>
      </c>
      <c r="Y1748" s="3">
        <f t="shared" si="87"/>
        <v>0</v>
      </c>
    </row>
    <row r="1749" spans="1:25" ht="14.25" x14ac:dyDescent="0.2">
      <c r="A1749" s="18" t="str">
        <f t="shared" si="85"/>
        <v>ColsofCanalIT-SW-04-05</v>
      </c>
      <c r="B1749" s="18" t="str">
        <f t="shared" si="86"/>
        <v>IT-SW-04-05Canal</v>
      </c>
      <c r="C1749"/>
      <c r="D1749" s="18" t="s">
        <v>3191</v>
      </c>
      <c r="E1749" t="s">
        <v>3138</v>
      </c>
      <c r="F1749" s="37" t="s">
        <v>3102</v>
      </c>
      <c r="G1749" s="18" t="str">
        <f t="shared" si="88"/>
        <v>Colsof</v>
      </c>
      <c r="H1749" s="18" t="s">
        <v>91</v>
      </c>
      <c r="I1749" s="18" t="s">
        <v>75</v>
      </c>
      <c r="J1749" t="s">
        <v>3134</v>
      </c>
      <c r="K1749" t="s">
        <v>3120</v>
      </c>
      <c r="L1749" s="79" t="s">
        <v>90</v>
      </c>
      <c r="M1749" s="79" t="s">
        <v>3105</v>
      </c>
      <c r="N1749" s="37" t="s">
        <v>3116</v>
      </c>
      <c r="O1749" s="37" t="s">
        <v>3107</v>
      </c>
      <c r="P1749" s="37" t="s">
        <v>3108</v>
      </c>
      <c r="Q1749" s="43" t="s">
        <v>3138</v>
      </c>
      <c r="R1749" s="80" t="s">
        <v>3109</v>
      </c>
      <c r="S1749" s="42">
        <v>1822500.0000000002</v>
      </c>
      <c r="T1749" s="84">
        <v>1</v>
      </c>
      <c r="U1749" s="83">
        <v>1</v>
      </c>
      <c r="V1749" s="45">
        <f>SUMIF(ResumenCotizacion!$C:$C,E1749,ResumenCotizacion!$P:$P)</f>
        <v>0</v>
      </c>
      <c r="W1749" s="75">
        <f>IF(H1749="USD",S1749*SolCotizacion!$J$18,S1749)</f>
        <v>1822500.0000000002</v>
      </c>
      <c r="X1749" s="3">
        <f>ROUND(W1749/(1-VLOOKUP("Total porcentaje:",ResumenCotizacion!$F:$H,3,0)),2)</f>
        <v>1822500</v>
      </c>
      <c r="Y1749" s="3">
        <f t="shared" si="87"/>
        <v>0</v>
      </c>
    </row>
    <row r="1750" spans="1:25" ht="14.25" x14ac:dyDescent="0.2">
      <c r="A1750" s="18" t="str">
        <f t="shared" si="85"/>
        <v>ColsofCanalIT-SW-04-06</v>
      </c>
      <c r="B1750" s="18" t="str">
        <f t="shared" si="86"/>
        <v>IT-SW-04-06Canal</v>
      </c>
      <c r="C1750"/>
      <c r="D1750" s="18" t="s">
        <v>3191</v>
      </c>
      <c r="E1750" t="s">
        <v>3139</v>
      </c>
      <c r="F1750" s="37" t="s">
        <v>3102</v>
      </c>
      <c r="G1750" s="18" t="str">
        <f t="shared" si="88"/>
        <v>Colsof</v>
      </c>
      <c r="H1750" s="18" t="s">
        <v>91</v>
      </c>
      <c r="I1750" s="18" t="s">
        <v>75</v>
      </c>
      <c r="J1750" t="s">
        <v>3134</v>
      </c>
      <c r="K1750" t="s">
        <v>3120</v>
      </c>
      <c r="L1750" s="79" t="s">
        <v>90</v>
      </c>
      <c r="M1750" s="79" t="s">
        <v>3105</v>
      </c>
      <c r="N1750" s="37" t="s">
        <v>3116</v>
      </c>
      <c r="O1750" s="37" t="s">
        <v>3111</v>
      </c>
      <c r="P1750" s="37" t="s">
        <v>3108</v>
      </c>
      <c r="Q1750" s="43" t="s">
        <v>3139</v>
      </c>
      <c r="R1750" s="80" t="s">
        <v>3109</v>
      </c>
      <c r="S1750" s="42">
        <v>2624400</v>
      </c>
      <c r="T1750" s="84">
        <v>1</v>
      </c>
      <c r="U1750" s="83">
        <v>1</v>
      </c>
      <c r="V1750" s="45">
        <f>SUMIF(ResumenCotizacion!$C:$C,E1750,ResumenCotizacion!$P:$P)</f>
        <v>0</v>
      </c>
      <c r="W1750" s="75">
        <f>IF(H1750="USD",S1750*SolCotizacion!$J$18,S1750)</f>
        <v>2624400</v>
      </c>
      <c r="X1750" s="3">
        <f>ROUND(W1750/(1-VLOOKUP("Total porcentaje:",ResumenCotizacion!$F:$H,3,0)),2)</f>
        <v>2624400</v>
      </c>
      <c r="Y1750" s="3">
        <f t="shared" si="87"/>
        <v>0</v>
      </c>
    </row>
    <row r="1751" spans="1:25" ht="14.25" x14ac:dyDescent="0.2">
      <c r="A1751" s="18" t="str">
        <f t="shared" si="85"/>
        <v>ColsofCanalIT-SW-05-01</v>
      </c>
      <c r="B1751" s="18" t="str">
        <f t="shared" si="86"/>
        <v>IT-SW-05-01Canal</v>
      </c>
      <c r="C1751"/>
      <c r="D1751" s="18" t="s">
        <v>3191</v>
      </c>
      <c r="E1751" t="s">
        <v>3140</v>
      </c>
      <c r="F1751" s="37" t="s">
        <v>3102</v>
      </c>
      <c r="G1751" s="18" t="str">
        <f t="shared" si="88"/>
        <v>Colsof</v>
      </c>
      <c r="H1751" s="18" t="s">
        <v>91</v>
      </c>
      <c r="I1751" s="18" t="s">
        <v>75</v>
      </c>
      <c r="J1751" t="s">
        <v>3141</v>
      </c>
      <c r="K1751" t="s">
        <v>3142</v>
      </c>
      <c r="L1751" s="79" t="s">
        <v>90</v>
      </c>
      <c r="M1751" s="79" t="s">
        <v>3105</v>
      </c>
      <c r="N1751" s="37" t="s">
        <v>3106</v>
      </c>
      <c r="O1751" s="37" t="s">
        <v>3107</v>
      </c>
      <c r="P1751" s="37" t="s">
        <v>3143</v>
      </c>
      <c r="Q1751" s="43" t="s">
        <v>3140</v>
      </c>
      <c r="R1751" s="80" t="s">
        <v>3109</v>
      </c>
      <c r="S1751" s="42">
        <v>180000</v>
      </c>
      <c r="T1751" s="84">
        <v>1</v>
      </c>
      <c r="U1751" s="83">
        <v>1</v>
      </c>
      <c r="V1751" s="45">
        <f>SUMIF(ResumenCotizacion!$C:$C,E1751,ResumenCotizacion!$P:$P)</f>
        <v>0</v>
      </c>
      <c r="W1751" s="75">
        <f>IF(H1751="USD",S1751*SolCotizacion!$J$18,S1751)</f>
        <v>180000</v>
      </c>
      <c r="X1751" s="3">
        <f>ROUND(W1751/(1-VLOOKUP("Total porcentaje:",ResumenCotizacion!$F:$H,3,0)),2)</f>
        <v>180000</v>
      </c>
      <c r="Y1751" s="3">
        <f t="shared" si="87"/>
        <v>0</v>
      </c>
    </row>
    <row r="1752" spans="1:25" ht="14.25" x14ac:dyDescent="0.2">
      <c r="A1752" s="18" t="str">
        <f t="shared" si="85"/>
        <v>ColsofCanalIT-SW-05-02</v>
      </c>
      <c r="B1752" s="18" t="str">
        <f t="shared" si="86"/>
        <v>IT-SW-05-02Canal</v>
      </c>
      <c r="C1752"/>
      <c r="D1752" s="18" t="s">
        <v>3191</v>
      </c>
      <c r="E1752" t="s">
        <v>3144</v>
      </c>
      <c r="F1752" s="37" t="s">
        <v>3102</v>
      </c>
      <c r="G1752" s="18" t="str">
        <f t="shared" si="88"/>
        <v>Colsof</v>
      </c>
      <c r="H1752" s="18" t="s">
        <v>91</v>
      </c>
      <c r="I1752" s="18" t="s">
        <v>75</v>
      </c>
      <c r="J1752" t="s">
        <v>3141</v>
      </c>
      <c r="K1752" t="s">
        <v>3142</v>
      </c>
      <c r="L1752" s="79" t="s">
        <v>90</v>
      </c>
      <c r="M1752" s="79" t="s">
        <v>3105</v>
      </c>
      <c r="N1752" s="37" t="s">
        <v>3106</v>
      </c>
      <c r="O1752" s="37" t="s">
        <v>3111</v>
      </c>
      <c r="P1752" s="37" t="s">
        <v>3143</v>
      </c>
      <c r="Q1752" s="43" t="s">
        <v>3144</v>
      </c>
      <c r="R1752" s="80" t="s">
        <v>3109</v>
      </c>
      <c r="S1752" s="42">
        <v>250000</v>
      </c>
      <c r="T1752" s="84">
        <v>1</v>
      </c>
      <c r="U1752" s="83">
        <v>1</v>
      </c>
      <c r="V1752" s="45">
        <f>SUMIF(ResumenCotizacion!$C:$C,E1752,ResumenCotizacion!$P:$P)</f>
        <v>0</v>
      </c>
      <c r="W1752" s="75">
        <f>IF(H1752="USD",S1752*SolCotizacion!$J$18,S1752)</f>
        <v>250000</v>
      </c>
      <c r="X1752" s="3">
        <f>ROUND(W1752/(1-VLOOKUP("Total porcentaje:",ResumenCotizacion!$F:$H,3,0)),2)</f>
        <v>250000</v>
      </c>
      <c r="Y1752" s="3">
        <f t="shared" si="87"/>
        <v>0</v>
      </c>
    </row>
    <row r="1753" spans="1:25" ht="14.25" x14ac:dyDescent="0.2">
      <c r="A1753" s="18" t="str">
        <f t="shared" si="85"/>
        <v>ColsofCanalIT-SW-05-03</v>
      </c>
      <c r="B1753" s="18" t="str">
        <f t="shared" si="86"/>
        <v>IT-SW-05-03Canal</v>
      </c>
      <c r="C1753"/>
      <c r="D1753" s="18" t="s">
        <v>3191</v>
      </c>
      <c r="E1753" t="s">
        <v>3145</v>
      </c>
      <c r="F1753" s="37" t="s">
        <v>3102</v>
      </c>
      <c r="G1753" s="18" t="str">
        <f t="shared" si="88"/>
        <v>Colsof</v>
      </c>
      <c r="H1753" s="18" t="s">
        <v>91</v>
      </c>
      <c r="I1753" s="18" t="s">
        <v>75</v>
      </c>
      <c r="J1753" t="s">
        <v>3141</v>
      </c>
      <c r="K1753" t="s">
        <v>3142</v>
      </c>
      <c r="L1753" s="79" t="s">
        <v>90</v>
      </c>
      <c r="M1753" s="79" t="s">
        <v>3105</v>
      </c>
      <c r="N1753" s="37" t="s">
        <v>3113</v>
      </c>
      <c r="O1753" s="37" t="s">
        <v>3107</v>
      </c>
      <c r="P1753" s="37" t="s">
        <v>3143</v>
      </c>
      <c r="Q1753" s="43" t="s">
        <v>3145</v>
      </c>
      <c r="R1753" s="80" t="s">
        <v>3109</v>
      </c>
      <c r="S1753" s="42">
        <v>200000</v>
      </c>
      <c r="T1753" s="84">
        <v>1</v>
      </c>
      <c r="U1753" s="83">
        <v>1</v>
      </c>
      <c r="V1753" s="45">
        <f>SUMIF(ResumenCotizacion!$C:$C,E1753,ResumenCotizacion!$P:$P)</f>
        <v>0</v>
      </c>
      <c r="W1753" s="75">
        <f>IF(H1753="USD",S1753*SolCotizacion!$J$18,S1753)</f>
        <v>200000</v>
      </c>
      <c r="X1753" s="3">
        <f>ROUND(W1753/(1-VLOOKUP("Total porcentaje:",ResumenCotizacion!$F:$H,3,0)),2)</f>
        <v>200000</v>
      </c>
      <c r="Y1753" s="3">
        <f t="shared" si="87"/>
        <v>0</v>
      </c>
    </row>
    <row r="1754" spans="1:25" ht="14.25" x14ac:dyDescent="0.2">
      <c r="A1754" s="18" t="str">
        <f t="shared" si="85"/>
        <v>ColsofCanalIT-SW-05-04</v>
      </c>
      <c r="B1754" s="18" t="str">
        <f t="shared" si="86"/>
        <v>IT-SW-05-04Canal</v>
      </c>
      <c r="C1754"/>
      <c r="D1754" s="18" t="s">
        <v>3191</v>
      </c>
      <c r="E1754" t="s">
        <v>3146</v>
      </c>
      <c r="F1754" s="37" t="s">
        <v>3102</v>
      </c>
      <c r="G1754" s="18" t="str">
        <f t="shared" si="88"/>
        <v>Colsof</v>
      </c>
      <c r="H1754" s="18" t="s">
        <v>91</v>
      </c>
      <c r="I1754" s="18" t="s">
        <v>75</v>
      </c>
      <c r="J1754" t="s">
        <v>3141</v>
      </c>
      <c r="K1754" t="s">
        <v>3142</v>
      </c>
      <c r="L1754" s="79" t="s">
        <v>90</v>
      </c>
      <c r="M1754" s="79" t="s">
        <v>3105</v>
      </c>
      <c r="N1754" s="37" t="s">
        <v>3113</v>
      </c>
      <c r="O1754" s="37" t="s">
        <v>3111</v>
      </c>
      <c r="P1754" s="37" t="s">
        <v>3143</v>
      </c>
      <c r="Q1754" s="43" t="s">
        <v>3146</v>
      </c>
      <c r="R1754" s="80" t="s">
        <v>3109</v>
      </c>
      <c r="S1754" s="42">
        <v>300000</v>
      </c>
      <c r="T1754" s="84">
        <v>1</v>
      </c>
      <c r="U1754" s="83">
        <v>1</v>
      </c>
      <c r="V1754" s="45">
        <f>SUMIF(ResumenCotizacion!$C:$C,E1754,ResumenCotizacion!$P:$P)</f>
        <v>0</v>
      </c>
      <c r="W1754" s="75">
        <f>IF(H1754="USD",S1754*SolCotizacion!$J$18,S1754)</f>
        <v>300000</v>
      </c>
      <c r="X1754" s="3">
        <f>ROUND(W1754/(1-VLOOKUP("Total porcentaje:",ResumenCotizacion!$F:$H,3,0)),2)</f>
        <v>300000</v>
      </c>
      <c r="Y1754" s="3">
        <f t="shared" si="87"/>
        <v>0</v>
      </c>
    </row>
    <row r="1755" spans="1:25" ht="14.25" x14ac:dyDescent="0.2">
      <c r="A1755" s="18" t="str">
        <f t="shared" si="85"/>
        <v>ColsofCanalIT-SW-05-05</v>
      </c>
      <c r="B1755" s="18" t="str">
        <f t="shared" si="86"/>
        <v>IT-SW-05-05Canal</v>
      </c>
      <c r="C1755"/>
      <c r="D1755" s="18" t="s">
        <v>3191</v>
      </c>
      <c r="E1755" t="s">
        <v>3147</v>
      </c>
      <c r="F1755" s="37" t="s">
        <v>3102</v>
      </c>
      <c r="G1755" s="18" t="str">
        <f t="shared" si="88"/>
        <v>Colsof</v>
      </c>
      <c r="H1755" s="18" t="s">
        <v>91</v>
      </c>
      <c r="I1755" s="18" t="s">
        <v>75</v>
      </c>
      <c r="J1755" t="s">
        <v>3141</v>
      </c>
      <c r="K1755" t="s">
        <v>3142</v>
      </c>
      <c r="L1755" s="79" t="s">
        <v>90</v>
      </c>
      <c r="M1755" s="79" t="s">
        <v>3105</v>
      </c>
      <c r="N1755" s="37" t="s">
        <v>3116</v>
      </c>
      <c r="O1755" s="37" t="s">
        <v>3107</v>
      </c>
      <c r="P1755" s="37" t="s">
        <v>3143</v>
      </c>
      <c r="Q1755" s="43" t="s">
        <v>3147</v>
      </c>
      <c r="R1755" s="80" t="s">
        <v>3109</v>
      </c>
      <c r="S1755" s="42">
        <v>250000</v>
      </c>
      <c r="T1755" s="84">
        <v>1</v>
      </c>
      <c r="U1755" s="83">
        <v>1</v>
      </c>
      <c r="V1755" s="45">
        <f>SUMIF(ResumenCotizacion!$C:$C,E1755,ResumenCotizacion!$P:$P)</f>
        <v>0</v>
      </c>
      <c r="W1755" s="75">
        <f>IF(H1755="USD",S1755*SolCotizacion!$J$18,S1755)</f>
        <v>250000</v>
      </c>
      <c r="X1755" s="3">
        <f>ROUND(W1755/(1-VLOOKUP("Total porcentaje:",ResumenCotizacion!$F:$H,3,0)),2)</f>
        <v>250000</v>
      </c>
      <c r="Y1755" s="3">
        <f t="shared" si="87"/>
        <v>0</v>
      </c>
    </row>
    <row r="1756" spans="1:25" ht="14.25" x14ac:dyDescent="0.2">
      <c r="A1756" s="18" t="str">
        <f t="shared" si="85"/>
        <v>ColsofCanalIT-SW-05-06</v>
      </c>
      <c r="B1756" s="18" t="str">
        <f t="shared" si="86"/>
        <v>IT-SW-05-06Canal</v>
      </c>
      <c r="C1756"/>
      <c r="D1756" s="18" t="s">
        <v>3191</v>
      </c>
      <c r="E1756" t="s">
        <v>3148</v>
      </c>
      <c r="F1756" s="37" t="s">
        <v>3102</v>
      </c>
      <c r="G1756" s="18" t="str">
        <f t="shared" si="88"/>
        <v>Colsof</v>
      </c>
      <c r="H1756" s="18" t="s">
        <v>91</v>
      </c>
      <c r="I1756" s="18" t="s">
        <v>75</v>
      </c>
      <c r="J1756" t="s">
        <v>3141</v>
      </c>
      <c r="K1756" t="s">
        <v>3142</v>
      </c>
      <c r="L1756" s="79" t="s">
        <v>90</v>
      </c>
      <c r="M1756" s="79" t="s">
        <v>3105</v>
      </c>
      <c r="N1756" s="37" t="s">
        <v>3116</v>
      </c>
      <c r="O1756" s="37" t="s">
        <v>3111</v>
      </c>
      <c r="P1756" s="37" t="s">
        <v>3143</v>
      </c>
      <c r="Q1756" s="43" t="s">
        <v>3148</v>
      </c>
      <c r="R1756" s="80" t="s">
        <v>3109</v>
      </c>
      <c r="S1756" s="42">
        <v>400000</v>
      </c>
      <c r="T1756" s="84">
        <v>1</v>
      </c>
      <c r="U1756" s="83">
        <v>1</v>
      </c>
      <c r="V1756" s="45">
        <f>SUMIF(ResumenCotizacion!$C:$C,E1756,ResumenCotizacion!$P:$P)</f>
        <v>0</v>
      </c>
      <c r="W1756" s="75">
        <f>IF(H1756="USD",S1756*SolCotizacion!$J$18,S1756)</f>
        <v>400000</v>
      </c>
      <c r="X1756" s="3">
        <f>ROUND(W1756/(1-VLOOKUP("Total porcentaje:",ResumenCotizacion!$F:$H,3,0)),2)</f>
        <v>400000</v>
      </c>
      <c r="Y1756" s="3">
        <f t="shared" si="87"/>
        <v>0</v>
      </c>
    </row>
    <row r="1757" spans="1:25" ht="14.25" x14ac:dyDescent="0.2">
      <c r="A1757" s="18" t="str">
        <f t="shared" si="85"/>
        <v>ColsofCanalIT-SW-06-01</v>
      </c>
      <c r="B1757" s="18" t="str">
        <f t="shared" si="86"/>
        <v>IT-SW-06-01Canal</v>
      </c>
      <c r="C1757"/>
      <c r="D1757" s="18" t="s">
        <v>3191</v>
      </c>
      <c r="E1757" t="s">
        <v>3149</v>
      </c>
      <c r="F1757" s="37" t="s">
        <v>3102</v>
      </c>
      <c r="G1757" s="18" t="str">
        <f t="shared" si="88"/>
        <v>Colsof</v>
      </c>
      <c r="H1757" s="18" t="s">
        <v>91</v>
      </c>
      <c r="I1757" s="18" t="s">
        <v>75</v>
      </c>
      <c r="J1757" t="s">
        <v>3150</v>
      </c>
      <c r="K1757" t="s">
        <v>3151</v>
      </c>
      <c r="L1757" s="79" t="s">
        <v>90</v>
      </c>
      <c r="M1757" s="79" t="s">
        <v>3105</v>
      </c>
      <c r="N1757" s="37" t="s">
        <v>3106</v>
      </c>
      <c r="O1757" s="37" t="s">
        <v>3111</v>
      </c>
      <c r="P1757" s="37" t="s">
        <v>3143</v>
      </c>
      <c r="Q1757" s="43" t="s">
        <v>3149</v>
      </c>
      <c r="R1757" s="80" t="s">
        <v>3109</v>
      </c>
      <c r="S1757" s="42">
        <v>18687500</v>
      </c>
      <c r="T1757" s="84">
        <v>1</v>
      </c>
      <c r="U1757" s="83">
        <v>1</v>
      </c>
      <c r="V1757" s="45">
        <f>SUMIF(ResumenCotizacion!$C:$C,E1757,ResumenCotizacion!$P:$P)</f>
        <v>0</v>
      </c>
      <c r="W1757" s="75">
        <f>IF(H1757="USD",S1757*SolCotizacion!$J$18,S1757)</f>
        <v>18687500</v>
      </c>
      <c r="X1757" s="3">
        <f>ROUND(W1757/(1-VLOOKUP("Total porcentaje:",ResumenCotizacion!$F:$H,3,0)),2)</f>
        <v>18687500</v>
      </c>
      <c r="Y1757" s="3">
        <f t="shared" si="87"/>
        <v>0</v>
      </c>
    </row>
    <row r="1758" spans="1:25" ht="14.25" x14ac:dyDescent="0.2">
      <c r="A1758" s="18" t="str">
        <f t="shared" si="85"/>
        <v>ColsofCanalIT-SW-06-02</v>
      </c>
      <c r="B1758" s="18" t="str">
        <f t="shared" si="86"/>
        <v>IT-SW-06-02Canal</v>
      </c>
      <c r="C1758"/>
      <c r="D1758" s="18" t="s">
        <v>3191</v>
      </c>
      <c r="E1758" t="s">
        <v>3152</v>
      </c>
      <c r="F1758" s="37" t="s">
        <v>3102</v>
      </c>
      <c r="G1758" s="18" t="str">
        <f t="shared" si="88"/>
        <v>Colsof</v>
      </c>
      <c r="H1758" s="18" t="s">
        <v>91</v>
      </c>
      <c r="I1758" s="18" t="s">
        <v>75</v>
      </c>
      <c r="J1758" t="s">
        <v>3150</v>
      </c>
      <c r="K1758" t="s">
        <v>3151</v>
      </c>
      <c r="L1758" s="79" t="s">
        <v>90</v>
      </c>
      <c r="M1758" s="79" t="s">
        <v>3105</v>
      </c>
      <c r="N1758" s="37" t="s">
        <v>3113</v>
      </c>
      <c r="O1758" s="37" t="s">
        <v>3111</v>
      </c>
      <c r="P1758" s="37" t="s">
        <v>3143</v>
      </c>
      <c r="Q1758" s="43" t="s">
        <v>3152</v>
      </c>
      <c r="R1758" s="80" t="s">
        <v>3109</v>
      </c>
      <c r="S1758" s="42">
        <v>24375000</v>
      </c>
      <c r="T1758" s="84">
        <v>1</v>
      </c>
      <c r="U1758" s="83">
        <v>1</v>
      </c>
      <c r="V1758" s="45">
        <f>SUMIF(ResumenCotizacion!$C:$C,E1758,ResumenCotizacion!$P:$P)</f>
        <v>0</v>
      </c>
      <c r="W1758" s="75">
        <f>IF(H1758="USD",S1758*SolCotizacion!$J$18,S1758)</f>
        <v>24375000</v>
      </c>
      <c r="X1758" s="3">
        <f>ROUND(W1758/(1-VLOOKUP("Total porcentaje:",ResumenCotizacion!$F:$H,3,0)),2)</f>
        <v>24375000</v>
      </c>
      <c r="Y1758" s="3">
        <f t="shared" si="87"/>
        <v>0</v>
      </c>
    </row>
    <row r="1759" spans="1:25" ht="14.25" x14ac:dyDescent="0.2">
      <c r="A1759" s="18" t="str">
        <f t="shared" si="85"/>
        <v>ColsofCanalIT-SW-06-03</v>
      </c>
      <c r="B1759" s="18" t="str">
        <f t="shared" si="86"/>
        <v>IT-SW-06-03Canal</v>
      </c>
      <c r="C1759"/>
      <c r="D1759" s="18" t="s">
        <v>3191</v>
      </c>
      <c r="E1759" t="s">
        <v>3153</v>
      </c>
      <c r="F1759" s="37" t="s">
        <v>3102</v>
      </c>
      <c r="G1759" s="18" t="str">
        <f t="shared" si="88"/>
        <v>Colsof</v>
      </c>
      <c r="H1759" s="18" t="s">
        <v>91</v>
      </c>
      <c r="I1759" s="18" t="s">
        <v>75</v>
      </c>
      <c r="J1759" t="s">
        <v>3150</v>
      </c>
      <c r="K1759" t="s">
        <v>3151</v>
      </c>
      <c r="L1759" s="79" t="s">
        <v>90</v>
      </c>
      <c r="M1759" s="79" t="s">
        <v>3105</v>
      </c>
      <c r="N1759" s="37" t="s">
        <v>3116</v>
      </c>
      <c r="O1759" s="37" t="s">
        <v>3111</v>
      </c>
      <c r="P1759" s="37" t="s">
        <v>3143</v>
      </c>
      <c r="Q1759" s="43" t="s">
        <v>3153</v>
      </c>
      <c r="R1759" s="80" t="s">
        <v>3109</v>
      </c>
      <c r="S1759" s="42">
        <v>30875000</v>
      </c>
      <c r="T1759" s="84">
        <v>1</v>
      </c>
      <c r="U1759" s="83">
        <v>1</v>
      </c>
      <c r="V1759" s="45">
        <f>SUMIF(ResumenCotizacion!$C:$C,E1759,ResumenCotizacion!$P:$P)</f>
        <v>0</v>
      </c>
      <c r="W1759" s="75">
        <f>IF(H1759="USD",S1759*SolCotizacion!$J$18,S1759)</f>
        <v>30875000</v>
      </c>
      <c r="X1759" s="3">
        <f>ROUND(W1759/(1-VLOOKUP("Total porcentaje:",ResumenCotizacion!$F:$H,3,0)),2)</f>
        <v>30875000</v>
      </c>
      <c r="Y1759" s="3">
        <f t="shared" si="87"/>
        <v>0</v>
      </c>
    </row>
    <row r="1760" spans="1:25" ht="14.25" x14ac:dyDescent="0.2">
      <c r="A1760" s="18" t="str">
        <f t="shared" si="85"/>
        <v>ColsofCanalIT-SW-07-01</v>
      </c>
      <c r="B1760" s="18" t="str">
        <f t="shared" si="86"/>
        <v>IT-SW-07-01Canal</v>
      </c>
      <c r="C1760"/>
      <c r="D1760" s="18" t="s">
        <v>3191</v>
      </c>
      <c r="E1760" t="s">
        <v>3154</v>
      </c>
      <c r="F1760" s="37" t="s">
        <v>3102</v>
      </c>
      <c r="G1760" s="18" t="str">
        <f t="shared" si="88"/>
        <v>Colsof</v>
      </c>
      <c r="H1760" s="18" t="s">
        <v>91</v>
      </c>
      <c r="I1760" s="18" t="s">
        <v>75</v>
      </c>
      <c r="J1760" t="s">
        <v>3155</v>
      </c>
      <c r="K1760" s="48" t="s">
        <v>28</v>
      </c>
      <c r="L1760" s="79" t="s">
        <v>90</v>
      </c>
      <c r="M1760" s="79" t="s">
        <v>3105</v>
      </c>
      <c r="N1760" s="37" t="s">
        <v>3106</v>
      </c>
      <c r="O1760" s="37" t="s">
        <v>3107</v>
      </c>
      <c r="P1760" s="37" t="s">
        <v>3156</v>
      </c>
      <c r="Q1760" s="43" t="s">
        <v>3154</v>
      </c>
      <c r="R1760" s="80" t="s">
        <v>3109</v>
      </c>
      <c r="S1760" s="42">
        <v>720000</v>
      </c>
      <c r="T1760" s="37">
        <v>1</v>
      </c>
      <c r="U1760" s="83">
        <v>1</v>
      </c>
      <c r="V1760" s="45">
        <f>SUMIF(ResumenCotizacion!$C:$C,E1760,ResumenCotizacion!$P:$P)</f>
        <v>0</v>
      </c>
      <c r="W1760" s="75">
        <f>IF(H1760="USD",S1760*SolCotizacion!$J$18,S1760)</f>
        <v>720000</v>
      </c>
      <c r="X1760" s="3">
        <f>ROUND(W1760/(1-VLOOKUP("Total porcentaje:",ResumenCotizacion!$F:$H,3,0)),2)</f>
        <v>720000</v>
      </c>
      <c r="Y1760" s="3">
        <f t="shared" si="87"/>
        <v>0</v>
      </c>
    </row>
    <row r="1761" spans="1:25" ht="14.25" x14ac:dyDescent="0.2">
      <c r="A1761" s="18" t="str">
        <f t="shared" si="85"/>
        <v>ColsofCanalIT-SW-07-02</v>
      </c>
      <c r="B1761" s="18" t="str">
        <f t="shared" si="86"/>
        <v>IT-SW-07-02Canal</v>
      </c>
      <c r="C1761"/>
      <c r="D1761" s="18" t="s">
        <v>3191</v>
      </c>
      <c r="E1761" t="s">
        <v>3157</v>
      </c>
      <c r="F1761" s="37" t="s">
        <v>3102</v>
      </c>
      <c r="G1761" s="18" t="str">
        <f t="shared" si="88"/>
        <v>Colsof</v>
      </c>
      <c r="H1761" s="18" t="s">
        <v>91</v>
      </c>
      <c r="I1761" s="18" t="s">
        <v>75</v>
      </c>
      <c r="J1761" t="s">
        <v>3155</v>
      </c>
      <c r="K1761" s="48" t="s">
        <v>28</v>
      </c>
      <c r="L1761" s="79" t="s">
        <v>90</v>
      </c>
      <c r="M1761" s="79" t="s">
        <v>3105</v>
      </c>
      <c r="N1761" s="37" t="s">
        <v>3106</v>
      </c>
      <c r="O1761" s="37" t="s">
        <v>3111</v>
      </c>
      <c r="P1761" s="37" t="s">
        <v>3156</v>
      </c>
      <c r="Q1761" s="43" t="s">
        <v>3157</v>
      </c>
      <c r="R1761" s="80" t="s">
        <v>3109</v>
      </c>
      <c r="S1761" s="42">
        <v>1000000</v>
      </c>
      <c r="T1761" s="37">
        <v>1</v>
      </c>
      <c r="U1761" s="83">
        <v>1</v>
      </c>
      <c r="V1761" s="45">
        <f>SUMIF(ResumenCotizacion!$C:$C,E1761,ResumenCotizacion!$P:$P)</f>
        <v>0</v>
      </c>
      <c r="W1761" s="75">
        <f>IF(H1761="USD",S1761*SolCotizacion!$J$18,S1761)</f>
        <v>1000000</v>
      </c>
      <c r="X1761" s="3">
        <f>ROUND(W1761/(1-VLOOKUP("Total porcentaje:",ResumenCotizacion!$F:$H,3,0)),2)</f>
        <v>1000000</v>
      </c>
      <c r="Y1761" s="3">
        <f t="shared" si="87"/>
        <v>0</v>
      </c>
    </row>
    <row r="1762" spans="1:25" ht="14.25" x14ac:dyDescent="0.2">
      <c r="A1762" s="18" t="str">
        <f t="shared" si="85"/>
        <v>ColsofCanalIT-SW-07-03</v>
      </c>
      <c r="B1762" s="18" t="str">
        <f t="shared" si="86"/>
        <v>IT-SW-07-03Canal</v>
      </c>
      <c r="C1762"/>
      <c r="D1762" s="18" t="s">
        <v>3191</v>
      </c>
      <c r="E1762" t="s">
        <v>3158</v>
      </c>
      <c r="F1762" s="37" t="s">
        <v>3102</v>
      </c>
      <c r="G1762" s="18" t="str">
        <f t="shared" si="88"/>
        <v>Colsof</v>
      </c>
      <c r="H1762" s="18" t="s">
        <v>91</v>
      </c>
      <c r="I1762" s="18" t="s">
        <v>75</v>
      </c>
      <c r="J1762" t="s">
        <v>3155</v>
      </c>
      <c r="K1762" s="48" t="s">
        <v>28</v>
      </c>
      <c r="L1762" s="79" t="s">
        <v>90</v>
      </c>
      <c r="M1762" s="79" t="s">
        <v>3105</v>
      </c>
      <c r="N1762" s="37" t="s">
        <v>3113</v>
      </c>
      <c r="O1762" s="37" t="s">
        <v>3107</v>
      </c>
      <c r="P1762" s="37" t="s">
        <v>3156</v>
      </c>
      <c r="Q1762" s="43" t="s">
        <v>3158</v>
      </c>
      <c r="R1762" s="80" t="s">
        <v>3109</v>
      </c>
      <c r="S1762" s="42">
        <v>800000</v>
      </c>
      <c r="T1762" s="37">
        <v>1</v>
      </c>
      <c r="U1762" s="83">
        <v>1</v>
      </c>
      <c r="V1762" s="45">
        <f>SUMIF(ResumenCotizacion!$C:$C,E1762,ResumenCotizacion!$P:$P)</f>
        <v>0</v>
      </c>
      <c r="W1762" s="75">
        <f>IF(H1762="USD",S1762*SolCotizacion!$J$18,S1762)</f>
        <v>800000</v>
      </c>
      <c r="X1762" s="3">
        <f>ROUND(W1762/(1-VLOOKUP("Total porcentaje:",ResumenCotizacion!$F:$H,3,0)),2)</f>
        <v>800000</v>
      </c>
      <c r="Y1762" s="3">
        <f t="shared" si="87"/>
        <v>0</v>
      </c>
    </row>
    <row r="1763" spans="1:25" ht="14.25" x14ac:dyDescent="0.2">
      <c r="A1763" s="18" t="str">
        <f t="shared" si="85"/>
        <v>ColsofCanalIT-SW-07-04</v>
      </c>
      <c r="B1763" s="18" t="str">
        <f t="shared" si="86"/>
        <v>IT-SW-07-04Canal</v>
      </c>
      <c r="C1763"/>
      <c r="D1763" s="18" t="s">
        <v>3191</v>
      </c>
      <c r="E1763" t="s">
        <v>3159</v>
      </c>
      <c r="F1763" s="37" t="s">
        <v>3102</v>
      </c>
      <c r="G1763" s="18" t="str">
        <f t="shared" si="88"/>
        <v>Colsof</v>
      </c>
      <c r="H1763" s="18" t="s">
        <v>91</v>
      </c>
      <c r="I1763" s="18" t="s">
        <v>75</v>
      </c>
      <c r="J1763" t="s">
        <v>3155</v>
      </c>
      <c r="K1763" s="48" t="s">
        <v>28</v>
      </c>
      <c r="L1763" s="79" t="s">
        <v>90</v>
      </c>
      <c r="M1763" s="79" t="s">
        <v>3105</v>
      </c>
      <c r="N1763" s="37" t="s">
        <v>3113</v>
      </c>
      <c r="O1763" s="37" t="s">
        <v>3111</v>
      </c>
      <c r="P1763" s="37" t="s">
        <v>3156</v>
      </c>
      <c r="Q1763" s="43" t="s">
        <v>3159</v>
      </c>
      <c r="R1763" s="80" t="s">
        <v>3109</v>
      </c>
      <c r="S1763" s="42">
        <v>1200000</v>
      </c>
      <c r="T1763" s="37">
        <v>1</v>
      </c>
      <c r="U1763" s="83">
        <v>1</v>
      </c>
      <c r="V1763" s="45">
        <f>SUMIF(ResumenCotizacion!$C:$C,E1763,ResumenCotizacion!$P:$P)</f>
        <v>0</v>
      </c>
      <c r="W1763" s="75">
        <f>IF(H1763="USD",S1763*SolCotizacion!$J$18,S1763)</f>
        <v>1200000</v>
      </c>
      <c r="X1763" s="3">
        <f>ROUND(W1763/(1-VLOOKUP("Total porcentaje:",ResumenCotizacion!$F:$H,3,0)),2)</f>
        <v>1200000</v>
      </c>
      <c r="Y1763" s="3">
        <f t="shared" si="87"/>
        <v>0</v>
      </c>
    </row>
    <row r="1764" spans="1:25" ht="14.25" x14ac:dyDescent="0.2">
      <c r="A1764" s="18" t="str">
        <f t="shared" si="85"/>
        <v>ColsofCanalIT-SW-07-05</v>
      </c>
      <c r="B1764" s="18" t="str">
        <f t="shared" si="86"/>
        <v>IT-SW-07-05Canal</v>
      </c>
      <c r="C1764"/>
      <c r="D1764" s="18" t="s">
        <v>3191</v>
      </c>
      <c r="E1764" t="s">
        <v>3160</v>
      </c>
      <c r="F1764" s="37" t="s">
        <v>3102</v>
      </c>
      <c r="G1764" s="18" t="str">
        <f t="shared" si="88"/>
        <v>Colsof</v>
      </c>
      <c r="H1764" s="18" t="s">
        <v>91</v>
      </c>
      <c r="I1764" s="18" t="s">
        <v>75</v>
      </c>
      <c r="J1764" t="s">
        <v>3155</v>
      </c>
      <c r="K1764" s="48" t="s">
        <v>28</v>
      </c>
      <c r="L1764" s="79" t="s">
        <v>90</v>
      </c>
      <c r="M1764" s="79" t="s">
        <v>3105</v>
      </c>
      <c r="N1764" s="37" t="s">
        <v>3116</v>
      </c>
      <c r="O1764" s="37" t="s">
        <v>3107</v>
      </c>
      <c r="P1764" s="37" t="s">
        <v>3156</v>
      </c>
      <c r="Q1764" s="43" t="s">
        <v>3160</v>
      </c>
      <c r="R1764" s="80" t="s">
        <v>3109</v>
      </c>
      <c r="S1764" s="42">
        <v>1000000</v>
      </c>
      <c r="T1764" s="37">
        <v>1</v>
      </c>
      <c r="U1764" s="83">
        <v>1</v>
      </c>
      <c r="V1764" s="45">
        <f>SUMIF(ResumenCotizacion!$C:$C,E1764,ResumenCotizacion!$P:$P)</f>
        <v>0</v>
      </c>
      <c r="W1764" s="75">
        <f>IF(H1764="USD",S1764*SolCotizacion!$J$18,S1764)</f>
        <v>1000000</v>
      </c>
      <c r="X1764" s="3">
        <f>ROUND(W1764/(1-VLOOKUP("Total porcentaje:",ResumenCotizacion!$F:$H,3,0)),2)</f>
        <v>1000000</v>
      </c>
      <c r="Y1764" s="3">
        <f t="shared" si="87"/>
        <v>0</v>
      </c>
    </row>
    <row r="1765" spans="1:25" ht="14.25" x14ac:dyDescent="0.2">
      <c r="A1765" s="18" t="str">
        <f t="shared" si="85"/>
        <v>ColsofCanalIT-SW-07-06</v>
      </c>
      <c r="B1765" s="18" t="str">
        <f t="shared" si="86"/>
        <v>IT-SW-07-06Canal</v>
      </c>
      <c r="C1765"/>
      <c r="D1765" s="18" t="s">
        <v>3191</v>
      </c>
      <c r="E1765" t="s">
        <v>3161</v>
      </c>
      <c r="F1765" s="37" t="s">
        <v>3102</v>
      </c>
      <c r="G1765" s="18" t="str">
        <f t="shared" si="88"/>
        <v>Colsof</v>
      </c>
      <c r="H1765" s="18" t="s">
        <v>91</v>
      </c>
      <c r="I1765" s="18" t="s">
        <v>75</v>
      </c>
      <c r="J1765" t="s">
        <v>3155</v>
      </c>
      <c r="K1765" s="48" t="s">
        <v>28</v>
      </c>
      <c r="L1765" s="79" t="s">
        <v>90</v>
      </c>
      <c r="M1765" s="79" t="s">
        <v>3105</v>
      </c>
      <c r="N1765" s="37" t="s">
        <v>3116</v>
      </c>
      <c r="O1765" s="37" t="s">
        <v>3111</v>
      </c>
      <c r="P1765" s="37" t="s">
        <v>3156</v>
      </c>
      <c r="Q1765" s="43" t="s">
        <v>3161</v>
      </c>
      <c r="R1765" s="80" t="s">
        <v>3109</v>
      </c>
      <c r="S1765" s="42">
        <v>1600000</v>
      </c>
      <c r="T1765" s="37">
        <v>1</v>
      </c>
      <c r="U1765" s="83">
        <v>1</v>
      </c>
      <c r="V1765" s="45">
        <f>SUMIF(ResumenCotizacion!$C:$C,E1765,ResumenCotizacion!$P:$P)</f>
        <v>0</v>
      </c>
      <c r="W1765" s="75">
        <f>IF(H1765="USD",S1765*SolCotizacion!$J$18,S1765)</f>
        <v>1600000</v>
      </c>
      <c r="X1765" s="3">
        <f>ROUND(W1765/(1-VLOOKUP("Total porcentaje:",ResumenCotizacion!$F:$H,3,0)),2)</f>
        <v>1600000</v>
      </c>
      <c r="Y1765" s="3">
        <f t="shared" si="87"/>
        <v>0</v>
      </c>
    </row>
    <row r="1766" spans="1:25" ht="14.25" x14ac:dyDescent="0.2">
      <c r="A1766" s="18" t="str">
        <f t="shared" si="85"/>
        <v>ColsofCanalIT-SW-08-01</v>
      </c>
      <c r="B1766" s="18" t="str">
        <f t="shared" si="86"/>
        <v>IT-SW-08-01Canal</v>
      </c>
      <c r="C1766"/>
      <c r="D1766" s="18" t="s">
        <v>3191</v>
      </c>
      <c r="E1766" t="s">
        <v>3162</v>
      </c>
      <c r="F1766" s="37" t="s">
        <v>3102</v>
      </c>
      <c r="G1766" s="18" t="str">
        <f t="shared" si="88"/>
        <v>Colsof</v>
      </c>
      <c r="H1766" s="18" t="s">
        <v>91</v>
      </c>
      <c r="I1766" s="18" t="s">
        <v>75</v>
      </c>
      <c r="J1766" t="s">
        <v>3163</v>
      </c>
      <c r="K1766" t="s">
        <v>3164</v>
      </c>
      <c r="L1766" s="79" t="s">
        <v>90</v>
      </c>
      <c r="M1766" s="79" t="s">
        <v>3105</v>
      </c>
      <c r="N1766" s="37" t="s">
        <v>3106</v>
      </c>
      <c r="O1766" s="37" t="s">
        <v>3107</v>
      </c>
      <c r="P1766" s="37" t="s">
        <v>3143</v>
      </c>
      <c r="Q1766" s="43" t="s">
        <v>3162</v>
      </c>
      <c r="R1766" s="80" t="s">
        <v>3109</v>
      </c>
      <c r="S1766" s="42">
        <v>56250</v>
      </c>
      <c r="T1766" s="84">
        <v>1</v>
      </c>
      <c r="U1766" s="83">
        <v>1</v>
      </c>
      <c r="V1766" s="45">
        <f>SUMIF(ResumenCotizacion!$C:$C,E1766,ResumenCotizacion!$P:$P)</f>
        <v>0</v>
      </c>
      <c r="W1766" s="75">
        <f>IF(H1766="USD",S1766*SolCotizacion!$J$18,S1766)</f>
        <v>56250</v>
      </c>
      <c r="X1766" s="3">
        <f>ROUND(W1766/(1-VLOOKUP("Total porcentaje:",ResumenCotizacion!$F:$H,3,0)),2)</f>
        <v>56250</v>
      </c>
      <c r="Y1766" s="3">
        <f t="shared" si="87"/>
        <v>0</v>
      </c>
    </row>
    <row r="1767" spans="1:25" ht="14.25" x14ac:dyDescent="0.2">
      <c r="A1767" s="18" t="str">
        <f t="shared" si="85"/>
        <v>ColsofCanalIT-SW-08-02</v>
      </c>
      <c r="B1767" s="18" t="str">
        <f t="shared" si="86"/>
        <v>IT-SW-08-02Canal</v>
      </c>
      <c r="C1767"/>
      <c r="D1767" s="18" t="s">
        <v>3191</v>
      </c>
      <c r="E1767" t="s">
        <v>3165</v>
      </c>
      <c r="F1767" s="37" t="s">
        <v>3102</v>
      </c>
      <c r="G1767" s="18" t="str">
        <f t="shared" si="88"/>
        <v>Colsof</v>
      </c>
      <c r="H1767" s="18" t="s">
        <v>91</v>
      </c>
      <c r="I1767" s="18" t="s">
        <v>75</v>
      </c>
      <c r="J1767" t="s">
        <v>3163</v>
      </c>
      <c r="K1767" t="s">
        <v>3164</v>
      </c>
      <c r="L1767" s="79" t="s">
        <v>90</v>
      </c>
      <c r="M1767" s="79" t="s">
        <v>3105</v>
      </c>
      <c r="N1767" s="37" t="s">
        <v>3106</v>
      </c>
      <c r="O1767" s="37" t="s">
        <v>3111</v>
      </c>
      <c r="P1767" s="37" t="s">
        <v>3143</v>
      </c>
      <c r="Q1767" s="43" t="s">
        <v>3165</v>
      </c>
      <c r="R1767" s="80" t="s">
        <v>3109</v>
      </c>
      <c r="S1767" s="42">
        <v>62500</v>
      </c>
      <c r="T1767" s="84">
        <v>1</v>
      </c>
      <c r="U1767" s="83">
        <v>1</v>
      </c>
      <c r="V1767" s="45">
        <f>SUMIF(ResumenCotizacion!$C:$C,E1767,ResumenCotizacion!$P:$P)</f>
        <v>0</v>
      </c>
      <c r="W1767" s="75">
        <f>IF(H1767="USD",S1767*SolCotizacion!$J$18,S1767)</f>
        <v>62500</v>
      </c>
      <c r="X1767" s="3">
        <f>ROUND(W1767/(1-VLOOKUP("Total porcentaje:",ResumenCotizacion!$F:$H,3,0)),2)</f>
        <v>62500</v>
      </c>
      <c r="Y1767" s="3">
        <f t="shared" si="87"/>
        <v>0</v>
      </c>
    </row>
    <row r="1768" spans="1:25" ht="14.25" x14ac:dyDescent="0.2">
      <c r="A1768" s="18" t="str">
        <f t="shared" si="85"/>
        <v>ColsofCanalIT-SW-08-03</v>
      </c>
      <c r="B1768" s="18" t="str">
        <f t="shared" si="86"/>
        <v>IT-SW-08-03Canal</v>
      </c>
      <c r="C1768"/>
      <c r="D1768" s="18" t="s">
        <v>3191</v>
      </c>
      <c r="E1768" t="s">
        <v>3166</v>
      </c>
      <c r="F1768" s="37" t="s">
        <v>3102</v>
      </c>
      <c r="G1768" s="18" t="str">
        <f t="shared" si="88"/>
        <v>Colsof</v>
      </c>
      <c r="H1768" s="18" t="s">
        <v>91</v>
      </c>
      <c r="I1768" s="18" t="s">
        <v>75</v>
      </c>
      <c r="J1768" t="s">
        <v>3163</v>
      </c>
      <c r="K1768" t="s">
        <v>3164</v>
      </c>
      <c r="L1768" s="79" t="s">
        <v>90</v>
      </c>
      <c r="M1768" s="79" t="s">
        <v>3105</v>
      </c>
      <c r="N1768" s="37" t="s">
        <v>3113</v>
      </c>
      <c r="O1768" s="37" t="s">
        <v>3107</v>
      </c>
      <c r="P1768" s="37" t="s">
        <v>3143</v>
      </c>
      <c r="Q1768" s="43" t="s">
        <v>3166</v>
      </c>
      <c r="R1768" s="80" t="s">
        <v>3109</v>
      </c>
      <c r="S1768" s="42">
        <v>75000</v>
      </c>
      <c r="T1768" s="84">
        <v>1</v>
      </c>
      <c r="U1768" s="83">
        <v>1</v>
      </c>
      <c r="V1768" s="45">
        <f>SUMIF(ResumenCotizacion!$C:$C,E1768,ResumenCotizacion!$P:$P)</f>
        <v>0</v>
      </c>
      <c r="W1768" s="75">
        <f>IF(H1768="USD",S1768*SolCotizacion!$J$18,S1768)</f>
        <v>75000</v>
      </c>
      <c r="X1768" s="3">
        <f>ROUND(W1768/(1-VLOOKUP("Total porcentaje:",ResumenCotizacion!$F:$H,3,0)),2)</f>
        <v>75000</v>
      </c>
      <c r="Y1768" s="3">
        <f t="shared" si="87"/>
        <v>0</v>
      </c>
    </row>
    <row r="1769" spans="1:25" ht="14.25" x14ac:dyDescent="0.2">
      <c r="A1769" s="18" t="str">
        <f t="shared" si="85"/>
        <v>ColsofCanalIT-SW-08-04</v>
      </c>
      <c r="B1769" s="18" t="str">
        <f t="shared" si="86"/>
        <v>IT-SW-08-04Canal</v>
      </c>
      <c r="C1769"/>
      <c r="D1769" s="18" t="s">
        <v>3191</v>
      </c>
      <c r="E1769" t="s">
        <v>3167</v>
      </c>
      <c r="F1769" s="37" t="s">
        <v>3102</v>
      </c>
      <c r="G1769" s="18" t="str">
        <f t="shared" si="88"/>
        <v>Colsof</v>
      </c>
      <c r="H1769" s="18" t="s">
        <v>91</v>
      </c>
      <c r="I1769" s="18" t="s">
        <v>75</v>
      </c>
      <c r="J1769" t="s">
        <v>3163</v>
      </c>
      <c r="K1769" t="s">
        <v>3164</v>
      </c>
      <c r="L1769" s="79" t="s">
        <v>90</v>
      </c>
      <c r="M1769" s="79" t="s">
        <v>3105</v>
      </c>
      <c r="N1769" s="37" t="s">
        <v>3113</v>
      </c>
      <c r="O1769" s="37" t="s">
        <v>3111</v>
      </c>
      <c r="P1769" s="37" t="s">
        <v>3143</v>
      </c>
      <c r="Q1769" s="43" t="s">
        <v>3167</v>
      </c>
      <c r="R1769" s="80" t="s">
        <v>3109</v>
      </c>
      <c r="S1769" s="42">
        <v>87500</v>
      </c>
      <c r="T1769" s="84">
        <v>1</v>
      </c>
      <c r="U1769" s="83">
        <v>1</v>
      </c>
      <c r="V1769" s="45">
        <f>SUMIF(ResumenCotizacion!$C:$C,E1769,ResumenCotizacion!$P:$P)</f>
        <v>0</v>
      </c>
      <c r="W1769" s="75">
        <f>IF(H1769="USD",S1769*SolCotizacion!$J$18,S1769)</f>
        <v>87500</v>
      </c>
      <c r="X1769" s="3">
        <f>ROUND(W1769/(1-VLOOKUP("Total porcentaje:",ResumenCotizacion!$F:$H,3,0)),2)</f>
        <v>87500</v>
      </c>
      <c r="Y1769" s="3">
        <f t="shared" si="87"/>
        <v>0</v>
      </c>
    </row>
    <row r="1770" spans="1:25" ht="14.25" x14ac:dyDescent="0.2">
      <c r="A1770" s="18" t="str">
        <f t="shared" si="85"/>
        <v>ColsofCanalIT-SW-08-05</v>
      </c>
      <c r="B1770" s="18" t="str">
        <f t="shared" si="86"/>
        <v>IT-SW-08-05Canal</v>
      </c>
      <c r="C1770"/>
      <c r="D1770" s="18" t="s">
        <v>3191</v>
      </c>
      <c r="E1770" t="s">
        <v>3168</v>
      </c>
      <c r="F1770" s="37" t="s">
        <v>3102</v>
      </c>
      <c r="G1770" s="18" t="str">
        <f t="shared" si="88"/>
        <v>Colsof</v>
      </c>
      <c r="H1770" s="18" t="s">
        <v>91</v>
      </c>
      <c r="I1770" s="18" t="s">
        <v>75</v>
      </c>
      <c r="J1770" t="s">
        <v>3163</v>
      </c>
      <c r="K1770" t="s">
        <v>3164</v>
      </c>
      <c r="L1770" s="79" t="s">
        <v>90</v>
      </c>
      <c r="M1770" s="79" t="s">
        <v>3105</v>
      </c>
      <c r="N1770" s="37" t="s">
        <v>3116</v>
      </c>
      <c r="O1770" s="37" t="s">
        <v>3107</v>
      </c>
      <c r="P1770" s="37" t="s">
        <v>3143</v>
      </c>
      <c r="Q1770" s="43" t="s">
        <v>3168</v>
      </c>
      <c r="R1770" s="80" t="s">
        <v>3109</v>
      </c>
      <c r="S1770" s="42">
        <v>93750</v>
      </c>
      <c r="T1770" s="84">
        <v>1</v>
      </c>
      <c r="U1770" s="83">
        <v>1</v>
      </c>
      <c r="V1770" s="45">
        <f>SUMIF(ResumenCotizacion!$C:$C,E1770,ResumenCotizacion!$P:$P)</f>
        <v>0</v>
      </c>
      <c r="W1770" s="75">
        <f>IF(H1770="USD",S1770*SolCotizacion!$J$18,S1770)</f>
        <v>93750</v>
      </c>
      <c r="X1770" s="3">
        <f>ROUND(W1770/(1-VLOOKUP("Total porcentaje:",ResumenCotizacion!$F:$H,3,0)),2)</f>
        <v>93750</v>
      </c>
      <c r="Y1770" s="3">
        <f t="shared" si="87"/>
        <v>0</v>
      </c>
    </row>
    <row r="1771" spans="1:25" ht="14.25" x14ac:dyDescent="0.2">
      <c r="A1771" s="18" t="str">
        <f t="shared" si="85"/>
        <v>ColsofCanalIT-SW-08-06</v>
      </c>
      <c r="B1771" s="18" t="str">
        <f t="shared" si="86"/>
        <v>IT-SW-08-06Canal</v>
      </c>
      <c r="C1771"/>
      <c r="D1771" s="18" t="s">
        <v>3191</v>
      </c>
      <c r="E1771" t="s">
        <v>3169</v>
      </c>
      <c r="F1771" s="37" t="s">
        <v>3102</v>
      </c>
      <c r="G1771" s="18" t="str">
        <f t="shared" si="88"/>
        <v>Colsof</v>
      </c>
      <c r="H1771" s="18" t="s">
        <v>91</v>
      </c>
      <c r="I1771" s="18" t="s">
        <v>75</v>
      </c>
      <c r="J1771" t="s">
        <v>3163</v>
      </c>
      <c r="K1771" t="s">
        <v>3164</v>
      </c>
      <c r="L1771" s="79" t="s">
        <v>90</v>
      </c>
      <c r="M1771" s="79" t="s">
        <v>3105</v>
      </c>
      <c r="N1771" s="37" t="s">
        <v>3116</v>
      </c>
      <c r="O1771" s="37" t="s">
        <v>3111</v>
      </c>
      <c r="P1771" s="37" t="s">
        <v>3143</v>
      </c>
      <c r="Q1771" s="43" t="s">
        <v>3169</v>
      </c>
      <c r="R1771" s="80" t="s">
        <v>3109</v>
      </c>
      <c r="S1771" s="42">
        <v>125000</v>
      </c>
      <c r="T1771" s="84">
        <v>1</v>
      </c>
      <c r="U1771" s="83">
        <v>1</v>
      </c>
      <c r="V1771" s="45">
        <f>SUMIF(ResumenCotizacion!$C:$C,E1771,ResumenCotizacion!$P:$P)</f>
        <v>0</v>
      </c>
      <c r="W1771" s="75">
        <f>IF(H1771="USD",S1771*SolCotizacion!$J$18,S1771)</f>
        <v>125000</v>
      </c>
      <c r="X1771" s="3">
        <f>ROUND(W1771/(1-VLOOKUP("Total porcentaje:",ResumenCotizacion!$F:$H,3,0)),2)</f>
        <v>125000</v>
      </c>
      <c r="Y1771" s="3">
        <f t="shared" si="87"/>
        <v>0</v>
      </c>
    </row>
    <row r="1772" spans="1:25" ht="14.25" x14ac:dyDescent="0.2">
      <c r="A1772" s="18" t="str">
        <f t="shared" si="85"/>
        <v>ColsofCanalIT-SW-09-01</v>
      </c>
      <c r="B1772" s="18" t="str">
        <f t="shared" si="86"/>
        <v>IT-SW-09-01Canal</v>
      </c>
      <c r="C1772"/>
      <c r="D1772" s="18" t="s">
        <v>3191</v>
      </c>
      <c r="E1772" t="s">
        <v>3170</v>
      </c>
      <c r="F1772" s="37" t="s">
        <v>3102</v>
      </c>
      <c r="G1772" s="18" t="str">
        <f t="shared" si="88"/>
        <v>Colsof</v>
      </c>
      <c r="H1772" s="18" t="s">
        <v>91</v>
      </c>
      <c r="I1772" s="18" t="s">
        <v>75</v>
      </c>
      <c r="J1772" t="s">
        <v>3171</v>
      </c>
      <c r="K1772" t="s">
        <v>3151</v>
      </c>
      <c r="L1772" s="79" t="s">
        <v>90</v>
      </c>
      <c r="M1772" s="79" t="s">
        <v>3105</v>
      </c>
      <c r="N1772" s="37" t="s">
        <v>3106</v>
      </c>
      <c r="O1772" s="37" t="s">
        <v>3111</v>
      </c>
      <c r="P1772" s="37" t="s">
        <v>3156</v>
      </c>
      <c r="Q1772" s="43" t="s">
        <v>3170</v>
      </c>
      <c r="R1772" s="80" t="s">
        <v>3109</v>
      </c>
      <c r="S1772" s="42">
        <v>18687500</v>
      </c>
      <c r="T1772" s="84">
        <v>1</v>
      </c>
      <c r="U1772" s="83">
        <v>1</v>
      </c>
      <c r="V1772" s="45">
        <f>SUMIF(ResumenCotizacion!$C:$C,E1772,ResumenCotizacion!$P:$P)</f>
        <v>0</v>
      </c>
      <c r="W1772" s="75">
        <f>IF(H1772="USD",S1772*SolCotizacion!$J$18,S1772)</f>
        <v>18687500</v>
      </c>
      <c r="X1772" s="3">
        <f>ROUND(W1772/(1-VLOOKUP("Total porcentaje:",ResumenCotizacion!$F:$H,3,0)),2)</f>
        <v>18687500</v>
      </c>
      <c r="Y1772" s="3">
        <f t="shared" si="87"/>
        <v>0</v>
      </c>
    </row>
    <row r="1773" spans="1:25" ht="14.25" x14ac:dyDescent="0.2">
      <c r="A1773" s="18" t="str">
        <f t="shared" si="85"/>
        <v>ColsofCanalIT-SW-09-02</v>
      </c>
      <c r="B1773" s="18" t="str">
        <f t="shared" si="86"/>
        <v>IT-SW-09-02Canal</v>
      </c>
      <c r="C1773"/>
      <c r="D1773" s="18" t="s">
        <v>3191</v>
      </c>
      <c r="E1773" t="s">
        <v>3172</v>
      </c>
      <c r="F1773" s="37" t="s">
        <v>3102</v>
      </c>
      <c r="G1773" s="18" t="str">
        <f t="shared" si="88"/>
        <v>Colsof</v>
      </c>
      <c r="H1773" s="18" t="s">
        <v>91</v>
      </c>
      <c r="I1773" s="18" t="s">
        <v>75</v>
      </c>
      <c r="J1773" t="s">
        <v>3171</v>
      </c>
      <c r="K1773" t="s">
        <v>3151</v>
      </c>
      <c r="L1773" s="79" t="s">
        <v>90</v>
      </c>
      <c r="M1773" s="79" t="s">
        <v>3105</v>
      </c>
      <c r="N1773" s="37" t="s">
        <v>3113</v>
      </c>
      <c r="O1773" s="37" t="s">
        <v>3111</v>
      </c>
      <c r="P1773" s="37" t="s">
        <v>3156</v>
      </c>
      <c r="Q1773" s="43" t="s">
        <v>3172</v>
      </c>
      <c r="R1773" s="80" t="s">
        <v>3109</v>
      </c>
      <c r="S1773" s="42">
        <v>24375000</v>
      </c>
      <c r="T1773" s="84">
        <v>1</v>
      </c>
      <c r="U1773" s="83">
        <v>1</v>
      </c>
      <c r="V1773" s="45">
        <f>SUMIF(ResumenCotizacion!$C:$C,E1773,ResumenCotizacion!$P:$P)</f>
        <v>0</v>
      </c>
      <c r="W1773" s="75">
        <f>IF(H1773="USD",S1773*SolCotizacion!$J$18,S1773)</f>
        <v>24375000</v>
      </c>
      <c r="X1773" s="3">
        <f>ROUND(W1773/(1-VLOOKUP("Total porcentaje:",ResumenCotizacion!$F:$H,3,0)),2)</f>
        <v>24375000</v>
      </c>
      <c r="Y1773" s="3">
        <f t="shared" si="87"/>
        <v>0</v>
      </c>
    </row>
    <row r="1774" spans="1:25" ht="14.25" x14ac:dyDescent="0.2">
      <c r="A1774" s="18" t="str">
        <f t="shared" si="85"/>
        <v>ColsofCanalIT-SW-09-03</v>
      </c>
      <c r="B1774" s="18" t="str">
        <f t="shared" si="86"/>
        <v>IT-SW-09-03Canal</v>
      </c>
      <c r="C1774"/>
      <c r="D1774" s="18" t="s">
        <v>3191</v>
      </c>
      <c r="E1774" t="s">
        <v>3173</v>
      </c>
      <c r="F1774" s="37" t="s">
        <v>3102</v>
      </c>
      <c r="G1774" s="18" t="str">
        <f t="shared" si="88"/>
        <v>Colsof</v>
      </c>
      <c r="H1774" s="18" t="s">
        <v>91</v>
      </c>
      <c r="I1774" s="18" t="s">
        <v>75</v>
      </c>
      <c r="J1774" t="s">
        <v>3171</v>
      </c>
      <c r="K1774" t="s">
        <v>3151</v>
      </c>
      <c r="L1774" s="79" t="s">
        <v>90</v>
      </c>
      <c r="M1774" s="79" t="s">
        <v>3105</v>
      </c>
      <c r="N1774" s="37" t="s">
        <v>3116</v>
      </c>
      <c r="O1774" s="37" t="s">
        <v>3111</v>
      </c>
      <c r="P1774" s="37" t="s">
        <v>3156</v>
      </c>
      <c r="Q1774" s="43" t="s">
        <v>3173</v>
      </c>
      <c r="R1774" s="80" t="s">
        <v>3109</v>
      </c>
      <c r="S1774" s="42">
        <v>30875000</v>
      </c>
      <c r="T1774" s="84">
        <v>1</v>
      </c>
      <c r="U1774" s="83">
        <v>1</v>
      </c>
      <c r="V1774" s="45">
        <f>SUMIF(ResumenCotizacion!$C:$C,E1774,ResumenCotizacion!$P:$P)</f>
        <v>0</v>
      </c>
      <c r="W1774" s="75">
        <f>IF(H1774="USD",S1774*SolCotizacion!$J$18,S1774)</f>
        <v>30875000</v>
      </c>
      <c r="X1774" s="3">
        <f>ROUND(W1774/(1-VLOOKUP("Total porcentaje:",ResumenCotizacion!$F:$H,3,0)),2)</f>
        <v>30875000</v>
      </c>
      <c r="Y1774" s="3">
        <f t="shared" si="87"/>
        <v>0</v>
      </c>
    </row>
    <row r="1775" spans="1:25" ht="14.25" x14ac:dyDescent="0.2">
      <c r="A1775" s="18" t="str">
        <f t="shared" si="85"/>
        <v>ColsofCanalIT-SW-10-01</v>
      </c>
      <c r="B1775" s="18" t="str">
        <f t="shared" si="86"/>
        <v>IT-SW-10-01Canal</v>
      </c>
      <c r="C1775"/>
      <c r="D1775" s="18" t="s">
        <v>3191</v>
      </c>
      <c r="E1775" t="s">
        <v>3174</v>
      </c>
      <c r="F1775" s="37" t="s">
        <v>3102</v>
      </c>
      <c r="G1775" s="18" t="str">
        <f t="shared" si="88"/>
        <v>Colsof</v>
      </c>
      <c r="H1775" s="18" t="s">
        <v>91</v>
      </c>
      <c r="I1775" s="18" t="s">
        <v>75</v>
      </c>
      <c r="J1775" t="s">
        <v>3175</v>
      </c>
      <c r="K1775" t="s">
        <v>3142</v>
      </c>
      <c r="L1775" s="79" t="s">
        <v>90</v>
      </c>
      <c r="M1775" s="79" t="s">
        <v>3105</v>
      </c>
      <c r="N1775" s="37" t="s">
        <v>3113</v>
      </c>
      <c r="O1775" s="37" t="s">
        <v>3107</v>
      </c>
      <c r="P1775" s="37" t="s">
        <v>3156</v>
      </c>
      <c r="Q1775" s="43" t="s">
        <v>3174</v>
      </c>
      <c r="R1775" s="80" t="s">
        <v>3109</v>
      </c>
      <c r="S1775" s="42">
        <v>270000</v>
      </c>
      <c r="T1775" s="84">
        <v>1</v>
      </c>
      <c r="U1775" s="83">
        <v>1</v>
      </c>
      <c r="V1775" s="45">
        <f>SUMIF(ResumenCotizacion!$C:$C,E1775,ResumenCotizacion!$P:$P)</f>
        <v>0</v>
      </c>
      <c r="W1775" s="75">
        <f>IF(H1775="USD",S1775*SolCotizacion!$J$18,S1775)</f>
        <v>270000</v>
      </c>
      <c r="X1775" s="3">
        <f>ROUND(W1775/(1-VLOOKUP("Total porcentaje:",ResumenCotizacion!$F:$H,3,0)),2)</f>
        <v>270000</v>
      </c>
      <c r="Y1775" s="3">
        <f t="shared" si="87"/>
        <v>0</v>
      </c>
    </row>
    <row r="1776" spans="1:25" ht="14.25" x14ac:dyDescent="0.2">
      <c r="A1776" s="18" t="str">
        <f t="shared" si="85"/>
        <v>ColsofCanalIT-SW-10-02</v>
      </c>
      <c r="B1776" s="18" t="str">
        <f t="shared" si="86"/>
        <v>IT-SW-10-02Canal</v>
      </c>
      <c r="C1776"/>
      <c r="D1776" s="18" t="s">
        <v>3191</v>
      </c>
      <c r="E1776" t="s">
        <v>3176</v>
      </c>
      <c r="F1776" s="37" t="s">
        <v>3102</v>
      </c>
      <c r="G1776" s="18" t="str">
        <f t="shared" si="88"/>
        <v>Colsof</v>
      </c>
      <c r="H1776" s="18" t="s">
        <v>91</v>
      </c>
      <c r="I1776" s="18" t="s">
        <v>75</v>
      </c>
      <c r="J1776" t="s">
        <v>3175</v>
      </c>
      <c r="K1776" t="s">
        <v>3142</v>
      </c>
      <c r="L1776" s="79" t="s">
        <v>90</v>
      </c>
      <c r="M1776" s="79" t="s">
        <v>3105</v>
      </c>
      <c r="N1776" s="37" t="s">
        <v>3113</v>
      </c>
      <c r="O1776" s="37" t="s">
        <v>3111</v>
      </c>
      <c r="P1776" s="37" t="s">
        <v>3156</v>
      </c>
      <c r="Q1776" s="43" t="s">
        <v>3176</v>
      </c>
      <c r="R1776" s="80" t="s">
        <v>3109</v>
      </c>
      <c r="S1776" s="42">
        <v>375000</v>
      </c>
      <c r="T1776" s="84">
        <v>1</v>
      </c>
      <c r="U1776" s="83">
        <v>1</v>
      </c>
      <c r="V1776" s="45">
        <f>SUMIF(ResumenCotizacion!$C:$C,E1776,ResumenCotizacion!$P:$P)</f>
        <v>0</v>
      </c>
      <c r="W1776" s="75">
        <f>IF(H1776="USD",S1776*SolCotizacion!$J$18,S1776)</f>
        <v>375000</v>
      </c>
      <c r="X1776" s="3">
        <f>ROUND(W1776/(1-VLOOKUP("Total porcentaje:",ResumenCotizacion!$F:$H,3,0)),2)</f>
        <v>375000</v>
      </c>
      <c r="Y1776" s="3">
        <f t="shared" si="87"/>
        <v>0</v>
      </c>
    </row>
    <row r="1777" spans="1:25" ht="14.25" x14ac:dyDescent="0.2">
      <c r="A1777" s="18" t="str">
        <f t="shared" si="85"/>
        <v>ColsofCanalIT-SW-10-03</v>
      </c>
      <c r="B1777" s="18" t="str">
        <f t="shared" si="86"/>
        <v>IT-SW-10-03Canal</v>
      </c>
      <c r="C1777"/>
      <c r="D1777" s="18" t="s">
        <v>3191</v>
      </c>
      <c r="E1777" t="s">
        <v>3177</v>
      </c>
      <c r="F1777" s="37" t="s">
        <v>3102</v>
      </c>
      <c r="G1777" s="18" t="str">
        <f t="shared" si="88"/>
        <v>Colsof</v>
      </c>
      <c r="H1777" s="18" t="s">
        <v>91</v>
      </c>
      <c r="I1777" s="18" t="s">
        <v>75</v>
      </c>
      <c r="J1777" t="s">
        <v>3175</v>
      </c>
      <c r="K1777" t="s">
        <v>3142</v>
      </c>
      <c r="L1777" s="79" t="s">
        <v>90</v>
      </c>
      <c r="M1777" s="79" t="s">
        <v>3105</v>
      </c>
      <c r="N1777" s="37" t="s">
        <v>3106</v>
      </c>
      <c r="O1777" s="37" t="s">
        <v>3107</v>
      </c>
      <c r="P1777" s="37" t="s">
        <v>3156</v>
      </c>
      <c r="Q1777" s="43" t="s">
        <v>3177</v>
      </c>
      <c r="R1777" s="80" t="s">
        <v>3109</v>
      </c>
      <c r="S1777" s="42">
        <v>300000</v>
      </c>
      <c r="T1777" s="84">
        <v>1</v>
      </c>
      <c r="U1777" s="83">
        <v>1</v>
      </c>
      <c r="V1777" s="45">
        <f>SUMIF(ResumenCotizacion!$C:$C,E1777,ResumenCotizacion!$P:$P)</f>
        <v>0</v>
      </c>
      <c r="W1777" s="75">
        <f>IF(H1777="USD",S1777*SolCotizacion!$J$18,S1777)</f>
        <v>300000</v>
      </c>
      <c r="X1777" s="3">
        <f>ROUND(W1777/(1-VLOOKUP("Total porcentaje:",ResumenCotizacion!$F:$H,3,0)),2)</f>
        <v>300000</v>
      </c>
      <c r="Y1777" s="3">
        <f t="shared" si="87"/>
        <v>0</v>
      </c>
    </row>
    <row r="1778" spans="1:25" ht="14.25" x14ac:dyDescent="0.2">
      <c r="A1778" s="18" t="str">
        <f t="shared" si="85"/>
        <v>ColsofCanalIT-SW-10-04</v>
      </c>
      <c r="B1778" s="18" t="str">
        <f t="shared" si="86"/>
        <v>IT-SW-10-04Canal</v>
      </c>
      <c r="C1778"/>
      <c r="D1778" s="18" t="s">
        <v>3191</v>
      </c>
      <c r="E1778" t="s">
        <v>3178</v>
      </c>
      <c r="F1778" s="37" t="s">
        <v>3102</v>
      </c>
      <c r="G1778" s="18" t="str">
        <f t="shared" si="88"/>
        <v>Colsof</v>
      </c>
      <c r="H1778" s="18" t="s">
        <v>91</v>
      </c>
      <c r="I1778" s="18" t="s">
        <v>75</v>
      </c>
      <c r="J1778" t="s">
        <v>3175</v>
      </c>
      <c r="K1778" t="s">
        <v>3142</v>
      </c>
      <c r="L1778" s="79" t="s">
        <v>90</v>
      </c>
      <c r="M1778" s="79" t="s">
        <v>3105</v>
      </c>
      <c r="N1778" s="37" t="s">
        <v>3116</v>
      </c>
      <c r="O1778" s="37" t="s">
        <v>3107</v>
      </c>
      <c r="P1778" s="37" t="s">
        <v>3156</v>
      </c>
      <c r="Q1778" s="43" t="s">
        <v>3178</v>
      </c>
      <c r="R1778" s="80" t="s">
        <v>3109</v>
      </c>
      <c r="S1778" s="42">
        <v>450000</v>
      </c>
      <c r="T1778" s="84">
        <v>1</v>
      </c>
      <c r="U1778" s="83">
        <v>1</v>
      </c>
      <c r="V1778" s="45">
        <f>SUMIF(ResumenCotizacion!$C:$C,E1778,ResumenCotizacion!$P:$P)</f>
        <v>0</v>
      </c>
      <c r="W1778" s="75">
        <f>IF(H1778="USD",S1778*SolCotizacion!$J$18,S1778)</f>
        <v>450000</v>
      </c>
      <c r="X1778" s="3">
        <f>ROUND(W1778/(1-VLOOKUP("Total porcentaje:",ResumenCotizacion!$F:$H,3,0)),2)</f>
        <v>450000</v>
      </c>
      <c r="Y1778" s="3">
        <f t="shared" si="87"/>
        <v>0</v>
      </c>
    </row>
    <row r="1779" spans="1:25" ht="14.25" x14ac:dyDescent="0.2">
      <c r="A1779" s="18" t="str">
        <f t="shared" si="85"/>
        <v>ColsofCanalIT-SW-10-05</v>
      </c>
      <c r="B1779" s="18" t="str">
        <f t="shared" si="86"/>
        <v>IT-SW-10-05Canal</v>
      </c>
      <c r="C1779"/>
      <c r="D1779" s="18" t="s">
        <v>3191</v>
      </c>
      <c r="E1779" t="s">
        <v>3179</v>
      </c>
      <c r="F1779" s="37" t="s">
        <v>3102</v>
      </c>
      <c r="G1779" s="18" t="str">
        <f t="shared" si="88"/>
        <v>Colsof</v>
      </c>
      <c r="H1779" s="18" t="s">
        <v>91</v>
      </c>
      <c r="I1779" s="18" t="s">
        <v>75</v>
      </c>
      <c r="J1779" t="s">
        <v>3175</v>
      </c>
      <c r="K1779" t="s">
        <v>3142</v>
      </c>
      <c r="L1779" s="79" t="s">
        <v>90</v>
      </c>
      <c r="M1779" s="79" t="s">
        <v>3105</v>
      </c>
      <c r="N1779" s="37" t="s">
        <v>3116</v>
      </c>
      <c r="O1779" s="37" t="s">
        <v>3111</v>
      </c>
      <c r="P1779" s="37" t="s">
        <v>3156</v>
      </c>
      <c r="Q1779" s="43" t="s">
        <v>3179</v>
      </c>
      <c r="R1779" s="80" t="s">
        <v>3109</v>
      </c>
      <c r="S1779" s="42">
        <v>375000</v>
      </c>
      <c r="T1779" s="84">
        <v>1</v>
      </c>
      <c r="U1779" s="83">
        <v>1</v>
      </c>
      <c r="V1779" s="45">
        <f>SUMIF(ResumenCotizacion!$C:$C,E1779,ResumenCotizacion!$P:$P)</f>
        <v>0</v>
      </c>
      <c r="W1779" s="75">
        <f>IF(H1779="USD",S1779*SolCotizacion!$J$18,S1779)</f>
        <v>375000</v>
      </c>
      <c r="X1779" s="3">
        <f>ROUND(W1779/(1-VLOOKUP("Total porcentaje:",ResumenCotizacion!$F:$H,3,0)),2)</f>
        <v>375000</v>
      </c>
      <c r="Y1779" s="3">
        <f t="shared" si="87"/>
        <v>0</v>
      </c>
    </row>
    <row r="1780" spans="1:25" ht="14.25" x14ac:dyDescent="0.2">
      <c r="A1780" s="18" t="str">
        <f t="shared" si="85"/>
        <v>ColsofCanalIT-SW-10-06</v>
      </c>
      <c r="B1780" s="18" t="str">
        <f t="shared" si="86"/>
        <v>IT-SW-10-06Canal</v>
      </c>
      <c r="C1780"/>
      <c r="D1780" s="18" t="s">
        <v>3191</v>
      </c>
      <c r="E1780" t="s">
        <v>3180</v>
      </c>
      <c r="F1780" s="37" t="s">
        <v>3102</v>
      </c>
      <c r="G1780" s="18" t="str">
        <f t="shared" si="88"/>
        <v>Colsof</v>
      </c>
      <c r="H1780" s="18" t="s">
        <v>91</v>
      </c>
      <c r="I1780" s="18" t="s">
        <v>75</v>
      </c>
      <c r="J1780" t="s">
        <v>3175</v>
      </c>
      <c r="K1780" t="s">
        <v>3142</v>
      </c>
      <c r="L1780" s="79" t="s">
        <v>90</v>
      </c>
      <c r="M1780" s="79" t="s">
        <v>3105</v>
      </c>
      <c r="N1780" s="37" t="s">
        <v>3106</v>
      </c>
      <c r="O1780" s="37" t="s">
        <v>3111</v>
      </c>
      <c r="P1780" s="37" t="s">
        <v>3156</v>
      </c>
      <c r="Q1780" s="43" t="s">
        <v>3180</v>
      </c>
      <c r="R1780" s="80" t="s">
        <v>3109</v>
      </c>
      <c r="S1780" s="42">
        <v>600000</v>
      </c>
      <c r="T1780" s="84">
        <v>1</v>
      </c>
      <c r="U1780" s="83">
        <v>1</v>
      </c>
      <c r="V1780" s="45">
        <f>SUMIF(ResumenCotizacion!$C:$C,E1780,ResumenCotizacion!$P:$P)</f>
        <v>0</v>
      </c>
      <c r="W1780" s="75">
        <f>IF(H1780="USD",S1780*SolCotizacion!$J$18,S1780)</f>
        <v>600000</v>
      </c>
      <c r="X1780" s="3">
        <f>ROUND(W1780/(1-VLOOKUP("Total porcentaje:",ResumenCotizacion!$F:$H,3,0)),2)</f>
        <v>600000</v>
      </c>
      <c r="Y1780" s="3">
        <f t="shared" si="87"/>
        <v>0</v>
      </c>
    </row>
    <row r="1781" spans="1:25" ht="14.25" x14ac:dyDescent="0.2">
      <c r="A1781" s="18" t="str">
        <f t="shared" si="85"/>
        <v>ColsofCanalIT-SW-11-01</v>
      </c>
      <c r="B1781" s="18" t="str">
        <f t="shared" si="86"/>
        <v>IT-SW-11-01Canal</v>
      </c>
      <c r="C1781"/>
      <c r="D1781" s="18" t="s">
        <v>3191</v>
      </c>
      <c r="E1781" t="s">
        <v>3181</v>
      </c>
      <c r="F1781" s="37" t="s">
        <v>3102</v>
      </c>
      <c r="G1781" s="18" t="str">
        <f t="shared" si="88"/>
        <v>Colsof</v>
      </c>
      <c r="H1781" s="18" t="s">
        <v>91</v>
      </c>
      <c r="I1781" s="18" t="s">
        <v>75</v>
      </c>
      <c r="J1781" t="s">
        <v>3182</v>
      </c>
      <c r="K1781" t="s">
        <v>3142</v>
      </c>
      <c r="L1781" s="79" t="s">
        <v>90</v>
      </c>
      <c r="M1781" s="79" t="s">
        <v>3105</v>
      </c>
      <c r="N1781" s="37" t="s">
        <v>3106</v>
      </c>
      <c r="O1781" s="37" t="s">
        <v>3111</v>
      </c>
      <c r="P1781" s="37" t="s">
        <v>3156</v>
      </c>
      <c r="Q1781" s="43" t="s">
        <v>3181</v>
      </c>
      <c r="R1781" s="80" t="s">
        <v>3109</v>
      </c>
      <c r="S1781" s="42">
        <v>450000</v>
      </c>
      <c r="T1781" s="84">
        <v>1</v>
      </c>
      <c r="U1781" s="83">
        <v>1</v>
      </c>
      <c r="V1781" s="45">
        <f>SUMIF(ResumenCotizacion!$C:$C,E1781,ResumenCotizacion!$P:$P)</f>
        <v>0</v>
      </c>
      <c r="W1781" s="75">
        <f>IF(H1781="USD",S1781*SolCotizacion!$J$18,S1781)</f>
        <v>450000</v>
      </c>
      <c r="X1781" s="3">
        <f>ROUND(W1781/(1-VLOOKUP("Total porcentaje:",ResumenCotizacion!$F:$H,3,0)),2)</f>
        <v>450000</v>
      </c>
      <c r="Y1781" s="3">
        <f t="shared" si="87"/>
        <v>0</v>
      </c>
    </row>
    <row r="1782" spans="1:25" ht="14.25" x14ac:dyDescent="0.2">
      <c r="A1782" s="18" t="str">
        <f t="shared" si="85"/>
        <v>ColsofCanalIT-SW-11-02</v>
      </c>
      <c r="B1782" s="18" t="str">
        <f t="shared" si="86"/>
        <v>IT-SW-11-02Canal</v>
      </c>
      <c r="C1782"/>
      <c r="D1782" s="18" t="s">
        <v>3191</v>
      </c>
      <c r="E1782" t="s">
        <v>3183</v>
      </c>
      <c r="F1782" s="37" t="s">
        <v>3102</v>
      </c>
      <c r="G1782" s="18" t="str">
        <f t="shared" si="88"/>
        <v>Colsof</v>
      </c>
      <c r="H1782" s="18" t="s">
        <v>91</v>
      </c>
      <c r="I1782" s="18" t="s">
        <v>75</v>
      </c>
      <c r="J1782" t="s">
        <v>3182</v>
      </c>
      <c r="K1782" t="s">
        <v>3142</v>
      </c>
      <c r="L1782" s="79" t="s">
        <v>90</v>
      </c>
      <c r="M1782" s="79" t="s">
        <v>3105</v>
      </c>
      <c r="N1782" s="37" t="s">
        <v>3113</v>
      </c>
      <c r="O1782" s="37" t="s">
        <v>3107</v>
      </c>
      <c r="P1782" s="37" t="s">
        <v>3156</v>
      </c>
      <c r="Q1782" s="43" t="s">
        <v>3183</v>
      </c>
      <c r="R1782" s="80" t="s">
        <v>3109</v>
      </c>
      <c r="S1782" s="42">
        <v>380000</v>
      </c>
      <c r="T1782" s="84">
        <v>1</v>
      </c>
      <c r="U1782" s="83">
        <v>1</v>
      </c>
      <c r="V1782" s="45">
        <f>SUMIF(ResumenCotizacion!$C:$C,E1782,ResumenCotizacion!$P:$P)</f>
        <v>0</v>
      </c>
      <c r="W1782" s="75">
        <f>IF(H1782="USD",S1782*SolCotizacion!$J$18,S1782)</f>
        <v>380000</v>
      </c>
      <c r="X1782" s="3">
        <f>ROUND(W1782/(1-VLOOKUP("Total porcentaje:",ResumenCotizacion!$F:$H,3,0)),2)</f>
        <v>380000</v>
      </c>
      <c r="Y1782" s="3">
        <f t="shared" si="87"/>
        <v>0</v>
      </c>
    </row>
    <row r="1783" spans="1:25" ht="14.25" x14ac:dyDescent="0.2">
      <c r="A1783" s="18" t="str">
        <f t="shared" si="85"/>
        <v>ColsofCanalIT-SW-11-03</v>
      </c>
      <c r="B1783" s="18" t="str">
        <f t="shared" si="86"/>
        <v>IT-SW-11-03Canal</v>
      </c>
      <c r="C1783"/>
      <c r="D1783" s="18" t="s">
        <v>3191</v>
      </c>
      <c r="E1783" t="s">
        <v>3184</v>
      </c>
      <c r="F1783" s="37" t="s">
        <v>3102</v>
      </c>
      <c r="G1783" s="18" t="str">
        <f t="shared" si="88"/>
        <v>Colsof</v>
      </c>
      <c r="H1783" s="18" t="s">
        <v>91</v>
      </c>
      <c r="I1783" s="18" t="s">
        <v>75</v>
      </c>
      <c r="J1783" t="s">
        <v>3182</v>
      </c>
      <c r="K1783" t="s">
        <v>3142</v>
      </c>
      <c r="L1783" s="79" t="s">
        <v>90</v>
      </c>
      <c r="M1783" s="79" t="s">
        <v>3105</v>
      </c>
      <c r="N1783" s="37" t="s">
        <v>3113</v>
      </c>
      <c r="O1783" s="37" t="s">
        <v>3111</v>
      </c>
      <c r="P1783" s="37" t="s">
        <v>3156</v>
      </c>
      <c r="Q1783" s="43" t="s">
        <v>3184</v>
      </c>
      <c r="R1783" s="80" t="s">
        <v>3109</v>
      </c>
      <c r="S1783" s="42">
        <v>540000</v>
      </c>
      <c r="T1783" s="84">
        <v>1</v>
      </c>
      <c r="U1783" s="83">
        <v>1</v>
      </c>
      <c r="V1783" s="45">
        <f>SUMIF(ResumenCotizacion!$C:$C,E1783,ResumenCotizacion!$P:$P)</f>
        <v>0</v>
      </c>
      <c r="W1783" s="75">
        <f>IF(H1783="USD",S1783*SolCotizacion!$J$18,S1783)</f>
        <v>540000</v>
      </c>
      <c r="X1783" s="3">
        <f>ROUND(W1783/(1-VLOOKUP("Total porcentaje:",ResumenCotizacion!$F:$H,3,0)),2)</f>
        <v>540000</v>
      </c>
      <c r="Y1783" s="3">
        <f t="shared" si="87"/>
        <v>0</v>
      </c>
    </row>
    <row r="1784" spans="1:25" ht="14.25" x14ac:dyDescent="0.2">
      <c r="A1784" s="18" t="str">
        <f t="shared" si="85"/>
        <v>ColsofCanalIT-SW-11-04</v>
      </c>
      <c r="B1784" s="18" t="str">
        <f t="shared" si="86"/>
        <v>IT-SW-11-04Canal</v>
      </c>
      <c r="C1784"/>
      <c r="D1784" s="18" t="s">
        <v>3191</v>
      </c>
      <c r="E1784" t="s">
        <v>3185</v>
      </c>
      <c r="F1784" s="37" t="s">
        <v>3102</v>
      </c>
      <c r="G1784" s="18" t="str">
        <f t="shared" si="88"/>
        <v>Colsof</v>
      </c>
      <c r="H1784" s="18" t="s">
        <v>91</v>
      </c>
      <c r="I1784" s="18" t="s">
        <v>75</v>
      </c>
      <c r="J1784" t="s">
        <v>3182</v>
      </c>
      <c r="K1784" t="s">
        <v>3142</v>
      </c>
      <c r="L1784" s="79" t="s">
        <v>90</v>
      </c>
      <c r="M1784" s="79" t="s">
        <v>3105</v>
      </c>
      <c r="N1784" s="37" t="s">
        <v>3116</v>
      </c>
      <c r="O1784" s="37" t="s">
        <v>3107</v>
      </c>
      <c r="P1784" s="37" t="s">
        <v>3156</v>
      </c>
      <c r="Q1784" s="43" t="s">
        <v>3185</v>
      </c>
      <c r="R1784" s="80" t="s">
        <v>3109</v>
      </c>
      <c r="S1784" s="42">
        <v>450000</v>
      </c>
      <c r="T1784" s="84">
        <v>1</v>
      </c>
      <c r="U1784" s="83">
        <v>1</v>
      </c>
      <c r="V1784" s="45">
        <f>SUMIF(ResumenCotizacion!$C:$C,E1784,ResumenCotizacion!$P:$P)</f>
        <v>0</v>
      </c>
      <c r="W1784" s="75">
        <f>IF(H1784="USD",S1784*SolCotizacion!$J$18,S1784)</f>
        <v>450000</v>
      </c>
      <c r="X1784" s="3">
        <f>ROUND(W1784/(1-VLOOKUP("Total porcentaje:",ResumenCotizacion!$F:$H,3,0)),2)</f>
        <v>450000</v>
      </c>
      <c r="Y1784" s="3">
        <f t="shared" si="87"/>
        <v>0</v>
      </c>
    </row>
    <row r="1785" spans="1:25" ht="14.25" x14ac:dyDescent="0.2">
      <c r="A1785" s="18" t="str">
        <f t="shared" si="85"/>
        <v>ColsofCanalIT-SW-11-05</v>
      </c>
      <c r="B1785" s="18" t="str">
        <f t="shared" si="86"/>
        <v>IT-SW-11-05Canal</v>
      </c>
      <c r="C1785"/>
      <c r="D1785" s="18" t="s">
        <v>3191</v>
      </c>
      <c r="E1785" t="s">
        <v>3186</v>
      </c>
      <c r="F1785" s="37" t="s">
        <v>3102</v>
      </c>
      <c r="G1785" s="18" t="str">
        <f t="shared" si="88"/>
        <v>Colsof</v>
      </c>
      <c r="H1785" s="18" t="s">
        <v>91</v>
      </c>
      <c r="I1785" s="18" t="s">
        <v>75</v>
      </c>
      <c r="J1785" t="s">
        <v>3182</v>
      </c>
      <c r="K1785" t="s">
        <v>3142</v>
      </c>
      <c r="L1785" s="79" t="s">
        <v>90</v>
      </c>
      <c r="M1785" s="79" t="s">
        <v>3105</v>
      </c>
      <c r="N1785" s="37" t="s">
        <v>3116</v>
      </c>
      <c r="O1785" s="37" t="s">
        <v>3111</v>
      </c>
      <c r="P1785" s="37" t="s">
        <v>3156</v>
      </c>
      <c r="Q1785" s="43" t="s">
        <v>3186</v>
      </c>
      <c r="R1785" s="80" t="s">
        <v>3109</v>
      </c>
      <c r="S1785" s="42">
        <v>720000</v>
      </c>
      <c r="T1785" s="84">
        <v>1</v>
      </c>
      <c r="U1785" s="83">
        <v>1</v>
      </c>
      <c r="V1785" s="45">
        <f>SUMIF(ResumenCotizacion!$C:$C,E1785,ResumenCotizacion!$P:$P)</f>
        <v>0</v>
      </c>
      <c r="W1785" s="75">
        <f>IF(H1785="USD",S1785*SolCotizacion!$J$18,S1785)</f>
        <v>720000</v>
      </c>
      <c r="X1785" s="3">
        <f>ROUND(W1785/(1-VLOOKUP("Total porcentaje:",ResumenCotizacion!$F:$H,3,0)),2)</f>
        <v>720000</v>
      </c>
      <c r="Y1785" s="3">
        <f t="shared" si="87"/>
        <v>0</v>
      </c>
    </row>
    <row r="1786" spans="1:25" ht="14.25" x14ac:dyDescent="0.2">
      <c r="A1786" s="18" t="str">
        <f t="shared" si="85"/>
        <v>ColsofCanalIT-SW-11-06</v>
      </c>
      <c r="B1786" s="18" t="str">
        <f t="shared" si="86"/>
        <v>IT-SW-11-06Canal</v>
      </c>
      <c r="C1786"/>
      <c r="D1786" s="18" t="s">
        <v>3191</v>
      </c>
      <c r="E1786" t="s">
        <v>3187</v>
      </c>
      <c r="F1786" s="37" t="s">
        <v>3102</v>
      </c>
      <c r="G1786" s="18" t="str">
        <f t="shared" si="88"/>
        <v>Colsof</v>
      </c>
      <c r="H1786" s="18" t="s">
        <v>91</v>
      </c>
      <c r="I1786" s="18" t="s">
        <v>75</v>
      </c>
      <c r="J1786" t="s">
        <v>3182</v>
      </c>
      <c r="K1786" t="s">
        <v>3142</v>
      </c>
      <c r="L1786" s="79" t="s">
        <v>90</v>
      </c>
      <c r="M1786" s="79" t="s">
        <v>3105</v>
      </c>
      <c r="N1786" s="37" t="s">
        <v>3106</v>
      </c>
      <c r="O1786" s="37" t="s">
        <v>3107</v>
      </c>
      <c r="P1786" s="37" t="s">
        <v>3156</v>
      </c>
      <c r="Q1786" s="43" t="s">
        <v>3187</v>
      </c>
      <c r="R1786" s="80" t="s">
        <v>3109</v>
      </c>
      <c r="S1786" s="42">
        <v>324000</v>
      </c>
      <c r="T1786" s="84">
        <v>1</v>
      </c>
      <c r="U1786" s="83">
        <v>1</v>
      </c>
      <c r="V1786" s="45">
        <f>SUMIF(ResumenCotizacion!$C:$C,E1786,ResumenCotizacion!$P:$P)</f>
        <v>0</v>
      </c>
      <c r="W1786" s="75">
        <f>IF(H1786="USD",S1786*SolCotizacion!$J$18,S1786)</f>
        <v>324000</v>
      </c>
      <c r="X1786" s="3">
        <f>ROUND(W1786/(1-VLOOKUP("Total porcentaje:",ResumenCotizacion!$F:$H,3,0)),2)</f>
        <v>324000</v>
      </c>
      <c r="Y1786" s="3">
        <f t="shared" si="87"/>
        <v>0</v>
      </c>
    </row>
    <row r="1787" spans="1:25" ht="14.25" x14ac:dyDescent="0.2">
      <c r="A1787" s="18" t="str">
        <f t="shared" si="85"/>
        <v>UT Softlinebext 20202CanalIT-SW-01-01</v>
      </c>
      <c r="B1787" s="18" t="str">
        <f t="shared" si="86"/>
        <v>IT-SW-01-01Canal</v>
      </c>
      <c r="C1787"/>
      <c r="D1787" s="18" t="s">
        <v>3192</v>
      </c>
      <c r="E1787" t="s">
        <v>3101</v>
      </c>
      <c r="F1787" s="37" t="s">
        <v>3102</v>
      </c>
      <c r="G1787" s="18" t="str">
        <f t="shared" si="88"/>
        <v>UT Softlinebext 20202</v>
      </c>
      <c r="H1787" s="18" t="s">
        <v>91</v>
      </c>
      <c r="I1787" s="18" t="s">
        <v>75</v>
      </c>
      <c r="J1787" t="s">
        <v>3103</v>
      </c>
      <c r="K1787" t="s">
        <v>3104</v>
      </c>
      <c r="L1787" s="79" t="s">
        <v>90</v>
      </c>
      <c r="M1787" s="79" t="s">
        <v>3105</v>
      </c>
      <c r="N1787" s="37" t="s">
        <v>3106</v>
      </c>
      <c r="O1787" s="37" t="s">
        <v>3107</v>
      </c>
      <c r="P1787" s="37" t="s">
        <v>3108</v>
      </c>
      <c r="Q1787" s="43" t="s">
        <v>3101</v>
      </c>
      <c r="R1787" s="80" t="s">
        <v>3109</v>
      </c>
      <c r="S1787" s="42">
        <v>934400</v>
      </c>
      <c r="T1787" s="84">
        <v>1</v>
      </c>
      <c r="U1787" s="83">
        <v>1</v>
      </c>
      <c r="V1787" s="45">
        <f>SUMIF(ResumenCotizacion!$C:$C,E1787,ResumenCotizacion!$P:$P)</f>
        <v>0</v>
      </c>
      <c r="W1787" s="75">
        <f>IF(H1787="USD",S1787*SolCotizacion!$J$18,S1787)</f>
        <v>934400</v>
      </c>
      <c r="X1787" s="3">
        <f>ROUND(W1787/(1-VLOOKUP("Total porcentaje:",ResumenCotizacion!$F:$H,3,0)),2)</f>
        <v>934400</v>
      </c>
      <c r="Y1787" s="3">
        <f t="shared" si="87"/>
        <v>0</v>
      </c>
    </row>
    <row r="1788" spans="1:25" ht="14.25" x14ac:dyDescent="0.2">
      <c r="A1788" s="18" t="str">
        <f t="shared" si="85"/>
        <v>UT Softlinebext 20202CanalIT-SW-01-02</v>
      </c>
      <c r="B1788" s="18" t="str">
        <f t="shared" si="86"/>
        <v>IT-SW-01-02Canal</v>
      </c>
      <c r="C1788"/>
      <c r="D1788" s="18" t="s">
        <v>3192</v>
      </c>
      <c r="E1788" t="s">
        <v>3110</v>
      </c>
      <c r="F1788" s="37" t="s">
        <v>3102</v>
      </c>
      <c r="G1788" s="18" t="str">
        <f t="shared" si="88"/>
        <v>UT Softlinebext 20202</v>
      </c>
      <c r="H1788" s="18" t="s">
        <v>91</v>
      </c>
      <c r="I1788" s="18" t="s">
        <v>75</v>
      </c>
      <c r="J1788" t="s">
        <v>3103</v>
      </c>
      <c r="K1788" t="s">
        <v>3104</v>
      </c>
      <c r="L1788" s="79" t="s">
        <v>90</v>
      </c>
      <c r="M1788" s="79" t="s">
        <v>3105</v>
      </c>
      <c r="N1788" s="37" t="s">
        <v>3106</v>
      </c>
      <c r="O1788" s="37" t="s">
        <v>3111</v>
      </c>
      <c r="P1788" s="37" t="s">
        <v>3108</v>
      </c>
      <c r="Q1788" s="43" t="s">
        <v>3110</v>
      </c>
      <c r="R1788" s="80" t="s">
        <v>3109</v>
      </c>
      <c r="S1788" s="42">
        <v>1052666.6666666667</v>
      </c>
      <c r="T1788" s="84">
        <v>1</v>
      </c>
      <c r="U1788" s="83">
        <v>1</v>
      </c>
      <c r="V1788" s="45">
        <f>SUMIF(ResumenCotizacion!$C:$C,E1788,ResumenCotizacion!$P:$P)</f>
        <v>0</v>
      </c>
      <c r="W1788" s="75">
        <f>IF(H1788="USD",S1788*SolCotizacion!$J$18,S1788)</f>
        <v>1052666.6666666667</v>
      </c>
      <c r="X1788" s="3">
        <f>ROUND(W1788/(1-VLOOKUP("Total porcentaje:",ResumenCotizacion!$F:$H,3,0)),2)</f>
        <v>1052666.67</v>
      </c>
      <c r="Y1788" s="3">
        <f t="shared" si="87"/>
        <v>0</v>
      </c>
    </row>
    <row r="1789" spans="1:25" ht="14.25" x14ac:dyDescent="0.2">
      <c r="A1789" s="18" t="str">
        <f t="shared" si="85"/>
        <v>UT Softlinebext 20202CanalIT-SW-01-03</v>
      </c>
      <c r="B1789" s="18" t="str">
        <f t="shared" si="86"/>
        <v>IT-SW-01-03Canal</v>
      </c>
      <c r="C1789"/>
      <c r="D1789" s="18" t="s">
        <v>3192</v>
      </c>
      <c r="E1789" t="s">
        <v>3112</v>
      </c>
      <c r="F1789" s="37" t="s">
        <v>3102</v>
      </c>
      <c r="G1789" s="18" t="str">
        <f t="shared" si="88"/>
        <v>UT Softlinebext 20202</v>
      </c>
      <c r="H1789" s="18" t="s">
        <v>91</v>
      </c>
      <c r="I1789" s="18" t="s">
        <v>75</v>
      </c>
      <c r="J1789" t="s">
        <v>3103</v>
      </c>
      <c r="K1789" t="s">
        <v>3104</v>
      </c>
      <c r="L1789" s="79" t="s">
        <v>90</v>
      </c>
      <c r="M1789" s="79" t="s">
        <v>3105</v>
      </c>
      <c r="N1789" s="37" t="s">
        <v>3113</v>
      </c>
      <c r="O1789" s="37" t="s">
        <v>3107</v>
      </c>
      <c r="P1789" s="37" t="s">
        <v>3108</v>
      </c>
      <c r="Q1789" s="43" t="s">
        <v>3112</v>
      </c>
      <c r="R1789" s="80" t="s">
        <v>3109</v>
      </c>
      <c r="S1789" s="42">
        <v>934400</v>
      </c>
      <c r="T1789" s="84">
        <v>1</v>
      </c>
      <c r="U1789" s="83">
        <v>1</v>
      </c>
      <c r="V1789" s="45">
        <f>SUMIF(ResumenCotizacion!$C:$C,E1789,ResumenCotizacion!$P:$P)</f>
        <v>0</v>
      </c>
      <c r="W1789" s="75">
        <f>IF(H1789="USD",S1789*SolCotizacion!$J$18,S1789)</f>
        <v>934400</v>
      </c>
      <c r="X1789" s="3">
        <f>ROUND(W1789/(1-VLOOKUP("Total porcentaje:",ResumenCotizacion!$F:$H,3,0)),2)</f>
        <v>934400</v>
      </c>
      <c r="Y1789" s="3">
        <f t="shared" si="87"/>
        <v>0</v>
      </c>
    </row>
    <row r="1790" spans="1:25" ht="14.25" x14ac:dyDescent="0.2">
      <c r="A1790" s="18" t="str">
        <f t="shared" si="85"/>
        <v>UT Softlinebext 20202CanalIT-SW-01-04</v>
      </c>
      <c r="B1790" s="18" t="str">
        <f t="shared" si="86"/>
        <v>IT-SW-01-04Canal</v>
      </c>
      <c r="C1790"/>
      <c r="D1790" s="18" t="s">
        <v>3192</v>
      </c>
      <c r="E1790" t="s">
        <v>3114</v>
      </c>
      <c r="F1790" s="37" t="s">
        <v>3102</v>
      </c>
      <c r="G1790" s="18" t="str">
        <f t="shared" si="88"/>
        <v>UT Softlinebext 20202</v>
      </c>
      <c r="H1790" s="18" t="s">
        <v>91</v>
      </c>
      <c r="I1790" s="18" t="s">
        <v>75</v>
      </c>
      <c r="J1790" t="s">
        <v>3103</v>
      </c>
      <c r="K1790" t="s">
        <v>3104</v>
      </c>
      <c r="L1790" s="79" t="s">
        <v>90</v>
      </c>
      <c r="M1790" s="79" t="s">
        <v>3105</v>
      </c>
      <c r="N1790" s="37" t="s">
        <v>3113</v>
      </c>
      <c r="O1790" s="37" t="s">
        <v>3111</v>
      </c>
      <c r="P1790" s="37" t="s">
        <v>3108</v>
      </c>
      <c r="Q1790" s="43" t="s">
        <v>3114</v>
      </c>
      <c r="R1790" s="80" t="s">
        <v>3109</v>
      </c>
      <c r="S1790" s="42">
        <v>1259333.3333333333</v>
      </c>
      <c r="T1790" s="84">
        <v>1</v>
      </c>
      <c r="U1790" s="83">
        <v>1</v>
      </c>
      <c r="V1790" s="45">
        <f>SUMIF(ResumenCotizacion!$C:$C,E1790,ResumenCotizacion!$P:$P)</f>
        <v>0</v>
      </c>
      <c r="W1790" s="75">
        <f>IF(H1790="USD",S1790*SolCotizacion!$J$18,S1790)</f>
        <v>1259333.3333333333</v>
      </c>
      <c r="X1790" s="3">
        <f>ROUND(W1790/(1-VLOOKUP("Total porcentaje:",ResumenCotizacion!$F:$H,3,0)),2)</f>
        <v>1259333.33</v>
      </c>
      <c r="Y1790" s="3">
        <f t="shared" si="87"/>
        <v>0</v>
      </c>
    </row>
    <row r="1791" spans="1:25" ht="14.25" x14ac:dyDescent="0.2">
      <c r="A1791" s="18" t="str">
        <f t="shared" si="85"/>
        <v>UT Softlinebext 20202CanalIT-SW-01-05</v>
      </c>
      <c r="B1791" s="18" t="str">
        <f t="shared" si="86"/>
        <v>IT-SW-01-05Canal</v>
      </c>
      <c r="C1791"/>
      <c r="D1791" s="18" t="s">
        <v>3192</v>
      </c>
      <c r="E1791" t="s">
        <v>3115</v>
      </c>
      <c r="F1791" s="37" t="s">
        <v>3102</v>
      </c>
      <c r="G1791" s="18" t="str">
        <f t="shared" si="88"/>
        <v>UT Softlinebext 20202</v>
      </c>
      <c r="H1791" s="18" t="s">
        <v>91</v>
      </c>
      <c r="I1791" s="18" t="s">
        <v>75</v>
      </c>
      <c r="J1791" t="s">
        <v>3103</v>
      </c>
      <c r="K1791" t="s">
        <v>3104</v>
      </c>
      <c r="L1791" s="79" t="s">
        <v>90</v>
      </c>
      <c r="M1791" s="79" t="s">
        <v>3105</v>
      </c>
      <c r="N1791" s="37" t="s">
        <v>3116</v>
      </c>
      <c r="O1791" s="37" t="s">
        <v>3107</v>
      </c>
      <c r="P1791" s="37" t="s">
        <v>3108</v>
      </c>
      <c r="Q1791" s="43" t="s">
        <v>3115</v>
      </c>
      <c r="R1791" s="80" t="s">
        <v>3109</v>
      </c>
      <c r="S1791" s="42">
        <v>934400</v>
      </c>
      <c r="T1791" s="84">
        <v>1</v>
      </c>
      <c r="U1791" s="83">
        <v>1</v>
      </c>
      <c r="V1791" s="45">
        <f>SUMIF(ResumenCotizacion!$C:$C,E1791,ResumenCotizacion!$P:$P)</f>
        <v>0</v>
      </c>
      <c r="W1791" s="75">
        <f>IF(H1791="USD",S1791*SolCotizacion!$J$18,S1791)</f>
        <v>934400</v>
      </c>
      <c r="X1791" s="3">
        <f>ROUND(W1791/(1-VLOOKUP("Total porcentaje:",ResumenCotizacion!$F:$H,3,0)),2)</f>
        <v>934400</v>
      </c>
      <c r="Y1791" s="3">
        <f t="shared" si="87"/>
        <v>0</v>
      </c>
    </row>
    <row r="1792" spans="1:25" ht="14.25" x14ac:dyDescent="0.2">
      <c r="A1792" s="18" t="str">
        <f t="shared" si="85"/>
        <v>UT Softlinebext 20202CanalIT-SW-01-06</v>
      </c>
      <c r="B1792" s="18" t="str">
        <f t="shared" si="86"/>
        <v>IT-SW-01-06Canal</v>
      </c>
      <c r="C1792"/>
      <c r="D1792" s="18" t="s">
        <v>3192</v>
      </c>
      <c r="E1792" t="s">
        <v>3117</v>
      </c>
      <c r="F1792" s="37" t="s">
        <v>3102</v>
      </c>
      <c r="G1792" s="18" t="str">
        <f t="shared" si="88"/>
        <v>UT Softlinebext 20202</v>
      </c>
      <c r="H1792" s="18" t="s">
        <v>91</v>
      </c>
      <c r="I1792" s="18" t="s">
        <v>75</v>
      </c>
      <c r="J1792" t="s">
        <v>3103</v>
      </c>
      <c r="K1792" t="s">
        <v>3104</v>
      </c>
      <c r="L1792" s="79" t="s">
        <v>90</v>
      </c>
      <c r="M1792" s="79" t="s">
        <v>3105</v>
      </c>
      <c r="N1792" s="37" t="s">
        <v>3116</v>
      </c>
      <c r="O1792" s="37" t="s">
        <v>3111</v>
      </c>
      <c r="P1792" s="37" t="s">
        <v>3108</v>
      </c>
      <c r="Q1792" s="43" t="s">
        <v>3117</v>
      </c>
      <c r="R1792" s="80" t="s">
        <v>3109</v>
      </c>
      <c r="S1792" s="42">
        <v>1633866.6666666667</v>
      </c>
      <c r="T1792" s="84">
        <v>1</v>
      </c>
      <c r="U1792" s="83">
        <v>1</v>
      </c>
      <c r="V1792" s="45">
        <f>SUMIF(ResumenCotizacion!$C:$C,E1792,ResumenCotizacion!$P:$P)</f>
        <v>0</v>
      </c>
      <c r="W1792" s="75">
        <f>IF(H1792="USD",S1792*SolCotizacion!$J$18,S1792)</f>
        <v>1633866.6666666667</v>
      </c>
      <c r="X1792" s="3">
        <f>ROUND(W1792/(1-VLOOKUP("Total porcentaje:",ResumenCotizacion!$F:$H,3,0)),2)</f>
        <v>1633866.67</v>
      </c>
      <c r="Y1792" s="3">
        <f t="shared" si="87"/>
        <v>0</v>
      </c>
    </row>
    <row r="1793" spans="1:25" ht="14.25" x14ac:dyDescent="0.2">
      <c r="A1793" s="18" t="str">
        <f t="shared" si="85"/>
        <v>UT Softlinebext 20202CanalIT-SW-02-01</v>
      </c>
      <c r="B1793" s="18" t="str">
        <f t="shared" si="86"/>
        <v>IT-SW-02-01Canal</v>
      </c>
      <c r="C1793"/>
      <c r="D1793" s="18" t="s">
        <v>3192</v>
      </c>
      <c r="E1793" t="s">
        <v>3118</v>
      </c>
      <c r="F1793" s="37" t="s">
        <v>3102</v>
      </c>
      <c r="G1793" s="18" t="str">
        <f t="shared" si="88"/>
        <v>UT Softlinebext 20202</v>
      </c>
      <c r="H1793" s="18" t="s">
        <v>91</v>
      </c>
      <c r="I1793" s="18" t="s">
        <v>75</v>
      </c>
      <c r="J1793" t="s">
        <v>3119</v>
      </c>
      <c r="K1793" t="s">
        <v>3120</v>
      </c>
      <c r="L1793" s="79" t="s">
        <v>90</v>
      </c>
      <c r="M1793" s="79" t="s">
        <v>3105</v>
      </c>
      <c r="N1793" s="37" t="s">
        <v>3106</v>
      </c>
      <c r="O1793" s="37" t="s">
        <v>3107</v>
      </c>
      <c r="P1793" s="37" t="s">
        <v>3108</v>
      </c>
      <c r="Q1793" s="43" t="s">
        <v>3118</v>
      </c>
      <c r="R1793" s="80" t="s">
        <v>3109</v>
      </c>
      <c r="S1793" s="42">
        <v>934400</v>
      </c>
      <c r="T1793" s="84">
        <v>1</v>
      </c>
      <c r="U1793" s="83">
        <v>1</v>
      </c>
      <c r="V1793" s="45">
        <f>SUMIF(ResumenCotizacion!$C:$C,E1793,ResumenCotizacion!$P:$P)</f>
        <v>0</v>
      </c>
      <c r="W1793" s="75">
        <f>IF(H1793="USD",S1793*SolCotizacion!$J$18,S1793)</f>
        <v>934400</v>
      </c>
      <c r="X1793" s="3">
        <f>ROUND(W1793/(1-VLOOKUP("Total porcentaje:",ResumenCotizacion!$F:$H,3,0)),2)</f>
        <v>934400</v>
      </c>
      <c r="Y1793" s="3">
        <f t="shared" si="87"/>
        <v>0</v>
      </c>
    </row>
    <row r="1794" spans="1:25" ht="14.25" x14ac:dyDescent="0.2">
      <c r="A1794" s="18" t="str">
        <f t="shared" ref="A1794:A1857" si="89">D1794&amp;F1794&amp;E1794</f>
        <v>UT Softlinebext 20202CanalIT-SW-02-02</v>
      </c>
      <c r="B1794" s="18" t="str">
        <f t="shared" ref="B1794:B1857" si="90">E1794&amp;F1794</f>
        <v>IT-SW-02-02Canal</v>
      </c>
      <c r="C1794"/>
      <c r="D1794" s="18" t="s">
        <v>3192</v>
      </c>
      <c r="E1794" t="s">
        <v>3121</v>
      </c>
      <c r="F1794" s="37" t="s">
        <v>3102</v>
      </c>
      <c r="G1794" s="18" t="str">
        <f t="shared" si="88"/>
        <v>UT Softlinebext 20202</v>
      </c>
      <c r="H1794" s="18" t="s">
        <v>91</v>
      </c>
      <c r="I1794" s="18" t="s">
        <v>75</v>
      </c>
      <c r="J1794" t="s">
        <v>3119</v>
      </c>
      <c r="K1794" t="s">
        <v>3120</v>
      </c>
      <c r="L1794" s="79" t="s">
        <v>90</v>
      </c>
      <c r="M1794" s="79" t="s">
        <v>3105</v>
      </c>
      <c r="N1794" s="37" t="s">
        <v>3106</v>
      </c>
      <c r="O1794" s="37" t="s">
        <v>3111</v>
      </c>
      <c r="P1794" s="37" t="s">
        <v>3108</v>
      </c>
      <c r="Q1794" s="43" t="s">
        <v>3121</v>
      </c>
      <c r="R1794" s="80" t="s">
        <v>3109</v>
      </c>
      <c r="S1794" s="42">
        <v>1642666.6666666667</v>
      </c>
      <c r="T1794" s="84">
        <v>1</v>
      </c>
      <c r="U1794" s="83">
        <v>1</v>
      </c>
      <c r="V1794" s="45">
        <f>SUMIF(ResumenCotizacion!$C:$C,E1794,ResumenCotizacion!$P:$P)</f>
        <v>0</v>
      </c>
      <c r="W1794" s="75">
        <f>IF(H1794="USD",S1794*SolCotizacion!$J$18,S1794)</f>
        <v>1642666.6666666667</v>
      </c>
      <c r="X1794" s="3">
        <f>ROUND(W1794/(1-VLOOKUP("Total porcentaje:",ResumenCotizacion!$F:$H,3,0)),2)</f>
        <v>1642666.67</v>
      </c>
      <c r="Y1794" s="3">
        <f t="shared" si="87"/>
        <v>0</v>
      </c>
    </row>
    <row r="1795" spans="1:25" ht="14.25" x14ac:dyDescent="0.2">
      <c r="A1795" s="18" t="str">
        <f t="shared" si="89"/>
        <v>UT Softlinebext 20202CanalIT-SW-02-03</v>
      </c>
      <c r="B1795" s="18" t="str">
        <f t="shared" si="90"/>
        <v>IT-SW-02-03Canal</v>
      </c>
      <c r="C1795"/>
      <c r="D1795" s="18" t="s">
        <v>3192</v>
      </c>
      <c r="E1795" t="s">
        <v>3122</v>
      </c>
      <c r="F1795" s="37" t="s">
        <v>3102</v>
      </c>
      <c r="G1795" s="18" t="str">
        <f t="shared" si="88"/>
        <v>UT Softlinebext 20202</v>
      </c>
      <c r="H1795" s="18" t="s">
        <v>91</v>
      </c>
      <c r="I1795" s="18" t="s">
        <v>75</v>
      </c>
      <c r="J1795" t="s">
        <v>3119</v>
      </c>
      <c r="K1795" t="s">
        <v>3120</v>
      </c>
      <c r="L1795" s="79" t="s">
        <v>90</v>
      </c>
      <c r="M1795" s="79" t="s">
        <v>3105</v>
      </c>
      <c r="N1795" s="37" t="s">
        <v>3113</v>
      </c>
      <c r="O1795" s="37" t="s">
        <v>3107</v>
      </c>
      <c r="P1795" s="37" t="s">
        <v>3108</v>
      </c>
      <c r="Q1795" s="43" t="s">
        <v>3122</v>
      </c>
      <c r="R1795" s="80" t="s">
        <v>3109</v>
      </c>
      <c r="S1795" s="42">
        <v>934400</v>
      </c>
      <c r="T1795" s="84">
        <v>1</v>
      </c>
      <c r="U1795" s="83">
        <v>1</v>
      </c>
      <c r="V1795" s="45">
        <f>SUMIF(ResumenCotizacion!$C:$C,E1795,ResumenCotizacion!$P:$P)</f>
        <v>0</v>
      </c>
      <c r="W1795" s="75">
        <f>IF(H1795="USD",S1795*SolCotizacion!$J$18,S1795)</f>
        <v>934400</v>
      </c>
      <c r="X1795" s="3">
        <f>ROUND(W1795/(1-VLOOKUP("Total porcentaje:",ResumenCotizacion!$F:$H,3,0)),2)</f>
        <v>934400</v>
      </c>
      <c r="Y1795" s="3">
        <f t="shared" ref="Y1795:Y1858" si="91">V1795*X1795</f>
        <v>0</v>
      </c>
    </row>
    <row r="1796" spans="1:25" ht="14.25" x14ac:dyDescent="0.2">
      <c r="A1796" s="18" t="str">
        <f t="shared" si="89"/>
        <v>UT Softlinebext 20202CanalIT-SW-02-04</v>
      </c>
      <c r="B1796" s="18" t="str">
        <f t="shared" si="90"/>
        <v>IT-SW-02-04Canal</v>
      </c>
      <c r="C1796"/>
      <c r="D1796" s="18" t="s">
        <v>3192</v>
      </c>
      <c r="E1796" t="s">
        <v>3123</v>
      </c>
      <c r="F1796" s="37" t="s">
        <v>3102</v>
      </c>
      <c r="G1796" s="18" t="str">
        <f t="shared" si="88"/>
        <v>UT Softlinebext 20202</v>
      </c>
      <c r="H1796" s="18" t="s">
        <v>91</v>
      </c>
      <c r="I1796" s="18" t="s">
        <v>75</v>
      </c>
      <c r="J1796" t="s">
        <v>3119</v>
      </c>
      <c r="K1796" t="s">
        <v>3120</v>
      </c>
      <c r="L1796" s="79" t="s">
        <v>90</v>
      </c>
      <c r="M1796" s="79" t="s">
        <v>3105</v>
      </c>
      <c r="N1796" s="37" t="s">
        <v>3113</v>
      </c>
      <c r="O1796" s="37" t="s">
        <v>3111</v>
      </c>
      <c r="P1796" s="37" t="s">
        <v>3108</v>
      </c>
      <c r="Q1796" s="43" t="s">
        <v>3123</v>
      </c>
      <c r="R1796" s="80" t="s">
        <v>3109</v>
      </c>
      <c r="S1796" s="42">
        <v>1880000</v>
      </c>
      <c r="T1796" s="84">
        <v>1</v>
      </c>
      <c r="U1796" s="83">
        <v>1</v>
      </c>
      <c r="V1796" s="45">
        <f>SUMIF(ResumenCotizacion!$C:$C,E1796,ResumenCotizacion!$P:$P)</f>
        <v>0</v>
      </c>
      <c r="W1796" s="75">
        <f>IF(H1796="USD",S1796*SolCotizacion!$J$18,S1796)</f>
        <v>1880000</v>
      </c>
      <c r="X1796" s="3">
        <f>ROUND(W1796/(1-VLOOKUP("Total porcentaje:",ResumenCotizacion!$F:$H,3,0)),2)</f>
        <v>1880000</v>
      </c>
      <c r="Y1796" s="3">
        <f t="shared" si="91"/>
        <v>0</v>
      </c>
    </row>
    <row r="1797" spans="1:25" ht="14.25" x14ac:dyDescent="0.2">
      <c r="A1797" s="18" t="str">
        <f t="shared" si="89"/>
        <v>UT Softlinebext 20202CanalIT-SW-02-05</v>
      </c>
      <c r="B1797" s="18" t="str">
        <f t="shared" si="90"/>
        <v>IT-SW-02-05Canal</v>
      </c>
      <c r="C1797"/>
      <c r="D1797" s="18" t="s">
        <v>3192</v>
      </c>
      <c r="E1797" t="s">
        <v>3124</v>
      </c>
      <c r="F1797" s="37" t="s">
        <v>3102</v>
      </c>
      <c r="G1797" s="18" t="str">
        <f t="shared" si="88"/>
        <v>UT Softlinebext 20202</v>
      </c>
      <c r="H1797" s="18" t="s">
        <v>91</v>
      </c>
      <c r="I1797" s="18" t="s">
        <v>75</v>
      </c>
      <c r="J1797" t="s">
        <v>3119</v>
      </c>
      <c r="K1797" t="s">
        <v>3120</v>
      </c>
      <c r="L1797" s="79" t="s">
        <v>90</v>
      </c>
      <c r="M1797" s="79" t="s">
        <v>3105</v>
      </c>
      <c r="N1797" s="37" t="s">
        <v>3116</v>
      </c>
      <c r="O1797" s="37" t="s">
        <v>3107</v>
      </c>
      <c r="P1797" s="37" t="s">
        <v>3108</v>
      </c>
      <c r="Q1797" s="43" t="s">
        <v>3124</v>
      </c>
      <c r="R1797" s="80" t="s">
        <v>3109</v>
      </c>
      <c r="S1797" s="42">
        <v>934400</v>
      </c>
      <c r="T1797" s="84">
        <v>1</v>
      </c>
      <c r="U1797" s="83">
        <v>1</v>
      </c>
      <c r="V1797" s="45">
        <f>SUMIF(ResumenCotizacion!$C:$C,E1797,ResumenCotizacion!$P:$P)</f>
        <v>0</v>
      </c>
      <c r="W1797" s="75">
        <f>IF(H1797="USD",S1797*SolCotizacion!$J$18,S1797)</f>
        <v>934400</v>
      </c>
      <c r="X1797" s="3">
        <f>ROUND(W1797/(1-VLOOKUP("Total porcentaje:",ResumenCotizacion!$F:$H,3,0)),2)</f>
        <v>934400</v>
      </c>
      <c r="Y1797" s="3">
        <f t="shared" si="91"/>
        <v>0</v>
      </c>
    </row>
    <row r="1798" spans="1:25" ht="14.25" x14ac:dyDescent="0.2">
      <c r="A1798" s="18" t="str">
        <f t="shared" si="89"/>
        <v>UT Softlinebext 20202CanalIT-SW-02-06</v>
      </c>
      <c r="B1798" s="18" t="str">
        <f t="shared" si="90"/>
        <v>IT-SW-02-06Canal</v>
      </c>
      <c r="C1798"/>
      <c r="D1798" s="18" t="s">
        <v>3192</v>
      </c>
      <c r="E1798" t="s">
        <v>3125</v>
      </c>
      <c r="F1798" s="37" t="s">
        <v>3102</v>
      </c>
      <c r="G1798" s="18" t="str">
        <f t="shared" si="88"/>
        <v>UT Softlinebext 20202</v>
      </c>
      <c r="H1798" s="18" t="s">
        <v>91</v>
      </c>
      <c r="I1798" s="18" t="s">
        <v>75</v>
      </c>
      <c r="J1798" t="s">
        <v>3119</v>
      </c>
      <c r="K1798" t="s">
        <v>3120</v>
      </c>
      <c r="L1798" s="79" t="s">
        <v>90</v>
      </c>
      <c r="M1798" s="79" t="s">
        <v>3105</v>
      </c>
      <c r="N1798" s="37" t="s">
        <v>3116</v>
      </c>
      <c r="O1798" s="37" t="s">
        <v>3111</v>
      </c>
      <c r="P1798" s="37" t="s">
        <v>3108</v>
      </c>
      <c r="Q1798" s="43" t="s">
        <v>3125</v>
      </c>
      <c r="R1798" s="80" t="s">
        <v>3109</v>
      </c>
      <c r="S1798" s="42">
        <v>2217333.3333333335</v>
      </c>
      <c r="T1798" s="84">
        <v>1</v>
      </c>
      <c r="U1798" s="83">
        <v>1</v>
      </c>
      <c r="V1798" s="45">
        <f>SUMIF(ResumenCotizacion!$C:$C,E1798,ResumenCotizacion!$P:$P)</f>
        <v>0</v>
      </c>
      <c r="W1798" s="75">
        <f>IF(H1798="USD",S1798*SolCotizacion!$J$18,S1798)</f>
        <v>2217333.3333333335</v>
      </c>
      <c r="X1798" s="3">
        <f>ROUND(W1798/(1-VLOOKUP("Total porcentaje:",ResumenCotizacion!$F:$H,3,0)),2)</f>
        <v>2217333.33</v>
      </c>
      <c r="Y1798" s="3">
        <f t="shared" si="91"/>
        <v>0</v>
      </c>
    </row>
    <row r="1799" spans="1:25" ht="14.25" x14ac:dyDescent="0.2">
      <c r="A1799" s="18" t="str">
        <f t="shared" si="89"/>
        <v>UT Softlinebext 20202CanalIT-SW-03-01</v>
      </c>
      <c r="B1799" s="18" t="str">
        <f t="shared" si="90"/>
        <v>IT-SW-03-01Canal</v>
      </c>
      <c r="C1799"/>
      <c r="D1799" s="18" t="s">
        <v>3192</v>
      </c>
      <c r="E1799" t="s">
        <v>3126</v>
      </c>
      <c r="F1799" s="37" t="s">
        <v>3102</v>
      </c>
      <c r="G1799" s="18" t="str">
        <f t="shared" si="88"/>
        <v>UT Softlinebext 20202</v>
      </c>
      <c r="H1799" s="18" t="s">
        <v>91</v>
      </c>
      <c r="I1799" s="18" t="s">
        <v>75</v>
      </c>
      <c r="J1799" t="s">
        <v>3127</v>
      </c>
      <c r="K1799" t="s">
        <v>3104</v>
      </c>
      <c r="L1799" s="79" t="s">
        <v>90</v>
      </c>
      <c r="M1799" s="79" t="s">
        <v>3105</v>
      </c>
      <c r="N1799" s="37" t="s">
        <v>3106</v>
      </c>
      <c r="O1799" s="37" t="s">
        <v>3107</v>
      </c>
      <c r="P1799" s="37" t="s">
        <v>3108</v>
      </c>
      <c r="Q1799" s="43" t="s">
        <v>3126</v>
      </c>
      <c r="R1799" s="80" t="s">
        <v>3109</v>
      </c>
      <c r="S1799" s="42">
        <v>1116000</v>
      </c>
      <c r="T1799" s="84">
        <v>1</v>
      </c>
      <c r="U1799" s="83">
        <v>1</v>
      </c>
      <c r="V1799" s="45">
        <f>SUMIF(ResumenCotizacion!$C:$C,E1799,ResumenCotizacion!$P:$P)</f>
        <v>0</v>
      </c>
      <c r="W1799" s="75">
        <f>IF(H1799="USD",S1799*SolCotizacion!$J$18,S1799)</f>
        <v>1116000</v>
      </c>
      <c r="X1799" s="3">
        <f>ROUND(W1799/(1-VLOOKUP("Total porcentaje:",ResumenCotizacion!$F:$H,3,0)),2)</f>
        <v>1116000</v>
      </c>
      <c r="Y1799" s="3">
        <f t="shared" si="91"/>
        <v>0</v>
      </c>
    </row>
    <row r="1800" spans="1:25" ht="14.25" x14ac:dyDescent="0.2">
      <c r="A1800" s="18" t="str">
        <f t="shared" si="89"/>
        <v>UT Softlinebext 20202CanalIT-SW-03-02</v>
      </c>
      <c r="B1800" s="18" t="str">
        <f t="shared" si="90"/>
        <v>IT-SW-03-02Canal</v>
      </c>
      <c r="C1800"/>
      <c r="D1800" s="18" t="s">
        <v>3192</v>
      </c>
      <c r="E1800" t="s">
        <v>3128</v>
      </c>
      <c r="F1800" s="37" t="s">
        <v>3102</v>
      </c>
      <c r="G1800" s="18" t="str">
        <f t="shared" si="88"/>
        <v>UT Softlinebext 20202</v>
      </c>
      <c r="H1800" s="18" t="s">
        <v>91</v>
      </c>
      <c r="I1800" s="18" t="s">
        <v>75</v>
      </c>
      <c r="J1800" t="s">
        <v>3127</v>
      </c>
      <c r="K1800" t="s">
        <v>3104</v>
      </c>
      <c r="L1800" s="79" t="s">
        <v>90</v>
      </c>
      <c r="M1800" s="79" t="s">
        <v>3105</v>
      </c>
      <c r="N1800" s="37" t="s">
        <v>3106</v>
      </c>
      <c r="O1800" s="37" t="s">
        <v>3111</v>
      </c>
      <c r="P1800" s="37" t="s">
        <v>3108</v>
      </c>
      <c r="Q1800" s="43" t="s">
        <v>3128</v>
      </c>
      <c r="R1800" s="80" t="s">
        <v>3109</v>
      </c>
      <c r="S1800" s="42">
        <v>1466666.6666666667</v>
      </c>
      <c r="T1800" s="84">
        <v>1</v>
      </c>
      <c r="U1800" s="83">
        <v>1</v>
      </c>
      <c r="V1800" s="45">
        <f>SUMIF(ResumenCotizacion!$C:$C,E1800,ResumenCotizacion!$P:$P)</f>
        <v>0</v>
      </c>
      <c r="W1800" s="75">
        <f>IF(H1800="USD",S1800*SolCotizacion!$J$18,S1800)</f>
        <v>1466666.6666666667</v>
      </c>
      <c r="X1800" s="3">
        <f>ROUND(W1800/(1-VLOOKUP("Total porcentaje:",ResumenCotizacion!$F:$H,3,0)),2)</f>
        <v>1466666.67</v>
      </c>
      <c r="Y1800" s="3">
        <f t="shared" si="91"/>
        <v>0</v>
      </c>
    </row>
    <row r="1801" spans="1:25" ht="14.25" x14ac:dyDescent="0.2">
      <c r="A1801" s="18" t="str">
        <f t="shared" si="89"/>
        <v>UT Softlinebext 20202CanalIT-SW-03-03</v>
      </c>
      <c r="B1801" s="18" t="str">
        <f t="shared" si="90"/>
        <v>IT-SW-03-03Canal</v>
      </c>
      <c r="C1801"/>
      <c r="D1801" s="18" t="s">
        <v>3192</v>
      </c>
      <c r="E1801" t="s">
        <v>3129</v>
      </c>
      <c r="F1801" s="37" t="s">
        <v>3102</v>
      </c>
      <c r="G1801" s="18" t="str">
        <f t="shared" si="88"/>
        <v>UT Softlinebext 20202</v>
      </c>
      <c r="H1801" s="18" t="s">
        <v>91</v>
      </c>
      <c r="I1801" s="18" t="s">
        <v>75</v>
      </c>
      <c r="J1801" t="s">
        <v>3127</v>
      </c>
      <c r="K1801" t="s">
        <v>3104</v>
      </c>
      <c r="L1801" s="79" t="s">
        <v>90</v>
      </c>
      <c r="M1801" s="79" t="s">
        <v>3105</v>
      </c>
      <c r="N1801" s="37" t="s">
        <v>3113</v>
      </c>
      <c r="O1801" s="37" t="s">
        <v>3107</v>
      </c>
      <c r="P1801" s="37" t="s">
        <v>3108</v>
      </c>
      <c r="Q1801" s="43" t="s">
        <v>3129</v>
      </c>
      <c r="R1801" s="80" t="s">
        <v>3109</v>
      </c>
      <c r="S1801" s="42">
        <v>1116000</v>
      </c>
      <c r="T1801" s="84">
        <v>1</v>
      </c>
      <c r="U1801" s="83">
        <v>1</v>
      </c>
      <c r="V1801" s="45">
        <f>SUMIF(ResumenCotizacion!$C:$C,E1801,ResumenCotizacion!$P:$P)</f>
        <v>0</v>
      </c>
      <c r="W1801" s="75">
        <f>IF(H1801="USD",S1801*SolCotizacion!$J$18,S1801)</f>
        <v>1116000</v>
      </c>
      <c r="X1801" s="3">
        <f>ROUND(W1801/(1-VLOOKUP("Total porcentaje:",ResumenCotizacion!$F:$H,3,0)),2)</f>
        <v>1116000</v>
      </c>
      <c r="Y1801" s="3">
        <f t="shared" si="91"/>
        <v>0</v>
      </c>
    </row>
    <row r="1802" spans="1:25" ht="14.25" x14ac:dyDescent="0.2">
      <c r="A1802" s="18" t="str">
        <f t="shared" si="89"/>
        <v>UT Softlinebext 20202CanalIT-SW-03-04</v>
      </c>
      <c r="B1802" s="18" t="str">
        <f t="shared" si="90"/>
        <v>IT-SW-03-04Canal</v>
      </c>
      <c r="C1802"/>
      <c r="D1802" s="18" t="s">
        <v>3192</v>
      </c>
      <c r="E1802" t="s">
        <v>3130</v>
      </c>
      <c r="F1802" s="37" t="s">
        <v>3102</v>
      </c>
      <c r="G1802" s="18" t="str">
        <f t="shared" si="88"/>
        <v>UT Softlinebext 20202</v>
      </c>
      <c r="H1802" s="18" t="s">
        <v>91</v>
      </c>
      <c r="I1802" s="18" t="s">
        <v>75</v>
      </c>
      <c r="J1802" t="s">
        <v>3127</v>
      </c>
      <c r="K1802" t="s">
        <v>3104</v>
      </c>
      <c r="L1802" s="79" t="s">
        <v>90</v>
      </c>
      <c r="M1802" s="79" t="s">
        <v>3105</v>
      </c>
      <c r="N1802" s="37" t="s">
        <v>3113</v>
      </c>
      <c r="O1802" s="37" t="s">
        <v>3111</v>
      </c>
      <c r="P1802" s="37" t="s">
        <v>3108</v>
      </c>
      <c r="Q1802" s="43" t="s">
        <v>3130</v>
      </c>
      <c r="R1802" s="80" t="s">
        <v>3109</v>
      </c>
      <c r="S1802" s="42">
        <v>1662000</v>
      </c>
      <c r="T1802" s="84">
        <v>1</v>
      </c>
      <c r="U1802" s="83">
        <v>1</v>
      </c>
      <c r="V1802" s="45">
        <f>SUMIF(ResumenCotizacion!$C:$C,E1802,ResumenCotizacion!$P:$P)</f>
        <v>0</v>
      </c>
      <c r="W1802" s="75">
        <f>IF(H1802="USD",S1802*SolCotizacion!$J$18,S1802)</f>
        <v>1662000</v>
      </c>
      <c r="X1802" s="3">
        <f>ROUND(W1802/(1-VLOOKUP("Total porcentaje:",ResumenCotizacion!$F:$H,3,0)),2)</f>
        <v>1662000</v>
      </c>
      <c r="Y1802" s="3">
        <f t="shared" si="91"/>
        <v>0</v>
      </c>
    </row>
    <row r="1803" spans="1:25" ht="14.25" x14ac:dyDescent="0.2">
      <c r="A1803" s="18" t="str">
        <f t="shared" si="89"/>
        <v>UT Softlinebext 20202CanalIT-SW-03-05</v>
      </c>
      <c r="B1803" s="18" t="str">
        <f t="shared" si="90"/>
        <v>IT-SW-03-05Canal</v>
      </c>
      <c r="C1803"/>
      <c r="D1803" s="18" t="s">
        <v>3192</v>
      </c>
      <c r="E1803" t="s">
        <v>3131</v>
      </c>
      <c r="F1803" s="37" t="s">
        <v>3102</v>
      </c>
      <c r="G1803" s="18" t="str">
        <f t="shared" si="88"/>
        <v>UT Softlinebext 20202</v>
      </c>
      <c r="H1803" s="18" t="s">
        <v>91</v>
      </c>
      <c r="I1803" s="18" t="s">
        <v>75</v>
      </c>
      <c r="J1803" t="s">
        <v>3127</v>
      </c>
      <c r="K1803" t="s">
        <v>3104</v>
      </c>
      <c r="L1803" s="79" t="s">
        <v>90</v>
      </c>
      <c r="M1803" s="79" t="s">
        <v>3105</v>
      </c>
      <c r="N1803" s="37" t="s">
        <v>3116</v>
      </c>
      <c r="O1803" s="37" t="s">
        <v>3107</v>
      </c>
      <c r="P1803" s="37" t="s">
        <v>3108</v>
      </c>
      <c r="Q1803" s="43" t="s">
        <v>3131</v>
      </c>
      <c r="R1803" s="80" t="s">
        <v>3109</v>
      </c>
      <c r="S1803" s="42">
        <v>1116000</v>
      </c>
      <c r="T1803" s="84">
        <v>1</v>
      </c>
      <c r="U1803" s="83">
        <v>1</v>
      </c>
      <c r="V1803" s="45">
        <f>SUMIF(ResumenCotizacion!$C:$C,E1803,ResumenCotizacion!$P:$P)</f>
        <v>0</v>
      </c>
      <c r="W1803" s="75">
        <f>IF(H1803="USD",S1803*SolCotizacion!$J$18,S1803)</f>
        <v>1116000</v>
      </c>
      <c r="X1803" s="3">
        <f>ROUND(W1803/(1-VLOOKUP("Total porcentaje:",ResumenCotizacion!$F:$H,3,0)),2)</f>
        <v>1116000</v>
      </c>
      <c r="Y1803" s="3">
        <f t="shared" si="91"/>
        <v>0</v>
      </c>
    </row>
    <row r="1804" spans="1:25" ht="14.25" x14ac:dyDescent="0.2">
      <c r="A1804" s="18" t="str">
        <f t="shared" si="89"/>
        <v>UT Softlinebext 20202CanalIT-SW-03-06</v>
      </c>
      <c r="B1804" s="18" t="str">
        <f t="shared" si="90"/>
        <v>IT-SW-03-06Canal</v>
      </c>
      <c r="C1804"/>
      <c r="D1804" s="18" t="s">
        <v>3192</v>
      </c>
      <c r="E1804" t="s">
        <v>3132</v>
      </c>
      <c r="F1804" s="37" t="s">
        <v>3102</v>
      </c>
      <c r="G1804" s="18" t="str">
        <f t="shared" si="88"/>
        <v>UT Softlinebext 20202</v>
      </c>
      <c r="H1804" s="18" t="s">
        <v>91</v>
      </c>
      <c r="I1804" s="18" t="s">
        <v>75</v>
      </c>
      <c r="J1804" t="s">
        <v>3127</v>
      </c>
      <c r="K1804" t="s">
        <v>3104</v>
      </c>
      <c r="L1804" s="79" t="s">
        <v>90</v>
      </c>
      <c r="M1804" s="79" t="s">
        <v>3105</v>
      </c>
      <c r="N1804" s="37" t="s">
        <v>3116</v>
      </c>
      <c r="O1804" s="37" t="s">
        <v>3111</v>
      </c>
      <c r="P1804" s="37" t="s">
        <v>3108</v>
      </c>
      <c r="Q1804" s="43" t="s">
        <v>3132</v>
      </c>
      <c r="R1804" s="80" t="s">
        <v>3109</v>
      </c>
      <c r="S1804" s="42">
        <v>2034266.666666667</v>
      </c>
      <c r="T1804" s="84">
        <v>1</v>
      </c>
      <c r="U1804" s="83">
        <v>1</v>
      </c>
      <c r="V1804" s="45">
        <f>SUMIF(ResumenCotizacion!$C:$C,E1804,ResumenCotizacion!$P:$P)</f>
        <v>0</v>
      </c>
      <c r="W1804" s="75">
        <f>IF(H1804="USD",S1804*SolCotizacion!$J$18,S1804)</f>
        <v>2034266.666666667</v>
      </c>
      <c r="X1804" s="3">
        <f>ROUND(W1804/(1-VLOOKUP("Total porcentaje:",ResumenCotizacion!$F:$H,3,0)),2)</f>
        <v>2034266.67</v>
      </c>
      <c r="Y1804" s="3">
        <f t="shared" si="91"/>
        <v>0</v>
      </c>
    </row>
    <row r="1805" spans="1:25" ht="14.25" x14ac:dyDescent="0.2">
      <c r="A1805" s="18" t="str">
        <f t="shared" si="89"/>
        <v>UT Softlinebext 20202CanalIT-SW-04-01</v>
      </c>
      <c r="B1805" s="18" t="str">
        <f t="shared" si="90"/>
        <v>IT-SW-04-01Canal</v>
      </c>
      <c r="C1805"/>
      <c r="D1805" s="18" t="s">
        <v>3192</v>
      </c>
      <c r="E1805" t="s">
        <v>3133</v>
      </c>
      <c r="F1805" s="37" t="s">
        <v>3102</v>
      </c>
      <c r="G1805" s="18" t="str">
        <f t="shared" si="88"/>
        <v>UT Softlinebext 20202</v>
      </c>
      <c r="H1805" s="18" t="s">
        <v>91</v>
      </c>
      <c r="I1805" s="18" t="s">
        <v>75</v>
      </c>
      <c r="J1805" t="s">
        <v>3134</v>
      </c>
      <c r="K1805" t="s">
        <v>3120</v>
      </c>
      <c r="L1805" s="79" t="s">
        <v>90</v>
      </c>
      <c r="M1805" s="79" t="s">
        <v>3105</v>
      </c>
      <c r="N1805" s="37" t="s">
        <v>3106</v>
      </c>
      <c r="O1805" s="37" t="s">
        <v>3107</v>
      </c>
      <c r="P1805" s="37" t="s">
        <v>3108</v>
      </c>
      <c r="Q1805" s="43" t="s">
        <v>3133</v>
      </c>
      <c r="R1805" s="80" t="s">
        <v>3109</v>
      </c>
      <c r="S1805" s="42">
        <v>1116000</v>
      </c>
      <c r="T1805" s="84">
        <v>1</v>
      </c>
      <c r="U1805" s="83">
        <v>1</v>
      </c>
      <c r="V1805" s="45">
        <f>SUMIF(ResumenCotizacion!$C:$C,E1805,ResumenCotizacion!$P:$P)</f>
        <v>0</v>
      </c>
      <c r="W1805" s="75">
        <f>IF(H1805="USD",S1805*SolCotizacion!$J$18,S1805)</f>
        <v>1116000</v>
      </c>
      <c r="X1805" s="3">
        <f>ROUND(W1805/(1-VLOOKUP("Total porcentaje:",ResumenCotizacion!$F:$H,3,0)),2)</f>
        <v>1116000</v>
      </c>
      <c r="Y1805" s="3">
        <f t="shared" si="91"/>
        <v>0</v>
      </c>
    </row>
    <row r="1806" spans="1:25" ht="14.25" x14ac:dyDescent="0.2">
      <c r="A1806" s="18" t="str">
        <f t="shared" si="89"/>
        <v>UT Softlinebext 20202CanalIT-SW-04-02</v>
      </c>
      <c r="B1806" s="18" t="str">
        <f t="shared" si="90"/>
        <v>IT-SW-04-02Canal</v>
      </c>
      <c r="C1806"/>
      <c r="D1806" s="18" t="s">
        <v>3192</v>
      </c>
      <c r="E1806" t="s">
        <v>3135</v>
      </c>
      <c r="F1806" s="37" t="s">
        <v>3102</v>
      </c>
      <c r="G1806" s="18" t="str">
        <f t="shared" si="88"/>
        <v>UT Softlinebext 20202</v>
      </c>
      <c r="H1806" s="18" t="s">
        <v>91</v>
      </c>
      <c r="I1806" s="18" t="s">
        <v>75</v>
      </c>
      <c r="J1806" t="s">
        <v>3134</v>
      </c>
      <c r="K1806" t="s">
        <v>3120</v>
      </c>
      <c r="L1806" s="79" t="s">
        <v>90</v>
      </c>
      <c r="M1806" s="79" t="s">
        <v>3105</v>
      </c>
      <c r="N1806" s="37" t="s">
        <v>3106</v>
      </c>
      <c r="O1806" s="37" t="s">
        <v>3111</v>
      </c>
      <c r="P1806" s="37" t="s">
        <v>3108</v>
      </c>
      <c r="Q1806" s="43" t="s">
        <v>3135</v>
      </c>
      <c r="R1806" s="80" t="s">
        <v>3109</v>
      </c>
      <c r="S1806" s="42">
        <v>2336000</v>
      </c>
      <c r="T1806" s="84">
        <v>1</v>
      </c>
      <c r="U1806" s="83">
        <v>1</v>
      </c>
      <c r="V1806" s="45">
        <f>SUMIF(ResumenCotizacion!$C:$C,E1806,ResumenCotizacion!$P:$P)</f>
        <v>0</v>
      </c>
      <c r="W1806" s="75">
        <f>IF(H1806="USD",S1806*SolCotizacion!$J$18,S1806)</f>
        <v>2336000</v>
      </c>
      <c r="X1806" s="3">
        <f>ROUND(W1806/(1-VLOOKUP("Total porcentaje:",ResumenCotizacion!$F:$H,3,0)),2)</f>
        <v>2336000</v>
      </c>
      <c r="Y1806" s="3">
        <f t="shared" si="91"/>
        <v>0</v>
      </c>
    </row>
    <row r="1807" spans="1:25" ht="14.25" x14ac:dyDescent="0.2">
      <c r="A1807" s="18" t="str">
        <f t="shared" si="89"/>
        <v>UT Softlinebext 20202CanalIT-SW-04-03</v>
      </c>
      <c r="B1807" s="18" t="str">
        <f t="shared" si="90"/>
        <v>IT-SW-04-03Canal</v>
      </c>
      <c r="C1807"/>
      <c r="D1807" s="18" t="s">
        <v>3192</v>
      </c>
      <c r="E1807" t="s">
        <v>3136</v>
      </c>
      <c r="F1807" s="37" t="s">
        <v>3102</v>
      </c>
      <c r="G1807" s="18" t="str">
        <f t="shared" ref="G1807:G1870" si="92">D1807</f>
        <v>UT Softlinebext 20202</v>
      </c>
      <c r="H1807" s="18" t="s">
        <v>91</v>
      </c>
      <c r="I1807" s="18" t="s">
        <v>75</v>
      </c>
      <c r="J1807" t="s">
        <v>3134</v>
      </c>
      <c r="K1807" t="s">
        <v>3120</v>
      </c>
      <c r="L1807" s="79" t="s">
        <v>90</v>
      </c>
      <c r="M1807" s="79" t="s">
        <v>3105</v>
      </c>
      <c r="N1807" s="37" t="s">
        <v>3113</v>
      </c>
      <c r="O1807" s="37" t="s">
        <v>3107</v>
      </c>
      <c r="P1807" s="37" t="s">
        <v>3108</v>
      </c>
      <c r="Q1807" s="43" t="s">
        <v>3136</v>
      </c>
      <c r="R1807" s="80" t="s">
        <v>3109</v>
      </c>
      <c r="S1807" s="42">
        <v>1116000</v>
      </c>
      <c r="T1807" s="84">
        <v>1</v>
      </c>
      <c r="U1807" s="83">
        <v>1</v>
      </c>
      <c r="V1807" s="45">
        <f>SUMIF(ResumenCotizacion!$C:$C,E1807,ResumenCotizacion!$P:$P)</f>
        <v>0</v>
      </c>
      <c r="W1807" s="75">
        <f>IF(H1807="USD",S1807*SolCotizacion!$J$18,S1807)</f>
        <v>1116000</v>
      </c>
      <c r="X1807" s="3">
        <f>ROUND(W1807/(1-VLOOKUP("Total porcentaje:",ResumenCotizacion!$F:$H,3,0)),2)</f>
        <v>1116000</v>
      </c>
      <c r="Y1807" s="3">
        <f t="shared" si="91"/>
        <v>0</v>
      </c>
    </row>
    <row r="1808" spans="1:25" ht="14.25" x14ac:dyDescent="0.2">
      <c r="A1808" s="18" t="str">
        <f t="shared" si="89"/>
        <v>UT Softlinebext 20202CanalIT-SW-04-04</v>
      </c>
      <c r="B1808" s="18" t="str">
        <f t="shared" si="90"/>
        <v>IT-SW-04-04Canal</v>
      </c>
      <c r="C1808"/>
      <c r="D1808" s="18" t="s">
        <v>3192</v>
      </c>
      <c r="E1808" t="s">
        <v>3137</v>
      </c>
      <c r="F1808" s="37" t="s">
        <v>3102</v>
      </c>
      <c r="G1808" s="18" t="str">
        <f t="shared" si="92"/>
        <v>UT Softlinebext 20202</v>
      </c>
      <c r="H1808" s="18" t="s">
        <v>91</v>
      </c>
      <c r="I1808" s="18" t="s">
        <v>75</v>
      </c>
      <c r="J1808" t="s">
        <v>3134</v>
      </c>
      <c r="K1808" t="s">
        <v>3120</v>
      </c>
      <c r="L1808" s="79" t="s">
        <v>90</v>
      </c>
      <c r="M1808" s="79" t="s">
        <v>3105</v>
      </c>
      <c r="N1808" s="37" t="s">
        <v>3113</v>
      </c>
      <c r="O1808" s="37" t="s">
        <v>3111</v>
      </c>
      <c r="P1808" s="37" t="s">
        <v>3108</v>
      </c>
      <c r="Q1808" s="43" t="s">
        <v>3137</v>
      </c>
      <c r="R1808" s="80" t="s">
        <v>3109</v>
      </c>
      <c r="S1808" s="42">
        <v>2528000</v>
      </c>
      <c r="T1808" s="84">
        <v>1</v>
      </c>
      <c r="U1808" s="83">
        <v>1</v>
      </c>
      <c r="V1808" s="45">
        <f>SUMIF(ResumenCotizacion!$C:$C,E1808,ResumenCotizacion!$P:$P)</f>
        <v>0</v>
      </c>
      <c r="W1808" s="75">
        <f>IF(H1808="USD",S1808*SolCotizacion!$J$18,S1808)</f>
        <v>2528000</v>
      </c>
      <c r="X1808" s="3">
        <f>ROUND(W1808/(1-VLOOKUP("Total porcentaje:",ResumenCotizacion!$F:$H,3,0)),2)</f>
        <v>2528000</v>
      </c>
      <c r="Y1808" s="3">
        <f t="shared" si="91"/>
        <v>0</v>
      </c>
    </row>
    <row r="1809" spans="1:25" ht="14.25" x14ac:dyDescent="0.2">
      <c r="A1809" s="18" t="str">
        <f t="shared" si="89"/>
        <v>UT Softlinebext 20202CanalIT-SW-04-05</v>
      </c>
      <c r="B1809" s="18" t="str">
        <f t="shared" si="90"/>
        <v>IT-SW-04-05Canal</v>
      </c>
      <c r="C1809"/>
      <c r="D1809" s="18" t="s">
        <v>3192</v>
      </c>
      <c r="E1809" t="s">
        <v>3138</v>
      </c>
      <c r="F1809" s="37" t="s">
        <v>3102</v>
      </c>
      <c r="G1809" s="18" t="str">
        <f t="shared" si="92"/>
        <v>UT Softlinebext 20202</v>
      </c>
      <c r="H1809" s="18" t="s">
        <v>91</v>
      </c>
      <c r="I1809" s="18" t="s">
        <v>75</v>
      </c>
      <c r="J1809" t="s">
        <v>3134</v>
      </c>
      <c r="K1809" t="s">
        <v>3120</v>
      </c>
      <c r="L1809" s="79" t="s">
        <v>90</v>
      </c>
      <c r="M1809" s="79" t="s">
        <v>3105</v>
      </c>
      <c r="N1809" s="37" t="s">
        <v>3116</v>
      </c>
      <c r="O1809" s="37" t="s">
        <v>3107</v>
      </c>
      <c r="P1809" s="37" t="s">
        <v>3108</v>
      </c>
      <c r="Q1809" s="43" t="s">
        <v>3138</v>
      </c>
      <c r="R1809" s="80" t="s">
        <v>3109</v>
      </c>
      <c r="S1809" s="42">
        <v>1116000</v>
      </c>
      <c r="T1809" s="84">
        <v>1</v>
      </c>
      <c r="U1809" s="83">
        <v>1</v>
      </c>
      <c r="V1809" s="45">
        <f>SUMIF(ResumenCotizacion!$C:$C,E1809,ResumenCotizacion!$P:$P)</f>
        <v>0</v>
      </c>
      <c r="W1809" s="75">
        <f>IF(H1809="USD",S1809*SolCotizacion!$J$18,S1809)</f>
        <v>1116000</v>
      </c>
      <c r="X1809" s="3">
        <f>ROUND(W1809/(1-VLOOKUP("Total porcentaje:",ResumenCotizacion!$F:$H,3,0)),2)</f>
        <v>1116000</v>
      </c>
      <c r="Y1809" s="3">
        <f t="shared" si="91"/>
        <v>0</v>
      </c>
    </row>
    <row r="1810" spans="1:25" ht="14.25" x14ac:dyDescent="0.2">
      <c r="A1810" s="18" t="str">
        <f t="shared" si="89"/>
        <v>UT Softlinebext 20202CanalIT-SW-04-06</v>
      </c>
      <c r="B1810" s="18" t="str">
        <f t="shared" si="90"/>
        <v>IT-SW-04-06Canal</v>
      </c>
      <c r="C1810"/>
      <c r="D1810" s="18" t="s">
        <v>3192</v>
      </c>
      <c r="E1810" t="s">
        <v>3139</v>
      </c>
      <c r="F1810" s="37" t="s">
        <v>3102</v>
      </c>
      <c r="G1810" s="18" t="str">
        <f t="shared" si="92"/>
        <v>UT Softlinebext 20202</v>
      </c>
      <c r="H1810" s="18" t="s">
        <v>91</v>
      </c>
      <c r="I1810" s="18" t="s">
        <v>75</v>
      </c>
      <c r="J1810" t="s">
        <v>3134</v>
      </c>
      <c r="K1810" t="s">
        <v>3120</v>
      </c>
      <c r="L1810" s="79" t="s">
        <v>90</v>
      </c>
      <c r="M1810" s="79" t="s">
        <v>3105</v>
      </c>
      <c r="N1810" s="37" t="s">
        <v>3116</v>
      </c>
      <c r="O1810" s="37" t="s">
        <v>3111</v>
      </c>
      <c r="P1810" s="37" t="s">
        <v>3108</v>
      </c>
      <c r="Q1810" s="43" t="s">
        <v>3139</v>
      </c>
      <c r="R1810" s="80" t="s">
        <v>3109</v>
      </c>
      <c r="S1810" s="42">
        <v>2927466.6666666665</v>
      </c>
      <c r="T1810" s="84">
        <v>1</v>
      </c>
      <c r="U1810" s="83">
        <v>1</v>
      </c>
      <c r="V1810" s="45">
        <f>SUMIF(ResumenCotizacion!$C:$C,E1810,ResumenCotizacion!$P:$P)</f>
        <v>0</v>
      </c>
      <c r="W1810" s="75">
        <f>IF(H1810="USD",S1810*SolCotizacion!$J$18,S1810)</f>
        <v>2927466.6666666665</v>
      </c>
      <c r="X1810" s="3">
        <f>ROUND(W1810/(1-VLOOKUP("Total porcentaje:",ResumenCotizacion!$F:$H,3,0)),2)</f>
        <v>2927466.67</v>
      </c>
      <c r="Y1810" s="3">
        <f t="shared" si="91"/>
        <v>0</v>
      </c>
    </row>
    <row r="1811" spans="1:25" ht="14.25" x14ac:dyDescent="0.2">
      <c r="A1811" s="18" t="str">
        <f t="shared" si="89"/>
        <v>UT Softlinebext 20202CanalIT-SW-05-01</v>
      </c>
      <c r="B1811" s="18" t="str">
        <f t="shared" si="90"/>
        <v>IT-SW-05-01Canal</v>
      </c>
      <c r="C1811"/>
      <c r="D1811" s="18" t="s">
        <v>3192</v>
      </c>
      <c r="E1811" t="s">
        <v>3140</v>
      </c>
      <c r="F1811" s="37" t="s">
        <v>3102</v>
      </c>
      <c r="G1811" s="18" t="str">
        <f t="shared" si="92"/>
        <v>UT Softlinebext 20202</v>
      </c>
      <c r="H1811" s="18" t="s">
        <v>91</v>
      </c>
      <c r="I1811" s="18" t="s">
        <v>75</v>
      </c>
      <c r="J1811" t="s">
        <v>3141</v>
      </c>
      <c r="K1811" t="s">
        <v>3142</v>
      </c>
      <c r="L1811" s="79" t="s">
        <v>90</v>
      </c>
      <c r="M1811" s="79" t="s">
        <v>3105</v>
      </c>
      <c r="N1811" s="37" t="s">
        <v>3106</v>
      </c>
      <c r="O1811" s="37" t="s">
        <v>3107</v>
      </c>
      <c r="P1811" s="37" t="s">
        <v>3143</v>
      </c>
      <c r="Q1811" s="43" t="s">
        <v>3140</v>
      </c>
      <c r="R1811" s="80" t="s">
        <v>3109</v>
      </c>
      <c r="S1811" s="42">
        <v>133333.33333333334</v>
      </c>
      <c r="T1811" s="84">
        <v>1</v>
      </c>
      <c r="U1811" s="83">
        <v>1</v>
      </c>
      <c r="V1811" s="45">
        <f>SUMIF(ResumenCotizacion!$C:$C,E1811,ResumenCotizacion!$P:$P)</f>
        <v>0</v>
      </c>
      <c r="W1811" s="75">
        <f>IF(H1811="USD",S1811*SolCotizacion!$J$18,S1811)</f>
        <v>133333.33333333334</v>
      </c>
      <c r="X1811" s="3">
        <f>ROUND(W1811/(1-VLOOKUP("Total porcentaje:",ResumenCotizacion!$F:$H,3,0)),2)</f>
        <v>133333.32999999999</v>
      </c>
      <c r="Y1811" s="3">
        <f t="shared" si="91"/>
        <v>0</v>
      </c>
    </row>
    <row r="1812" spans="1:25" ht="14.25" x14ac:dyDescent="0.2">
      <c r="A1812" s="18" t="str">
        <f t="shared" si="89"/>
        <v>UT Softlinebext 20202CanalIT-SW-05-02</v>
      </c>
      <c r="B1812" s="18" t="str">
        <f t="shared" si="90"/>
        <v>IT-SW-05-02Canal</v>
      </c>
      <c r="C1812"/>
      <c r="D1812" s="18" t="s">
        <v>3192</v>
      </c>
      <c r="E1812" t="s">
        <v>3144</v>
      </c>
      <c r="F1812" s="37" t="s">
        <v>3102</v>
      </c>
      <c r="G1812" s="18" t="str">
        <f t="shared" si="92"/>
        <v>UT Softlinebext 20202</v>
      </c>
      <c r="H1812" s="18" t="s">
        <v>91</v>
      </c>
      <c r="I1812" s="18" t="s">
        <v>75</v>
      </c>
      <c r="J1812" t="s">
        <v>3141</v>
      </c>
      <c r="K1812" t="s">
        <v>3142</v>
      </c>
      <c r="L1812" s="79" t="s">
        <v>90</v>
      </c>
      <c r="M1812" s="79" t="s">
        <v>3105</v>
      </c>
      <c r="N1812" s="37" t="s">
        <v>3106</v>
      </c>
      <c r="O1812" s="37" t="s">
        <v>3111</v>
      </c>
      <c r="P1812" s="37" t="s">
        <v>3143</v>
      </c>
      <c r="Q1812" s="43" t="s">
        <v>3144</v>
      </c>
      <c r="R1812" s="80" t="s">
        <v>3109</v>
      </c>
      <c r="S1812" s="42">
        <v>200000</v>
      </c>
      <c r="T1812" s="84">
        <v>1</v>
      </c>
      <c r="U1812" s="83">
        <v>1</v>
      </c>
      <c r="V1812" s="45">
        <f>SUMIF(ResumenCotizacion!$C:$C,E1812,ResumenCotizacion!$P:$P)</f>
        <v>0</v>
      </c>
      <c r="W1812" s="75">
        <f>IF(H1812="USD",S1812*SolCotizacion!$J$18,S1812)</f>
        <v>200000</v>
      </c>
      <c r="X1812" s="3">
        <f>ROUND(W1812/(1-VLOOKUP("Total porcentaje:",ResumenCotizacion!$F:$H,3,0)),2)</f>
        <v>200000</v>
      </c>
      <c r="Y1812" s="3">
        <f t="shared" si="91"/>
        <v>0</v>
      </c>
    </row>
    <row r="1813" spans="1:25" ht="14.25" x14ac:dyDescent="0.2">
      <c r="A1813" s="18" t="str">
        <f t="shared" si="89"/>
        <v>UT Softlinebext 20202CanalIT-SW-05-03</v>
      </c>
      <c r="B1813" s="18" t="str">
        <f t="shared" si="90"/>
        <v>IT-SW-05-03Canal</v>
      </c>
      <c r="C1813"/>
      <c r="D1813" s="18" t="s">
        <v>3192</v>
      </c>
      <c r="E1813" t="s">
        <v>3145</v>
      </c>
      <c r="F1813" s="37" t="s">
        <v>3102</v>
      </c>
      <c r="G1813" s="18" t="str">
        <f t="shared" si="92"/>
        <v>UT Softlinebext 20202</v>
      </c>
      <c r="H1813" s="18" t="s">
        <v>91</v>
      </c>
      <c r="I1813" s="18" t="s">
        <v>75</v>
      </c>
      <c r="J1813" t="s">
        <v>3141</v>
      </c>
      <c r="K1813" t="s">
        <v>3142</v>
      </c>
      <c r="L1813" s="79" t="s">
        <v>90</v>
      </c>
      <c r="M1813" s="79" t="s">
        <v>3105</v>
      </c>
      <c r="N1813" s="37" t="s">
        <v>3113</v>
      </c>
      <c r="O1813" s="37" t="s">
        <v>3107</v>
      </c>
      <c r="P1813" s="37" t="s">
        <v>3143</v>
      </c>
      <c r="Q1813" s="43" t="s">
        <v>3145</v>
      </c>
      <c r="R1813" s="80" t="s">
        <v>3109</v>
      </c>
      <c r="S1813" s="42">
        <v>133333.33333333334</v>
      </c>
      <c r="T1813" s="84">
        <v>1</v>
      </c>
      <c r="U1813" s="83">
        <v>1</v>
      </c>
      <c r="V1813" s="45">
        <f>SUMIF(ResumenCotizacion!$C:$C,E1813,ResumenCotizacion!$P:$P)</f>
        <v>0</v>
      </c>
      <c r="W1813" s="75">
        <f>IF(H1813="USD",S1813*SolCotizacion!$J$18,S1813)</f>
        <v>133333.33333333334</v>
      </c>
      <c r="X1813" s="3">
        <f>ROUND(W1813/(1-VLOOKUP("Total porcentaje:",ResumenCotizacion!$F:$H,3,0)),2)</f>
        <v>133333.32999999999</v>
      </c>
      <c r="Y1813" s="3">
        <f t="shared" si="91"/>
        <v>0</v>
      </c>
    </row>
    <row r="1814" spans="1:25" ht="14.25" x14ac:dyDescent="0.2">
      <c r="A1814" s="18" t="str">
        <f t="shared" si="89"/>
        <v>UT Softlinebext 20202CanalIT-SW-05-04</v>
      </c>
      <c r="B1814" s="18" t="str">
        <f t="shared" si="90"/>
        <v>IT-SW-05-04Canal</v>
      </c>
      <c r="C1814"/>
      <c r="D1814" s="18" t="s">
        <v>3192</v>
      </c>
      <c r="E1814" t="s">
        <v>3146</v>
      </c>
      <c r="F1814" s="37" t="s">
        <v>3102</v>
      </c>
      <c r="G1814" s="18" t="str">
        <f t="shared" si="92"/>
        <v>UT Softlinebext 20202</v>
      </c>
      <c r="H1814" s="18" t="s">
        <v>91</v>
      </c>
      <c r="I1814" s="18" t="s">
        <v>75</v>
      </c>
      <c r="J1814" t="s">
        <v>3141</v>
      </c>
      <c r="K1814" t="s">
        <v>3142</v>
      </c>
      <c r="L1814" s="79" t="s">
        <v>90</v>
      </c>
      <c r="M1814" s="79" t="s">
        <v>3105</v>
      </c>
      <c r="N1814" s="37" t="s">
        <v>3113</v>
      </c>
      <c r="O1814" s="37" t="s">
        <v>3111</v>
      </c>
      <c r="P1814" s="37" t="s">
        <v>3143</v>
      </c>
      <c r="Q1814" s="43" t="s">
        <v>3146</v>
      </c>
      <c r="R1814" s="80" t="s">
        <v>3109</v>
      </c>
      <c r="S1814" s="42">
        <v>240000</v>
      </c>
      <c r="T1814" s="84">
        <v>1</v>
      </c>
      <c r="U1814" s="83">
        <v>1</v>
      </c>
      <c r="V1814" s="45">
        <f>SUMIF(ResumenCotizacion!$C:$C,E1814,ResumenCotizacion!$P:$P)</f>
        <v>0</v>
      </c>
      <c r="W1814" s="75">
        <f>IF(H1814="USD",S1814*SolCotizacion!$J$18,S1814)</f>
        <v>240000</v>
      </c>
      <c r="X1814" s="3">
        <f>ROUND(W1814/(1-VLOOKUP("Total porcentaje:",ResumenCotizacion!$F:$H,3,0)),2)</f>
        <v>240000</v>
      </c>
      <c r="Y1814" s="3">
        <f t="shared" si="91"/>
        <v>0</v>
      </c>
    </row>
    <row r="1815" spans="1:25" ht="14.25" x14ac:dyDescent="0.2">
      <c r="A1815" s="18" t="str">
        <f t="shared" si="89"/>
        <v>UT Softlinebext 20202CanalIT-SW-05-05</v>
      </c>
      <c r="B1815" s="18" t="str">
        <f t="shared" si="90"/>
        <v>IT-SW-05-05Canal</v>
      </c>
      <c r="C1815"/>
      <c r="D1815" s="18" t="s">
        <v>3192</v>
      </c>
      <c r="E1815" t="s">
        <v>3147</v>
      </c>
      <c r="F1815" s="37" t="s">
        <v>3102</v>
      </c>
      <c r="G1815" s="18" t="str">
        <f t="shared" si="92"/>
        <v>UT Softlinebext 20202</v>
      </c>
      <c r="H1815" s="18" t="s">
        <v>91</v>
      </c>
      <c r="I1815" s="18" t="s">
        <v>75</v>
      </c>
      <c r="J1815" t="s">
        <v>3141</v>
      </c>
      <c r="K1815" t="s">
        <v>3142</v>
      </c>
      <c r="L1815" s="79" t="s">
        <v>90</v>
      </c>
      <c r="M1815" s="79" t="s">
        <v>3105</v>
      </c>
      <c r="N1815" s="37" t="s">
        <v>3116</v>
      </c>
      <c r="O1815" s="37" t="s">
        <v>3107</v>
      </c>
      <c r="P1815" s="37" t="s">
        <v>3143</v>
      </c>
      <c r="Q1815" s="43" t="s">
        <v>3147</v>
      </c>
      <c r="R1815" s="80" t="s">
        <v>3109</v>
      </c>
      <c r="S1815" s="42">
        <v>133333.33333333334</v>
      </c>
      <c r="T1815" s="84">
        <v>1</v>
      </c>
      <c r="U1815" s="83">
        <v>1</v>
      </c>
      <c r="V1815" s="45">
        <f>SUMIF(ResumenCotizacion!$C:$C,E1815,ResumenCotizacion!$P:$P)</f>
        <v>0</v>
      </c>
      <c r="W1815" s="75">
        <f>IF(H1815="USD",S1815*SolCotizacion!$J$18,S1815)</f>
        <v>133333.33333333334</v>
      </c>
      <c r="X1815" s="3">
        <f>ROUND(W1815/(1-VLOOKUP("Total porcentaje:",ResumenCotizacion!$F:$H,3,0)),2)</f>
        <v>133333.32999999999</v>
      </c>
      <c r="Y1815" s="3">
        <f t="shared" si="91"/>
        <v>0</v>
      </c>
    </row>
    <row r="1816" spans="1:25" ht="14.25" x14ac:dyDescent="0.2">
      <c r="A1816" s="18" t="str">
        <f t="shared" si="89"/>
        <v>UT Softlinebext 20202CanalIT-SW-05-06</v>
      </c>
      <c r="B1816" s="18" t="str">
        <f t="shared" si="90"/>
        <v>IT-SW-05-06Canal</v>
      </c>
      <c r="C1816"/>
      <c r="D1816" s="18" t="s">
        <v>3192</v>
      </c>
      <c r="E1816" t="s">
        <v>3148</v>
      </c>
      <c r="F1816" s="37" t="s">
        <v>3102</v>
      </c>
      <c r="G1816" s="18" t="str">
        <f t="shared" si="92"/>
        <v>UT Softlinebext 20202</v>
      </c>
      <c r="H1816" s="18" t="s">
        <v>91</v>
      </c>
      <c r="I1816" s="18" t="s">
        <v>75</v>
      </c>
      <c r="J1816" t="s">
        <v>3141</v>
      </c>
      <c r="K1816" t="s">
        <v>3142</v>
      </c>
      <c r="L1816" s="79" t="s">
        <v>90</v>
      </c>
      <c r="M1816" s="79" t="s">
        <v>3105</v>
      </c>
      <c r="N1816" s="37" t="s">
        <v>3116</v>
      </c>
      <c r="O1816" s="37" t="s">
        <v>3111</v>
      </c>
      <c r="P1816" s="37" t="s">
        <v>3143</v>
      </c>
      <c r="Q1816" s="43" t="s">
        <v>3148</v>
      </c>
      <c r="R1816" s="80" t="s">
        <v>3109</v>
      </c>
      <c r="S1816" s="42">
        <v>293333.33333333331</v>
      </c>
      <c r="T1816" s="84">
        <v>1</v>
      </c>
      <c r="U1816" s="83">
        <v>1</v>
      </c>
      <c r="V1816" s="45">
        <f>SUMIF(ResumenCotizacion!$C:$C,E1816,ResumenCotizacion!$P:$P)</f>
        <v>0</v>
      </c>
      <c r="W1816" s="75">
        <f>IF(H1816="USD",S1816*SolCotizacion!$J$18,S1816)</f>
        <v>293333.33333333331</v>
      </c>
      <c r="X1816" s="3">
        <f>ROUND(W1816/(1-VLOOKUP("Total porcentaje:",ResumenCotizacion!$F:$H,3,0)),2)</f>
        <v>293333.33</v>
      </c>
      <c r="Y1816" s="3">
        <f t="shared" si="91"/>
        <v>0</v>
      </c>
    </row>
    <row r="1817" spans="1:25" ht="14.25" x14ac:dyDescent="0.2">
      <c r="A1817" s="18" t="str">
        <f t="shared" si="89"/>
        <v>UT Softlinebext 20202CanalIT-SW-06-01</v>
      </c>
      <c r="B1817" s="18" t="str">
        <f t="shared" si="90"/>
        <v>IT-SW-06-01Canal</v>
      </c>
      <c r="C1817"/>
      <c r="D1817" s="18" t="s">
        <v>3192</v>
      </c>
      <c r="E1817" t="s">
        <v>3149</v>
      </c>
      <c r="F1817" s="37" t="s">
        <v>3102</v>
      </c>
      <c r="G1817" s="18" t="str">
        <f t="shared" si="92"/>
        <v>UT Softlinebext 20202</v>
      </c>
      <c r="H1817" s="18" t="s">
        <v>91</v>
      </c>
      <c r="I1817" s="18" t="s">
        <v>75</v>
      </c>
      <c r="J1817" t="s">
        <v>3150</v>
      </c>
      <c r="K1817" t="s">
        <v>3151</v>
      </c>
      <c r="L1817" s="79" t="s">
        <v>90</v>
      </c>
      <c r="M1817" s="79" t="s">
        <v>3105</v>
      </c>
      <c r="N1817" s="37" t="s">
        <v>3106</v>
      </c>
      <c r="O1817" s="37" t="s">
        <v>3111</v>
      </c>
      <c r="P1817" s="37" t="s">
        <v>3143</v>
      </c>
      <c r="Q1817" s="43" t="s">
        <v>3149</v>
      </c>
      <c r="R1817" s="80" t="s">
        <v>3109</v>
      </c>
      <c r="S1817" s="42">
        <v>15333333.333333334</v>
      </c>
      <c r="T1817" s="84">
        <v>1</v>
      </c>
      <c r="U1817" s="83">
        <v>1</v>
      </c>
      <c r="V1817" s="45">
        <f>SUMIF(ResumenCotizacion!$C:$C,E1817,ResumenCotizacion!$P:$P)</f>
        <v>0</v>
      </c>
      <c r="W1817" s="75">
        <f>IF(H1817="USD",S1817*SolCotizacion!$J$18,S1817)</f>
        <v>15333333.333333334</v>
      </c>
      <c r="X1817" s="3">
        <f>ROUND(W1817/(1-VLOOKUP("Total porcentaje:",ResumenCotizacion!$F:$H,3,0)),2)</f>
        <v>15333333.33</v>
      </c>
      <c r="Y1817" s="3">
        <f t="shared" si="91"/>
        <v>0</v>
      </c>
    </row>
    <row r="1818" spans="1:25" ht="14.25" x14ac:dyDescent="0.2">
      <c r="A1818" s="18" t="str">
        <f t="shared" si="89"/>
        <v>UT Softlinebext 20202CanalIT-SW-06-02</v>
      </c>
      <c r="B1818" s="18" t="str">
        <f t="shared" si="90"/>
        <v>IT-SW-06-02Canal</v>
      </c>
      <c r="C1818"/>
      <c r="D1818" s="18" t="s">
        <v>3192</v>
      </c>
      <c r="E1818" t="s">
        <v>3152</v>
      </c>
      <c r="F1818" s="37" t="s">
        <v>3102</v>
      </c>
      <c r="G1818" s="18" t="str">
        <f t="shared" si="92"/>
        <v>UT Softlinebext 20202</v>
      </c>
      <c r="H1818" s="18" t="s">
        <v>91</v>
      </c>
      <c r="I1818" s="18" t="s">
        <v>75</v>
      </c>
      <c r="J1818" t="s">
        <v>3150</v>
      </c>
      <c r="K1818" t="s">
        <v>3151</v>
      </c>
      <c r="L1818" s="79" t="s">
        <v>90</v>
      </c>
      <c r="M1818" s="79" t="s">
        <v>3105</v>
      </c>
      <c r="N1818" s="37" t="s">
        <v>3113</v>
      </c>
      <c r="O1818" s="37" t="s">
        <v>3111</v>
      </c>
      <c r="P1818" s="37" t="s">
        <v>3143</v>
      </c>
      <c r="Q1818" s="43" t="s">
        <v>3152</v>
      </c>
      <c r="R1818" s="80" t="s">
        <v>3109</v>
      </c>
      <c r="S1818" s="42">
        <v>17333333.333333332</v>
      </c>
      <c r="T1818" s="84">
        <v>1</v>
      </c>
      <c r="U1818" s="83">
        <v>1</v>
      </c>
      <c r="V1818" s="45">
        <f>SUMIF(ResumenCotizacion!$C:$C,E1818,ResumenCotizacion!$P:$P)</f>
        <v>0</v>
      </c>
      <c r="W1818" s="75">
        <f>IF(H1818="USD",S1818*SolCotizacion!$J$18,S1818)</f>
        <v>17333333.333333332</v>
      </c>
      <c r="X1818" s="3">
        <f>ROUND(W1818/(1-VLOOKUP("Total porcentaje:",ResumenCotizacion!$F:$H,3,0)),2)</f>
        <v>17333333.329999998</v>
      </c>
      <c r="Y1818" s="3">
        <f t="shared" si="91"/>
        <v>0</v>
      </c>
    </row>
    <row r="1819" spans="1:25" ht="14.25" x14ac:dyDescent="0.2">
      <c r="A1819" s="18" t="str">
        <f t="shared" si="89"/>
        <v>UT Softlinebext 20202CanalIT-SW-06-03</v>
      </c>
      <c r="B1819" s="18" t="str">
        <f t="shared" si="90"/>
        <v>IT-SW-06-03Canal</v>
      </c>
      <c r="C1819"/>
      <c r="D1819" s="18" t="s">
        <v>3192</v>
      </c>
      <c r="E1819" t="s">
        <v>3153</v>
      </c>
      <c r="F1819" s="37" t="s">
        <v>3102</v>
      </c>
      <c r="G1819" s="18" t="str">
        <f t="shared" si="92"/>
        <v>UT Softlinebext 20202</v>
      </c>
      <c r="H1819" s="18" t="s">
        <v>91</v>
      </c>
      <c r="I1819" s="18" t="s">
        <v>75</v>
      </c>
      <c r="J1819" t="s">
        <v>3150</v>
      </c>
      <c r="K1819" t="s">
        <v>3151</v>
      </c>
      <c r="L1819" s="79" t="s">
        <v>90</v>
      </c>
      <c r="M1819" s="79" t="s">
        <v>3105</v>
      </c>
      <c r="N1819" s="37" t="s">
        <v>3116</v>
      </c>
      <c r="O1819" s="37" t="s">
        <v>3111</v>
      </c>
      <c r="P1819" s="37" t="s">
        <v>3143</v>
      </c>
      <c r="Q1819" s="43" t="s">
        <v>3153</v>
      </c>
      <c r="R1819" s="80" t="s">
        <v>3109</v>
      </c>
      <c r="S1819" s="42">
        <v>20000000</v>
      </c>
      <c r="T1819" s="84">
        <v>1</v>
      </c>
      <c r="U1819" s="83">
        <v>1</v>
      </c>
      <c r="V1819" s="45">
        <f>SUMIF(ResumenCotizacion!$C:$C,E1819,ResumenCotizacion!$P:$P)</f>
        <v>0</v>
      </c>
      <c r="W1819" s="75">
        <f>IF(H1819="USD",S1819*SolCotizacion!$J$18,S1819)</f>
        <v>20000000</v>
      </c>
      <c r="X1819" s="3">
        <f>ROUND(W1819/(1-VLOOKUP("Total porcentaje:",ResumenCotizacion!$F:$H,3,0)),2)</f>
        <v>20000000</v>
      </c>
      <c r="Y1819" s="3">
        <f t="shared" si="91"/>
        <v>0</v>
      </c>
    </row>
    <row r="1820" spans="1:25" ht="14.25" x14ac:dyDescent="0.2">
      <c r="A1820" s="18" t="str">
        <f t="shared" si="89"/>
        <v>UT Softlinebext 20202CanalIT-SW-07-01</v>
      </c>
      <c r="B1820" s="18" t="str">
        <f t="shared" si="90"/>
        <v>IT-SW-07-01Canal</v>
      </c>
      <c r="C1820"/>
      <c r="D1820" s="18" t="s">
        <v>3192</v>
      </c>
      <c r="E1820" t="s">
        <v>3154</v>
      </c>
      <c r="F1820" s="37" t="s">
        <v>3102</v>
      </c>
      <c r="G1820" s="18" t="str">
        <f t="shared" si="92"/>
        <v>UT Softlinebext 20202</v>
      </c>
      <c r="H1820" s="18" t="s">
        <v>91</v>
      </c>
      <c r="I1820" s="18" t="s">
        <v>75</v>
      </c>
      <c r="J1820" t="s">
        <v>3155</v>
      </c>
      <c r="K1820" s="48" t="s">
        <v>28</v>
      </c>
      <c r="L1820" s="79" t="s">
        <v>90</v>
      </c>
      <c r="M1820" s="79" t="s">
        <v>3105</v>
      </c>
      <c r="N1820" s="37" t="s">
        <v>3106</v>
      </c>
      <c r="O1820" s="37" t="s">
        <v>3107</v>
      </c>
      <c r="P1820" s="37" t="s">
        <v>3156</v>
      </c>
      <c r="Q1820" s="43" t="s">
        <v>3154</v>
      </c>
      <c r="R1820" s="80" t="s">
        <v>3109</v>
      </c>
      <c r="S1820" s="42">
        <v>120000</v>
      </c>
      <c r="T1820" s="37">
        <v>1</v>
      </c>
      <c r="U1820" s="83">
        <v>1</v>
      </c>
      <c r="V1820" s="45">
        <f>SUMIF(ResumenCotizacion!$C:$C,E1820,ResumenCotizacion!$P:$P)</f>
        <v>0</v>
      </c>
      <c r="W1820" s="75">
        <f>IF(H1820="USD",S1820*SolCotizacion!$J$18,S1820)</f>
        <v>120000</v>
      </c>
      <c r="X1820" s="3">
        <f>ROUND(W1820/(1-VLOOKUP("Total porcentaje:",ResumenCotizacion!$F:$H,3,0)),2)</f>
        <v>120000</v>
      </c>
      <c r="Y1820" s="3">
        <f t="shared" si="91"/>
        <v>0</v>
      </c>
    </row>
    <row r="1821" spans="1:25" ht="14.25" x14ac:dyDescent="0.2">
      <c r="A1821" s="18" t="str">
        <f t="shared" si="89"/>
        <v>UT Softlinebext 20202CanalIT-SW-07-02</v>
      </c>
      <c r="B1821" s="18" t="str">
        <f t="shared" si="90"/>
        <v>IT-SW-07-02Canal</v>
      </c>
      <c r="C1821"/>
      <c r="D1821" s="18" t="s">
        <v>3192</v>
      </c>
      <c r="E1821" t="s">
        <v>3157</v>
      </c>
      <c r="F1821" s="37" t="s">
        <v>3102</v>
      </c>
      <c r="G1821" s="18" t="str">
        <f t="shared" si="92"/>
        <v>UT Softlinebext 20202</v>
      </c>
      <c r="H1821" s="18" t="s">
        <v>91</v>
      </c>
      <c r="I1821" s="18" t="s">
        <v>75</v>
      </c>
      <c r="J1821" t="s">
        <v>3155</v>
      </c>
      <c r="K1821" s="48" t="s">
        <v>28</v>
      </c>
      <c r="L1821" s="79" t="s">
        <v>90</v>
      </c>
      <c r="M1821" s="79" t="s">
        <v>3105</v>
      </c>
      <c r="N1821" s="37" t="s">
        <v>3106</v>
      </c>
      <c r="O1821" s="37" t="s">
        <v>3111</v>
      </c>
      <c r="P1821" s="37" t="s">
        <v>3156</v>
      </c>
      <c r="Q1821" s="43" t="s">
        <v>3157</v>
      </c>
      <c r="R1821" s="80" t="s">
        <v>3109</v>
      </c>
      <c r="S1821" s="42">
        <v>133333.33333333334</v>
      </c>
      <c r="T1821" s="37">
        <v>1</v>
      </c>
      <c r="U1821" s="83">
        <v>1</v>
      </c>
      <c r="V1821" s="45">
        <f>SUMIF(ResumenCotizacion!$C:$C,E1821,ResumenCotizacion!$P:$P)</f>
        <v>0</v>
      </c>
      <c r="W1821" s="75">
        <f>IF(H1821="USD",S1821*SolCotizacion!$J$18,S1821)</f>
        <v>133333.33333333334</v>
      </c>
      <c r="X1821" s="3">
        <f>ROUND(W1821/(1-VLOOKUP("Total porcentaje:",ResumenCotizacion!$F:$H,3,0)),2)</f>
        <v>133333.32999999999</v>
      </c>
      <c r="Y1821" s="3">
        <f t="shared" si="91"/>
        <v>0</v>
      </c>
    </row>
    <row r="1822" spans="1:25" ht="14.25" x14ac:dyDescent="0.2">
      <c r="A1822" s="18" t="str">
        <f t="shared" si="89"/>
        <v>UT Softlinebext 20202CanalIT-SW-07-03</v>
      </c>
      <c r="B1822" s="18" t="str">
        <f t="shared" si="90"/>
        <v>IT-SW-07-03Canal</v>
      </c>
      <c r="C1822"/>
      <c r="D1822" s="18" t="s">
        <v>3192</v>
      </c>
      <c r="E1822" t="s">
        <v>3158</v>
      </c>
      <c r="F1822" s="37" t="s">
        <v>3102</v>
      </c>
      <c r="G1822" s="18" t="str">
        <f t="shared" si="92"/>
        <v>UT Softlinebext 20202</v>
      </c>
      <c r="H1822" s="18" t="s">
        <v>91</v>
      </c>
      <c r="I1822" s="18" t="s">
        <v>75</v>
      </c>
      <c r="J1822" t="s">
        <v>3155</v>
      </c>
      <c r="K1822" s="48" t="s">
        <v>28</v>
      </c>
      <c r="L1822" s="79" t="s">
        <v>90</v>
      </c>
      <c r="M1822" s="79" t="s">
        <v>3105</v>
      </c>
      <c r="N1822" s="37" t="s">
        <v>3113</v>
      </c>
      <c r="O1822" s="37" t="s">
        <v>3107</v>
      </c>
      <c r="P1822" s="37" t="s">
        <v>3156</v>
      </c>
      <c r="Q1822" s="43" t="s">
        <v>3158</v>
      </c>
      <c r="R1822" s="80" t="s">
        <v>3109</v>
      </c>
      <c r="S1822" s="42">
        <v>120000</v>
      </c>
      <c r="T1822" s="37">
        <v>1</v>
      </c>
      <c r="U1822" s="83">
        <v>1</v>
      </c>
      <c r="V1822" s="45">
        <f>SUMIF(ResumenCotizacion!$C:$C,E1822,ResumenCotizacion!$P:$P)</f>
        <v>0</v>
      </c>
      <c r="W1822" s="75">
        <f>IF(H1822="USD",S1822*SolCotizacion!$J$18,S1822)</f>
        <v>120000</v>
      </c>
      <c r="X1822" s="3">
        <f>ROUND(W1822/(1-VLOOKUP("Total porcentaje:",ResumenCotizacion!$F:$H,3,0)),2)</f>
        <v>120000</v>
      </c>
      <c r="Y1822" s="3">
        <f t="shared" si="91"/>
        <v>0</v>
      </c>
    </row>
    <row r="1823" spans="1:25" ht="14.25" x14ac:dyDescent="0.2">
      <c r="A1823" s="18" t="str">
        <f t="shared" si="89"/>
        <v>UT Softlinebext 20202CanalIT-SW-07-04</v>
      </c>
      <c r="B1823" s="18" t="str">
        <f t="shared" si="90"/>
        <v>IT-SW-07-04Canal</v>
      </c>
      <c r="C1823"/>
      <c r="D1823" s="18" t="s">
        <v>3192</v>
      </c>
      <c r="E1823" t="s">
        <v>3159</v>
      </c>
      <c r="F1823" s="37" t="s">
        <v>3102</v>
      </c>
      <c r="G1823" s="18" t="str">
        <f t="shared" si="92"/>
        <v>UT Softlinebext 20202</v>
      </c>
      <c r="H1823" s="18" t="s">
        <v>91</v>
      </c>
      <c r="I1823" s="18" t="s">
        <v>75</v>
      </c>
      <c r="J1823" t="s">
        <v>3155</v>
      </c>
      <c r="K1823" s="48" t="s">
        <v>28</v>
      </c>
      <c r="L1823" s="79" t="s">
        <v>90</v>
      </c>
      <c r="M1823" s="79" t="s">
        <v>3105</v>
      </c>
      <c r="N1823" s="37" t="s">
        <v>3113</v>
      </c>
      <c r="O1823" s="37" t="s">
        <v>3111</v>
      </c>
      <c r="P1823" s="37" t="s">
        <v>3156</v>
      </c>
      <c r="Q1823" s="43" t="s">
        <v>3159</v>
      </c>
      <c r="R1823" s="80" t="s">
        <v>3109</v>
      </c>
      <c r="S1823" s="42">
        <v>160000</v>
      </c>
      <c r="T1823" s="37">
        <v>1</v>
      </c>
      <c r="U1823" s="83">
        <v>1</v>
      </c>
      <c r="V1823" s="45">
        <f>SUMIF(ResumenCotizacion!$C:$C,E1823,ResumenCotizacion!$P:$P)</f>
        <v>0</v>
      </c>
      <c r="W1823" s="75">
        <f>IF(H1823="USD",S1823*SolCotizacion!$J$18,S1823)</f>
        <v>160000</v>
      </c>
      <c r="X1823" s="3">
        <f>ROUND(W1823/(1-VLOOKUP("Total porcentaje:",ResumenCotizacion!$F:$H,3,0)),2)</f>
        <v>160000</v>
      </c>
      <c r="Y1823" s="3">
        <f t="shared" si="91"/>
        <v>0</v>
      </c>
    </row>
    <row r="1824" spans="1:25" ht="14.25" x14ac:dyDescent="0.2">
      <c r="A1824" s="18" t="str">
        <f t="shared" si="89"/>
        <v>UT Softlinebext 20202CanalIT-SW-07-05</v>
      </c>
      <c r="B1824" s="18" t="str">
        <f t="shared" si="90"/>
        <v>IT-SW-07-05Canal</v>
      </c>
      <c r="C1824"/>
      <c r="D1824" s="18" t="s">
        <v>3192</v>
      </c>
      <c r="E1824" t="s">
        <v>3160</v>
      </c>
      <c r="F1824" s="37" t="s">
        <v>3102</v>
      </c>
      <c r="G1824" s="18" t="str">
        <f t="shared" si="92"/>
        <v>UT Softlinebext 20202</v>
      </c>
      <c r="H1824" s="18" t="s">
        <v>91</v>
      </c>
      <c r="I1824" s="18" t="s">
        <v>75</v>
      </c>
      <c r="J1824" t="s">
        <v>3155</v>
      </c>
      <c r="K1824" s="48" t="s">
        <v>28</v>
      </c>
      <c r="L1824" s="79" t="s">
        <v>90</v>
      </c>
      <c r="M1824" s="79" t="s">
        <v>3105</v>
      </c>
      <c r="N1824" s="37" t="s">
        <v>3116</v>
      </c>
      <c r="O1824" s="37" t="s">
        <v>3107</v>
      </c>
      <c r="P1824" s="37" t="s">
        <v>3156</v>
      </c>
      <c r="Q1824" s="43" t="s">
        <v>3160</v>
      </c>
      <c r="R1824" s="80" t="s">
        <v>3109</v>
      </c>
      <c r="S1824" s="42">
        <v>120000</v>
      </c>
      <c r="T1824" s="37">
        <v>1</v>
      </c>
      <c r="U1824" s="83">
        <v>1</v>
      </c>
      <c r="V1824" s="45">
        <f>SUMIF(ResumenCotizacion!$C:$C,E1824,ResumenCotizacion!$P:$P)</f>
        <v>0</v>
      </c>
      <c r="W1824" s="75">
        <f>IF(H1824="USD",S1824*SolCotizacion!$J$18,S1824)</f>
        <v>120000</v>
      </c>
      <c r="X1824" s="3">
        <f>ROUND(W1824/(1-VLOOKUP("Total porcentaje:",ResumenCotizacion!$F:$H,3,0)),2)</f>
        <v>120000</v>
      </c>
      <c r="Y1824" s="3">
        <f t="shared" si="91"/>
        <v>0</v>
      </c>
    </row>
    <row r="1825" spans="1:25" ht="14.25" x14ac:dyDescent="0.2">
      <c r="A1825" s="18" t="str">
        <f t="shared" si="89"/>
        <v>UT Softlinebext 20202CanalIT-SW-07-06</v>
      </c>
      <c r="B1825" s="18" t="str">
        <f t="shared" si="90"/>
        <v>IT-SW-07-06Canal</v>
      </c>
      <c r="C1825"/>
      <c r="D1825" s="18" t="s">
        <v>3192</v>
      </c>
      <c r="E1825" t="s">
        <v>3161</v>
      </c>
      <c r="F1825" s="37" t="s">
        <v>3102</v>
      </c>
      <c r="G1825" s="18" t="str">
        <f t="shared" si="92"/>
        <v>UT Softlinebext 20202</v>
      </c>
      <c r="H1825" s="18" t="s">
        <v>91</v>
      </c>
      <c r="I1825" s="18" t="s">
        <v>75</v>
      </c>
      <c r="J1825" t="s">
        <v>3155</v>
      </c>
      <c r="K1825" s="48" t="s">
        <v>28</v>
      </c>
      <c r="L1825" s="79" t="s">
        <v>90</v>
      </c>
      <c r="M1825" s="79" t="s">
        <v>3105</v>
      </c>
      <c r="N1825" s="37" t="s">
        <v>3116</v>
      </c>
      <c r="O1825" s="37" t="s">
        <v>3111</v>
      </c>
      <c r="P1825" s="37" t="s">
        <v>3156</v>
      </c>
      <c r="Q1825" s="43" t="s">
        <v>3161</v>
      </c>
      <c r="R1825" s="80" t="s">
        <v>3109</v>
      </c>
      <c r="S1825" s="42">
        <v>293333.33333333331</v>
      </c>
      <c r="T1825" s="37">
        <v>1</v>
      </c>
      <c r="U1825" s="83">
        <v>1</v>
      </c>
      <c r="V1825" s="45">
        <f>SUMIF(ResumenCotizacion!$C:$C,E1825,ResumenCotizacion!$P:$P)</f>
        <v>0</v>
      </c>
      <c r="W1825" s="75">
        <f>IF(H1825="USD",S1825*SolCotizacion!$J$18,S1825)</f>
        <v>293333.33333333331</v>
      </c>
      <c r="X1825" s="3">
        <f>ROUND(W1825/(1-VLOOKUP("Total porcentaje:",ResumenCotizacion!$F:$H,3,0)),2)</f>
        <v>293333.33</v>
      </c>
      <c r="Y1825" s="3">
        <f t="shared" si="91"/>
        <v>0</v>
      </c>
    </row>
    <row r="1826" spans="1:25" ht="14.25" x14ac:dyDescent="0.2">
      <c r="A1826" s="18" t="str">
        <f t="shared" si="89"/>
        <v>UT Softlinebext 20202CanalIT-SW-08-01</v>
      </c>
      <c r="B1826" s="18" t="str">
        <f t="shared" si="90"/>
        <v>IT-SW-08-01Canal</v>
      </c>
      <c r="C1826"/>
      <c r="D1826" s="18" t="s">
        <v>3192</v>
      </c>
      <c r="E1826" t="s">
        <v>3162</v>
      </c>
      <c r="F1826" s="37" t="s">
        <v>3102</v>
      </c>
      <c r="G1826" s="18" t="str">
        <f t="shared" si="92"/>
        <v>UT Softlinebext 20202</v>
      </c>
      <c r="H1826" s="18" t="s">
        <v>91</v>
      </c>
      <c r="I1826" s="18" t="s">
        <v>75</v>
      </c>
      <c r="J1826" t="s">
        <v>3163</v>
      </c>
      <c r="K1826" t="s">
        <v>3164</v>
      </c>
      <c r="L1826" s="79" t="s">
        <v>90</v>
      </c>
      <c r="M1826" s="79" t="s">
        <v>3105</v>
      </c>
      <c r="N1826" s="37" t="s">
        <v>3106</v>
      </c>
      <c r="O1826" s="37" t="s">
        <v>3107</v>
      </c>
      <c r="P1826" s="37" t="s">
        <v>3143</v>
      </c>
      <c r="Q1826" s="43" t="s">
        <v>3162</v>
      </c>
      <c r="R1826" s="80" t="s">
        <v>3109</v>
      </c>
      <c r="S1826" s="42">
        <v>106666.66666666667</v>
      </c>
      <c r="T1826" s="84">
        <v>1</v>
      </c>
      <c r="U1826" s="83">
        <v>1</v>
      </c>
      <c r="V1826" s="45">
        <f>SUMIF(ResumenCotizacion!$C:$C,E1826,ResumenCotizacion!$P:$P)</f>
        <v>0</v>
      </c>
      <c r="W1826" s="75">
        <f>IF(H1826="USD",S1826*SolCotizacion!$J$18,S1826)</f>
        <v>106666.66666666667</v>
      </c>
      <c r="X1826" s="3">
        <f>ROUND(W1826/(1-VLOOKUP("Total porcentaje:",ResumenCotizacion!$F:$H,3,0)),2)</f>
        <v>106666.67</v>
      </c>
      <c r="Y1826" s="3">
        <f t="shared" si="91"/>
        <v>0</v>
      </c>
    </row>
    <row r="1827" spans="1:25" ht="14.25" x14ac:dyDescent="0.2">
      <c r="A1827" s="18" t="str">
        <f t="shared" si="89"/>
        <v>UT Softlinebext 20202CanalIT-SW-08-02</v>
      </c>
      <c r="B1827" s="18" t="str">
        <f t="shared" si="90"/>
        <v>IT-SW-08-02Canal</v>
      </c>
      <c r="C1827"/>
      <c r="D1827" s="18" t="s">
        <v>3192</v>
      </c>
      <c r="E1827" t="s">
        <v>3165</v>
      </c>
      <c r="F1827" s="37" t="s">
        <v>3102</v>
      </c>
      <c r="G1827" s="18" t="str">
        <f t="shared" si="92"/>
        <v>UT Softlinebext 20202</v>
      </c>
      <c r="H1827" s="18" t="s">
        <v>91</v>
      </c>
      <c r="I1827" s="18" t="s">
        <v>75</v>
      </c>
      <c r="J1827" t="s">
        <v>3163</v>
      </c>
      <c r="K1827" t="s">
        <v>3164</v>
      </c>
      <c r="L1827" s="79" t="s">
        <v>90</v>
      </c>
      <c r="M1827" s="79" t="s">
        <v>3105</v>
      </c>
      <c r="N1827" s="37" t="s">
        <v>3106</v>
      </c>
      <c r="O1827" s="37" t="s">
        <v>3111</v>
      </c>
      <c r="P1827" s="37" t="s">
        <v>3143</v>
      </c>
      <c r="Q1827" s="43" t="s">
        <v>3165</v>
      </c>
      <c r="R1827" s="80" t="s">
        <v>3109</v>
      </c>
      <c r="S1827" s="42">
        <v>133333.33333333334</v>
      </c>
      <c r="T1827" s="84">
        <v>1</v>
      </c>
      <c r="U1827" s="83">
        <v>1</v>
      </c>
      <c r="V1827" s="45">
        <f>SUMIF(ResumenCotizacion!$C:$C,E1827,ResumenCotizacion!$P:$P)</f>
        <v>0</v>
      </c>
      <c r="W1827" s="75">
        <f>IF(H1827="USD",S1827*SolCotizacion!$J$18,S1827)</f>
        <v>133333.33333333334</v>
      </c>
      <c r="X1827" s="3">
        <f>ROUND(W1827/(1-VLOOKUP("Total porcentaje:",ResumenCotizacion!$F:$H,3,0)),2)</f>
        <v>133333.32999999999</v>
      </c>
      <c r="Y1827" s="3">
        <f t="shared" si="91"/>
        <v>0</v>
      </c>
    </row>
    <row r="1828" spans="1:25" ht="14.25" x14ac:dyDescent="0.2">
      <c r="A1828" s="18" t="str">
        <f t="shared" si="89"/>
        <v>UT Softlinebext 20202CanalIT-SW-08-03</v>
      </c>
      <c r="B1828" s="18" t="str">
        <f t="shared" si="90"/>
        <v>IT-SW-08-03Canal</v>
      </c>
      <c r="C1828"/>
      <c r="D1828" s="18" t="s">
        <v>3192</v>
      </c>
      <c r="E1828" t="s">
        <v>3166</v>
      </c>
      <c r="F1828" s="37" t="s">
        <v>3102</v>
      </c>
      <c r="G1828" s="18" t="str">
        <f t="shared" si="92"/>
        <v>UT Softlinebext 20202</v>
      </c>
      <c r="H1828" s="18" t="s">
        <v>91</v>
      </c>
      <c r="I1828" s="18" t="s">
        <v>75</v>
      </c>
      <c r="J1828" t="s">
        <v>3163</v>
      </c>
      <c r="K1828" t="s">
        <v>3164</v>
      </c>
      <c r="L1828" s="79" t="s">
        <v>90</v>
      </c>
      <c r="M1828" s="79" t="s">
        <v>3105</v>
      </c>
      <c r="N1828" s="37" t="s">
        <v>3113</v>
      </c>
      <c r="O1828" s="37" t="s">
        <v>3107</v>
      </c>
      <c r="P1828" s="37" t="s">
        <v>3143</v>
      </c>
      <c r="Q1828" s="43" t="s">
        <v>3166</v>
      </c>
      <c r="R1828" s="80" t="s">
        <v>3109</v>
      </c>
      <c r="S1828" s="42">
        <v>106666.66666666667</v>
      </c>
      <c r="T1828" s="84">
        <v>1</v>
      </c>
      <c r="U1828" s="83">
        <v>1</v>
      </c>
      <c r="V1828" s="45">
        <f>SUMIF(ResumenCotizacion!$C:$C,E1828,ResumenCotizacion!$P:$P)</f>
        <v>0</v>
      </c>
      <c r="W1828" s="75">
        <f>IF(H1828="USD",S1828*SolCotizacion!$J$18,S1828)</f>
        <v>106666.66666666667</v>
      </c>
      <c r="X1828" s="3">
        <f>ROUND(W1828/(1-VLOOKUP("Total porcentaje:",ResumenCotizacion!$F:$H,3,0)),2)</f>
        <v>106666.67</v>
      </c>
      <c r="Y1828" s="3">
        <f t="shared" si="91"/>
        <v>0</v>
      </c>
    </row>
    <row r="1829" spans="1:25" ht="14.25" x14ac:dyDescent="0.2">
      <c r="A1829" s="18" t="str">
        <f t="shared" si="89"/>
        <v>UT Softlinebext 20202CanalIT-SW-08-04</v>
      </c>
      <c r="B1829" s="18" t="str">
        <f t="shared" si="90"/>
        <v>IT-SW-08-04Canal</v>
      </c>
      <c r="C1829"/>
      <c r="D1829" s="18" t="s">
        <v>3192</v>
      </c>
      <c r="E1829" t="s">
        <v>3167</v>
      </c>
      <c r="F1829" s="37" t="s">
        <v>3102</v>
      </c>
      <c r="G1829" s="18" t="str">
        <f t="shared" si="92"/>
        <v>UT Softlinebext 20202</v>
      </c>
      <c r="H1829" s="18" t="s">
        <v>91</v>
      </c>
      <c r="I1829" s="18" t="s">
        <v>75</v>
      </c>
      <c r="J1829" t="s">
        <v>3163</v>
      </c>
      <c r="K1829" t="s">
        <v>3164</v>
      </c>
      <c r="L1829" s="79" t="s">
        <v>90</v>
      </c>
      <c r="M1829" s="79" t="s">
        <v>3105</v>
      </c>
      <c r="N1829" s="37" t="s">
        <v>3113</v>
      </c>
      <c r="O1829" s="37" t="s">
        <v>3111</v>
      </c>
      <c r="P1829" s="37" t="s">
        <v>3143</v>
      </c>
      <c r="Q1829" s="43" t="s">
        <v>3167</v>
      </c>
      <c r="R1829" s="80" t="s">
        <v>3109</v>
      </c>
      <c r="S1829" s="42">
        <v>200000</v>
      </c>
      <c r="T1829" s="84">
        <v>1</v>
      </c>
      <c r="U1829" s="83">
        <v>1</v>
      </c>
      <c r="V1829" s="45">
        <f>SUMIF(ResumenCotizacion!$C:$C,E1829,ResumenCotizacion!$P:$P)</f>
        <v>0</v>
      </c>
      <c r="W1829" s="75">
        <f>IF(H1829="USD",S1829*SolCotizacion!$J$18,S1829)</f>
        <v>200000</v>
      </c>
      <c r="X1829" s="3">
        <f>ROUND(W1829/(1-VLOOKUP("Total porcentaje:",ResumenCotizacion!$F:$H,3,0)),2)</f>
        <v>200000</v>
      </c>
      <c r="Y1829" s="3">
        <f t="shared" si="91"/>
        <v>0</v>
      </c>
    </row>
    <row r="1830" spans="1:25" ht="14.25" x14ac:dyDescent="0.2">
      <c r="A1830" s="18" t="str">
        <f t="shared" si="89"/>
        <v>UT Softlinebext 20202CanalIT-SW-08-05</v>
      </c>
      <c r="B1830" s="18" t="str">
        <f t="shared" si="90"/>
        <v>IT-SW-08-05Canal</v>
      </c>
      <c r="C1830"/>
      <c r="D1830" s="18" t="s">
        <v>3192</v>
      </c>
      <c r="E1830" t="s">
        <v>3168</v>
      </c>
      <c r="F1830" s="37" t="s">
        <v>3102</v>
      </c>
      <c r="G1830" s="18" t="str">
        <f t="shared" si="92"/>
        <v>UT Softlinebext 20202</v>
      </c>
      <c r="H1830" s="18" t="s">
        <v>91</v>
      </c>
      <c r="I1830" s="18" t="s">
        <v>75</v>
      </c>
      <c r="J1830" t="s">
        <v>3163</v>
      </c>
      <c r="K1830" t="s">
        <v>3164</v>
      </c>
      <c r="L1830" s="79" t="s">
        <v>90</v>
      </c>
      <c r="M1830" s="79" t="s">
        <v>3105</v>
      </c>
      <c r="N1830" s="37" t="s">
        <v>3116</v>
      </c>
      <c r="O1830" s="37" t="s">
        <v>3107</v>
      </c>
      <c r="P1830" s="37" t="s">
        <v>3143</v>
      </c>
      <c r="Q1830" s="43" t="s">
        <v>3168</v>
      </c>
      <c r="R1830" s="80" t="s">
        <v>3109</v>
      </c>
      <c r="S1830" s="42">
        <v>106666.66666666667</v>
      </c>
      <c r="T1830" s="84">
        <v>1</v>
      </c>
      <c r="U1830" s="83">
        <v>1</v>
      </c>
      <c r="V1830" s="45">
        <f>SUMIF(ResumenCotizacion!$C:$C,E1830,ResumenCotizacion!$P:$P)</f>
        <v>0</v>
      </c>
      <c r="W1830" s="75">
        <f>IF(H1830="USD",S1830*SolCotizacion!$J$18,S1830)</f>
        <v>106666.66666666667</v>
      </c>
      <c r="X1830" s="3">
        <f>ROUND(W1830/(1-VLOOKUP("Total porcentaje:",ResumenCotizacion!$F:$H,3,0)),2)</f>
        <v>106666.67</v>
      </c>
      <c r="Y1830" s="3">
        <f t="shared" si="91"/>
        <v>0</v>
      </c>
    </row>
    <row r="1831" spans="1:25" ht="14.25" x14ac:dyDescent="0.2">
      <c r="A1831" s="18" t="str">
        <f t="shared" si="89"/>
        <v>UT Softlinebext 20202CanalIT-SW-08-06</v>
      </c>
      <c r="B1831" s="18" t="str">
        <f t="shared" si="90"/>
        <v>IT-SW-08-06Canal</v>
      </c>
      <c r="C1831"/>
      <c r="D1831" s="18" t="s">
        <v>3192</v>
      </c>
      <c r="E1831" t="s">
        <v>3169</v>
      </c>
      <c r="F1831" s="37" t="s">
        <v>3102</v>
      </c>
      <c r="G1831" s="18" t="str">
        <f t="shared" si="92"/>
        <v>UT Softlinebext 20202</v>
      </c>
      <c r="H1831" s="18" t="s">
        <v>91</v>
      </c>
      <c r="I1831" s="18" t="s">
        <v>75</v>
      </c>
      <c r="J1831" t="s">
        <v>3163</v>
      </c>
      <c r="K1831" t="s">
        <v>3164</v>
      </c>
      <c r="L1831" s="79" t="s">
        <v>90</v>
      </c>
      <c r="M1831" s="79" t="s">
        <v>3105</v>
      </c>
      <c r="N1831" s="37" t="s">
        <v>3116</v>
      </c>
      <c r="O1831" s="37" t="s">
        <v>3111</v>
      </c>
      <c r="P1831" s="37" t="s">
        <v>3143</v>
      </c>
      <c r="Q1831" s="43" t="s">
        <v>3169</v>
      </c>
      <c r="R1831" s="80" t="s">
        <v>3109</v>
      </c>
      <c r="S1831" s="42">
        <v>293333.33333333331</v>
      </c>
      <c r="T1831" s="84">
        <v>1</v>
      </c>
      <c r="U1831" s="83">
        <v>1</v>
      </c>
      <c r="V1831" s="45">
        <f>SUMIF(ResumenCotizacion!$C:$C,E1831,ResumenCotizacion!$P:$P)</f>
        <v>0</v>
      </c>
      <c r="W1831" s="75">
        <f>IF(H1831="USD",S1831*SolCotizacion!$J$18,S1831)</f>
        <v>293333.33333333331</v>
      </c>
      <c r="X1831" s="3">
        <f>ROUND(W1831/(1-VLOOKUP("Total porcentaje:",ResumenCotizacion!$F:$H,3,0)),2)</f>
        <v>293333.33</v>
      </c>
      <c r="Y1831" s="3">
        <f t="shared" si="91"/>
        <v>0</v>
      </c>
    </row>
    <row r="1832" spans="1:25" ht="14.25" x14ac:dyDescent="0.2">
      <c r="A1832" s="18" t="str">
        <f t="shared" si="89"/>
        <v>UT Softlinebext 20202CanalIT-SW-09-01</v>
      </c>
      <c r="B1832" s="18" t="str">
        <f t="shared" si="90"/>
        <v>IT-SW-09-01Canal</v>
      </c>
      <c r="C1832"/>
      <c r="D1832" s="18" t="s">
        <v>3192</v>
      </c>
      <c r="E1832" t="s">
        <v>3170</v>
      </c>
      <c r="F1832" s="37" t="s">
        <v>3102</v>
      </c>
      <c r="G1832" s="18" t="str">
        <f t="shared" si="92"/>
        <v>UT Softlinebext 20202</v>
      </c>
      <c r="H1832" s="18" t="s">
        <v>91</v>
      </c>
      <c r="I1832" s="18" t="s">
        <v>75</v>
      </c>
      <c r="J1832" t="s">
        <v>3171</v>
      </c>
      <c r="K1832" t="s">
        <v>3151</v>
      </c>
      <c r="L1832" s="79" t="s">
        <v>90</v>
      </c>
      <c r="M1832" s="79" t="s">
        <v>3105</v>
      </c>
      <c r="N1832" s="37" t="s">
        <v>3106</v>
      </c>
      <c r="O1832" s="37" t="s">
        <v>3111</v>
      </c>
      <c r="P1832" s="37" t="s">
        <v>3156</v>
      </c>
      <c r="Q1832" s="43" t="s">
        <v>3170</v>
      </c>
      <c r="R1832" s="80" t="s">
        <v>3109</v>
      </c>
      <c r="S1832" s="42">
        <v>17333333.333333332</v>
      </c>
      <c r="T1832" s="84">
        <v>1</v>
      </c>
      <c r="U1832" s="83">
        <v>1</v>
      </c>
      <c r="V1832" s="45">
        <f>SUMIF(ResumenCotizacion!$C:$C,E1832,ResumenCotizacion!$P:$P)</f>
        <v>0</v>
      </c>
      <c r="W1832" s="75">
        <f>IF(H1832="USD",S1832*SolCotizacion!$J$18,S1832)</f>
        <v>17333333.333333332</v>
      </c>
      <c r="X1832" s="3">
        <f>ROUND(W1832/(1-VLOOKUP("Total porcentaje:",ResumenCotizacion!$F:$H,3,0)),2)</f>
        <v>17333333.329999998</v>
      </c>
      <c r="Y1832" s="3">
        <f t="shared" si="91"/>
        <v>0</v>
      </c>
    </row>
    <row r="1833" spans="1:25" ht="14.25" x14ac:dyDescent="0.2">
      <c r="A1833" s="18" t="str">
        <f t="shared" si="89"/>
        <v>UT Softlinebext 20202CanalIT-SW-09-02</v>
      </c>
      <c r="B1833" s="18" t="str">
        <f t="shared" si="90"/>
        <v>IT-SW-09-02Canal</v>
      </c>
      <c r="C1833"/>
      <c r="D1833" s="18" t="s">
        <v>3192</v>
      </c>
      <c r="E1833" t="s">
        <v>3172</v>
      </c>
      <c r="F1833" s="37" t="s">
        <v>3102</v>
      </c>
      <c r="G1833" s="18" t="str">
        <f t="shared" si="92"/>
        <v>UT Softlinebext 20202</v>
      </c>
      <c r="H1833" s="18" t="s">
        <v>91</v>
      </c>
      <c r="I1833" s="18" t="s">
        <v>75</v>
      </c>
      <c r="J1833" t="s">
        <v>3171</v>
      </c>
      <c r="K1833" t="s">
        <v>3151</v>
      </c>
      <c r="L1833" s="79" t="s">
        <v>90</v>
      </c>
      <c r="M1833" s="79" t="s">
        <v>3105</v>
      </c>
      <c r="N1833" s="37" t="s">
        <v>3113</v>
      </c>
      <c r="O1833" s="37" t="s">
        <v>3111</v>
      </c>
      <c r="P1833" s="37" t="s">
        <v>3156</v>
      </c>
      <c r="Q1833" s="43" t="s">
        <v>3172</v>
      </c>
      <c r="R1833" s="80" t="s">
        <v>3109</v>
      </c>
      <c r="S1833" s="42">
        <v>17333333.333333332</v>
      </c>
      <c r="T1833" s="84">
        <v>1</v>
      </c>
      <c r="U1833" s="83">
        <v>1</v>
      </c>
      <c r="V1833" s="45">
        <f>SUMIF(ResumenCotizacion!$C:$C,E1833,ResumenCotizacion!$P:$P)</f>
        <v>0</v>
      </c>
      <c r="W1833" s="75">
        <f>IF(H1833="USD",S1833*SolCotizacion!$J$18,S1833)</f>
        <v>17333333.333333332</v>
      </c>
      <c r="X1833" s="3">
        <f>ROUND(W1833/(1-VLOOKUP("Total porcentaje:",ResumenCotizacion!$F:$H,3,0)),2)</f>
        <v>17333333.329999998</v>
      </c>
      <c r="Y1833" s="3">
        <f t="shared" si="91"/>
        <v>0</v>
      </c>
    </row>
    <row r="1834" spans="1:25" ht="14.25" x14ac:dyDescent="0.2">
      <c r="A1834" s="18" t="str">
        <f t="shared" si="89"/>
        <v>UT Softlinebext 20202CanalIT-SW-09-03</v>
      </c>
      <c r="B1834" s="18" t="str">
        <f t="shared" si="90"/>
        <v>IT-SW-09-03Canal</v>
      </c>
      <c r="C1834"/>
      <c r="D1834" s="18" t="s">
        <v>3192</v>
      </c>
      <c r="E1834" t="s">
        <v>3173</v>
      </c>
      <c r="F1834" s="37" t="s">
        <v>3102</v>
      </c>
      <c r="G1834" s="18" t="str">
        <f t="shared" si="92"/>
        <v>UT Softlinebext 20202</v>
      </c>
      <c r="H1834" s="18" t="s">
        <v>91</v>
      </c>
      <c r="I1834" s="18" t="s">
        <v>75</v>
      </c>
      <c r="J1834" t="s">
        <v>3171</v>
      </c>
      <c r="K1834" t="s">
        <v>3151</v>
      </c>
      <c r="L1834" s="79" t="s">
        <v>90</v>
      </c>
      <c r="M1834" s="79" t="s">
        <v>3105</v>
      </c>
      <c r="N1834" s="37" t="s">
        <v>3116</v>
      </c>
      <c r="O1834" s="37" t="s">
        <v>3111</v>
      </c>
      <c r="P1834" s="37" t="s">
        <v>3156</v>
      </c>
      <c r="Q1834" s="43" t="s">
        <v>3173</v>
      </c>
      <c r="R1834" s="80" t="s">
        <v>3109</v>
      </c>
      <c r="S1834" s="42">
        <v>17333333.333333332</v>
      </c>
      <c r="T1834" s="84">
        <v>1</v>
      </c>
      <c r="U1834" s="83">
        <v>1</v>
      </c>
      <c r="V1834" s="45">
        <f>SUMIF(ResumenCotizacion!$C:$C,E1834,ResumenCotizacion!$P:$P)</f>
        <v>0</v>
      </c>
      <c r="W1834" s="75">
        <f>IF(H1834="USD",S1834*SolCotizacion!$J$18,S1834)</f>
        <v>17333333.333333332</v>
      </c>
      <c r="X1834" s="3">
        <f>ROUND(W1834/(1-VLOOKUP("Total porcentaje:",ResumenCotizacion!$F:$H,3,0)),2)</f>
        <v>17333333.329999998</v>
      </c>
      <c r="Y1834" s="3">
        <f t="shared" si="91"/>
        <v>0</v>
      </c>
    </row>
    <row r="1835" spans="1:25" ht="14.25" x14ac:dyDescent="0.2">
      <c r="A1835" s="18" t="str">
        <f t="shared" si="89"/>
        <v>UT Softlinebext 20202CanalIT-SW-10-01</v>
      </c>
      <c r="B1835" s="18" t="str">
        <f t="shared" si="90"/>
        <v>IT-SW-10-01Canal</v>
      </c>
      <c r="C1835"/>
      <c r="D1835" s="18" t="s">
        <v>3192</v>
      </c>
      <c r="E1835" t="s">
        <v>3174</v>
      </c>
      <c r="F1835" s="37" t="s">
        <v>3102</v>
      </c>
      <c r="G1835" s="18" t="str">
        <f t="shared" si="92"/>
        <v>UT Softlinebext 20202</v>
      </c>
      <c r="H1835" s="18" t="s">
        <v>91</v>
      </c>
      <c r="I1835" s="18" t="s">
        <v>75</v>
      </c>
      <c r="J1835" t="s">
        <v>3175</v>
      </c>
      <c r="K1835" t="s">
        <v>3142</v>
      </c>
      <c r="L1835" s="79" t="s">
        <v>90</v>
      </c>
      <c r="M1835" s="79" t="s">
        <v>3105</v>
      </c>
      <c r="N1835" s="37" t="s">
        <v>3113</v>
      </c>
      <c r="O1835" s="37" t="s">
        <v>3107</v>
      </c>
      <c r="P1835" s="37" t="s">
        <v>3156</v>
      </c>
      <c r="Q1835" s="43" t="s">
        <v>3174</v>
      </c>
      <c r="R1835" s="80" t="s">
        <v>3109</v>
      </c>
      <c r="S1835" s="42">
        <v>200000</v>
      </c>
      <c r="T1835" s="84">
        <v>1</v>
      </c>
      <c r="U1835" s="83">
        <v>1</v>
      </c>
      <c r="V1835" s="45">
        <f>SUMIF(ResumenCotizacion!$C:$C,E1835,ResumenCotizacion!$P:$P)</f>
        <v>0</v>
      </c>
      <c r="W1835" s="75">
        <f>IF(H1835="USD",S1835*SolCotizacion!$J$18,S1835)</f>
        <v>200000</v>
      </c>
      <c r="X1835" s="3">
        <f>ROUND(W1835/(1-VLOOKUP("Total porcentaje:",ResumenCotizacion!$F:$H,3,0)),2)</f>
        <v>200000</v>
      </c>
      <c r="Y1835" s="3">
        <f t="shared" si="91"/>
        <v>0</v>
      </c>
    </row>
    <row r="1836" spans="1:25" ht="14.25" x14ac:dyDescent="0.2">
      <c r="A1836" s="18" t="str">
        <f t="shared" si="89"/>
        <v>UT Softlinebext 20202CanalIT-SW-10-02</v>
      </c>
      <c r="B1836" s="18" t="str">
        <f t="shared" si="90"/>
        <v>IT-SW-10-02Canal</v>
      </c>
      <c r="C1836"/>
      <c r="D1836" s="18" t="s">
        <v>3192</v>
      </c>
      <c r="E1836" t="s">
        <v>3176</v>
      </c>
      <c r="F1836" s="37" t="s">
        <v>3102</v>
      </c>
      <c r="G1836" s="18" t="str">
        <f t="shared" si="92"/>
        <v>UT Softlinebext 20202</v>
      </c>
      <c r="H1836" s="18" t="s">
        <v>91</v>
      </c>
      <c r="I1836" s="18" t="s">
        <v>75</v>
      </c>
      <c r="J1836" t="s">
        <v>3175</v>
      </c>
      <c r="K1836" t="s">
        <v>3142</v>
      </c>
      <c r="L1836" s="79" t="s">
        <v>90</v>
      </c>
      <c r="M1836" s="79" t="s">
        <v>3105</v>
      </c>
      <c r="N1836" s="37" t="s">
        <v>3113</v>
      </c>
      <c r="O1836" s="37" t="s">
        <v>3111</v>
      </c>
      <c r="P1836" s="37" t="s">
        <v>3156</v>
      </c>
      <c r="Q1836" s="43" t="s">
        <v>3176</v>
      </c>
      <c r="R1836" s="80" t="s">
        <v>3109</v>
      </c>
      <c r="S1836" s="42">
        <v>200000</v>
      </c>
      <c r="T1836" s="84">
        <v>1</v>
      </c>
      <c r="U1836" s="83">
        <v>1</v>
      </c>
      <c r="V1836" s="45">
        <f>SUMIF(ResumenCotizacion!$C:$C,E1836,ResumenCotizacion!$P:$P)</f>
        <v>0</v>
      </c>
      <c r="W1836" s="75">
        <f>IF(H1836="USD",S1836*SolCotizacion!$J$18,S1836)</f>
        <v>200000</v>
      </c>
      <c r="X1836" s="3">
        <f>ROUND(W1836/(1-VLOOKUP("Total porcentaje:",ResumenCotizacion!$F:$H,3,0)),2)</f>
        <v>200000</v>
      </c>
      <c r="Y1836" s="3">
        <f t="shared" si="91"/>
        <v>0</v>
      </c>
    </row>
    <row r="1837" spans="1:25" ht="14.25" x14ac:dyDescent="0.2">
      <c r="A1837" s="18" t="str">
        <f t="shared" si="89"/>
        <v>UT Softlinebext 20202CanalIT-SW-10-03</v>
      </c>
      <c r="B1837" s="18" t="str">
        <f t="shared" si="90"/>
        <v>IT-SW-10-03Canal</v>
      </c>
      <c r="C1837"/>
      <c r="D1837" s="18" t="s">
        <v>3192</v>
      </c>
      <c r="E1837" t="s">
        <v>3177</v>
      </c>
      <c r="F1837" s="37" t="s">
        <v>3102</v>
      </c>
      <c r="G1837" s="18" t="str">
        <f t="shared" si="92"/>
        <v>UT Softlinebext 20202</v>
      </c>
      <c r="H1837" s="18" t="s">
        <v>91</v>
      </c>
      <c r="I1837" s="18" t="s">
        <v>75</v>
      </c>
      <c r="J1837" t="s">
        <v>3175</v>
      </c>
      <c r="K1837" t="s">
        <v>3142</v>
      </c>
      <c r="L1837" s="79" t="s">
        <v>90</v>
      </c>
      <c r="M1837" s="79" t="s">
        <v>3105</v>
      </c>
      <c r="N1837" s="37" t="s">
        <v>3106</v>
      </c>
      <c r="O1837" s="37" t="s">
        <v>3107</v>
      </c>
      <c r="P1837" s="37" t="s">
        <v>3156</v>
      </c>
      <c r="Q1837" s="43" t="s">
        <v>3177</v>
      </c>
      <c r="R1837" s="80" t="s">
        <v>3109</v>
      </c>
      <c r="S1837" s="42">
        <v>200000</v>
      </c>
      <c r="T1837" s="84">
        <v>1</v>
      </c>
      <c r="U1837" s="83">
        <v>1</v>
      </c>
      <c r="V1837" s="45">
        <f>SUMIF(ResumenCotizacion!$C:$C,E1837,ResumenCotizacion!$P:$P)</f>
        <v>0</v>
      </c>
      <c r="W1837" s="75">
        <f>IF(H1837="USD",S1837*SolCotizacion!$J$18,S1837)</f>
        <v>200000</v>
      </c>
      <c r="X1837" s="3">
        <f>ROUND(W1837/(1-VLOOKUP("Total porcentaje:",ResumenCotizacion!$F:$H,3,0)),2)</f>
        <v>200000</v>
      </c>
      <c r="Y1837" s="3">
        <f t="shared" si="91"/>
        <v>0</v>
      </c>
    </row>
    <row r="1838" spans="1:25" ht="14.25" x14ac:dyDescent="0.2">
      <c r="A1838" s="18" t="str">
        <f t="shared" si="89"/>
        <v>UT Softlinebext 20202CanalIT-SW-10-04</v>
      </c>
      <c r="B1838" s="18" t="str">
        <f t="shared" si="90"/>
        <v>IT-SW-10-04Canal</v>
      </c>
      <c r="C1838"/>
      <c r="D1838" s="18" t="s">
        <v>3192</v>
      </c>
      <c r="E1838" t="s">
        <v>3178</v>
      </c>
      <c r="F1838" s="37" t="s">
        <v>3102</v>
      </c>
      <c r="G1838" s="18" t="str">
        <f t="shared" si="92"/>
        <v>UT Softlinebext 20202</v>
      </c>
      <c r="H1838" s="18" t="s">
        <v>91</v>
      </c>
      <c r="I1838" s="18" t="s">
        <v>75</v>
      </c>
      <c r="J1838" t="s">
        <v>3175</v>
      </c>
      <c r="K1838" t="s">
        <v>3142</v>
      </c>
      <c r="L1838" s="79" t="s">
        <v>90</v>
      </c>
      <c r="M1838" s="79" t="s">
        <v>3105</v>
      </c>
      <c r="N1838" s="37" t="s">
        <v>3116</v>
      </c>
      <c r="O1838" s="37" t="s">
        <v>3107</v>
      </c>
      <c r="P1838" s="37" t="s">
        <v>3156</v>
      </c>
      <c r="Q1838" s="43" t="s">
        <v>3178</v>
      </c>
      <c r="R1838" s="80" t="s">
        <v>3109</v>
      </c>
      <c r="S1838" s="42">
        <v>200000</v>
      </c>
      <c r="T1838" s="84">
        <v>1</v>
      </c>
      <c r="U1838" s="83">
        <v>1</v>
      </c>
      <c r="V1838" s="45">
        <f>SUMIF(ResumenCotizacion!$C:$C,E1838,ResumenCotizacion!$P:$P)</f>
        <v>0</v>
      </c>
      <c r="W1838" s="75">
        <f>IF(H1838="USD",S1838*SolCotizacion!$J$18,S1838)</f>
        <v>200000</v>
      </c>
      <c r="X1838" s="3">
        <f>ROUND(W1838/(1-VLOOKUP("Total porcentaje:",ResumenCotizacion!$F:$H,3,0)),2)</f>
        <v>200000</v>
      </c>
      <c r="Y1838" s="3">
        <f t="shared" si="91"/>
        <v>0</v>
      </c>
    </row>
    <row r="1839" spans="1:25" ht="14.25" x14ac:dyDescent="0.2">
      <c r="A1839" s="18" t="str">
        <f t="shared" si="89"/>
        <v>UT Softlinebext 20202CanalIT-SW-10-05</v>
      </c>
      <c r="B1839" s="18" t="str">
        <f t="shared" si="90"/>
        <v>IT-SW-10-05Canal</v>
      </c>
      <c r="C1839"/>
      <c r="D1839" s="18" t="s">
        <v>3192</v>
      </c>
      <c r="E1839" t="s">
        <v>3179</v>
      </c>
      <c r="F1839" s="37" t="s">
        <v>3102</v>
      </c>
      <c r="G1839" s="18" t="str">
        <f t="shared" si="92"/>
        <v>UT Softlinebext 20202</v>
      </c>
      <c r="H1839" s="18" t="s">
        <v>91</v>
      </c>
      <c r="I1839" s="18" t="s">
        <v>75</v>
      </c>
      <c r="J1839" t="s">
        <v>3175</v>
      </c>
      <c r="K1839" t="s">
        <v>3142</v>
      </c>
      <c r="L1839" s="79" t="s">
        <v>90</v>
      </c>
      <c r="M1839" s="79" t="s">
        <v>3105</v>
      </c>
      <c r="N1839" s="37" t="s">
        <v>3116</v>
      </c>
      <c r="O1839" s="37" t="s">
        <v>3111</v>
      </c>
      <c r="P1839" s="37" t="s">
        <v>3156</v>
      </c>
      <c r="Q1839" s="43" t="s">
        <v>3179</v>
      </c>
      <c r="R1839" s="80" t="s">
        <v>3109</v>
      </c>
      <c r="S1839" s="42">
        <v>240000</v>
      </c>
      <c r="T1839" s="84">
        <v>1</v>
      </c>
      <c r="U1839" s="83">
        <v>1</v>
      </c>
      <c r="V1839" s="45">
        <f>SUMIF(ResumenCotizacion!$C:$C,E1839,ResumenCotizacion!$P:$P)</f>
        <v>0</v>
      </c>
      <c r="W1839" s="75">
        <f>IF(H1839="USD",S1839*SolCotizacion!$J$18,S1839)</f>
        <v>240000</v>
      </c>
      <c r="X1839" s="3">
        <f>ROUND(W1839/(1-VLOOKUP("Total porcentaje:",ResumenCotizacion!$F:$H,3,0)),2)</f>
        <v>240000</v>
      </c>
      <c r="Y1839" s="3">
        <f t="shared" si="91"/>
        <v>0</v>
      </c>
    </row>
    <row r="1840" spans="1:25" ht="14.25" x14ac:dyDescent="0.2">
      <c r="A1840" s="18" t="str">
        <f t="shared" si="89"/>
        <v>UT Softlinebext 20202CanalIT-SW-10-06</v>
      </c>
      <c r="B1840" s="18" t="str">
        <f t="shared" si="90"/>
        <v>IT-SW-10-06Canal</v>
      </c>
      <c r="C1840"/>
      <c r="D1840" s="18" t="s">
        <v>3192</v>
      </c>
      <c r="E1840" t="s">
        <v>3180</v>
      </c>
      <c r="F1840" s="37" t="s">
        <v>3102</v>
      </c>
      <c r="G1840" s="18" t="str">
        <f t="shared" si="92"/>
        <v>UT Softlinebext 20202</v>
      </c>
      <c r="H1840" s="18" t="s">
        <v>91</v>
      </c>
      <c r="I1840" s="18" t="s">
        <v>75</v>
      </c>
      <c r="J1840" t="s">
        <v>3175</v>
      </c>
      <c r="K1840" t="s">
        <v>3142</v>
      </c>
      <c r="L1840" s="79" t="s">
        <v>90</v>
      </c>
      <c r="M1840" s="79" t="s">
        <v>3105</v>
      </c>
      <c r="N1840" s="37" t="s">
        <v>3106</v>
      </c>
      <c r="O1840" s="37" t="s">
        <v>3111</v>
      </c>
      <c r="P1840" s="37" t="s">
        <v>3156</v>
      </c>
      <c r="Q1840" s="43" t="s">
        <v>3180</v>
      </c>
      <c r="R1840" s="80" t="s">
        <v>3109</v>
      </c>
      <c r="S1840" s="42">
        <v>200000</v>
      </c>
      <c r="T1840" s="84">
        <v>1</v>
      </c>
      <c r="U1840" s="83">
        <v>1</v>
      </c>
      <c r="V1840" s="45">
        <f>SUMIF(ResumenCotizacion!$C:$C,E1840,ResumenCotizacion!$P:$P)</f>
        <v>0</v>
      </c>
      <c r="W1840" s="75">
        <f>IF(H1840="USD",S1840*SolCotizacion!$J$18,S1840)</f>
        <v>200000</v>
      </c>
      <c r="X1840" s="3">
        <f>ROUND(W1840/(1-VLOOKUP("Total porcentaje:",ResumenCotizacion!$F:$H,3,0)),2)</f>
        <v>200000</v>
      </c>
      <c r="Y1840" s="3">
        <f t="shared" si="91"/>
        <v>0</v>
      </c>
    </row>
    <row r="1841" spans="1:25" ht="14.25" x14ac:dyDescent="0.2">
      <c r="A1841" s="18" t="str">
        <f t="shared" si="89"/>
        <v>UT Softlinebext 20202CanalIT-SW-11-01</v>
      </c>
      <c r="B1841" s="18" t="str">
        <f t="shared" si="90"/>
        <v>IT-SW-11-01Canal</v>
      </c>
      <c r="C1841"/>
      <c r="D1841" s="18" t="s">
        <v>3192</v>
      </c>
      <c r="E1841" t="s">
        <v>3181</v>
      </c>
      <c r="F1841" s="37" t="s">
        <v>3102</v>
      </c>
      <c r="G1841" s="18" t="str">
        <f t="shared" si="92"/>
        <v>UT Softlinebext 20202</v>
      </c>
      <c r="H1841" s="18" t="s">
        <v>91</v>
      </c>
      <c r="I1841" s="18" t="s">
        <v>75</v>
      </c>
      <c r="J1841" t="s">
        <v>3182</v>
      </c>
      <c r="K1841" t="s">
        <v>3142</v>
      </c>
      <c r="L1841" s="79" t="s">
        <v>90</v>
      </c>
      <c r="M1841" s="79" t="s">
        <v>3105</v>
      </c>
      <c r="N1841" s="37" t="s">
        <v>3106</v>
      </c>
      <c r="O1841" s="37" t="s">
        <v>3111</v>
      </c>
      <c r="P1841" s="37" t="s">
        <v>3156</v>
      </c>
      <c r="Q1841" s="43" t="s">
        <v>3181</v>
      </c>
      <c r="R1841" s="80" t="s">
        <v>3109</v>
      </c>
      <c r="S1841" s="42">
        <v>200000</v>
      </c>
      <c r="T1841" s="84">
        <v>1</v>
      </c>
      <c r="U1841" s="83">
        <v>1</v>
      </c>
      <c r="V1841" s="45">
        <f>SUMIF(ResumenCotizacion!$C:$C,E1841,ResumenCotizacion!$P:$P)</f>
        <v>0</v>
      </c>
      <c r="W1841" s="75">
        <f>IF(H1841="USD",S1841*SolCotizacion!$J$18,S1841)</f>
        <v>200000</v>
      </c>
      <c r="X1841" s="3">
        <f>ROUND(W1841/(1-VLOOKUP("Total porcentaje:",ResumenCotizacion!$F:$H,3,0)),2)</f>
        <v>200000</v>
      </c>
      <c r="Y1841" s="3">
        <f t="shared" si="91"/>
        <v>0</v>
      </c>
    </row>
    <row r="1842" spans="1:25" ht="14.25" x14ac:dyDescent="0.2">
      <c r="A1842" s="18" t="str">
        <f t="shared" si="89"/>
        <v>UT Softlinebext 20202CanalIT-SW-11-02</v>
      </c>
      <c r="B1842" s="18" t="str">
        <f t="shared" si="90"/>
        <v>IT-SW-11-02Canal</v>
      </c>
      <c r="C1842"/>
      <c r="D1842" s="18" t="s">
        <v>3192</v>
      </c>
      <c r="E1842" t="s">
        <v>3183</v>
      </c>
      <c r="F1842" s="37" t="s">
        <v>3102</v>
      </c>
      <c r="G1842" s="18" t="str">
        <f t="shared" si="92"/>
        <v>UT Softlinebext 20202</v>
      </c>
      <c r="H1842" s="18" t="s">
        <v>91</v>
      </c>
      <c r="I1842" s="18" t="s">
        <v>75</v>
      </c>
      <c r="J1842" t="s">
        <v>3182</v>
      </c>
      <c r="K1842" t="s">
        <v>3142</v>
      </c>
      <c r="L1842" s="79" t="s">
        <v>90</v>
      </c>
      <c r="M1842" s="79" t="s">
        <v>3105</v>
      </c>
      <c r="N1842" s="37" t="s">
        <v>3113</v>
      </c>
      <c r="O1842" s="37" t="s">
        <v>3107</v>
      </c>
      <c r="P1842" s="37" t="s">
        <v>3156</v>
      </c>
      <c r="Q1842" s="43" t="s">
        <v>3183</v>
      </c>
      <c r="R1842" s="80" t="s">
        <v>3109</v>
      </c>
      <c r="S1842" s="42">
        <v>200000</v>
      </c>
      <c r="T1842" s="84">
        <v>1</v>
      </c>
      <c r="U1842" s="83">
        <v>1</v>
      </c>
      <c r="V1842" s="45">
        <f>SUMIF(ResumenCotizacion!$C:$C,E1842,ResumenCotizacion!$P:$P)</f>
        <v>0</v>
      </c>
      <c r="W1842" s="75">
        <f>IF(H1842="USD",S1842*SolCotizacion!$J$18,S1842)</f>
        <v>200000</v>
      </c>
      <c r="X1842" s="3">
        <f>ROUND(W1842/(1-VLOOKUP("Total porcentaje:",ResumenCotizacion!$F:$H,3,0)),2)</f>
        <v>200000</v>
      </c>
      <c r="Y1842" s="3">
        <f t="shared" si="91"/>
        <v>0</v>
      </c>
    </row>
    <row r="1843" spans="1:25" ht="14.25" x14ac:dyDescent="0.2">
      <c r="A1843" s="18" t="str">
        <f t="shared" si="89"/>
        <v>UT Softlinebext 20202CanalIT-SW-11-03</v>
      </c>
      <c r="B1843" s="18" t="str">
        <f t="shared" si="90"/>
        <v>IT-SW-11-03Canal</v>
      </c>
      <c r="C1843"/>
      <c r="D1843" s="18" t="s">
        <v>3192</v>
      </c>
      <c r="E1843" t="s">
        <v>3184</v>
      </c>
      <c r="F1843" s="37" t="s">
        <v>3102</v>
      </c>
      <c r="G1843" s="18" t="str">
        <f t="shared" si="92"/>
        <v>UT Softlinebext 20202</v>
      </c>
      <c r="H1843" s="18" t="s">
        <v>91</v>
      </c>
      <c r="I1843" s="18" t="s">
        <v>75</v>
      </c>
      <c r="J1843" t="s">
        <v>3182</v>
      </c>
      <c r="K1843" t="s">
        <v>3142</v>
      </c>
      <c r="L1843" s="79" t="s">
        <v>90</v>
      </c>
      <c r="M1843" s="79" t="s">
        <v>3105</v>
      </c>
      <c r="N1843" s="37" t="s">
        <v>3113</v>
      </c>
      <c r="O1843" s="37" t="s">
        <v>3111</v>
      </c>
      <c r="P1843" s="37" t="s">
        <v>3156</v>
      </c>
      <c r="Q1843" s="43" t="s">
        <v>3184</v>
      </c>
      <c r="R1843" s="80" t="s">
        <v>3109</v>
      </c>
      <c r="S1843" s="42">
        <v>240000</v>
      </c>
      <c r="T1843" s="84">
        <v>1</v>
      </c>
      <c r="U1843" s="83">
        <v>1</v>
      </c>
      <c r="V1843" s="45">
        <f>SUMIF(ResumenCotizacion!$C:$C,E1843,ResumenCotizacion!$P:$P)</f>
        <v>0</v>
      </c>
      <c r="W1843" s="75">
        <f>IF(H1843="USD",S1843*SolCotizacion!$J$18,S1843)</f>
        <v>240000</v>
      </c>
      <c r="X1843" s="3">
        <f>ROUND(W1843/(1-VLOOKUP("Total porcentaje:",ResumenCotizacion!$F:$H,3,0)),2)</f>
        <v>240000</v>
      </c>
      <c r="Y1843" s="3">
        <f t="shared" si="91"/>
        <v>0</v>
      </c>
    </row>
    <row r="1844" spans="1:25" ht="14.25" x14ac:dyDescent="0.2">
      <c r="A1844" s="18" t="str">
        <f t="shared" si="89"/>
        <v>UT Softlinebext 20202CanalIT-SW-11-04</v>
      </c>
      <c r="B1844" s="18" t="str">
        <f t="shared" si="90"/>
        <v>IT-SW-11-04Canal</v>
      </c>
      <c r="C1844"/>
      <c r="D1844" s="18" t="s">
        <v>3192</v>
      </c>
      <c r="E1844" t="s">
        <v>3185</v>
      </c>
      <c r="F1844" s="37" t="s">
        <v>3102</v>
      </c>
      <c r="G1844" s="18" t="str">
        <f t="shared" si="92"/>
        <v>UT Softlinebext 20202</v>
      </c>
      <c r="H1844" s="18" t="s">
        <v>91</v>
      </c>
      <c r="I1844" s="18" t="s">
        <v>75</v>
      </c>
      <c r="J1844" t="s">
        <v>3182</v>
      </c>
      <c r="K1844" t="s">
        <v>3142</v>
      </c>
      <c r="L1844" s="79" t="s">
        <v>90</v>
      </c>
      <c r="M1844" s="79" t="s">
        <v>3105</v>
      </c>
      <c r="N1844" s="37" t="s">
        <v>3116</v>
      </c>
      <c r="O1844" s="37" t="s">
        <v>3107</v>
      </c>
      <c r="P1844" s="37" t="s">
        <v>3156</v>
      </c>
      <c r="Q1844" s="43" t="s">
        <v>3185</v>
      </c>
      <c r="R1844" s="80" t="s">
        <v>3109</v>
      </c>
      <c r="S1844" s="42">
        <v>240000</v>
      </c>
      <c r="T1844" s="84">
        <v>1</v>
      </c>
      <c r="U1844" s="83">
        <v>1</v>
      </c>
      <c r="V1844" s="45">
        <f>SUMIF(ResumenCotizacion!$C:$C,E1844,ResumenCotizacion!$P:$P)</f>
        <v>0</v>
      </c>
      <c r="W1844" s="75">
        <f>IF(H1844="USD",S1844*SolCotizacion!$J$18,S1844)</f>
        <v>240000</v>
      </c>
      <c r="X1844" s="3">
        <f>ROUND(W1844/(1-VLOOKUP("Total porcentaje:",ResumenCotizacion!$F:$H,3,0)),2)</f>
        <v>240000</v>
      </c>
      <c r="Y1844" s="3">
        <f t="shared" si="91"/>
        <v>0</v>
      </c>
    </row>
    <row r="1845" spans="1:25" ht="14.25" x14ac:dyDescent="0.2">
      <c r="A1845" s="18" t="str">
        <f t="shared" si="89"/>
        <v>UT Softlinebext 20202CanalIT-SW-11-05</v>
      </c>
      <c r="B1845" s="18" t="str">
        <f t="shared" si="90"/>
        <v>IT-SW-11-05Canal</v>
      </c>
      <c r="C1845"/>
      <c r="D1845" s="18" t="s">
        <v>3192</v>
      </c>
      <c r="E1845" t="s">
        <v>3186</v>
      </c>
      <c r="F1845" s="37" t="s">
        <v>3102</v>
      </c>
      <c r="G1845" s="18" t="str">
        <f t="shared" si="92"/>
        <v>UT Softlinebext 20202</v>
      </c>
      <c r="H1845" s="18" t="s">
        <v>91</v>
      </c>
      <c r="I1845" s="18" t="s">
        <v>75</v>
      </c>
      <c r="J1845" t="s">
        <v>3182</v>
      </c>
      <c r="K1845" t="s">
        <v>3142</v>
      </c>
      <c r="L1845" s="79" t="s">
        <v>90</v>
      </c>
      <c r="M1845" s="79" t="s">
        <v>3105</v>
      </c>
      <c r="N1845" s="37" t="s">
        <v>3116</v>
      </c>
      <c r="O1845" s="37" t="s">
        <v>3111</v>
      </c>
      <c r="P1845" s="37" t="s">
        <v>3156</v>
      </c>
      <c r="Q1845" s="43" t="s">
        <v>3186</v>
      </c>
      <c r="R1845" s="80" t="s">
        <v>3109</v>
      </c>
      <c r="S1845" s="42">
        <v>266666.66666666669</v>
      </c>
      <c r="T1845" s="84">
        <v>1</v>
      </c>
      <c r="U1845" s="83">
        <v>1</v>
      </c>
      <c r="V1845" s="45">
        <f>SUMIF(ResumenCotizacion!$C:$C,E1845,ResumenCotizacion!$P:$P)</f>
        <v>0</v>
      </c>
      <c r="W1845" s="75">
        <f>IF(H1845="USD",S1845*SolCotizacion!$J$18,S1845)</f>
        <v>266666.66666666669</v>
      </c>
      <c r="X1845" s="3">
        <f>ROUND(W1845/(1-VLOOKUP("Total porcentaje:",ResumenCotizacion!$F:$H,3,0)),2)</f>
        <v>266666.67</v>
      </c>
      <c r="Y1845" s="3">
        <f t="shared" si="91"/>
        <v>0</v>
      </c>
    </row>
    <row r="1846" spans="1:25" ht="14.25" x14ac:dyDescent="0.2">
      <c r="A1846" s="18" t="str">
        <f t="shared" si="89"/>
        <v>UT Softlinebext 20202CanalIT-SW-11-06</v>
      </c>
      <c r="B1846" s="18" t="str">
        <f t="shared" si="90"/>
        <v>IT-SW-11-06Canal</v>
      </c>
      <c r="C1846"/>
      <c r="D1846" s="18" t="s">
        <v>3192</v>
      </c>
      <c r="E1846" t="s">
        <v>3187</v>
      </c>
      <c r="F1846" s="37" t="s">
        <v>3102</v>
      </c>
      <c r="G1846" s="18" t="str">
        <f t="shared" si="92"/>
        <v>UT Softlinebext 20202</v>
      </c>
      <c r="H1846" s="18" t="s">
        <v>91</v>
      </c>
      <c r="I1846" s="18" t="s">
        <v>75</v>
      </c>
      <c r="J1846" t="s">
        <v>3182</v>
      </c>
      <c r="K1846" t="s">
        <v>3142</v>
      </c>
      <c r="L1846" s="79" t="s">
        <v>90</v>
      </c>
      <c r="M1846" s="79" t="s">
        <v>3105</v>
      </c>
      <c r="N1846" s="37" t="s">
        <v>3106</v>
      </c>
      <c r="O1846" s="37" t="s">
        <v>3107</v>
      </c>
      <c r="P1846" s="37" t="s">
        <v>3156</v>
      </c>
      <c r="Q1846" s="43" t="s">
        <v>3187</v>
      </c>
      <c r="R1846" s="80" t="s">
        <v>3109</v>
      </c>
      <c r="S1846" s="42">
        <v>200000</v>
      </c>
      <c r="T1846" s="84">
        <v>1</v>
      </c>
      <c r="U1846" s="83">
        <v>1</v>
      </c>
      <c r="V1846" s="45">
        <f>SUMIF(ResumenCotizacion!$C:$C,E1846,ResumenCotizacion!$P:$P)</f>
        <v>0</v>
      </c>
      <c r="W1846" s="75">
        <f>IF(H1846="USD",S1846*SolCotizacion!$J$18,S1846)</f>
        <v>200000</v>
      </c>
      <c r="X1846" s="3">
        <f>ROUND(W1846/(1-VLOOKUP("Total porcentaje:",ResumenCotizacion!$F:$H,3,0)),2)</f>
        <v>200000</v>
      </c>
      <c r="Y1846" s="3">
        <f t="shared" si="91"/>
        <v>0</v>
      </c>
    </row>
    <row r="1847" spans="1:25" ht="14.25" x14ac:dyDescent="0.2">
      <c r="A1847" s="18" t="str">
        <f t="shared" si="89"/>
        <v>UT NimbitCanalIT-SW-01-01</v>
      </c>
      <c r="B1847" s="18" t="str">
        <f t="shared" si="90"/>
        <v>IT-SW-01-01Canal</v>
      </c>
      <c r="C1847"/>
      <c r="D1847" s="18" t="s">
        <v>3193</v>
      </c>
      <c r="E1847" t="s">
        <v>3101</v>
      </c>
      <c r="F1847" s="37" t="s">
        <v>3102</v>
      </c>
      <c r="G1847" s="18" t="str">
        <f t="shared" si="92"/>
        <v>UT Nimbit</v>
      </c>
      <c r="H1847" s="18" t="s">
        <v>91</v>
      </c>
      <c r="I1847" s="18" t="s">
        <v>75</v>
      </c>
      <c r="J1847" t="s">
        <v>3103</v>
      </c>
      <c r="K1847" t="s">
        <v>3104</v>
      </c>
      <c r="L1847" s="79" t="s">
        <v>90</v>
      </c>
      <c r="M1847" s="79" t="s">
        <v>3105</v>
      </c>
      <c r="N1847" s="37" t="s">
        <v>3106</v>
      </c>
      <c r="O1847" s="37" t="s">
        <v>3107</v>
      </c>
      <c r="P1847" s="37" t="s">
        <v>3108</v>
      </c>
      <c r="Q1847" s="43" t="s">
        <v>3101</v>
      </c>
      <c r="R1847" s="80" t="s">
        <v>3109</v>
      </c>
      <c r="S1847" s="42">
        <v>1088000</v>
      </c>
      <c r="T1847" s="84">
        <v>1</v>
      </c>
      <c r="U1847" s="83">
        <v>1</v>
      </c>
      <c r="V1847" s="45">
        <f>SUMIF(ResumenCotizacion!$C:$C,E1847,ResumenCotizacion!$P:$P)</f>
        <v>0</v>
      </c>
      <c r="W1847" s="75">
        <f>IF(H1847="USD",S1847*SolCotizacion!$J$18,S1847)</f>
        <v>1088000</v>
      </c>
      <c r="X1847" s="3">
        <f>ROUND(W1847/(1-VLOOKUP("Total porcentaje:",ResumenCotizacion!$F:$H,3,0)),2)</f>
        <v>1088000</v>
      </c>
      <c r="Y1847" s="3">
        <f t="shared" si="91"/>
        <v>0</v>
      </c>
    </row>
    <row r="1848" spans="1:25" ht="14.25" x14ac:dyDescent="0.2">
      <c r="A1848" s="18" t="str">
        <f t="shared" si="89"/>
        <v>UT NimbitCanalIT-SW-01-02</v>
      </c>
      <c r="B1848" s="18" t="str">
        <f t="shared" si="90"/>
        <v>IT-SW-01-02Canal</v>
      </c>
      <c r="C1848"/>
      <c r="D1848" s="18" t="s">
        <v>3193</v>
      </c>
      <c r="E1848" t="s">
        <v>3110</v>
      </c>
      <c r="F1848" s="37" t="s">
        <v>3102</v>
      </c>
      <c r="G1848" s="18" t="str">
        <f t="shared" si="92"/>
        <v>UT Nimbit</v>
      </c>
      <c r="H1848" s="18" t="s">
        <v>91</v>
      </c>
      <c r="I1848" s="18" t="s">
        <v>75</v>
      </c>
      <c r="J1848" t="s">
        <v>3103</v>
      </c>
      <c r="K1848" t="s">
        <v>3104</v>
      </c>
      <c r="L1848" s="79" t="s">
        <v>90</v>
      </c>
      <c r="M1848" s="79" t="s">
        <v>3105</v>
      </c>
      <c r="N1848" s="37" t="s">
        <v>3106</v>
      </c>
      <c r="O1848" s="37" t="s">
        <v>3111</v>
      </c>
      <c r="P1848" s="37" t="s">
        <v>3108</v>
      </c>
      <c r="Q1848" s="43" t="s">
        <v>3110</v>
      </c>
      <c r="R1848" s="80" t="s">
        <v>3109</v>
      </c>
      <c r="S1848" s="42">
        <v>2278000</v>
      </c>
      <c r="T1848" s="84">
        <v>1</v>
      </c>
      <c r="U1848" s="83">
        <v>1</v>
      </c>
      <c r="V1848" s="45">
        <f>SUMIF(ResumenCotizacion!$C:$C,E1848,ResumenCotizacion!$P:$P)</f>
        <v>0</v>
      </c>
      <c r="W1848" s="75">
        <f>IF(H1848="USD",S1848*SolCotizacion!$J$18,S1848)</f>
        <v>2278000</v>
      </c>
      <c r="X1848" s="3">
        <f>ROUND(W1848/(1-VLOOKUP("Total porcentaje:",ResumenCotizacion!$F:$H,3,0)),2)</f>
        <v>2278000</v>
      </c>
      <c r="Y1848" s="3">
        <f t="shared" si="91"/>
        <v>0</v>
      </c>
    </row>
    <row r="1849" spans="1:25" ht="14.25" x14ac:dyDescent="0.2">
      <c r="A1849" s="18" t="str">
        <f t="shared" si="89"/>
        <v>UT NimbitCanalIT-SW-01-03</v>
      </c>
      <c r="B1849" s="18" t="str">
        <f t="shared" si="90"/>
        <v>IT-SW-01-03Canal</v>
      </c>
      <c r="C1849"/>
      <c r="D1849" s="18" t="s">
        <v>3193</v>
      </c>
      <c r="E1849" t="s">
        <v>3112</v>
      </c>
      <c r="F1849" s="37" t="s">
        <v>3102</v>
      </c>
      <c r="G1849" s="18" t="str">
        <f t="shared" si="92"/>
        <v>UT Nimbit</v>
      </c>
      <c r="H1849" s="18" t="s">
        <v>91</v>
      </c>
      <c r="I1849" s="18" t="s">
        <v>75</v>
      </c>
      <c r="J1849" t="s">
        <v>3103</v>
      </c>
      <c r="K1849" t="s">
        <v>3104</v>
      </c>
      <c r="L1849" s="79" t="s">
        <v>90</v>
      </c>
      <c r="M1849" s="79" t="s">
        <v>3105</v>
      </c>
      <c r="N1849" s="37" t="s">
        <v>3113</v>
      </c>
      <c r="O1849" s="37" t="s">
        <v>3107</v>
      </c>
      <c r="P1849" s="37" t="s">
        <v>3108</v>
      </c>
      <c r="Q1849" s="43" t="s">
        <v>3112</v>
      </c>
      <c r="R1849" s="80" t="s">
        <v>3109</v>
      </c>
      <c r="S1849" s="42">
        <v>1088000</v>
      </c>
      <c r="T1849" s="84">
        <v>1</v>
      </c>
      <c r="U1849" s="83">
        <v>1</v>
      </c>
      <c r="V1849" s="45">
        <f>SUMIF(ResumenCotizacion!$C:$C,E1849,ResumenCotizacion!$P:$P)</f>
        <v>0</v>
      </c>
      <c r="W1849" s="75">
        <f>IF(H1849="USD",S1849*SolCotizacion!$J$18,S1849)</f>
        <v>1088000</v>
      </c>
      <c r="X1849" s="3">
        <f>ROUND(W1849/(1-VLOOKUP("Total porcentaje:",ResumenCotizacion!$F:$H,3,0)),2)</f>
        <v>1088000</v>
      </c>
      <c r="Y1849" s="3">
        <f t="shared" si="91"/>
        <v>0</v>
      </c>
    </row>
    <row r="1850" spans="1:25" ht="14.25" x14ac:dyDescent="0.2">
      <c r="A1850" s="18" t="str">
        <f t="shared" si="89"/>
        <v>UT NimbitCanalIT-SW-01-04</v>
      </c>
      <c r="B1850" s="18" t="str">
        <f t="shared" si="90"/>
        <v>IT-SW-01-04Canal</v>
      </c>
      <c r="C1850"/>
      <c r="D1850" s="18" t="s">
        <v>3193</v>
      </c>
      <c r="E1850" t="s">
        <v>3114</v>
      </c>
      <c r="F1850" s="37" t="s">
        <v>3102</v>
      </c>
      <c r="G1850" s="18" t="str">
        <f t="shared" si="92"/>
        <v>UT Nimbit</v>
      </c>
      <c r="H1850" s="18" t="s">
        <v>91</v>
      </c>
      <c r="I1850" s="18" t="s">
        <v>75</v>
      </c>
      <c r="J1850" t="s">
        <v>3103</v>
      </c>
      <c r="K1850" t="s">
        <v>3104</v>
      </c>
      <c r="L1850" s="79" t="s">
        <v>90</v>
      </c>
      <c r="M1850" s="79" t="s">
        <v>3105</v>
      </c>
      <c r="N1850" s="37" t="s">
        <v>3113</v>
      </c>
      <c r="O1850" s="37" t="s">
        <v>3111</v>
      </c>
      <c r="P1850" s="37" t="s">
        <v>3108</v>
      </c>
      <c r="Q1850" s="43" t="s">
        <v>3114</v>
      </c>
      <c r="R1850" s="80" t="s">
        <v>3109</v>
      </c>
      <c r="S1850" s="42">
        <v>2278000</v>
      </c>
      <c r="T1850" s="84">
        <v>1</v>
      </c>
      <c r="U1850" s="83">
        <v>1</v>
      </c>
      <c r="V1850" s="45">
        <f>SUMIF(ResumenCotizacion!$C:$C,E1850,ResumenCotizacion!$P:$P)</f>
        <v>0</v>
      </c>
      <c r="W1850" s="75">
        <f>IF(H1850="USD",S1850*SolCotizacion!$J$18,S1850)</f>
        <v>2278000</v>
      </c>
      <c r="X1850" s="3">
        <f>ROUND(W1850/(1-VLOOKUP("Total porcentaje:",ResumenCotizacion!$F:$H,3,0)),2)</f>
        <v>2278000</v>
      </c>
      <c r="Y1850" s="3">
        <f t="shared" si="91"/>
        <v>0</v>
      </c>
    </row>
    <row r="1851" spans="1:25" ht="14.25" x14ac:dyDescent="0.2">
      <c r="A1851" s="18" t="str">
        <f t="shared" si="89"/>
        <v>UT NimbitCanalIT-SW-01-05</v>
      </c>
      <c r="B1851" s="18" t="str">
        <f t="shared" si="90"/>
        <v>IT-SW-01-05Canal</v>
      </c>
      <c r="C1851"/>
      <c r="D1851" s="18" t="s">
        <v>3193</v>
      </c>
      <c r="E1851" t="s">
        <v>3115</v>
      </c>
      <c r="F1851" s="37" t="s">
        <v>3102</v>
      </c>
      <c r="G1851" s="18" t="str">
        <f t="shared" si="92"/>
        <v>UT Nimbit</v>
      </c>
      <c r="H1851" s="18" t="s">
        <v>91</v>
      </c>
      <c r="I1851" s="18" t="s">
        <v>75</v>
      </c>
      <c r="J1851" t="s">
        <v>3103</v>
      </c>
      <c r="K1851" t="s">
        <v>3104</v>
      </c>
      <c r="L1851" s="79" t="s">
        <v>90</v>
      </c>
      <c r="M1851" s="79" t="s">
        <v>3105</v>
      </c>
      <c r="N1851" s="37" t="s">
        <v>3116</v>
      </c>
      <c r="O1851" s="37" t="s">
        <v>3107</v>
      </c>
      <c r="P1851" s="37" t="s">
        <v>3108</v>
      </c>
      <c r="Q1851" s="43" t="s">
        <v>3115</v>
      </c>
      <c r="R1851" s="80" t="s">
        <v>3109</v>
      </c>
      <c r="S1851" s="42">
        <v>1088000</v>
      </c>
      <c r="T1851" s="84">
        <v>1</v>
      </c>
      <c r="U1851" s="83">
        <v>1</v>
      </c>
      <c r="V1851" s="45">
        <f>SUMIF(ResumenCotizacion!$C:$C,E1851,ResumenCotizacion!$P:$P)</f>
        <v>0</v>
      </c>
      <c r="W1851" s="75">
        <f>IF(H1851="USD",S1851*SolCotizacion!$J$18,S1851)</f>
        <v>1088000</v>
      </c>
      <c r="X1851" s="3">
        <f>ROUND(W1851/(1-VLOOKUP("Total porcentaje:",ResumenCotizacion!$F:$H,3,0)),2)</f>
        <v>1088000</v>
      </c>
      <c r="Y1851" s="3">
        <f t="shared" si="91"/>
        <v>0</v>
      </c>
    </row>
    <row r="1852" spans="1:25" ht="14.25" x14ac:dyDescent="0.2">
      <c r="A1852" s="18" t="str">
        <f t="shared" si="89"/>
        <v>UT NimbitCanalIT-SW-01-06</v>
      </c>
      <c r="B1852" s="18" t="str">
        <f t="shared" si="90"/>
        <v>IT-SW-01-06Canal</v>
      </c>
      <c r="C1852"/>
      <c r="D1852" s="18" t="s">
        <v>3193</v>
      </c>
      <c r="E1852" t="s">
        <v>3117</v>
      </c>
      <c r="F1852" s="37" t="s">
        <v>3102</v>
      </c>
      <c r="G1852" s="18" t="str">
        <f t="shared" si="92"/>
        <v>UT Nimbit</v>
      </c>
      <c r="H1852" s="18" t="s">
        <v>91</v>
      </c>
      <c r="I1852" s="18" t="s">
        <v>75</v>
      </c>
      <c r="J1852" t="s">
        <v>3103</v>
      </c>
      <c r="K1852" t="s">
        <v>3104</v>
      </c>
      <c r="L1852" s="79" t="s">
        <v>90</v>
      </c>
      <c r="M1852" s="79" t="s">
        <v>3105</v>
      </c>
      <c r="N1852" s="37" t="s">
        <v>3116</v>
      </c>
      <c r="O1852" s="37" t="s">
        <v>3111</v>
      </c>
      <c r="P1852" s="37" t="s">
        <v>3108</v>
      </c>
      <c r="Q1852" s="43" t="s">
        <v>3117</v>
      </c>
      <c r="R1852" s="80" t="s">
        <v>3109</v>
      </c>
      <c r="S1852" s="42">
        <v>2703000</v>
      </c>
      <c r="T1852" s="84">
        <v>1</v>
      </c>
      <c r="U1852" s="83">
        <v>1</v>
      </c>
      <c r="V1852" s="45">
        <f>SUMIF(ResumenCotizacion!$C:$C,E1852,ResumenCotizacion!$P:$P)</f>
        <v>0</v>
      </c>
      <c r="W1852" s="75">
        <f>IF(H1852="USD",S1852*SolCotizacion!$J$18,S1852)</f>
        <v>2703000</v>
      </c>
      <c r="X1852" s="3">
        <f>ROUND(W1852/(1-VLOOKUP("Total porcentaje:",ResumenCotizacion!$F:$H,3,0)),2)</f>
        <v>2703000</v>
      </c>
      <c r="Y1852" s="3">
        <f t="shared" si="91"/>
        <v>0</v>
      </c>
    </row>
    <row r="1853" spans="1:25" ht="14.25" x14ac:dyDescent="0.2">
      <c r="A1853" s="18" t="str">
        <f t="shared" si="89"/>
        <v>UT NimbitCanalIT-SW-02-01</v>
      </c>
      <c r="B1853" s="18" t="str">
        <f t="shared" si="90"/>
        <v>IT-SW-02-01Canal</v>
      </c>
      <c r="C1853"/>
      <c r="D1853" s="18" t="s">
        <v>3193</v>
      </c>
      <c r="E1853" t="s">
        <v>3118</v>
      </c>
      <c r="F1853" s="37" t="s">
        <v>3102</v>
      </c>
      <c r="G1853" s="18" t="str">
        <f t="shared" si="92"/>
        <v>UT Nimbit</v>
      </c>
      <c r="H1853" s="18" t="s">
        <v>91</v>
      </c>
      <c r="I1853" s="18" t="s">
        <v>75</v>
      </c>
      <c r="J1853" t="s">
        <v>3119</v>
      </c>
      <c r="K1853" t="s">
        <v>3120</v>
      </c>
      <c r="L1853" s="79" t="s">
        <v>90</v>
      </c>
      <c r="M1853" s="79" t="s">
        <v>3105</v>
      </c>
      <c r="N1853" s="37" t="s">
        <v>3106</v>
      </c>
      <c r="O1853" s="37" t="s">
        <v>3107</v>
      </c>
      <c r="P1853" s="37" t="s">
        <v>3108</v>
      </c>
      <c r="Q1853" s="43" t="s">
        <v>3118</v>
      </c>
      <c r="R1853" s="80" t="s">
        <v>3109</v>
      </c>
      <c r="S1853" s="42">
        <v>1088000</v>
      </c>
      <c r="T1853" s="84">
        <v>1</v>
      </c>
      <c r="U1853" s="83">
        <v>1</v>
      </c>
      <c r="V1853" s="45">
        <f>SUMIF(ResumenCotizacion!$C:$C,E1853,ResumenCotizacion!$P:$P)</f>
        <v>0</v>
      </c>
      <c r="W1853" s="75">
        <f>IF(H1853="USD",S1853*SolCotizacion!$J$18,S1853)</f>
        <v>1088000</v>
      </c>
      <c r="X1853" s="3">
        <f>ROUND(W1853/(1-VLOOKUP("Total porcentaje:",ResumenCotizacion!$F:$H,3,0)),2)</f>
        <v>1088000</v>
      </c>
      <c r="Y1853" s="3">
        <f t="shared" si="91"/>
        <v>0</v>
      </c>
    </row>
    <row r="1854" spans="1:25" ht="14.25" x14ac:dyDescent="0.2">
      <c r="A1854" s="18" t="str">
        <f t="shared" si="89"/>
        <v>UT NimbitCanalIT-SW-02-02</v>
      </c>
      <c r="B1854" s="18" t="str">
        <f t="shared" si="90"/>
        <v>IT-SW-02-02Canal</v>
      </c>
      <c r="C1854"/>
      <c r="D1854" s="18" t="s">
        <v>3193</v>
      </c>
      <c r="E1854" t="s">
        <v>3121</v>
      </c>
      <c r="F1854" s="37" t="s">
        <v>3102</v>
      </c>
      <c r="G1854" s="18" t="str">
        <f t="shared" si="92"/>
        <v>UT Nimbit</v>
      </c>
      <c r="H1854" s="18" t="s">
        <v>91</v>
      </c>
      <c r="I1854" s="18" t="s">
        <v>75</v>
      </c>
      <c r="J1854" t="s">
        <v>3119</v>
      </c>
      <c r="K1854" t="s">
        <v>3120</v>
      </c>
      <c r="L1854" s="79" t="s">
        <v>90</v>
      </c>
      <c r="M1854" s="79" t="s">
        <v>3105</v>
      </c>
      <c r="N1854" s="37" t="s">
        <v>3106</v>
      </c>
      <c r="O1854" s="37" t="s">
        <v>3111</v>
      </c>
      <c r="P1854" s="37" t="s">
        <v>3108</v>
      </c>
      <c r="Q1854" s="43" t="s">
        <v>3121</v>
      </c>
      <c r="R1854" s="80" t="s">
        <v>3109</v>
      </c>
      <c r="S1854" s="42">
        <v>2278000</v>
      </c>
      <c r="T1854" s="84">
        <v>1</v>
      </c>
      <c r="U1854" s="83">
        <v>1</v>
      </c>
      <c r="V1854" s="45">
        <f>SUMIF(ResumenCotizacion!$C:$C,E1854,ResumenCotizacion!$P:$P)</f>
        <v>0</v>
      </c>
      <c r="W1854" s="75">
        <f>IF(H1854="USD",S1854*SolCotizacion!$J$18,S1854)</f>
        <v>2278000</v>
      </c>
      <c r="X1854" s="3">
        <f>ROUND(W1854/(1-VLOOKUP("Total porcentaje:",ResumenCotizacion!$F:$H,3,0)),2)</f>
        <v>2278000</v>
      </c>
      <c r="Y1854" s="3">
        <f t="shared" si="91"/>
        <v>0</v>
      </c>
    </row>
    <row r="1855" spans="1:25" ht="14.25" x14ac:dyDescent="0.2">
      <c r="A1855" s="18" t="str">
        <f t="shared" si="89"/>
        <v>UT NimbitCanalIT-SW-02-03</v>
      </c>
      <c r="B1855" s="18" t="str">
        <f t="shared" si="90"/>
        <v>IT-SW-02-03Canal</v>
      </c>
      <c r="C1855"/>
      <c r="D1855" s="18" t="s">
        <v>3193</v>
      </c>
      <c r="E1855" t="s">
        <v>3122</v>
      </c>
      <c r="F1855" s="37" t="s">
        <v>3102</v>
      </c>
      <c r="G1855" s="18" t="str">
        <f t="shared" si="92"/>
        <v>UT Nimbit</v>
      </c>
      <c r="H1855" s="18" t="s">
        <v>91</v>
      </c>
      <c r="I1855" s="18" t="s">
        <v>75</v>
      </c>
      <c r="J1855" t="s">
        <v>3119</v>
      </c>
      <c r="K1855" t="s">
        <v>3120</v>
      </c>
      <c r="L1855" s="79" t="s">
        <v>90</v>
      </c>
      <c r="M1855" s="79" t="s">
        <v>3105</v>
      </c>
      <c r="N1855" s="37" t="s">
        <v>3113</v>
      </c>
      <c r="O1855" s="37" t="s">
        <v>3107</v>
      </c>
      <c r="P1855" s="37" t="s">
        <v>3108</v>
      </c>
      <c r="Q1855" s="43" t="s">
        <v>3122</v>
      </c>
      <c r="R1855" s="80" t="s">
        <v>3109</v>
      </c>
      <c r="S1855" s="42">
        <v>1088000</v>
      </c>
      <c r="T1855" s="84">
        <v>1</v>
      </c>
      <c r="U1855" s="83">
        <v>1</v>
      </c>
      <c r="V1855" s="45">
        <f>SUMIF(ResumenCotizacion!$C:$C,E1855,ResumenCotizacion!$P:$P)</f>
        <v>0</v>
      </c>
      <c r="W1855" s="75">
        <f>IF(H1855="USD",S1855*SolCotizacion!$J$18,S1855)</f>
        <v>1088000</v>
      </c>
      <c r="X1855" s="3">
        <f>ROUND(W1855/(1-VLOOKUP("Total porcentaje:",ResumenCotizacion!$F:$H,3,0)),2)</f>
        <v>1088000</v>
      </c>
      <c r="Y1855" s="3">
        <f t="shared" si="91"/>
        <v>0</v>
      </c>
    </row>
    <row r="1856" spans="1:25" ht="14.25" x14ac:dyDescent="0.2">
      <c r="A1856" s="18" t="str">
        <f t="shared" si="89"/>
        <v>UT NimbitCanalIT-SW-02-04</v>
      </c>
      <c r="B1856" s="18" t="str">
        <f t="shared" si="90"/>
        <v>IT-SW-02-04Canal</v>
      </c>
      <c r="C1856"/>
      <c r="D1856" s="18" t="s">
        <v>3193</v>
      </c>
      <c r="E1856" t="s">
        <v>3123</v>
      </c>
      <c r="F1856" s="37" t="s">
        <v>3102</v>
      </c>
      <c r="G1856" s="18" t="str">
        <f t="shared" si="92"/>
        <v>UT Nimbit</v>
      </c>
      <c r="H1856" s="18" t="s">
        <v>91</v>
      </c>
      <c r="I1856" s="18" t="s">
        <v>75</v>
      </c>
      <c r="J1856" t="s">
        <v>3119</v>
      </c>
      <c r="K1856" t="s">
        <v>3120</v>
      </c>
      <c r="L1856" s="79" t="s">
        <v>90</v>
      </c>
      <c r="M1856" s="79" t="s">
        <v>3105</v>
      </c>
      <c r="N1856" s="37" t="s">
        <v>3113</v>
      </c>
      <c r="O1856" s="37" t="s">
        <v>3111</v>
      </c>
      <c r="P1856" s="37" t="s">
        <v>3108</v>
      </c>
      <c r="Q1856" s="43" t="s">
        <v>3123</v>
      </c>
      <c r="R1856" s="80" t="s">
        <v>3109</v>
      </c>
      <c r="S1856" s="42">
        <v>2278000</v>
      </c>
      <c r="T1856" s="84">
        <v>1</v>
      </c>
      <c r="U1856" s="83">
        <v>1</v>
      </c>
      <c r="V1856" s="45">
        <f>SUMIF(ResumenCotizacion!$C:$C,E1856,ResumenCotizacion!$P:$P)</f>
        <v>0</v>
      </c>
      <c r="W1856" s="75">
        <f>IF(H1856="USD",S1856*SolCotizacion!$J$18,S1856)</f>
        <v>2278000</v>
      </c>
      <c r="X1856" s="3">
        <f>ROUND(W1856/(1-VLOOKUP("Total porcentaje:",ResumenCotizacion!$F:$H,3,0)),2)</f>
        <v>2278000</v>
      </c>
      <c r="Y1856" s="3">
        <f t="shared" si="91"/>
        <v>0</v>
      </c>
    </row>
    <row r="1857" spans="1:25" ht="14.25" x14ac:dyDescent="0.2">
      <c r="A1857" s="18" t="str">
        <f t="shared" si="89"/>
        <v>UT NimbitCanalIT-SW-02-05</v>
      </c>
      <c r="B1857" s="18" t="str">
        <f t="shared" si="90"/>
        <v>IT-SW-02-05Canal</v>
      </c>
      <c r="C1857"/>
      <c r="D1857" s="18" t="s">
        <v>3193</v>
      </c>
      <c r="E1857" t="s">
        <v>3124</v>
      </c>
      <c r="F1857" s="37" t="s">
        <v>3102</v>
      </c>
      <c r="G1857" s="18" t="str">
        <f t="shared" si="92"/>
        <v>UT Nimbit</v>
      </c>
      <c r="H1857" s="18" t="s">
        <v>91</v>
      </c>
      <c r="I1857" s="18" t="s">
        <v>75</v>
      </c>
      <c r="J1857" t="s">
        <v>3119</v>
      </c>
      <c r="K1857" t="s">
        <v>3120</v>
      </c>
      <c r="L1857" s="79" t="s">
        <v>90</v>
      </c>
      <c r="M1857" s="79" t="s">
        <v>3105</v>
      </c>
      <c r="N1857" s="37" t="s">
        <v>3116</v>
      </c>
      <c r="O1857" s="37" t="s">
        <v>3107</v>
      </c>
      <c r="P1857" s="37" t="s">
        <v>3108</v>
      </c>
      <c r="Q1857" s="43" t="s">
        <v>3124</v>
      </c>
      <c r="R1857" s="80" t="s">
        <v>3109</v>
      </c>
      <c r="S1857" s="42">
        <v>1088000</v>
      </c>
      <c r="T1857" s="84">
        <v>1</v>
      </c>
      <c r="U1857" s="83">
        <v>1</v>
      </c>
      <c r="V1857" s="45">
        <f>SUMIF(ResumenCotizacion!$C:$C,E1857,ResumenCotizacion!$P:$P)</f>
        <v>0</v>
      </c>
      <c r="W1857" s="75">
        <f>IF(H1857="USD",S1857*SolCotizacion!$J$18,S1857)</f>
        <v>1088000</v>
      </c>
      <c r="X1857" s="3">
        <f>ROUND(W1857/(1-VLOOKUP("Total porcentaje:",ResumenCotizacion!$F:$H,3,0)),2)</f>
        <v>1088000</v>
      </c>
      <c r="Y1857" s="3">
        <f t="shared" si="91"/>
        <v>0</v>
      </c>
    </row>
    <row r="1858" spans="1:25" ht="14.25" x14ac:dyDescent="0.2">
      <c r="A1858" s="18" t="str">
        <f t="shared" ref="A1858:A1921" si="93">D1858&amp;F1858&amp;E1858</f>
        <v>UT NimbitCanalIT-SW-02-06</v>
      </c>
      <c r="B1858" s="18" t="str">
        <f t="shared" ref="B1858:B1921" si="94">E1858&amp;F1858</f>
        <v>IT-SW-02-06Canal</v>
      </c>
      <c r="C1858"/>
      <c r="D1858" s="18" t="s">
        <v>3193</v>
      </c>
      <c r="E1858" t="s">
        <v>3125</v>
      </c>
      <c r="F1858" s="37" t="s">
        <v>3102</v>
      </c>
      <c r="G1858" s="18" t="str">
        <f t="shared" si="92"/>
        <v>UT Nimbit</v>
      </c>
      <c r="H1858" s="18" t="s">
        <v>91</v>
      </c>
      <c r="I1858" s="18" t="s">
        <v>75</v>
      </c>
      <c r="J1858" t="s">
        <v>3119</v>
      </c>
      <c r="K1858" t="s">
        <v>3120</v>
      </c>
      <c r="L1858" s="79" t="s">
        <v>90</v>
      </c>
      <c r="M1858" s="79" t="s">
        <v>3105</v>
      </c>
      <c r="N1858" s="37" t="s">
        <v>3116</v>
      </c>
      <c r="O1858" s="37" t="s">
        <v>3111</v>
      </c>
      <c r="P1858" s="37" t="s">
        <v>3108</v>
      </c>
      <c r="Q1858" s="43" t="s">
        <v>3125</v>
      </c>
      <c r="R1858" s="80" t="s">
        <v>3109</v>
      </c>
      <c r="S1858" s="42">
        <v>2703000</v>
      </c>
      <c r="T1858" s="84">
        <v>1</v>
      </c>
      <c r="U1858" s="83">
        <v>1</v>
      </c>
      <c r="V1858" s="45">
        <f>SUMIF(ResumenCotizacion!$C:$C,E1858,ResumenCotizacion!$P:$P)</f>
        <v>0</v>
      </c>
      <c r="W1858" s="75">
        <f>IF(H1858="USD",S1858*SolCotizacion!$J$18,S1858)</f>
        <v>2703000</v>
      </c>
      <c r="X1858" s="3">
        <f>ROUND(W1858/(1-VLOOKUP("Total porcentaje:",ResumenCotizacion!$F:$H,3,0)),2)</f>
        <v>2703000</v>
      </c>
      <c r="Y1858" s="3">
        <f t="shared" si="91"/>
        <v>0</v>
      </c>
    </row>
    <row r="1859" spans="1:25" ht="14.25" x14ac:dyDescent="0.2">
      <c r="A1859" s="18" t="str">
        <f t="shared" si="93"/>
        <v>UT NimbitCanalIT-SW-03-01</v>
      </c>
      <c r="B1859" s="18" t="str">
        <f t="shared" si="94"/>
        <v>IT-SW-03-01Canal</v>
      </c>
      <c r="C1859"/>
      <c r="D1859" s="18" t="s">
        <v>3193</v>
      </c>
      <c r="E1859" t="s">
        <v>3126</v>
      </c>
      <c r="F1859" s="37" t="s">
        <v>3102</v>
      </c>
      <c r="G1859" s="18" t="str">
        <f t="shared" si="92"/>
        <v>UT Nimbit</v>
      </c>
      <c r="H1859" s="18" t="s">
        <v>91</v>
      </c>
      <c r="I1859" s="18" t="s">
        <v>75</v>
      </c>
      <c r="J1859" t="s">
        <v>3127</v>
      </c>
      <c r="K1859" t="s">
        <v>3104</v>
      </c>
      <c r="L1859" s="79" t="s">
        <v>90</v>
      </c>
      <c r="M1859" s="79" t="s">
        <v>3105</v>
      </c>
      <c r="N1859" s="37" t="s">
        <v>3106</v>
      </c>
      <c r="O1859" s="37" t="s">
        <v>3107</v>
      </c>
      <c r="P1859" s="37" t="s">
        <v>3108</v>
      </c>
      <c r="Q1859" s="43" t="s">
        <v>3126</v>
      </c>
      <c r="R1859" s="80" t="s">
        <v>3109</v>
      </c>
      <c r="S1859" s="42">
        <v>1088000</v>
      </c>
      <c r="T1859" s="84">
        <v>1</v>
      </c>
      <c r="U1859" s="83">
        <v>1</v>
      </c>
      <c r="V1859" s="45">
        <f>SUMIF(ResumenCotizacion!$C:$C,E1859,ResumenCotizacion!$P:$P)</f>
        <v>0</v>
      </c>
      <c r="W1859" s="75">
        <f>IF(H1859="USD",S1859*SolCotizacion!$J$18,S1859)</f>
        <v>1088000</v>
      </c>
      <c r="X1859" s="3">
        <f>ROUND(W1859/(1-VLOOKUP("Total porcentaje:",ResumenCotizacion!$F:$H,3,0)),2)</f>
        <v>1088000</v>
      </c>
      <c r="Y1859" s="3">
        <f t="shared" ref="Y1859:Y1922" si="95">V1859*X1859</f>
        <v>0</v>
      </c>
    </row>
    <row r="1860" spans="1:25" ht="14.25" x14ac:dyDescent="0.2">
      <c r="A1860" s="18" t="str">
        <f t="shared" si="93"/>
        <v>UT NimbitCanalIT-SW-03-02</v>
      </c>
      <c r="B1860" s="18" t="str">
        <f t="shared" si="94"/>
        <v>IT-SW-03-02Canal</v>
      </c>
      <c r="C1860"/>
      <c r="D1860" s="18" t="s">
        <v>3193</v>
      </c>
      <c r="E1860" t="s">
        <v>3128</v>
      </c>
      <c r="F1860" s="37" t="s">
        <v>3102</v>
      </c>
      <c r="G1860" s="18" t="str">
        <f t="shared" si="92"/>
        <v>UT Nimbit</v>
      </c>
      <c r="H1860" s="18" t="s">
        <v>91</v>
      </c>
      <c r="I1860" s="18" t="s">
        <v>75</v>
      </c>
      <c r="J1860" t="s">
        <v>3127</v>
      </c>
      <c r="K1860" t="s">
        <v>3104</v>
      </c>
      <c r="L1860" s="79" t="s">
        <v>90</v>
      </c>
      <c r="M1860" s="79" t="s">
        <v>3105</v>
      </c>
      <c r="N1860" s="37" t="s">
        <v>3106</v>
      </c>
      <c r="O1860" s="37" t="s">
        <v>3111</v>
      </c>
      <c r="P1860" s="37" t="s">
        <v>3108</v>
      </c>
      <c r="Q1860" s="43" t="s">
        <v>3128</v>
      </c>
      <c r="R1860" s="80" t="s">
        <v>3109</v>
      </c>
      <c r="S1860" s="42">
        <v>2278000</v>
      </c>
      <c r="T1860" s="84">
        <v>1</v>
      </c>
      <c r="U1860" s="83">
        <v>1</v>
      </c>
      <c r="V1860" s="45">
        <f>SUMIF(ResumenCotizacion!$C:$C,E1860,ResumenCotizacion!$P:$P)</f>
        <v>0</v>
      </c>
      <c r="W1860" s="75">
        <f>IF(H1860="USD",S1860*SolCotizacion!$J$18,S1860)</f>
        <v>2278000</v>
      </c>
      <c r="X1860" s="3">
        <f>ROUND(W1860/(1-VLOOKUP("Total porcentaje:",ResumenCotizacion!$F:$H,3,0)),2)</f>
        <v>2278000</v>
      </c>
      <c r="Y1860" s="3">
        <f t="shared" si="95"/>
        <v>0</v>
      </c>
    </row>
    <row r="1861" spans="1:25" ht="14.25" x14ac:dyDescent="0.2">
      <c r="A1861" s="18" t="str">
        <f t="shared" si="93"/>
        <v>UT NimbitCanalIT-SW-03-03</v>
      </c>
      <c r="B1861" s="18" t="str">
        <f t="shared" si="94"/>
        <v>IT-SW-03-03Canal</v>
      </c>
      <c r="C1861"/>
      <c r="D1861" s="18" t="s">
        <v>3193</v>
      </c>
      <c r="E1861" t="s">
        <v>3129</v>
      </c>
      <c r="F1861" s="37" t="s">
        <v>3102</v>
      </c>
      <c r="G1861" s="18" t="str">
        <f t="shared" si="92"/>
        <v>UT Nimbit</v>
      </c>
      <c r="H1861" s="18" t="s">
        <v>91</v>
      </c>
      <c r="I1861" s="18" t="s">
        <v>75</v>
      </c>
      <c r="J1861" t="s">
        <v>3127</v>
      </c>
      <c r="K1861" t="s">
        <v>3104</v>
      </c>
      <c r="L1861" s="79" t="s">
        <v>90</v>
      </c>
      <c r="M1861" s="79" t="s">
        <v>3105</v>
      </c>
      <c r="N1861" s="37" t="s">
        <v>3113</v>
      </c>
      <c r="O1861" s="37" t="s">
        <v>3107</v>
      </c>
      <c r="P1861" s="37" t="s">
        <v>3108</v>
      </c>
      <c r="Q1861" s="43" t="s">
        <v>3129</v>
      </c>
      <c r="R1861" s="80" t="s">
        <v>3109</v>
      </c>
      <c r="S1861" s="42">
        <v>1088000</v>
      </c>
      <c r="T1861" s="84">
        <v>1</v>
      </c>
      <c r="U1861" s="83">
        <v>1</v>
      </c>
      <c r="V1861" s="45">
        <f>SUMIF(ResumenCotizacion!$C:$C,E1861,ResumenCotizacion!$P:$P)</f>
        <v>0</v>
      </c>
      <c r="W1861" s="75">
        <f>IF(H1861="USD",S1861*SolCotizacion!$J$18,S1861)</f>
        <v>1088000</v>
      </c>
      <c r="X1861" s="3">
        <f>ROUND(W1861/(1-VLOOKUP("Total porcentaje:",ResumenCotizacion!$F:$H,3,0)),2)</f>
        <v>1088000</v>
      </c>
      <c r="Y1861" s="3">
        <f t="shared" si="95"/>
        <v>0</v>
      </c>
    </row>
    <row r="1862" spans="1:25" ht="14.25" x14ac:dyDescent="0.2">
      <c r="A1862" s="18" t="str">
        <f t="shared" si="93"/>
        <v>UT NimbitCanalIT-SW-03-04</v>
      </c>
      <c r="B1862" s="18" t="str">
        <f t="shared" si="94"/>
        <v>IT-SW-03-04Canal</v>
      </c>
      <c r="C1862"/>
      <c r="D1862" s="18" t="s">
        <v>3193</v>
      </c>
      <c r="E1862" t="s">
        <v>3130</v>
      </c>
      <c r="F1862" s="37" t="s">
        <v>3102</v>
      </c>
      <c r="G1862" s="18" t="str">
        <f t="shared" si="92"/>
        <v>UT Nimbit</v>
      </c>
      <c r="H1862" s="18" t="s">
        <v>91</v>
      </c>
      <c r="I1862" s="18" t="s">
        <v>75</v>
      </c>
      <c r="J1862" t="s">
        <v>3127</v>
      </c>
      <c r="K1862" t="s">
        <v>3104</v>
      </c>
      <c r="L1862" s="79" t="s">
        <v>90</v>
      </c>
      <c r="M1862" s="79" t="s">
        <v>3105</v>
      </c>
      <c r="N1862" s="37" t="s">
        <v>3113</v>
      </c>
      <c r="O1862" s="37" t="s">
        <v>3111</v>
      </c>
      <c r="P1862" s="37" t="s">
        <v>3108</v>
      </c>
      <c r="Q1862" s="43" t="s">
        <v>3130</v>
      </c>
      <c r="R1862" s="80" t="s">
        <v>3109</v>
      </c>
      <c r="S1862" s="42">
        <v>2278000</v>
      </c>
      <c r="T1862" s="84">
        <v>1</v>
      </c>
      <c r="U1862" s="83">
        <v>1</v>
      </c>
      <c r="V1862" s="45">
        <f>SUMIF(ResumenCotizacion!$C:$C,E1862,ResumenCotizacion!$P:$P)</f>
        <v>0</v>
      </c>
      <c r="W1862" s="75">
        <f>IF(H1862="USD",S1862*SolCotizacion!$J$18,S1862)</f>
        <v>2278000</v>
      </c>
      <c r="X1862" s="3">
        <f>ROUND(W1862/(1-VLOOKUP("Total porcentaje:",ResumenCotizacion!$F:$H,3,0)),2)</f>
        <v>2278000</v>
      </c>
      <c r="Y1862" s="3">
        <f t="shared" si="95"/>
        <v>0</v>
      </c>
    </row>
    <row r="1863" spans="1:25" ht="14.25" x14ac:dyDescent="0.2">
      <c r="A1863" s="18" t="str">
        <f t="shared" si="93"/>
        <v>UT NimbitCanalIT-SW-03-05</v>
      </c>
      <c r="B1863" s="18" t="str">
        <f t="shared" si="94"/>
        <v>IT-SW-03-05Canal</v>
      </c>
      <c r="C1863"/>
      <c r="D1863" s="18" t="s">
        <v>3193</v>
      </c>
      <c r="E1863" t="s">
        <v>3131</v>
      </c>
      <c r="F1863" s="37" t="s">
        <v>3102</v>
      </c>
      <c r="G1863" s="18" t="str">
        <f t="shared" si="92"/>
        <v>UT Nimbit</v>
      </c>
      <c r="H1863" s="18" t="s">
        <v>91</v>
      </c>
      <c r="I1863" s="18" t="s">
        <v>75</v>
      </c>
      <c r="J1863" t="s">
        <v>3127</v>
      </c>
      <c r="K1863" t="s">
        <v>3104</v>
      </c>
      <c r="L1863" s="79" t="s">
        <v>90</v>
      </c>
      <c r="M1863" s="79" t="s">
        <v>3105</v>
      </c>
      <c r="N1863" s="37" t="s">
        <v>3116</v>
      </c>
      <c r="O1863" s="37" t="s">
        <v>3107</v>
      </c>
      <c r="P1863" s="37" t="s">
        <v>3108</v>
      </c>
      <c r="Q1863" s="43" t="s">
        <v>3131</v>
      </c>
      <c r="R1863" s="80" t="s">
        <v>3109</v>
      </c>
      <c r="S1863" s="42">
        <v>1088000</v>
      </c>
      <c r="T1863" s="84">
        <v>1</v>
      </c>
      <c r="U1863" s="83">
        <v>1</v>
      </c>
      <c r="V1863" s="45">
        <f>SUMIF(ResumenCotizacion!$C:$C,E1863,ResumenCotizacion!$P:$P)</f>
        <v>0</v>
      </c>
      <c r="W1863" s="75">
        <f>IF(H1863="USD",S1863*SolCotizacion!$J$18,S1863)</f>
        <v>1088000</v>
      </c>
      <c r="X1863" s="3">
        <f>ROUND(W1863/(1-VLOOKUP("Total porcentaje:",ResumenCotizacion!$F:$H,3,0)),2)</f>
        <v>1088000</v>
      </c>
      <c r="Y1863" s="3">
        <f t="shared" si="95"/>
        <v>0</v>
      </c>
    </row>
    <row r="1864" spans="1:25" ht="14.25" x14ac:dyDescent="0.2">
      <c r="A1864" s="18" t="str">
        <f t="shared" si="93"/>
        <v>UT NimbitCanalIT-SW-03-06</v>
      </c>
      <c r="B1864" s="18" t="str">
        <f t="shared" si="94"/>
        <v>IT-SW-03-06Canal</v>
      </c>
      <c r="C1864"/>
      <c r="D1864" s="18" t="s">
        <v>3193</v>
      </c>
      <c r="E1864" t="s">
        <v>3132</v>
      </c>
      <c r="F1864" s="37" t="s">
        <v>3102</v>
      </c>
      <c r="G1864" s="18" t="str">
        <f t="shared" si="92"/>
        <v>UT Nimbit</v>
      </c>
      <c r="H1864" s="18" t="s">
        <v>91</v>
      </c>
      <c r="I1864" s="18" t="s">
        <v>75</v>
      </c>
      <c r="J1864" t="s">
        <v>3127</v>
      </c>
      <c r="K1864" t="s">
        <v>3104</v>
      </c>
      <c r="L1864" s="79" t="s">
        <v>90</v>
      </c>
      <c r="M1864" s="79" t="s">
        <v>3105</v>
      </c>
      <c r="N1864" s="37" t="s">
        <v>3116</v>
      </c>
      <c r="O1864" s="37" t="s">
        <v>3111</v>
      </c>
      <c r="P1864" s="37" t="s">
        <v>3108</v>
      </c>
      <c r="Q1864" s="43" t="s">
        <v>3132</v>
      </c>
      <c r="R1864" s="80" t="s">
        <v>3109</v>
      </c>
      <c r="S1864" s="42">
        <v>2703000</v>
      </c>
      <c r="T1864" s="84">
        <v>1</v>
      </c>
      <c r="U1864" s="83">
        <v>1</v>
      </c>
      <c r="V1864" s="45">
        <f>SUMIF(ResumenCotizacion!$C:$C,E1864,ResumenCotizacion!$P:$P)</f>
        <v>0</v>
      </c>
      <c r="W1864" s="75">
        <f>IF(H1864="USD",S1864*SolCotizacion!$J$18,S1864)</f>
        <v>2703000</v>
      </c>
      <c r="X1864" s="3">
        <f>ROUND(W1864/(1-VLOOKUP("Total porcentaje:",ResumenCotizacion!$F:$H,3,0)),2)</f>
        <v>2703000</v>
      </c>
      <c r="Y1864" s="3">
        <f t="shared" si="95"/>
        <v>0</v>
      </c>
    </row>
    <row r="1865" spans="1:25" ht="14.25" x14ac:dyDescent="0.2">
      <c r="A1865" s="18" t="str">
        <f t="shared" si="93"/>
        <v>UT NimbitCanalIT-SW-04-01</v>
      </c>
      <c r="B1865" s="18" t="str">
        <f t="shared" si="94"/>
        <v>IT-SW-04-01Canal</v>
      </c>
      <c r="C1865"/>
      <c r="D1865" s="18" t="s">
        <v>3193</v>
      </c>
      <c r="E1865" t="s">
        <v>3133</v>
      </c>
      <c r="F1865" s="37" t="s">
        <v>3102</v>
      </c>
      <c r="G1865" s="18" t="str">
        <f t="shared" si="92"/>
        <v>UT Nimbit</v>
      </c>
      <c r="H1865" s="18" t="s">
        <v>91</v>
      </c>
      <c r="I1865" s="18" t="s">
        <v>75</v>
      </c>
      <c r="J1865" t="s">
        <v>3134</v>
      </c>
      <c r="K1865" t="s">
        <v>3120</v>
      </c>
      <c r="L1865" s="79" t="s">
        <v>90</v>
      </c>
      <c r="M1865" s="79" t="s">
        <v>3105</v>
      </c>
      <c r="N1865" s="37" t="s">
        <v>3106</v>
      </c>
      <c r="O1865" s="37" t="s">
        <v>3107</v>
      </c>
      <c r="P1865" s="37" t="s">
        <v>3108</v>
      </c>
      <c r="Q1865" s="43" t="s">
        <v>3133</v>
      </c>
      <c r="R1865" s="80" t="s">
        <v>3109</v>
      </c>
      <c r="S1865" s="42">
        <v>1088000</v>
      </c>
      <c r="T1865" s="84">
        <v>1</v>
      </c>
      <c r="U1865" s="83">
        <v>1</v>
      </c>
      <c r="V1865" s="45">
        <f>SUMIF(ResumenCotizacion!$C:$C,E1865,ResumenCotizacion!$P:$P)</f>
        <v>0</v>
      </c>
      <c r="W1865" s="75">
        <f>IF(H1865="USD",S1865*SolCotizacion!$J$18,S1865)</f>
        <v>1088000</v>
      </c>
      <c r="X1865" s="3">
        <f>ROUND(W1865/(1-VLOOKUP("Total porcentaje:",ResumenCotizacion!$F:$H,3,0)),2)</f>
        <v>1088000</v>
      </c>
      <c r="Y1865" s="3">
        <f t="shared" si="95"/>
        <v>0</v>
      </c>
    </row>
    <row r="1866" spans="1:25" ht="14.25" x14ac:dyDescent="0.2">
      <c r="A1866" s="18" t="str">
        <f t="shared" si="93"/>
        <v>UT NimbitCanalIT-SW-04-02</v>
      </c>
      <c r="B1866" s="18" t="str">
        <f t="shared" si="94"/>
        <v>IT-SW-04-02Canal</v>
      </c>
      <c r="C1866"/>
      <c r="D1866" s="18" t="s">
        <v>3193</v>
      </c>
      <c r="E1866" t="s">
        <v>3135</v>
      </c>
      <c r="F1866" s="37" t="s">
        <v>3102</v>
      </c>
      <c r="G1866" s="18" t="str">
        <f t="shared" si="92"/>
        <v>UT Nimbit</v>
      </c>
      <c r="H1866" s="18" t="s">
        <v>91</v>
      </c>
      <c r="I1866" s="18" t="s">
        <v>75</v>
      </c>
      <c r="J1866" t="s">
        <v>3134</v>
      </c>
      <c r="K1866" t="s">
        <v>3120</v>
      </c>
      <c r="L1866" s="79" t="s">
        <v>90</v>
      </c>
      <c r="M1866" s="79" t="s">
        <v>3105</v>
      </c>
      <c r="N1866" s="37" t="s">
        <v>3106</v>
      </c>
      <c r="O1866" s="37" t="s">
        <v>3111</v>
      </c>
      <c r="P1866" s="37" t="s">
        <v>3108</v>
      </c>
      <c r="Q1866" s="43" t="s">
        <v>3135</v>
      </c>
      <c r="R1866" s="80" t="s">
        <v>3109</v>
      </c>
      <c r="S1866" s="42">
        <v>2278000</v>
      </c>
      <c r="T1866" s="84">
        <v>1</v>
      </c>
      <c r="U1866" s="83">
        <v>1</v>
      </c>
      <c r="V1866" s="45">
        <f>SUMIF(ResumenCotizacion!$C:$C,E1866,ResumenCotizacion!$P:$P)</f>
        <v>0</v>
      </c>
      <c r="W1866" s="75">
        <f>IF(H1866="USD",S1866*SolCotizacion!$J$18,S1866)</f>
        <v>2278000</v>
      </c>
      <c r="X1866" s="3">
        <f>ROUND(W1866/(1-VLOOKUP("Total porcentaje:",ResumenCotizacion!$F:$H,3,0)),2)</f>
        <v>2278000</v>
      </c>
      <c r="Y1866" s="3">
        <f t="shared" si="95"/>
        <v>0</v>
      </c>
    </row>
    <row r="1867" spans="1:25" ht="14.25" x14ac:dyDescent="0.2">
      <c r="A1867" s="18" t="str">
        <f t="shared" si="93"/>
        <v>UT NimbitCanalIT-SW-04-03</v>
      </c>
      <c r="B1867" s="18" t="str">
        <f t="shared" si="94"/>
        <v>IT-SW-04-03Canal</v>
      </c>
      <c r="C1867"/>
      <c r="D1867" s="18" t="s">
        <v>3193</v>
      </c>
      <c r="E1867" t="s">
        <v>3136</v>
      </c>
      <c r="F1867" s="37" t="s">
        <v>3102</v>
      </c>
      <c r="G1867" s="18" t="str">
        <f t="shared" si="92"/>
        <v>UT Nimbit</v>
      </c>
      <c r="H1867" s="18" t="s">
        <v>91</v>
      </c>
      <c r="I1867" s="18" t="s">
        <v>75</v>
      </c>
      <c r="J1867" t="s">
        <v>3134</v>
      </c>
      <c r="K1867" t="s">
        <v>3120</v>
      </c>
      <c r="L1867" s="79" t="s">
        <v>90</v>
      </c>
      <c r="M1867" s="79" t="s">
        <v>3105</v>
      </c>
      <c r="N1867" s="37" t="s">
        <v>3113</v>
      </c>
      <c r="O1867" s="37" t="s">
        <v>3107</v>
      </c>
      <c r="P1867" s="37" t="s">
        <v>3108</v>
      </c>
      <c r="Q1867" s="43" t="s">
        <v>3136</v>
      </c>
      <c r="R1867" s="80" t="s">
        <v>3109</v>
      </c>
      <c r="S1867" s="42">
        <v>1088000</v>
      </c>
      <c r="T1867" s="84">
        <v>1</v>
      </c>
      <c r="U1867" s="83">
        <v>1</v>
      </c>
      <c r="V1867" s="45">
        <f>SUMIF(ResumenCotizacion!$C:$C,E1867,ResumenCotizacion!$P:$P)</f>
        <v>0</v>
      </c>
      <c r="W1867" s="75">
        <f>IF(H1867="USD",S1867*SolCotizacion!$J$18,S1867)</f>
        <v>1088000</v>
      </c>
      <c r="X1867" s="3">
        <f>ROUND(W1867/(1-VLOOKUP("Total porcentaje:",ResumenCotizacion!$F:$H,3,0)),2)</f>
        <v>1088000</v>
      </c>
      <c r="Y1867" s="3">
        <f t="shared" si="95"/>
        <v>0</v>
      </c>
    </row>
    <row r="1868" spans="1:25" ht="14.25" x14ac:dyDescent="0.2">
      <c r="A1868" s="18" t="str">
        <f t="shared" si="93"/>
        <v>UT NimbitCanalIT-SW-04-04</v>
      </c>
      <c r="B1868" s="18" t="str">
        <f t="shared" si="94"/>
        <v>IT-SW-04-04Canal</v>
      </c>
      <c r="C1868"/>
      <c r="D1868" s="18" t="s">
        <v>3193</v>
      </c>
      <c r="E1868" t="s">
        <v>3137</v>
      </c>
      <c r="F1868" s="37" t="s">
        <v>3102</v>
      </c>
      <c r="G1868" s="18" t="str">
        <f t="shared" si="92"/>
        <v>UT Nimbit</v>
      </c>
      <c r="H1868" s="18" t="s">
        <v>91</v>
      </c>
      <c r="I1868" s="18" t="s">
        <v>75</v>
      </c>
      <c r="J1868" t="s">
        <v>3134</v>
      </c>
      <c r="K1868" t="s">
        <v>3120</v>
      </c>
      <c r="L1868" s="79" t="s">
        <v>90</v>
      </c>
      <c r="M1868" s="79" t="s">
        <v>3105</v>
      </c>
      <c r="N1868" s="37" t="s">
        <v>3113</v>
      </c>
      <c r="O1868" s="37" t="s">
        <v>3111</v>
      </c>
      <c r="P1868" s="37" t="s">
        <v>3108</v>
      </c>
      <c r="Q1868" s="43" t="s">
        <v>3137</v>
      </c>
      <c r="R1868" s="80" t="s">
        <v>3109</v>
      </c>
      <c r="S1868" s="42">
        <v>2278000</v>
      </c>
      <c r="T1868" s="84">
        <v>1</v>
      </c>
      <c r="U1868" s="83">
        <v>1</v>
      </c>
      <c r="V1868" s="45">
        <f>SUMIF(ResumenCotizacion!$C:$C,E1868,ResumenCotizacion!$P:$P)</f>
        <v>0</v>
      </c>
      <c r="W1868" s="75">
        <f>IF(H1868="USD",S1868*SolCotizacion!$J$18,S1868)</f>
        <v>2278000</v>
      </c>
      <c r="X1868" s="3">
        <f>ROUND(W1868/(1-VLOOKUP("Total porcentaje:",ResumenCotizacion!$F:$H,3,0)),2)</f>
        <v>2278000</v>
      </c>
      <c r="Y1868" s="3">
        <f t="shared" si="95"/>
        <v>0</v>
      </c>
    </row>
    <row r="1869" spans="1:25" ht="14.25" x14ac:dyDescent="0.2">
      <c r="A1869" s="18" t="str">
        <f t="shared" si="93"/>
        <v>UT NimbitCanalIT-SW-04-05</v>
      </c>
      <c r="B1869" s="18" t="str">
        <f t="shared" si="94"/>
        <v>IT-SW-04-05Canal</v>
      </c>
      <c r="C1869"/>
      <c r="D1869" s="18" t="s">
        <v>3193</v>
      </c>
      <c r="E1869" t="s">
        <v>3138</v>
      </c>
      <c r="F1869" s="37" t="s">
        <v>3102</v>
      </c>
      <c r="G1869" s="18" t="str">
        <f t="shared" si="92"/>
        <v>UT Nimbit</v>
      </c>
      <c r="H1869" s="18" t="s">
        <v>91</v>
      </c>
      <c r="I1869" s="18" t="s">
        <v>75</v>
      </c>
      <c r="J1869" t="s">
        <v>3134</v>
      </c>
      <c r="K1869" t="s">
        <v>3120</v>
      </c>
      <c r="L1869" s="79" t="s">
        <v>90</v>
      </c>
      <c r="M1869" s="79" t="s">
        <v>3105</v>
      </c>
      <c r="N1869" s="37" t="s">
        <v>3116</v>
      </c>
      <c r="O1869" s="37" t="s">
        <v>3107</v>
      </c>
      <c r="P1869" s="37" t="s">
        <v>3108</v>
      </c>
      <c r="Q1869" s="43" t="s">
        <v>3138</v>
      </c>
      <c r="R1869" s="80" t="s">
        <v>3109</v>
      </c>
      <c r="S1869" s="42">
        <v>1088000</v>
      </c>
      <c r="T1869" s="84">
        <v>1</v>
      </c>
      <c r="U1869" s="83">
        <v>1</v>
      </c>
      <c r="V1869" s="45">
        <f>SUMIF(ResumenCotizacion!$C:$C,E1869,ResumenCotizacion!$P:$P)</f>
        <v>0</v>
      </c>
      <c r="W1869" s="75">
        <f>IF(H1869="USD",S1869*SolCotizacion!$J$18,S1869)</f>
        <v>1088000</v>
      </c>
      <c r="X1869" s="3">
        <f>ROUND(W1869/(1-VLOOKUP("Total porcentaje:",ResumenCotizacion!$F:$H,3,0)),2)</f>
        <v>1088000</v>
      </c>
      <c r="Y1869" s="3">
        <f t="shared" si="95"/>
        <v>0</v>
      </c>
    </row>
    <row r="1870" spans="1:25" ht="14.25" x14ac:dyDescent="0.2">
      <c r="A1870" s="18" t="str">
        <f t="shared" si="93"/>
        <v>UT NimbitCanalIT-SW-04-06</v>
      </c>
      <c r="B1870" s="18" t="str">
        <f t="shared" si="94"/>
        <v>IT-SW-04-06Canal</v>
      </c>
      <c r="C1870"/>
      <c r="D1870" s="18" t="s">
        <v>3193</v>
      </c>
      <c r="E1870" t="s">
        <v>3139</v>
      </c>
      <c r="F1870" s="37" t="s">
        <v>3102</v>
      </c>
      <c r="G1870" s="18" t="str">
        <f t="shared" si="92"/>
        <v>UT Nimbit</v>
      </c>
      <c r="H1870" s="18" t="s">
        <v>91</v>
      </c>
      <c r="I1870" s="18" t="s">
        <v>75</v>
      </c>
      <c r="J1870" t="s">
        <v>3134</v>
      </c>
      <c r="K1870" t="s">
        <v>3120</v>
      </c>
      <c r="L1870" s="79" t="s">
        <v>90</v>
      </c>
      <c r="M1870" s="79" t="s">
        <v>3105</v>
      </c>
      <c r="N1870" s="37" t="s">
        <v>3116</v>
      </c>
      <c r="O1870" s="37" t="s">
        <v>3111</v>
      </c>
      <c r="P1870" s="37" t="s">
        <v>3108</v>
      </c>
      <c r="Q1870" s="43" t="s">
        <v>3139</v>
      </c>
      <c r="R1870" s="80" t="s">
        <v>3109</v>
      </c>
      <c r="S1870" s="42">
        <v>2703000</v>
      </c>
      <c r="T1870" s="84">
        <v>1</v>
      </c>
      <c r="U1870" s="83">
        <v>1</v>
      </c>
      <c r="V1870" s="45">
        <f>SUMIF(ResumenCotizacion!$C:$C,E1870,ResumenCotizacion!$P:$P)</f>
        <v>0</v>
      </c>
      <c r="W1870" s="75">
        <f>IF(H1870="USD",S1870*SolCotizacion!$J$18,S1870)</f>
        <v>2703000</v>
      </c>
      <c r="X1870" s="3">
        <f>ROUND(W1870/(1-VLOOKUP("Total porcentaje:",ResumenCotizacion!$F:$H,3,0)),2)</f>
        <v>2703000</v>
      </c>
      <c r="Y1870" s="3">
        <f t="shared" si="95"/>
        <v>0</v>
      </c>
    </row>
    <row r="1871" spans="1:25" ht="14.25" x14ac:dyDescent="0.2">
      <c r="A1871" s="18" t="str">
        <f t="shared" si="93"/>
        <v>UT NimbitCanalIT-SW-05-01</v>
      </c>
      <c r="B1871" s="18" t="str">
        <f t="shared" si="94"/>
        <v>IT-SW-05-01Canal</v>
      </c>
      <c r="C1871"/>
      <c r="D1871" s="18" t="s">
        <v>3193</v>
      </c>
      <c r="E1871" t="s">
        <v>3140</v>
      </c>
      <c r="F1871" s="37" t="s">
        <v>3102</v>
      </c>
      <c r="G1871" s="18" t="str">
        <f t="shared" ref="G1871:G1906" si="96">D1871</f>
        <v>UT Nimbit</v>
      </c>
      <c r="H1871" s="18" t="s">
        <v>91</v>
      </c>
      <c r="I1871" s="18" t="s">
        <v>75</v>
      </c>
      <c r="J1871" t="s">
        <v>3141</v>
      </c>
      <c r="K1871" t="s">
        <v>3142</v>
      </c>
      <c r="L1871" s="79" t="s">
        <v>90</v>
      </c>
      <c r="M1871" s="79" t="s">
        <v>3105</v>
      </c>
      <c r="N1871" s="37" t="s">
        <v>3106</v>
      </c>
      <c r="O1871" s="37" t="s">
        <v>3107</v>
      </c>
      <c r="P1871" s="37" t="s">
        <v>3143</v>
      </c>
      <c r="Q1871" s="43" t="s">
        <v>3140</v>
      </c>
      <c r="R1871" s="80" t="s">
        <v>3109</v>
      </c>
      <c r="S1871" s="42">
        <v>2720000</v>
      </c>
      <c r="T1871" s="84">
        <v>1</v>
      </c>
      <c r="U1871" s="83">
        <v>1</v>
      </c>
      <c r="V1871" s="45">
        <f>SUMIF(ResumenCotizacion!$C:$C,E1871,ResumenCotizacion!$P:$P)</f>
        <v>0</v>
      </c>
      <c r="W1871" s="75">
        <f>IF(H1871="USD",S1871*SolCotizacion!$J$18,S1871)</f>
        <v>2720000</v>
      </c>
      <c r="X1871" s="3">
        <f>ROUND(W1871/(1-VLOOKUP("Total porcentaje:",ResumenCotizacion!$F:$H,3,0)),2)</f>
        <v>2720000</v>
      </c>
      <c r="Y1871" s="3">
        <f t="shared" si="95"/>
        <v>0</v>
      </c>
    </row>
    <row r="1872" spans="1:25" ht="14.25" x14ac:dyDescent="0.2">
      <c r="A1872" s="18" t="str">
        <f t="shared" si="93"/>
        <v>UT NimbitCanalIT-SW-05-02</v>
      </c>
      <c r="B1872" s="18" t="str">
        <f t="shared" si="94"/>
        <v>IT-SW-05-02Canal</v>
      </c>
      <c r="C1872"/>
      <c r="D1872" s="18" t="s">
        <v>3193</v>
      </c>
      <c r="E1872" t="s">
        <v>3144</v>
      </c>
      <c r="F1872" s="37" t="s">
        <v>3102</v>
      </c>
      <c r="G1872" s="18" t="str">
        <f t="shared" si="96"/>
        <v>UT Nimbit</v>
      </c>
      <c r="H1872" s="18" t="s">
        <v>91</v>
      </c>
      <c r="I1872" s="18" t="s">
        <v>75</v>
      </c>
      <c r="J1872" t="s">
        <v>3141</v>
      </c>
      <c r="K1872" t="s">
        <v>3142</v>
      </c>
      <c r="L1872" s="79" t="s">
        <v>90</v>
      </c>
      <c r="M1872" s="79" t="s">
        <v>3105</v>
      </c>
      <c r="N1872" s="37" t="s">
        <v>3106</v>
      </c>
      <c r="O1872" s="37" t="s">
        <v>3111</v>
      </c>
      <c r="P1872" s="37" t="s">
        <v>3143</v>
      </c>
      <c r="Q1872" s="43" t="s">
        <v>3144</v>
      </c>
      <c r="R1872" s="80" t="s">
        <v>3109</v>
      </c>
      <c r="S1872" s="42">
        <v>3910000</v>
      </c>
      <c r="T1872" s="84">
        <v>1</v>
      </c>
      <c r="U1872" s="83">
        <v>1</v>
      </c>
      <c r="V1872" s="45">
        <f>SUMIF(ResumenCotizacion!$C:$C,E1872,ResumenCotizacion!$P:$P)</f>
        <v>0</v>
      </c>
      <c r="W1872" s="75">
        <f>IF(H1872="USD",S1872*SolCotizacion!$J$18,S1872)</f>
        <v>3910000</v>
      </c>
      <c r="X1872" s="3">
        <f>ROUND(W1872/(1-VLOOKUP("Total porcentaje:",ResumenCotizacion!$F:$H,3,0)),2)</f>
        <v>3910000</v>
      </c>
      <c r="Y1872" s="3">
        <f t="shared" si="95"/>
        <v>0</v>
      </c>
    </row>
    <row r="1873" spans="1:25" ht="14.25" x14ac:dyDescent="0.2">
      <c r="A1873" s="18" t="str">
        <f t="shared" si="93"/>
        <v>UT NimbitCanalIT-SW-05-03</v>
      </c>
      <c r="B1873" s="18" t="str">
        <f t="shared" si="94"/>
        <v>IT-SW-05-03Canal</v>
      </c>
      <c r="C1873"/>
      <c r="D1873" s="18" t="s">
        <v>3193</v>
      </c>
      <c r="E1873" t="s">
        <v>3145</v>
      </c>
      <c r="F1873" s="37" t="s">
        <v>3102</v>
      </c>
      <c r="G1873" s="18" t="str">
        <f t="shared" si="96"/>
        <v>UT Nimbit</v>
      </c>
      <c r="H1873" s="18" t="s">
        <v>91</v>
      </c>
      <c r="I1873" s="18" t="s">
        <v>75</v>
      </c>
      <c r="J1873" t="s">
        <v>3141</v>
      </c>
      <c r="K1873" t="s">
        <v>3142</v>
      </c>
      <c r="L1873" s="79" t="s">
        <v>90</v>
      </c>
      <c r="M1873" s="79" t="s">
        <v>3105</v>
      </c>
      <c r="N1873" s="37" t="s">
        <v>3113</v>
      </c>
      <c r="O1873" s="37" t="s">
        <v>3107</v>
      </c>
      <c r="P1873" s="37" t="s">
        <v>3143</v>
      </c>
      <c r="Q1873" s="43" t="s">
        <v>3145</v>
      </c>
      <c r="R1873" s="80" t="s">
        <v>3109</v>
      </c>
      <c r="S1873" s="42">
        <v>2720000</v>
      </c>
      <c r="T1873" s="84">
        <v>1</v>
      </c>
      <c r="U1873" s="83">
        <v>1</v>
      </c>
      <c r="V1873" s="45">
        <f>SUMIF(ResumenCotizacion!$C:$C,E1873,ResumenCotizacion!$P:$P)</f>
        <v>0</v>
      </c>
      <c r="W1873" s="75">
        <f>IF(H1873="USD",S1873*SolCotizacion!$J$18,S1873)</f>
        <v>2720000</v>
      </c>
      <c r="X1873" s="3">
        <f>ROUND(W1873/(1-VLOOKUP("Total porcentaje:",ResumenCotizacion!$F:$H,3,0)),2)</f>
        <v>2720000</v>
      </c>
      <c r="Y1873" s="3">
        <f t="shared" si="95"/>
        <v>0</v>
      </c>
    </row>
    <row r="1874" spans="1:25" ht="14.25" x14ac:dyDescent="0.2">
      <c r="A1874" s="18" t="str">
        <f t="shared" si="93"/>
        <v>UT NimbitCanalIT-SW-05-04</v>
      </c>
      <c r="B1874" s="18" t="str">
        <f t="shared" si="94"/>
        <v>IT-SW-05-04Canal</v>
      </c>
      <c r="C1874"/>
      <c r="D1874" s="18" t="s">
        <v>3193</v>
      </c>
      <c r="E1874" t="s">
        <v>3146</v>
      </c>
      <c r="F1874" s="37" t="s">
        <v>3102</v>
      </c>
      <c r="G1874" s="18" t="str">
        <f t="shared" si="96"/>
        <v>UT Nimbit</v>
      </c>
      <c r="H1874" s="18" t="s">
        <v>91</v>
      </c>
      <c r="I1874" s="18" t="s">
        <v>75</v>
      </c>
      <c r="J1874" t="s">
        <v>3141</v>
      </c>
      <c r="K1874" t="s">
        <v>3142</v>
      </c>
      <c r="L1874" s="79" t="s">
        <v>90</v>
      </c>
      <c r="M1874" s="79" t="s">
        <v>3105</v>
      </c>
      <c r="N1874" s="37" t="s">
        <v>3113</v>
      </c>
      <c r="O1874" s="37" t="s">
        <v>3111</v>
      </c>
      <c r="P1874" s="37" t="s">
        <v>3143</v>
      </c>
      <c r="Q1874" s="43" t="s">
        <v>3146</v>
      </c>
      <c r="R1874" s="80" t="s">
        <v>3109</v>
      </c>
      <c r="S1874" s="42">
        <v>3910000</v>
      </c>
      <c r="T1874" s="84">
        <v>1</v>
      </c>
      <c r="U1874" s="83">
        <v>1</v>
      </c>
      <c r="V1874" s="45">
        <f>SUMIF(ResumenCotizacion!$C:$C,E1874,ResumenCotizacion!$P:$P)</f>
        <v>0</v>
      </c>
      <c r="W1874" s="75">
        <f>IF(H1874="USD",S1874*SolCotizacion!$J$18,S1874)</f>
        <v>3910000</v>
      </c>
      <c r="X1874" s="3">
        <f>ROUND(W1874/(1-VLOOKUP("Total porcentaje:",ResumenCotizacion!$F:$H,3,0)),2)</f>
        <v>3910000</v>
      </c>
      <c r="Y1874" s="3">
        <f t="shared" si="95"/>
        <v>0</v>
      </c>
    </row>
    <row r="1875" spans="1:25" ht="14.25" x14ac:dyDescent="0.2">
      <c r="A1875" s="18" t="str">
        <f t="shared" si="93"/>
        <v>UT NimbitCanalIT-SW-05-05</v>
      </c>
      <c r="B1875" s="18" t="str">
        <f t="shared" si="94"/>
        <v>IT-SW-05-05Canal</v>
      </c>
      <c r="C1875"/>
      <c r="D1875" s="18" t="s">
        <v>3193</v>
      </c>
      <c r="E1875" t="s">
        <v>3147</v>
      </c>
      <c r="F1875" s="37" t="s">
        <v>3102</v>
      </c>
      <c r="G1875" s="18" t="str">
        <f t="shared" si="96"/>
        <v>UT Nimbit</v>
      </c>
      <c r="H1875" s="18" t="s">
        <v>91</v>
      </c>
      <c r="I1875" s="18" t="s">
        <v>75</v>
      </c>
      <c r="J1875" t="s">
        <v>3141</v>
      </c>
      <c r="K1875" t="s">
        <v>3142</v>
      </c>
      <c r="L1875" s="79" t="s">
        <v>90</v>
      </c>
      <c r="M1875" s="79" t="s">
        <v>3105</v>
      </c>
      <c r="N1875" s="37" t="s">
        <v>3116</v>
      </c>
      <c r="O1875" s="37" t="s">
        <v>3107</v>
      </c>
      <c r="P1875" s="37" t="s">
        <v>3143</v>
      </c>
      <c r="Q1875" s="43" t="s">
        <v>3147</v>
      </c>
      <c r="R1875" s="80" t="s">
        <v>3109</v>
      </c>
      <c r="S1875" s="42">
        <v>2720000</v>
      </c>
      <c r="T1875" s="84">
        <v>1</v>
      </c>
      <c r="U1875" s="83">
        <v>1</v>
      </c>
      <c r="V1875" s="45">
        <f>SUMIF(ResumenCotizacion!$C:$C,E1875,ResumenCotizacion!$P:$P)</f>
        <v>0</v>
      </c>
      <c r="W1875" s="75">
        <f>IF(H1875="USD",S1875*SolCotizacion!$J$18,S1875)</f>
        <v>2720000</v>
      </c>
      <c r="X1875" s="3">
        <f>ROUND(W1875/(1-VLOOKUP("Total porcentaje:",ResumenCotizacion!$F:$H,3,0)),2)</f>
        <v>2720000</v>
      </c>
      <c r="Y1875" s="3">
        <f t="shared" si="95"/>
        <v>0</v>
      </c>
    </row>
    <row r="1876" spans="1:25" ht="14.25" x14ac:dyDescent="0.2">
      <c r="A1876" s="18" t="str">
        <f t="shared" si="93"/>
        <v>UT NimbitCanalIT-SW-05-06</v>
      </c>
      <c r="B1876" s="18" t="str">
        <f t="shared" si="94"/>
        <v>IT-SW-05-06Canal</v>
      </c>
      <c r="C1876"/>
      <c r="D1876" s="18" t="s">
        <v>3193</v>
      </c>
      <c r="E1876" t="s">
        <v>3148</v>
      </c>
      <c r="F1876" s="37" t="s">
        <v>3102</v>
      </c>
      <c r="G1876" s="18" t="str">
        <f t="shared" si="96"/>
        <v>UT Nimbit</v>
      </c>
      <c r="H1876" s="18" t="s">
        <v>91</v>
      </c>
      <c r="I1876" s="18" t="s">
        <v>75</v>
      </c>
      <c r="J1876" t="s">
        <v>3141</v>
      </c>
      <c r="K1876" t="s">
        <v>3142</v>
      </c>
      <c r="L1876" s="79" t="s">
        <v>90</v>
      </c>
      <c r="M1876" s="79" t="s">
        <v>3105</v>
      </c>
      <c r="N1876" s="37" t="s">
        <v>3116</v>
      </c>
      <c r="O1876" s="37" t="s">
        <v>3111</v>
      </c>
      <c r="P1876" s="37" t="s">
        <v>3143</v>
      </c>
      <c r="Q1876" s="43" t="s">
        <v>3148</v>
      </c>
      <c r="R1876" s="80" t="s">
        <v>3109</v>
      </c>
      <c r="S1876" s="42">
        <v>4335000</v>
      </c>
      <c r="T1876" s="84">
        <v>1</v>
      </c>
      <c r="U1876" s="83">
        <v>1</v>
      </c>
      <c r="V1876" s="45">
        <f>SUMIF(ResumenCotizacion!$C:$C,E1876,ResumenCotizacion!$P:$P)</f>
        <v>0</v>
      </c>
      <c r="W1876" s="75">
        <f>IF(H1876="USD",S1876*SolCotizacion!$J$18,S1876)</f>
        <v>4335000</v>
      </c>
      <c r="X1876" s="3">
        <f>ROUND(W1876/(1-VLOOKUP("Total porcentaje:",ResumenCotizacion!$F:$H,3,0)),2)</f>
        <v>4335000</v>
      </c>
      <c r="Y1876" s="3">
        <f t="shared" si="95"/>
        <v>0</v>
      </c>
    </row>
    <row r="1877" spans="1:25" ht="14.25" x14ac:dyDescent="0.2">
      <c r="A1877" s="18" t="str">
        <f t="shared" si="93"/>
        <v>UT NimbitCanalIT-SW-06-01</v>
      </c>
      <c r="B1877" s="18" t="str">
        <f t="shared" si="94"/>
        <v>IT-SW-06-01Canal</v>
      </c>
      <c r="C1877"/>
      <c r="D1877" s="18" t="s">
        <v>3193</v>
      </c>
      <c r="E1877" t="s">
        <v>3149</v>
      </c>
      <c r="F1877" s="37" t="s">
        <v>3102</v>
      </c>
      <c r="G1877" s="18" t="str">
        <f t="shared" si="96"/>
        <v>UT Nimbit</v>
      </c>
      <c r="H1877" s="18" t="s">
        <v>91</v>
      </c>
      <c r="I1877" s="18" t="s">
        <v>75</v>
      </c>
      <c r="J1877" t="s">
        <v>3150</v>
      </c>
      <c r="K1877" t="s">
        <v>3151</v>
      </c>
      <c r="L1877" s="79" t="s">
        <v>90</v>
      </c>
      <c r="M1877" s="79" t="s">
        <v>3105</v>
      </c>
      <c r="N1877" s="37" t="s">
        <v>3106</v>
      </c>
      <c r="O1877" s="37" t="s">
        <v>3111</v>
      </c>
      <c r="P1877" s="37" t="s">
        <v>3143</v>
      </c>
      <c r="Q1877" s="43" t="s">
        <v>3149</v>
      </c>
      <c r="R1877" s="80" t="s">
        <v>3109</v>
      </c>
      <c r="S1877" s="42">
        <v>20490000</v>
      </c>
      <c r="T1877" s="84">
        <v>1</v>
      </c>
      <c r="U1877" s="83">
        <v>1</v>
      </c>
      <c r="V1877" s="45">
        <f>SUMIF(ResumenCotizacion!$C:$C,E1877,ResumenCotizacion!$P:$P)</f>
        <v>0</v>
      </c>
      <c r="W1877" s="75">
        <f>IF(H1877="USD",S1877*SolCotizacion!$J$18,S1877)</f>
        <v>20490000</v>
      </c>
      <c r="X1877" s="3">
        <f>ROUND(W1877/(1-VLOOKUP("Total porcentaje:",ResumenCotizacion!$F:$H,3,0)),2)</f>
        <v>20490000</v>
      </c>
      <c r="Y1877" s="3">
        <f t="shared" si="95"/>
        <v>0</v>
      </c>
    </row>
    <row r="1878" spans="1:25" ht="14.25" x14ac:dyDescent="0.2">
      <c r="A1878" s="18" t="str">
        <f t="shared" si="93"/>
        <v>UT NimbitCanalIT-SW-06-02</v>
      </c>
      <c r="B1878" s="18" t="str">
        <f t="shared" si="94"/>
        <v>IT-SW-06-02Canal</v>
      </c>
      <c r="C1878"/>
      <c r="D1878" s="18" t="s">
        <v>3193</v>
      </c>
      <c r="E1878" t="s">
        <v>3152</v>
      </c>
      <c r="F1878" s="37" t="s">
        <v>3102</v>
      </c>
      <c r="G1878" s="18" t="str">
        <f t="shared" si="96"/>
        <v>UT Nimbit</v>
      </c>
      <c r="H1878" s="18" t="s">
        <v>91</v>
      </c>
      <c r="I1878" s="18" t="s">
        <v>75</v>
      </c>
      <c r="J1878" t="s">
        <v>3150</v>
      </c>
      <c r="K1878" t="s">
        <v>3151</v>
      </c>
      <c r="L1878" s="79" t="s">
        <v>90</v>
      </c>
      <c r="M1878" s="79" t="s">
        <v>3105</v>
      </c>
      <c r="N1878" s="37" t="s">
        <v>3113</v>
      </c>
      <c r="O1878" s="37" t="s">
        <v>3111</v>
      </c>
      <c r="P1878" s="37" t="s">
        <v>3143</v>
      </c>
      <c r="Q1878" s="43" t="s">
        <v>3152</v>
      </c>
      <c r="R1878" s="80" t="s">
        <v>3109</v>
      </c>
      <c r="S1878" s="42">
        <v>20490000</v>
      </c>
      <c r="T1878" s="84">
        <v>1</v>
      </c>
      <c r="U1878" s="83">
        <v>1</v>
      </c>
      <c r="V1878" s="45">
        <f>SUMIF(ResumenCotizacion!$C:$C,E1878,ResumenCotizacion!$P:$P)</f>
        <v>0</v>
      </c>
      <c r="W1878" s="75">
        <f>IF(H1878="USD",S1878*SolCotizacion!$J$18,S1878)</f>
        <v>20490000</v>
      </c>
      <c r="X1878" s="3">
        <f>ROUND(W1878/(1-VLOOKUP("Total porcentaje:",ResumenCotizacion!$F:$H,3,0)),2)</f>
        <v>20490000</v>
      </c>
      <c r="Y1878" s="3">
        <f t="shared" si="95"/>
        <v>0</v>
      </c>
    </row>
    <row r="1879" spans="1:25" ht="14.25" x14ac:dyDescent="0.2">
      <c r="A1879" s="18" t="str">
        <f t="shared" si="93"/>
        <v>UT NimbitCanalIT-SW-06-03</v>
      </c>
      <c r="B1879" s="18" t="str">
        <f t="shared" si="94"/>
        <v>IT-SW-06-03Canal</v>
      </c>
      <c r="C1879"/>
      <c r="D1879" s="18" t="s">
        <v>3193</v>
      </c>
      <c r="E1879" t="s">
        <v>3153</v>
      </c>
      <c r="F1879" s="37" t="s">
        <v>3102</v>
      </c>
      <c r="G1879" s="18" t="str">
        <f t="shared" si="96"/>
        <v>UT Nimbit</v>
      </c>
      <c r="H1879" s="18" t="s">
        <v>91</v>
      </c>
      <c r="I1879" s="18" t="s">
        <v>75</v>
      </c>
      <c r="J1879" t="s">
        <v>3150</v>
      </c>
      <c r="K1879" t="s">
        <v>3151</v>
      </c>
      <c r="L1879" s="79" t="s">
        <v>90</v>
      </c>
      <c r="M1879" s="79" t="s">
        <v>3105</v>
      </c>
      <c r="N1879" s="37" t="s">
        <v>3116</v>
      </c>
      <c r="O1879" s="37" t="s">
        <v>3111</v>
      </c>
      <c r="P1879" s="37" t="s">
        <v>3143</v>
      </c>
      <c r="Q1879" s="43" t="s">
        <v>3153</v>
      </c>
      <c r="R1879" s="80" t="s">
        <v>3109</v>
      </c>
      <c r="S1879" s="42">
        <v>22115000</v>
      </c>
      <c r="T1879" s="84">
        <v>1</v>
      </c>
      <c r="U1879" s="83">
        <v>1</v>
      </c>
      <c r="V1879" s="45">
        <f>SUMIF(ResumenCotizacion!$C:$C,E1879,ResumenCotizacion!$P:$P)</f>
        <v>0</v>
      </c>
      <c r="W1879" s="75">
        <f>IF(H1879="USD",S1879*SolCotizacion!$J$18,S1879)</f>
        <v>22115000</v>
      </c>
      <c r="X1879" s="3">
        <f>ROUND(W1879/(1-VLOOKUP("Total porcentaje:",ResumenCotizacion!$F:$H,3,0)),2)</f>
        <v>22115000</v>
      </c>
      <c r="Y1879" s="3">
        <f t="shared" si="95"/>
        <v>0</v>
      </c>
    </row>
    <row r="1880" spans="1:25" ht="14.25" x14ac:dyDescent="0.2">
      <c r="A1880" s="18" t="str">
        <f t="shared" si="93"/>
        <v>UT NimbitCanalIT-SW-07-01</v>
      </c>
      <c r="B1880" s="18" t="str">
        <f t="shared" si="94"/>
        <v>IT-SW-07-01Canal</v>
      </c>
      <c r="C1880"/>
      <c r="D1880" s="18" t="s">
        <v>3193</v>
      </c>
      <c r="E1880" t="s">
        <v>3154</v>
      </c>
      <c r="F1880" s="37" t="s">
        <v>3102</v>
      </c>
      <c r="G1880" s="18" t="str">
        <f t="shared" si="96"/>
        <v>UT Nimbit</v>
      </c>
      <c r="H1880" s="18" t="s">
        <v>91</v>
      </c>
      <c r="I1880" s="18" t="s">
        <v>75</v>
      </c>
      <c r="J1880" t="s">
        <v>3155</v>
      </c>
      <c r="K1880" s="48" t="s">
        <v>28</v>
      </c>
      <c r="L1880" s="79" t="s">
        <v>90</v>
      </c>
      <c r="M1880" s="79" t="s">
        <v>3105</v>
      </c>
      <c r="N1880" s="37" t="s">
        <v>3106</v>
      </c>
      <c r="O1880" s="37" t="s">
        <v>3107</v>
      </c>
      <c r="P1880" s="37" t="s">
        <v>3156</v>
      </c>
      <c r="Q1880" s="43" t="s">
        <v>3154</v>
      </c>
      <c r="R1880" s="80" t="s">
        <v>3109</v>
      </c>
      <c r="S1880" s="42">
        <v>17000</v>
      </c>
      <c r="T1880" s="37">
        <v>1</v>
      </c>
      <c r="U1880" s="83">
        <v>1</v>
      </c>
      <c r="V1880" s="45">
        <f>SUMIF(ResumenCotizacion!$C:$C,E1880,ResumenCotizacion!$P:$P)</f>
        <v>0</v>
      </c>
      <c r="W1880" s="75">
        <f>IF(H1880="USD",S1880*SolCotizacion!$J$18,S1880)</f>
        <v>17000</v>
      </c>
      <c r="X1880" s="3">
        <f>ROUND(W1880/(1-VLOOKUP("Total porcentaje:",ResumenCotizacion!$F:$H,3,0)),2)</f>
        <v>17000</v>
      </c>
      <c r="Y1880" s="3">
        <f t="shared" si="95"/>
        <v>0</v>
      </c>
    </row>
    <row r="1881" spans="1:25" ht="14.25" x14ac:dyDescent="0.2">
      <c r="A1881" s="18" t="str">
        <f t="shared" si="93"/>
        <v>UT NimbitCanalIT-SW-07-02</v>
      </c>
      <c r="B1881" s="18" t="str">
        <f t="shared" si="94"/>
        <v>IT-SW-07-02Canal</v>
      </c>
      <c r="C1881"/>
      <c r="D1881" s="18" t="s">
        <v>3193</v>
      </c>
      <c r="E1881" t="s">
        <v>3157</v>
      </c>
      <c r="F1881" s="37" t="s">
        <v>3102</v>
      </c>
      <c r="G1881" s="18" t="str">
        <f t="shared" si="96"/>
        <v>UT Nimbit</v>
      </c>
      <c r="H1881" s="18" t="s">
        <v>91</v>
      </c>
      <c r="I1881" s="18" t="s">
        <v>75</v>
      </c>
      <c r="J1881" t="s">
        <v>3155</v>
      </c>
      <c r="K1881" s="48" t="s">
        <v>28</v>
      </c>
      <c r="L1881" s="79" t="s">
        <v>90</v>
      </c>
      <c r="M1881" s="79" t="s">
        <v>3105</v>
      </c>
      <c r="N1881" s="37" t="s">
        <v>3106</v>
      </c>
      <c r="O1881" s="37" t="s">
        <v>3111</v>
      </c>
      <c r="P1881" s="37" t="s">
        <v>3156</v>
      </c>
      <c r="Q1881" s="43" t="s">
        <v>3157</v>
      </c>
      <c r="R1881" s="80" t="s">
        <v>3109</v>
      </c>
      <c r="S1881" s="42">
        <v>30600</v>
      </c>
      <c r="T1881" s="37">
        <v>1</v>
      </c>
      <c r="U1881" s="83">
        <v>1</v>
      </c>
      <c r="V1881" s="45">
        <f>SUMIF(ResumenCotizacion!$C:$C,E1881,ResumenCotizacion!$P:$P)</f>
        <v>0</v>
      </c>
      <c r="W1881" s="75">
        <f>IF(H1881="USD",S1881*SolCotizacion!$J$18,S1881)</f>
        <v>30600</v>
      </c>
      <c r="X1881" s="3">
        <f>ROUND(W1881/(1-VLOOKUP("Total porcentaje:",ResumenCotizacion!$F:$H,3,0)),2)</f>
        <v>30600</v>
      </c>
      <c r="Y1881" s="3">
        <f t="shared" si="95"/>
        <v>0</v>
      </c>
    </row>
    <row r="1882" spans="1:25" ht="14.25" x14ac:dyDescent="0.2">
      <c r="A1882" s="18" t="str">
        <f t="shared" si="93"/>
        <v>UT NimbitCanalIT-SW-07-03</v>
      </c>
      <c r="B1882" s="18" t="str">
        <f t="shared" si="94"/>
        <v>IT-SW-07-03Canal</v>
      </c>
      <c r="C1882"/>
      <c r="D1882" s="18" t="s">
        <v>3193</v>
      </c>
      <c r="E1882" t="s">
        <v>3158</v>
      </c>
      <c r="F1882" s="37" t="s">
        <v>3102</v>
      </c>
      <c r="G1882" s="18" t="str">
        <f t="shared" si="96"/>
        <v>UT Nimbit</v>
      </c>
      <c r="H1882" s="18" t="s">
        <v>91</v>
      </c>
      <c r="I1882" s="18" t="s">
        <v>75</v>
      </c>
      <c r="J1882" t="s">
        <v>3155</v>
      </c>
      <c r="K1882" s="48" t="s">
        <v>28</v>
      </c>
      <c r="L1882" s="79" t="s">
        <v>90</v>
      </c>
      <c r="M1882" s="79" t="s">
        <v>3105</v>
      </c>
      <c r="N1882" s="37" t="s">
        <v>3113</v>
      </c>
      <c r="O1882" s="37" t="s">
        <v>3107</v>
      </c>
      <c r="P1882" s="37" t="s">
        <v>3156</v>
      </c>
      <c r="Q1882" s="43" t="s">
        <v>3158</v>
      </c>
      <c r="R1882" s="80" t="s">
        <v>3109</v>
      </c>
      <c r="S1882" s="42">
        <v>17000</v>
      </c>
      <c r="T1882" s="37">
        <v>1</v>
      </c>
      <c r="U1882" s="83">
        <v>1</v>
      </c>
      <c r="V1882" s="45">
        <f>SUMIF(ResumenCotizacion!$C:$C,E1882,ResumenCotizacion!$P:$P)</f>
        <v>0</v>
      </c>
      <c r="W1882" s="75">
        <f>IF(H1882="USD",S1882*SolCotizacion!$J$18,S1882)</f>
        <v>17000</v>
      </c>
      <c r="X1882" s="3">
        <f>ROUND(W1882/(1-VLOOKUP("Total porcentaje:",ResumenCotizacion!$F:$H,3,0)),2)</f>
        <v>17000</v>
      </c>
      <c r="Y1882" s="3">
        <f t="shared" si="95"/>
        <v>0</v>
      </c>
    </row>
    <row r="1883" spans="1:25" ht="14.25" x14ac:dyDescent="0.2">
      <c r="A1883" s="18" t="str">
        <f t="shared" si="93"/>
        <v>UT NimbitCanalIT-SW-07-04</v>
      </c>
      <c r="B1883" s="18" t="str">
        <f t="shared" si="94"/>
        <v>IT-SW-07-04Canal</v>
      </c>
      <c r="C1883"/>
      <c r="D1883" s="18" t="s">
        <v>3193</v>
      </c>
      <c r="E1883" t="s">
        <v>3159</v>
      </c>
      <c r="F1883" s="37" t="s">
        <v>3102</v>
      </c>
      <c r="G1883" s="18" t="str">
        <f t="shared" si="96"/>
        <v>UT Nimbit</v>
      </c>
      <c r="H1883" s="18" t="s">
        <v>91</v>
      </c>
      <c r="I1883" s="18" t="s">
        <v>75</v>
      </c>
      <c r="J1883" t="s">
        <v>3155</v>
      </c>
      <c r="K1883" s="48" t="s">
        <v>28</v>
      </c>
      <c r="L1883" s="79" t="s">
        <v>90</v>
      </c>
      <c r="M1883" s="79" t="s">
        <v>3105</v>
      </c>
      <c r="N1883" s="37" t="s">
        <v>3113</v>
      </c>
      <c r="O1883" s="37" t="s">
        <v>3111</v>
      </c>
      <c r="P1883" s="37" t="s">
        <v>3156</v>
      </c>
      <c r="Q1883" s="43" t="s">
        <v>3159</v>
      </c>
      <c r="R1883" s="80" t="s">
        <v>3109</v>
      </c>
      <c r="S1883" s="42">
        <v>30600</v>
      </c>
      <c r="T1883" s="37">
        <v>1</v>
      </c>
      <c r="U1883" s="83">
        <v>1</v>
      </c>
      <c r="V1883" s="45">
        <f>SUMIF(ResumenCotizacion!$C:$C,E1883,ResumenCotizacion!$P:$P)</f>
        <v>0</v>
      </c>
      <c r="W1883" s="75">
        <f>IF(H1883="USD",S1883*SolCotizacion!$J$18,S1883)</f>
        <v>30600</v>
      </c>
      <c r="X1883" s="3">
        <f>ROUND(W1883/(1-VLOOKUP("Total porcentaje:",ResumenCotizacion!$F:$H,3,0)),2)</f>
        <v>30600</v>
      </c>
      <c r="Y1883" s="3">
        <f t="shared" si="95"/>
        <v>0</v>
      </c>
    </row>
    <row r="1884" spans="1:25" ht="14.25" x14ac:dyDescent="0.2">
      <c r="A1884" s="18" t="str">
        <f t="shared" si="93"/>
        <v>UT NimbitCanalIT-SW-07-05</v>
      </c>
      <c r="B1884" s="18" t="str">
        <f t="shared" si="94"/>
        <v>IT-SW-07-05Canal</v>
      </c>
      <c r="C1884"/>
      <c r="D1884" s="18" t="s">
        <v>3193</v>
      </c>
      <c r="E1884" t="s">
        <v>3160</v>
      </c>
      <c r="F1884" s="37" t="s">
        <v>3102</v>
      </c>
      <c r="G1884" s="18" t="str">
        <f t="shared" si="96"/>
        <v>UT Nimbit</v>
      </c>
      <c r="H1884" s="18" t="s">
        <v>91</v>
      </c>
      <c r="I1884" s="18" t="s">
        <v>75</v>
      </c>
      <c r="J1884" t="s">
        <v>3155</v>
      </c>
      <c r="K1884" s="48" t="s">
        <v>28</v>
      </c>
      <c r="L1884" s="79" t="s">
        <v>90</v>
      </c>
      <c r="M1884" s="79" t="s">
        <v>3105</v>
      </c>
      <c r="N1884" s="37" t="s">
        <v>3116</v>
      </c>
      <c r="O1884" s="37" t="s">
        <v>3107</v>
      </c>
      <c r="P1884" s="37" t="s">
        <v>3156</v>
      </c>
      <c r="Q1884" s="43" t="s">
        <v>3160</v>
      </c>
      <c r="R1884" s="80" t="s">
        <v>3109</v>
      </c>
      <c r="S1884" s="42">
        <v>17000</v>
      </c>
      <c r="T1884" s="37">
        <v>1</v>
      </c>
      <c r="U1884" s="83">
        <v>1</v>
      </c>
      <c r="V1884" s="45">
        <f>SUMIF(ResumenCotizacion!$C:$C,E1884,ResumenCotizacion!$P:$P)</f>
        <v>0</v>
      </c>
      <c r="W1884" s="75">
        <f>IF(H1884="USD",S1884*SolCotizacion!$J$18,S1884)</f>
        <v>17000</v>
      </c>
      <c r="X1884" s="3">
        <f>ROUND(W1884/(1-VLOOKUP("Total porcentaje:",ResumenCotizacion!$F:$H,3,0)),2)</f>
        <v>17000</v>
      </c>
      <c r="Y1884" s="3">
        <f t="shared" si="95"/>
        <v>0</v>
      </c>
    </row>
    <row r="1885" spans="1:25" ht="14.25" x14ac:dyDescent="0.2">
      <c r="A1885" s="18" t="str">
        <f t="shared" si="93"/>
        <v>UT NimbitCanalIT-SW-07-06</v>
      </c>
      <c r="B1885" s="18" t="str">
        <f t="shared" si="94"/>
        <v>IT-SW-07-06Canal</v>
      </c>
      <c r="C1885"/>
      <c r="D1885" s="18" t="s">
        <v>3193</v>
      </c>
      <c r="E1885" t="s">
        <v>3161</v>
      </c>
      <c r="F1885" s="37" t="s">
        <v>3102</v>
      </c>
      <c r="G1885" s="18" t="str">
        <f t="shared" si="96"/>
        <v>UT Nimbit</v>
      </c>
      <c r="H1885" s="18" t="s">
        <v>91</v>
      </c>
      <c r="I1885" s="18" t="s">
        <v>75</v>
      </c>
      <c r="J1885" t="s">
        <v>3155</v>
      </c>
      <c r="K1885" s="48" t="s">
        <v>28</v>
      </c>
      <c r="L1885" s="79" t="s">
        <v>90</v>
      </c>
      <c r="M1885" s="79" t="s">
        <v>3105</v>
      </c>
      <c r="N1885" s="37" t="s">
        <v>3116</v>
      </c>
      <c r="O1885" s="37" t="s">
        <v>3111</v>
      </c>
      <c r="P1885" s="37" t="s">
        <v>3156</v>
      </c>
      <c r="Q1885" s="43" t="s">
        <v>3161</v>
      </c>
      <c r="R1885" s="80" t="s">
        <v>3109</v>
      </c>
      <c r="S1885" s="42">
        <v>37400</v>
      </c>
      <c r="T1885" s="37">
        <v>1</v>
      </c>
      <c r="U1885" s="83">
        <v>1</v>
      </c>
      <c r="V1885" s="45">
        <f>SUMIF(ResumenCotizacion!$C:$C,E1885,ResumenCotizacion!$P:$P)</f>
        <v>0</v>
      </c>
      <c r="W1885" s="75">
        <f>IF(H1885="USD",S1885*SolCotizacion!$J$18,S1885)</f>
        <v>37400</v>
      </c>
      <c r="X1885" s="3">
        <f>ROUND(W1885/(1-VLOOKUP("Total porcentaje:",ResumenCotizacion!$F:$H,3,0)),2)</f>
        <v>37400</v>
      </c>
      <c r="Y1885" s="3">
        <f t="shared" si="95"/>
        <v>0</v>
      </c>
    </row>
    <row r="1886" spans="1:25" ht="14.25" x14ac:dyDescent="0.2">
      <c r="A1886" s="18" t="str">
        <f t="shared" si="93"/>
        <v>UT NimbitCanalIT-SW-08-01</v>
      </c>
      <c r="B1886" s="18" t="str">
        <f t="shared" si="94"/>
        <v>IT-SW-08-01Canal</v>
      </c>
      <c r="C1886"/>
      <c r="D1886" s="18" t="s">
        <v>3193</v>
      </c>
      <c r="E1886" t="s">
        <v>3162</v>
      </c>
      <c r="F1886" s="37" t="s">
        <v>3102</v>
      </c>
      <c r="G1886" s="18" t="str">
        <f t="shared" si="96"/>
        <v>UT Nimbit</v>
      </c>
      <c r="H1886" s="18" t="s">
        <v>91</v>
      </c>
      <c r="I1886" s="18" t="s">
        <v>75</v>
      </c>
      <c r="J1886" t="s">
        <v>3163</v>
      </c>
      <c r="K1886" t="s">
        <v>3164</v>
      </c>
      <c r="L1886" s="79" t="s">
        <v>90</v>
      </c>
      <c r="M1886" s="79" t="s">
        <v>3105</v>
      </c>
      <c r="N1886" s="37" t="s">
        <v>3106</v>
      </c>
      <c r="O1886" s="37" t="s">
        <v>3107</v>
      </c>
      <c r="P1886" s="37" t="s">
        <v>3143</v>
      </c>
      <c r="Q1886" s="43" t="s">
        <v>3162</v>
      </c>
      <c r="R1886" s="80" t="s">
        <v>3109</v>
      </c>
      <c r="S1886" s="42">
        <v>35000</v>
      </c>
      <c r="T1886" s="84">
        <v>1</v>
      </c>
      <c r="U1886" s="83">
        <v>1</v>
      </c>
      <c r="V1886" s="45">
        <f>SUMIF(ResumenCotizacion!$C:$C,E1886,ResumenCotizacion!$P:$P)</f>
        <v>0</v>
      </c>
      <c r="W1886" s="75">
        <f>IF(H1886="USD",S1886*SolCotizacion!$J$18,S1886)</f>
        <v>35000</v>
      </c>
      <c r="X1886" s="3">
        <f>ROUND(W1886/(1-VLOOKUP("Total porcentaje:",ResumenCotizacion!$F:$H,3,0)),2)</f>
        <v>35000</v>
      </c>
      <c r="Y1886" s="3">
        <f t="shared" si="95"/>
        <v>0</v>
      </c>
    </row>
    <row r="1887" spans="1:25" ht="14.25" x14ac:dyDescent="0.2">
      <c r="A1887" s="18" t="str">
        <f t="shared" si="93"/>
        <v>UT NimbitCanalIT-SW-08-02</v>
      </c>
      <c r="B1887" s="18" t="str">
        <f t="shared" si="94"/>
        <v>IT-SW-08-02Canal</v>
      </c>
      <c r="C1887"/>
      <c r="D1887" s="18" t="s">
        <v>3193</v>
      </c>
      <c r="E1887" t="s">
        <v>3165</v>
      </c>
      <c r="F1887" s="37" t="s">
        <v>3102</v>
      </c>
      <c r="G1887" s="18" t="str">
        <f t="shared" si="96"/>
        <v>UT Nimbit</v>
      </c>
      <c r="H1887" s="18" t="s">
        <v>91</v>
      </c>
      <c r="I1887" s="18" t="s">
        <v>75</v>
      </c>
      <c r="J1887" t="s">
        <v>3163</v>
      </c>
      <c r="K1887" t="s">
        <v>3164</v>
      </c>
      <c r="L1887" s="79" t="s">
        <v>90</v>
      </c>
      <c r="M1887" s="79" t="s">
        <v>3105</v>
      </c>
      <c r="N1887" s="37" t="s">
        <v>3106</v>
      </c>
      <c r="O1887" s="37" t="s">
        <v>3111</v>
      </c>
      <c r="P1887" s="37" t="s">
        <v>3143</v>
      </c>
      <c r="Q1887" s="43" t="s">
        <v>3165</v>
      </c>
      <c r="R1887" s="80" t="s">
        <v>3109</v>
      </c>
      <c r="S1887" s="42">
        <v>45000</v>
      </c>
      <c r="T1887" s="84">
        <v>1</v>
      </c>
      <c r="U1887" s="83">
        <v>1</v>
      </c>
      <c r="V1887" s="45">
        <f>SUMIF(ResumenCotizacion!$C:$C,E1887,ResumenCotizacion!$P:$P)</f>
        <v>0</v>
      </c>
      <c r="W1887" s="75">
        <f>IF(H1887="USD",S1887*SolCotizacion!$J$18,S1887)</f>
        <v>45000</v>
      </c>
      <c r="X1887" s="3">
        <f>ROUND(W1887/(1-VLOOKUP("Total porcentaje:",ResumenCotizacion!$F:$H,3,0)),2)</f>
        <v>45000</v>
      </c>
      <c r="Y1887" s="3">
        <f t="shared" si="95"/>
        <v>0</v>
      </c>
    </row>
    <row r="1888" spans="1:25" ht="14.25" x14ac:dyDescent="0.2">
      <c r="A1888" s="18" t="str">
        <f t="shared" si="93"/>
        <v>UT NimbitCanalIT-SW-08-03</v>
      </c>
      <c r="B1888" s="18" t="str">
        <f t="shared" si="94"/>
        <v>IT-SW-08-03Canal</v>
      </c>
      <c r="C1888"/>
      <c r="D1888" s="18" t="s">
        <v>3193</v>
      </c>
      <c r="E1888" t="s">
        <v>3166</v>
      </c>
      <c r="F1888" s="37" t="s">
        <v>3102</v>
      </c>
      <c r="G1888" s="18" t="str">
        <f t="shared" si="96"/>
        <v>UT Nimbit</v>
      </c>
      <c r="H1888" s="18" t="s">
        <v>91</v>
      </c>
      <c r="I1888" s="18" t="s">
        <v>75</v>
      </c>
      <c r="J1888" t="s">
        <v>3163</v>
      </c>
      <c r="K1888" t="s">
        <v>3164</v>
      </c>
      <c r="L1888" s="79" t="s">
        <v>90</v>
      </c>
      <c r="M1888" s="79" t="s">
        <v>3105</v>
      </c>
      <c r="N1888" s="37" t="s">
        <v>3113</v>
      </c>
      <c r="O1888" s="37" t="s">
        <v>3107</v>
      </c>
      <c r="P1888" s="37" t="s">
        <v>3143</v>
      </c>
      <c r="Q1888" s="43" t="s">
        <v>3166</v>
      </c>
      <c r="R1888" s="80" t="s">
        <v>3109</v>
      </c>
      <c r="S1888" s="42">
        <v>35000</v>
      </c>
      <c r="T1888" s="84">
        <v>1</v>
      </c>
      <c r="U1888" s="83">
        <v>1</v>
      </c>
      <c r="V1888" s="45">
        <f>SUMIF(ResumenCotizacion!$C:$C,E1888,ResumenCotizacion!$P:$P)</f>
        <v>0</v>
      </c>
      <c r="W1888" s="75">
        <f>IF(H1888="USD",S1888*SolCotizacion!$J$18,S1888)</f>
        <v>35000</v>
      </c>
      <c r="X1888" s="3">
        <f>ROUND(W1888/(1-VLOOKUP("Total porcentaje:",ResumenCotizacion!$F:$H,3,0)),2)</f>
        <v>35000</v>
      </c>
      <c r="Y1888" s="3">
        <f t="shared" si="95"/>
        <v>0</v>
      </c>
    </row>
    <row r="1889" spans="1:25" ht="14.25" x14ac:dyDescent="0.2">
      <c r="A1889" s="18" t="str">
        <f t="shared" si="93"/>
        <v>UT NimbitCanalIT-SW-08-04</v>
      </c>
      <c r="B1889" s="18" t="str">
        <f t="shared" si="94"/>
        <v>IT-SW-08-04Canal</v>
      </c>
      <c r="C1889"/>
      <c r="D1889" s="18" t="s">
        <v>3193</v>
      </c>
      <c r="E1889" t="s">
        <v>3167</v>
      </c>
      <c r="F1889" s="37" t="s">
        <v>3102</v>
      </c>
      <c r="G1889" s="18" t="str">
        <f t="shared" si="96"/>
        <v>UT Nimbit</v>
      </c>
      <c r="H1889" s="18" t="s">
        <v>91</v>
      </c>
      <c r="I1889" s="18" t="s">
        <v>75</v>
      </c>
      <c r="J1889" t="s">
        <v>3163</v>
      </c>
      <c r="K1889" t="s">
        <v>3164</v>
      </c>
      <c r="L1889" s="79" t="s">
        <v>90</v>
      </c>
      <c r="M1889" s="79" t="s">
        <v>3105</v>
      </c>
      <c r="N1889" s="37" t="s">
        <v>3113</v>
      </c>
      <c r="O1889" s="37" t="s">
        <v>3111</v>
      </c>
      <c r="P1889" s="37" t="s">
        <v>3143</v>
      </c>
      <c r="Q1889" s="43" t="s">
        <v>3167</v>
      </c>
      <c r="R1889" s="80" t="s">
        <v>3109</v>
      </c>
      <c r="S1889" s="42">
        <v>55000</v>
      </c>
      <c r="T1889" s="84">
        <v>1</v>
      </c>
      <c r="U1889" s="83">
        <v>1</v>
      </c>
      <c r="V1889" s="45">
        <f>SUMIF(ResumenCotizacion!$C:$C,E1889,ResumenCotizacion!$P:$P)</f>
        <v>0</v>
      </c>
      <c r="W1889" s="75">
        <f>IF(H1889="USD",S1889*SolCotizacion!$J$18,S1889)</f>
        <v>55000</v>
      </c>
      <c r="X1889" s="3">
        <f>ROUND(W1889/(1-VLOOKUP("Total porcentaje:",ResumenCotizacion!$F:$H,3,0)),2)</f>
        <v>55000</v>
      </c>
      <c r="Y1889" s="3">
        <f t="shared" si="95"/>
        <v>0</v>
      </c>
    </row>
    <row r="1890" spans="1:25" ht="14.25" x14ac:dyDescent="0.2">
      <c r="A1890" s="18" t="str">
        <f t="shared" si="93"/>
        <v>UT NimbitCanalIT-SW-08-05</v>
      </c>
      <c r="B1890" s="18" t="str">
        <f t="shared" si="94"/>
        <v>IT-SW-08-05Canal</v>
      </c>
      <c r="C1890"/>
      <c r="D1890" s="18" t="s">
        <v>3193</v>
      </c>
      <c r="E1890" t="s">
        <v>3168</v>
      </c>
      <c r="F1890" s="37" t="s">
        <v>3102</v>
      </c>
      <c r="G1890" s="18" t="str">
        <f t="shared" si="96"/>
        <v>UT Nimbit</v>
      </c>
      <c r="H1890" s="18" t="s">
        <v>91</v>
      </c>
      <c r="I1890" s="18" t="s">
        <v>75</v>
      </c>
      <c r="J1890" t="s">
        <v>3163</v>
      </c>
      <c r="K1890" t="s">
        <v>3164</v>
      </c>
      <c r="L1890" s="79" t="s">
        <v>90</v>
      </c>
      <c r="M1890" s="79" t="s">
        <v>3105</v>
      </c>
      <c r="N1890" s="37" t="s">
        <v>3116</v>
      </c>
      <c r="O1890" s="37" t="s">
        <v>3107</v>
      </c>
      <c r="P1890" s="37" t="s">
        <v>3143</v>
      </c>
      <c r="Q1890" s="43" t="s">
        <v>3168</v>
      </c>
      <c r="R1890" s="80" t="s">
        <v>3109</v>
      </c>
      <c r="S1890" s="42">
        <v>35000</v>
      </c>
      <c r="T1890" s="84">
        <v>1</v>
      </c>
      <c r="U1890" s="83">
        <v>1</v>
      </c>
      <c r="V1890" s="45">
        <f>SUMIF(ResumenCotizacion!$C:$C,E1890,ResumenCotizacion!$P:$P)</f>
        <v>0</v>
      </c>
      <c r="W1890" s="75">
        <f>IF(H1890="USD",S1890*SolCotizacion!$J$18,S1890)</f>
        <v>35000</v>
      </c>
      <c r="X1890" s="3">
        <f>ROUND(W1890/(1-VLOOKUP("Total porcentaje:",ResumenCotizacion!$F:$H,3,0)),2)</f>
        <v>35000</v>
      </c>
      <c r="Y1890" s="3">
        <f t="shared" si="95"/>
        <v>0</v>
      </c>
    </row>
    <row r="1891" spans="1:25" ht="14.25" x14ac:dyDescent="0.2">
      <c r="A1891" s="18" t="str">
        <f t="shared" si="93"/>
        <v>UT NimbitCanalIT-SW-08-06</v>
      </c>
      <c r="B1891" s="18" t="str">
        <f t="shared" si="94"/>
        <v>IT-SW-08-06Canal</v>
      </c>
      <c r="C1891"/>
      <c r="D1891" s="18" t="s">
        <v>3193</v>
      </c>
      <c r="E1891" t="s">
        <v>3169</v>
      </c>
      <c r="F1891" s="37" t="s">
        <v>3102</v>
      </c>
      <c r="G1891" s="18" t="str">
        <f t="shared" si="96"/>
        <v>UT Nimbit</v>
      </c>
      <c r="H1891" s="18" t="s">
        <v>91</v>
      </c>
      <c r="I1891" s="18" t="s">
        <v>75</v>
      </c>
      <c r="J1891" t="s">
        <v>3163</v>
      </c>
      <c r="K1891" t="s">
        <v>3164</v>
      </c>
      <c r="L1891" s="79" t="s">
        <v>90</v>
      </c>
      <c r="M1891" s="79" t="s">
        <v>3105</v>
      </c>
      <c r="N1891" s="37" t="s">
        <v>3116</v>
      </c>
      <c r="O1891" s="37" t="s">
        <v>3111</v>
      </c>
      <c r="P1891" s="37" t="s">
        <v>3143</v>
      </c>
      <c r="Q1891" s="43" t="s">
        <v>3169</v>
      </c>
      <c r="R1891" s="80" t="s">
        <v>3109</v>
      </c>
      <c r="S1891" s="42">
        <v>60000</v>
      </c>
      <c r="T1891" s="84">
        <v>1</v>
      </c>
      <c r="U1891" s="83">
        <v>1</v>
      </c>
      <c r="V1891" s="45">
        <f>SUMIF(ResumenCotizacion!$C:$C,E1891,ResumenCotizacion!$P:$P)</f>
        <v>0</v>
      </c>
      <c r="W1891" s="75">
        <f>IF(H1891="USD",S1891*SolCotizacion!$J$18,S1891)</f>
        <v>60000</v>
      </c>
      <c r="X1891" s="3">
        <f>ROUND(W1891/(1-VLOOKUP("Total porcentaje:",ResumenCotizacion!$F:$H,3,0)),2)</f>
        <v>60000</v>
      </c>
      <c r="Y1891" s="3">
        <f t="shared" si="95"/>
        <v>0</v>
      </c>
    </row>
    <row r="1892" spans="1:25" ht="14.25" x14ac:dyDescent="0.2">
      <c r="A1892" s="18" t="str">
        <f t="shared" si="93"/>
        <v>UT NimbitCanalIT-SW-09-01</v>
      </c>
      <c r="B1892" s="18" t="str">
        <f t="shared" si="94"/>
        <v>IT-SW-09-01Canal</v>
      </c>
      <c r="C1892"/>
      <c r="D1892" s="18" t="s">
        <v>3193</v>
      </c>
      <c r="E1892" t="s">
        <v>3170</v>
      </c>
      <c r="F1892" s="37" t="s">
        <v>3102</v>
      </c>
      <c r="G1892" s="18" t="str">
        <f t="shared" si="96"/>
        <v>UT Nimbit</v>
      </c>
      <c r="H1892" s="18" t="s">
        <v>91</v>
      </c>
      <c r="I1892" s="18" t="s">
        <v>75</v>
      </c>
      <c r="J1892" t="s">
        <v>3171</v>
      </c>
      <c r="K1892" t="s">
        <v>3151</v>
      </c>
      <c r="L1892" s="79" t="s">
        <v>90</v>
      </c>
      <c r="M1892" s="79" t="s">
        <v>3105</v>
      </c>
      <c r="N1892" s="37" t="s">
        <v>3106</v>
      </c>
      <c r="O1892" s="37" t="s">
        <v>3111</v>
      </c>
      <c r="P1892" s="37" t="s">
        <v>3156</v>
      </c>
      <c r="Q1892" s="43" t="s">
        <v>3170</v>
      </c>
      <c r="R1892" s="80" t="s">
        <v>3109</v>
      </c>
      <c r="S1892" s="42">
        <v>25258600</v>
      </c>
      <c r="T1892" s="84">
        <v>1</v>
      </c>
      <c r="U1892" s="83">
        <v>1</v>
      </c>
      <c r="V1892" s="45">
        <f>SUMIF(ResumenCotizacion!$C:$C,E1892,ResumenCotizacion!$P:$P)</f>
        <v>0</v>
      </c>
      <c r="W1892" s="75">
        <f>IF(H1892="USD",S1892*SolCotizacion!$J$18,S1892)</f>
        <v>25258600</v>
      </c>
      <c r="X1892" s="3">
        <f>ROUND(W1892/(1-VLOOKUP("Total porcentaje:",ResumenCotizacion!$F:$H,3,0)),2)</f>
        <v>25258600</v>
      </c>
      <c r="Y1892" s="3">
        <f t="shared" si="95"/>
        <v>0</v>
      </c>
    </row>
    <row r="1893" spans="1:25" ht="14.25" x14ac:dyDescent="0.2">
      <c r="A1893" s="18" t="str">
        <f t="shared" si="93"/>
        <v>UT NimbitCanalIT-SW-09-02</v>
      </c>
      <c r="B1893" s="18" t="str">
        <f t="shared" si="94"/>
        <v>IT-SW-09-02Canal</v>
      </c>
      <c r="C1893"/>
      <c r="D1893" s="18" t="s">
        <v>3193</v>
      </c>
      <c r="E1893" t="s">
        <v>3172</v>
      </c>
      <c r="F1893" s="37" t="s">
        <v>3102</v>
      </c>
      <c r="G1893" s="18" t="str">
        <f t="shared" si="96"/>
        <v>UT Nimbit</v>
      </c>
      <c r="H1893" s="18" t="s">
        <v>91</v>
      </c>
      <c r="I1893" s="18" t="s">
        <v>75</v>
      </c>
      <c r="J1893" t="s">
        <v>3171</v>
      </c>
      <c r="K1893" t="s">
        <v>3151</v>
      </c>
      <c r="L1893" s="79" t="s">
        <v>90</v>
      </c>
      <c r="M1893" s="79" t="s">
        <v>3105</v>
      </c>
      <c r="N1893" s="37" t="s">
        <v>3113</v>
      </c>
      <c r="O1893" s="37" t="s">
        <v>3111</v>
      </c>
      <c r="P1893" s="37" t="s">
        <v>3156</v>
      </c>
      <c r="Q1893" s="43" t="s">
        <v>3172</v>
      </c>
      <c r="R1893" s="80" t="s">
        <v>3109</v>
      </c>
      <c r="S1893" s="42">
        <v>25258600</v>
      </c>
      <c r="T1893" s="84">
        <v>1</v>
      </c>
      <c r="U1893" s="83">
        <v>1</v>
      </c>
      <c r="V1893" s="45">
        <f>SUMIF(ResumenCotizacion!$C:$C,E1893,ResumenCotizacion!$P:$P)</f>
        <v>0</v>
      </c>
      <c r="W1893" s="75">
        <f>IF(H1893="USD",S1893*SolCotizacion!$J$18,S1893)</f>
        <v>25258600</v>
      </c>
      <c r="X1893" s="3">
        <f>ROUND(W1893/(1-VLOOKUP("Total porcentaje:",ResumenCotizacion!$F:$H,3,0)),2)</f>
        <v>25258600</v>
      </c>
      <c r="Y1893" s="3">
        <f t="shared" si="95"/>
        <v>0</v>
      </c>
    </row>
    <row r="1894" spans="1:25" ht="14.25" x14ac:dyDescent="0.2">
      <c r="A1894" s="18" t="str">
        <f t="shared" si="93"/>
        <v>UT NimbitCanalIT-SW-09-03</v>
      </c>
      <c r="B1894" s="18" t="str">
        <f t="shared" si="94"/>
        <v>IT-SW-09-03Canal</v>
      </c>
      <c r="C1894"/>
      <c r="D1894" s="18" t="s">
        <v>3193</v>
      </c>
      <c r="E1894" t="s">
        <v>3173</v>
      </c>
      <c r="F1894" s="37" t="s">
        <v>3102</v>
      </c>
      <c r="G1894" s="18" t="str">
        <f t="shared" si="96"/>
        <v>UT Nimbit</v>
      </c>
      <c r="H1894" s="18" t="s">
        <v>91</v>
      </c>
      <c r="I1894" s="18" t="s">
        <v>75</v>
      </c>
      <c r="J1894" t="s">
        <v>3171</v>
      </c>
      <c r="K1894" t="s">
        <v>3151</v>
      </c>
      <c r="L1894" s="79" t="s">
        <v>90</v>
      </c>
      <c r="M1894" s="79" t="s">
        <v>3105</v>
      </c>
      <c r="N1894" s="37" t="s">
        <v>3116</v>
      </c>
      <c r="O1894" s="37" t="s">
        <v>3111</v>
      </c>
      <c r="P1894" s="37" t="s">
        <v>3156</v>
      </c>
      <c r="Q1894" s="43" t="s">
        <v>3173</v>
      </c>
      <c r="R1894" s="80" t="s">
        <v>3109</v>
      </c>
      <c r="S1894" s="42">
        <v>25938600</v>
      </c>
      <c r="T1894" s="84">
        <v>1</v>
      </c>
      <c r="U1894" s="83">
        <v>1</v>
      </c>
      <c r="V1894" s="45">
        <f>SUMIF(ResumenCotizacion!$C:$C,E1894,ResumenCotizacion!$P:$P)</f>
        <v>0</v>
      </c>
      <c r="W1894" s="75">
        <f>IF(H1894="USD",S1894*SolCotizacion!$J$18,S1894)</f>
        <v>25938600</v>
      </c>
      <c r="X1894" s="3">
        <f>ROUND(W1894/(1-VLOOKUP("Total porcentaje:",ResumenCotizacion!$F:$H,3,0)),2)</f>
        <v>25938600</v>
      </c>
      <c r="Y1894" s="3">
        <f t="shared" si="95"/>
        <v>0</v>
      </c>
    </row>
    <row r="1895" spans="1:25" ht="14.25" x14ac:dyDescent="0.2">
      <c r="A1895" s="18" t="str">
        <f t="shared" si="93"/>
        <v>UT NimbitCanalIT-SW-10-01</v>
      </c>
      <c r="B1895" s="18" t="str">
        <f t="shared" si="94"/>
        <v>IT-SW-10-01Canal</v>
      </c>
      <c r="C1895"/>
      <c r="D1895" s="18" t="s">
        <v>3193</v>
      </c>
      <c r="E1895" t="s">
        <v>3174</v>
      </c>
      <c r="F1895" s="37" t="s">
        <v>3102</v>
      </c>
      <c r="G1895" s="18" t="str">
        <f t="shared" si="96"/>
        <v>UT Nimbit</v>
      </c>
      <c r="H1895" s="18" t="s">
        <v>91</v>
      </c>
      <c r="I1895" s="18" t="s">
        <v>75</v>
      </c>
      <c r="J1895" t="s">
        <v>3175</v>
      </c>
      <c r="K1895" t="s">
        <v>3142</v>
      </c>
      <c r="L1895" s="79" t="s">
        <v>90</v>
      </c>
      <c r="M1895" s="79" t="s">
        <v>3105</v>
      </c>
      <c r="N1895" s="37" t="s">
        <v>3113</v>
      </c>
      <c r="O1895" s="37" t="s">
        <v>3107</v>
      </c>
      <c r="P1895" s="37" t="s">
        <v>3156</v>
      </c>
      <c r="Q1895" s="43" t="s">
        <v>3174</v>
      </c>
      <c r="R1895" s="80" t="s">
        <v>3109</v>
      </c>
      <c r="S1895" s="42">
        <v>238000</v>
      </c>
      <c r="T1895" s="84">
        <v>1</v>
      </c>
      <c r="U1895" s="83">
        <v>1</v>
      </c>
      <c r="V1895" s="45">
        <f>SUMIF(ResumenCotizacion!$C:$C,E1895,ResumenCotizacion!$P:$P)</f>
        <v>0</v>
      </c>
      <c r="W1895" s="75">
        <f>IF(H1895="USD",S1895*SolCotizacion!$J$18,S1895)</f>
        <v>238000</v>
      </c>
      <c r="X1895" s="3">
        <f>ROUND(W1895/(1-VLOOKUP("Total porcentaje:",ResumenCotizacion!$F:$H,3,0)),2)</f>
        <v>238000</v>
      </c>
      <c r="Y1895" s="3">
        <f t="shared" si="95"/>
        <v>0</v>
      </c>
    </row>
    <row r="1896" spans="1:25" ht="14.25" x14ac:dyDescent="0.2">
      <c r="A1896" s="18" t="str">
        <f t="shared" si="93"/>
        <v>UT NimbitCanalIT-SW-10-02</v>
      </c>
      <c r="B1896" s="18" t="str">
        <f t="shared" si="94"/>
        <v>IT-SW-10-02Canal</v>
      </c>
      <c r="C1896"/>
      <c r="D1896" s="18" t="s">
        <v>3193</v>
      </c>
      <c r="E1896" t="s">
        <v>3176</v>
      </c>
      <c r="F1896" s="37" t="s">
        <v>3102</v>
      </c>
      <c r="G1896" s="18" t="str">
        <f t="shared" si="96"/>
        <v>UT Nimbit</v>
      </c>
      <c r="H1896" s="18" t="s">
        <v>91</v>
      </c>
      <c r="I1896" s="18" t="s">
        <v>75</v>
      </c>
      <c r="J1896" t="s">
        <v>3175</v>
      </c>
      <c r="K1896" t="s">
        <v>3142</v>
      </c>
      <c r="L1896" s="79" t="s">
        <v>90</v>
      </c>
      <c r="M1896" s="79" t="s">
        <v>3105</v>
      </c>
      <c r="N1896" s="37" t="s">
        <v>3113</v>
      </c>
      <c r="O1896" s="37" t="s">
        <v>3111</v>
      </c>
      <c r="P1896" s="37" t="s">
        <v>3156</v>
      </c>
      <c r="Q1896" s="43" t="s">
        <v>3176</v>
      </c>
      <c r="R1896" s="80" t="s">
        <v>3109</v>
      </c>
      <c r="S1896" s="42">
        <v>306000</v>
      </c>
      <c r="T1896" s="84">
        <v>1</v>
      </c>
      <c r="U1896" s="83">
        <v>1</v>
      </c>
      <c r="V1896" s="45">
        <f>SUMIF(ResumenCotizacion!$C:$C,E1896,ResumenCotizacion!$P:$P)</f>
        <v>0</v>
      </c>
      <c r="W1896" s="75">
        <f>IF(H1896="USD",S1896*SolCotizacion!$J$18,S1896)</f>
        <v>306000</v>
      </c>
      <c r="X1896" s="3">
        <f>ROUND(W1896/(1-VLOOKUP("Total porcentaje:",ResumenCotizacion!$F:$H,3,0)),2)</f>
        <v>306000</v>
      </c>
      <c r="Y1896" s="3">
        <f t="shared" si="95"/>
        <v>0</v>
      </c>
    </row>
    <row r="1897" spans="1:25" ht="14.25" x14ac:dyDescent="0.2">
      <c r="A1897" s="18" t="str">
        <f t="shared" si="93"/>
        <v>UT NimbitCanalIT-SW-10-03</v>
      </c>
      <c r="B1897" s="18" t="str">
        <f t="shared" si="94"/>
        <v>IT-SW-10-03Canal</v>
      </c>
      <c r="C1897"/>
      <c r="D1897" s="18" t="s">
        <v>3193</v>
      </c>
      <c r="E1897" t="s">
        <v>3177</v>
      </c>
      <c r="F1897" s="37" t="s">
        <v>3102</v>
      </c>
      <c r="G1897" s="18" t="str">
        <f t="shared" si="96"/>
        <v>UT Nimbit</v>
      </c>
      <c r="H1897" s="18" t="s">
        <v>91</v>
      </c>
      <c r="I1897" s="18" t="s">
        <v>75</v>
      </c>
      <c r="J1897" t="s">
        <v>3175</v>
      </c>
      <c r="K1897" t="s">
        <v>3142</v>
      </c>
      <c r="L1897" s="79" t="s">
        <v>90</v>
      </c>
      <c r="M1897" s="79" t="s">
        <v>3105</v>
      </c>
      <c r="N1897" s="37" t="s">
        <v>3106</v>
      </c>
      <c r="O1897" s="37" t="s">
        <v>3107</v>
      </c>
      <c r="P1897" s="37" t="s">
        <v>3156</v>
      </c>
      <c r="Q1897" s="43" t="s">
        <v>3177</v>
      </c>
      <c r="R1897" s="80" t="s">
        <v>3109</v>
      </c>
      <c r="S1897" s="42">
        <v>238000</v>
      </c>
      <c r="T1897" s="84">
        <v>1</v>
      </c>
      <c r="U1897" s="83">
        <v>1</v>
      </c>
      <c r="V1897" s="45">
        <f>SUMIF(ResumenCotizacion!$C:$C,E1897,ResumenCotizacion!$P:$P)</f>
        <v>0</v>
      </c>
      <c r="W1897" s="75">
        <f>IF(H1897="USD",S1897*SolCotizacion!$J$18,S1897)</f>
        <v>238000</v>
      </c>
      <c r="X1897" s="3">
        <f>ROUND(W1897/(1-VLOOKUP("Total porcentaje:",ResumenCotizacion!$F:$H,3,0)),2)</f>
        <v>238000</v>
      </c>
      <c r="Y1897" s="3">
        <f t="shared" si="95"/>
        <v>0</v>
      </c>
    </row>
    <row r="1898" spans="1:25" ht="14.25" x14ac:dyDescent="0.2">
      <c r="A1898" s="18" t="str">
        <f t="shared" si="93"/>
        <v>UT NimbitCanalIT-SW-10-04</v>
      </c>
      <c r="B1898" s="18" t="str">
        <f t="shared" si="94"/>
        <v>IT-SW-10-04Canal</v>
      </c>
      <c r="C1898"/>
      <c r="D1898" s="18" t="s">
        <v>3193</v>
      </c>
      <c r="E1898" t="s">
        <v>3178</v>
      </c>
      <c r="F1898" s="37" t="s">
        <v>3102</v>
      </c>
      <c r="G1898" s="18" t="str">
        <f t="shared" si="96"/>
        <v>UT Nimbit</v>
      </c>
      <c r="H1898" s="18" t="s">
        <v>91</v>
      </c>
      <c r="I1898" s="18" t="s">
        <v>75</v>
      </c>
      <c r="J1898" t="s">
        <v>3175</v>
      </c>
      <c r="K1898" t="s">
        <v>3142</v>
      </c>
      <c r="L1898" s="79" t="s">
        <v>90</v>
      </c>
      <c r="M1898" s="79" t="s">
        <v>3105</v>
      </c>
      <c r="N1898" s="37" t="s">
        <v>3116</v>
      </c>
      <c r="O1898" s="37" t="s">
        <v>3107</v>
      </c>
      <c r="P1898" s="37" t="s">
        <v>3156</v>
      </c>
      <c r="Q1898" s="43" t="s">
        <v>3178</v>
      </c>
      <c r="R1898" s="80" t="s">
        <v>3109</v>
      </c>
      <c r="S1898" s="42">
        <v>306000</v>
      </c>
      <c r="T1898" s="84">
        <v>1</v>
      </c>
      <c r="U1898" s="83">
        <v>1</v>
      </c>
      <c r="V1898" s="45">
        <f>SUMIF(ResumenCotizacion!$C:$C,E1898,ResumenCotizacion!$P:$P)</f>
        <v>0</v>
      </c>
      <c r="W1898" s="75">
        <f>IF(H1898="USD",S1898*SolCotizacion!$J$18,S1898)</f>
        <v>306000</v>
      </c>
      <c r="X1898" s="3">
        <f>ROUND(W1898/(1-VLOOKUP("Total porcentaje:",ResumenCotizacion!$F:$H,3,0)),2)</f>
        <v>306000</v>
      </c>
      <c r="Y1898" s="3">
        <f t="shared" si="95"/>
        <v>0</v>
      </c>
    </row>
    <row r="1899" spans="1:25" ht="14.25" x14ac:dyDescent="0.2">
      <c r="A1899" s="18" t="str">
        <f t="shared" si="93"/>
        <v>UT NimbitCanalIT-SW-10-05</v>
      </c>
      <c r="B1899" s="18" t="str">
        <f t="shared" si="94"/>
        <v>IT-SW-10-05Canal</v>
      </c>
      <c r="C1899"/>
      <c r="D1899" s="18" t="s">
        <v>3193</v>
      </c>
      <c r="E1899" t="s">
        <v>3179</v>
      </c>
      <c r="F1899" s="37" t="s">
        <v>3102</v>
      </c>
      <c r="G1899" s="18" t="str">
        <f t="shared" si="96"/>
        <v>UT Nimbit</v>
      </c>
      <c r="H1899" s="18" t="s">
        <v>91</v>
      </c>
      <c r="I1899" s="18" t="s">
        <v>75</v>
      </c>
      <c r="J1899" t="s">
        <v>3175</v>
      </c>
      <c r="K1899" t="s">
        <v>3142</v>
      </c>
      <c r="L1899" s="79" t="s">
        <v>90</v>
      </c>
      <c r="M1899" s="79" t="s">
        <v>3105</v>
      </c>
      <c r="N1899" s="37" t="s">
        <v>3116</v>
      </c>
      <c r="O1899" s="37" t="s">
        <v>3111</v>
      </c>
      <c r="P1899" s="37" t="s">
        <v>3156</v>
      </c>
      <c r="Q1899" s="43" t="s">
        <v>3179</v>
      </c>
      <c r="R1899" s="80" t="s">
        <v>3109</v>
      </c>
      <c r="S1899" s="42">
        <v>238000</v>
      </c>
      <c r="T1899" s="84">
        <v>1</v>
      </c>
      <c r="U1899" s="83">
        <v>1</v>
      </c>
      <c r="V1899" s="45">
        <f>SUMIF(ResumenCotizacion!$C:$C,E1899,ResumenCotizacion!$P:$P)</f>
        <v>0</v>
      </c>
      <c r="W1899" s="75">
        <f>IF(H1899="USD",S1899*SolCotizacion!$J$18,S1899)</f>
        <v>238000</v>
      </c>
      <c r="X1899" s="3">
        <f>ROUND(W1899/(1-VLOOKUP("Total porcentaje:",ResumenCotizacion!$F:$H,3,0)),2)</f>
        <v>238000</v>
      </c>
      <c r="Y1899" s="3">
        <f t="shared" si="95"/>
        <v>0</v>
      </c>
    </row>
    <row r="1900" spans="1:25" ht="14.25" x14ac:dyDescent="0.2">
      <c r="A1900" s="18" t="str">
        <f t="shared" si="93"/>
        <v>UT NimbitCanalIT-SW-10-06</v>
      </c>
      <c r="B1900" s="18" t="str">
        <f t="shared" si="94"/>
        <v>IT-SW-10-06Canal</v>
      </c>
      <c r="C1900"/>
      <c r="D1900" s="18" t="s">
        <v>3193</v>
      </c>
      <c r="E1900" t="s">
        <v>3180</v>
      </c>
      <c r="F1900" s="37" t="s">
        <v>3102</v>
      </c>
      <c r="G1900" s="18" t="str">
        <f t="shared" si="96"/>
        <v>UT Nimbit</v>
      </c>
      <c r="H1900" s="18" t="s">
        <v>91</v>
      </c>
      <c r="I1900" s="18" t="s">
        <v>75</v>
      </c>
      <c r="J1900" t="s">
        <v>3175</v>
      </c>
      <c r="K1900" t="s">
        <v>3142</v>
      </c>
      <c r="L1900" s="79" t="s">
        <v>90</v>
      </c>
      <c r="M1900" s="79" t="s">
        <v>3105</v>
      </c>
      <c r="N1900" s="37" t="s">
        <v>3106</v>
      </c>
      <c r="O1900" s="37" t="s">
        <v>3111</v>
      </c>
      <c r="P1900" s="37" t="s">
        <v>3156</v>
      </c>
      <c r="Q1900" s="43" t="s">
        <v>3180</v>
      </c>
      <c r="R1900" s="80" t="s">
        <v>3109</v>
      </c>
      <c r="S1900" s="42">
        <v>374000</v>
      </c>
      <c r="T1900" s="84">
        <v>1</v>
      </c>
      <c r="U1900" s="83">
        <v>1</v>
      </c>
      <c r="V1900" s="45">
        <f>SUMIF(ResumenCotizacion!$C:$C,E1900,ResumenCotizacion!$P:$P)</f>
        <v>0</v>
      </c>
      <c r="W1900" s="75">
        <f>IF(H1900="USD",S1900*SolCotizacion!$J$18,S1900)</f>
        <v>374000</v>
      </c>
      <c r="X1900" s="3">
        <f>ROUND(W1900/(1-VLOOKUP("Total porcentaje:",ResumenCotizacion!$F:$H,3,0)),2)</f>
        <v>374000</v>
      </c>
      <c r="Y1900" s="3">
        <f t="shared" si="95"/>
        <v>0</v>
      </c>
    </row>
    <row r="1901" spans="1:25" ht="14.25" x14ac:dyDescent="0.2">
      <c r="A1901" s="18" t="str">
        <f t="shared" si="93"/>
        <v>UT NimbitCanalIT-SW-11-01</v>
      </c>
      <c r="B1901" s="18" t="str">
        <f t="shared" si="94"/>
        <v>IT-SW-11-01Canal</v>
      </c>
      <c r="C1901"/>
      <c r="D1901" s="18" t="s">
        <v>3193</v>
      </c>
      <c r="E1901" t="s">
        <v>3181</v>
      </c>
      <c r="F1901" s="37" t="s">
        <v>3102</v>
      </c>
      <c r="G1901" s="18" t="str">
        <f t="shared" si="96"/>
        <v>UT Nimbit</v>
      </c>
      <c r="H1901" s="18" t="s">
        <v>91</v>
      </c>
      <c r="I1901" s="18" t="s">
        <v>75</v>
      </c>
      <c r="J1901" t="s">
        <v>3182</v>
      </c>
      <c r="K1901" t="s">
        <v>3142</v>
      </c>
      <c r="L1901" s="79" t="s">
        <v>90</v>
      </c>
      <c r="M1901" s="79" t="s">
        <v>3105</v>
      </c>
      <c r="N1901" s="37" t="s">
        <v>3106</v>
      </c>
      <c r="O1901" s="37" t="s">
        <v>3111</v>
      </c>
      <c r="P1901" s="37" t="s">
        <v>3156</v>
      </c>
      <c r="Q1901" s="43" t="s">
        <v>3181</v>
      </c>
      <c r="R1901" s="80" t="s">
        <v>3109</v>
      </c>
      <c r="S1901" s="42">
        <v>272000</v>
      </c>
      <c r="T1901" s="84">
        <v>1</v>
      </c>
      <c r="U1901" s="83">
        <v>1</v>
      </c>
      <c r="V1901" s="45">
        <f>SUMIF(ResumenCotizacion!$C:$C,E1901,ResumenCotizacion!$P:$P)</f>
        <v>0</v>
      </c>
      <c r="W1901" s="75">
        <f>IF(H1901="USD",S1901*SolCotizacion!$J$18,S1901)</f>
        <v>272000</v>
      </c>
      <c r="X1901" s="3">
        <f>ROUND(W1901/(1-VLOOKUP("Total porcentaje:",ResumenCotizacion!$F:$H,3,0)),2)</f>
        <v>272000</v>
      </c>
      <c r="Y1901" s="3">
        <f t="shared" si="95"/>
        <v>0</v>
      </c>
    </row>
    <row r="1902" spans="1:25" ht="14.25" x14ac:dyDescent="0.2">
      <c r="A1902" s="18" t="str">
        <f t="shared" si="93"/>
        <v>UT NimbitCanalIT-SW-11-02</v>
      </c>
      <c r="B1902" s="18" t="str">
        <f t="shared" si="94"/>
        <v>IT-SW-11-02Canal</v>
      </c>
      <c r="C1902"/>
      <c r="D1902" s="18" t="s">
        <v>3193</v>
      </c>
      <c r="E1902" t="s">
        <v>3183</v>
      </c>
      <c r="F1902" s="37" t="s">
        <v>3102</v>
      </c>
      <c r="G1902" s="18" t="str">
        <f t="shared" si="96"/>
        <v>UT Nimbit</v>
      </c>
      <c r="H1902" s="18" t="s">
        <v>91</v>
      </c>
      <c r="I1902" s="18" t="s">
        <v>75</v>
      </c>
      <c r="J1902" t="s">
        <v>3182</v>
      </c>
      <c r="K1902" t="s">
        <v>3142</v>
      </c>
      <c r="L1902" s="79" t="s">
        <v>90</v>
      </c>
      <c r="M1902" s="79" t="s">
        <v>3105</v>
      </c>
      <c r="N1902" s="37" t="s">
        <v>3113</v>
      </c>
      <c r="O1902" s="37" t="s">
        <v>3107</v>
      </c>
      <c r="P1902" s="37" t="s">
        <v>3156</v>
      </c>
      <c r="Q1902" s="43" t="s">
        <v>3183</v>
      </c>
      <c r="R1902" s="80" t="s">
        <v>3109</v>
      </c>
      <c r="S1902" s="42">
        <v>340000</v>
      </c>
      <c r="T1902" s="84">
        <v>1</v>
      </c>
      <c r="U1902" s="83">
        <v>1</v>
      </c>
      <c r="V1902" s="45">
        <f>SUMIF(ResumenCotizacion!$C:$C,E1902,ResumenCotizacion!$P:$P)</f>
        <v>0</v>
      </c>
      <c r="W1902" s="75">
        <f>IF(H1902="USD",S1902*SolCotizacion!$J$18,S1902)</f>
        <v>340000</v>
      </c>
      <c r="X1902" s="3">
        <f>ROUND(W1902/(1-VLOOKUP("Total porcentaje:",ResumenCotizacion!$F:$H,3,0)),2)</f>
        <v>340000</v>
      </c>
      <c r="Y1902" s="3">
        <f t="shared" si="95"/>
        <v>0</v>
      </c>
    </row>
    <row r="1903" spans="1:25" ht="14.25" x14ac:dyDescent="0.2">
      <c r="A1903" s="18" t="str">
        <f t="shared" si="93"/>
        <v>UT NimbitCanalIT-SW-11-03</v>
      </c>
      <c r="B1903" s="18" t="str">
        <f t="shared" si="94"/>
        <v>IT-SW-11-03Canal</v>
      </c>
      <c r="C1903"/>
      <c r="D1903" s="18" t="s">
        <v>3193</v>
      </c>
      <c r="E1903" t="s">
        <v>3184</v>
      </c>
      <c r="F1903" s="37" t="s">
        <v>3102</v>
      </c>
      <c r="G1903" s="18" t="str">
        <f t="shared" si="96"/>
        <v>UT Nimbit</v>
      </c>
      <c r="H1903" s="18" t="s">
        <v>91</v>
      </c>
      <c r="I1903" s="18" t="s">
        <v>75</v>
      </c>
      <c r="J1903" t="s">
        <v>3182</v>
      </c>
      <c r="K1903" t="s">
        <v>3142</v>
      </c>
      <c r="L1903" s="79" t="s">
        <v>90</v>
      </c>
      <c r="M1903" s="79" t="s">
        <v>3105</v>
      </c>
      <c r="N1903" s="37" t="s">
        <v>3113</v>
      </c>
      <c r="O1903" s="37" t="s">
        <v>3111</v>
      </c>
      <c r="P1903" s="37" t="s">
        <v>3156</v>
      </c>
      <c r="Q1903" s="43" t="s">
        <v>3184</v>
      </c>
      <c r="R1903" s="80" t="s">
        <v>3109</v>
      </c>
      <c r="S1903" s="42">
        <v>272000</v>
      </c>
      <c r="T1903" s="84">
        <v>1</v>
      </c>
      <c r="U1903" s="83">
        <v>1</v>
      </c>
      <c r="V1903" s="45">
        <f>SUMIF(ResumenCotizacion!$C:$C,E1903,ResumenCotizacion!$P:$P)</f>
        <v>0</v>
      </c>
      <c r="W1903" s="75">
        <f>IF(H1903="USD",S1903*SolCotizacion!$J$18,S1903)</f>
        <v>272000</v>
      </c>
      <c r="X1903" s="3">
        <f>ROUND(W1903/(1-VLOOKUP("Total porcentaje:",ResumenCotizacion!$F:$H,3,0)),2)</f>
        <v>272000</v>
      </c>
      <c r="Y1903" s="3">
        <f t="shared" si="95"/>
        <v>0</v>
      </c>
    </row>
    <row r="1904" spans="1:25" ht="14.25" x14ac:dyDescent="0.2">
      <c r="A1904" s="18" t="str">
        <f t="shared" si="93"/>
        <v>UT NimbitCanalIT-SW-11-04</v>
      </c>
      <c r="B1904" s="18" t="str">
        <f t="shared" si="94"/>
        <v>IT-SW-11-04Canal</v>
      </c>
      <c r="C1904"/>
      <c r="D1904" s="18" t="s">
        <v>3193</v>
      </c>
      <c r="E1904" t="s">
        <v>3185</v>
      </c>
      <c r="F1904" s="37" t="s">
        <v>3102</v>
      </c>
      <c r="G1904" s="18" t="str">
        <f t="shared" si="96"/>
        <v>UT Nimbit</v>
      </c>
      <c r="H1904" s="18" t="s">
        <v>91</v>
      </c>
      <c r="I1904" s="18" t="s">
        <v>75</v>
      </c>
      <c r="J1904" t="s">
        <v>3182</v>
      </c>
      <c r="K1904" t="s">
        <v>3142</v>
      </c>
      <c r="L1904" s="79" t="s">
        <v>90</v>
      </c>
      <c r="M1904" s="79" t="s">
        <v>3105</v>
      </c>
      <c r="N1904" s="37" t="s">
        <v>3116</v>
      </c>
      <c r="O1904" s="37" t="s">
        <v>3107</v>
      </c>
      <c r="P1904" s="37" t="s">
        <v>3156</v>
      </c>
      <c r="Q1904" s="43" t="s">
        <v>3185</v>
      </c>
      <c r="R1904" s="80" t="s">
        <v>3109</v>
      </c>
      <c r="S1904" s="42">
        <v>340000</v>
      </c>
      <c r="T1904" s="84">
        <v>1</v>
      </c>
      <c r="U1904" s="83">
        <v>1</v>
      </c>
      <c r="V1904" s="45">
        <f>SUMIF(ResumenCotizacion!$C:$C,E1904,ResumenCotizacion!$P:$P)</f>
        <v>0</v>
      </c>
      <c r="W1904" s="75">
        <f>IF(H1904="USD",S1904*SolCotizacion!$J$18,S1904)</f>
        <v>340000</v>
      </c>
      <c r="X1904" s="3">
        <f>ROUND(W1904/(1-VLOOKUP("Total porcentaje:",ResumenCotizacion!$F:$H,3,0)),2)</f>
        <v>340000</v>
      </c>
      <c r="Y1904" s="3">
        <f t="shared" si="95"/>
        <v>0</v>
      </c>
    </row>
    <row r="1905" spans="1:25" ht="14.25" x14ac:dyDescent="0.2">
      <c r="A1905" s="18" t="str">
        <f t="shared" si="93"/>
        <v>UT NimbitCanalIT-SW-11-05</v>
      </c>
      <c r="B1905" s="18" t="str">
        <f t="shared" si="94"/>
        <v>IT-SW-11-05Canal</v>
      </c>
      <c r="C1905"/>
      <c r="D1905" s="18" t="s">
        <v>3193</v>
      </c>
      <c r="E1905" t="s">
        <v>3186</v>
      </c>
      <c r="F1905" s="37" t="s">
        <v>3102</v>
      </c>
      <c r="G1905" s="18" t="str">
        <f t="shared" si="96"/>
        <v>UT Nimbit</v>
      </c>
      <c r="H1905" s="18" t="s">
        <v>91</v>
      </c>
      <c r="I1905" s="18" t="s">
        <v>75</v>
      </c>
      <c r="J1905" t="s">
        <v>3182</v>
      </c>
      <c r="K1905" t="s">
        <v>3142</v>
      </c>
      <c r="L1905" s="79" t="s">
        <v>90</v>
      </c>
      <c r="M1905" s="79" t="s">
        <v>3105</v>
      </c>
      <c r="N1905" s="37" t="s">
        <v>3116</v>
      </c>
      <c r="O1905" s="37" t="s">
        <v>3111</v>
      </c>
      <c r="P1905" s="37" t="s">
        <v>3156</v>
      </c>
      <c r="Q1905" s="43" t="s">
        <v>3186</v>
      </c>
      <c r="R1905" s="80" t="s">
        <v>3109</v>
      </c>
      <c r="S1905" s="42">
        <v>272000</v>
      </c>
      <c r="T1905" s="84">
        <v>1</v>
      </c>
      <c r="U1905" s="83">
        <v>1</v>
      </c>
      <c r="V1905" s="45">
        <f>SUMIF(ResumenCotizacion!$C:$C,E1905,ResumenCotizacion!$P:$P)</f>
        <v>0</v>
      </c>
      <c r="W1905" s="75">
        <f>IF(H1905="USD",S1905*SolCotizacion!$J$18,S1905)</f>
        <v>272000</v>
      </c>
      <c r="X1905" s="3">
        <f>ROUND(W1905/(1-VLOOKUP("Total porcentaje:",ResumenCotizacion!$F:$H,3,0)),2)</f>
        <v>272000</v>
      </c>
      <c r="Y1905" s="3">
        <f t="shared" si="95"/>
        <v>0</v>
      </c>
    </row>
    <row r="1906" spans="1:25" ht="14.25" x14ac:dyDescent="0.2">
      <c r="A1906" s="18" t="str">
        <f t="shared" si="93"/>
        <v>UT NimbitCanalIT-SW-11-06</v>
      </c>
      <c r="B1906" s="18" t="str">
        <f t="shared" si="94"/>
        <v>IT-SW-11-06Canal</v>
      </c>
      <c r="C1906"/>
      <c r="D1906" s="18" t="s">
        <v>3193</v>
      </c>
      <c r="E1906" t="s">
        <v>3187</v>
      </c>
      <c r="F1906" s="37" t="s">
        <v>3102</v>
      </c>
      <c r="G1906" s="18" t="str">
        <f t="shared" si="96"/>
        <v>UT Nimbit</v>
      </c>
      <c r="H1906" s="18" t="s">
        <v>91</v>
      </c>
      <c r="I1906" s="18" t="s">
        <v>75</v>
      </c>
      <c r="J1906" t="s">
        <v>3182</v>
      </c>
      <c r="K1906" t="s">
        <v>3142</v>
      </c>
      <c r="L1906" s="79" t="s">
        <v>90</v>
      </c>
      <c r="M1906" s="79" t="s">
        <v>3105</v>
      </c>
      <c r="N1906" s="37" t="s">
        <v>3106</v>
      </c>
      <c r="O1906" s="37" t="s">
        <v>3107</v>
      </c>
      <c r="P1906" s="37" t="s">
        <v>3156</v>
      </c>
      <c r="Q1906" s="43" t="s">
        <v>3187</v>
      </c>
      <c r="R1906" s="80" t="s">
        <v>3109</v>
      </c>
      <c r="S1906" s="42">
        <v>408000</v>
      </c>
      <c r="T1906" s="84">
        <v>1</v>
      </c>
      <c r="U1906" s="83">
        <v>1</v>
      </c>
      <c r="V1906" s="45">
        <f>SUMIF(ResumenCotizacion!$C:$C,E1906,ResumenCotizacion!$P:$P)</f>
        <v>0</v>
      </c>
      <c r="W1906" s="75">
        <f>IF(H1906="USD",S1906*SolCotizacion!$J$18,S1906)</f>
        <v>408000</v>
      </c>
      <c r="X1906" s="3">
        <f>ROUND(W1906/(1-VLOOKUP("Total porcentaje:",ResumenCotizacion!$F:$H,3,0)),2)</f>
        <v>408000</v>
      </c>
      <c r="Y1906" s="3">
        <f t="shared" si="95"/>
        <v>0</v>
      </c>
    </row>
    <row r="1907" spans="1:25" ht="14.25" x14ac:dyDescent="0.2">
      <c r="A1907" s="18" t="str">
        <f t="shared" si="93"/>
        <v>UT DELL EMCCanalIT-SW-01-01</v>
      </c>
      <c r="B1907" s="18" t="str">
        <f t="shared" si="94"/>
        <v>IT-SW-01-01Canal</v>
      </c>
      <c r="C1907"/>
      <c r="D1907" t="s">
        <v>3194</v>
      </c>
      <c r="E1907" t="s">
        <v>3101</v>
      </c>
      <c r="F1907" s="37" t="s">
        <v>3102</v>
      </c>
      <c r="G1907" s="18" t="s">
        <v>3194</v>
      </c>
      <c r="H1907" s="45" t="s">
        <v>125</v>
      </c>
      <c r="I1907" s="37" t="s">
        <v>75</v>
      </c>
      <c r="J1907" t="s">
        <v>3103</v>
      </c>
      <c r="K1907" t="s">
        <v>3104</v>
      </c>
      <c r="L1907" s="79" t="s">
        <v>90</v>
      </c>
      <c r="M1907" s="79" t="s">
        <v>3105</v>
      </c>
      <c r="N1907" s="37" t="s">
        <v>3106</v>
      </c>
      <c r="O1907" s="37" t="s">
        <v>3107</v>
      </c>
      <c r="P1907" s="37" t="s">
        <v>3108</v>
      </c>
      <c r="Q1907" s="43" t="s">
        <v>3101</v>
      </c>
      <c r="R1907" t="s">
        <v>3109</v>
      </c>
      <c r="S1907" s="42">
        <v>1334.5666666666668</v>
      </c>
      <c r="T1907" s="37">
        <v>1</v>
      </c>
      <c r="U1907" s="83">
        <v>1</v>
      </c>
      <c r="V1907" s="45">
        <f>SUMIF(ResumenCotizacion!$C:$C,E1907,ResumenCotizacion!$P:$P)</f>
        <v>0</v>
      </c>
      <c r="W1907" s="75">
        <f>IF(H1907="USD",S1907*SolCotizacion!$J$18,S1907)</f>
        <v>5508383.8796666674</v>
      </c>
      <c r="X1907" s="3">
        <f>ROUND(W1907/(1-VLOOKUP("Total porcentaje:",ResumenCotizacion!$F:$H,3,0)),2)</f>
        <v>5508383.8799999999</v>
      </c>
      <c r="Y1907" s="3">
        <f t="shared" si="95"/>
        <v>0</v>
      </c>
    </row>
    <row r="1908" spans="1:25" ht="14.25" x14ac:dyDescent="0.2">
      <c r="A1908" s="18" t="str">
        <f t="shared" si="93"/>
        <v>UT DELL EMCCanalIT-SW-01-02</v>
      </c>
      <c r="B1908" s="18" t="str">
        <f t="shared" si="94"/>
        <v>IT-SW-01-02Canal</v>
      </c>
      <c r="C1908"/>
      <c r="D1908" t="s">
        <v>3194</v>
      </c>
      <c r="E1908" t="s">
        <v>3110</v>
      </c>
      <c r="F1908" s="37" t="s">
        <v>3102</v>
      </c>
      <c r="G1908" s="18" t="s">
        <v>3194</v>
      </c>
      <c r="H1908" s="45" t="s">
        <v>125</v>
      </c>
      <c r="I1908" s="37" t="s">
        <v>75</v>
      </c>
      <c r="J1908" t="s">
        <v>3103</v>
      </c>
      <c r="K1908" t="s">
        <v>3104</v>
      </c>
      <c r="L1908" s="79" t="s">
        <v>90</v>
      </c>
      <c r="M1908" s="79" t="s">
        <v>3105</v>
      </c>
      <c r="N1908" s="37" t="s">
        <v>3106</v>
      </c>
      <c r="O1908" s="37" t="s">
        <v>3111</v>
      </c>
      <c r="P1908" s="37" t="s">
        <v>3108</v>
      </c>
      <c r="Q1908" s="43" t="s">
        <v>3110</v>
      </c>
      <c r="R1908" t="s">
        <v>3109</v>
      </c>
      <c r="S1908" s="42">
        <v>1215.4000000000001</v>
      </c>
      <c r="T1908" s="37">
        <v>1</v>
      </c>
      <c r="U1908" s="83">
        <v>1</v>
      </c>
      <c r="V1908" s="45">
        <f>SUMIF(ResumenCotizacion!$C:$C,E1908,ResumenCotizacion!$P:$P)</f>
        <v>0</v>
      </c>
      <c r="W1908" s="75">
        <f>IF(H1908="USD",S1908*SolCotizacion!$J$18,S1908)</f>
        <v>5016527.0380000006</v>
      </c>
      <c r="X1908" s="3">
        <f>ROUND(W1908/(1-VLOOKUP("Total porcentaje:",ResumenCotizacion!$F:$H,3,0)),2)</f>
        <v>5016527.04</v>
      </c>
      <c r="Y1908" s="3">
        <f t="shared" si="95"/>
        <v>0</v>
      </c>
    </row>
    <row r="1909" spans="1:25" ht="14.25" x14ac:dyDescent="0.2">
      <c r="A1909" s="18" t="str">
        <f t="shared" si="93"/>
        <v>UT DELL EMCCanalIT-SW-01-03</v>
      </c>
      <c r="B1909" s="18" t="str">
        <f t="shared" si="94"/>
        <v>IT-SW-01-03Canal</v>
      </c>
      <c r="C1909"/>
      <c r="D1909" t="s">
        <v>3194</v>
      </c>
      <c r="E1909" t="s">
        <v>3112</v>
      </c>
      <c r="F1909" s="37" t="s">
        <v>3102</v>
      </c>
      <c r="G1909" s="18" t="s">
        <v>3194</v>
      </c>
      <c r="H1909" s="45" t="s">
        <v>125</v>
      </c>
      <c r="I1909" s="37" t="s">
        <v>75</v>
      </c>
      <c r="J1909" t="s">
        <v>3103</v>
      </c>
      <c r="K1909" t="s">
        <v>3104</v>
      </c>
      <c r="L1909" s="79" t="s">
        <v>90</v>
      </c>
      <c r="M1909" s="79" t="s">
        <v>3105</v>
      </c>
      <c r="N1909" s="37" t="s">
        <v>3113</v>
      </c>
      <c r="O1909" s="37" t="s">
        <v>3107</v>
      </c>
      <c r="P1909" s="37" t="s">
        <v>3108</v>
      </c>
      <c r="Q1909" s="43" t="s">
        <v>3112</v>
      </c>
      <c r="R1909" t="s">
        <v>3109</v>
      </c>
      <c r="S1909" s="42">
        <v>1334.5666666666668</v>
      </c>
      <c r="T1909" s="37">
        <v>1</v>
      </c>
      <c r="U1909" s="83">
        <v>1</v>
      </c>
      <c r="V1909" s="45">
        <f>SUMIF(ResumenCotizacion!$C:$C,E1909,ResumenCotizacion!$P:$P)</f>
        <v>0</v>
      </c>
      <c r="W1909" s="75">
        <f>IF(H1909="USD",S1909*SolCotizacion!$J$18,S1909)</f>
        <v>5508383.8796666674</v>
      </c>
      <c r="X1909" s="3">
        <f>ROUND(W1909/(1-VLOOKUP("Total porcentaje:",ResumenCotizacion!$F:$H,3,0)),2)</f>
        <v>5508383.8799999999</v>
      </c>
      <c r="Y1909" s="3">
        <f t="shared" si="95"/>
        <v>0</v>
      </c>
    </row>
    <row r="1910" spans="1:25" ht="14.25" x14ac:dyDescent="0.2">
      <c r="A1910" s="18" t="str">
        <f t="shared" si="93"/>
        <v>UT DELL EMCCanalIT-SW-01-04</v>
      </c>
      <c r="B1910" s="18" t="str">
        <f t="shared" si="94"/>
        <v>IT-SW-01-04Canal</v>
      </c>
      <c r="C1910"/>
      <c r="D1910" t="s">
        <v>3194</v>
      </c>
      <c r="E1910" t="s">
        <v>3114</v>
      </c>
      <c r="F1910" s="37" t="s">
        <v>3102</v>
      </c>
      <c r="G1910" s="18" t="s">
        <v>3194</v>
      </c>
      <c r="H1910" s="45" t="s">
        <v>125</v>
      </c>
      <c r="I1910" s="37" t="s">
        <v>75</v>
      </c>
      <c r="J1910" t="s">
        <v>3103</v>
      </c>
      <c r="K1910" t="s">
        <v>3104</v>
      </c>
      <c r="L1910" s="79" t="s">
        <v>90</v>
      </c>
      <c r="M1910" s="79" t="s">
        <v>3105</v>
      </c>
      <c r="N1910" s="37" t="s">
        <v>3113</v>
      </c>
      <c r="O1910" s="37" t="s">
        <v>3111</v>
      </c>
      <c r="P1910" s="37" t="s">
        <v>3108</v>
      </c>
      <c r="Q1910" s="43" t="s">
        <v>3114</v>
      </c>
      <c r="R1910" t="s">
        <v>3109</v>
      </c>
      <c r="S1910" s="42">
        <v>2573.7666666666669</v>
      </c>
      <c r="T1910" s="37">
        <v>1</v>
      </c>
      <c r="U1910" s="83">
        <v>1</v>
      </c>
      <c r="V1910" s="45">
        <f>SUMIF(ResumenCotizacion!$C:$C,E1910,ResumenCotizacion!$P:$P)</f>
        <v>0</v>
      </c>
      <c r="W1910" s="75">
        <f>IF(H1910="USD",S1910*SolCotizacion!$J$18,S1910)</f>
        <v>10623144.703666668</v>
      </c>
      <c r="X1910" s="3">
        <f>ROUND(W1910/(1-VLOOKUP("Total porcentaje:",ResumenCotizacion!$F:$H,3,0)),2)</f>
        <v>10623144.699999999</v>
      </c>
      <c r="Y1910" s="3">
        <f t="shared" si="95"/>
        <v>0</v>
      </c>
    </row>
    <row r="1911" spans="1:25" ht="14.25" x14ac:dyDescent="0.2">
      <c r="A1911" s="18" t="str">
        <f t="shared" si="93"/>
        <v>UT DELL EMCCanalIT-SW-01-05</v>
      </c>
      <c r="B1911" s="18" t="str">
        <f t="shared" si="94"/>
        <v>IT-SW-01-05Canal</v>
      </c>
      <c r="C1911"/>
      <c r="D1911" t="s">
        <v>3194</v>
      </c>
      <c r="E1911" t="s">
        <v>3115</v>
      </c>
      <c r="F1911" s="37" t="s">
        <v>3102</v>
      </c>
      <c r="G1911" s="18" t="s">
        <v>3194</v>
      </c>
      <c r="H1911" s="45" t="s">
        <v>125</v>
      </c>
      <c r="I1911" s="37" t="s">
        <v>75</v>
      </c>
      <c r="J1911" t="s">
        <v>3103</v>
      </c>
      <c r="K1911" t="s">
        <v>3104</v>
      </c>
      <c r="L1911" s="79" t="s">
        <v>90</v>
      </c>
      <c r="M1911" s="79" t="s">
        <v>3105</v>
      </c>
      <c r="N1911" s="37" t="s">
        <v>3116</v>
      </c>
      <c r="O1911" s="37" t="s">
        <v>3107</v>
      </c>
      <c r="P1911" s="37" t="s">
        <v>3108</v>
      </c>
      <c r="Q1911" s="43" t="s">
        <v>3115</v>
      </c>
      <c r="R1911" t="s">
        <v>3109</v>
      </c>
      <c r="S1911" s="42">
        <v>2001.85</v>
      </c>
      <c r="T1911" s="37">
        <v>1</v>
      </c>
      <c r="U1911" s="83">
        <v>1</v>
      </c>
      <c r="V1911" s="45">
        <f>SUMIF(ResumenCotizacion!$C:$C,E1911,ResumenCotizacion!$P:$P)</f>
        <v>0</v>
      </c>
      <c r="W1911" s="75">
        <f>IF(H1911="USD",S1911*SolCotizacion!$J$18,S1911)</f>
        <v>8262575.8195000002</v>
      </c>
      <c r="X1911" s="3">
        <f>ROUND(W1911/(1-VLOOKUP("Total porcentaje:",ResumenCotizacion!$F:$H,3,0)),2)</f>
        <v>8262575.8200000003</v>
      </c>
      <c r="Y1911" s="3">
        <f t="shared" si="95"/>
        <v>0</v>
      </c>
    </row>
    <row r="1912" spans="1:25" ht="14.25" x14ac:dyDescent="0.2">
      <c r="A1912" s="18" t="str">
        <f t="shared" si="93"/>
        <v>UT DELL EMCCanalIT-SW-01-06</v>
      </c>
      <c r="B1912" s="18" t="str">
        <f t="shared" si="94"/>
        <v>IT-SW-01-06Canal</v>
      </c>
      <c r="C1912"/>
      <c r="D1912" t="s">
        <v>3194</v>
      </c>
      <c r="E1912" t="s">
        <v>3117</v>
      </c>
      <c r="F1912" s="37" t="s">
        <v>3102</v>
      </c>
      <c r="G1912" s="18" t="s">
        <v>3194</v>
      </c>
      <c r="H1912" s="45" t="s">
        <v>125</v>
      </c>
      <c r="I1912" s="37" t="s">
        <v>75</v>
      </c>
      <c r="J1912" t="s">
        <v>3103</v>
      </c>
      <c r="K1912" t="s">
        <v>3104</v>
      </c>
      <c r="L1912" s="79" t="s">
        <v>90</v>
      </c>
      <c r="M1912" s="79" t="s">
        <v>3105</v>
      </c>
      <c r="N1912" s="37" t="s">
        <v>3116</v>
      </c>
      <c r="O1912" s="37" t="s">
        <v>3111</v>
      </c>
      <c r="P1912" s="37" t="s">
        <v>3108</v>
      </c>
      <c r="Q1912" s="43" t="s">
        <v>3117</v>
      </c>
      <c r="R1912" t="s">
        <v>3109</v>
      </c>
      <c r="S1912" s="42">
        <v>5290.5499999999993</v>
      </c>
      <c r="T1912" s="37">
        <v>1</v>
      </c>
      <c r="U1912" s="83">
        <v>1</v>
      </c>
      <c r="V1912" s="45">
        <f>SUMIF(ResumenCotizacion!$C:$C,E1912,ResumenCotizacion!$P:$P)</f>
        <v>0</v>
      </c>
      <c r="W1912" s="75">
        <f>IF(H1912="USD",S1912*SolCotizacion!$J$18,S1912)</f>
        <v>21836586.408499997</v>
      </c>
      <c r="X1912" s="3">
        <f>ROUND(W1912/(1-VLOOKUP("Total porcentaje:",ResumenCotizacion!$F:$H,3,0)),2)</f>
        <v>21836586.41</v>
      </c>
      <c r="Y1912" s="3">
        <f t="shared" si="95"/>
        <v>0</v>
      </c>
    </row>
    <row r="1913" spans="1:25" ht="14.25" x14ac:dyDescent="0.2">
      <c r="A1913" s="18" t="str">
        <f t="shared" si="93"/>
        <v>UT DELL EMCCanalIT-SW-02-01</v>
      </c>
      <c r="B1913" s="18" t="str">
        <f t="shared" si="94"/>
        <v>IT-SW-02-01Canal</v>
      </c>
      <c r="C1913"/>
      <c r="D1913" t="s">
        <v>3194</v>
      </c>
      <c r="E1913" t="s">
        <v>3118</v>
      </c>
      <c r="F1913" s="37" t="s">
        <v>3102</v>
      </c>
      <c r="G1913" s="18" t="s">
        <v>3194</v>
      </c>
      <c r="H1913" s="45" t="s">
        <v>125</v>
      </c>
      <c r="I1913" s="37" t="s">
        <v>75</v>
      </c>
      <c r="J1913" t="s">
        <v>3119</v>
      </c>
      <c r="K1913" t="s">
        <v>3120</v>
      </c>
      <c r="L1913" s="79" t="s">
        <v>90</v>
      </c>
      <c r="M1913" s="79" t="s">
        <v>3105</v>
      </c>
      <c r="N1913" s="37" t="s">
        <v>3106</v>
      </c>
      <c r="O1913" s="37" t="s">
        <v>3107</v>
      </c>
      <c r="P1913" s="37" t="s">
        <v>3108</v>
      </c>
      <c r="Q1913" s="43" t="s">
        <v>3118</v>
      </c>
      <c r="R1913" t="s">
        <v>3109</v>
      </c>
      <c r="S1913" s="42">
        <v>1715.85</v>
      </c>
      <c r="T1913" s="37">
        <v>1</v>
      </c>
      <c r="U1913" s="83">
        <v>1</v>
      </c>
      <c r="V1913" s="45">
        <f>SUMIF(ResumenCotizacion!$C:$C,E1913,ResumenCotizacion!$P:$P)</f>
        <v>0</v>
      </c>
      <c r="W1913" s="75">
        <f>IF(H1913="USD",S1913*SolCotizacion!$J$18,S1913)</f>
        <v>7082119.3995000003</v>
      </c>
      <c r="X1913" s="3">
        <f>ROUND(W1913/(1-VLOOKUP("Total porcentaje:",ResumenCotizacion!$F:$H,3,0)),2)</f>
        <v>7082119.4000000004</v>
      </c>
      <c r="Y1913" s="3">
        <f t="shared" si="95"/>
        <v>0</v>
      </c>
    </row>
    <row r="1914" spans="1:25" ht="14.25" x14ac:dyDescent="0.2">
      <c r="A1914" s="18" t="str">
        <f t="shared" si="93"/>
        <v>UT DELL EMCCanalIT-SW-02-02</v>
      </c>
      <c r="B1914" s="18" t="str">
        <f t="shared" si="94"/>
        <v>IT-SW-02-02Canal</v>
      </c>
      <c r="C1914"/>
      <c r="D1914" t="s">
        <v>3194</v>
      </c>
      <c r="E1914" t="s">
        <v>3121</v>
      </c>
      <c r="F1914" s="37" t="s">
        <v>3102</v>
      </c>
      <c r="G1914" s="18" t="s">
        <v>3194</v>
      </c>
      <c r="H1914" s="45" t="s">
        <v>125</v>
      </c>
      <c r="I1914" s="37" t="s">
        <v>75</v>
      </c>
      <c r="J1914" t="s">
        <v>3119</v>
      </c>
      <c r="K1914" t="s">
        <v>3120</v>
      </c>
      <c r="L1914" s="79" t="s">
        <v>90</v>
      </c>
      <c r="M1914" s="79" t="s">
        <v>3105</v>
      </c>
      <c r="N1914" s="37" t="s">
        <v>3106</v>
      </c>
      <c r="O1914" s="37" t="s">
        <v>3111</v>
      </c>
      <c r="P1914" s="37" t="s">
        <v>3108</v>
      </c>
      <c r="Q1914" s="43" t="s">
        <v>3121</v>
      </c>
      <c r="R1914" t="s">
        <v>3109</v>
      </c>
      <c r="S1914" s="42">
        <v>1930.3249999999998</v>
      </c>
      <c r="T1914" s="37">
        <v>1</v>
      </c>
      <c r="U1914" s="83">
        <v>1</v>
      </c>
      <c r="V1914" s="45">
        <f>SUMIF(ResumenCotizacion!$C:$C,E1914,ResumenCotizacion!$P:$P)</f>
        <v>0</v>
      </c>
      <c r="W1914" s="75">
        <f>IF(H1914="USD",S1914*SolCotizacion!$J$18,S1914)</f>
        <v>7967358.5277499994</v>
      </c>
      <c r="X1914" s="3">
        <f>ROUND(W1914/(1-VLOOKUP("Total porcentaje:",ResumenCotizacion!$F:$H,3,0)),2)</f>
        <v>7967358.5300000003</v>
      </c>
      <c r="Y1914" s="3">
        <f t="shared" si="95"/>
        <v>0</v>
      </c>
    </row>
    <row r="1915" spans="1:25" ht="14.25" x14ac:dyDescent="0.2">
      <c r="A1915" s="18" t="str">
        <f t="shared" si="93"/>
        <v>UT DELL EMCCanalIT-SW-02-03</v>
      </c>
      <c r="B1915" s="18" t="str">
        <f t="shared" si="94"/>
        <v>IT-SW-02-03Canal</v>
      </c>
      <c r="C1915"/>
      <c r="D1915" t="s">
        <v>3194</v>
      </c>
      <c r="E1915" t="s">
        <v>3122</v>
      </c>
      <c r="F1915" s="37" t="s">
        <v>3102</v>
      </c>
      <c r="G1915" s="18" t="s">
        <v>3194</v>
      </c>
      <c r="H1915" s="45" t="s">
        <v>125</v>
      </c>
      <c r="I1915" s="37" t="s">
        <v>75</v>
      </c>
      <c r="J1915" t="s">
        <v>3119</v>
      </c>
      <c r="K1915" t="s">
        <v>3120</v>
      </c>
      <c r="L1915" s="79" t="s">
        <v>90</v>
      </c>
      <c r="M1915" s="79" t="s">
        <v>3105</v>
      </c>
      <c r="N1915" s="37" t="s">
        <v>3113</v>
      </c>
      <c r="O1915" s="37" t="s">
        <v>3107</v>
      </c>
      <c r="P1915" s="37" t="s">
        <v>3108</v>
      </c>
      <c r="Q1915" s="43" t="s">
        <v>3122</v>
      </c>
      <c r="R1915" t="s">
        <v>3109</v>
      </c>
      <c r="S1915" s="42">
        <v>2287.8000000000002</v>
      </c>
      <c r="T1915" s="37">
        <v>1</v>
      </c>
      <c r="U1915" s="83">
        <v>1</v>
      </c>
      <c r="V1915" s="45">
        <f>SUMIF(ResumenCotizacion!$C:$C,E1915,ResumenCotizacion!$P:$P)</f>
        <v>0</v>
      </c>
      <c r="W1915" s="75">
        <f>IF(H1915="USD",S1915*SolCotizacion!$J$18,S1915)</f>
        <v>9442825.8660000023</v>
      </c>
      <c r="X1915" s="3">
        <f>ROUND(W1915/(1-VLOOKUP("Total porcentaje:",ResumenCotizacion!$F:$H,3,0)),2)</f>
        <v>9442825.8699999992</v>
      </c>
      <c r="Y1915" s="3">
        <f t="shared" si="95"/>
        <v>0</v>
      </c>
    </row>
    <row r="1916" spans="1:25" ht="14.25" x14ac:dyDescent="0.2">
      <c r="A1916" s="18" t="str">
        <f t="shared" si="93"/>
        <v>UT DELL EMCCanalIT-SW-02-04</v>
      </c>
      <c r="B1916" s="18" t="str">
        <f t="shared" si="94"/>
        <v>IT-SW-02-04Canal</v>
      </c>
      <c r="C1916"/>
      <c r="D1916" t="s">
        <v>3194</v>
      </c>
      <c r="E1916" t="s">
        <v>3123</v>
      </c>
      <c r="F1916" s="37" t="s">
        <v>3102</v>
      </c>
      <c r="G1916" s="18" t="s">
        <v>3194</v>
      </c>
      <c r="H1916" s="45" t="s">
        <v>125</v>
      </c>
      <c r="I1916" s="37" t="s">
        <v>75</v>
      </c>
      <c r="J1916" t="s">
        <v>3119</v>
      </c>
      <c r="K1916" t="s">
        <v>3120</v>
      </c>
      <c r="L1916" s="79" t="s">
        <v>90</v>
      </c>
      <c r="M1916" s="79" t="s">
        <v>3105</v>
      </c>
      <c r="N1916" s="37" t="s">
        <v>3113</v>
      </c>
      <c r="O1916" s="37" t="s">
        <v>3111</v>
      </c>
      <c r="P1916" s="37" t="s">
        <v>3108</v>
      </c>
      <c r="Q1916" s="43" t="s">
        <v>3123</v>
      </c>
      <c r="R1916" t="s">
        <v>3109</v>
      </c>
      <c r="S1916" s="42">
        <v>3527.0333333333333</v>
      </c>
      <c r="T1916" s="37">
        <v>1</v>
      </c>
      <c r="U1916" s="83">
        <v>1</v>
      </c>
      <c r="V1916" s="45">
        <f>SUMIF(ResumenCotizacion!$C:$C,E1916,ResumenCotizacion!$P:$P)</f>
        <v>0</v>
      </c>
      <c r="W1916" s="75">
        <f>IF(H1916="USD",S1916*SolCotizacion!$J$18,S1916)</f>
        <v>14557724.272333333</v>
      </c>
      <c r="X1916" s="3">
        <f>ROUND(W1916/(1-VLOOKUP("Total porcentaje:",ResumenCotizacion!$F:$H,3,0)),2)</f>
        <v>14557724.27</v>
      </c>
      <c r="Y1916" s="3">
        <f t="shared" si="95"/>
        <v>0</v>
      </c>
    </row>
    <row r="1917" spans="1:25" ht="14.25" x14ac:dyDescent="0.2">
      <c r="A1917" s="18" t="str">
        <f t="shared" si="93"/>
        <v>UT DELL EMCCanalIT-SW-02-05</v>
      </c>
      <c r="B1917" s="18" t="str">
        <f t="shared" si="94"/>
        <v>IT-SW-02-05Canal</v>
      </c>
      <c r="C1917"/>
      <c r="D1917" t="s">
        <v>3194</v>
      </c>
      <c r="E1917" t="s">
        <v>3124</v>
      </c>
      <c r="F1917" s="37" t="s">
        <v>3102</v>
      </c>
      <c r="G1917" s="18" t="s">
        <v>3194</v>
      </c>
      <c r="H1917" s="45" t="s">
        <v>125</v>
      </c>
      <c r="I1917" s="37" t="s">
        <v>75</v>
      </c>
      <c r="J1917" t="s">
        <v>3119</v>
      </c>
      <c r="K1917" t="s">
        <v>3120</v>
      </c>
      <c r="L1917" s="79" t="s">
        <v>90</v>
      </c>
      <c r="M1917" s="79" t="s">
        <v>3105</v>
      </c>
      <c r="N1917" s="37" t="s">
        <v>3116</v>
      </c>
      <c r="O1917" s="37" t="s">
        <v>3107</v>
      </c>
      <c r="P1917" s="37" t="s">
        <v>3108</v>
      </c>
      <c r="Q1917" s="43" t="s">
        <v>3124</v>
      </c>
      <c r="R1917" t="s">
        <v>3109</v>
      </c>
      <c r="S1917" s="42">
        <v>6577.45</v>
      </c>
      <c r="T1917" s="37">
        <v>1</v>
      </c>
      <c r="U1917" s="83">
        <v>1</v>
      </c>
      <c r="V1917" s="45">
        <f>SUMIF(ResumenCotizacion!$C:$C,E1917,ResumenCotizacion!$P:$P)</f>
        <v>0</v>
      </c>
      <c r="W1917" s="75">
        <f>IF(H1917="USD",S1917*SolCotizacion!$J$18,S1917)</f>
        <v>27148227.5515</v>
      </c>
      <c r="X1917" s="3">
        <f>ROUND(W1917/(1-VLOOKUP("Total porcentaje:",ResumenCotizacion!$F:$H,3,0)),2)</f>
        <v>27148227.550000001</v>
      </c>
      <c r="Y1917" s="3">
        <f t="shared" si="95"/>
        <v>0</v>
      </c>
    </row>
    <row r="1918" spans="1:25" ht="14.25" x14ac:dyDescent="0.2">
      <c r="A1918" s="18" t="str">
        <f t="shared" si="93"/>
        <v>UT DELL EMCCanalIT-SW-02-06</v>
      </c>
      <c r="B1918" s="18" t="str">
        <f t="shared" si="94"/>
        <v>IT-SW-02-06Canal</v>
      </c>
      <c r="C1918"/>
      <c r="D1918" t="s">
        <v>3194</v>
      </c>
      <c r="E1918" t="s">
        <v>3125</v>
      </c>
      <c r="F1918" s="37" t="s">
        <v>3102</v>
      </c>
      <c r="G1918" s="18" t="s">
        <v>3194</v>
      </c>
      <c r="H1918" s="45" t="s">
        <v>125</v>
      </c>
      <c r="I1918" s="37" t="s">
        <v>75</v>
      </c>
      <c r="J1918" t="s">
        <v>3119</v>
      </c>
      <c r="K1918" t="s">
        <v>3120</v>
      </c>
      <c r="L1918" s="79" t="s">
        <v>90</v>
      </c>
      <c r="M1918" s="79" t="s">
        <v>3105</v>
      </c>
      <c r="N1918" s="37" t="s">
        <v>3116</v>
      </c>
      <c r="O1918" s="37" t="s">
        <v>3111</v>
      </c>
      <c r="P1918" s="37" t="s">
        <v>3108</v>
      </c>
      <c r="Q1918" s="43" t="s">
        <v>3125</v>
      </c>
      <c r="R1918" t="s">
        <v>3109</v>
      </c>
      <c r="S1918" s="42">
        <v>7435.3499999999995</v>
      </c>
      <c r="T1918" s="37">
        <v>1</v>
      </c>
      <c r="U1918" s="83">
        <v>1</v>
      </c>
      <c r="V1918" s="45">
        <f>SUMIF(ResumenCotizacion!$C:$C,E1918,ResumenCotizacion!$P:$P)</f>
        <v>0</v>
      </c>
      <c r="W1918" s="75">
        <f>IF(H1918="USD",S1918*SolCotizacion!$J$18,S1918)</f>
        <v>30689184.0645</v>
      </c>
      <c r="X1918" s="3">
        <f>ROUND(W1918/(1-VLOOKUP("Total porcentaje:",ResumenCotizacion!$F:$H,3,0)),2)</f>
        <v>30689184.059999999</v>
      </c>
      <c r="Y1918" s="3">
        <f t="shared" si="95"/>
        <v>0</v>
      </c>
    </row>
    <row r="1919" spans="1:25" ht="14.25" x14ac:dyDescent="0.2">
      <c r="A1919" s="18" t="str">
        <f t="shared" si="93"/>
        <v>UT DELL EMCCanalIT-SW-03-01</v>
      </c>
      <c r="B1919" s="18" t="str">
        <f t="shared" si="94"/>
        <v>IT-SW-03-01Canal</v>
      </c>
      <c r="C1919"/>
      <c r="D1919" t="s">
        <v>3194</v>
      </c>
      <c r="E1919" t="s">
        <v>3126</v>
      </c>
      <c r="F1919" s="37" t="s">
        <v>3102</v>
      </c>
      <c r="G1919" s="18" t="s">
        <v>3194</v>
      </c>
      <c r="H1919" s="45" t="s">
        <v>125</v>
      </c>
      <c r="I1919" s="37" t="s">
        <v>75</v>
      </c>
      <c r="J1919" t="s">
        <v>3127</v>
      </c>
      <c r="K1919" t="s">
        <v>3104</v>
      </c>
      <c r="L1919" s="79" t="s">
        <v>90</v>
      </c>
      <c r="M1919" s="79" t="s">
        <v>3105</v>
      </c>
      <c r="N1919" s="37" t="s">
        <v>3106</v>
      </c>
      <c r="O1919" s="37" t="s">
        <v>3107</v>
      </c>
      <c r="P1919" s="37" t="s">
        <v>3108</v>
      </c>
      <c r="Q1919" s="43" t="s">
        <v>3126</v>
      </c>
      <c r="R1919" t="s">
        <v>3109</v>
      </c>
      <c r="S1919" s="42">
        <v>1358.375</v>
      </c>
      <c r="T1919" s="37">
        <v>1</v>
      </c>
      <c r="U1919" s="83">
        <v>1</v>
      </c>
      <c r="V1919" s="45">
        <f>SUMIF(ResumenCotizacion!$C:$C,E1919,ResumenCotizacion!$P:$P)</f>
        <v>0</v>
      </c>
      <c r="W1919" s="75">
        <f>IF(H1919="USD",S1919*SolCotizacion!$J$18,S1919)</f>
        <v>5606652.0612500003</v>
      </c>
      <c r="X1919" s="3">
        <f>ROUND(W1919/(1-VLOOKUP("Total porcentaje:",ResumenCotizacion!$F:$H,3,0)),2)</f>
        <v>5606652.0599999996</v>
      </c>
      <c r="Y1919" s="3">
        <f t="shared" si="95"/>
        <v>0</v>
      </c>
    </row>
    <row r="1920" spans="1:25" ht="14.25" x14ac:dyDescent="0.2">
      <c r="A1920" s="18" t="str">
        <f t="shared" si="93"/>
        <v>UT DELL EMCCanalIT-SW-03-02</v>
      </c>
      <c r="B1920" s="18" t="str">
        <f t="shared" si="94"/>
        <v>IT-SW-03-02Canal</v>
      </c>
      <c r="C1920"/>
      <c r="D1920" t="s">
        <v>3194</v>
      </c>
      <c r="E1920" t="s">
        <v>3128</v>
      </c>
      <c r="F1920" s="37" t="s">
        <v>3102</v>
      </c>
      <c r="G1920" s="18" t="s">
        <v>3194</v>
      </c>
      <c r="H1920" s="45" t="s">
        <v>125</v>
      </c>
      <c r="I1920" s="37" t="s">
        <v>75</v>
      </c>
      <c r="J1920" t="s">
        <v>3127</v>
      </c>
      <c r="K1920" t="s">
        <v>3104</v>
      </c>
      <c r="L1920" s="79" t="s">
        <v>90</v>
      </c>
      <c r="M1920" s="79" t="s">
        <v>3105</v>
      </c>
      <c r="N1920" s="37" t="s">
        <v>3106</v>
      </c>
      <c r="O1920" s="37" t="s">
        <v>3111</v>
      </c>
      <c r="P1920" s="37" t="s">
        <v>3108</v>
      </c>
      <c r="Q1920" s="43" t="s">
        <v>3128</v>
      </c>
      <c r="R1920" t="s">
        <v>3109</v>
      </c>
      <c r="S1920" s="42">
        <v>2287.7999999999997</v>
      </c>
      <c r="T1920" s="37">
        <v>1</v>
      </c>
      <c r="U1920" s="83">
        <v>1</v>
      </c>
      <c r="V1920" s="45">
        <f>SUMIF(ResumenCotizacion!$C:$C,E1920,ResumenCotizacion!$P:$P)</f>
        <v>0</v>
      </c>
      <c r="W1920" s="75">
        <f>IF(H1920="USD",S1920*SolCotizacion!$J$18,S1920)</f>
        <v>9442825.8660000004</v>
      </c>
      <c r="X1920" s="3">
        <f>ROUND(W1920/(1-VLOOKUP("Total porcentaje:",ResumenCotizacion!$F:$H,3,0)),2)</f>
        <v>9442825.8699999992</v>
      </c>
      <c r="Y1920" s="3">
        <f t="shared" si="95"/>
        <v>0</v>
      </c>
    </row>
    <row r="1921" spans="1:25" ht="14.25" x14ac:dyDescent="0.2">
      <c r="A1921" s="18" t="str">
        <f t="shared" si="93"/>
        <v>UT DELL EMCCanalIT-SW-03-03</v>
      </c>
      <c r="B1921" s="18" t="str">
        <f t="shared" si="94"/>
        <v>IT-SW-03-03Canal</v>
      </c>
      <c r="C1921"/>
      <c r="D1921" t="s">
        <v>3194</v>
      </c>
      <c r="E1921" t="s">
        <v>3129</v>
      </c>
      <c r="F1921" s="37" t="s">
        <v>3102</v>
      </c>
      <c r="G1921" s="18" t="s">
        <v>3194</v>
      </c>
      <c r="H1921" s="45" t="s">
        <v>125</v>
      </c>
      <c r="I1921" s="37" t="s">
        <v>75</v>
      </c>
      <c r="J1921" t="s">
        <v>3127</v>
      </c>
      <c r="K1921" t="s">
        <v>3104</v>
      </c>
      <c r="L1921" s="79" t="s">
        <v>90</v>
      </c>
      <c r="M1921" s="79" t="s">
        <v>3105</v>
      </c>
      <c r="N1921" s="37" t="s">
        <v>3113</v>
      </c>
      <c r="O1921" s="37" t="s">
        <v>3107</v>
      </c>
      <c r="P1921" s="37" t="s">
        <v>3108</v>
      </c>
      <c r="Q1921" s="43" t="s">
        <v>3129</v>
      </c>
      <c r="R1921" t="s">
        <v>3109</v>
      </c>
      <c r="S1921" s="42">
        <v>1811.1666666666667</v>
      </c>
      <c r="T1921" s="37">
        <v>1</v>
      </c>
      <c r="U1921" s="83">
        <v>1</v>
      </c>
      <c r="V1921" s="45">
        <f>SUMIF(ResumenCotizacion!$C:$C,E1921,ResumenCotizacion!$P:$P)</f>
        <v>0</v>
      </c>
      <c r="W1921" s="75">
        <f>IF(H1921="USD",S1921*SolCotizacion!$J$18,S1921)</f>
        <v>7475536.081666667</v>
      </c>
      <c r="X1921" s="3">
        <f>ROUND(W1921/(1-VLOOKUP("Total porcentaje:",ResumenCotizacion!$F:$H,3,0)),2)</f>
        <v>7475536.0800000001</v>
      </c>
      <c r="Y1921" s="3">
        <f t="shared" si="95"/>
        <v>0</v>
      </c>
    </row>
    <row r="1922" spans="1:25" ht="14.25" x14ac:dyDescent="0.2">
      <c r="A1922" s="18" t="str">
        <f t="shared" ref="A1922:A1985" si="97">D1922&amp;F1922&amp;E1922</f>
        <v>UT DELL EMCCanalIT-SW-03-04</v>
      </c>
      <c r="B1922" s="18" t="str">
        <f t="shared" ref="B1922:B1985" si="98">E1922&amp;F1922</f>
        <v>IT-SW-03-04Canal</v>
      </c>
      <c r="C1922"/>
      <c r="D1922" t="s">
        <v>3194</v>
      </c>
      <c r="E1922" t="s">
        <v>3130</v>
      </c>
      <c r="F1922" s="37" t="s">
        <v>3102</v>
      </c>
      <c r="G1922" s="18" t="s">
        <v>3194</v>
      </c>
      <c r="H1922" s="45" t="s">
        <v>125</v>
      </c>
      <c r="I1922" s="37" t="s">
        <v>75</v>
      </c>
      <c r="J1922" t="s">
        <v>3127</v>
      </c>
      <c r="K1922" t="s">
        <v>3104</v>
      </c>
      <c r="L1922" s="79" t="s">
        <v>90</v>
      </c>
      <c r="M1922" s="79" t="s">
        <v>3105</v>
      </c>
      <c r="N1922" s="37" t="s">
        <v>3113</v>
      </c>
      <c r="O1922" s="37" t="s">
        <v>3111</v>
      </c>
      <c r="P1922" s="37" t="s">
        <v>3108</v>
      </c>
      <c r="Q1922" s="43" t="s">
        <v>3130</v>
      </c>
      <c r="R1922" t="s">
        <v>3109</v>
      </c>
      <c r="S1922" s="42">
        <v>4003.6666666666665</v>
      </c>
      <c r="T1922" s="37">
        <v>1</v>
      </c>
      <c r="U1922" s="83">
        <v>1</v>
      </c>
      <c r="V1922" s="45">
        <f>SUMIF(ResumenCotizacion!$C:$C,E1922,ResumenCotizacion!$P:$P)</f>
        <v>0</v>
      </c>
      <c r="W1922" s="75">
        <f>IF(H1922="USD",S1922*SolCotizacion!$J$18,S1922)</f>
        <v>16525014.056666667</v>
      </c>
      <c r="X1922" s="3">
        <f>ROUND(W1922/(1-VLOOKUP("Total porcentaje:",ResumenCotizacion!$F:$H,3,0)),2)</f>
        <v>16525014.060000001</v>
      </c>
      <c r="Y1922" s="3">
        <f t="shared" si="95"/>
        <v>0</v>
      </c>
    </row>
    <row r="1923" spans="1:25" ht="14.25" x14ac:dyDescent="0.2">
      <c r="A1923" s="18" t="str">
        <f t="shared" si="97"/>
        <v>UT DELL EMCCanalIT-SW-03-05</v>
      </c>
      <c r="B1923" s="18" t="str">
        <f t="shared" si="98"/>
        <v>IT-SW-03-05Canal</v>
      </c>
      <c r="C1923"/>
      <c r="D1923" t="s">
        <v>3194</v>
      </c>
      <c r="E1923" t="s">
        <v>3131</v>
      </c>
      <c r="F1923" s="37" t="s">
        <v>3102</v>
      </c>
      <c r="G1923" s="18" t="s">
        <v>3194</v>
      </c>
      <c r="H1923" s="45" t="s">
        <v>125</v>
      </c>
      <c r="I1923" s="37" t="s">
        <v>75</v>
      </c>
      <c r="J1923" t="s">
        <v>3127</v>
      </c>
      <c r="K1923" t="s">
        <v>3104</v>
      </c>
      <c r="L1923" s="79" t="s">
        <v>90</v>
      </c>
      <c r="M1923" s="79" t="s">
        <v>3105</v>
      </c>
      <c r="N1923" s="37" t="s">
        <v>3116</v>
      </c>
      <c r="O1923" s="37" t="s">
        <v>3107</v>
      </c>
      <c r="P1923" s="37" t="s">
        <v>3108</v>
      </c>
      <c r="Q1923" s="43" t="s">
        <v>3131</v>
      </c>
      <c r="R1923" t="s">
        <v>3109</v>
      </c>
      <c r="S1923" s="42">
        <v>2716.75</v>
      </c>
      <c r="T1923" s="37">
        <v>1</v>
      </c>
      <c r="U1923" s="83">
        <v>1</v>
      </c>
      <c r="V1923" s="45">
        <f>SUMIF(ResumenCotizacion!$C:$C,E1923,ResumenCotizacion!$P:$P)</f>
        <v>0</v>
      </c>
      <c r="W1923" s="75">
        <f>IF(H1923="USD",S1923*SolCotizacion!$J$18,S1923)</f>
        <v>11213304.122500001</v>
      </c>
      <c r="X1923" s="3">
        <f>ROUND(W1923/(1-VLOOKUP("Total porcentaje:",ResumenCotizacion!$F:$H,3,0)),2)</f>
        <v>11213304.119999999</v>
      </c>
      <c r="Y1923" s="3">
        <f t="shared" ref="Y1923:Y1986" si="99">V1923*X1923</f>
        <v>0</v>
      </c>
    </row>
    <row r="1924" spans="1:25" ht="14.25" x14ac:dyDescent="0.2">
      <c r="A1924" s="18" t="str">
        <f t="shared" si="97"/>
        <v>UT DELL EMCCanalIT-SW-03-06</v>
      </c>
      <c r="B1924" s="18" t="str">
        <f t="shared" si="98"/>
        <v>IT-SW-03-06Canal</v>
      </c>
      <c r="C1924"/>
      <c r="D1924" t="s">
        <v>3194</v>
      </c>
      <c r="E1924" t="s">
        <v>3132</v>
      </c>
      <c r="F1924" s="37" t="s">
        <v>3102</v>
      </c>
      <c r="G1924" s="18" t="s">
        <v>3194</v>
      </c>
      <c r="H1924" s="45" t="s">
        <v>125</v>
      </c>
      <c r="I1924" s="37" t="s">
        <v>75</v>
      </c>
      <c r="J1924" t="s">
        <v>3127</v>
      </c>
      <c r="K1924" t="s">
        <v>3104</v>
      </c>
      <c r="L1924" s="79" t="s">
        <v>90</v>
      </c>
      <c r="M1924" s="79" t="s">
        <v>3105</v>
      </c>
      <c r="N1924" s="37" t="s">
        <v>3116</v>
      </c>
      <c r="O1924" s="37" t="s">
        <v>3111</v>
      </c>
      <c r="P1924" s="37" t="s">
        <v>3108</v>
      </c>
      <c r="Q1924" s="43" t="s">
        <v>3132</v>
      </c>
      <c r="R1924" t="s">
        <v>3109</v>
      </c>
      <c r="S1924" s="42">
        <v>6863.4</v>
      </c>
      <c r="T1924" s="37">
        <v>1</v>
      </c>
      <c r="U1924" s="83">
        <v>1</v>
      </c>
      <c r="V1924" s="45">
        <f>SUMIF(ResumenCotizacion!$C:$C,E1924,ResumenCotizacion!$P:$P)</f>
        <v>0</v>
      </c>
      <c r="W1924" s="75">
        <f>IF(H1924="USD",S1924*SolCotizacion!$J$18,S1924)</f>
        <v>28328477.598000001</v>
      </c>
      <c r="X1924" s="3">
        <f>ROUND(W1924/(1-VLOOKUP("Total porcentaje:",ResumenCotizacion!$F:$H,3,0)),2)</f>
        <v>28328477.600000001</v>
      </c>
      <c r="Y1924" s="3">
        <f t="shared" si="99"/>
        <v>0</v>
      </c>
    </row>
    <row r="1925" spans="1:25" ht="14.25" x14ac:dyDescent="0.2">
      <c r="A1925" s="18" t="str">
        <f t="shared" si="97"/>
        <v>UT DELL EMCCanalIT-SW-04-01</v>
      </c>
      <c r="B1925" s="18" t="str">
        <f t="shared" si="98"/>
        <v>IT-SW-04-01Canal</v>
      </c>
      <c r="C1925"/>
      <c r="D1925" t="s">
        <v>3194</v>
      </c>
      <c r="E1925" t="s">
        <v>3133</v>
      </c>
      <c r="F1925" s="37" t="s">
        <v>3102</v>
      </c>
      <c r="G1925" s="18" t="s">
        <v>3194</v>
      </c>
      <c r="H1925" s="45" t="s">
        <v>125</v>
      </c>
      <c r="I1925" s="37" t="s">
        <v>75</v>
      </c>
      <c r="J1925" t="s">
        <v>3134</v>
      </c>
      <c r="K1925" t="s">
        <v>3120</v>
      </c>
      <c r="L1925" s="79" t="s">
        <v>90</v>
      </c>
      <c r="M1925" s="79" t="s">
        <v>3105</v>
      </c>
      <c r="N1925" s="37" t="s">
        <v>3106</v>
      </c>
      <c r="O1925" s="37" t="s">
        <v>3107</v>
      </c>
      <c r="P1925" s="37" t="s">
        <v>3108</v>
      </c>
      <c r="Q1925" s="43" t="s">
        <v>3133</v>
      </c>
      <c r="R1925" t="s">
        <v>3109</v>
      </c>
      <c r="S1925" s="42">
        <v>2144.8249999999998</v>
      </c>
      <c r="T1925" s="37">
        <v>1</v>
      </c>
      <c r="U1925" s="83">
        <v>1</v>
      </c>
      <c r="V1925" s="45">
        <f>SUMIF(ResumenCotizacion!$C:$C,E1925,ResumenCotizacion!$P:$P)</f>
        <v>0</v>
      </c>
      <c r="W1925" s="75">
        <f>IF(H1925="USD",S1925*SolCotizacion!$J$18,S1925)</f>
        <v>8852700.8427499998</v>
      </c>
      <c r="X1925" s="3">
        <f>ROUND(W1925/(1-VLOOKUP("Total porcentaje:",ResumenCotizacion!$F:$H,3,0)),2)</f>
        <v>8852700.8399999999</v>
      </c>
      <c r="Y1925" s="3">
        <f t="shared" si="99"/>
        <v>0</v>
      </c>
    </row>
    <row r="1926" spans="1:25" ht="14.25" x14ac:dyDescent="0.2">
      <c r="A1926" s="18" t="str">
        <f t="shared" si="97"/>
        <v>UT DELL EMCCanalIT-SW-04-02</v>
      </c>
      <c r="B1926" s="18" t="str">
        <f t="shared" si="98"/>
        <v>IT-SW-04-02Canal</v>
      </c>
      <c r="C1926"/>
      <c r="D1926" t="s">
        <v>3194</v>
      </c>
      <c r="E1926" t="s">
        <v>3135</v>
      </c>
      <c r="F1926" s="37" t="s">
        <v>3102</v>
      </c>
      <c r="G1926" s="18" t="s">
        <v>3194</v>
      </c>
      <c r="H1926" s="45" t="s">
        <v>125</v>
      </c>
      <c r="I1926" s="37" t="s">
        <v>75</v>
      </c>
      <c r="J1926" t="s">
        <v>3134</v>
      </c>
      <c r="K1926" t="s">
        <v>3120</v>
      </c>
      <c r="L1926" s="79" t="s">
        <v>90</v>
      </c>
      <c r="M1926" s="79" t="s">
        <v>3105</v>
      </c>
      <c r="N1926" s="37" t="s">
        <v>3106</v>
      </c>
      <c r="O1926" s="37" t="s">
        <v>3111</v>
      </c>
      <c r="P1926" s="37" t="s">
        <v>3108</v>
      </c>
      <c r="Q1926" s="43" t="s">
        <v>3135</v>
      </c>
      <c r="R1926" t="s">
        <v>3109</v>
      </c>
      <c r="S1926" s="42">
        <v>4003.65</v>
      </c>
      <c r="T1926" s="37">
        <v>1</v>
      </c>
      <c r="U1926" s="83">
        <v>1</v>
      </c>
      <c r="V1926" s="45">
        <f>SUMIF(ResumenCotizacion!$C:$C,E1926,ResumenCotizacion!$P:$P)</f>
        <v>0</v>
      </c>
      <c r="W1926" s="75">
        <f>IF(H1926="USD",S1926*SolCotizacion!$J$18,S1926)</f>
        <v>16524945.265500002</v>
      </c>
      <c r="X1926" s="3">
        <f>ROUND(W1926/(1-VLOOKUP("Total porcentaje:",ResumenCotizacion!$F:$H,3,0)),2)</f>
        <v>16524945.27</v>
      </c>
      <c r="Y1926" s="3">
        <f t="shared" si="99"/>
        <v>0</v>
      </c>
    </row>
    <row r="1927" spans="1:25" ht="14.25" x14ac:dyDescent="0.2">
      <c r="A1927" s="18" t="str">
        <f t="shared" si="97"/>
        <v>UT DELL EMCCanalIT-SW-04-03</v>
      </c>
      <c r="B1927" s="18" t="str">
        <f t="shared" si="98"/>
        <v>IT-SW-04-03Canal</v>
      </c>
      <c r="C1927"/>
      <c r="D1927" t="s">
        <v>3194</v>
      </c>
      <c r="E1927" t="s">
        <v>3136</v>
      </c>
      <c r="F1927" s="37" t="s">
        <v>3102</v>
      </c>
      <c r="G1927" s="18" t="s">
        <v>3194</v>
      </c>
      <c r="H1927" s="45" t="s">
        <v>125</v>
      </c>
      <c r="I1927" s="37" t="s">
        <v>75</v>
      </c>
      <c r="J1927" t="s">
        <v>3134</v>
      </c>
      <c r="K1927" t="s">
        <v>3120</v>
      </c>
      <c r="L1927" s="79" t="s">
        <v>90</v>
      </c>
      <c r="M1927" s="79" t="s">
        <v>3105</v>
      </c>
      <c r="N1927" s="37" t="s">
        <v>3113</v>
      </c>
      <c r="O1927" s="37" t="s">
        <v>3107</v>
      </c>
      <c r="P1927" s="37" t="s">
        <v>3108</v>
      </c>
      <c r="Q1927" s="43" t="s">
        <v>3136</v>
      </c>
      <c r="R1927" t="s">
        <v>3109</v>
      </c>
      <c r="S1927" s="42">
        <v>2859.7666666666664</v>
      </c>
      <c r="T1927" s="37">
        <v>1</v>
      </c>
      <c r="U1927" s="83">
        <v>1</v>
      </c>
      <c r="V1927" s="45">
        <f>SUMIF(ResumenCotizacion!$C:$C,E1927,ResumenCotizacion!$P:$P)</f>
        <v>0</v>
      </c>
      <c r="W1927" s="75">
        <f>IF(H1927="USD",S1927*SolCotizacion!$J$18,S1927)</f>
        <v>11803601.123666666</v>
      </c>
      <c r="X1927" s="3">
        <f>ROUND(W1927/(1-VLOOKUP("Total porcentaje:",ResumenCotizacion!$F:$H,3,0)),2)</f>
        <v>11803601.119999999</v>
      </c>
      <c r="Y1927" s="3">
        <f t="shared" si="99"/>
        <v>0</v>
      </c>
    </row>
    <row r="1928" spans="1:25" ht="14.25" x14ac:dyDescent="0.2">
      <c r="A1928" s="18" t="str">
        <f t="shared" si="97"/>
        <v>UT DELL EMCCanalIT-SW-04-04</v>
      </c>
      <c r="B1928" s="18" t="str">
        <f t="shared" si="98"/>
        <v>IT-SW-04-04Canal</v>
      </c>
      <c r="C1928"/>
      <c r="D1928" t="s">
        <v>3194</v>
      </c>
      <c r="E1928" t="s">
        <v>3137</v>
      </c>
      <c r="F1928" s="37" t="s">
        <v>3102</v>
      </c>
      <c r="G1928" s="18" t="s">
        <v>3194</v>
      </c>
      <c r="H1928" s="45" t="s">
        <v>125</v>
      </c>
      <c r="I1928" s="37" t="s">
        <v>75</v>
      </c>
      <c r="J1928" t="s">
        <v>3134</v>
      </c>
      <c r="K1928" t="s">
        <v>3120</v>
      </c>
      <c r="L1928" s="79" t="s">
        <v>90</v>
      </c>
      <c r="M1928" s="79" t="s">
        <v>3105</v>
      </c>
      <c r="N1928" s="37" t="s">
        <v>3113</v>
      </c>
      <c r="O1928" s="37" t="s">
        <v>3111</v>
      </c>
      <c r="P1928" s="37" t="s">
        <v>3108</v>
      </c>
      <c r="Q1928" s="43" t="s">
        <v>3137</v>
      </c>
      <c r="R1928" t="s">
        <v>3109</v>
      </c>
      <c r="S1928" s="42">
        <v>6291.4666666666672</v>
      </c>
      <c r="T1928" s="37">
        <v>1</v>
      </c>
      <c r="U1928" s="83">
        <v>1</v>
      </c>
      <c r="V1928" s="45">
        <f>SUMIF(ResumenCotizacion!$C:$C,E1928,ResumenCotizacion!$P:$P)</f>
        <v>0</v>
      </c>
      <c r="W1928" s="75">
        <f>IF(H1928="USD",S1928*SolCotizacion!$J$18,S1928)</f>
        <v>25967839.922666669</v>
      </c>
      <c r="X1928" s="3">
        <f>ROUND(W1928/(1-VLOOKUP("Total porcentaje:",ResumenCotizacion!$F:$H,3,0)),2)</f>
        <v>25967839.920000002</v>
      </c>
      <c r="Y1928" s="3">
        <f t="shared" si="99"/>
        <v>0</v>
      </c>
    </row>
    <row r="1929" spans="1:25" ht="14.25" x14ac:dyDescent="0.2">
      <c r="A1929" s="18" t="str">
        <f t="shared" si="97"/>
        <v>UT DELL EMCCanalIT-SW-04-05</v>
      </c>
      <c r="B1929" s="18" t="str">
        <f t="shared" si="98"/>
        <v>IT-SW-04-05Canal</v>
      </c>
      <c r="C1929"/>
      <c r="D1929" t="s">
        <v>3194</v>
      </c>
      <c r="E1929" t="s">
        <v>3138</v>
      </c>
      <c r="F1929" s="37" t="s">
        <v>3102</v>
      </c>
      <c r="G1929" s="18" t="s">
        <v>3194</v>
      </c>
      <c r="H1929" s="45" t="s">
        <v>125</v>
      </c>
      <c r="I1929" s="37" t="s">
        <v>75</v>
      </c>
      <c r="J1929" t="s">
        <v>3134</v>
      </c>
      <c r="K1929" t="s">
        <v>3120</v>
      </c>
      <c r="L1929" s="79" t="s">
        <v>90</v>
      </c>
      <c r="M1929" s="79" t="s">
        <v>3105</v>
      </c>
      <c r="N1929" s="37" t="s">
        <v>3116</v>
      </c>
      <c r="O1929" s="37" t="s">
        <v>3107</v>
      </c>
      <c r="P1929" s="37" t="s">
        <v>3108</v>
      </c>
      <c r="Q1929" s="43" t="s">
        <v>3138</v>
      </c>
      <c r="R1929" t="s">
        <v>3109</v>
      </c>
      <c r="S1929" s="42">
        <v>5147.5499999999993</v>
      </c>
      <c r="T1929" s="37">
        <v>1</v>
      </c>
      <c r="U1929" s="83">
        <v>1</v>
      </c>
      <c r="V1929" s="45">
        <f>SUMIF(ResumenCotizacion!$C:$C,E1929,ResumenCotizacion!$P:$P)</f>
        <v>0</v>
      </c>
      <c r="W1929" s="75">
        <f>IF(H1929="USD",S1929*SolCotizacion!$J$18,S1929)</f>
        <v>21246358.1985</v>
      </c>
      <c r="X1929" s="3">
        <f>ROUND(W1929/(1-VLOOKUP("Total porcentaje:",ResumenCotizacion!$F:$H,3,0)),2)</f>
        <v>21246358.199999999</v>
      </c>
      <c r="Y1929" s="3">
        <f t="shared" si="99"/>
        <v>0</v>
      </c>
    </row>
    <row r="1930" spans="1:25" ht="14.25" x14ac:dyDescent="0.2">
      <c r="A1930" s="18" t="str">
        <f t="shared" si="97"/>
        <v>UT DELL EMCCanalIT-SW-04-06</v>
      </c>
      <c r="B1930" s="18" t="str">
        <f t="shared" si="98"/>
        <v>IT-SW-04-06Canal</v>
      </c>
      <c r="C1930"/>
      <c r="D1930" t="s">
        <v>3194</v>
      </c>
      <c r="E1930" t="s">
        <v>3139</v>
      </c>
      <c r="F1930" s="37" t="s">
        <v>3102</v>
      </c>
      <c r="G1930" s="18" t="s">
        <v>3194</v>
      </c>
      <c r="H1930" s="45" t="s">
        <v>125</v>
      </c>
      <c r="I1930" s="37" t="s">
        <v>75</v>
      </c>
      <c r="J1930" t="s">
        <v>3134</v>
      </c>
      <c r="K1930" t="s">
        <v>3120</v>
      </c>
      <c r="L1930" s="79" t="s">
        <v>90</v>
      </c>
      <c r="M1930" s="79" t="s">
        <v>3105</v>
      </c>
      <c r="N1930" s="37" t="s">
        <v>3116</v>
      </c>
      <c r="O1930" s="37" t="s">
        <v>3111</v>
      </c>
      <c r="P1930" s="37" t="s">
        <v>3108</v>
      </c>
      <c r="Q1930" s="43" t="s">
        <v>3139</v>
      </c>
      <c r="R1930" t="s">
        <v>3109</v>
      </c>
      <c r="S1930" s="42">
        <v>10581.099999999999</v>
      </c>
      <c r="T1930" s="37">
        <v>1</v>
      </c>
      <c r="U1930" s="83">
        <v>1</v>
      </c>
      <c r="V1930" s="45">
        <f>SUMIF(ResumenCotizacion!$C:$C,E1930,ResumenCotizacion!$P:$P)</f>
        <v>0</v>
      </c>
      <c r="W1930" s="75">
        <f>IF(H1930="USD",S1930*SolCotizacion!$J$18,S1930)</f>
        <v>43673172.816999994</v>
      </c>
      <c r="X1930" s="3">
        <f>ROUND(W1930/(1-VLOOKUP("Total porcentaje:",ResumenCotizacion!$F:$H,3,0)),2)</f>
        <v>43673172.82</v>
      </c>
      <c r="Y1930" s="3">
        <f t="shared" si="99"/>
        <v>0</v>
      </c>
    </row>
    <row r="1931" spans="1:25" ht="14.25" x14ac:dyDescent="0.2">
      <c r="A1931" s="18" t="str">
        <f t="shared" si="97"/>
        <v>UT DELL EMCCanalIT-SW-05-01</v>
      </c>
      <c r="B1931" s="18" t="str">
        <f t="shared" si="98"/>
        <v>IT-SW-05-01Canal</v>
      </c>
      <c r="C1931"/>
      <c r="D1931" t="s">
        <v>3194</v>
      </c>
      <c r="E1931" t="s">
        <v>3140</v>
      </c>
      <c r="F1931" s="37" t="s">
        <v>3102</v>
      </c>
      <c r="G1931" s="18" t="s">
        <v>3194</v>
      </c>
      <c r="H1931" s="45" t="s">
        <v>125</v>
      </c>
      <c r="I1931" s="37" t="s">
        <v>75</v>
      </c>
      <c r="J1931" t="s">
        <v>3141</v>
      </c>
      <c r="K1931" t="s">
        <v>3142</v>
      </c>
      <c r="L1931" s="79" t="s">
        <v>90</v>
      </c>
      <c r="M1931" s="79" t="s">
        <v>3105</v>
      </c>
      <c r="N1931" s="37" t="s">
        <v>3106</v>
      </c>
      <c r="O1931" s="37" t="s">
        <v>3107</v>
      </c>
      <c r="P1931" s="37" t="s">
        <v>3143</v>
      </c>
      <c r="Q1931" s="43" t="s">
        <v>3140</v>
      </c>
      <c r="R1931" t="s">
        <v>3109</v>
      </c>
      <c r="S1931" s="42">
        <v>70.05</v>
      </c>
      <c r="T1931" s="37">
        <v>1</v>
      </c>
      <c r="U1931" s="83">
        <v>1</v>
      </c>
      <c r="V1931" s="45">
        <f>SUMIF(ResumenCotizacion!$C:$C,E1931,ResumenCotizacion!$P:$P)</f>
        <v>0</v>
      </c>
      <c r="W1931" s="75">
        <f>IF(H1931="USD",S1931*SolCotizacion!$J$18,S1931)</f>
        <v>289129.27350000001</v>
      </c>
      <c r="X1931" s="3">
        <f>ROUND(W1931/(1-VLOOKUP("Total porcentaje:",ResumenCotizacion!$F:$H,3,0)),2)</f>
        <v>289129.27</v>
      </c>
      <c r="Y1931" s="3">
        <f t="shared" si="99"/>
        <v>0</v>
      </c>
    </row>
    <row r="1932" spans="1:25" ht="14.25" x14ac:dyDescent="0.2">
      <c r="A1932" s="18" t="str">
        <f t="shared" si="97"/>
        <v>UT DELL EMCCanalIT-SW-05-02</v>
      </c>
      <c r="B1932" s="18" t="str">
        <f t="shared" si="98"/>
        <v>IT-SW-05-02Canal</v>
      </c>
      <c r="C1932"/>
      <c r="D1932" t="s">
        <v>3194</v>
      </c>
      <c r="E1932" t="s">
        <v>3144</v>
      </c>
      <c r="F1932" s="37" t="s">
        <v>3102</v>
      </c>
      <c r="G1932" s="18" t="s">
        <v>3194</v>
      </c>
      <c r="H1932" s="45" t="s">
        <v>125</v>
      </c>
      <c r="I1932" s="37" t="s">
        <v>75</v>
      </c>
      <c r="J1932" t="s">
        <v>3141</v>
      </c>
      <c r="K1932" t="s">
        <v>3142</v>
      </c>
      <c r="L1932" s="79" t="s">
        <v>90</v>
      </c>
      <c r="M1932" s="79" t="s">
        <v>3105</v>
      </c>
      <c r="N1932" s="37" t="s">
        <v>3106</v>
      </c>
      <c r="O1932" s="37" t="s">
        <v>3111</v>
      </c>
      <c r="P1932" s="37" t="s">
        <v>3143</v>
      </c>
      <c r="Q1932" s="43" t="s">
        <v>3144</v>
      </c>
      <c r="R1932" t="s">
        <v>3109</v>
      </c>
      <c r="S1932" s="42">
        <v>100.2</v>
      </c>
      <c r="T1932" s="37">
        <v>1</v>
      </c>
      <c r="U1932" s="83">
        <v>1</v>
      </c>
      <c r="V1932" s="45">
        <f>SUMIF(ResumenCotizacion!$C:$C,E1932,ResumenCotizacion!$P:$P)</f>
        <v>0</v>
      </c>
      <c r="W1932" s="75">
        <f>IF(H1932="USD",S1932*SolCotizacion!$J$18,S1932)</f>
        <v>413572.49400000006</v>
      </c>
      <c r="X1932" s="3">
        <f>ROUND(W1932/(1-VLOOKUP("Total porcentaje:",ResumenCotizacion!$F:$H,3,0)),2)</f>
        <v>413572.49</v>
      </c>
      <c r="Y1932" s="3">
        <f t="shared" si="99"/>
        <v>0</v>
      </c>
    </row>
    <row r="1933" spans="1:25" ht="14.25" x14ac:dyDescent="0.2">
      <c r="A1933" s="18" t="str">
        <f t="shared" si="97"/>
        <v>UT DELL EMCCanalIT-SW-05-03</v>
      </c>
      <c r="B1933" s="18" t="str">
        <f t="shared" si="98"/>
        <v>IT-SW-05-03Canal</v>
      </c>
      <c r="C1933"/>
      <c r="D1933" t="s">
        <v>3194</v>
      </c>
      <c r="E1933" t="s">
        <v>3145</v>
      </c>
      <c r="F1933" s="37" t="s">
        <v>3102</v>
      </c>
      <c r="G1933" s="18" t="s">
        <v>3194</v>
      </c>
      <c r="H1933" s="45" t="s">
        <v>125</v>
      </c>
      <c r="I1933" s="37" t="s">
        <v>75</v>
      </c>
      <c r="J1933" t="s">
        <v>3141</v>
      </c>
      <c r="K1933" t="s">
        <v>3142</v>
      </c>
      <c r="L1933" s="79" t="s">
        <v>90</v>
      </c>
      <c r="M1933" s="79" t="s">
        <v>3105</v>
      </c>
      <c r="N1933" s="37" t="s">
        <v>3113</v>
      </c>
      <c r="O1933" s="37" t="s">
        <v>3107</v>
      </c>
      <c r="P1933" s="37" t="s">
        <v>3143</v>
      </c>
      <c r="Q1933" s="43" t="s">
        <v>3145</v>
      </c>
      <c r="R1933" t="s">
        <v>3109</v>
      </c>
      <c r="S1933" s="42">
        <v>92.433333333333294</v>
      </c>
      <c r="T1933" s="37">
        <v>1</v>
      </c>
      <c r="U1933" s="83">
        <v>1</v>
      </c>
      <c r="V1933" s="45">
        <f>SUMIF(ResumenCotizacion!$C:$C,E1933,ResumenCotizacion!$P:$P)</f>
        <v>0</v>
      </c>
      <c r="W1933" s="75">
        <f>IF(H1933="USD",S1933*SolCotizacion!$J$18,S1933)</f>
        <v>381515.81033333321</v>
      </c>
      <c r="X1933" s="3">
        <f>ROUND(W1933/(1-VLOOKUP("Total porcentaje:",ResumenCotizacion!$F:$H,3,0)),2)</f>
        <v>381515.81</v>
      </c>
      <c r="Y1933" s="3">
        <f t="shared" si="99"/>
        <v>0</v>
      </c>
    </row>
    <row r="1934" spans="1:25" ht="14.25" x14ac:dyDescent="0.2">
      <c r="A1934" s="18" t="str">
        <f t="shared" si="97"/>
        <v>UT DELL EMCCanalIT-SW-05-04</v>
      </c>
      <c r="B1934" s="18" t="str">
        <f t="shared" si="98"/>
        <v>IT-SW-05-04Canal</v>
      </c>
      <c r="C1934"/>
      <c r="D1934" t="s">
        <v>3194</v>
      </c>
      <c r="E1934" t="s">
        <v>3146</v>
      </c>
      <c r="F1934" s="37" t="s">
        <v>3102</v>
      </c>
      <c r="G1934" s="18" t="s">
        <v>3194</v>
      </c>
      <c r="H1934" s="45" t="s">
        <v>125</v>
      </c>
      <c r="I1934" s="37" t="s">
        <v>75</v>
      </c>
      <c r="J1934" t="s">
        <v>3141</v>
      </c>
      <c r="K1934" t="s">
        <v>3142</v>
      </c>
      <c r="L1934" s="79" t="s">
        <v>90</v>
      </c>
      <c r="M1934" s="79" t="s">
        <v>3105</v>
      </c>
      <c r="N1934" s="37" t="s">
        <v>3113</v>
      </c>
      <c r="O1934" s="37" t="s">
        <v>3111</v>
      </c>
      <c r="P1934" s="37" t="s">
        <v>3143</v>
      </c>
      <c r="Q1934" s="43" t="s">
        <v>3146</v>
      </c>
      <c r="R1934" t="s">
        <v>3109</v>
      </c>
      <c r="S1934" s="42">
        <v>107.23333333333299</v>
      </c>
      <c r="T1934" s="37">
        <v>1</v>
      </c>
      <c r="U1934" s="83">
        <v>1</v>
      </c>
      <c r="V1934" s="45">
        <f>SUMIF(ResumenCotizacion!$C:$C,E1934,ResumenCotizacion!$P:$P)</f>
        <v>0</v>
      </c>
      <c r="W1934" s="75">
        <f>IF(H1934="USD",S1934*SolCotizacion!$J$18,S1934)</f>
        <v>442602.36633333197</v>
      </c>
      <c r="X1934" s="3">
        <f>ROUND(W1934/(1-VLOOKUP("Total porcentaje:",ResumenCotizacion!$F:$H,3,0)),2)</f>
        <v>442602.37</v>
      </c>
      <c r="Y1934" s="3">
        <f t="shared" si="99"/>
        <v>0</v>
      </c>
    </row>
    <row r="1935" spans="1:25" ht="14.25" x14ac:dyDescent="0.2">
      <c r="A1935" s="18" t="str">
        <f t="shared" si="97"/>
        <v>UT DELL EMCCanalIT-SW-05-05</v>
      </c>
      <c r="B1935" s="18" t="str">
        <f t="shared" si="98"/>
        <v>IT-SW-05-05Canal</v>
      </c>
      <c r="C1935"/>
      <c r="D1935" t="s">
        <v>3194</v>
      </c>
      <c r="E1935" t="s">
        <v>3147</v>
      </c>
      <c r="F1935" s="37" t="s">
        <v>3102</v>
      </c>
      <c r="G1935" s="18" t="s">
        <v>3194</v>
      </c>
      <c r="H1935" s="45" t="s">
        <v>125</v>
      </c>
      <c r="I1935" s="37" t="s">
        <v>75</v>
      </c>
      <c r="J1935" t="s">
        <v>3141</v>
      </c>
      <c r="K1935" t="s">
        <v>3142</v>
      </c>
      <c r="L1935" s="79" t="s">
        <v>90</v>
      </c>
      <c r="M1935" s="79" t="s">
        <v>3105</v>
      </c>
      <c r="N1935" s="37" t="s">
        <v>3116</v>
      </c>
      <c r="O1935" s="37" t="s">
        <v>3107</v>
      </c>
      <c r="P1935" s="37" t="s">
        <v>3143</v>
      </c>
      <c r="Q1935" s="43" t="s">
        <v>3147</v>
      </c>
      <c r="R1935" t="s">
        <v>3109</v>
      </c>
      <c r="S1935" s="42">
        <v>128.65</v>
      </c>
      <c r="T1935" s="37">
        <v>1</v>
      </c>
      <c r="U1935" s="83">
        <v>1</v>
      </c>
      <c r="V1935" s="45">
        <f>SUMIF(ResumenCotizacion!$C:$C,E1935,ResumenCotizacion!$P:$P)</f>
        <v>0</v>
      </c>
      <c r="W1935" s="75">
        <f>IF(H1935="USD",S1935*SolCotizacion!$J$18,S1935)</f>
        <v>530999.0155000001</v>
      </c>
      <c r="X1935" s="3">
        <f>ROUND(W1935/(1-VLOOKUP("Total porcentaje:",ResumenCotizacion!$F:$H,3,0)),2)</f>
        <v>530999.02</v>
      </c>
      <c r="Y1935" s="3">
        <f t="shared" si="99"/>
        <v>0</v>
      </c>
    </row>
    <row r="1936" spans="1:25" ht="14.25" x14ac:dyDescent="0.2">
      <c r="A1936" s="18" t="str">
        <f t="shared" si="97"/>
        <v>UT DELL EMCCanalIT-SW-05-06</v>
      </c>
      <c r="B1936" s="18" t="str">
        <f t="shared" si="98"/>
        <v>IT-SW-05-06Canal</v>
      </c>
      <c r="C1936"/>
      <c r="D1936" t="s">
        <v>3194</v>
      </c>
      <c r="E1936" t="s">
        <v>3148</v>
      </c>
      <c r="F1936" s="37" t="s">
        <v>3102</v>
      </c>
      <c r="G1936" s="18" t="s">
        <v>3194</v>
      </c>
      <c r="H1936" s="45" t="s">
        <v>125</v>
      </c>
      <c r="I1936" s="37" t="s">
        <v>75</v>
      </c>
      <c r="J1936" t="s">
        <v>3141</v>
      </c>
      <c r="K1936" t="s">
        <v>3142</v>
      </c>
      <c r="L1936" s="79" t="s">
        <v>90</v>
      </c>
      <c r="M1936" s="79" t="s">
        <v>3105</v>
      </c>
      <c r="N1936" s="37" t="s">
        <v>3116</v>
      </c>
      <c r="O1936" s="37" t="s">
        <v>3111</v>
      </c>
      <c r="P1936" s="37" t="s">
        <v>3143</v>
      </c>
      <c r="Q1936" s="43" t="s">
        <v>3148</v>
      </c>
      <c r="R1936" t="s">
        <v>3109</v>
      </c>
      <c r="S1936" s="42">
        <v>264.5</v>
      </c>
      <c r="T1936" s="37">
        <v>1</v>
      </c>
      <c r="U1936" s="83">
        <v>1</v>
      </c>
      <c r="V1936" s="45">
        <f>SUMIF(ResumenCotizacion!$C:$C,E1936,ResumenCotizacion!$P:$P)</f>
        <v>0</v>
      </c>
      <c r="W1936" s="75">
        <f>IF(H1936="USD",S1936*SolCotizacion!$J$18,S1936)</f>
        <v>1091715.8150000002</v>
      </c>
      <c r="X1936" s="3">
        <f>ROUND(W1936/(1-VLOOKUP("Total porcentaje:",ResumenCotizacion!$F:$H,3,0)),2)</f>
        <v>1091715.82</v>
      </c>
      <c r="Y1936" s="3">
        <f t="shared" si="99"/>
        <v>0</v>
      </c>
    </row>
    <row r="1937" spans="1:25" ht="14.25" x14ac:dyDescent="0.2">
      <c r="A1937" s="18" t="str">
        <f t="shared" si="97"/>
        <v>UT DELL EMCCanalIT-SW-06-01</v>
      </c>
      <c r="B1937" s="18" t="str">
        <f t="shared" si="98"/>
        <v>IT-SW-06-01Canal</v>
      </c>
      <c r="C1937"/>
      <c r="D1937" t="s">
        <v>3194</v>
      </c>
      <c r="E1937" t="s">
        <v>3149</v>
      </c>
      <c r="F1937" s="37" t="s">
        <v>3102</v>
      </c>
      <c r="G1937" s="18" t="s">
        <v>3194</v>
      </c>
      <c r="H1937" s="45" t="s">
        <v>125</v>
      </c>
      <c r="I1937" s="37" t="s">
        <v>75</v>
      </c>
      <c r="J1937" t="s">
        <v>3150</v>
      </c>
      <c r="K1937" t="s">
        <v>3151</v>
      </c>
      <c r="L1937" s="79" t="s">
        <v>90</v>
      </c>
      <c r="M1937" s="79" t="s">
        <v>3105</v>
      </c>
      <c r="N1937" s="37" t="s">
        <v>3106</v>
      </c>
      <c r="O1937" s="37" t="s">
        <v>3111</v>
      </c>
      <c r="P1937" s="37" t="s">
        <v>3143</v>
      </c>
      <c r="Q1937" s="43" t="s">
        <v>3149</v>
      </c>
      <c r="R1937" t="s">
        <v>3109</v>
      </c>
      <c r="S1937" s="42">
        <v>14898.15</v>
      </c>
      <c r="T1937" s="37">
        <v>1</v>
      </c>
      <c r="U1937" s="83">
        <v>1</v>
      </c>
      <c r="V1937" s="45">
        <f>SUMIF(ResumenCotizacion!$C:$C,E1937,ResumenCotizacion!$P:$P)</f>
        <v>0</v>
      </c>
      <c r="W1937" s="75">
        <f>IF(H1937="USD",S1937*SolCotizacion!$J$18,S1937)</f>
        <v>61491667.180500001</v>
      </c>
      <c r="X1937" s="3">
        <f>ROUND(W1937/(1-VLOOKUP("Total porcentaje:",ResumenCotizacion!$F:$H,3,0)),2)</f>
        <v>61491667.18</v>
      </c>
      <c r="Y1937" s="3">
        <f t="shared" si="99"/>
        <v>0</v>
      </c>
    </row>
    <row r="1938" spans="1:25" ht="14.25" x14ac:dyDescent="0.2">
      <c r="A1938" s="18" t="str">
        <f t="shared" si="97"/>
        <v>UT DELL EMCCanalIT-SW-06-02</v>
      </c>
      <c r="B1938" s="18" t="str">
        <f t="shared" si="98"/>
        <v>IT-SW-06-02Canal</v>
      </c>
      <c r="C1938"/>
      <c r="D1938" t="s">
        <v>3194</v>
      </c>
      <c r="E1938" t="s">
        <v>3152</v>
      </c>
      <c r="F1938" s="37" t="s">
        <v>3102</v>
      </c>
      <c r="G1938" s="18" t="s">
        <v>3194</v>
      </c>
      <c r="H1938" s="45" t="s">
        <v>125</v>
      </c>
      <c r="I1938" s="37" t="s">
        <v>75</v>
      </c>
      <c r="J1938" t="s">
        <v>3150</v>
      </c>
      <c r="K1938" t="s">
        <v>3151</v>
      </c>
      <c r="L1938" s="79" t="s">
        <v>90</v>
      </c>
      <c r="M1938" s="79" t="s">
        <v>3105</v>
      </c>
      <c r="N1938" s="37" t="s">
        <v>3113</v>
      </c>
      <c r="O1938" s="37" t="s">
        <v>3111</v>
      </c>
      <c r="P1938" s="37" t="s">
        <v>3143</v>
      </c>
      <c r="Q1938" s="43" t="s">
        <v>3152</v>
      </c>
      <c r="R1938" t="s">
        <v>3109</v>
      </c>
      <c r="S1938" s="42">
        <v>20531.5</v>
      </c>
      <c r="T1938" s="37">
        <v>1</v>
      </c>
      <c r="U1938" s="83">
        <v>1</v>
      </c>
      <c r="V1938" s="45">
        <f>SUMIF(ResumenCotizacion!$C:$C,E1938,ResumenCotizacion!$P:$P)</f>
        <v>0</v>
      </c>
      <c r="W1938" s="75">
        <f>IF(H1938="USD",S1938*SolCotizacion!$J$18,S1938)</f>
        <v>84743150.305000007</v>
      </c>
      <c r="X1938" s="3">
        <f>ROUND(W1938/(1-VLOOKUP("Total porcentaje:",ResumenCotizacion!$F:$H,3,0)),2)</f>
        <v>84743150.310000002</v>
      </c>
      <c r="Y1938" s="3">
        <f t="shared" si="99"/>
        <v>0</v>
      </c>
    </row>
    <row r="1939" spans="1:25" ht="14.25" x14ac:dyDescent="0.2">
      <c r="A1939" s="18" t="str">
        <f t="shared" si="97"/>
        <v>UT DELL EMCCanalIT-SW-06-03</v>
      </c>
      <c r="B1939" s="18" t="str">
        <f t="shared" si="98"/>
        <v>IT-SW-06-03Canal</v>
      </c>
      <c r="C1939"/>
      <c r="D1939" t="s">
        <v>3194</v>
      </c>
      <c r="E1939" t="s">
        <v>3153</v>
      </c>
      <c r="F1939" s="37" t="s">
        <v>3102</v>
      </c>
      <c r="G1939" s="18" t="s">
        <v>3194</v>
      </c>
      <c r="H1939" s="45" t="s">
        <v>125</v>
      </c>
      <c r="I1939" s="37" t="s">
        <v>75</v>
      </c>
      <c r="J1939" t="s">
        <v>3150</v>
      </c>
      <c r="K1939" t="s">
        <v>3151</v>
      </c>
      <c r="L1939" s="79" t="s">
        <v>90</v>
      </c>
      <c r="M1939" s="79" t="s">
        <v>3105</v>
      </c>
      <c r="N1939" s="37" t="s">
        <v>3116</v>
      </c>
      <c r="O1939" s="37" t="s">
        <v>3111</v>
      </c>
      <c r="P1939" s="37" t="s">
        <v>3143</v>
      </c>
      <c r="Q1939" s="43" t="s">
        <v>3153</v>
      </c>
      <c r="R1939" t="s">
        <v>3109</v>
      </c>
      <c r="S1939" s="42">
        <v>30797.249999999996</v>
      </c>
      <c r="T1939" s="37">
        <v>1</v>
      </c>
      <c r="U1939" s="83">
        <v>1</v>
      </c>
      <c r="V1939" s="45">
        <f>SUMIF(ResumenCotizacion!$C:$C,E1939,ResumenCotizacion!$P:$P)</f>
        <v>0</v>
      </c>
      <c r="W1939" s="75">
        <f>IF(H1939="USD",S1939*SolCotizacion!$J$18,S1939)</f>
        <v>127114725.4575</v>
      </c>
      <c r="X1939" s="3">
        <f>ROUND(W1939/(1-VLOOKUP("Total porcentaje:",ResumenCotizacion!$F:$H,3,0)),2)</f>
        <v>127114725.45999999</v>
      </c>
      <c r="Y1939" s="3">
        <f t="shared" si="99"/>
        <v>0</v>
      </c>
    </row>
    <row r="1940" spans="1:25" ht="14.25" x14ac:dyDescent="0.2">
      <c r="A1940" s="18" t="str">
        <f t="shared" si="97"/>
        <v>UT DELL EMCCanalIT-SW-07-01</v>
      </c>
      <c r="B1940" s="18" t="str">
        <f t="shared" si="98"/>
        <v>IT-SW-07-01Canal</v>
      </c>
      <c r="C1940"/>
      <c r="D1940" t="s">
        <v>3194</v>
      </c>
      <c r="E1940" t="s">
        <v>3154</v>
      </c>
      <c r="F1940" s="37" t="s">
        <v>3102</v>
      </c>
      <c r="G1940" s="18" t="s">
        <v>3194</v>
      </c>
      <c r="H1940" s="45" t="s">
        <v>125</v>
      </c>
      <c r="I1940" s="37" t="s">
        <v>75</v>
      </c>
      <c r="J1940" t="s">
        <v>3155</v>
      </c>
      <c r="K1940" s="48" t="s">
        <v>28</v>
      </c>
      <c r="L1940" s="79" t="s">
        <v>90</v>
      </c>
      <c r="M1940" s="79" t="s">
        <v>3105</v>
      </c>
      <c r="N1940" s="37" t="s">
        <v>3106</v>
      </c>
      <c r="O1940" s="37" t="s">
        <v>3107</v>
      </c>
      <c r="P1940" s="37" t="s">
        <v>3156</v>
      </c>
      <c r="Q1940" s="43" t="s">
        <v>3154</v>
      </c>
      <c r="R1940" t="s">
        <v>3109</v>
      </c>
      <c r="S1940" s="42">
        <v>400.375</v>
      </c>
      <c r="T1940" s="37">
        <v>1</v>
      </c>
      <c r="U1940" s="83">
        <v>1</v>
      </c>
      <c r="V1940" s="45">
        <f>SUMIF(ResumenCotizacion!$C:$C,E1940,ResumenCotizacion!$P:$P)</f>
        <v>0</v>
      </c>
      <c r="W1940" s="75">
        <f>IF(H1940="USD",S1940*SolCotizacion!$J$18,S1940)</f>
        <v>1652535.80125</v>
      </c>
      <c r="X1940" s="3">
        <f>ROUND(W1940/(1-VLOOKUP("Total porcentaje:",ResumenCotizacion!$F:$H,3,0)),2)</f>
        <v>1652535.8</v>
      </c>
      <c r="Y1940" s="3">
        <f t="shared" si="99"/>
        <v>0</v>
      </c>
    </row>
    <row r="1941" spans="1:25" ht="14.25" x14ac:dyDescent="0.2">
      <c r="A1941" s="18" t="str">
        <f t="shared" si="97"/>
        <v>UT DELL EMCCanalIT-SW-07-02</v>
      </c>
      <c r="B1941" s="18" t="str">
        <f t="shared" si="98"/>
        <v>IT-SW-07-02Canal</v>
      </c>
      <c r="C1941"/>
      <c r="D1941" t="s">
        <v>3194</v>
      </c>
      <c r="E1941" t="s">
        <v>3157</v>
      </c>
      <c r="F1941" s="37" t="s">
        <v>3102</v>
      </c>
      <c r="G1941" s="18" t="s">
        <v>3194</v>
      </c>
      <c r="H1941" s="45" t="s">
        <v>125</v>
      </c>
      <c r="I1941" s="37" t="s">
        <v>75</v>
      </c>
      <c r="J1941" t="s">
        <v>3155</v>
      </c>
      <c r="K1941" s="48" t="s">
        <v>28</v>
      </c>
      <c r="L1941" s="79" t="s">
        <v>90</v>
      </c>
      <c r="M1941" s="79" t="s">
        <v>3105</v>
      </c>
      <c r="N1941" s="37" t="s">
        <v>3106</v>
      </c>
      <c r="O1941" s="37" t="s">
        <v>3111</v>
      </c>
      <c r="P1941" s="37" t="s">
        <v>3156</v>
      </c>
      <c r="Q1941" s="43" t="s">
        <v>3157</v>
      </c>
      <c r="R1941" t="s">
        <v>3109</v>
      </c>
      <c r="S1941" s="42">
        <v>929.42499999999995</v>
      </c>
      <c r="T1941" s="37">
        <v>1</v>
      </c>
      <c r="U1941" s="83">
        <v>1</v>
      </c>
      <c r="V1941" s="45">
        <f>SUMIF(ResumenCotizacion!$C:$C,E1941,ResumenCotizacion!$P:$P)</f>
        <v>0</v>
      </c>
      <c r="W1941" s="75">
        <f>IF(H1941="USD",S1941*SolCotizacion!$J$18,S1941)</f>
        <v>3836173.8047500001</v>
      </c>
      <c r="X1941" s="3">
        <f>ROUND(W1941/(1-VLOOKUP("Total porcentaje:",ResumenCotizacion!$F:$H,3,0)),2)</f>
        <v>3836173.8</v>
      </c>
      <c r="Y1941" s="3">
        <f t="shared" si="99"/>
        <v>0</v>
      </c>
    </row>
    <row r="1942" spans="1:25" ht="14.25" x14ac:dyDescent="0.2">
      <c r="A1942" s="18" t="str">
        <f t="shared" si="97"/>
        <v>UT DELL EMCCanalIT-SW-07-03</v>
      </c>
      <c r="B1942" s="18" t="str">
        <f t="shared" si="98"/>
        <v>IT-SW-07-03Canal</v>
      </c>
      <c r="C1942"/>
      <c r="D1942" t="s">
        <v>3194</v>
      </c>
      <c r="E1942" t="s">
        <v>3158</v>
      </c>
      <c r="F1942" s="37" t="s">
        <v>3102</v>
      </c>
      <c r="G1942" s="18" t="s">
        <v>3194</v>
      </c>
      <c r="H1942" s="45" t="s">
        <v>125</v>
      </c>
      <c r="I1942" s="37" t="s">
        <v>75</v>
      </c>
      <c r="J1942" t="s">
        <v>3155</v>
      </c>
      <c r="K1942" s="48" t="s">
        <v>28</v>
      </c>
      <c r="L1942" s="79" t="s">
        <v>90</v>
      </c>
      <c r="M1942" s="79" t="s">
        <v>3105</v>
      </c>
      <c r="N1942" s="37" t="s">
        <v>3113</v>
      </c>
      <c r="O1942" s="37" t="s">
        <v>3107</v>
      </c>
      <c r="P1942" s="37" t="s">
        <v>3156</v>
      </c>
      <c r="Q1942" s="43" t="s">
        <v>3158</v>
      </c>
      <c r="R1942" t="s">
        <v>3109</v>
      </c>
      <c r="S1942" s="42">
        <v>533.83333333333337</v>
      </c>
      <c r="T1942" s="37">
        <v>1</v>
      </c>
      <c r="U1942" s="83">
        <v>1</v>
      </c>
      <c r="V1942" s="45">
        <f>SUMIF(ResumenCotizacion!$C:$C,E1942,ResumenCotizacion!$P:$P)</f>
        <v>0</v>
      </c>
      <c r="W1942" s="75">
        <f>IF(H1942="USD",S1942*SolCotizacion!$J$18,S1942)</f>
        <v>2203381.0683333338</v>
      </c>
      <c r="X1942" s="3">
        <f>ROUND(W1942/(1-VLOOKUP("Total porcentaje:",ResumenCotizacion!$F:$H,3,0)),2)</f>
        <v>2203381.0699999998</v>
      </c>
      <c r="Y1942" s="3">
        <f t="shared" si="99"/>
        <v>0</v>
      </c>
    </row>
    <row r="1943" spans="1:25" ht="14.25" x14ac:dyDescent="0.2">
      <c r="A1943" s="18" t="str">
        <f t="shared" si="97"/>
        <v>UT DELL EMCCanalIT-SW-07-04</v>
      </c>
      <c r="B1943" s="18" t="str">
        <f t="shared" si="98"/>
        <v>IT-SW-07-04Canal</v>
      </c>
      <c r="C1943"/>
      <c r="D1943" t="s">
        <v>3194</v>
      </c>
      <c r="E1943" t="s">
        <v>3159</v>
      </c>
      <c r="F1943" s="37" t="s">
        <v>3102</v>
      </c>
      <c r="G1943" s="18" t="s">
        <v>3194</v>
      </c>
      <c r="H1943" s="45" t="s">
        <v>125</v>
      </c>
      <c r="I1943" s="37" t="s">
        <v>75</v>
      </c>
      <c r="J1943" t="s">
        <v>3155</v>
      </c>
      <c r="K1943" s="48" t="s">
        <v>28</v>
      </c>
      <c r="L1943" s="79" t="s">
        <v>90</v>
      </c>
      <c r="M1943" s="79" t="s">
        <v>3105</v>
      </c>
      <c r="N1943" s="37" t="s">
        <v>3113</v>
      </c>
      <c r="O1943" s="37" t="s">
        <v>3111</v>
      </c>
      <c r="P1943" s="37" t="s">
        <v>3156</v>
      </c>
      <c r="Q1943" s="43" t="s">
        <v>3159</v>
      </c>
      <c r="R1943" t="s">
        <v>3109</v>
      </c>
      <c r="S1943" s="42">
        <v>1906.5000000000002</v>
      </c>
      <c r="T1943" s="37">
        <v>1</v>
      </c>
      <c r="U1943" s="83">
        <v>1</v>
      </c>
      <c r="V1943" s="45">
        <f>SUMIF(ResumenCotizacion!$C:$C,E1943,ResumenCotizacion!$P:$P)</f>
        <v>0</v>
      </c>
      <c r="W1943" s="75">
        <f>IF(H1943="USD",S1943*SolCotizacion!$J$18,S1943)</f>
        <v>7869021.5550000016</v>
      </c>
      <c r="X1943" s="3">
        <f>ROUND(W1943/(1-VLOOKUP("Total porcentaje:",ResumenCotizacion!$F:$H,3,0)),2)</f>
        <v>7869021.5599999996</v>
      </c>
      <c r="Y1943" s="3">
        <f t="shared" si="99"/>
        <v>0</v>
      </c>
    </row>
    <row r="1944" spans="1:25" ht="14.25" x14ac:dyDescent="0.2">
      <c r="A1944" s="18" t="str">
        <f t="shared" si="97"/>
        <v>UT DELL EMCCanalIT-SW-07-05</v>
      </c>
      <c r="B1944" s="18" t="str">
        <f t="shared" si="98"/>
        <v>IT-SW-07-05Canal</v>
      </c>
      <c r="C1944"/>
      <c r="D1944" t="s">
        <v>3194</v>
      </c>
      <c r="E1944" t="s">
        <v>3160</v>
      </c>
      <c r="F1944" s="37" t="s">
        <v>3102</v>
      </c>
      <c r="G1944" s="18" t="s">
        <v>3194</v>
      </c>
      <c r="H1944" s="45" t="s">
        <v>125</v>
      </c>
      <c r="I1944" s="37" t="s">
        <v>75</v>
      </c>
      <c r="J1944" t="s">
        <v>3155</v>
      </c>
      <c r="K1944" s="48" t="s">
        <v>28</v>
      </c>
      <c r="L1944" s="79" t="s">
        <v>90</v>
      </c>
      <c r="M1944" s="79" t="s">
        <v>3105</v>
      </c>
      <c r="N1944" s="37" t="s">
        <v>3116</v>
      </c>
      <c r="O1944" s="37" t="s">
        <v>3107</v>
      </c>
      <c r="P1944" s="37" t="s">
        <v>3156</v>
      </c>
      <c r="Q1944" s="43" t="s">
        <v>3160</v>
      </c>
      <c r="R1944" t="s">
        <v>3109</v>
      </c>
      <c r="S1944" s="42">
        <v>800.75</v>
      </c>
      <c r="T1944" s="37">
        <v>1</v>
      </c>
      <c r="U1944" s="83">
        <v>1</v>
      </c>
      <c r="V1944" s="45">
        <f>SUMIF(ResumenCotizacion!$C:$C,E1944,ResumenCotizacion!$P:$P)</f>
        <v>0</v>
      </c>
      <c r="W1944" s="75">
        <f>IF(H1944="USD",S1944*SolCotizacion!$J$18,S1944)</f>
        <v>3305071.6025</v>
      </c>
      <c r="X1944" s="3">
        <f>ROUND(W1944/(1-VLOOKUP("Total porcentaje:",ResumenCotizacion!$F:$H,3,0)),2)</f>
        <v>3305071.6</v>
      </c>
      <c r="Y1944" s="3">
        <f t="shared" si="99"/>
        <v>0</v>
      </c>
    </row>
    <row r="1945" spans="1:25" ht="14.25" x14ac:dyDescent="0.2">
      <c r="A1945" s="18" t="str">
        <f t="shared" si="97"/>
        <v>UT DELL EMCCanalIT-SW-07-06</v>
      </c>
      <c r="B1945" s="18" t="str">
        <f t="shared" si="98"/>
        <v>IT-SW-07-06Canal</v>
      </c>
      <c r="C1945"/>
      <c r="D1945" t="s">
        <v>3194</v>
      </c>
      <c r="E1945" t="s">
        <v>3161</v>
      </c>
      <c r="F1945" s="37" t="s">
        <v>3102</v>
      </c>
      <c r="G1945" s="18" t="s">
        <v>3194</v>
      </c>
      <c r="H1945" s="45" t="s">
        <v>125</v>
      </c>
      <c r="I1945" s="37" t="s">
        <v>75</v>
      </c>
      <c r="J1945" t="s">
        <v>3155</v>
      </c>
      <c r="K1945" s="48" t="s">
        <v>28</v>
      </c>
      <c r="L1945" s="79" t="s">
        <v>90</v>
      </c>
      <c r="M1945" s="79" t="s">
        <v>3105</v>
      </c>
      <c r="N1945" s="37" t="s">
        <v>3116</v>
      </c>
      <c r="O1945" s="37" t="s">
        <v>3111</v>
      </c>
      <c r="P1945" s="37" t="s">
        <v>3156</v>
      </c>
      <c r="Q1945" s="43" t="s">
        <v>3161</v>
      </c>
      <c r="R1945" t="s">
        <v>3109</v>
      </c>
      <c r="S1945" s="42">
        <v>3145.7499999999995</v>
      </c>
      <c r="T1945" s="37">
        <v>1</v>
      </c>
      <c r="U1945" s="83">
        <v>1</v>
      </c>
      <c r="V1945" s="45">
        <f>SUMIF(ResumenCotizacion!$C:$C,E1945,ResumenCotizacion!$P:$P)</f>
        <v>0</v>
      </c>
      <c r="W1945" s="75">
        <f>IF(H1945="USD",S1945*SolCotizacion!$J$18,S1945)</f>
        <v>12983988.752499999</v>
      </c>
      <c r="X1945" s="3">
        <f>ROUND(W1945/(1-VLOOKUP("Total porcentaje:",ResumenCotizacion!$F:$H,3,0)),2)</f>
        <v>12983988.75</v>
      </c>
      <c r="Y1945" s="3">
        <f t="shared" si="99"/>
        <v>0</v>
      </c>
    </row>
    <row r="1946" spans="1:25" ht="14.25" x14ac:dyDescent="0.2">
      <c r="A1946" s="18" t="str">
        <f t="shared" si="97"/>
        <v>UT DELL EMCCanalIT-SW-08-01</v>
      </c>
      <c r="B1946" s="18" t="str">
        <f t="shared" si="98"/>
        <v>IT-SW-08-01Canal</v>
      </c>
      <c r="C1946"/>
      <c r="D1946" t="s">
        <v>3194</v>
      </c>
      <c r="E1946" t="s">
        <v>3162</v>
      </c>
      <c r="F1946" s="37" t="s">
        <v>3102</v>
      </c>
      <c r="G1946" s="18" t="s">
        <v>3194</v>
      </c>
      <c r="H1946" s="45" t="s">
        <v>125</v>
      </c>
      <c r="I1946" s="37" t="s">
        <v>75</v>
      </c>
      <c r="J1946" t="s">
        <v>3163</v>
      </c>
      <c r="K1946" t="s">
        <v>3164</v>
      </c>
      <c r="L1946" s="79" t="s">
        <v>90</v>
      </c>
      <c r="M1946" s="79" t="s">
        <v>3105</v>
      </c>
      <c r="N1946" s="37" t="s">
        <v>3106</v>
      </c>
      <c r="O1946" s="37" t="s">
        <v>3107</v>
      </c>
      <c r="P1946" s="37" t="s">
        <v>3143</v>
      </c>
      <c r="Q1946" s="43" t="s">
        <v>3162</v>
      </c>
      <c r="R1946" t="s">
        <v>3109</v>
      </c>
      <c r="S1946" s="42">
        <v>2059.0250000000001</v>
      </c>
      <c r="T1946" s="37">
        <v>1</v>
      </c>
      <c r="U1946" s="83">
        <v>1</v>
      </c>
      <c r="V1946" s="45">
        <f>SUMIF(ResumenCotizacion!$C:$C,E1946,ResumenCotizacion!$P:$P)</f>
        <v>0</v>
      </c>
      <c r="W1946" s="75">
        <f>IF(H1946="USD",S1946*SolCotizacion!$J$18,S1946)</f>
        <v>8498563.9167500008</v>
      </c>
      <c r="X1946" s="3">
        <f>ROUND(W1946/(1-VLOOKUP("Total porcentaje:",ResumenCotizacion!$F:$H,3,0)),2)</f>
        <v>8498563.9199999999</v>
      </c>
      <c r="Y1946" s="3">
        <f t="shared" si="99"/>
        <v>0</v>
      </c>
    </row>
    <row r="1947" spans="1:25" ht="14.25" x14ac:dyDescent="0.2">
      <c r="A1947" s="18" t="str">
        <f t="shared" si="97"/>
        <v>UT DELL EMCCanalIT-SW-08-02</v>
      </c>
      <c r="B1947" s="18" t="str">
        <f t="shared" si="98"/>
        <v>IT-SW-08-02Canal</v>
      </c>
      <c r="C1947"/>
      <c r="D1947" t="s">
        <v>3194</v>
      </c>
      <c r="E1947" t="s">
        <v>3165</v>
      </c>
      <c r="F1947" s="37" t="s">
        <v>3102</v>
      </c>
      <c r="G1947" s="18" t="s">
        <v>3194</v>
      </c>
      <c r="H1947" s="45" t="s">
        <v>125</v>
      </c>
      <c r="I1947" s="37" t="s">
        <v>75</v>
      </c>
      <c r="J1947" t="s">
        <v>3163</v>
      </c>
      <c r="K1947" t="s">
        <v>3164</v>
      </c>
      <c r="L1947" s="79" t="s">
        <v>90</v>
      </c>
      <c r="M1947" s="79" t="s">
        <v>3105</v>
      </c>
      <c r="N1947" s="37" t="s">
        <v>3106</v>
      </c>
      <c r="O1947" s="37" t="s">
        <v>3111</v>
      </c>
      <c r="P1947" s="37" t="s">
        <v>3143</v>
      </c>
      <c r="Q1947" s="43" t="s">
        <v>3165</v>
      </c>
      <c r="R1947" t="s">
        <v>3109</v>
      </c>
      <c r="S1947" s="42">
        <v>3626.1749999999997</v>
      </c>
      <c r="T1947" s="37">
        <v>1</v>
      </c>
      <c r="U1947" s="83">
        <v>1</v>
      </c>
      <c r="V1947" s="45">
        <f>SUMIF(ResumenCotizacion!$C:$C,E1947,ResumenCotizacion!$P:$P)</f>
        <v>0</v>
      </c>
      <c r="W1947" s="75">
        <f>IF(H1947="USD",S1947*SolCotizacion!$J$18,S1947)</f>
        <v>14966928.527249999</v>
      </c>
      <c r="X1947" s="3">
        <f>ROUND(W1947/(1-VLOOKUP("Total porcentaje:",ResumenCotizacion!$F:$H,3,0)),2)</f>
        <v>14966928.529999999</v>
      </c>
      <c r="Y1947" s="3">
        <f t="shared" si="99"/>
        <v>0</v>
      </c>
    </row>
    <row r="1948" spans="1:25" ht="14.25" x14ac:dyDescent="0.2">
      <c r="A1948" s="18" t="str">
        <f t="shared" si="97"/>
        <v>UT DELL EMCCanalIT-SW-08-03</v>
      </c>
      <c r="B1948" s="18" t="str">
        <f t="shared" si="98"/>
        <v>IT-SW-08-03Canal</v>
      </c>
      <c r="C1948"/>
      <c r="D1948" t="s">
        <v>3194</v>
      </c>
      <c r="E1948" t="s">
        <v>3166</v>
      </c>
      <c r="F1948" s="37" t="s">
        <v>3102</v>
      </c>
      <c r="G1948" s="18" t="s">
        <v>3194</v>
      </c>
      <c r="H1948" s="45" t="s">
        <v>125</v>
      </c>
      <c r="I1948" s="37" t="s">
        <v>75</v>
      </c>
      <c r="J1948" t="s">
        <v>3163</v>
      </c>
      <c r="K1948" t="s">
        <v>3164</v>
      </c>
      <c r="L1948" s="79" t="s">
        <v>90</v>
      </c>
      <c r="M1948" s="79" t="s">
        <v>3105</v>
      </c>
      <c r="N1948" s="37" t="s">
        <v>3113</v>
      </c>
      <c r="O1948" s="37" t="s">
        <v>3107</v>
      </c>
      <c r="P1948" s="37" t="s">
        <v>3143</v>
      </c>
      <c r="Q1948" s="43" t="s">
        <v>3166</v>
      </c>
      <c r="R1948" t="s">
        <v>3109</v>
      </c>
      <c r="S1948" s="42">
        <v>2745.3666666666668</v>
      </c>
      <c r="T1948" s="37">
        <v>1</v>
      </c>
      <c r="U1948" s="83">
        <v>1</v>
      </c>
      <c r="V1948" s="45">
        <f>SUMIF(ResumenCotizacion!$C:$C,E1948,ResumenCotizacion!$P:$P)</f>
        <v>0</v>
      </c>
      <c r="W1948" s="75">
        <f>IF(H1948="USD",S1948*SolCotizacion!$J$18,S1948)</f>
        <v>11331418.555666668</v>
      </c>
      <c r="X1948" s="3">
        <f>ROUND(W1948/(1-VLOOKUP("Total porcentaje:",ResumenCotizacion!$F:$H,3,0)),2)</f>
        <v>11331418.560000001</v>
      </c>
      <c r="Y1948" s="3">
        <f t="shared" si="99"/>
        <v>0</v>
      </c>
    </row>
    <row r="1949" spans="1:25" ht="14.25" x14ac:dyDescent="0.2">
      <c r="A1949" s="18" t="str">
        <f t="shared" si="97"/>
        <v>UT DELL EMCCanalIT-SW-08-04</v>
      </c>
      <c r="B1949" s="18" t="str">
        <f t="shared" si="98"/>
        <v>IT-SW-08-04Canal</v>
      </c>
      <c r="C1949"/>
      <c r="D1949" t="s">
        <v>3194</v>
      </c>
      <c r="E1949" t="s">
        <v>3167</v>
      </c>
      <c r="F1949" s="37" t="s">
        <v>3102</v>
      </c>
      <c r="G1949" s="18" t="s">
        <v>3194</v>
      </c>
      <c r="H1949" s="45" t="s">
        <v>125</v>
      </c>
      <c r="I1949" s="37" t="s">
        <v>75</v>
      </c>
      <c r="J1949" t="s">
        <v>3163</v>
      </c>
      <c r="K1949" t="s">
        <v>3164</v>
      </c>
      <c r="L1949" s="79" t="s">
        <v>90</v>
      </c>
      <c r="M1949" s="79" t="s">
        <v>3105</v>
      </c>
      <c r="N1949" s="37" t="s">
        <v>3113</v>
      </c>
      <c r="O1949" s="37" t="s">
        <v>3111</v>
      </c>
      <c r="P1949" s="37" t="s">
        <v>3143</v>
      </c>
      <c r="Q1949" s="43" t="s">
        <v>3167</v>
      </c>
      <c r="R1949" t="s">
        <v>3109</v>
      </c>
      <c r="S1949" s="42">
        <v>3957.8999999999996</v>
      </c>
      <c r="T1949" s="37">
        <v>1</v>
      </c>
      <c r="U1949" s="83">
        <v>1</v>
      </c>
      <c r="V1949" s="45">
        <f>SUMIF(ResumenCotizacion!$C:$C,E1949,ResumenCotizacion!$P:$P)</f>
        <v>0</v>
      </c>
      <c r="W1949" s="75">
        <f>IF(H1949="USD",S1949*SolCotizacion!$J$18,S1949)</f>
        <v>16336113.513</v>
      </c>
      <c r="X1949" s="3">
        <f>ROUND(W1949/(1-VLOOKUP("Total porcentaje:",ResumenCotizacion!$F:$H,3,0)),2)</f>
        <v>16336113.51</v>
      </c>
      <c r="Y1949" s="3">
        <f t="shared" si="99"/>
        <v>0</v>
      </c>
    </row>
    <row r="1950" spans="1:25" ht="14.25" x14ac:dyDescent="0.2">
      <c r="A1950" s="18" t="str">
        <f t="shared" si="97"/>
        <v>UT DELL EMCCanalIT-SW-08-05</v>
      </c>
      <c r="B1950" s="18" t="str">
        <f t="shared" si="98"/>
        <v>IT-SW-08-05Canal</v>
      </c>
      <c r="C1950"/>
      <c r="D1950" t="s">
        <v>3194</v>
      </c>
      <c r="E1950" t="s">
        <v>3168</v>
      </c>
      <c r="F1950" s="37" t="s">
        <v>3102</v>
      </c>
      <c r="G1950" s="18" t="s">
        <v>3194</v>
      </c>
      <c r="H1950" s="45" t="s">
        <v>125</v>
      </c>
      <c r="I1950" s="37" t="s">
        <v>75</v>
      </c>
      <c r="J1950" t="s">
        <v>3163</v>
      </c>
      <c r="K1950" t="s">
        <v>3164</v>
      </c>
      <c r="L1950" s="79" t="s">
        <v>90</v>
      </c>
      <c r="M1950" s="79" t="s">
        <v>3105</v>
      </c>
      <c r="N1950" s="37" t="s">
        <v>3116</v>
      </c>
      <c r="O1950" s="37" t="s">
        <v>3107</v>
      </c>
      <c r="P1950" s="37" t="s">
        <v>3143</v>
      </c>
      <c r="Q1950" s="43" t="s">
        <v>3168</v>
      </c>
      <c r="R1950" t="s">
        <v>3109</v>
      </c>
      <c r="S1950" s="42">
        <v>4118.05</v>
      </c>
      <c r="T1950" s="37">
        <v>1</v>
      </c>
      <c r="U1950" s="83">
        <v>1</v>
      </c>
      <c r="V1950" s="45">
        <f>SUMIF(ResumenCotizacion!$C:$C,E1950,ResumenCotizacion!$P:$P)</f>
        <v>0</v>
      </c>
      <c r="W1950" s="75">
        <f>IF(H1950="USD",S1950*SolCotizacion!$J$18,S1950)</f>
        <v>16997127.833500002</v>
      </c>
      <c r="X1950" s="3">
        <f>ROUND(W1950/(1-VLOOKUP("Total porcentaje:",ResumenCotizacion!$F:$H,3,0)),2)</f>
        <v>16997127.829999998</v>
      </c>
      <c r="Y1950" s="3">
        <f t="shared" si="99"/>
        <v>0</v>
      </c>
    </row>
    <row r="1951" spans="1:25" ht="14.25" x14ac:dyDescent="0.2">
      <c r="A1951" s="18" t="str">
        <f t="shared" si="97"/>
        <v>UT DELL EMCCanalIT-SW-08-06</v>
      </c>
      <c r="B1951" s="18" t="str">
        <f t="shared" si="98"/>
        <v>IT-SW-08-06Canal</v>
      </c>
      <c r="C1951"/>
      <c r="D1951" t="s">
        <v>3194</v>
      </c>
      <c r="E1951" t="s">
        <v>3169</v>
      </c>
      <c r="F1951" s="37" t="s">
        <v>3102</v>
      </c>
      <c r="G1951" s="18" t="s">
        <v>3194</v>
      </c>
      <c r="H1951" s="45" t="s">
        <v>125</v>
      </c>
      <c r="I1951" s="37" t="s">
        <v>75</v>
      </c>
      <c r="J1951" t="s">
        <v>3163</v>
      </c>
      <c r="K1951" t="s">
        <v>3164</v>
      </c>
      <c r="L1951" s="79" t="s">
        <v>90</v>
      </c>
      <c r="M1951" s="79" t="s">
        <v>3105</v>
      </c>
      <c r="N1951" s="37" t="s">
        <v>3116</v>
      </c>
      <c r="O1951" s="37" t="s">
        <v>3111</v>
      </c>
      <c r="P1951" s="37" t="s">
        <v>3143</v>
      </c>
      <c r="Q1951" s="43" t="s">
        <v>3169</v>
      </c>
      <c r="R1951" t="s">
        <v>3109</v>
      </c>
      <c r="S1951" s="42">
        <v>6794.75</v>
      </c>
      <c r="T1951" s="37">
        <v>1</v>
      </c>
      <c r="U1951" s="83">
        <v>1</v>
      </c>
      <c r="V1951" s="45">
        <f>SUMIF(ResumenCotizacion!$C:$C,E1951,ResumenCotizacion!$P:$P)</f>
        <v>0</v>
      </c>
      <c r="W1951" s="75">
        <f>IF(H1951="USD",S1951*SolCotizacion!$J$18,S1951)</f>
        <v>28045126.782500003</v>
      </c>
      <c r="X1951" s="3">
        <f>ROUND(W1951/(1-VLOOKUP("Total porcentaje:",ResumenCotizacion!$F:$H,3,0)),2)</f>
        <v>28045126.780000001</v>
      </c>
      <c r="Y1951" s="3">
        <f t="shared" si="99"/>
        <v>0</v>
      </c>
    </row>
    <row r="1952" spans="1:25" ht="14.25" x14ac:dyDescent="0.2">
      <c r="A1952" s="18" t="str">
        <f t="shared" si="97"/>
        <v>UT DELL EMCCanalIT-SW-09-01</v>
      </c>
      <c r="B1952" s="18" t="str">
        <f t="shared" si="98"/>
        <v>IT-SW-09-01Canal</v>
      </c>
      <c r="C1952"/>
      <c r="D1952" t="s">
        <v>3194</v>
      </c>
      <c r="E1952" t="s">
        <v>3170</v>
      </c>
      <c r="F1952" s="37" t="s">
        <v>3102</v>
      </c>
      <c r="G1952" s="18" t="s">
        <v>3194</v>
      </c>
      <c r="H1952" s="45" t="s">
        <v>125</v>
      </c>
      <c r="I1952" s="37" t="s">
        <v>75</v>
      </c>
      <c r="J1952" t="s">
        <v>3171</v>
      </c>
      <c r="K1952" t="s">
        <v>3151</v>
      </c>
      <c r="L1952" s="79" t="s">
        <v>90</v>
      </c>
      <c r="M1952" s="79" t="s">
        <v>3105</v>
      </c>
      <c r="N1952" s="37" t="s">
        <v>3106</v>
      </c>
      <c r="O1952" s="37" t="s">
        <v>3111</v>
      </c>
      <c r="P1952" s="37" t="s">
        <v>3156</v>
      </c>
      <c r="Q1952" s="43" t="s">
        <v>3170</v>
      </c>
      <c r="R1952" t="s">
        <v>3109</v>
      </c>
      <c r="S1952" s="42">
        <v>14898.15</v>
      </c>
      <c r="T1952" s="37">
        <v>1</v>
      </c>
      <c r="U1952" s="83">
        <v>1</v>
      </c>
      <c r="V1952" s="45">
        <f>SUMIF(ResumenCotizacion!$C:$C,E1952,ResumenCotizacion!$P:$P)</f>
        <v>0</v>
      </c>
      <c r="W1952" s="75">
        <f>IF(H1952="USD",S1952*SolCotizacion!$J$18,S1952)</f>
        <v>61491667.180500001</v>
      </c>
      <c r="X1952" s="3">
        <f>ROUND(W1952/(1-VLOOKUP("Total porcentaje:",ResumenCotizacion!$F:$H,3,0)),2)</f>
        <v>61491667.18</v>
      </c>
      <c r="Y1952" s="3">
        <f t="shared" si="99"/>
        <v>0</v>
      </c>
    </row>
    <row r="1953" spans="1:25" ht="14.25" x14ac:dyDescent="0.2">
      <c r="A1953" s="18" t="str">
        <f t="shared" si="97"/>
        <v>UT DELL EMCCanalIT-SW-09-02</v>
      </c>
      <c r="B1953" s="18" t="str">
        <f t="shared" si="98"/>
        <v>IT-SW-09-02Canal</v>
      </c>
      <c r="C1953"/>
      <c r="D1953" t="s">
        <v>3194</v>
      </c>
      <c r="E1953" t="s">
        <v>3172</v>
      </c>
      <c r="F1953" s="37" t="s">
        <v>3102</v>
      </c>
      <c r="G1953" s="18" t="s">
        <v>3194</v>
      </c>
      <c r="H1953" s="45" t="s">
        <v>125</v>
      </c>
      <c r="I1953" s="37" t="s">
        <v>75</v>
      </c>
      <c r="J1953" t="s">
        <v>3171</v>
      </c>
      <c r="K1953" t="s">
        <v>3151</v>
      </c>
      <c r="L1953" s="79" t="s">
        <v>90</v>
      </c>
      <c r="M1953" s="79" t="s">
        <v>3105</v>
      </c>
      <c r="N1953" s="37" t="s">
        <v>3113</v>
      </c>
      <c r="O1953" s="37" t="s">
        <v>3111</v>
      </c>
      <c r="P1953" s="37" t="s">
        <v>3156</v>
      </c>
      <c r="Q1953" s="43" t="s">
        <v>3172</v>
      </c>
      <c r="R1953" t="s">
        <v>3109</v>
      </c>
      <c r="S1953" s="42">
        <v>20531.5</v>
      </c>
      <c r="T1953" s="37">
        <v>1</v>
      </c>
      <c r="U1953" s="83">
        <v>1</v>
      </c>
      <c r="V1953" s="45">
        <f>SUMIF(ResumenCotizacion!$C:$C,E1953,ResumenCotizacion!$P:$P)</f>
        <v>0</v>
      </c>
      <c r="W1953" s="75">
        <f>IF(H1953="USD",S1953*SolCotizacion!$J$18,S1953)</f>
        <v>84743150.305000007</v>
      </c>
      <c r="X1953" s="3">
        <f>ROUND(W1953/(1-VLOOKUP("Total porcentaje:",ResumenCotizacion!$F:$H,3,0)),2)</f>
        <v>84743150.310000002</v>
      </c>
      <c r="Y1953" s="3">
        <f t="shared" si="99"/>
        <v>0</v>
      </c>
    </row>
    <row r="1954" spans="1:25" ht="14.25" x14ac:dyDescent="0.2">
      <c r="A1954" s="18" t="str">
        <f t="shared" si="97"/>
        <v>UT DELL EMCCanalIT-SW-09-03</v>
      </c>
      <c r="B1954" s="18" t="str">
        <f t="shared" si="98"/>
        <v>IT-SW-09-03Canal</v>
      </c>
      <c r="C1954"/>
      <c r="D1954" t="s">
        <v>3194</v>
      </c>
      <c r="E1954" t="s">
        <v>3173</v>
      </c>
      <c r="F1954" s="37" t="s">
        <v>3102</v>
      </c>
      <c r="G1954" s="18" t="s">
        <v>3194</v>
      </c>
      <c r="H1954" s="45" t="s">
        <v>125</v>
      </c>
      <c r="I1954" s="37" t="s">
        <v>75</v>
      </c>
      <c r="J1954" t="s">
        <v>3171</v>
      </c>
      <c r="K1954" t="s">
        <v>3151</v>
      </c>
      <c r="L1954" s="79" t="s">
        <v>90</v>
      </c>
      <c r="M1954" s="79" t="s">
        <v>3105</v>
      </c>
      <c r="N1954" s="37" t="s">
        <v>3116</v>
      </c>
      <c r="O1954" s="37" t="s">
        <v>3111</v>
      </c>
      <c r="P1954" s="37" t="s">
        <v>3156</v>
      </c>
      <c r="Q1954" s="43" t="s">
        <v>3173</v>
      </c>
      <c r="R1954" t="s">
        <v>3109</v>
      </c>
      <c r="S1954" s="42">
        <v>30797.249999999996</v>
      </c>
      <c r="T1954" s="37">
        <v>1</v>
      </c>
      <c r="U1954" s="83">
        <v>1</v>
      </c>
      <c r="V1954" s="45">
        <f>SUMIF(ResumenCotizacion!$C:$C,E1954,ResumenCotizacion!$P:$P)</f>
        <v>0</v>
      </c>
      <c r="W1954" s="75">
        <f>IF(H1954="USD",S1954*SolCotizacion!$J$18,S1954)</f>
        <v>127114725.4575</v>
      </c>
      <c r="X1954" s="3">
        <f>ROUND(W1954/(1-VLOOKUP("Total porcentaje:",ResumenCotizacion!$F:$H,3,0)),2)</f>
        <v>127114725.45999999</v>
      </c>
      <c r="Y1954" s="3">
        <f t="shared" si="99"/>
        <v>0</v>
      </c>
    </row>
    <row r="1955" spans="1:25" ht="14.25" x14ac:dyDescent="0.2">
      <c r="A1955" s="18" t="str">
        <f t="shared" si="97"/>
        <v>UT DELL EMCCanalIT-SW-10-01</v>
      </c>
      <c r="B1955" s="18" t="str">
        <f t="shared" si="98"/>
        <v>IT-SW-10-01Canal</v>
      </c>
      <c r="C1955"/>
      <c r="D1955" t="s">
        <v>3194</v>
      </c>
      <c r="E1955" t="s">
        <v>3174</v>
      </c>
      <c r="F1955" s="37" t="s">
        <v>3102</v>
      </c>
      <c r="G1955" s="18" t="s">
        <v>3194</v>
      </c>
      <c r="H1955" s="45" t="s">
        <v>125</v>
      </c>
      <c r="I1955" s="37" t="s">
        <v>75</v>
      </c>
      <c r="J1955" t="s">
        <v>3175</v>
      </c>
      <c r="K1955" t="s">
        <v>3142</v>
      </c>
      <c r="L1955" s="79" t="s">
        <v>90</v>
      </c>
      <c r="M1955" s="79" t="s">
        <v>3105</v>
      </c>
      <c r="N1955" s="37" t="s">
        <v>3113</v>
      </c>
      <c r="O1955" s="37" t="s">
        <v>3107</v>
      </c>
      <c r="P1955" s="37" t="s">
        <v>3156</v>
      </c>
      <c r="Q1955" s="43" t="s">
        <v>3174</v>
      </c>
      <c r="R1955" t="s">
        <v>3109</v>
      </c>
      <c r="S1955" s="42">
        <v>190.66666666666669</v>
      </c>
      <c r="T1955" s="37">
        <v>1</v>
      </c>
      <c r="U1955" s="83">
        <v>1</v>
      </c>
      <c r="V1955" s="45">
        <f>SUMIF(ResumenCotizacion!$C:$C,E1955,ResumenCotizacion!$P:$P)</f>
        <v>0</v>
      </c>
      <c r="W1955" s="75">
        <f>IF(H1955="USD",S1955*SolCotizacion!$J$18,S1955)</f>
        <v>786970.94666666677</v>
      </c>
      <c r="X1955" s="3">
        <f>ROUND(W1955/(1-VLOOKUP("Total porcentaje:",ResumenCotizacion!$F:$H,3,0)),2)</f>
        <v>786970.95</v>
      </c>
      <c r="Y1955" s="3">
        <f t="shared" si="99"/>
        <v>0</v>
      </c>
    </row>
    <row r="1956" spans="1:25" ht="14.25" x14ac:dyDescent="0.2">
      <c r="A1956" s="18" t="str">
        <f t="shared" si="97"/>
        <v>UT DELL EMCCanalIT-SW-10-02</v>
      </c>
      <c r="B1956" s="18" t="str">
        <f t="shared" si="98"/>
        <v>IT-SW-10-02Canal</v>
      </c>
      <c r="C1956"/>
      <c r="D1956" t="s">
        <v>3194</v>
      </c>
      <c r="E1956" t="s">
        <v>3176</v>
      </c>
      <c r="F1956" s="37" t="s">
        <v>3102</v>
      </c>
      <c r="G1956" s="18" t="s">
        <v>3194</v>
      </c>
      <c r="H1956" s="45" t="s">
        <v>125</v>
      </c>
      <c r="I1956" s="37" t="s">
        <v>75</v>
      </c>
      <c r="J1956" t="s">
        <v>3175</v>
      </c>
      <c r="K1956" t="s">
        <v>3142</v>
      </c>
      <c r="L1956" s="79" t="s">
        <v>90</v>
      </c>
      <c r="M1956" s="79" t="s">
        <v>3105</v>
      </c>
      <c r="N1956" s="37" t="s">
        <v>3113</v>
      </c>
      <c r="O1956" s="37" t="s">
        <v>3111</v>
      </c>
      <c r="P1956" s="37" t="s">
        <v>3156</v>
      </c>
      <c r="Q1956" s="43" t="s">
        <v>3176</v>
      </c>
      <c r="R1956" t="s">
        <v>3109</v>
      </c>
      <c r="S1956" s="42">
        <v>810.26666666666677</v>
      </c>
      <c r="T1956" s="37">
        <v>1</v>
      </c>
      <c r="U1956" s="83">
        <v>1</v>
      </c>
      <c r="V1956" s="45">
        <f>SUMIF(ResumenCotizacion!$C:$C,E1956,ResumenCotizacion!$P:$P)</f>
        <v>0</v>
      </c>
      <c r="W1956" s="75">
        <f>IF(H1956="USD",S1956*SolCotizacion!$J$18,S1956)</f>
        <v>3344351.3586666672</v>
      </c>
      <c r="X1956" s="3">
        <f>ROUND(W1956/(1-VLOOKUP("Total porcentaje:",ResumenCotizacion!$F:$H,3,0)),2)</f>
        <v>3344351.36</v>
      </c>
      <c r="Y1956" s="3">
        <f t="shared" si="99"/>
        <v>0</v>
      </c>
    </row>
    <row r="1957" spans="1:25" ht="14.25" x14ac:dyDescent="0.2">
      <c r="A1957" s="18" t="str">
        <f t="shared" si="97"/>
        <v>UT DELL EMCCanalIT-SW-10-03</v>
      </c>
      <c r="B1957" s="18" t="str">
        <f t="shared" si="98"/>
        <v>IT-SW-10-03Canal</v>
      </c>
      <c r="C1957"/>
      <c r="D1957" t="s">
        <v>3194</v>
      </c>
      <c r="E1957" t="s">
        <v>3177</v>
      </c>
      <c r="F1957" s="37" t="s">
        <v>3102</v>
      </c>
      <c r="G1957" s="18" t="s">
        <v>3194</v>
      </c>
      <c r="H1957" s="45" t="s">
        <v>125</v>
      </c>
      <c r="I1957" s="37" t="s">
        <v>75</v>
      </c>
      <c r="J1957" t="s">
        <v>3175</v>
      </c>
      <c r="K1957" t="s">
        <v>3142</v>
      </c>
      <c r="L1957" s="79" t="s">
        <v>90</v>
      </c>
      <c r="M1957" s="79" t="s">
        <v>3105</v>
      </c>
      <c r="N1957" s="37" t="s">
        <v>3106</v>
      </c>
      <c r="O1957" s="37" t="s">
        <v>3107</v>
      </c>
      <c r="P1957" s="37" t="s">
        <v>3156</v>
      </c>
      <c r="Q1957" s="43" t="s">
        <v>3177</v>
      </c>
      <c r="R1957" t="s">
        <v>3109</v>
      </c>
      <c r="S1957" s="42">
        <v>143</v>
      </c>
      <c r="T1957" s="37">
        <v>1</v>
      </c>
      <c r="U1957" s="83">
        <v>1</v>
      </c>
      <c r="V1957" s="45">
        <f>SUMIF(ResumenCotizacion!$C:$C,E1957,ResumenCotizacion!$P:$P)</f>
        <v>0</v>
      </c>
      <c r="W1957" s="75">
        <f>IF(H1957="USD",S1957*SolCotizacion!$J$18,S1957)</f>
        <v>590228.21000000008</v>
      </c>
      <c r="X1957" s="3">
        <f>ROUND(W1957/(1-VLOOKUP("Total porcentaje:",ResumenCotizacion!$F:$H,3,0)),2)</f>
        <v>590228.21</v>
      </c>
      <c r="Y1957" s="3">
        <f t="shared" si="99"/>
        <v>0</v>
      </c>
    </row>
    <row r="1958" spans="1:25" ht="14.25" x14ac:dyDescent="0.2">
      <c r="A1958" s="18" t="str">
        <f t="shared" si="97"/>
        <v>UT DELL EMCCanalIT-SW-10-04</v>
      </c>
      <c r="B1958" s="18" t="str">
        <f t="shared" si="98"/>
        <v>IT-SW-10-04Canal</v>
      </c>
      <c r="C1958"/>
      <c r="D1958" t="s">
        <v>3194</v>
      </c>
      <c r="E1958" t="s">
        <v>3178</v>
      </c>
      <c r="F1958" s="37" t="s">
        <v>3102</v>
      </c>
      <c r="G1958" s="18" t="s">
        <v>3194</v>
      </c>
      <c r="H1958" s="45" t="s">
        <v>125</v>
      </c>
      <c r="I1958" s="37" t="s">
        <v>75</v>
      </c>
      <c r="J1958" t="s">
        <v>3175</v>
      </c>
      <c r="K1958" t="s">
        <v>3142</v>
      </c>
      <c r="L1958" s="79" t="s">
        <v>90</v>
      </c>
      <c r="M1958" s="79" t="s">
        <v>3105</v>
      </c>
      <c r="N1958" s="37" t="s">
        <v>3116</v>
      </c>
      <c r="O1958" s="37" t="s">
        <v>3107</v>
      </c>
      <c r="P1958" s="37" t="s">
        <v>3156</v>
      </c>
      <c r="Q1958" s="43" t="s">
        <v>3178</v>
      </c>
      <c r="R1958" t="s">
        <v>3109</v>
      </c>
      <c r="S1958" s="42">
        <v>286</v>
      </c>
      <c r="T1958" s="37">
        <v>1</v>
      </c>
      <c r="U1958" s="83">
        <v>1</v>
      </c>
      <c r="V1958" s="45">
        <f>SUMIF(ResumenCotizacion!$C:$C,E1958,ResumenCotizacion!$P:$P)</f>
        <v>0</v>
      </c>
      <c r="W1958" s="75">
        <f>IF(H1958="USD",S1958*SolCotizacion!$J$18,S1958)</f>
        <v>1180456.4200000002</v>
      </c>
      <c r="X1958" s="3">
        <f>ROUND(W1958/(1-VLOOKUP("Total porcentaje:",ResumenCotizacion!$F:$H,3,0)),2)</f>
        <v>1180456.42</v>
      </c>
      <c r="Y1958" s="3">
        <f t="shared" si="99"/>
        <v>0</v>
      </c>
    </row>
    <row r="1959" spans="1:25" ht="14.25" x14ac:dyDescent="0.2">
      <c r="A1959" s="18" t="str">
        <f t="shared" si="97"/>
        <v>UT DELL EMCCanalIT-SW-10-05</v>
      </c>
      <c r="B1959" s="18" t="str">
        <f t="shared" si="98"/>
        <v>IT-SW-10-05Canal</v>
      </c>
      <c r="C1959"/>
      <c r="D1959" t="s">
        <v>3194</v>
      </c>
      <c r="E1959" t="s">
        <v>3179</v>
      </c>
      <c r="F1959" s="37" t="s">
        <v>3102</v>
      </c>
      <c r="G1959" s="18" t="s">
        <v>3194</v>
      </c>
      <c r="H1959" s="45" t="s">
        <v>125</v>
      </c>
      <c r="I1959" s="37" t="s">
        <v>75</v>
      </c>
      <c r="J1959" t="s">
        <v>3175</v>
      </c>
      <c r="K1959" t="s">
        <v>3142</v>
      </c>
      <c r="L1959" s="79" t="s">
        <v>90</v>
      </c>
      <c r="M1959" s="79" t="s">
        <v>3105</v>
      </c>
      <c r="N1959" s="37" t="s">
        <v>3116</v>
      </c>
      <c r="O1959" s="37" t="s">
        <v>3111</v>
      </c>
      <c r="P1959" s="37" t="s">
        <v>3156</v>
      </c>
      <c r="Q1959" s="43" t="s">
        <v>3179</v>
      </c>
      <c r="R1959" t="s">
        <v>3109</v>
      </c>
      <c r="S1959" s="42">
        <v>2044.6999999999998</v>
      </c>
      <c r="T1959" s="37">
        <v>1</v>
      </c>
      <c r="U1959" s="83">
        <v>1</v>
      </c>
      <c r="V1959" s="45">
        <f>SUMIF(ResumenCotizacion!$C:$C,E1959,ResumenCotizacion!$P:$P)</f>
        <v>0</v>
      </c>
      <c r="W1959" s="75">
        <f>IF(H1959="USD",S1959*SolCotizacion!$J$18,S1959)</f>
        <v>8439437.909</v>
      </c>
      <c r="X1959" s="3">
        <f>ROUND(W1959/(1-VLOOKUP("Total porcentaje:",ResumenCotizacion!$F:$H,3,0)),2)</f>
        <v>8439437.9100000001</v>
      </c>
      <c r="Y1959" s="3">
        <f t="shared" si="99"/>
        <v>0</v>
      </c>
    </row>
    <row r="1960" spans="1:25" ht="14.25" x14ac:dyDescent="0.2">
      <c r="A1960" s="18" t="str">
        <f t="shared" si="97"/>
        <v>UT DELL EMCCanalIT-SW-10-06</v>
      </c>
      <c r="B1960" s="18" t="str">
        <f t="shared" si="98"/>
        <v>IT-SW-10-06Canal</v>
      </c>
      <c r="C1960"/>
      <c r="D1960" t="s">
        <v>3194</v>
      </c>
      <c r="E1960" t="s">
        <v>3180</v>
      </c>
      <c r="F1960" s="37" t="s">
        <v>3102</v>
      </c>
      <c r="G1960" s="18" t="s">
        <v>3194</v>
      </c>
      <c r="H1960" s="45" t="s">
        <v>125</v>
      </c>
      <c r="I1960" s="37" t="s">
        <v>75</v>
      </c>
      <c r="J1960" t="s">
        <v>3175</v>
      </c>
      <c r="K1960" t="s">
        <v>3142</v>
      </c>
      <c r="L1960" s="79" t="s">
        <v>90</v>
      </c>
      <c r="M1960" s="79" t="s">
        <v>3105</v>
      </c>
      <c r="N1960" s="37" t="s">
        <v>3106</v>
      </c>
      <c r="O1960" s="37" t="s">
        <v>3111</v>
      </c>
      <c r="P1960" s="37" t="s">
        <v>3156</v>
      </c>
      <c r="Q1960" s="43" t="s">
        <v>3180</v>
      </c>
      <c r="R1960" t="s">
        <v>3109</v>
      </c>
      <c r="S1960" s="42">
        <v>178.72499999999997</v>
      </c>
      <c r="T1960" s="37">
        <v>1</v>
      </c>
      <c r="U1960" s="83">
        <v>1</v>
      </c>
      <c r="V1960" s="45">
        <f>SUMIF(ResumenCotizacion!$C:$C,E1960,ResumenCotizacion!$P:$P)</f>
        <v>0</v>
      </c>
      <c r="W1960" s="75">
        <f>IF(H1960="USD",S1960*SolCotizacion!$J$18,S1960)</f>
        <v>737682.07574999996</v>
      </c>
      <c r="X1960" s="3">
        <f>ROUND(W1960/(1-VLOOKUP("Total porcentaje:",ResumenCotizacion!$F:$H,3,0)),2)</f>
        <v>737682.08</v>
      </c>
      <c r="Y1960" s="3">
        <f t="shared" si="99"/>
        <v>0</v>
      </c>
    </row>
    <row r="1961" spans="1:25" ht="14.25" x14ac:dyDescent="0.2">
      <c r="A1961" s="18" t="str">
        <f t="shared" si="97"/>
        <v>UT DELL EMCCanalIT-SW-11-01</v>
      </c>
      <c r="B1961" s="18" t="str">
        <f t="shared" si="98"/>
        <v>IT-SW-11-01Canal</v>
      </c>
      <c r="C1961"/>
      <c r="D1961" t="s">
        <v>3194</v>
      </c>
      <c r="E1961" t="s">
        <v>3181</v>
      </c>
      <c r="F1961" s="37" t="s">
        <v>3102</v>
      </c>
      <c r="G1961" s="18" t="s">
        <v>3194</v>
      </c>
      <c r="H1961" s="45" t="s">
        <v>125</v>
      </c>
      <c r="I1961" s="37" t="s">
        <v>75</v>
      </c>
      <c r="J1961" t="s">
        <v>3182</v>
      </c>
      <c r="K1961" t="s">
        <v>3142</v>
      </c>
      <c r="L1961" s="79" t="s">
        <v>90</v>
      </c>
      <c r="M1961" s="79" t="s">
        <v>3105</v>
      </c>
      <c r="N1961" s="37" t="s">
        <v>3106</v>
      </c>
      <c r="O1961" s="37" t="s">
        <v>3111</v>
      </c>
      <c r="P1961" s="37" t="s">
        <v>3156</v>
      </c>
      <c r="Q1961" s="43" t="s">
        <v>3181</v>
      </c>
      <c r="R1961" t="s">
        <v>3109</v>
      </c>
      <c r="S1961" s="42">
        <v>257.375</v>
      </c>
      <c r="T1961" s="37">
        <v>1</v>
      </c>
      <c r="U1961" s="83">
        <v>1</v>
      </c>
      <c r="V1961" s="45">
        <f>SUMIF(ResumenCotizacion!$C:$C,E1961,ResumenCotizacion!$P:$P)</f>
        <v>0</v>
      </c>
      <c r="W1961" s="75">
        <f>IF(H1961="USD",S1961*SolCotizacion!$J$18,S1961)</f>
        <v>1062307.5912500001</v>
      </c>
      <c r="X1961" s="3">
        <f>ROUND(W1961/(1-VLOOKUP("Total porcentaje:",ResumenCotizacion!$F:$H,3,0)),2)</f>
        <v>1062307.5900000001</v>
      </c>
      <c r="Y1961" s="3">
        <f t="shared" si="99"/>
        <v>0</v>
      </c>
    </row>
    <row r="1962" spans="1:25" ht="14.25" x14ac:dyDescent="0.2">
      <c r="A1962" s="18" t="str">
        <f t="shared" si="97"/>
        <v>UT DELL EMCCanalIT-SW-11-02</v>
      </c>
      <c r="B1962" s="18" t="str">
        <f t="shared" si="98"/>
        <v>IT-SW-11-02Canal</v>
      </c>
      <c r="C1962"/>
      <c r="D1962" t="s">
        <v>3194</v>
      </c>
      <c r="E1962" t="s">
        <v>3183</v>
      </c>
      <c r="F1962" s="37" t="s">
        <v>3102</v>
      </c>
      <c r="G1962" s="18" t="s">
        <v>3194</v>
      </c>
      <c r="H1962" s="45" t="s">
        <v>125</v>
      </c>
      <c r="I1962" s="37" t="s">
        <v>75</v>
      </c>
      <c r="J1962" t="s">
        <v>3182</v>
      </c>
      <c r="K1962" t="s">
        <v>3142</v>
      </c>
      <c r="L1962" s="79" t="s">
        <v>90</v>
      </c>
      <c r="M1962" s="79" t="s">
        <v>3105</v>
      </c>
      <c r="N1962" s="37" t="s">
        <v>3113</v>
      </c>
      <c r="O1962" s="37" t="s">
        <v>3107</v>
      </c>
      <c r="P1962" s="37" t="s">
        <v>3156</v>
      </c>
      <c r="Q1962" s="43" t="s">
        <v>3183</v>
      </c>
      <c r="R1962" t="s">
        <v>3109</v>
      </c>
      <c r="S1962" s="42">
        <v>266.89999999999998</v>
      </c>
      <c r="T1962" s="37">
        <v>1</v>
      </c>
      <c r="U1962" s="83">
        <v>1</v>
      </c>
      <c r="V1962" s="45">
        <f>SUMIF(ResumenCotizacion!$C:$C,E1962,ResumenCotizacion!$P:$P)</f>
        <v>0</v>
      </c>
      <c r="W1962" s="75">
        <f>IF(H1962="USD",S1962*SolCotizacion!$J$18,S1962)</f>
        <v>1101621.743</v>
      </c>
      <c r="X1962" s="3">
        <f>ROUND(W1962/(1-VLOOKUP("Total porcentaje:",ResumenCotizacion!$F:$H,3,0)),2)</f>
        <v>1101621.74</v>
      </c>
      <c r="Y1962" s="3">
        <f t="shared" si="99"/>
        <v>0</v>
      </c>
    </row>
    <row r="1963" spans="1:25" ht="14.25" x14ac:dyDescent="0.2">
      <c r="A1963" s="18" t="str">
        <f t="shared" si="97"/>
        <v>UT DELL EMCCanalIT-SW-11-03</v>
      </c>
      <c r="B1963" s="18" t="str">
        <f t="shared" si="98"/>
        <v>IT-SW-11-03Canal</v>
      </c>
      <c r="C1963"/>
      <c r="D1963" t="s">
        <v>3194</v>
      </c>
      <c r="E1963" t="s">
        <v>3184</v>
      </c>
      <c r="F1963" s="37" t="s">
        <v>3102</v>
      </c>
      <c r="G1963" s="18" t="s">
        <v>3194</v>
      </c>
      <c r="H1963" s="45" t="s">
        <v>125</v>
      </c>
      <c r="I1963" s="37" t="s">
        <v>75</v>
      </c>
      <c r="J1963" t="s">
        <v>3182</v>
      </c>
      <c r="K1963" t="s">
        <v>3142</v>
      </c>
      <c r="L1963" s="79" t="s">
        <v>90</v>
      </c>
      <c r="M1963" s="79" t="s">
        <v>3105</v>
      </c>
      <c r="N1963" s="37" t="s">
        <v>3113</v>
      </c>
      <c r="O1963" s="37" t="s">
        <v>3111</v>
      </c>
      <c r="P1963" s="37" t="s">
        <v>3156</v>
      </c>
      <c r="Q1963" s="43" t="s">
        <v>3184</v>
      </c>
      <c r="R1963" t="s">
        <v>3109</v>
      </c>
      <c r="S1963" s="42">
        <v>915.13333333333344</v>
      </c>
      <c r="T1963" s="37">
        <v>1</v>
      </c>
      <c r="U1963" s="83">
        <v>1</v>
      </c>
      <c r="V1963" s="45">
        <f>SUMIF(ResumenCotizacion!$C:$C,E1963,ResumenCotizacion!$P:$P)</f>
        <v>0</v>
      </c>
      <c r="W1963" s="75">
        <f>IF(H1963="USD",S1963*SolCotizacion!$J$18,S1963)</f>
        <v>3777185.379333334</v>
      </c>
      <c r="X1963" s="3">
        <f>ROUND(W1963/(1-VLOOKUP("Total porcentaje:",ResumenCotizacion!$F:$H,3,0)),2)</f>
        <v>3777185.38</v>
      </c>
      <c r="Y1963" s="3">
        <f t="shared" si="99"/>
        <v>0</v>
      </c>
    </row>
    <row r="1964" spans="1:25" ht="14.25" x14ac:dyDescent="0.2">
      <c r="A1964" s="18" t="str">
        <f t="shared" si="97"/>
        <v>UT DELL EMCCanalIT-SW-11-04</v>
      </c>
      <c r="B1964" s="18" t="str">
        <f t="shared" si="98"/>
        <v>IT-SW-11-04Canal</v>
      </c>
      <c r="C1964"/>
      <c r="D1964" t="s">
        <v>3194</v>
      </c>
      <c r="E1964" t="s">
        <v>3185</v>
      </c>
      <c r="F1964" s="37" t="s">
        <v>3102</v>
      </c>
      <c r="G1964" s="18" t="s">
        <v>3194</v>
      </c>
      <c r="H1964" s="45" t="s">
        <v>125</v>
      </c>
      <c r="I1964" s="37" t="s">
        <v>75</v>
      </c>
      <c r="J1964" t="s">
        <v>3182</v>
      </c>
      <c r="K1964" t="s">
        <v>3142</v>
      </c>
      <c r="L1964" s="79" t="s">
        <v>90</v>
      </c>
      <c r="M1964" s="79" t="s">
        <v>3105</v>
      </c>
      <c r="N1964" s="37" t="s">
        <v>3116</v>
      </c>
      <c r="O1964" s="37" t="s">
        <v>3107</v>
      </c>
      <c r="P1964" s="37" t="s">
        <v>3156</v>
      </c>
      <c r="Q1964" s="43" t="s">
        <v>3185</v>
      </c>
      <c r="R1964" t="s">
        <v>3109</v>
      </c>
      <c r="S1964" s="42">
        <v>400.34999999999997</v>
      </c>
      <c r="T1964" s="37">
        <v>1</v>
      </c>
      <c r="U1964" s="83">
        <v>1</v>
      </c>
      <c r="V1964" s="45">
        <f>SUMIF(ResumenCotizacion!$C:$C,E1964,ResumenCotizacion!$P:$P)</f>
        <v>0</v>
      </c>
      <c r="W1964" s="75">
        <f>IF(H1964="USD",S1964*SolCotizacion!$J$18,S1964)</f>
        <v>1652432.6144999999</v>
      </c>
      <c r="X1964" s="3">
        <f>ROUND(W1964/(1-VLOOKUP("Total porcentaje:",ResumenCotizacion!$F:$H,3,0)),2)</f>
        <v>1652432.61</v>
      </c>
      <c r="Y1964" s="3">
        <f t="shared" si="99"/>
        <v>0</v>
      </c>
    </row>
    <row r="1965" spans="1:25" ht="14.25" x14ac:dyDescent="0.2">
      <c r="A1965" s="18" t="str">
        <f t="shared" si="97"/>
        <v>UT DELL EMCCanalIT-SW-11-05</v>
      </c>
      <c r="B1965" s="18" t="str">
        <f t="shared" si="98"/>
        <v>IT-SW-11-05Canal</v>
      </c>
      <c r="C1965"/>
      <c r="D1965" t="s">
        <v>3194</v>
      </c>
      <c r="E1965" t="s">
        <v>3186</v>
      </c>
      <c r="F1965" s="37" t="s">
        <v>3102</v>
      </c>
      <c r="G1965" s="18" t="s">
        <v>3194</v>
      </c>
      <c r="H1965" s="45" t="s">
        <v>125</v>
      </c>
      <c r="I1965" s="37" t="s">
        <v>75</v>
      </c>
      <c r="J1965" t="s">
        <v>3182</v>
      </c>
      <c r="K1965" t="s">
        <v>3142</v>
      </c>
      <c r="L1965" s="79" t="s">
        <v>90</v>
      </c>
      <c r="M1965" s="79" t="s">
        <v>3105</v>
      </c>
      <c r="N1965" s="37" t="s">
        <v>3116</v>
      </c>
      <c r="O1965" s="37" t="s">
        <v>3111</v>
      </c>
      <c r="P1965" s="37" t="s">
        <v>3156</v>
      </c>
      <c r="Q1965" s="43" t="s">
        <v>3186</v>
      </c>
      <c r="R1965" t="s">
        <v>3109</v>
      </c>
      <c r="S1965" s="42">
        <v>2230.6</v>
      </c>
      <c r="T1965" s="37">
        <v>1</v>
      </c>
      <c r="U1965" s="83">
        <v>1</v>
      </c>
      <c r="V1965" s="45">
        <f>SUMIF(ResumenCotizacion!$C:$C,E1965,ResumenCotizacion!$P:$P)</f>
        <v>0</v>
      </c>
      <c r="W1965" s="75">
        <f>IF(H1965="USD",S1965*SolCotizacion!$J$18,S1965)</f>
        <v>9206734.5820000004</v>
      </c>
      <c r="X1965" s="3">
        <f>ROUND(W1965/(1-VLOOKUP("Total porcentaje:",ResumenCotizacion!$F:$H,3,0)),2)</f>
        <v>9206734.5800000001</v>
      </c>
      <c r="Y1965" s="3">
        <f t="shared" si="99"/>
        <v>0</v>
      </c>
    </row>
    <row r="1966" spans="1:25" ht="14.25" x14ac:dyDescent="0.2">
      <c r="A1966" s="18" t="str">
        <f t="shared" si="97"/>
        <v>UT DELL EMCCanalIT-SW-11-06</v>
      </c>
      <c r="B1966" s="18" t="str">
        <f t="shared" si="98"/>
        <v>IT-SW-11-06Canal</v>
      </c>
      <c r="C1966"/>
      <c r="D1966" t="s">
        <v>3194</v>
      </c>
      <c r="E1966" t="s">
        <v>3187</v>
      </c>
      <c r="F1966" s="37" t="s">
        <v>3102</v>
      </c>
      <c r="G1966" s="18" t="s">
        <v>3194</v>
      </c>
      <c r="H1966" s="45" t="s">
        <v>125</v>
      </c>
      <c r="I1966" s="37" t="s">
        <v>75</v>
      </c>
      <c r="J1966" t="s">
        <v>3182</v>
      </c>
      <c r="K1966" t="s">
        <v>3142</v>
      </c>
      <c r="L1966" s="79" t="s">
        <v>90</v>
      </c>
      <c r="M1966" s="79" t="s">
        <v>3105</v>
      </c>
      <c r="N1966" s="37" t="s">
        <v>3106</v>
      </c>
      <c r="O1966" s="37" t="s">
        <v>3107</v>
      </c>
      <c r="P1966" s="37" t="s">
        <v>3156</v>
      </c>
      <c r="Q1966" s="43" t="s">
        <v>3187</v>
      </c>
      <c r="R1966" t="s">
        <v>3109</v>
      </c>
      <c r="S1966" s="42">
        <v>200.17499999999998</v>
      </c>
      <c r="T1966" s="37">
        <v>1</v>
      </c>
      <c r="U1966" s="83">
        <v>1</v>
      </c>
      <c r="V1966" s="45">
        <f>SUMIF(ResumenCotizacion!$C:$C,E1966,ResumenCotizacion!$P:$P)</f>
        <v>0</v>
      </c>
      <c r="W1966" s="75">
        <f>IF(H1966="USD",S1966*SolCotizacion!$J$18,S1966)</f>
        <v>826216.30724999995</v>
      </c>
      <c r="X1966" s="3">
        <f>ROUND(W1966/(1-VLOOKUP("Total porcentaje:",ResumenCotizacion!$F:$H,3,0)),2)</f>
        <v>826216.31</v>
      </c>
      <c r="Y1966" s="3">
        <f t="shared" si="99"/>
        <v>0</v>
      </c>
    </row>
    <row r="1967" spans="1:25" ht="14.25" x14ac:dyDescent="0.2">
      <c r="A1967" s="18" t="str">
        <f t="shared" si="97"/>
        <v>Catalogo principalOPEN VALUE ENTIDADES NO CUALIFICADAS021-07261</v>
      </c>
      <c r="B1967" s="18" t="str">
        <f t="shared" si="98"/>
        <v>021-07261OPEN VALUE ENTIDADES NO CUALIFICADAS</v>
      </c>
      <c r="C1967"/>
      <c r="D1967" t="s">
        <v>122</v>
      </c>
      <c r="E1967" t="s">
        <v>3195</v>
      </c>
      <c r="F1967" s="37" t="s">
        <v>3196</v>
      </c>
      <c r="G1967" s="18" t="s">
        <v>122</v>
      </c>
      <c r="H1967" s="18" t="s">
        <v>125</v>
      </c>
      <c r="I1967" s="37" t="s">
        <v>75</v>
      </c>
      <c r="J1967" t="s">
        <v>3197</v>
      </c>
      <c r="K1967" t="s">
        <v>28</v>
      </c>
      <c r="L1967" t="s">
        <v>90</v>
      </c>
      <c r="M1967" t="s">
        <v>74</v>
      </c>
      <c r="N1967" s="37" t="s">
        <v>75</v>
      </c>
      <c r="O1967" s="37" t="s">
        <v>75</v>
      </c>
      <c r="P1967" s="37" t="s">
        <v>75</v>
      </c>
      <c r="Q1967" t="s">
        <v>3195</v>
      </c>
      <c r="R1967" t="s">
        <v>2153</v>
      </c>
      <c r="S1967" s="42">
        <v>1074</v>
      </c>
      <c r="T1967" s="37">
        <v>1</v>
      </c>
      <c r="U1967" s="83">
        <v>1</v>
      </c>
      <c r="V1967" s="45">
        <f>SUMIF(ResumenCotizacion!$C:$C,E1967,ResumenCotizacion!$P:$P)</f>
        <v>0</v>
      </c>
      <c r="W1967" s="75">
        <f>IF(H1967="USD",S1967*SolCotizacion!$J$18,S1967)</f>
        <v>4432902.78</v>
      </c>
      <c r="X1967" s="3">
        <f>ROUND(W1967/(1-VLOOKUP("Total porcentaje:",ResumenCotizacion!$F:$H,3,0)),2)</f>
        <v>4432902.78</v>
      </c>
      <c r="Y1967" s="3">
        <f t="shared" si="99"/>
        <v>0</v>
      </c>
    </row>
    <row r="1968" spans="1:25" ht="14.25" x14ac:dyDescent="0.2">
      <c r="A1968" s="18" t="str">
        <f t="shared" si="97"/>
        <v>Catalogo principalOPEN VALUE ENTIDADES NO CUALIFICADAS021-07266</v>
      </c>
      <c r="B1968" s="18" t="str">
        <f t="shared" si="98"/>
        <v>021-07266OPEN VALUE ENTIDADES NO CUALIFICADAS</v>
      </c>
      <c r="C1968"/>
      <c r="D1968" t="s">
        <v>122</v>
      </c>
      <c r="E1968" t="s">
        <v>3198</v>
      </c>
      <c r="F1968" s="37" t="s">
        <v>3196</v>
      </c>
      <c r="G1968" s="18" t="s">
        <v>122</v>
      </c>
      <c r="H1968" s="18" t="s">
        <v>125</v>
      </c>
      <c r="I1968" s="37" t="s">
        <v>75</v>
      </c>
      <c r="J1968" t="s">
        <v>3199</v>
      </c>
      <c r="K1968" t="s">
        <v>28</v>
      </c>
      <c r="L1968" t="s">
        <v>90</v>
      </c>
      <c r="M1968" t="s">
        <v>74</v>
      </c>
      <c r="N1968" s="37" t="s">
        <v>75</v>
      </c>
      <c r="O1968" s="37" t="s">
        <v>75</v>
      </c>
      <c r="P1968" s="37" t="s">
        <v>75</v>
      </c>
      <c r="Q1968" t="s">
        <v>3198</v>
      </c>
      <c r="R1968" t="s">
        <v>2153</v>
      </c>
      <c r="S1968" s="42">
        <v>501</v>
      </c>
      <c r="T1968" s="37">
        <v>1</v>
      </c>
      <c r="U1968" s="83">
        <v>1</v>
      </c>
      <c r="V1968" s="45">
        <f>SUMIF(ResumenCotizacion!$C:$C,E1968,ResumenCotizacion!$P:$P)</f>
        <v>0</v>
      </c>
      <c r="W1968" s="75">
        <f>IF(H1968="USD",S1968*SolCotizacion!$J$18,S1968)</f>
        <v>2067862.4700000002</v>
      </c>
      <c r="X1968" s="3">
        <f>ROUND(W1968/(1-VLOOKUP("Total porcentaje:",ResumenCotizacion!$F:$H,3,0)),2)</f>
        <v>2067862.47</v>
      </c>
      <c r="Y1968" s="3">
        <f t="shared" si="99"/>
        <v>0</v>
      </c>
    </row>
    <row r="1969" spans="1:25" ht="14.25" x14ac:dyDescent="0.2">
      <c r="A1969" s="18" t="str">
        <f t="shared" si="97"/>
        <v>Catalogo principalOPEN VALUE ENTIDADES NO CUALIFICADAS076-03399</v>
      </c>
      <c r="B1969" s="18" t="str">
        <f t="shared" si="98"/>
        <v>076-03399OPEN VALUE ENTIDADES NO CUALIFICADAS</v>
      </c>
      <c r="C1969"/>
      <c r="D1969" t="s">
        <v>122</v>
      </c>
      <c r="E1969" t="s">
        <v>3200</v>
      </c>
      <c r="F1969" s="37" t="s">
        <v>3196</v>
      </c>
      <c r="G1969" s="18" t="s">
        <v>122</v>
      </c>
      <c r="H1969" s="18" t="s">
        <v>125</v>
      </c>
      <c r="I1969" s="37" t="s">
        <v>75</v>
      </c>
      <c r="J1969" t="s">
        <v>3201</v>
      </c>
      <c r="K1969" t="s">
        <v>28</v>
      </c>
      <c r="L1969" t="s">
        <v>90</v>
      </c>
      <c r="M1969" t="s">
        <v>74</v>
      </c>
      <c r="N1969" s="37" t="s">
        <v>75</v>
      </c>
      <c r="O1969" s="37" t="s">
        <v>75</v>
      </c>
      <c r="P1969" s="37" t="s">
        <v>75</v>
      </c>
      <c r="Q1969" t="s">
        <v>3200</v>
      </c>
      <c r="R1969" t="s">
        <v>2153</v>
      </c>
      <c r="S1969" s="42">
        <v>1617</v>
      </c>
      <c r="T1969" s="37">
        <v>1</v>
      </c>
      <c r="U1969" s="83">
        <v>1</v>
      </c>
      <c r="V1969" s="45">
        <f>SUMIF(ResumenCotizacion!$C:$C,E1969,ResumenCotizacion!$P:$P)</f>
        <v>0</v>
      </c>
      <c r="W1969" s="75">
        <f>IF(H1969="USD",S1969*SolCotizacion!$J$18,S1969)</f>
        <v>6674118.9900000002</v>
      </c>
      <c r="X1969" s="3">
        <f>ROUND(W1969/(1-VLOOKUP("Total porcentaje:",ResumenCotizacion!$F:$H,3,0)),2)</f>
        <v>6674118.9900000002</v>
      </c>
      <c r="Y1969" s="3">
        <f t="shared" si="99"/>
        <v>0</v>
      </c>
    </row>
    <row r="1970" spans="1:25" ht="14.25" x14ac:dyDescent="0.2">
      <c r="A1970" s="18" t="str">
        <f t="shared" si="97"/>
        <v>Catalogo principalOPEN VALUE ENTIDADES NO CUALIFICADAS076-03404</v>
      </c>
      <c r="B1970" s="18" t="str">
        <f t="shared" si="98"/>
        <v>076-03404OPEN VALUE ENTIDADES NO CUALIFICADAS</v>
      </c>
      <c r="C1970"/>
      <c r="D1970" t="s">
        <v>122</v>
      </c>
      <c r="E1970" t="s">
        <v>3202</v>
      </c>
      <c r="F1970" s="37" t="s">
        <v>3196</v>
      </c>
      <c r="G1970" s="18" t="s">
        <v>122</v>
      </c>
      <c r="H1970" s="18" t="s">
        <v>125</v>
      </c>
      <c r="I1970" s="37" t="s">
        <v>75</v>
      </c>
      <c r="J1970" t="s">
        <v>3203</v>
      </c>
      <c r="K1970" t="s">
        <v>28</v>
      </c>
      <c r="L1970" t="s">
        <v>90</v>
      </c>
      <c r="M1970" t="s">
        <v>74</v>
      </c>
      <c r="N1970" s="37" t="s">
        <v>75</v>
      </c>
      <c r="O1970" s="37" t="s">
        <v>75</v>
      </c>
      <c r="P1970" s="37" t="s">
        <v>75</v>
      </c>
      <c r="Q1970" t="s">
        <v>3202</v>
      </c>
      <c r="R1970" t="s">
        <v>2153</v>
      </c>
      <c r="S1970" s="42">
        <v>753</v>
      </c>
      <c r="T1970" s="37">
        <v>1</v>
      </c>
      <c r="U1970" s="83">
        <v>1</v>
      </c>
      <c r="V1970" s="45">
        <f>SUMIF(ResumenCotizacion!$C:$C,E1970,ResumenCotizacion!$P:$P)</f>
        <v>0</v>
      </c>
      <c r="W1970" s="75">
        <f>IF(H1970="USD",S1970*SolCotizacion!$J$18,S1970)</f>
        <v>3107984.91</v>
      </c>
      <c r="X1970" s="3">
        <f>ROUND(W1970/(1-VLOOKUP("Total porcentaje:",ResumenCotizacion!$F:$H,3,0)),2)</f>
        <v>3107984.91</v>
      </c>
      <c r="Y1970" s="3">
        <f t="shared" si="99"/>
        <v>0</v>
      </c>
    </row>
    <row r="1971" spans="1:25" ht="14.25" x14ac:dyDescent="0.2">
      <c r="A1971" s="18" t="str">
        <f t="shared" si="97"/>
        <v>Catalogo principalOPEN VALUE ENTIDADES NO CUALIFICADAS125-00265</v>
      </c>
      <c r="B1971" s="18" t="str">
        <f t="shared" si="98"/>
        <v>125-00265OPEN VALUE ENTIDADES NO CUALIFICADAS</v>
      </c>
      <c r="C1971"/>
      <c r="D1971" t="s">
        <v>122</v>
      </c>
      <c r="E1971" t="s">
        <v>3204</v>
      </c>
      <c r="F1971" s="37" t="s">
        <v>3196</v>
      </c>
      <c r="G1971" s="18" t="s">
        <v>122</v>
      </c>
      <c r="H1971" s="18" t="s">
        <v>125</v>
      </c>
      <c r="I1971" s="37" t="s">
        <v>75</v>
      </c>
      <c r="J1971" t="s">
        <v>3205</v>
      </c>
      <c r="K1971" t="s">
        <v>28</v>
      </c>
      <c r="L1971" t="s">
        <v>90</v>
      </c>
      <c r="M1971" t="s">
        <v>74</v>
      </c>
      <c r="N1971" s="37" t="s">
        <v>75</v>
      </c>
      <c r="O1971" s="37" t="s">
        <v>75</v>
      </c>
      <c r="P1971" s="37" t="s">
        <v>75</v>
      </c>
      <c r="Q1971" t="s">
        <v>3204</v>
      </c>
      <c r="R1971" t="s">
        <v>2153</v>
      </c>
      <c r="S1971" s="42">
        <v>750</v>
      </c>
      <c r="T1971" s="37">
        <v>1</v>
      </c>
      <c r="U1971" s="83">
        <v>1</v>
      </c>
      <c r="V1971" s="45">
        <f>SUMIF(ResumenCotizacion!$C:$C,E1971,ResumenCotizacion!$P:$P)</f>
        <v>0</v>
      </c>
      <c r="W1971" s="75">
        <f>IF(H1971="USD",S1971*SolCotizacion!$J$18,S1971)</f>
        <v>3095602.5</v>
      </c>
      <c r="X1971" s="3">
        <f>ROUND(W1971/(1-VLOOKUP("Total porcentaje:",ResumenCotizacion!$F:$H,3,0)),2)</f>
        <v>3095602.5</v>
      </c>
      <c r="Y1971" s="3">
        <f t="shared" si="99"/>
        <v>0</v>
      </c>
    </row>
    <row r="1972" spans="1:25" ht="14.25" x14ac:dyDescent="0.2">
      <c r="A1972" s="18" t="str">
        <f t="shared" si="97"/>
        <v>Catalogo principalOPEN VALUE ENTIDADES NO CUALIFICADAS125-00317</v>
      </c>
      <c r="B1972" s="18" t="str">
        <f t="shared" si="98"/>
        <v>125-00317OPEN VALUE ENTIDADES NO CUALIFICADAS</v>
      </c>
      <c r="C1972"/>
      <c r="D1972" t="s">
        <v>122</v>
      </c>
      <c r="E1972" t="s">
        <v>3206</v>
      </c>
      <c r="F1972" s="37" t="s">
        <v>3196</v>
      </c>
      <c r="G1972" s="18" t="s">
        <v>122</v>
      </c>
      <c r="H1972" s="18" t="s">
        <v>125</v>
      </c>
      <c r="I1972" s="37" t="s">
        <v>75</v>
      </c>
      <c r="J1972" t="s">
        <v>3207</v>
      </c>
      <c r="K1972" t="s">
        <v>28</v>
      </c>
      <c r="L1972" t="s">
        <v>90</v>
      </c>
      <c r="M1972" t="s">
        <v>74</v>
      </c>
      <c r="N1972" s="37" t="s">
        <v>75</v>
      </c>
      <c r="O1972" s="37" t="s">
        <v>75</v>
      </c>
      <c r="P1972" s="37" t="s">
        <v>75</v>
      </c>
      <c r="Q1972" t="s">
        <v>3206</v>
      </c>
      <c r="R1972" t="s">
        <v>2153</v>
      </c>
      <c r="S1972" s="42">
        <v>324</v>
      </c>
      <c r="T1972" s="37">
        <v>1</v>
      </c>
      <c r="U1972" s="83">
        <v>1</v>
      </c>
      <c r="V1972" s="45">
        <f>SUMIF(ResumenCotizacion!$C:$C,E1972,ResumenCotizacion!$P:$P)</f>
        <v>0</v>
      </c>
      <c r="W1972" s="75">
        <f>IF(H1972="USD",S1972*SolCotizacion!$J$18,S1972)</f>
        <v>1337300.28</v>
      </c>
      <c r="X1972" s="3">
        <f>ROUND(W1972/(1-VLOOKUP("Total porcentaje:",ResumenCotizacion!$F:$H,3,0)),2)</f>
        <v>1337300.28</v>
      </c>
      <c r="Y1972" s="3">
        <f t="shared" si="99"/>
        <v>0</v>
      </c>
    </row>
    <row r="1973" spans="1:25" ht="14.25" x14ac:dyDescent="0.2">
      <c r="A1973" s="18" t="str">
        <f t="shared" si="97"/>
        <v>Catalogo principalOPEN VALUE ENTIDADES NO CUALIFICADAS125-01214</v>
      </c>
      <c r="B1973" s="18" t="str">
        <f t="shared" si="98"/>
        <v>125-01214OPEN VALUE ENTIDADES NO CUALIFICADAS</v>
      </c>
      <c r="C1973"/>
      <c r="D1973" t="s">
        <v>122</v>
      </c>
      <c r="E1973" t="s">
        <v>3208</v>
      </c>
      <c r="F1973" s="37" t="s">
        <v>3196</v>
      </c>
      <c r="G1973" s="18" t="s">
        <v>122</v>
      </c>
      <c r="H1973" s="18" t="s">
        <v>125</v>
      </c>
      <c r="I1973" s="37" t="s">
        <v>75</v>
      </c>
      <c r="J1973" t="s">
        <v>3209</v>
      </c>
      <c r="K1973" t="s">
        <v>28</v>
      </c>
      <c r="L1973" t="s">
        <v>90</v>
      </c>
      <c r="M1973" t="s">
        <v>74</v>
      </c>
      <c r="N1973" s="37" t="s">
        <v>75</v>
      </c>
      <c r="O1973" s="37" t="s">
        <v>75</v>
      </c>
      <c r="P1973" s="37" t="s">
        <v>75</v>
      </c>
      <c r="Q1973" t="s">
        <v>3208</v>
      </c>
      <c r="R1973" t="s">
        <v>2153</v>
      </c>
      <c r="S1973" s="42">
        <v>600</v>
      </c>
      <c r="T1973" s="37">
        <v>1</v>
      </c>
      <c r="U1973" s="83">
        <v>1</v>
      </c>
      <c r="V1973" s="45">
        <f>SUMIF(ResumenCotizacion!$C:$C,E1973,ResumenCotizacion!$P:$P)</f>
        <v>0</v>
      </c>
      <c r="W1973" s="75">
        <f>IF(H1973="USD",S1973*SolCotizacion!$J$18,S1973)</f>
        <v>2476482</v>
      </c>
      <c r="X1973" s="3">
        <f>ROUND(W1973/(1-VLOOKUP("Total porcentaje:",ResumenCotizacion!$F:$H,3,0)),2)</f>
        <v>2476482</v>
      </c>
      <c r="Y1973" s="3">
        <f t="shared" si="99"/>
        <v>0</v>
      </c>
    </row>
    <row r="1974" spans="1:25" ht="14.25" x14ac:dyDescent="0.2">
      <c r="A1974" s="18" t="str">
        <f t="shared" si="97"/>
        <v>Catalogo principalOPEN VALUE ENTIDADES NO CUALIFICADAS125-01216</v>
      </c>
      <c r="B1974" s="18" t="str">
        <f t="shared" si="98"/>
        <v>125-01216OPEN VALUE ENTIDADES NO CUALIFICADAS</v>
      </c>
      <c r="C1974"/>
      <c r="D1974" t="s">
        <v>122</v>
      </c>
      <c r="E1974" t="s">
        <v>3210</v>
      </c>
      <c r="F1974" s="37" t="s">
        <v>3196</v>
      </c>
      <c r="G1974" s="18" t="s">
        <v>122</v>
      </c>
      <c r="H1974" s="18" t="s">
        <v>125</v>
      </c>
      <c r="I1974" s="37" t="s">
        <v>75</v>
      </c>
      <c r="J1974" t="s">
        <v>3211</v>
      </c>
      <c r="K1974" t="s">
        <v>28</v>
      </c>
      <c r="L1974" t="s">
        <v>90</v>
      </c>
      <c r="M1974" t="s">
        <v>74</v>
      </c>
      <c r="N1974" s="37" t="s">
        <v>75</v>
      </c>
      <c r="O1974" s="37" t="s">
        <v>75</v>
      </c>
      <c r="P1974" s="37" t="s">
        <v>75</v>
      </c>
      <c r="Q1974" t="s">
        <v>3210</v>
      </c>
      <c r="R1974" t="s">
        <v>2153</v>
      </c>
      <c r="S1974" s="42">
        <v>258</v>
      </c>
      <c r="T1974" s="37">
        <v>1</v>
      </c>
      <c r="U1974" s="83">
        <v>1</v>
      </c>
      <c r="V1974" s="45">
        <f>SUMIF(ResumenCotizacion!$C:$C,E1974,ResumenCotizacion!$P:$P)</f>
        <v>0</v>
      </c>
      <c r="W1974" s="75">
        <f>IF(H1974="USD",S1974*SolCotizacion!$J$18,S1974)</f>
        <v>1064887.26</v>
      </c>
      <c r="X1974" s="3">
        <f>ROUND(W1974/(1-VLOOKUP("Total porcentaje:",ResumenCotizacion!$F:$H,3,0)),2)</f>
        <v>1064887.26</v>
      </c>
      <c r="Y1974" s="3">
        <f t="shared" si="99"/>
        <v>0</v>
      </c>
    </row>
    <row r="1975" spans="1:25" ht="14.25" x14ac:dyDescent="0.2">
      <c r="A1975" s="18" t="str">
        <f t="shared" si="97"/>
        <v>Catalogo principalOPEN VALUE ENTIDADES NO CUALIFICADAS126-00450</v>
      </c>
      <c r="B1975" s="18" t="str">
        <f t="shared" si="98"/>
        <v>126-00450OPEN VALUE ENTIDADES NO CUALIFICADAS</v>
      </c>
      <c r="C1975"/>
      <c r="D1975" t="s">
        <v>122</v>
      </c>
      <c r="E1975" t="s">
        <v>3212</v>
      </c>
      <c r="F1975" s="37" t="s">
        <v>3196</v>
      </c>
      <c r="G1975" s="18" t="s">
        <v>122</v>
      </c>
      <c r="H1975" s="18" t="s">
        <v>125</v>
      </c>
      <c r="I1975" s="37" t="s">
        <v>75</v>
      </c>
      <c r="J1975" t="s">
        <v>3213</v>
      </c>
      <c r="K1975" t="s">
        <v>28</v>
      </c>
      <c r="L1975" t="s">
        <v>90</v>
      </c>
      <c r="M1975" t="s">
        <v>74</v>
      </c>
      <c r="N1975" s="37" t="s">
        <v>75</v>
      </c>
      <c r="O1975" s="37" t="s">
        <v>75</v>
      </c>
      <c r="P1975" s="37" t="s">
        <v>75</v>
      </c>
      <c r="Q1975" t="s">
        <v>3212</v>
      </c>
      <c r="R1975" t="s">
        <v>2153</v>
      </c>
      <c r="S1975" s="42">
        <v>750</v>
      </c>
      <c r="T1975" s="37">
        <v>1</v>
      </c>
      <c r="U1975" s="83">
        <v>1</v>
      </c>
      <c r="V1975" s="45">
        <f>SUMIF(ResumenCotizacion!$C:$C,E1975,ResumenCotizacion!$P:$P)</f>
        <v>0</v>
      </c>
      <c r="W1975" s="75">
        <f>IF(H1975="USD",S1975*SolCotizacion!$J$18,S1975)</f>
        <v>3095602.5</v>
      </c>
      <c r="X1975" s="3">
        <f>ROUND(W1975/(1-VLOOKUP("Total porcentaje:",ResumenCotizacion!$F:$H,3,0)),2)</f>
        <v>3095602.5</v>
      </c>
      <c r="Y1975" s="3">
        <f t="shared" si="99"/>
        <v>0</v>
      </c>
    </row>
    <row r="1976" spans="1:25" ht="14.25" x14ac:dyDescent="0.2">
      <c r="A1976" s="18" t="str">
        <f t="shared" si="97"/>
        <v>Catalogo principalOPEN VALUE ENTIDADES NO CUALIFICADAS126-00503</v>
      </c>
      <c r="B1976" s="18" t="str">
        <f t="shared" si="98"/>
        <v>126-00503OPEN VALUE ENTIDADES NO CUALIFICADAS</v>
      </c>
      <c r="C1976"/>
      <c r="D1976" t="s">
        <v>122</v>
      </c>
      <c r="E1976" t="s">
        <v>3214</v>
      </c>
      <c r="F1976" s="37" t="s">
        <v>3196</v>
      </c>
      <c r="G1976" s="18" t="s">
        <v>122</v>
      </c>
      <c r="H1976" s="18" t="s">
        <v>125</v>
      </c>
      <c r="I1976" s="37" t="s">
        <v>75</v>
      </c>
      <c r="J1976" t="s">
        <v>3215</v>
      </c>
      <c r="K1976" t="s">
        <v>28</v>
      </c>
      <c r="L1976" t="s">
        <v>90</v>
      </c>
      <c r="M1976" t="s">
        <v>74</v>
      </c>
      <c r="N1976" s="37" t="s">
        <v>75</v>
      </c>
      <c r="O1976" s="37" t="s">
        <v>75</v>
      </c>
      <c r="P1976" s="37" t="s">
        <v>75</v>
      </c>
      <c r="Q1976" t="s">
        <v>3214</v>
      </c>
      <c r="R1976" t="s">
        <v>2153</v>
      </c>
      <c r="S1976" s="42">
        <v>864</v>
      </c>
      <c r="T1976" s="37">
        <v>1</v>
      </c>
      <c r="U1976" s="83">
        <v>1</v>
      </c>
      <c r="V1976" s="45">
        <f>SUMIF(ResumenCotizacion!$C:$C,E1976,ResumenCotizacion!$P:$P)</f>
        <v>0</v>
      </c>
      <c r="W1976" s="75">
        <f>IF(H1976="USD",S1976*SolCotizacion!$J$18,S1976)</f>
        <v>3566134.08</v>
      </c>
      <c r="X1976" s="3">
        <f>ROUND(W1976/(1-VLOOKUP("Total porcentaje:",ResumenCotizacion!$F:$H,3,0)),2)</f>
        <v>3566134.08</v>
      </c>
      <c r="Y1976" s="3">
        <f t="shared" si="99"/>
        <v>0</v>
      </c>
    </row>
    <row r="1977" spans="1:25" ht="14.25" x14ac:dyDescent="0.2">
      <c r="A1977" s="18" t="str">
        <f t="shared" si="97"/>
        <v>Catalogo principalOPEN VALUE ENTIDADES NO CUALIFICADAS126-00555</v>
      </c>
      <c r="B1977" s="18" t="str">
        <f t="shared" si="98"/>
        <v>126-00555OPEN VALUE ENTIDADES NO CUALIFICADAS</v>
      </c>
      <c r="C1977"/>
      <c r="D1977" t="s">
        <v>122</v>
      </c>
      <c r="E1977" t="s">
        <v>3216</v>
      </c>
      <c r="F1977" s="37" t="s">
        <v>3196</v>
      </c>
      <c r="G1977" s="18" t="s">
        <v>122</v>
      </c>
      <c r="H1977" s="18" t="s">
        <v>125</v>
      </c>
      <c r="I1977" s="37" t="s">
        <v>75</v>
      </c>
      <c r="J1977" t="s">
        <v>3217</v>
      </c>
      <c r="K1977" t="s">
        <v>28</v>
      </c>
      <c r="L1977" t="s">
        <v>90</v>
      </c>
      <c r="M1977" t="s">
        <v>74</v>
      </c>
      <c r="N1977" s="37" t="s">
        <v>75</v>
      </c>
      <c r="O1977" s="37" t="s">
        <v>75</v>
      </c>
      <c r="P1977" s="37" t="s">
        <v>75</v>
      </c>
      <c r="Q1977" t="s">
        <v>3216</v>
      </c>
      <c r="R1977" t="s">
        <v>2153</v>
      </c>
      <c r="S1977" s="42">
        <v>324</v>
      </c>
      <c r="T1977" s="37">
        <v>1</v>
      </c>
      <c r="U1977" s="83">
        <v>1</v>
      </c>
      <c r="V1977" s="45">
        <f>SUMIF(ResumenCotizacion!$C:$C,E1977,ResumenCotizacion!$P:$P)</f>
        <v>0</v>
      </c>
      <c r="W1977" s="75">
        <f>IF(H1977="USD",S1977*SolCotizacion!$J$18,S1977)</f>
        <v>1337300.28</v>
      </c>
      <c r="X1977" s="3">
        <f>ROUND(W1977/(1-VLOOKUP("Total porcentaje:",ResumenCotizacion!$F:$H,3,0)),2)</f>
        <v>1337300.28</v>
      </c>
      <c r="Y1977" s="3">
        <f t="shared" si="99"/>
        <v>0</v>
      </c>
    </row>
    <row r="1978" spans="1:25" ht="14.25" x14ac:dyDescent="0.2">
      <c r="A1978" s="18" t="str">
        <f t="shared" si="97"/>
        <v>Catalogo principalOPEN VALUE ENTIDADES NO CUALIFICADAS126-00605</v>
      </c>
      <c r="B1978" s="18" t="str">
        <f t="shared" si="98"/>
        <v>126-00605OPEN VALUE ENTIDADES NO CUALIFICADAS</v>
      </c>
      <c r="C1978"/>
      <c r="D1978" t="s">
        <v>122</v>
      </c>
      <c r="E1978" t="s">
        <v>3218</v>
      </c>
      <c r="F1978" s="37" t="s">
        <v>3196</v>
      </c>
      <c r="G1978" s="18" t="s">
        <v>122</v>
      </c>
      <c r="H1978" s="18" t="s">
        <v>125</v>
      </c>
      <c r="I1978" s="37" t="s">
        <v>75</v>
      </c>
      <c r="J1978" t="s">
        <v>3219</v>
      </c>
      <c r="K1978" t="s">
        <v>28</v>
      </c>
      <c r="L1978" t="s">
        <v>90</v>
      </c>
      <c r="M1978" t="s">
        <v>74</v>
      </c>
      <c r="N1978" s="37" t="s">
        <v>75</v>
      </c>
      <c r="O1978" s="37" t="s">
        <v>75</v>
      </c>
      <c r="P1978" s="37" t="s">
        <v>75</v>
      </c>
      <c r="Q1978" t="s">
        <v>3218</v>
      </c>
      <c r="R1978" t="s">
        <v>2153</v>
      </c>
      <c r="S1978" s="42">
        <v>372</v>
      </c>
      <c r="T1978" s="37">
        <v>1</v>
      </c>
      <c r="U1978" s="83">
        <v>1</v>
      </c>
      <c r="V1978" s="45">
        <f>SUMIF(ResumenCotizacion!$C:$C,E1978,ResumenCotizacion!$P:$P)</f>
        <v>0</v>
      </c>
      <c r="W1978" s="75">
        <f>IF(H1978="USD",S1978*SolCotizacion!$J$18,S1978)</f>
        <v>1535418.84</v>
      </c>
      <c r="X1978" s="3">
        <f>ROUND(W1978/(1-VLOOKUP("Total porcentaje:",ResumenCotizacion!$F:$H,3,0)),2)</f>
        <v>1535418.84</v>
      </c>
      <c r="Y1978" s="3">
        <f t="shared" si="99"/>
        <v>0</v>
      </c>
    </row>
    <row r="1979" spans="1:25" ht="14.25" x14ac:dyDescent="0.2">
      <c r="A1979" s="18" t="str">
        <f t="shared" si="97"/>
        <v>Catalogo principalOPEN VALUE ENTIDADES NO CUALIFICADAS228-04725</v>
      </c>
      <c r="B1979" s="18" t="str">
        <f t="shared" si="98"/>
        <v>228-04725OPEN VALUE ENTIDADES NO CUALIFICADAS</v>
      </c>
      <c r="C1979"/>
      <c r="D1979" t="s">
        <v>122</v>
      </c>
      <c r="E1979" t="s">
        <v>3220</v>
      </c>
      <c r="F1979" s="37" t="s">
        <v>3196</v>
      </c>
      <c r="G1979" s="18" t="s">
        <v>122</v>
      </c>
      <c r="H1979" s="18" t="s">
        <v>125</v>
      </c>
      <c r="I1979" s="37" t="s">
        <v>75</v>
      </c>
      <c r="J1979" t="s">
        <v>3221</v>
      </c>
      <c r="K1979" t="s">
        <v>28</v>
      </c>
      <c r="L1979" t="s">
        <v>90</v>
      </c>
      <c r="M1979" t="s">
        <v>74</v>
      </c>
      <c r="N1979" s="37" t="s">
        <v>75</v>
      </c>
      <c r="O1979" s="37" t="s">
        <v>75</v>
      </c>
      <c r="P1979" s="37" t="s">
        <v>75</v>
      </c>
      <c r="Q1979" t="s">
        <v>3220</v>
      </c>
      <c r="R1979" t="s">
        <v>2153</v>
      </c>
      <c r="S1979" s="42">
        <v>858</v>
      </c>
      <c r="T1979" s="37">
        <v>1</v>
      </c>
      <c r="U1979" s="83">
        <v>1</v>
      </c>
      <c r="V1979" s="45">
        <f>SUMIF(ResumenCotizacion!$C:$C,E1979,ResumenCotizacion!$P:$P)</f>
        <v>0</v>
      </c>
      <c r="W1979" s="75">
        <f>IF(H1979="USD",S1979*SolCotizacion!$J$18,S1979)</f>
        <v>3541369.2600000002</v>
      </c>
      <c r="X1979" s="3">
        <f>ROUND(W1979/(1-VLOOKUP("Total porcentaje:",ResumenCotizacion!$F:$H,3,0)),2)</f>
        <v>3541369.26</v>
      </c>
      <c r="Y1979" s="3">
        <f t="shared" si="99"/>
        <v>0</v>
      </c>
    </row>
    <row r="1980" spans="1:25" ht="14.25" x14ac:dyDescent="0.2">
      <c r="A1980" s="18" t="str">
        <f t="shared" si="97"/>
        <v>Catalogo principalOPEN VALUE ENTIDADES NO CUALIFICADAS228-04778</v>
      </c>
      <c r="B1980" s="18" t="str">
        <f t="shared" si="98"/>
        <v>228-04778OPEN VALUE ENTIDADES NO CUALIFICADAS</v>
      </c>
      <c r="C1980"/>
      <c r="D1980" t="s">
        <v>122</v>
      </c>
      <c r="E1980" t="s">
        <v>3222</v>
      </c>
      <c r="F1980" s="37" t="s">
        <v>3196</v>
      </c>
      <c r="G1980" s="18" t="s">
        <v>122</v>
      </c>
      <c r="H1980" s="18" t="s">
        <v>125</v>
      </c>
      <c r="I1980" s="37" t="s">
        <v>75</v>
      </c>
      <c r="J1980" t="s">
        <v>3223</v>
      </c>
      <c r="K1980" t="s">
        <v>28</v>
      </c>
      <c r="L1980" t="s">
        <v>90</v>
      </c>
      <c r="M1980" t="s">
        <v>74</v>
      </c>
      <c r="N1980" s="37" t="s">
        <v>75</v>
      </c>
      <c r="O1980" s="37" t="s">
        <v>75</v>
      </c>
      <c r="P1980" s="37" t="s">
        <v>75</v>
      </c>
      <c r="Q1980" t="s">
        <v>3222</v>
      </c>
      <c r="R1980" t="s">
        <v>2153</v>
      </c>
      <c r="S1980" s="42">
        <v>1998</v>
      </c>
      <c r="T1980" s="37">
        <v>1</v>
      </c>
      <c r="U1980" s="83">
        <v>1</v>
      </c>
      <c r="V1980" s="45">
        <f>SUMIF(ResumenCotizacion!$C:$C,E1980,ResumenCotizacion!$P:$P)</f>
        <v>0</v>
      </c>
      <c r="W1980" s="75">
        <f>IF(H1980="USD",S1980*SolCotizacion!$J$18,S1980)</f>
        <v>8246685.0600000005</v>
      </c>
      <c r="X1980" s="3">
        <f>ROUND(W1980/(1-VLOOKUP("Total porcentaje:",ResumenCotizacion!$F:$H,3,0)),2)</f>
        <v>8246685.0599999996</v>
      </c>
      <c r="Y1980" s="3">
        <f t="shared" si="99"/>
        <v>0</v>
      </c>
    </row>
    <row r="1981" spans="1:25" ht="14.25" x14ac:dyDescent="0.2">
      <c r="A1981" s="18" t="str">
        <f t="shared" si="97"/>
        <v>Catalogo principalOPEN VALUE ENTIDADES NO CUALIFICADAS269-09050</v>
      </c>
      <c r="B1981" s="18" t="str">
        <f t="shared" si="98"/>
        <v>269-09050OPEN VALUE ENTIDADES NO CUALIFICADAS</v>
      </c>
      <c r="C1981"/>
      <c r="D1981" t="s">
        <v>122</v>
      </c>
      <c r="E1981" t="s">
        <v>3224</v>
      </c>
      <c r="F1981" s="37" t="s">
        <v>3196</v>
      </c>
      <c r="G1981" s="18" t="s">
        <v>122</v>
      </c>
      <c r="H1981" s="18" t="s">
        <v>125</v>
      </c>
      <c r="I1981" s="37" t="s">
        <v>75</v>
      </c>
      <c r="J1981" t="s">
        <v>3225</v>
      </c>
      <c r="K1981" t="s">
        <v>28</v>
      </c>
      <c r="L1981" t="s">
        <v>90</v>
      </c>
      <c r="M1981" t="s">
        <v>74</v>
      </c>
      <c r="N1981" s="37" t="s">
        <v>75</v>
      </c>
      <c r="O1981" s="37" t="s">
        <v>75</v>
      </c>
      <c r="P1981" s="37" t="s">
        <v>75</v>
      </c>
      <c r="Q1981" t="s">
        <v>3224</v>
      </c>
      <c r="R1981" t="s">
        <v>2153</v>
      </c>
      <c r="S1981" s="42">
        <v>1461</v>
      </c>
      <c r="T1981" s="37">
        <v>1</v>
      </c>
      <c r="U1981" s="83">
        <v>1</v>
      </c>
      <c r="V1981" s="45">
        <f>SUMIF(ResumenCotizacion!$C:$C,E1981,ResumenCotizacion!$P:$P)</f>
        <v>0</v>
      </c>
      <c r="W1981" s="75">
        <f>IF(H1981="USD",S1981*SolCotizacion!$J$18,S1981)</f>
        <v>6030233.6699999999</v>
      </c>
      <c r="X1981" s="3">
        <f>ROUND(W1981/(1-VLOOKUP("Total porcentaje:",ResumenCotizacion!$F:$H,3,0)),2)</f>
        <v>6030233.6699999999</v>
      </c>
      <c r="Y1981" s="3">
        <f t="shared" si="99"/>
        <v>0</v>
      </c>
    </row>
    <row r="1982" spans="1:25" ht="14.25" x14ac:dyDescent="0.2">
      <c r="A1982" s="18" t="str">
        <f t="shared" si="97"/>
        <v>Catalogo principalOPEN VALUE ENTIDADES NO CUALIFICADAS269-09059</v>
      </c>
      <c r="B1982" s="18" t="str">
        <f t="shared" si="98"/>
        <v>269-09059OPEN VALUE ENTIDADES NO CUALIFICADAS</v>
      </c>
      <c r="C1982"/>
      <c r="D1982" t="s">
        <v>122</v>
      </c>
      <c r="E1982" t="s">
        <v>3226</v>
      </c>
      <c r="F1982" s="37" t="s">
        <v>3196</v>
      </c>
      <c r="G1982" s="18" t="s">
        <v>122</v>
      </c>
      <c r="H1982" s="18" t="s">
        <v>125</v>
      </c>
      <c r="I1982" s="37" t="s">
        <v>75</v>
      </c>
      <c r="J1982" t="s">
        <v>3227</v>
      </c>
      <c r="K1982" t="s">
        <v>28</v>
      </c>
      <c r="L1982" t="s">
        <v>90</v>
      </c>
      <c r="M1982" t="s">
        <v>74</v>
      </c>
      <c r="N1982" s="37" t="s">
        <v>75</v>
      </c>
      <c r="O1982" s="37" t="s">
        <v>75</v>
      </c>
      <c r="P1982" s="37" t="s">
        <v>75</v>
      </c>
      <c r="Q1982" t="s">
        <v>3226</v>
      </c>
      <c r="R1982" t="s">
        <v>2153</v>
      </c>
      <c r="S1982" s="42">
        <v>390</v>
      </c>
      <c r="T1982" s="37">
        <v>1</v>
      </c>
      <c r="U1982" s="83">
        <v>1</v>
      </c>
      <c r="V1982" s="45">
        <f>SUMIF(ResumenCotizacion!$C:$C,E1982,ResumenCotizacion!$P:$P)</f>
        <v>0</v>
      </c>
      <c r="W1982" s="75">
        <f>IF(H1982="USD",S1982*SolCotizacion!$J$18,S1982)</f>
        <v>1609713.3</v>
      </c>
      <c r="X1982" s="3">
        <f>ROUND(W1982/(1-VLOOKUP("Total porcentaje:",ResumenCotizacion!$F:$H,3,0)),2)</f>
        <v>1609713.3</v>
      </c>
      <c r="Y1982" s="3">
        <f t="shared" si="99"/>
        <v>0</v>
      </c>
    </row>
    <row r="1983" spans="1:25" ht="14.25" x14ac:dyDescent="0.2">
      <c r="A1983" s="18" t="str">
        <f t="shared" si="97"/>
        <v>Catalogo principalOPEN VALUE ENTIDADES NO CUALIFICADAS269-09065</v>
      </c>
      <c r="B1983" s="18" t="str">
        <f t="shared" si="98"/>
        <v>269-09065OPEN VALUE ENTIDADES NO CUALIFICADAS</v>
      </c>
      <c r="C1983"/>
      <c r="D1983" t="s">
        <v>122</v>
      </c>
      <c r="E1983" t="s">
        <v>3228</v>
      </c>
      <c r="F1983" s="37" t="s">
        <v>3196</v>
      </c>
      <c r="G1983" s="18" t="s">
        <v>122</v>
      </c>
      <c r="H1983" s="18" t="s">
        <v>125</v>
      </c>
      <c r="I1983" s="37" t="s">
        <v>75</v>
      </c>
      <c r="J1983" t="s">
        <v>3229</v>
      </c>
      <c r="K1983" t="s">
        <v>28</v>
      </c>
      <c r="L1983" t="s">
        <v>90</v>
      </c>
      <c r="M1983" t="s">
        <v>74</v>
      </c>
      <c r="N1983" s="37" t="s">
        <v>75</v>
      </c>
      <c r="O1983" s="37" t="s">
        <v>75</v>
      </c>
      <c r="P1983" s="37" t="s">
        <v>75</v>
      </c>
      <c r="Q1983" t="s">
        <v>3228</v>
      </c>
      <c r="R1983" t="s">
        <v>2153</v>
      </c>
      <c r="S1983" s="42">
        <v>681</v>
      </c>
      <c r="T1983" s="37">
        <v>1</v>
      </c>
      <c r="U1983" s="83">
        <v>1</v>
      </c>
      <c r="V1983" s="45">
        <f>SUMIF(ResumenCotizacion!$C:$C,E1983,ResumenCotizacion!$P:$P)</f>
        <v>0</v>
      </c>
      <c r="W1983" s="75">
        <f>IF(H1983="USD",S1983*SolCotizacion!$J$18,S1983)</f>
        <v>2810807.0700000003</v>
      </c>
      <c r="X1983" s="3">
        <f>ROUND(W1983/(1-VLOOKUP("Total porcentaje:",ResumenCotizacion!$F:$H,3,0)),2)</f>
        <v>2810807.07</v>
      </c>
      <c r="Y1983" s="3">
        <f t="shared" si="99"/>
        <v>0</v>
      </c>
    </row>
    <row r="1984" spans="1:25" ht="14.25" x14ac:dyDescent="0.2">
      <c r="A1984" s="18" t="str">
        <f t="shared" si="97"/>
        <v>Catalogo principalOPEN VALUE ENTIDADES NO CUALIFICADAS269-09643</v>
      </c>
      <c r="B1984" s="18" t="str">
        <f t="shared" si="98"/>
        <v>269-09643OPEN VALUE ENTIDADES NO CUALIFICADAS</v>
      </c>
      <c r="C1984"/>
      <c r="D1984" t="s">
        <v>122</v>
      </c>
      <c r="E1984" t="s">
        <v>3230</v>
      </c>
      <c r="F1984" s="37" t="s">
        <v>3196</v>
      </c>
      <c r="G1984" s="18" t="s">
        <v>122</v>
      </c>
      <c r="H1984" s="18" t="s">
        <v>125</v>
      </c>
      <c r="I1984" s="37" t="s">
        <v>75</v>
      </c>
      <c r="J1984" t="s">
        <v>3231</v>
      </c>
      <c r="K1984" t="s">
        <v>28</v>
      </c>
      <c r="L1984" t="s">
        <v>90</v>
      </c>
      <c r="M1984" t="s">
        <v>74</v>
      </c>
      <c r="N1984" s="37" t="s">
        <v>75</v>
      </c>
      <c r="O1984" s="37" t="s">
        <v>75</v>
      </c>
      <c r="P1984" s="37" t="s">
        <v>75</v>
      </c>
      <c r="Q1984" t="s">
        <v>3230</v>
      </c>
      <c r="R1984" t="s">
        <v>2153</v>
      </c>
      <c r="S1984" s="42">
        <v>1317</v>
      </c>
      <c r="T1984" s="37">
        <v>1</v>
      </c>
      <c r="U1984" s="83">
        <v>1</v>
      </c>
      <c r="V1984" s="45">
        <f>SUMIF(ResumenCotizacion!$C:$C,E1984,ResumenCotizacion!$P:$P)</f>
        <v>0</v>
      </c>
      <c r="W1984" s="75">
        <f>IF(H1984="USD",S1984*SolCotizacion!$J$18,S1984)</f>
        <v>5435877.9900000002</v>
      </c>
      <c r="X1984" s="3">
        <f>ROUND(W1984/(1-VLOOKUP("Total porcentaje:",ResumenCotizacion!$F:$H,3,0)),2)</f>
        <v>5435877.9900000002</v>
      </c>
      <c r="Y1984" s="3">
        <f t="shared" si="99"/>
        <v>0</v>
      </c>
    </row>
    <row r="1985" spans="1:25" ht="14.25" x14ac:dyDescent="0.2">
      <c r="A1985" s="18" t="str">
        <f t="shared" si="97"/>
        <v>Catalogo principalOPEN VALUE ENTIDADES NO CUALIFICADAS269-09751</v>
      </c>
      <c r="B1985" s="18" t="str">
        <f t="shared" si="98"/>
        <v>269-09751OPEN VALUE ENTIDADES NO CUALIFICADAS</v>
      </c>
      <c r="C1985"/>
      <c r="D1985" t="s">
        <v>122</v>
      </c>
      <c r="E1985" t="s">
        <v>3232</v>
      </c>
      <c r="F1985" s="37" t="s">
        <v>3196</v>
      </c>
      <c r="G1985" s="18" t="s">
        <v>122</v>
      </c>
      <c r="H1985" s="18" t="s">
        <v>125</v>
      </c>
      <c r="I1985" s="37" t="s">
        <v>75</v>
      </c>
      <c r="J1985" t="s">
        <v>3233</v>
      </c>
      <c r="K1985" t="s">
        <v>28</v>
      </c>
      <c r="L1985" t="s">
        <v>90</v>
      </c>
      <c r="M1985" t="s">
        <v>74</v>
      </c>
      <c r="N1985" s="37" t="s">
        <v>75</v>
      </c>
      <c r="O1985" s="37" t="s">
        <v>75</v>
      </c>
      <c r="P1985" s="37" t="s">
        <v>75</v>
      </c>
      <c r="Q1985" t="s">
        <v>3232</v>
      </c>
      <c r="R1985" t="s">
        <v>2153</v>
      </c>
      <c r="S1985" s="42">
        <v>646</v>
      </c>
      <c r="T1985" s="37">
        <v>1</v>
      </c>
      <c r="U1985" s="83">
        <v>1</v>
      </c>
      <c r="V1985" s="45">
        <f>SUMIF(ResumenCotizacion!$C:$C,E1985,ResumenCotizacion!$P:$P)</f>
        <v>0</v>
      </c>
      <c r="W1985" s="75">
        <f>IF(H1985="USD",S1985*SolCotizacion!$J$18,S1985)</f>
        <v>2666345.62</v>
      </c>
      <c r="X1985" s="3">
        <f>ROUND(W1985/(1-VLOOKUP("Total porcentaje:",ResumenCotizacion!$F:$H,3,0)),2)</f>
        <v>2666345.62</v>
      </c>
      <c r="Y1985" s="3">
        <f t="shared" si="99"/>
        <v>0</v>
      </c>
    </row>
    <row r="1986" spans="1:25" ht="14.25" x14ac:dyDescent="0.2">
      <c r="A1986" s="18" t="str">
        <f t="shared" ref="A1986:A2049" si="100">D1986&amp;F1986&amp;E1986</f>
        <v>Catalogo principalOPEN VALUE ENTIDADES NO CUALIFICADAS2PM-00001</v>
      </c>
      <c r="B1986" s="18" t="str">
        <f t="shared" ref="B1986:B2049" si="101">E1986&amp;F1986</f>
        <v>2PM-00001OPEN VALUE ENTIDADES NO CUALIFICADAS</v>
      </c>
      <c r="C1986"/>
      <c r="D1986" t="s">
        <v>122</v>
      </c>
      <c r="E1986" t="s">
        <v>3234</v>
      </c>
      <c r="F1986" s="37" t="s">
        <v>3196</v>
      </c>
      <c r="G1986" s="18" t="s">
        <v>122</v>
      </c>
      <c r="H1986" s="18" t="s">
        <v>125</v>
      </c>
      <c r="I1986" s="37" t="s">
        <v>75</v>
      </c>
      <c r="J1986" t="s">
        <v>3235</v>
      </c>
      <c r="K1986" t="s">
        <v>28</v>
      </c>
      <c r="L1986" t="s">
        <v>90</v>
      </c>
      <c r="M1986" t="s">
        <v>74</v>
      </c>
      <c r="N1986" s="37" t="s">
        <v>75</v>
      </c>
      <c r="O1986" s="37" t="s">
        <v>75</v>
      </c>
      <c r="P1986" s="37" t="s">
        <v>75</v>
      </c>
      <c r="Q1986" t="s">
        <v>3234</v>
      </c>
      <c r="R1986" t="s">
        <v>76</v>
      </c>
      <c r="S1986" s="42">
        <v>3.5</v>
      </c>
      <c r="T1986" s="37">
        <v>1</v>
      </c>
      <c r="U1986" s="83">
        <v>1</v>
      </c>
      <c r="V1986" s="45">
        <f>SUMIF(ResumenCotizacion!$C:$C,E1986,ResumenCotizacion!$P:$P)</f>
        <v>0</v>
      </c>
      <c r="W1986" s="75">
        <f>IF(H1986="USD",S1986*SolCotizacion!$J$18,S1986)</f>
        <v>14446.145</v>
      </c>
      <c r="X1986" s="3">
        <f>ROUND(W1986/(1-VLOOKUP("Total porcentaje:",ResumenCotizacion!$F:$H,3,0)),2)</f>
        <v>14446.15</v>
      </c>
      <c r="Y1986" s="3">
        <f t="shared" si="99"/>
        <v>0</v>
      </c>
    </row>
    <row r="1987" spans="1:25" ht="14.25" x14ac:dyDescent="0.2">
      <c r="A1987" s="18" t="str">
        <f t="shared" si="100"/>
        <v>Catalogo principalOPEN VALUE ENTIDADES NO CUALIFICADAS312-03035</v>
      </c>
      <c r="B1987" s="18" t="str">
        <f t="shared" si="101"/>
        <v>312-03035OPEN VALUE ENTIDADES NO CUALIFICADAS</v>
      </c>
      <c r="C1987"/>
      <c r="D1987" t="s">
        <v>122</v>
      </c>
      <c r="E1987" t="s">
        <v>3236</v>
      </c>
      <c r="F1987" s="37" t="s">
        <v>3196</v>
      </c>
      <c r="G1987" s="18" t="s">
        <v>122</v>
      </c>
      <c r="H1987" s="18" t="s">
        <v>125</v>
      </c>
      <c r="I1987" s="37" t="s">
        <v>75</v>
      </c>
      <c r="J1987" t="s">
        <v>3237</v>
      </c>
      <c r="K1987" t="s">
        <v>28</v>
      </c>
      <c r="L1987" t="s">
        <v>90</v>
      </c>
      <c r="M1987" t="s">
        <v>74</v>
      </c>
      <c r="N1987" s="37" t="s">
        <v>75</v>
      </c>
      <c r="O1987" s="37" t="s">
        <v>75</v>
      </c>
      <c r="P1987" s="37" t="s">
        <v>75</v>
      </c>
      <c r="Q1987" t="s">
        <v>3236</v>
      </c>
      <c r="R1987" t="s">
        <v>2153</v>
      </c>
      <c r="S1987" s="42">
        <v>1734</v>
      </c>
      <c r="T1987" s="37">
        <v>1</v>
      </c>
      <c r="U1987" s="83">
        <v>1</v>
      </c>
      <c r="V1987" s="45">
        <f>SUMIF(ResumenCotizacion!$C:$C,E1987,ResumenCotizacion!$P:$P)</f>
        <v>0</v>
      </c>
      <c r="W1987" s="75">
        <f>IF(H1987="USD",S1987*SolCotizacion!$J$18,S1987)</f>
        <v>7157032.9800000004</v>
      </c>
      <c r="X1987" s="3">
        <f>ROUND(W1987/(1-VLOOKUP("Total porcentaje:",ResumenCotizacion!$F:$H,3,0)),2)</f>
        <v>7157032.9800000004</v>
      </c>
      <c r="Y1987" s="3">
        <f t="shared" ref="Y1987:Y2050" si="102">V1987*X1987</f>
        <v>0</v>
      </c>
    </row>
    <row r="1988" spans="1:25" ht="14.25" x14ac:dyDescent="0.2">
      <c r="A1988" s="18" t="str">
        <f t="shared" si="100"/>
        <v>Catalogo principalOPEN VALUE ENTIDADES NO CUALIFICADAS312-03042</v>
      </c>
      <c r="B1988" s="18" t="str">
        <f t="shared" si="101"/>
        <v>312-03042OPEN VALUE ENTIDADES NO CUALIFICADAS</v>
      </c>
      <c r="C1988"/>
      <c r="D1988" t="s">
        <v>122</v>
      </c>
      <c r="E1988" t="s">
        <v>3238</v>
      </c>
      <c r="F1988" s="37" t="s">
        <v>3196</v>
      </c>
      <c r="G1988" s="18" t="s">
        <v>122</v>
      </c>
      <c r="H1988" s="18" t="s">
        <v>125</v>
      </c>
      <c r="I1988" s="37" t="s">
        <v>75</v>
      </c>
      <c r="J1988" t="s">
        <v>3239</v>
      </c>
      <c r="K1988" t="s">
        <v>28</v>
      </c>
      <c r="L1988" t="s">
        <v>90</v>
      </c>
      <c r="M1988" t="s">
        <v>74</v>
      </c>
      <c r="N1988" s="37" t="s">
        <v>75</v>
      </c>
      <c r="O1988" s="37" t="s">
        <v>75</v>
      </c>
      <c r="P1988" s="37" t="s">
        <v>75</v>
      </c>
      <c r="Q1988" t="s">
        <v>3238</v>
      </c>
      <c r="R1988" t="s">
        <v>2153</v>
      </c>
      <c r="S1988" s="42">
        <v>744</v>
      </c>
      <c r="T1988" s="37">
        <v>1</v>
      </c>
      <c r="U1988" s="83">
        <v>1</v>
      </c>
      <c r="V1988" s="45">
        <f>SUMIF(ResumenCotizacion!$C:$C,E1988,ResumenCotizacion!$P:$P)</f>
        <v>0</v>
      </c>
      <c r="W1988" s="75">
        <f>IF(H1988="USD",S1988*SolCotizacion!$J$18,S1988)</f>
        <v>3070837.68</v>
      </c>
      <c r="X1988" s="3">
        <f>ROUND(W1988/(1-VLOOKUP("Total porcentaje:",ResumenCotizacion!$F:$H,3,0)),2)</f>
        <v>3070837.68</v>
      </c>
      <c r="Y1988" s="3">
        <f t="shared" si="102"/>
        <v>0</v>
      </c>
    </row>
    <row r="1989" spans="1:25" ht="14.25" x14ac:dyDescent="0.2">
      <c r="A1989" s="18" t="str">
        <f t="shared" si="100"/>
        <v>Catalogo principalOPEN VALUE ENTIDADES NO CUALIFICADAS359-01464</v>
      </c>
      <c r="B1989" s="18" t="str">
        <f t="shared" si="101"/>
        <v>359-01464OPEN VALUE ENTIDADES NO CUALIFICADAS</v>
      </c>
      <c r="C1989"/>
      <c r="D1989" t="s">
        <v>122</v>
      </c>
      <c r="E1989" t="s">
        <v>3240</v>
      </c>
      <c r="F1989" s="37" t="s">
        <v>3196</v>
      </c>
      <c r="G1989" s="18" t="s">
        <v>122</v>
      </c>
      <c r="H1989" s="18" t="s">
        <v>125</v>
      </c>
      <c r="I1989" s="37" t="s">
        <v>75</v>
      </c>
      <c r="J1989" t="s">
        <v>3241</v>
      </c>
      <c r="K1989" t="s">
        <v>28</v>
      </c>
      <c r="L1989" t="s">
        <v>90</v>
      </c>
      <c r="M1989" t="s">
        <v>74</v>
      </c>
      <c r="N1989" s="37" t="s">
        <v>75</v>
      </c>
      <c r="O1989" s="37" t="s">
        <v>75</v>
      </c>
      <c r="P1989" s="37" t="s">
        <v>75</v>
      </c>
      <c r="Q1989" t="s">
        <v>3240</v>
      </c>
      <c r="R1989" t="s">
        <v>2153</v>
      </c>
      <c r="S1989" s="42">
        <v>465</v>
      </c>
      <c r="T1989" s="37">
        <v>1</v>
      </c>
      <c r="U1989" s="83">
        <v>1</v>
      </c>
      <c r="V1989" s="45">
        <f>SUMIF(ResumenCotizacion!$C:$C,E1989,ResumenCotizacion!$P:$P)</f>
        <v>0</v>
      </c>
      <c r="W1989" s="75">
        <f>IF(H1989="USD",S1989*SolCotizacion!$J$18,S1989)</f>
        <v>1919273.55</v>
      </c>
      <c r="X1989" s="3">
        <f>ROUND(W1989/(1-VLOOKUP("Total porcentaje:",ResumenCotizacion!$F:$H,3,0)),2)</f>
        <v>1919273.55</v>
      </c>
      <c r="Y1989" s="3">
        <f t="shared" si="102"/>
        <v>0</v>
      </c>
    </row>
    <row r="1990" spans="1:25" ht="14.25" x14ac:dyDescent="0.2">
      <c r="A1990" s="18" t="str">
        <f t="shared" si="100"/>
        <v>Catalogo principalOPEN VALUE ENTIDADES NO CUALIFICADAS359-01469</v>
      </c>
      <c r="B1990" s="18" t="str">
        <f t="shared" si="101"/>
        <v>359-01469OPEN VALUE ENTIDADES NO CUALIFICADAS</v>
      </c>
      <c r="C1990"/>
      <c r="D1990" t="s">
        <v>122</v>
      </c>
      <c r="E1990" t="s">
        <v>3242</v>
      </c>
      <c r="F1990" s="37" t="s">
        <v>3196</v>
      </c>
      <c r="G1990" s="18" t="s">
        <v>122</v>
      </c>
      <c r="H1990" s="18" t="s">
        <v>125</v>
      </c>
      <c r="I1990" s="37" t="s">
        <v>75</v>
      </c>
      <c r="J1990" t="s">
        <v>3243</v>
      </c>
      <c r="K1990" t="s">
        <v>28</v>
      </c>
      <c r="L1990" t="s">
        <v>90</v>
      </c>
      <c r="M1990" t="s">
        <v>74</v>
      </c>
      <c r="N1990" s="37" t="s">
        <v>75</v>
      </c>
      <c r="O1990" s="37" t="s">
        <v>75</v>
      </c>
      <c r="P1990" s="37" t="s">
        <v>75</v>
      </c>
      <c r="Q1990" t="s">
        <v>3242</v>
      </c>
      <c r="R1990" t="s">
        <v>2153</v>
      </c>
      <c r="S1990" s="42">
        <v>465</v>
      </c>
      <c r="T1990" s="37">
        <v>1</v>
      </c>
      <c r="U1990" s="83">
        <v>1</v>
      </c>
      <c r="V1990" s="45">
        <f>SUMIF(ResumenCotizacion!$C:$C,E1990,ResumenCotizacion!$P:$P)</f>
        <v>0</v>
      </c>
      <c r="W1990" s="75">
        <f>IF(H1990="USD",S1990*SolCotizacion!$J$18,S1990)</f>
        <v>1919273.55</v>
      </c>
      <c r="X1990" s="3">
        <f>ROUND(W1990/(1-VLOOKUP("Total porcentaje:",ResumenCotizacion!$F:$H,3,0)),2)</f>
        <v>1919273.55</v>
      </c>
      <c r="Y1990" s="3">
        <f t="shared" si="102"/>
        <v>0</v>
      </c>
    </row>
    <row r="1991" spans="1:25" ht="14.25" x14ac:dyDescent="0.2">
      <c r="A1991" s="18" t="str">
        <f t="shared" si="100"/>
        <v>Catalogo principalOPEN VALUE ENTIDADES NO CUALIFICADAS359-01476</v>
      </c>
      <c r="B1991" s="18" t="str">
        <f t="shared" si="101"/>
        <v>359-01476OPEN VALUE ENTIDADES NO CUALIFICADAS</v>
      </c>
      <c r="C1991"/>
      <c r="D1991" t="s">
        <v>122</v>
      </c>
      <c r="E1991" t="s">
        <v>3244</v>
      </c>
      <c r="F1991" s="37" t="s">
        <v>3196</v>
      </c>
      <c r="G1991" s="18" t="s">
        <v>122</v>
      </c>
      <c r="H1991" s="18" t="s">
        <v>125</v>
      </c>
      <c r="I1991" s="37" t="s">
        <v>75</v>
      </c>
      <c r="J1991" t="s">
        <v>3245</v>
      </c>
      <c r="K1991" t="s">
        <v>28</v>
      </c>
      <c r="L1991" t="s">
        <v>90</v>
      </c>
      <c r="M1991" t="s">
        <v>74</v>
      </c>
      <c r="N1991" s="37" t="s">
        <v>75</v>
      </c>
      <c r="O1991" s="37" t="s">
        <v>75</v>
      </c>
      <c r="P1991" s="37" t="s">
        <v>75</v>
      </c>
      <c r="Q1991" t="s">
        <v>3244</v>
      </c>
      <c r="R1991" t="s">
        <v>2153</v>
      </c>
      <c r="S1991" s="42">
        <v>201</v>
      </c>
      <c r="T1991" s="37">
        <v>1</v>
      </c>
      <c r="U1991" s="83">
        <v>1</v>
      </c>
      <c r="V1991" s="45">
        <f>SUMIF(ResumenCotizacion!$C:$C,E1991,ResumenCotizacion!$P:$P)</f>
        <v>0</v>
      </c>
      <c r="W1991" s="75">
        <f>IF(H1991="USD",S1991*SolCotizacion!$J$18,S1991)</f>
        <v>829621.47000000009</v>
      </c>
      <c r="X1991" s="3">
        <f>ROUND(W1991/(1-VLOOKUP("Total porcentaje:",ResumenCotizacion!$F:$H,3,0)),2)</f>
        <v>829621.47</v>
      </c>
      <c r="Y1991" s="3">
        <f t="shared" si="102"/>
        <v>0</v>
      </c>
    </row>
    <row r="1992" spans="1:25" ht="14.25" x14ac:dyDescent="0.2">
      <c r="A1992" s="18" t="str">
        <f t="shared" si="100"/>
        <v>Catalogo principalOPEN VALUE ENTIDADES NO CUALIFICADAS359-01481</v>
      </c>
      <c r="B1992" s="18" t="str">
        <f t="shared" si="101"/>
        <v>359-01481OPEN VALUE ENTIDADES NO CUALIFICADAS</v>
      </c>
      <c r="C1992"/>
      <c r="D1992" t="s">
        <v>122</v>
      </c>
      <c r="E1992" t="s">
        <v>3246</v>
      </c>
      <c r="F1992" s="37" t="s">
        <v>3196</v>
      </c>
      <c r="G1992" s="18" t="s">
        <v>122</v>
      </c>
      <c r="H1992" s="18" t="s">
        <v>125</v>
      </c>
      <c r="I1992" s="37" t="s">
        <v>75</v>
      </c>
      <c r="J1992" t="s">
        <v>3247</v>
      </c>
      <c r="K1992" t="s">
        <v>28</v>
      </c>
      <c r="L1992" t="s">
        <v>90</v>
      </c>
      <c r="M1992" t="s">
        <v>74</v>
      </c>
      <c r="N1992" s="37" t="s">
        <v>75</v>
      </c>
      <c r="O1992" s="37" t="s">
        <v>75</v>
      </c>
      <c r="P1992" s="37" t="s">
        <v>75</v>
      </c>
      <c r="Q1992" t="s">
        <v>3246</v>
      </c>
      <c r="R1992" t="s">
        <v>2153</v>
      </c>
      <c r="S1992" s="42">
        <v>201</v>
      </c>
      <c r="T1992" s="37">
        <v>1</v>
      </c>
      <c r="U1992" s="83">
        <v>1</v>
      </c>
      <c r="V1992" s="45">
        <f>SUMIF(ResumenCotizacion!$C:$C,E1992,ResumenCotizacion!$P:$P)</f>
        <v>0</v>
      </c>
      <c r="W1992" s="75">
        <f>IF(H1992="USD",S1992*SolCotizacion!$J$18,S1992)</f>
        <v>829621.47000000009</v>
      </c>
      <c r="X1992" s="3">
        <f>ROUND(W1992/(1-VLOOKUP("Total porcentaje:",ResumenCotizacion!$F:$H,3,0)),2)</f>
        <v>829621.47</v>
      </c>
      <c r="Y1992" s="3">
        <f t="shared" si="102"/>
        <v>0</v>
      </c>
    </row>
    <row r="1993" spans="1:25" ht="14.25" x14ac:dyDescent="0.2">
      <c r="A1993" s="18" t="str">
        <f t="shared" si="100"/>
        <v>Catalogo principalOPEN VALUE ENTIDADES NO CUALIFICADAS381-02250</v>
      </c>
      <c r="B1993" s="18" t="str">
        <f t="shared" si="101"/>
        <v>381-02250OPEN VALUE ENTIDADES NO CUALIFICADAS</v>
      </c>
      <c r="C1993"/>
      <c r="D1993" t="s">
        <v>122</v>
      </c>
      <c r="E1993" t="s">
        <v>3248</v>
      </c>
      <c r="F1993" s="37" t="s">
        <v>3196</v>
      </c>
      <c r="G1993" s="18" t="s">
        <v>122</v>
      </c>
      <c r="H1993" s="18" t="s">
        <v>125</v>
      </c>
      <c r="I1993" s="37" t="s">
        <v>75</v>
      </c>
      <c r="J1993" t="s">
        <v>3249</v>
      </c>
      <c r="K1993" t="s">
        <v>28</v>
      </c>
      <c r="L1993" t="s">
        <v>90</v>
      </c>
      <c r="M1993" t="s">
        <v>74</v>
      </c>
      <c r="N1993" s="37" t="s">
        <v>75</v>
      </c>
      <c r="O1993" s="37" t="s">
        <v>75</v>
      </c>
      <c r="P1993" s="37" t="s">
        <v>75</v>
      </c>
      <c r="Q1993" t="s">
        <v>3248</v>
      </c>
      <c r="R1993" t="s">
        <v>2153</v>
      </c>
      <c r="S1993" s="42">
        <v>168</v>
      </c>
      <c r="T1993" s="37">
        <v>1</v>
      </c>
      <c r="U1993" s="83">
        <v>1</v>
      </c>
      <c r="V1993" s="45">
        <f>SUMIF(ResumenCotizacion!$C:$C,E1993,ResumenCotizacion!$P:$P)</f>
        <v>0</v>
      </c>
      <c r="W1993" s="75">
        <f>IF(H1993="USD",S1993*SolCotizacion!$J$18,S1993)</f>
        <v>693414.96000000008</v>
      </c>
      <c r="X1993" s="3">
        <f>ROUND(W1993/(1-VLOOKUP("Total porcentaje:",ResumenCotizacion!$F:$H,3,0)),2)</f>
        <v>693414.96</v>
      </c>
      <c r="Y1993" s="3">
        <f t="shared" si="102"/>
        <v>0</v>
      </c>
    </row>
    <row r="1994" spans="1:25" ht="14.25" x14ac:dyDescent="0.2">
      <c r="A1994" s="18" t="str">
        <f t="shared" si="100"/>
        <v>Catalogo principalOPEN VALUE ENTIDADES NO CUALIFICADAS381-02255</v>
      </c>
      <c r="B1994" s="18" t="str">
        <f t="shared" si="101"/>
        <v>381-02255OPEN VALUE ENTIDADES NO CUALIFICADAS</v>
      </c>
      <c r="C1994"/>
      <c r="D1994" t="s">
        <v>122</v>
      </c>
      <c r="E1994" t="s">
        <v>3250</v>
      </c>
      <c r="F1994" s="37" t="s">
        <v>3196</v>
      </c>
      <c r="G1994" s="18" t="s">
        <v>122</v>
      </c>
      <c r="H1994" s="18" t="s">
        <v>125</v>
      </c>
      <c r="I1994" s="37" t="s">
        <v>75</v>
      </c>
      <c r="J1994" t="s">
        <v>3251</v>
      </c>
      <c r="K1994" t="s">
        <v>28</v>
      </c>
      <c r="L1994" t="s">
        <v>90</v>
      </c>
      <c r="M1994" t="s">
        <v>74</v>
      </c>
      <c r="N1994" s="37" t="s">
        <v>75</v>
      </c>
      <c r="O1994" s="37" t="s">
        <v>75</v>
      </c>
      <c r="P1994" s="37" t="s">
        <v>75</v>
      </c>
      <c r="Q1994" t="s">
        <v>3250</v>
      </c>
      <c r="R1994" t="s">
        <v>2153</v>
      </c>
      <c r="S1994" s="42">
        <v>216</v>
      </c>
      <c r="T1994" s="37">
        <v>1</v>
      </c>
      <c r="U1994" s="83">
        <v>1</v>
      </c>
      <c r="V1994" s="45">
        <f>SUMIF(ResumenCotizacion!$C:$C,E1994,ResumenCotizacion!$P:$P)</f>
        <v>0</v>
      </c>
      <c r="W1994" s="75">
        <f>IF(H1994="USD",S1994*SolCotizacion!$J$18,S1994)</f>
        <v>891533.52</v>
      </c>
      <c r="X1994" s="3">
        <f>ROUND(W1994/(1-VLOOKUP("Total porcentaje:",ResumenCotizacion!$F:$H,3,0)),2)</f>
        <v>891533.52</v>
      </c>
      <c r="Y1994" s="3">
        <f t="shared" si="102"/>
        <v>0</v>
      </c>
    </row>
    <row r="1995" spans="1:25" ht="14.25" x14ac:dyDescent="0.2">
      <c r="A1995" s="18" t="str">
        <f t="shared" si="100"/>
        <v>Catalogo principalOPEN VALUE ENTIDADES NO CUALIFICADAS381-02262</v>
      </c>
      <c r="B1995" s="18" t="str">
        <f t="shared" si="101"/>
        <v>381-02262OPEN VALUE ENTIDADES NO CUALIFICADAS</v>
      </c>
      <c r="C1995"/>
      <c r="D1995" t="s">
        <v>122</v>
      </c>
      <c r="E1995" t="s">
        <v>3252</v>
      </c>
      <c r="F1995" s="37" t="s">
        <v>3196</v>
      </c>
      <c r="G1995" s="18" t="s">
        <v>122</v>
      </c>
      <c r="H1995" s="18" t="s">
        <v>125</v>
      </c>
      <c r="I1995" s="37" t="s">
        <v>75</v>
      </c>
      <c r="J1995" t="s">
        <v>3253</v>
      </c>
      <c r="K1995" t="s">
        <v>28</v>
      </c>
      <c r="L1995" t="s">
        <v>90</v>
      </c>
      <c r="M1995" t="s">
        <v>74</v>
      </c>
      <c r="N1995" s="37" t="s">
        <v>75</v>
      </c>
      <c r="O1995" s="37" t="s">
        <v>75</v>
      </c>
      <c r="P1995" s="37" t="s">
        <v>75</v>
      </c>
      <c r="Q1995" t="s">
        <v>3252</v>
      </c>
      <c r="R1995" t="s">
        <v>2153</v>
      </c>
      <c r="S1995" s="42">
        <v>72</v>
      </c>
      <c r="T1995" s="37">
        <v>1</v>
      </c>
      <c r="U1995" s="83">
        <v>1</v>
      </c>
      <c r="V1995" s="45">
        <f>SUMIF(ResumenCotizacion!$C:$C,E1995,ResumenCotizacion!$P:$P)</f>
        <v>0</v>
      </c>
      <c r="W1995" s="75">
        <f>IF(H1995="USD",S1995*SolCotizacion!$J$18,S1995)</f>
        <v>297177.84000000003</v>
      </c>
      <c r="X1995" s="3">
        <f>ROUND(W1995/(1-VLOOKUP("Total porcentaje:",ResumenCotizacion!$F:$H,3,0)),2)</f>
        <v>297177.84000000003</v>
      </c>
      <c r="Y1995" s="3">
        <f t="shared" si="102"/>
        <v>0</v>
      </c>
    </row>
    <row r="1996" spans="1:25" ht="14.25" x14ac:dyDescent="0.2">
      <c r="A1996" s="18" t="str">
        <f t="shared" si="100"/>
        <v>Catalogo principalOPEN VALUE ENTIDADES NO CUALIFICADAS381-02267</v>
      </c>
      <c r="B1996" s="18" t="str">
        <f t="shared" si="101"/>
        <v>381-02267OPEN VALUE ENTIDADES NO CUALIFICADAS</v>
      </c>
      <c r="C1996"/>
      <c r="D1996" t="s">
        <v>122</v>
      </c>
      <c r="E1996" t="s">
        <v>3254</v>
      </c>
      <c r="F1996" s="37" t="s">
        <v>3196</v>
      </c>
      <c r="G1996" s="18" t="s">
        <v>122</v>
      </c>
      <c r="H1996" s="18" t="s">
        <v>125</v>
      </c>
      <c r="I1996" s="37" t="s">
        <v>75</v>
      </c>
      <c r="J1996" t="s">
        <v>3255</v>
      </c>
      <c r="K1996" t="s">
        <v>28</v>
      </c>
      <c r="L1996" t="s">
        <v>90</v>
      </c>
      <c r="M1996" t="s">
        <v>74</v>
      </c>
      <c r="N1996" s="37" t="s">
        <v>75</v>
      </c>
      <c r="O1996" s="37" t="s">
        <v>75</v>
      </c>
      <c r="P1996" s="37" t="s">
        <v>75</v>
      </c>
      <c r="Q1996" t="s">
        <v>3254</v>
      </c>
      <c r="R1996" t="s">
        <v>2153</v>
      </c>
      <c r="S1996" s="42">
        <v>93</v>
      </c>
      <c r="T1996" s="37">
        <v>1</v>
      </c>
      <c r="U1996" s="83">
        <v>1</v>
      </c>
      <c r="V1996" s="45">
        <f>SUMIF(ResumenCotizacion!$C:$C,E1996,ResumenCotizacion!$P:$P)</f>
        <v>0</v>
      </c>
      <c r="W1996" s="75">
        <f>IF(H1996="USD",S1996*SolCotizacion!$J$18,S1996)</f>
        <v>383854.71</v>
      </c>
      <c r="X1996" s="3">
        <f>ROUND(W1996/(1-VLOOKUP("Total porcentaje:",ResumenCotizacion!$F:$H,3,0)),2)</f>
        <v>383854.71</v>
      </c>
      <c r="Y1996" s="3">
        <f t="shared" si="102"/>
        <v>0</v>
      </c>
    </row>
    <row r="1997" spans="1:25" ht="14.25" x14ac:dyDescent="0.2">
      <c r="A1997" s="18" t="str">
        <f t="shared" si="100"/>
        <v>Catalogo principalOPEN VALUE ENTIDADES NO CUALIFICADAS395-03274</v>
      </c>
      <c r="B1997" s="18" t="str">
        <f t="shared" si="101"/>
        <v>395-03274OPEN VALUE ENTIDADES NO CUALIFICADAS</v>
      </c>
      <c r="C1997"/>
      <c r="D1997" t="s">
        <v>122</v>
      </c>
      <c r="E1997" t="s">
        <v>3256</v>
      </c>
      <c r="F1997" s="37" t="s">
        <v>3196</v>
      </c>
      <c r="G1997" s="18" t="s">
        <v>122</v>
      </c>
      <c r="H1997" s="18" t="s">
        <v>125</v>
      </c>
      <c r="I1997" s="37" t="s">
        <v>75</v>
      </c>
      <c r="J1997" t="s">
        <v>3257</v>
      </c>
      <c r="K1997" t="s">
        <v>28</v>
      </c>
      <c r="L1997" t="s">
        <v>90</v>
      </c>
      <c r="M1997" t="s">
        <v>74</v>
      </c>
      <c r="N1997" s="37" t="s">
        <v>75</v>
      </c>
      <c r="O1997" s="37" t="s">
        <v>75</v>
      </c>
      <c r="P1997" s="37" t="s">
        <v>75</v>
      </c>
      <c r="Q1997" t="s">
        <v>3256</v>
      </c>
      <c r="R1997" t="s">
        <v>2153</v>
      </c>
      <c r="S1997" s="42">
        <v>9912</v>
      </c>
      <c r="T1997" s="37">
        <v>1</v>
      </c>
      <c r="U1997" s="83">
        <v>1</v>
      </c>
      <c r="V1997" s="45">
        <f>SUMIF(ResumenCotizacion!$C:$C,E1997,ResumenCotizacion!$P:$P)</f>
        <v>0</v>
      </c>
      <c r="W1997" s="75">
        <f>IF(H1997="USD",S1997*SolCotizacion!$J$18,S1997)</f>
        <v>40911482.640000001</v>
      </c>
      <c r="X1997" s="3">
        <f>ROUND(W1997/(1-VLOOKUP("Total porcentaje:",ResumenCotizacion!$F:$H,3,0)),2)</f>
        <v>40911482.640000001</v>
      </c>
      <c r="Y1997" s="3">
        <f t="shared" si="102"/>
        <v>0</v>
      </c>
    </row>
    <row r="1998" spans="1:25" ht="14.25" x14ac:dyDescent="0.2">
      <c r="A1998" s="18" t="str">
        <f t="shared" si="100"/>
        <v>Catalogo principalOPEN VALUE ENTIDADES NO CUALIFICADAS395-03280</v>
      </c>
      <c r="B1998" s="18" t="str">
        <f t="shared" si="101"/>
        <v>395-03280OPEN VALUE ENTIDADES NO CUALIFICADAS</v>
      </c>
      <c r="C1998"/>
      <c r="D1998" t="s">
        <v>122</v>
      </c>
      <c r="E1998" t="s">
        <v>3258</v>
      </c>
      <c r="F1998" s="37" t="s">
        <v>3196</v>
      </c>
      <c r="G1998" s="18" t="s">
        <v>122</v>
      </c>
      <c r="H1998" s="18" t="s">
        <v>125</v>
      </c>
      <c r="I1998" s="37" t="s">
        <v>75</v>
      </c>
      <c r="J1998" t="s">
        <v>3259</v>
      </c>
      <c r="K1998" t="s">
        <v>28</v>
      </c>
      <c r="L1998" t="s">
        <v>90</v>
      </c>
      <c r="M1998" t="s">
        <v>74</v>
      </c>
      <c r="N1998" s="37" t="s">
        <v>75</v>
      </c>
      <c r="O1998" s="37" t="s">
        <v>75</v>
      </c>
      <c r="P1998" s="37" t="s">
        <v>75</v>
      </c>
      <c r="Q1998" t="s">
        <v>3258</v>
      </c>
      <c r="R1998" t="s">
        <v>2153</v>
      </c>
      <c r="S1998" s="42">
        <v>8178</v>
      </c>
      <c r="T1998" s="37">
        <v>1</v>
      </c>
      <c r="U1998" s="83">
        <v>1</v>
      </c>
      <c r="V1998" s="45">
        <f>SUMIF(ResumenCotizacion!$C:$C,E1998,ResumenCotizacion!$P:$P)</f>
        <v>0</v>
      </c>
      <c r="W1998" s="75">
        <f>IF(H1998="USD",S1998*SolCotizacion!$J$18,S1998)</f>
        <v>33754449.660000004</v>
      </c>
      <c r="X1998" s="3">
        <f>ROUND(W1998/(1-VLOOKUP("Total porcentaje:",ResumenCotizacion!$F:$H,3,0)),2)</f>
        <v>33754449.659999996</v>
      </c>
      <c r="Y1998" s="3">
        <f t="shared" si="102"/>
        <v>0</v>
      </c>
    </row>
    <row r="1999" spans="1:25" ht="14.25" x14ac:dyDescent="0.2">
      <c r="A1999" s="18" t="str">
        <f t="shared" si="100"/>
        <v>Catalogo principalOPEN VALUE ENTIDADES NO CUALIFICADAS395-03286</v>
      </c>
      <c r="B1999" s="18" t="str">
        <f t="shared" si="101"/>
        <v>395-03286OPEN VALUE ENTIDADES NO CUALIFICADAS</v>
      </c>
      <c r="C1999"/>
      <c r="D1999" t="s">
        <v>122</v>
      </c>
      <c r="E1999" t="s">
        <v>3260</v>
      </c>
      <c r="F1999" s="37" t="s">
        <v>3196</v>
      </c>
      <c r="G1999" s="18" t="s">
        <v>122</v>
      </c>
      <c r="H1999" s="18" t="s">
        <v>125</v>
      </c>
      <c r="I1999" s="37" t="s">
        <v>75</v>
      </c>
      <c r="J1999" t="s">
        <v>3261</v>
      </c>
      <c r="K1999" t="s">
        <v>28</v>
      </c>
      <c r="L1999" t="s">
        <v>90</v>
      </c>
      <c r="M1999" t="s">
        <v>74</v>
      </c>
      <c r="N1999" s="37" t="s">
        <v>75</v>
      </c>
      <c r="O1999" s="37" t="s">
        <v>75</v>
      </c>
      <c r="P1999" s="37" t="s">
        <v>75</v>
      </c>
      <c r="Q1999" t="s">
        <v>3260</v>
      </c>
      <c r="R1999" t="s">
        <v>2153</v>
      </c>
      <c r="S1999" s="42">
        <v>4248</v>
      </c>
      <c r="T1999" s="37">
        <v>1</v>
      </c>
      <c r="U1999" s="83">
        <v>1</v>
      </c>
      <c r="V1999" s="45">
        <f>SUMIF(ResumenCotizacion!$C:$C,E1999,ResumenCotizacion!$P:$P)</f>
        <v>0</v>
      </c>
      <c r="W1999" s="75">
        <f>IF(H1999="USD",S1999*SolCotizacion!$J$18,S1999)</f>
        <v>17533492.560000002</v>
      </c>
      <c r="X1999" s="3">
        <f>ROUND(W1999/(1-VLOOKUP("Total porcentaje:",ResumenCotizacion!$F:$H,3,0)),2)</f>
        <v>17533492.559999999</v>
      </c>
      <c r="Y1999" s="3">
        <f t="shared" si="102"/>
        <v>0</v>
      </c>
    </row>
    <row r="2000" spans="1:25" ht="14.25" x14ac:dyDescent="0.2">
      <c r="A2000" s="18" t="str">
        <f t="shared" si="100"/>
        <v>Catalogo principalOPEN VALUE ENTIDADES NO CUALIFICADAS3LN-00006</v>
      </c>
      <c r="B2000" s="18" t="str">
        <f t="shared" si="101"/>
        <v>3LN-00006OPEN VALUE ENTIDADES NO CUALIFICADAS</v>
      </c>
      <c r="C2000"/>
      <c r="D2000" t="s">
        <v>122</v>
      </c>
      <c r="E2000" t="s">
        <v>3262</v>
      </c>
      <c r="F2000" s="37" t="s">
        <v>3196</v>
      </c>
      <c r="G2000" s="18" t="s">
        <v>122</v>
      </c>
      <c r="H2000" s="18" t="s">
        <v>125</v>
      </c>
      <c r="I2000" s="37" t="s">
        <v>75</v>
      </c>
      <c r="J2000" t="s">
        <v>3263</v>
      </c>
      <c r="K2000" t="s">
        <v>28</v>
      </c>
      <c r="L2000" t="s">
        <v>90</v>
      </c>
      <c r="M2000" t="s">
        <v>74</v>
      </c>
      <c r="N2000" s="37" t="s">
        <v>75</v>
      </c>
      <c r="O2000" s="37" t="s">
        <v>75</v>
      </c>
      <c r="P2000" s="37" t="s">
        <v>75</v>
      </c>
      <c r="Q2000" t="s">
        <v>3262</v>
      </c>
      <c r="R2000" t="s">
        <v>76</v>
      </c>
      <c r="S2000" s="42">
        <v>8</v>
      </c>
      <c r="T2000" s="37">
        <v>1</v>
      </c>
      <c r="U2000" s="83">
        <v>1</v>
      </c>
      <c r="V2000" s="45">
        <f>SUMIF(ResumenCotizacion!$C:$C,E2000,ResumenCotizacion!$P:$P)</f>
        <v>0</v>
      </c>
      <c r="W2000" s="75">
        <f>IF(H2000="USD",S2000*SolCotizacion!$J$18,S2000)</f>
        <v>33019.760000000002</v>
      </c>
      <c r="X2000" s="3">
        <f>ROUND(W2000/(1-VLOOKUP("Total porcentaje:",ResumenCotizacion!$F:$H,3,0)),2)</f>
        <v>33019.760000000002</v>
      </c>
      <c r="Y2000" s="3">
        <f t="shared" si="102"/>
        <v>0</v>
      </c>
    </row>
    <row r="2001" spans="1:25" ht="14.25" x14ac:dyDescent="0.2">
      <c r="A2001" s="18" t="str">
        <f t="shared" si="100"/>
        <v>Catalogo principalOPEN VALUE ENTIDADES NO CUALIFICADAS3ND-00151</v>
      </c>
      <c r="B2001" s="18" t="str">
        <f t="shared" si="101"/>
        <v>3ND-00151OPEN VALUE ENTIDADES NO CUALIFICADAS</v>
      </c>
      <c r="C2001"/>
      <c r="D2001" t="s">
        <v>122</v>
      </c>
      <c r="E2001" t="s">
        <v>3264</v>
      </c>
      <c r="F2001" s="37" t="s">
        <v>3196</v>
      </c>
      <c r="G2001" s="18" t="s">
        <v>122</v>
      </c>
      <c r="H2001" s="18" t="s">
        <v>125</v>
      </c>
      <c r="I2001" s="37" t="s">
        <v>75</v>
      </c>
      <c r="J2001" t="s">
        <v>3265</v>
      </c>
      <c r="K2001" t="s">
        <v>28</v>
      </c>
      <c r="L2001" t="s">
        <v>90</v>
      </c>
      <c r="M2001" t="s">
        <v>74</v>
      </c>
      <c r="N2001" s="37" t="s">
        <v>75</v>
      </c>
      <c r="O2001" s="37" t="s">
        <v>75</v>
      </c>
      <c r="P2001" s="37" t="s">
        <v>75</v>
      </c>
      <c r="Q2001" t="s">
        <v>3264</v>
      </c>
      <c r="R2001" t="s">
        <v>2153</v>
      </c>
      <c r="S2001" s="42">
        <v>42</v>
      </c>
      <c r="T2001" s="37">
        <v>1</v>
      </c>
      <c r="U2001" s="83">
        <v>1</v>
      </c>
      <c r="V2001" s="45">
        <f>SUMIF(ResumenCotizacion!$C:$C,E2001,ResumenCotizacion!$P:$P)</f>
        <v>0</v>
      </c>
      <c r="W2001" s="75">
        <f>IF(H2001="USD",S2001*SolCotizacion!$J$18,S2001)</f>
        <v>173353.74000000002</v>
      </c>
      <c r="X2001" s="3">
        <f>ROUND(W2001/(1-VLOOKUP("Total porcentaje:",ResumenCotizacion!$F:$H,3,0)),2)</f>
        <v>173353.74</v>
      </c>
      <c r="Y2001" s="3">
        <f t="shared" si="102"/>
        <v>0</v>
      </c>
    </row>
    <row r="2002" spans="1:25" ht="14.25" x14ac:dyDescent="0.2">
      <c r="A2002" s="18" t="str">
        <f t="shared" si="100"/>
        <v>Catalogo principalOPEN VALUE ENTIDADES NO CUALIFICADAS3ND-00153</v>
      </c>
      <c r="B2002" s="18" t="str">
        <f t="shared" si="101"/>
        <v>3ND-00153OPEN VALUE ENTIDADES NO CUALIFICADAS</v>
      </c>
      <c r="C2002"/>
      <c r="D2002" t="s">
        <v>122</v>
      </c>
      <c r="E2002" t="s">
        <v>3266</v>
      </c>
      <c r="F2002" s="37" t="s">
        <v>3196</v>
      </c>
      <c r="G2002" s="18" t="s">
        <v>122</v>
      </c>
      <c r="H2002" s="18" t="s">
        <v>125</v>
      </c>
      <c r="I2002" s="37" t="s">
        <v>75</v>
      </c>
      <c r="J2002" t="s">
        <v>3267</v>
      </c>
      <c r="K2002" t="s">
        <v>28</v>
      </c>
      <c r="L2002" t="s">
        <v>90</v>
      </c>
      <c r="M2002" t="s">
        <v>74</v>
      </c>
      <c r="N2002" s="37" t="s">
        <v>75</v>
      </c>
      <c r="O2002" s="37" t="s">
        <v>75</v>
      </c>
      <c r="P2002" s="37" t="s">
        <v>75</v>
      </c>
      <c r="Q2002" t="s">
        <v>3266</v>
      </c>
      <c r="R2002" t="s">
        <v>2153</v>
      </c>
      <c r="S2002" s="42">
        <v>54</v>
      </c>
      <c r="T2002" s="37">
        <v>1</v>
      </c>
      <c r="U2002" s="83">
        <v>1</v>
      </c>
      <c r="V2002" s="45">
        <f>SUMIF(ResumenCotizacion!$C:$C,E2002,ResumenCotizacion!$P:$P)</f>
        <v>0</v>
      </c>
      <c r="W2002" s="75">
        <f>IF(H2002="USD",S2002*SolCotizacion!$J$18,S2002)</f>
        <v>222883.38</v>
      </c>
      <c r="X2002" s="3">
        <f>ROUND(W2002/(1-VLOOKUP("Total porcentaje:",ResumenCotizacion!$F:$H,3,0)),2)</f>
        <v>222883.38</v>
      </c>
      <c r="Y2002" s="3">
        <f t="shared" si="102"/>
        <v>0</v>
      </c>
    </row>
    <row r="2003" spans="1:25" ht="14.25" x14ac:dyDescent="0.2">
      <c r="A2003" s="18" t="str">
        <f t="shared" si="100"/>
        <v>Catalogo principalOPEN VALUE ENTIDADES NO CUALIFICADAS3ND-00155</v>
      </c>
      <c r="B2003" s="18" t="str">
        <f t="shared" si="101"/>
        <v>3ND-00155OPEN VALUE ENTIDADES NO CUALIFICADAS</v>
      </c>
      <c r="C2003"/>
      <c r="D2003" t="s">
        <v>122</v>
      </c>
      <c r="E2003" t="s">
        <v>3268</v>
      </c>
      <c r="F2003" s="37" t="s">
        <v>3196</v>
      </c>
      <c r="G2003" s="18" t="s">
        <v>122</v>
      </c>
      <c r="H2003" s="18" t="s">
        <v>125</v>
      </c>
      <c r="I2003" s="37" t="s">
        <v>75</v>
      </c>
      <c r="J2003" t="s">
        <v>3269</v>
      </c>
      <c r="K2003" t="s">
        <v>28</v>
      </c>
      <c r="L2003" t="s">
        <v>90</v>
      </c>
      <c r="M2003" t="s">
        <v>74</v>
      </c>
      <c r="N2003" s="37" t="s">
        <v>75</v>
      </c>
      <c r="O2003" s="37" t="s">
        <v>75</v>
      </c>
      <c r="P2003" s="37" t="s">
        <v>75</v>
      </c>
      <c r="Q2003" t="s">
        <v>3268</v>
      </c>
      <c r="R2003" t="s">
        <v>2153</v>
      </c>
      <c r="S2003" s="42">
        <v>18</v>
      </c>
      <c r="T2003" s="37">
        <v>1</v>
      </c>
      <c r="U2003" s="83">
        <v>1</v>
      </c>
      <c r="V2003" s="45">
        <f>SUMIF(ResumenCotizacion!$C:$C,E2003,ResumenCotizacion!$P:$P)</f>
        <v>0</v>
      </c>
      <c r="W2003" s="75">
        <f>IF(H2003="USD",S2003*SolCotizacion!$J$18,S2003)</f>
        <v>74294.460000000006</v>
      </c>
      <c r="X2003" s="3">
        <f>ROUND(W2003/(1-VLOOKUP("Total porcentaje:",ResumenCotizacion!$F:$H,3,0)),2)</f>
        <v>74294.460000000006</v>
      </c>
      <c r="Y2003" s="3">
        <f t="shared" si="102"/>
        <v>0</v>
      </c>
    </row>
    <row r="2004" spans="1:25" ht="14.25" x14ac:dyDescent="0.2">
      <c r="A2004" s="18" t="str">
        <f t="shared" si="100"/>
        <v>Catalogo principalOPEN VALUE ENTIDADES NO CUALIFICADAS3ND-00157</v>
      </c>
      <c r="B2004" s="18" t="str">
        <f t="shared" si="101"/>
        <v>3ND-00157OPEN VALUE ENTIDADES NO CUALIFICADAS</v>
      </c>
      <c r="C2004"/>
      <c r="D2004" t="s">
        <v>122</v>
      </c>
      <c r="E2004" t="s">
        <v>3270</v>
      </c>
      <c r="F2004" s="37" t="s">
        <v>3196</v>
      </c>
      <c r="G2004" s="18" t="s">
        <v>122</v>
      </c>
      <c r="H2004" s="18" t="s">
        <v>125</v>
      </c>
      <c r="I2004" s="37" t="s">
        <v>75</v>
      </c>
      <c r="J2004" t="s">
        <v>3271</v>
      </c>
      <c r="K2004" t="s">
        <v>28</v>
      </c>
      <c r="L2004" t="s">
        <v>90</v>
      </c>
      <c r="M2004" t="s">
        <v>74</v>
      </c>
      <c r="N2004" s="37" t="s">
        <v>75</v>
      </c>
      <c r="O2004" s="37" t="s">
        <v>75</v>
      </c>
      <c r="P2004" s="37" t="s">
        <v>75</v>
      </c>
      <c r="Q2004" t="s">
        <v>3270</v>
      </c>
      <c r="R2004" t="s">
        <v>2153</v>
      </c>
      <c r="S2004" s="42">
        <v>24</v>
      </c>
      <c r="T2004" s="37">
        <v>1</v>
      </c>
      <c r="U2004" s="83">
        <v>1</v>
      </c>
      <c r="V2004" s="45">
        <f>SUMIF(ResumenCotizacion!$C:$C,E2004,ResumenCotizacion!$P:$P)</f>
        <v>0</v>
      </c>
      <c r="W2004" s="75">
        <f>IF(H2004="USD",S2004*SolCotizacion!$J$18,S2004)</f>
        <v>99059.28</v>
      </c>
      <c r="X2004" s="3">
        <f>ROUND(W2004/(1-VLOOKUP("Total porcentaje:",ResumenCotizacion!$F:$H,3,0)),2)</f>
        <v>99059.28</v>
      </c>
      <c r="Y2004" s="3">
        <f t="shared" si="102"/>
        <v>0</v>
      </c>
    </row>
    <row r="2005" spans="1:25" ht="14.25" x14ac:dyDescent="0.2">
      <c r="A2005" s="18" t="str">
        <f t="shared" si="100"/>
        <v>Catalogo principalOPEN VALUE ENTIDADES NO CUALIFICADAS3NN-00020</v>
      </c>
      <c r="B2005" s="18" t="str">
        <f t="shared" si="101"/>
        <v>3NN-00020OPEN VALUE ENTIDADES NO CUALIFICADAS</v>
      </c>
      <c r="C2005"/>
      <c r="D2005" t="s">
        <v>122</v>
      </c>
      <c r="E2005" t="s">
        <v>3272</v>
      </c>
      <c r="F2005" s="37" t="s">
        <v>3196</v>
      </c>
      <c r="G2005" s="18" t="s">
        <v>122</v>
      </c>
      <c r="H2005" s="18" t="s">
        <v>125</v>
      </c>
      <c r="I2005" s="37" t="s">
        <v>75</v>
      </c>
      <c r="J2005" t="s">
        <v>3273</v>
      </c>
      <c r="K2005" t="s">
        <v>28</v>
      </c>
      <c r="L2005" t="s">
        <v>90</v>
      </c>
      <c r="M2005" t="s">
        <v>74</v>
      </c>
      <c r="N2005" s="37" t="s">
        <v>75</v>
      </c>
      <c r="O2005" s="37" t="s">
        <v>75</v>
      </c>
      <c r="P2005" s="37" t="s">
        <v>75</v>
      </c>
      <c r="Q2005" t="s">
        <v>3272</v>
      </c>
      <c r="R2005" t="s">
        <v>76</v>
      </c>
      <c r="S2005" s="42">
        <v>5</v>
      </c>
      <c r="T2005" s="37">
        <v>1</v>
      </c>
      <c r="U2005" s="83">
        <v>1</v>
      </c>
      <c r="V2005" s="45">
        <f>SUMIF(ResumenCotizacion!$C:$C,E2005,ResumenCotizacion!$P:$P)</f>
        <v>0</v>
      </c>
      <c r="W2005" s="75">
        <f>IF(H2005="USD",S2005*SolCotizacion!$J$18,S2005)</f>
        <v>20637.350000000002</v>
      </c>
      <c r="X2005" s="3">
        <f>ROUND(W2005/(1-VLOOKUP("Total porcentaje:",ResumenCotizacion!$F:$H,3,0)),2)</f>
        <v>20637.349999999999</v>
      </c>
      <c r="Y2005" s="3">
        <f t="shared" si="102"/>
        <v>0</v>
      </c>
    </row>
    <row r="2006" spans="1:25" ht="14.25" x14ac:dyDescent="0.2">
      <c r="A2006" s="18" t="str">
        <f t="shared" si="100"/>
        <v>Catalogo principalOPEN VALUE ENTIDADES NO CUALIFICADAS3PP-00002</v>
      </c>
      <c r="B2006" s="18" t="str">
        <f t="shared" si="101"/>
        <v>3PP-00002OPEN VALUE ENTIDADES NO CUALIFICADAS</v>
      </c>
      <c r="C2006"/>
      <c r="D2006" t="s">
        <v>122</v>
      </c>
      <c r="E2006" t="s">
        <v>3274</v>
      </c>
      <c r="F2006" s="37" t="s">
        <v>3196</v>
      </c>
      <c r="G2006" s="18" t="s">
        <v>122</v>
      </c>
      <c r="H2006" s="18" t="s">
        <v>125</v>
      </c>
      <c r="I2006" s="37" t="s">
        <v>75</v>
      </c>
      <c r="J2006" t="s">
        <v>3275</v>
      </c>
      <c r="K2006" t="s">
        <v>28</v>
      </c>
      <c r="L2006" t="s">
        <v>90</v>
      </c>
      <c r="M2006" t="s">
        <v>74</v>
      </c>
      <c r="N2006" s="37" t="s">
        <v>75</v>
      </c>
      <c r="O2006" s="37" t="s">
        <v>75</v>
      </c>
      <c r="P2006" s="37" t="s">
        <v>75</v>
      </c>
      <c r="Q2006" t="s">
        <v>3274</v>
      </c>
      <c r="R2006" t="s">
        <v>76</v>
      </c>
      <c r="S2006" s="42">
        <v>7</v>
      </c>
      <c r="T2006" s="37">
        <v>1</v>
      </c>
      <c r="U2006" s="83">
        <v>1</v>
      </c>
      <c r="V2006" s="45">
        <f>SUMIF(ResumenCotizacion!$C:$C,E2006,ResumenCotizacion!$P:$P)</f>
        <v>0</v>
      </c>
      <c r="W2006" s="75">
        <f>IF(H2006="USD",S2006*SolCotizacion!$J$18,S2006)</f>
        <v>28892.29</v>
      </c>
      <c r="X2006" s="3">
        <f>ROUND(W2006/(1-VLOOKUP("Total porcentaje:",ResumenCotizacion!$F:$H,3,0)),2)</f>
        <v>28892.29</v>
      </c>
      <c r="Y2006" s="3">
        <f t="shared" si="102"/>
        <v>0</v>
      </c>
    </row>
    <row r="2007" spans="1:25" ht="14.25" x14ac:dyDescent="0.2">
      <c r="A2007" s="18" t="str">
        <f t="shared" si="100"/>
        <v>Catalogo principalOPEN VALUE ENTIDADES NO CUALIFICADAS3VU-00031</v>
      </c>
      <c r="B2007" s="18" t="str">
        <f t="shared" si="101"/>
        <v>3VU-00031OPEN VALUE ENTIDADES NO CUALIFICADAS</v>
      </c>
      <c r="C2007"/>
      <c r="D2007" t="s">
        <v>122</v>
      </c>
      <c r="E2007" t="s">
        <v>3276</v>
      </c>
      <c r="F2007" s="37" t="s">
        <v>3196</v>
      </c>
      <c r="G2007" s="18" t="s">
        <v>122</v>
      </c>
      <c r="H2007" s="18" t="s">
        <v>125</v>
      </c>
      <c r="I2007" s="37" t="s">
        <v>75</v>
      </c>
      <c r="J2007" t="s">
        <v>3277</v>
      </c>
      <c r="K2007" t="s">
        <v>28</v>
      </c>
      <c r="L2007" t="s">
        <v>90</v>
      </c>
      <c r="M2007" t="s">
        <v>74</v>
      </c>
      <c r="N2007" s="37" t="s">
        <v>75</v>
      </c>
      <c r="O2007" s="37" t="s">
        <v>75</v>
      </c>
      <c r="P2007" s="37" t="s">
        <v>75</v>
      </c>
      <c r="Q2007" t="s">
        <v>3276</v>
      </c>
      <c r="R2007" t="s">
        <v>2153</v>
      </c>
      <c r="S2007" s="42">
        <v>4605</v>
      </c>
      <c r="T2007" s="37">
        <v>1</v>
      </c>
      <c r="U2007" s="83">
        <v>1</v>
      </c>
      <c r="V2007" s="45">
        <f>SUMIF(ResumenCotizacion!$C:$C,E2007,ResumenCotizacion!$P:$P)</f>
        <v>0</v>
      </c>
      <c r="W2007" s="75">
        <f>IF(H2007="USD",S2007*SolCotizacion!$J$18,S2007)</f>
        <v>19006999.350000001</v>
      </c>
      <c r="X2007" s="3">
        <f>ROUND(W2007/(1-VLOOKUP("Total porcentaje:",ResumenCotizacion!$F:$H,3,0)),2)</f>
        <v>19006999.350000001</v>
      </c>
      <c r="Y2007" s="3">
        <f t="shared" si="102"/>
        <v>0</v>
      </c>
    </row>
    <row r="2008" spans="1:25" ht="14.25" x14ac:dyDescent="0.2">
      <c r="A2008" s="18" t="str">
        <f t="shared" si="100"/>
        <v>Catalogo principalOPEN VALUE ENTIDADES NO CUALIFICADAS3VU-00033</v>
      </c>
      <c r="B2008" s="18" t="str">
        <f t="shared" si="101"/>
        <v>3VU-00033OPEN VALUE ENTIDADES NO CUALIFICADAS</v>
      </c>
      <c r="C2008"/>
      <c r="D2008" t="s">
        <v>122</v>
      </c>
      <c r="E2008" t="s">
        <v>3278</v>
      </c>
      <c r="F2008" s="37" t="s">
        <v>3196</v>
      </c>
      <c r="G2008" s="18" t="s">
        <v>122</v>
      </c>
      <c r="H2008" s="18" t="s">
        <v>125</v>
      </c>
      <c r="I2008" s="37" t="s">
        <v>75</v>
      </c>
      <c r="J2008" t="s">
        <v>3279</v>
      </c>
      <c r="K2008" t="s">
        <v>28</v>
      </c>
      <c r="L2008" t="s">
        <v>90</v>
      </c>
      <c r="M2008" t="s">
        <v>74</v>
      </c>
      <c r="N2008" s="37" t="s">
        <v>75</v>
      </c>
      <c r="O2008" s="37" t="s">
        <v>75</v>
      </c>
      <c r="P2008" s="37" t="s">
        <v>75</v>
      </c>
      <c r="Q2008" t="s">
        <v>3278</v>
      </c>
      <c r="R2008" t="s">
        <v>2153</v>
      </c>
      <c r="S2008" s="42">
        <v>4605</v>
      </c>
      <c r="T2008" s="37">
        <v>1</v>
      </c>
      <c r="U2008" s="83">
        <v>1</v>
      </c>
      <c r="V2008" s="45">
        <f>SUMIF(ResumenCotizacion!$C:$C,E2008,ResumenCotizacion!$P:$P)</f>
        <v>0</v>
      </c>
      <c r="W2008" s="75">
        <f>IF(H2008="USD",S2008*SolCotizacion!$J$18,S2008)</f>
        <v>19006999.350000001</v>
      </c>
      <c r="X2008" s="3">
        <f>ROUND(W2008/(1-VLOOKUP("Total porcentaje:",ResumenCotizacion!$F:$H,3,0)),2)</f>
        <v>19006999.350000001</v>
      </c>
      <c r="Y2008" s="3">
        <f t="shared" si="102"/>
        <v>0</v>
      </c>
    </row>
    <row r="2009" spans="1:25" ht="14.25" x14ac:dyDescent="0.2">
      <c r="A2009" s="18" t="str">
        <f t="shared" si="100"/>
        <v>Catalogo principalOPEN VALUE ENTIDADES NO CUALIFICADAS3YF-00233</v>
      </c>
      <c r="B2009" s="18" t="str">
        <f t="shared" si="101"/>
        <v>3YF-00233OPEN VALUE ENTIDADES NO CUALIFICADAS</v>
      </c>
      <c r="C2009"/>
      <c r="D2009" t="s">
        <v>122</v>
      </c>
      <c r="E2009" t="s">
        <v>3280</v>
      </c>
      <c r="F2009" s="37" t="s">
        <v>3196</v>
      </c>
      <c r="G2009" s="18" t="s">
        <v>122</v>
      </c>
      <c r="H2009" s="18" t="s">
        <v>125</v>
      </c>
      <c r="I2009" s="37" t="s">
        <v>75</v>
      </c>
      <c r="J2009" t="s">
        <v>3281</v>
      </c>
      <c r="K2009" t="s">
        <v>28</v>
      </c>
      <c r="L2009" t="s">
        <v>90</v>
      </c>
      <c r="M2009" t="s">
        <v>74</v>
      </c>
      <c r="N2009" s="37" t="s">
        <v>75</v>
      </c>
      <c r="O2009" s="37" t="s">
        <v>75</v>
      </c>
      <c r="P2009" s="37" t="s">
        <v>75</v>
      </c>
      <c r="Q2009" t="s">
        <v>3280</v>
      </c>
      <c r="R2009" t="s">
        <v>2153</v>
      </c>
      <c r="S2009" s="42">
        <v>1074</v>
      </c>
      <c r="T2009" s="37">
        <v>1</v>
      </c>
      <c r="U2009" s="83">
        <v>1</v>
      </c>
      <c r="V2009" s="45">
        <f>SUMIF(ResumenCotizacion!$C:$C,E2009,ResumenCotizacion!$P:$P)</f>
        <v>0</v>
      </c>
      <c r="W2009" s="75">
        <f>IF(H2009="USD",S2009*SolCotizacion!$J$18,S2009)</f>
        <v>4432902.78</v>
      </c>
      <c r="X2009" s="3">
        <f>ROUND(W2009/(1-VLOOKUP("Total porcentaje:",ResumenCotizacion!$F:$H,3,0)),2)</f>
        <v>4432902.78</v>
      </c>
      <c r="Y2009" s="3">
        <f t="shared" si="102"/>
        <v>0</v>
      </c>
    </row>
    <row r="2010" spans="1:25" ht="14.25" x14ac:dyDescent="0.2">
      <c r="A2010" s="18" t="str">
        <f t="shared" si="100"/>
        <v>Catalogo principalOPEN VALUE ENTIDADES NO CUALIFICADAS3YF-00235</v>
      </c>
      <c r="B2010" s="18" t="str">
        <f t="shared" si="101"/>
        <v>3YF-00235OPEN VALUE ENTIDADES NO CUALIFICADAS</v>
      </c>
      <c r="C2010"/>
      <c r="D2010" t="s">
        <v>122</v>
      </c>
      <c r="E2010" t="s">
        <v>3282</v>
      </c>
      <c r="F2010" s="37" t="s">
        <v>3196</v>
      </c>
      <c r="G2010" s="18" t="s">
        <v>122</v>
      </c>
      <c r="H2010" s="18" t="s">
        <v>125</v>
      </c>
      <c r="I2010" s="37" t="s">
        <v>75</v>
      </c>
      <c r="J2010" t="s">
        <v>3283</v>
      </c>
      <c r="K2010" t="s">
        <v>28</v>
      </c>
      <c r="L2010" t="s">
        <v>90</v>
      </c>
      <c r="M2010" t="s">
        <v>74</v>
      </c>
      <c r="N2010" s="37" t="s">
        <v>75</v>
      </c>
      <c r="O2010" s="37" t="s">
        <v>75</v>
      </c>
      <c r="P2010" s="37" t="s">
        <v>75</v>
      </c>
      <c r="Q2010" t="s">
        <v>3282</v>
      </c>
      <c r="R2010" t="s">
        <v>2153</v>
      </c>
      <c r="S2010" s="42">
        <v>501</v>
      </c>
      <c r="T2010" s="37">
        <v>1</v>
      </c>
      <c r="U2010" s="83">
        <v>1</v>
      </c>
      <c r="V2010" s="45">
        <f>SUMIF(ResumenCotizacion!$C:$C,E2010,ResumenCotizacion!$P:$P)</f>
        <v>0</v>
      </c>
      <c r="W2010" s="75">
        <f>IF(H2010="USD",S2010*SolCotizacion!$J$18,S2010)</f>
        <v>2067862.4700000002</v>
      </c>
      <c r="X2010" s="3">
        <f>ROUND(W2010/(1-VLOOKUP("Total porcentaje:",ResumenCotizacion!$F:$H,3,0)),2)</f>
        <v>2067862.47</v>
      </c>
      <c r="Y2010" s="3">
        <f t="shared" si="102"/>
        <v>0</v>
      </c>
    </row>
    <row r="2011" spans="1:25" ht="14.25" x14ac:dyDescent="0.2">
      <c r="A2011" s="18" t="str">
        <f t="shared" si="100"/>
        <v>Catalogo principalOPEN VALUE ENTIDADES NO CUALIFICADAS3ZK-00426</v>
      </c>
      <c r="B2011" s="18" t="str">
        <f t="shared" si="101"/>
        <v>3ZK-00426OPEN VALUE ENTIDADES NO CUALIFICADAS</v>
      </c>
      <c r="C2011"/>
      <c r="D2011" t="s">
        <v>122</v>
      </c>
      <c r="E2011" t="s">
        <v>3284</v>
      </c>
      <c r="F2011" s="37" t="s">
        <v>3196</v>
      </c>
      <c r="G2011" s="18" t="s">
        <v>122</v>
      </c>
      <c r="H2011" s="18" t="s">
        <v>125</v>
      </c>
      <c r="I2011" s="37" t="s">
        <v>75</v>
      </c>
      <c r="J2011" t="s">
        <v>3285</v>
      </c>
      <c r="K2011" t="s">
        <v>28</v>
      </c>
      <c r="L2011" t="s">
        <v>90</v>
      </c>
      <c r="M2011" t="s">
        <v>74</v>
      </c>
      <c r="N2011" s="37" t="s">
        <v>75</v>
      </c>
      <c r="O2011" s="37" t="s">
        <v>75</v>
      </c>
      <c r="P2011" s="37" t="s">
        <v>75</v>
      </c>
      <c r="Q2011" t="s">
        <v>3284</v>
      </c>
      <c r="R2011" t="s">
        <v>2153</v>
      </c>
      <c r="S2011" s="42">
        <v>42</v>
      </c>
      <c r="T2011" s="37">
        <v>1</v>
      </c>
      <c r="U2011" s="83">
        <v>1</v>
      </c>
      <c r="V2011" s="45">
        <f>SUMIF(ResumenCotizacion!$C:$C,E2011,ResumenCotizacion!$P:$P)</f>
        <v>0</v>
      </c>
      <c r="W2011" s="75">
        <f>IF(H2011="USD",S2011*SolCotizacion!$J$18,S2011)</f>
        <v>173353.74000000002</v>
      </c>
      <c r="X2011" s="3">
        <f>ROUND(W2011/(1-VLOOKUP("Total porcentaje:",ResumenCotizacion!$F:$H,3,0)),2)</f>
        <v>173353.74</v>
      </c>
      <c r="Y2011" s="3">
        <f t="shared" si="102"/>
        <v>0</v>
      </c>
    </row>
    <row r="2012" spans="1:25" ht="14.25" x14ac:dyDescent="0.2">
      <c r="A2012" s="18" t="str">
        <f t="shared" si="100"/>
        <v>Catalogo principalOPEN VALUE ENTIDADES NO CUALIFICADAS3ZK-00428</v>
      </c>
      <c r="B2012" s="18" t="str">
        <f t="shared" si="101"/>
        <v>3ZK-00428OPEN VALUE ENTIDADES NO CUALIFICADAS</v>
      </c>
      <c r="C2012"/>
      <c r="D2012" t="s">
        <v>122</v>
      </c>
      <c r="E2012" t="s">
        <v>3286</v>
      </c>
      <c r="F2012" s="37" t="s">
        <v>3196</v>
      </c>
      <c r="G2012" s="18" t="s">
        <v>122</v>
      </c>
      <c r="H2012" s="18" t="s">
        <v>125</v>
      </c>
      <c r="I2012" s="37" t="s">
        <v>75</v>
      </c>
      <c r="J2012" t="s">
        <v>3287</v>
      </c>
      <c r="K2012" t="s">
        <v>28</v>
      </c>
      <c r="L2012" t="s">
        <v>90</v>
      </c>
      <c r="M2012" t="s">
        <v>74</v>
      </c>
      <c r="N2012" s="37" t="s">
        <v>75</v>
      </c>
      <c r="O2012" s="37" t="s">
        <v>75</v>
      </c>
      <c r="P2012" s="37" t="s">
        <v>75</v>
      </c>
      <c r="Q2012" t="s">
        <v>3286</v>
      </c>
      <c r="R2012" t="s">
        <v>2153</v>
      </c>
      <c r="S2012" s="42">
        <v>54</v>
      </c>
      <c r="T2012" s="37">
        <v>1</v>
      </c>
      <c r="U2012" s="83">
        <v>1</v>
      </c>
      <c r="V2012" s="45">
        <f>SUMIF(ResumenCotizacion!$C:$C,E2012,ResumenCotizacion!$P:$P)</f>
        <v>0</v>
      </c>
      <c r="W2012" s="75">
        <f>IF(H2012="USD",S2012*SolCotizacion!$J$18,S2012)</f>
        <v>222883.38</v>
      </c>
      <c r="X2012" s="3">
        <f>ROUND(W2012/(1-VLOOKUP("Total porcentaje:",ResumenCotizacion!$F:$H,3,0)),2)</f>
        <v>222883.38</v>
      </c>
      <c r="Y2012" s="3">
        <f t="shared" si="102"/>
        <v>0</v>
      </c>
    </row>
    <row r="2013" spans="1:25" ht="14.25" x14ac:dyDescent="0.2">
      <c r="A2013" s="18" t="str">
        <f t="shared" si="100"/>
        <v>Catalogo principalOPEN VALUE ENTIDADES NO CUALIFICADAS3ZK-00430</v>
      </c>
      <c r="B2013" s="18" t="str">
        <f t="shared" si="101"/>
        <v>3ZK-00430OPEN VALUE ENTIDADES NO CUALIFICADAS</v>
      </c>
      <c r="C2013"/>
      <c r="D2013" t="s">
        <v>122</v>
      </c>
      <c r="E2013" t="s">
        <v>3288</v>
      </c>
      <c r="F2013" s="37" t="s">
        <v>3196</v>
      </c>
      <c r="G2013" s="18" t="s">
        <v>122</v>
      </c>
      <c r="H2013" s="18" t="s">
        <v>125</v>
      </c>
      <c r="I2013" s="37" t="s">
        <v>75</v>
      </c>
      <c r="J2013" t="s">
        <v>3289</v>
      </c>
      <c r="K2013" t="s">
        <v>28</v>
      </c>
      <c r="L2013" t="s">
        <v>90</v>
      </c>
      <c r="M2013" t="s">
        <v>74</v>
      </c>
      <c r="N2013" s="37" t="s">
        <v>75</v>
      </c>
      <c r="O2013" s="37" t="s">
        <v>75</v>
      </c>
      <c r="P2013" s="37" t="s">
        <v>75</v>
      </c>
      <c r="Q2013" t="s">
        <v>3288</v>
      </c>
      <c r="R2013" t="s">
        <v>2153</v>
      </c>
      <c r="S2013" s="42">
        <v>18</v>
      </c>
      <c r="T2013" s="37">
        <v>1</v>
      </c>
      <c r="U2013" s="83">
        <v>1</v>
      </c>
      <c r="V2013" s="45">
        <f>SUMIF(ResumenCotizacion!$C:$C,E2013,ResumenCotizacion!$P:$P)</f>
        <v>0</v>
      </c>
      <c r="W2013" s="75">
        <f>IF(H2013="USD",S2013*SolCotizacion!$J$18,S2013)</f>
        <v>74294.460000000006</v>
      </c>
      <c r="X2013" s="3">
        <f>ROUND(W2013/(1-VLOOKUP("Total porcentaje:",ResumenCotizacion!$F:$H,3,0)),2)</f>
        <v>74294.460000000006</v>
      </c>
      <c r="Y2013" s="3">
        <f t="shared" si="102"/>
        <v>0</v>
      </c>
    </row>
    <row r="2014" spans="1:25" ht="14.25" x14ac:dyDescent="0.2">
      <c r="A2014" s="18" t="str">
        <f t="shared" si="100"/>
        <v>Catalogo principalOPEN VALUE ENTIDADES NO CUALIFICADAS3ZK-00432</v>
      </c>
      <c r="B2014" s="18" t="str">
        <f t="shared" si="101"/>
        <v>3ZK-00432OPEN VALUE ENTIDADES NO CUALIFICADAS</v>
      </c>
      <c r="C2014"/>
      <c r="D2014" t="s">
        <v>122</v>
      </c>
      <c r="E2014" t="s">
        <v>3290</v>
      </c>
      <c r="F2014" s="37" t="s">
        <v>3196</v>
      </c>
      <c r="G2014" s="18" t="s">
        <v>122</v>
      </c>
      <c r="H2014" s="18" t="s">
        <v>125</v>
      </c>
      <c r="I2014" s="37" t="s">
        <v>75</v>
      </c>
      <c r="J2014" t="s">
        <v>3291</v>
      </c>
      <c r="K2014" t="s">
        <v>28</v>
      </c>
      <c r="L2014" t="s">
        <v>90</v>
      </c>
      <c r="M2014" t="s">
        <v>74</v>
      </c>
      <c r="N2014" s="37" t="s">
        <v>75</v>
      </c>
      <c r="O2014" s="37" t="s">
        <v>75</v>
      </c>
      <c r="P2014" s="37" t="s">
        <v>75</v>
      </c>
      <c r="Q2014" t="s">
        <v>3290</v>
      </c>
      <c r="R2014" t="s">
        <v>2153</v>
      </c>
      <c r="S2014" s="42">
        <v>24</v>
      </c>
      <c r="T2014" s="37">
        <v>1</v>
      </c>
      <c r="U2014" s="83">
        <v>1</v>
      </c>
      <c r="V2014" s="45">
        <f>SUMIF(ResumenCotizacion!$C:$C,E2014,ResumenCotizacion!$P:$P)</f>
        <v>0</v>
      </c>
      <c r="W2014" s="75">
        <f>IF(H2014="USD",S2014*SolCotizacion!$J$18,S2014)</f>
        <v>99059.28</v>
      </c>
      <c r="X2014" s="3">
        <f>ROUND(W2014/(1-VLOOKUP("Total porcentaje:",ResumenCotizacion!$F:$H,3,0)),2)</f>
        <v>99059.28</v>
      </c>
      <c r="Y2014" s="3">
        <f t="shared" si="102"/>
        <v>0</v>
      </c>
    </row>
    <row r="2015" spans="1:25" ht="14.25" x14ac:dyDescent="0.2">
      <c r="A2015" s="18" t="str">
        <f t="shared" si="100"/>
        <v>Catalogo principalOPEN VALUE ENTIDADES NO CUALIFICADAS4ZF-00014</v>
      </c>
      <c r="B2015" s="18" t="str">
        <f t="shared" si="101"/>
        <v>4ZF-00014OPEN VALUE ENTIDADES NO CUALIFICADAS</v>
      </c>
      <c r="C2015"/>
      <c r="D2015" t="s">
        <v>122</v>
      </c>
      <c r="E2015" t="s">
        <v>3292</v>
      </c>
      <c r="F2015" s="37" t="s">
        <v>3196</v>
      </c>
      <c r="G2015" s="18" t="s">
        <v>122</v>
      </c>
      <c r="H2015" s="18" t="s">
        <v>125</v>
      </c>
      <c r="I2015" s="37" t="s">
        <v>75</v>
      </c>
      <c r="J2015" t="s">
        <v>3293</v>
      </c>
      <c r="K2015" t="s">
        <v>28</v>
      </c>
      <c r="L2015" t="s">
        <v>90</v>
      </c>
      <c r="M2015" t="s">
        <v>74</v>
      </c>
      <c r="N2015" s="37" t="s">
        <v>75</v>
      </c>
      <c r="O2015" s="37" t="s">
        <v>75</v>
      </c>
      <c r="P2015" s="37" t="s">
        <v>75</v>
      </c>
      <c r="Q2015" t="s">
        <v>3292</v>
      </c>
      <c r="R2015" t="s">
        <v>76</v>
      </c>
      <c r="S2015" s="42">
        <v>16.559999999999999</v>
      </c>
      <c r="T2015" s="37">
        <v>1</v>
      </c>
      <c r="U2015" s="83">
        <v>1</v>
      </c>
      <c r="V2015" s="45">
        <f>SUMIF(ResumenCotizacion!$C:$C,E2015,ResumenCotizacion!$P:$P)</f>
        <v>0</v>
      </c>
      <c r="W2015" s="75">
        <f>IF(H2015="USD",S2015*SolCotizacion!$J$18,S2015)</f>
        <v>68350.903200000001</v>
      </c>
      <c r="X2015" s="3">
        <f>ROUND(W2015/(1-VLOOKUP("Total porcentaje:",ResumenCotizacion!$F:$H,3,0)),2)</f>
        <v>68350.899999999994</v>
      </c>
      <c r="Y2015" s="3">
        <f t="shared" si="102"/>
        <v>0</v>
      </c>
    </row>
    <row r="2016" spans="1:25" ht="14.25" x14ac:dyDescent="0.2">
      <c r="A2016" s="18" t="str">
        <f t="shared" si="100"/>
        <v>Catalogo principalOPEN VALUE ENTIDADES NO CUALIFICADAS5A5-00002</v>
      </c>
      <c r="B2016" s="18" t="str">
        <f t="shared" si="101"/>
        <v>5A5-00002OPEN VALUE ENTIDADES NO CUALIFICADAS</v>
      </c>
      <c r="C2016"/>
      <c r="D2016" t="s">
        <v>122</v>
      </c>
      <c r="E2016" t="s">
        <v>3294</v>
      </c>
      <c r="F2016" s="37" t="s">
        <v>3196</v>
      </c>
      <c r="G2016" s="18" t="s">
        <v>122</v>
      </c>
      <c r="H2016" s="18" t="s">
        <v>125</v>
      </c>
      <c r="I2016" s="37" t="s">
        <v>75</v>
      </c>
      <c r="J2016" t="s">
        <v>3295</v>
      </c>
      <c r="K2016" t="s">
        <v>28</v>
      </c>
      <c r="L2016" t="s">
        <v>90</v>
      </c>
      <c r="M2016" t="s">
        <v>74</v>
      </c>
      <c r="N2016" s="37" t="s">
        <v>75</v>
      </c>
      <c r="O2016" s="37" t="s">
        <v>75</v>
      </c>
      <c r="P2016" s="37" t="s">
        <v>75</v>
      </c>
      <c r="Q2016" t="s">
        <v>3294</v>
      </c>
      <c r="R2016" t="s">
        <v>76</v>
      </c>
      <c r="S2016" s="42">
        <v>0.3</v>
      </c>
      <c r="T2016" s="37">
        <v>1</v>
      </c>
      <c r="U2016" s="83">
        <v>1</v>
      </c>
      <c r="V2016" s="45">
        <f>SUMIF(ResumenCotizacion!$C:$C,E2016,ResumenCotizacion!$P:$P)</f>
        <v>0</v>
      </c>
      <c r="W2016" s="75">
        <f>IF(H2016="USD",S2016*SolCotizacion!$J$18,S2016)</f>
        <v>1238.241</v>
      </c>
      <c r="X2016" s="3">
        <f>ROUND(W2016/(1-VLOOKUP("Total porcentaje:",ResumenCotizacion!$F:$H,3,0)),2)</f>
        <v>1238.24</v>
      </c>
      <c r="Y2016" s="3">
        <f t="shared" si="102"/>
        <v>0</v>
      </c>
    </row>
    <row r="2017" spans="1:25" ht="14.25" x14ac:dyDescent="0.2">
      <c r="A2017" s="18" t="str">
        <f t="shared" si="100"/>
        <v>Catalogo principalOPEN VALUE ENTIDADES NO CUALIFICADAS5A9-00002</v>
      </c>
      <c r="B2017" s="18" t="str">
        <f t="shared" si="101"/>
        <v>5A9-00002OPEN VALUE ENTIDADES NO CUALIFICADAS</v>
      </c>
      <c r="C2017"/>
      <c r="D2017" t="s">
        <v>122</v>
      </c>
      <c r="E2017" t="s">
        <v>3296</v>
      </c>
      <c r="F2017" s="37" t="s">
        <v>3196</v>
      </c>
      <c r="G2017" s="18" t="s">
        <v>122</v>
      </c>
      <c r="H2017" s="18" t="s">
        <v>125</v>
      </c>
      <c r="I2017" s="37" t="s">
        <v>75</v>
      </c>
      <c r="J2017" t="s">
        <v>3297</v>
      </c>
      <c r="K2017" t="s">
        <v>28</v>
      </c>
      <c r="L2017" t="s">
        <v>90</v>
      </c>
      <c r="M2017" t="s">
        <v>74</v>
      </c>
      <c r="N2017" s="37" t="s">
        <v>75</v>
      </c>
      <c r="O2017" s="37" t="s">
        <v>75</v>
      </c>
      <c r="P2017" s="37" t="s">
        <v>75</v>
      </c>
      <c r="Q2017" t="s">
        <v>3296</v>
      </c>
      <c r="R2017" t="s">
        <v>76</v>
      </c>
      <c r="S2017" s="42">
        <v>3</v>
      </c>
      <c r="T2017" s="37">
        <v>1</v>
      </c>
      <c r="U2017" s="83">
        <v>1</v>
      </c>
      <c r="V2017" s="45">
        <f>SUMIF(ResumenCotizacion!$C:$C,E2017,ResumenCotizacion!$P:$P)</f>
        <v>0</v>
      </c>
      <c r="W2017" s="75">
        <f>IF(H2017="USD",S2017*SolCotizacion!$J$18,S2017)</f>
        <v>12382.41</v>
      </c>
      <c r="X2017" s="3">
        <f>ROUND(W2017/(1-VLOOKUP("Total porcentaje:",ResumenCotizacion!$F:$H,3,0)),2)</f>
        <v>12382.41</v>
      </c>
      <c r="Y2017" s="3">
        <f t="shared" si="102"/>
        <v>0</v>
      </c>
    </row>
    <row r="2018" spans="1:25" ht="14.25" x14ac:dyDescent="0.2">
      <c r="A2018" s="18" t="str">
        <f t="shared" si="100"/>
        <v>Catalogo principalOPEN VALUE ENTIDADES NO CUALIFICADAS5HK-00147</v>
      </c>
      <c r="B2018" s="18" t="str">
        <f t="shared" si="101"/>
        <v>5HK-00147OPEN VALUE ENTIDADES NO CUALIFICADAS</v>
      </c>
      <c r="C2018"/>
      <c r="D2018" t="s">
        <v>122</v>
      </c>
      <c r="E2018" t="s">
        <v>3298</v>
      </c>
      <c r="F2018" s="37" t="s">
        <v>3196</v>
      </c>
      <c r="G2018" s="18" t="s">
        <v>122</v>
      </c>
      <c r="H2018" s="18" t="s">
        <v>125</v>
      </c>
      <c r="I2018" s="37" t="s">
        <v>75</v>
      </c>
      <c r="J2018" t="s">
        <v>3299</v>
      </c>
      <c r="K2018" t="s">
        <v>28</v>
      </c>
      <c r="L2018" t="s">
        <v>90</v>
      </c>
      <c r="M2018" t="s">
        <v>74</v>
      </c>
      <c r="N2018" s="37" t="s">
        <v>75</v>
      </c>
      <c r="O2018" s="37" t="s">
        <v>75</v>
      </c>
      <c r="P2018" s="37" t="s">
        <v>75</v>
      </c>
      <c r="Q2018" t="s">
        <v>3298</v>
      </c>
      <c r="R2018" t="s">
        <v>2153</v>
      </c>
      <c r="S2018" s="42">
        <v>75</v>
      </c>
      <c r="T2018" s="37">
        <v>1</v>
      </c>
      <c r="U2018" s="83">
        <v>1</v>
      </c>
      <c r="V2018" s="45">
        <f>SUMIF(ResumenCotizacion!$C:$C,E2018,ResumenCotizacion!$P:$P)</f>
        <v>0</v>
      </c>
      <c r="W2018" s="75">
        <f>IF(H2018="USD",S2018*SolCotizacion!$J$18,S2018)</f>
        <v>309560.25</v>
      </c>
      <c r="X2018" s="3">
        <f>ROUND(W2018/(1-VLOOKUP("Total porcentaje:",ResumenCotizacion!$F:$H,3,0)),2)</f>
        <v>309560.25</v>
      </c>
      <c r="Y2018" s="3">
        <f t="shared" si="102"/>
        <v>0</v>
      </c>
    </row>
    <row r="2019" spans="1:25" ht="14.25" x14ac:dyDescent="0.2">
      <c r="A2019" s="18" t="str">
        <f t="shared" si="100"/>
        <v>Catalogo principalOPEN VALUE ENTIDADES NO CUALIFICADAS5HK-00159</v>
      </c>
      <c r="B2019" s="18" t="str">
        <f t="shared" si="101"/>
        <v>5HK-00159OPEN VALUE ENTIDADES NO CUALIFICADAS</v>
      </c>
      <c r="C2019"/>
      <c r="D2019" t="s">
        <v>122</v>
      </c>
      <c r="E2019" t="s">
        <v>3300</v>
      </c>
      <c r="F2019" s="37" t="s">
        <v>3196</v>
      </c>
      <c r="G2019" s="18" t="s">
        <v>122</v>
      </c>
      <c r="H2019" s="18" t="s">
        <v>125</v>
      </c>
      <c r="I2019" s="37" t="s">
        <v>75</v>
      </c>
      <c r="J2019" t="s">
        <v>3301</v>
      </c>
      <c r="K2019" t="s">
        <v>28</v>
      </c>
      <c r="L2019" t="s">
        <v>90</v>
      </c>
      <c r="M2019" t="s">
        <v>74</v>
      </c>
      <c r="N2019" s="37" t="s">
        <v>75</v>
      </c>
      <c r="O2019" s="37" t="s">
        <v>75</v>
      </c>
      <c r="P2019" s="37" t="s">
        <v>75</v>
      </c>
      <c r="Q2019" t="s">
        <v>3300</v>
      </c>
      <c r="R2019" t="s">
        <v>2153</v>
      </c>
      <c r="S2019" s="42">
        <v>36</v>
      </c>
      <c r="T2019" s="37">
        <v>1</v>
      </c>
      <c r="U2019" s="83">
        <v>1</v>
      </c>
      <c r="V2019" s="45">
        <f>SUMIF(ResumenCotizacion!$C:$C,E2019,ResumenCotizacion!$P:$P)</f>
        <v>0</v>
      </c>
      <c r="W2019" s="75">
        <f>IF(H2019="USD",S2019*SolCotizacion!$J$18,S2019)</f>
        <v>148588.92000000001</v>
      </c>
      <c r="X2019" s="3">
        <f>ROUND(W2019/(1-VLOOKUP("Total porcentaje:",ResumenCotizacion!$F:$H,3,0)),2)</f>
        <v>148588.92000000001</v>
      </c>
      <c r="Y2019" s="3">
        <f t="shared" si="102"/>
        <v>0</v>
      </c>
    </row>
    <row r="2020" spans="1:25" ht="14.25" x14ac:dyDescent="0.2">
      <c r="A2020" s="18" t="str">
        <f t="shared" si="100"/>
        <v>Catalogo principalOPEN VALUE ENTIDADES NO CUALIFICADAS5HU-00147</v>
      </c>
      <c r="B2020" s="18" t="str">
        <f t="shared" si="101"/>
        <v>5HU-00147OPEN VALUE ENTIDADES NO CUALIFICADAS</v>
      </c>
      <c r="C2020"/>
      <c r="D2020" t="s">
        <v>122</v>
      </c>
      <c r="E2020" t="s">
        <v>3302</v>
      </c>
      <c r="F2020" s="37" t="s">
        <v>3196</v>
      </c>
      <c r="G2020" s="18" t="s">
        <v>122</v>
      </c>
      <c r="H2020" s="18" t="s">
        <v>125</v>
      </c>
      <c r="I2020" s="37" t="s">
        <v>75</v>
      </c>
      <c r="J2020" t="s">
        <v>3303</v>
      </c>
      <c r="K2020" t="s">
        <v>28</v>
      </c>
      <c r="L2020" t="s">
        <v>90</v>
      </c>
      <c r="M2020" t="s">
        <v>74</v>
      </c>
      <c r="N2020" s="37" t="s">
        <v>75</v>
      </c>
      <c r="O2020" s="37" t="s">
        <v>75</v>
      </c>
      <c r="P2020" s="37" t="s">
        <v>75</v>
      </c>
      <c r="Q2020" t="s">
        <v>3302</v>
      </c>
      <c r="R2020" t="s">
        <v>2153</v>
      </c>
      <c r="S2020" s="42">
        <v>8922</v>
      </c>
      <c r="T2020" s="37">
        <v>1</v>
      </c>
      <c r="U2020" s="83">
        <v>1</v>
      </c>
      <c r="V2020" s="45">
        <f>SUMIF(ResumenCotizacion!$C:$C,E2020,ResumenCotizacion!$P:$P)</f>
        <v>0</v>
      </c>
      <c r="W2020" s="75">
        <f>IF(H2020="USD",S2020*SolCotizacion!$J$18,S2020)</f>
        <v>36825287.340000004</v>
      </c>
      <c r="X2020" s="3">
        <f>ROUND(W2020/(1-VLOOKUP("Total porcentaje:",ResumenCotizacion!$F:$H,3,0)),2)</f>
        <v>36825287.340000004</v>
      </c>
      <c r="Y2020" s="3">
        <f t="shared" si="102"/>
        <v>0</v>
      </c>
    </row>
    <row r="2021" spans="1:25" ht="14.25" x14ac:dyDescent="0.2">
      <c r="A2021" s="18" t="str">
        <f t="shared" si="100"/>
        <v>Catalogo principalOPEN VALUE ENTIDADES NO CUALIFICADAS5HU-00149</v>
      </c>
      <c r="B2021" s="18" t="str">
        <f t="shared" si="101"/>
        <v>5HU-00149OPEN VALUE ENTIDADES NO CUALIFICADAS</v>
      </c>
      <c r="C2021"/>
      <c r="D2021" t="s">
        <v>122</v>
      </c>
      <c r="E2021" t="s">
        <v>3304</v>
      </c>
      <c r="F2021" s="37" t="s">
        <v>3196</v>
      </c>
      <c r="G2021" s="18" t="s">
        <v>122</v>
      </c>
      <c r="H2021" s="18" t="s">
        <v>125</v>
      </c>
      <c r="I2021" s="37" t="s">
        <v>75</v>
      </c>
      <c r="J2021" t="s">
        <v>3305</v>
      </c>
      <c r="K2021" t="s">
        <v>28</v>
      </c>
      <c r="L2021" t="s">
        <v>90</v>
      </c>
      <c r="M2021" t="s">
        <v>74</v>
      </c>
      <c r="N2021" s="37" t="s">
        <v>75</v>
      </c>
      <c r="O2021" s="37" t="s">
        <v>75</v>
      </c>
      <c r="P2021" s="37" t="s">
        <v>75</v>
      </c>
      <c r="Q2021" t="s">
        <v>3304</v>
      </c>
      <c r="R2021" t="s">
        <v>2153</v>
      </c>
      <c r="S2021" s="42">
        <v>3825</v>
      </c>
      <c r="T2021" s="37">
        <v>1</v>
      </c>
      <c r="U2021" s="83">
        <v>1</v>
      </c>
      <c r="V2021" s="45">
        <f>SUMIF(ResumenCotizacion!$C:$C,E2021,ResumenCotizacion!$P:$P)</f>
        <v>0</v>
      </c>
      <c r="W2021" s="75">
        <f>IF(H2021="USD",S2021*SolCotizacion!$J$18,S2021)</f>
        <v>15787572.750000002</v>
      </c>
      <c r="X2021" s="3">
        <f>ROUND(W2021/(1-VLOOKUP("Total porcentaje:",ResumenCotizacion!$F:$H,3,0)),2)</f>
        <v>15787572.75</v>
      </c>
      <c r="Y2021" s="3">
        <f t="shared" si="102"/>
        <v>0</v>
      </c>
    </row>
    <row r="2022" spans="1:25" ht="14.25" x14ac:dyDescent="0.2">
      <c r="A2022" s="18" t="str">
        <f t="shared" si="100"/>
        <v>Catalogo principalOPEN VALUE ENTIDADES NO CUALIFICADAS6EM-00004</v>
      </c>
      <c r="B2022" s="18" t="str">
        <f t="shared" si="101"/>
        <v>6EM-00004OPEN VALUE ENTIDADES NO CUALIFICADAS</v>
      </c>
      <c r="C2022"/>
      <c r="D2022" t="s">
        <v>122</v>
      </c>
      <c r="E2022" t="s">
        <v>3306</v>
      </c>
      <c r="F2022" s="37" t="s">
        <v>3196</v>
      </c>
      <c r="G2022" s="18" t="s">
        <v>122</v>
      </c>
      <c r="H2022" s="18" t="s">
        <v>125</v>
      </c>
      <c r="I2022" s="37" t="s">
        <v>75</v>
      </c>
      <c r="J2022" t="s">
        <v>3307</v>
      </c>
      <c r="K2022" t="s">
        <v>28</v>
      </c>
      <c r="L2022" t="s">
        <v>90</v>
      </c>
      <c r="M2022" t="s">
        <v>74</v>
      </c>
      <c r="N2022" s="37" t="s">
        <v>75</v>
      </c>
      <c r="O2022" s="37" t="s">
        <v>75</v>
      </c>
      <c r="P2022" s="37" t="s">
        <v>75</v>
      </c>
      <c r="Q2022" t="s">
        <v>3306</v>
      </c>
      <c r="R2022" t="s">
        <v>76</v>
      </c>
      <c r="S2022" s="42">
        <v>9</v>
      </c>
      <c r="T2022" s="37">
        <v>1</v>
      </c>
      <c r="U2022" s="83">
        <v>1</v>
      </c>
      <c r="V2022" s="45">
        <f>SUMIF(ResumenCotizacion!$C:$C,E2022,ResumenCotizacion!$P:$P)</f>
        <v>0</v>
      </c>
      <c r="W2022" s="75">
        <f>IF(H2022="USD",S2022*SolCotizacion!$J$18,S2022)</f>
        <v>37147.230000000003</v>
      </c>
      <c r="X2022" s="3">
        <f>ROUND(W2022/(1-VLOOKUP("Total porcentaje:",ResumenCotizacion!$F:$H,3,0)),2)</f>
        <v>37147.230000000003</v>
      </c>
      <c r="Y2022" s="3">
        <f t="shared" si="102"/>
        <v>0</v>
      </c>
    </row>
    <row r="2023" spans="1:25" ht="14.25" x14ac:dyDescent="0.2">
      <c r="A2023" s="18" t="str">
        <f t="shared" si="100"/>
        <v>Catalogo principalOPEN VALUE ENTIDADES NO CUALIFICADAS6KV-00004</v>
      </c>
      <c r="B2023" s="18" t="str">
        <f t="shared" si="101"/>
        <v>6KV-00004OPEN VALUE ENTIDADES NO CUALIFICADAS</v>
      </c>
      <c r="C2023"/>
      <c r="D2023" t="s">
        <v>122</v>
      </c>
      <c r="E2023" t="s">
        <v>3308</v>
      </c>
      <c r="F2023" s="37" t="s">
        <v>3196</v>
      </c>
      <c r="G2023" s="18" t="s">
        <v>122</v>
      </c>
      <c r="H2023" s="18" t="s">
        <v>125</v>
      </c>
      <c r="I2023" s="37" t="s">
        <v>75</v>
      </c>
      <c r="J2023" t="s">
        <v>3309</v>
      </c>
      <c r="K2023" t="s">
        <v>28</v>
      </c>
      <c r="L2023" t="s">
        <v>90</v>
      </c>
      <c r="M2023" t="s">
        <v>74</v>
      </c>
      <c r="N2023" s="37" t="s">
        <v>75</v>
      </c>
      <c r="O2023" s="37" t="s">
        <v>75</v>
      </c>
      <c r="P2023" s="37" t="s">
        <v>75</v>
      </c>
      <c r="Q2023" t="s">
        <v>3308</v>
      </c>
      <c r="R2023" t="s">
        <v>76</v>
      </c>
      <c r="S2023" s="42">
        <v>0</v>
      </c>
      <c r="T2023" s="37">
        <v>1</v>
      </c>
      <c r="U2023" s="83">
        <v>1</v>
      </c>
      <c r="V2023" s="45">
        <f>SUMIF(ResumenCotizacion!$C:$C,E2023,ResumenCotizacion!$P:$P)</f>
        <v>0</v>
      </c>
      <c r="W2023" s="75">
        <f>IF(H2023="USD",S2023*SolCotizacion!$J$18,S2023)</f>
        <v>0</v>
      </c>
      <c r="X2023" s="3">
        <f>ROUND(W2023/(1-VLOOKUP("Total porcentaje:",ResumenCotizacion!$F:$H,3,0)),2)</f>
        <v>0</v>
      </c>
      <c r="Y2023" s="3">
        <f t="shared" si="102"/>
        <v>0</v>
      </c>
    </row>
    <row r="2024" spans="1:25" ht="14.25" x14ac:dyDescent="0.2">
      <c r="A2024" s="18" t="str">
        <f t="shared" si="100"/>
        <v>Catalogo principalOPEN VALUE ENTIDADES NO CUALIFICADAS6PV-00004</v>
      </c>
      <c r="B2024" s="18" t="str">
        <f t="shared" si="101"/>
        <v>6PV-00004OPEN VALUE ENTIDADES NO CUALIFICADAS</v>
      </c>
      <c r="C2024"/>
      <c r="D2024" t="s">
        <v>122</v>
      </c>
      <c r="E2024" t="s">
        <v>3310</v>
      </c>
      <c r="F2024" s="37" t="s">
        <v>3196</v>
      </c>
      <c r="G2024" s="18" t="s">
        <v>122</v>
      </c>
      <c r="H2024" s="18" t="s">
        <v>125</v>
      </c>
      <c r="I2024" s="37" t="s">
        <v>75</v>
      </c>
      <c r="J2024" t="s">
        <v>3311</v>
      </c>
      <c r="K2024" t="s">
        <v>28</v>
      </c>
      <c r="L2024" t="s">
        <v>90</v>
      </c>
      <c r="M2024" t="s">
        <v>74</v>
      </c>
      <c r="N2024" s="37" t="s">
        <v>75</v>
      </c>
      <c r="O2024" s="37" t="s">
        <v>75</v>
      </c>
      <c r="P2024" s="37" t="s">
        <v>75</v>
      </c>
      <c r="Q2024" t="s">
        <v>3310</v>
      </c>
      <c r="R2024" t="s">
        <v>76</v>
      </c>
      <c r="S2024" s="42">
        <v>0</v>
      </c>
      <c r="T2024" s="37">
        <v>1</v>
      </c>
      <c r="U2024" s="83">
        <v>1</v>
      </c>
      <c r="V2024" s="45">
        <f>SUMIF(ResumenCotizacion!$C:$C,E2024,ResumenCotizacion!$P:$P)</f>
        <v>0</v>
      </c>
      <c r="W2024" s="75">
        <f>IF(H2024="USD",S2024*SolCotizacion!$J$18,S2024)</f>
        <v>0</v>
      </c>
      <c r="X2024" s="3">
        <f>ROUND(W2024/(1-VLOOKUP("Total porcentaje:",ResumenCotizacion!$F:$H,3,0)),2)</f>
        <v>0</v>
      </c>
      <c r="Y2024" s="3">
        <f t="shared" si="102"/>
        <v>0</v>
      </c>
    </row>
    <row r="2025" spans="1:25" ht="14.25" x14ac:dyDescent="0.2">
      <c r="A2025" s="18" t="str">
        <f t="shared" si="100"/>
        <v>Catalogo principalOPEN VALUE ENTIDADES NO CUALIFICADAS6VC-00979</v>
      </c>
      <c r="B2025" s="18" t="str">
        <f t="shared" si="101"/>
        <v>6VC-00979OPEN VALUE ENTIDADES NO CUALIFICADAS</v>
      </c>
      <c r="C2025"/>
      <c r="D2025" t="s">
        <v>122</v>
      </c>
      <c r="E2025" t="s">
        <v>3312</v>
      </c>
      <c r="F2025" s="37" t="s">
        <v>3196</v>
      </c>
      <c r="G2025" s="18" t="s">
        <v>122</v>
      </c>
      <c r="H2025" s="18" t="s">
        <v>125</v>
      </c>
      <c r="I2025" s="37" t="s">
        <v>75</v>
      </c>
      <c r="J2025" t="s">
        <v>3313</v>
      </c>
      <c r="K2025" t="s">
        <v>28</v>
      </c>
      <c r="L2025" t="s">
        <v>90</v>
      </c>
      <c r="M2025" t="s">
        <v>74</v>
      </c>
      <c r="N2025" s="37" t="s">
        <v>75</v>
      </c>
      <c r="O2025" s="37" t="s">
        <v>75</v>
      </c>
      <c r="P2025" s="37" t="s">
        <v>75</v>
      </c>
      <c r="Q2025" t="s">
        <v>3312</v>
      </c>
      <c r="R2025" t="s">
        <v>2153</v>
      </c>
      <c r="S2025" s="42">
        <v>324</v>
      </c>
      <c r="T2025" s="37">
        <v>1</v>
      </c>
      <c r="U2025" s="83">
        <v>1</v>
      </c>
      <c r="V2025" s="45">
        <f>SUMIF(ResumenCotizacion!$C:$C,E2025,ResumenCotizacion!$P:$P)</f>
        <v>0</v>
      </c>
      <c r="W2025" s="75">
        <f>IF(H2025="USD",S2025*SolCotizacion!$J$18,S2025)</f>
        <v>1337300.28</v>
      </c>
      <c r="X2025" s="3">
        <f>ROUND(W2025/(1-VLOOKUP("Total porcentaje:",ResumenCotizacion!$F:$H,3,0)),2)</f>
        <v>1337300.28</v>
      </c>
      <c r="Y2025" s="3">
        <f t="shared" si="102"/>
        <v>0</v>
      </c>
    </row>
    <row r="2026" spans="1:25" ht="14.25" x14ac:dyDescent="0.2">
      <c r="A2026" s="18" t="str">
        <f t="shared" si="100"/>
        <v>Catalogo principalOPEN VALUE ENTIDADES NO CUALIFICADAS6VC-00981</v>
      </c>
      <c r="B2026" s="18" t="str">
        <f t="shared" si="101"/>
        <v>6VC-00981OPEN VALUE ENTIDADES NO CUALIFICADAS</v>
      </c>
      <c r="C2026"/>
      <c r="D2026" t="s">
        <v>122</v>
      </c>
      <c r="E2026" t="s">
        <v>3314</v>
      </c>
      <c r="F2026" s="37" t="s">
        <v>3196</v>
      </c>
      <c r="G2026" s="18" t="s">
        <v>122</v>
      </c>
      <c r="H2026" s="18" t="s">
        <v>125</v>
      </c>
      <c r="I2026" s="37" t="s">
        <v>75</v>
      </c>
      <c r="J2026" t="s">
        <v>3315</v>
      </c>
      <c r="K2026" t="s">
        <v>28</v>
      </c>
      <c r="L2026" t="s">
        <v>90</v>
      </c>
      <c r="M2026" t="s">
        <v>74</v>
      </c>
      <c r="N2026" s="37" t="s">
        <v>75</v>
      </c>
      <c r="O2026" s="37" t="s">
        <v>75</v>
      </c>
      <c r="P2026" s="37" t="s">
        <v>75</v>
      </c>
      <c r="Q2026" t="s">
        <v>3314</v>
      </c>
      <c r="R2026" t="s">
        <v>2153</v>
      </c>
      <c r="S2026" s="42">
        <v>324</v>
      </c>
      <c r="T2026" s="37">
        <v>1</v>
      </c>
      <c r="U2026" s="83">
        <v>1</v>
      </c>
      <c r="V2026" s="45">
        <f>SUMIF(ResumenCotizacion!$C:$C,E2026,ResumenCotizacion!$P:$P)</f>
        <v>0</v>
      </c>
      <c r="W2026" s="75">
        <f>IF(H2026="USD",S2026*SolCotizacion!$J$18,S2026)</f>
        <v>1337300.28</v>
      </c>
      <c r="X2026" s="3">
        <f>ROUND(W2026/(1-VLOOKUP("Total porcentaje:",ResumenCotizacion!$F:$H,3,0)),2)</f>
        <v>1337300.28</v>
      </c>
      <c r="Y2026" s="3">
        <f t="shared" si="102"/>
        <v>0</v>
      </c>
    </row>
    <row r="2027" spans="1:25" ht="14.25" x14ac:dyDescent="0.2">
      <c r="A2027" s="18" t="str">
        <f t="shared" si="100"/>
        <v>Catalogo principalOPEN VALUE ENTIDADES NO CUALIFICADAS6VC-00983</v>
      </c>
      <c r="B2027" s="18" t="str">
        <f t="shared" si="101"/>
        <v>6VC-00983OPEN VALUE ENTIDADES NO CUALIFICADAS</v>
      </c>
      <c r="C2027"/>
      <c r="D2027" t="s">
        <v>122</v>
      </c>
      <c r="E2027" t="s">
        <v>3316</v>
      </c>
      <c r="F2027" s="37" t="s">
        <v>3196</v>
      </c>
      <c r="G2027" s="18" t="s">
        <v>122</v>
      </c>
      <c r="H2027" s="18" t="s">
        <v>125</v>
      </c>
      <c r="I2027" s="37" t="s">
        <v>75</v>
      </c>
      <c r="J2027" t="s">
        <v>3317</v>
      </c>
      <c r="K2027" t="s">
        <v>28</v>
      </c>
      <c r="L2027" t="s">
        <v>90</v>
      </c>
      <c r="M2027" t="s">
        <v>74</v>
      </c>
      <c r="N2027" s="37" t="s">
        <v>75</v>
      </c>
      <c r="O2027" s="37" t="s">
        <v>75</v>
      </c>
      <c r="P2027" s="37" t="s">
        <v>75</v>
      </c>
      <c r="Q2027" t="s">
        <v>3316</v>
      </c>
      <c r="R2027" t="s">
        <v>2153</v>
      </c>
      <c r="S2027" s="42">
        <v>141</v>
      </c>
      <c r="T2027" s="37">
        <v>1</v>
      </c>
      <c r="U2027" s="83">
        <v>1</v>
      </c>
      <c r="V2027" s="45">
        <f>SUMIF(ResumenCotizacion!$C:$C,E2027,ResumenCotizacion!$P:$P)</f>
        <v>0</v>
      </c>
      <c r="W2027" s="75">
        <f>IF(H2027="USD",S2027*SolCotizacion!$J$18,S2027)</f>
        <v>581973.27</v>
      </c>
      <c r="X2027" s="3">
        <f>ROUND(W2027/(1-VLOOKUP("Total porcentaje:",ResumenCotizacion!$F:$H,3,0)),2)</f>
        <v>581973.27</v>
      </c>
      <c r="Y2027" s="3">
        <f t="shared" si="102"/>
        <v>0</v>
      </c>
    </row>
    <row r="2028" spans="1:25" ht="14.25" x14ac:dyDescent="0.2">
      <c r="A2028" s="18" t="str">
        <f t="shared" si="100"/>
        <v>Catalogo principalOPEN VALUE ENTIDADES NO CUALIFICADAS6VC-00985</v>
      </c>
      <c r="B2028" s="18" t="str">
        <f t="shared" si="101"/>
        <v>6VC-00985OPEN VALUE ENTIDADES NO CUALIFICADAS</v>
      </c>
      <c r="C2028"/>
      <c r="D2028" t="s">
        <v>122</v>
      </c>
      <c r="E2028" t="s">
        <v>3318</v>
      </c>
      <c r="F2028" s="37" t="s">
        <v>3196</v>
      </c>
      <c r="G2028" s="18" t="s">
        <v>122</v>
      </c>
      <c r="H2028" s="18" t="s">
        <v>125</v>
      </c>
      <c r="I2028" s="37" t="s">
        <v>75</v>
      </c>
      <c r="J2028" t="s">
        <v>3319</v>
      </c>
      <c r="K2028" t="s">
        <v>28</v>
      </c>
      <c r="L2028" t="s">
        <v>90</v>
      </c>
      <c r="M2028" t="s">
        <v>74</v>
      </c>
      <c r="N2028" s="37" t="s">
        <v>75</v>
      </c>
      <c r="O2028" s="37" t="s">
        <v>75</v>
      </c>
      <c r="P2028" s="37" t="s">
        <v>75</v>
      </c>
      <c r="Q2028" t="s">
        <v>3318</v>
      </c>
      <c r="R2028" t="s">
        <v>2153</v>
      </c>
      <c r="S2028" s="42">
        <v>141</v>
      </c>
      <c r="T2028" s="37">
        <v>1</v>
      </c>
      <c r="U2028" s="83">
        <v>1</v>
      </c>
      <c r="V2028" s="45">
        <f>SUMIF(ResumenCotizacion!$C:$C,E2028,ResumenCotizacion!$P:$P)</f>
        <v>0</v>
      </c>
      <c r="W2028" s="75">
        <f>IF(H2028="USD",S2028*SolCotizacion!$J$18,S2028)</f>
        <v>581973.27</v>
      </c>
      <c r="X2028" s="3">
        <f>ROUND(W2028/(1-VLOOKUP("Total porcentaje:",ResumenCotizacion!$F:$H,3,0)),2)</f>
        <v>581973.27</v>
      </c>
      <c r="Y2028" s="3">
        <f t="shared" si="102"/>
        <v>0</v>
      </c>
    </row>
    <row r="2029" spans="1:25" ht="14.25" x14ac:dyDescent="0.2">
      <c r="A2029" s="18" t="str">
        <f t="shared" si="100"/>
        <v>Catalogo principalOPEN VALUE ENTIDADES NO CUALIFICADAS6XC-00162</v>
      </c>
      <c r="B2029" s="18" t="str">
        <f t="shared" si="101"/>
        <v>6XC-00162OPEN VALUE ENTIDADES NO CUALIFICADAS</v>
      </c>
      <c r="C2029"/>
      <c r="D2029" t="s">
        <v>122</v>
      </c>
      <c r="E2029" t="s">
        <v>3320</v>
      </c>
      <c r="F2029" s="37" t="s">
        <v>3196</v>
      </c>
      <c r="G2029" s="18" t="s">
        <v>122</v>
      </c>
      <c r="H2029" s="18" t="s">
        <v>125</v>
      </c>
      <c r="I2029" s="37" t="s">
        <v>75</v>
      </c>
      <c r="J2029" t="s">
        <v>3321</v>
      </c>
      <c r="K2029" t="s">
        <v>28</v>
      </c>
      <c r="L2029" t="s">
        <v>90</v>
      </c>
      <c r="M2029" t="s">
        <v>74</v>
      </c>
      <c r="N2029" s="37" t="s">
        <v>75</v>
      </c>
      <c r="O2029" s="37" t="s">
        <v>75</v>
      </c>
      <c r="P2029" s="37" t="s">
        <v>75</v>
      </c>
      <c r="Q2029" t="s">
        <v>3320</v>
      </c>
      <c r="R2029" t="s">
        <v>2153</v>
      </c>
      <c r="S2029" s="42">
        <v>32373</v>
      </c>
      <c r="T2029" s="37">
        <v>1</v>
      </c>
      <c r="U2029" s="83">
        <v>1</v>
      </c>
      <c r="V2029" s="45">
        <f>SUMIF(ResumenCotizacion!$C:$C,E2029,ResumenCotizacion!$P:$P)</f>
        <v>0</v>
      </c>
      <c r="W2029" s="75">
        <f>IF(H2029="USD",S2029*SolCotizacion!$J$18,S2029)</f>
        <v>133618586.31</v>
      </c>
      <c r="X2029" s="3">
        <f>ROUND(W2029/(1-VLOOKUP("Total porcentaje:",ResumenCotizacion!$F:$H,3,0)),2)</f>
        <v>133618586.31</v>
      </c>
      <c r="Y2029" s="3">
        <f t="shared" si="102"/>
        <v>0</v>
      </c>
    </row>
    <row r="2030" spans="1:25" ht="14.25" x14ac:dyDescent="0.2">
      <c r="A2030" s="18" t="str">
        <f t="shared" si="100"/>
        <v>Catalogo principalOPEN VALUE ENTIDADES NO CUALIFICADAS6XC-00164</v>
      </c>
      <c r="B2030" s="18" t="str">
        <f t="shared" si="101"/>
        <v>6XC-00164OPEN VALUE ENTIDADES NO CUALIFICADAS</v>
      </c>
      <c r="C2030"/>
      <c r="D2030" t="s">
        <v>122</v>
      </c>
      <c r="E2030" t="s">
        <v>3322</v>
      </c>
      <c r="F2030" s="37" t="s">
        <v>3196</v>
      </c>
      <c r="G2030" s="18" t="s">
        <v>122</v>
      </c>
      <c r="H2030" s="18" t="s">
        <v>125</v>
      </c>
      <c r="I2030" s="37" t="s">
        <v>75</v>
      </c>
      <c r="J2030" t="s">
        <v>3323</v>
      </c>
      <c r="K2030" t="s">
        <v>28</v>
      </c>
      <c r="L2030" t="s">
        <v>90</v>
      </c>
      <c r="M2030" t="s">
        <v>74</v>
      </c>
      <c r="N2030" s="37" t="s">
        <v>75</v>
      </c>
      <c r="O2030" s="37" t="s">
        <v>75</v>
      </c>
      <c r="P2030" s="37" t="s">
        <v>75</v>
      </c>
      <c r="Q2030" t="s">
        <v>3322</v>
      </c>
      <c r="R2030" t="s">
        <v>2153</v>
      </c>
      <c r="S2030" s="42">
        <v>13875</v>
      </c>
      <c r="T2030" s="37">
        <v>1</v>
      </c>
      <c r="U2030" s="83">
        <v>1</v>
      </c>
      <c r="V2030" s="45">
        <f>SUMIF(ResumenCotizacion!$C:$C,E2030,ResumenCotizacion!$P:$P)</f>
        <v>0</v>
      </c>
      <c r="W2030" s="75">
        <f>IF(H2030="USD",S2030*SolCotizacion!$J$18,S2030)</f>
        <v>57268646.25</v>
      </c>
      <c r="X2030" s="3">
        <f>ROUND(W2030/(1-VLOOKUP("Total porcentaje:",ResumenCotizacion!$F:$H,3,0)),2)</f>
        <v>57268646.25</v>
      </c>
      <c r="Y2030" s="3">
        <f t="shared" si="102"/>
        <v>0</v>
      </c>
    </row>
    <row r="2031" spans="1:25" ht="14.25" x14ac:dyDescent="0.2">
      <c r="A2031" s="18" t="str">
        <f t="shared" si="100"/>
        <v>Catalogo principalOPEN VALUE ENTIDADES NO CUALIFICADAS6YH-00242</v>
      </c>
      <c r="B2031" s="18" t="str">
        <f t="shared" si="101"/>
        <v>6YH-00242OPEN VALUE ENTIDADES NO CUALIFICADAS</v>
      </c>
      <c r="C2031"/>
      <c r="D2031" t="s">
        <v>122</v>
      </c>
      <c r="E2031" t="s">
        <v>3324</v>
      </c>
      <c r="F2031" s="37" t="s">
        <v>3196</v>
      </c>
      <c r="G2031" s="18" t="s">
        <v>122</v>
      </c>
      <c r="H2031" s="18" t="s">
        <v>125</v>
      </c>
      <c r="I2031" s="37" t="s">
        <v>75</v>
      </c>
      <c r="J2031" t="s">
        <v>3325</v>
      </c>
      <c r="K2031" t="s">
        <v>28</v>
      </c>
      <c r="L2031" t="s">
        <v>90</v>
      </c>
      <c r="M2031" t="s">
        <v>74</v>
      </c>
      <c r="N2031" s="37" t="s">
        <v>75</v>
      </c>
      <c r="O2031" s="37" t="s">
        <v>75</v>
      </c>
      <c r="P2031" s="37" t="s">
        <v>75</v>
      </c>
      <c r="Q2031" t="s">
        <v>3324</v>
      </c>
      <c r="R2031" t="s">
        <v>2153</v>
      </c>
      <c r="S2031" s="42">
        <v>42</v>
      </c>
      <c r="T2031" s="37">
        <v>1</v>
      </c>
      <c r="U2031" s="83">
        <v>1</v>
      </c>
      <c r="V2031" s="45">
        <f>SUMIF(ResumenCotizacion!$C:$C,E2031,ResumenCotizacion!$P:$P)</f>
        <v>0</v>
      </c>
      <c r="W2031" s="75">
        <f>IF(H2031="USD",S2031*SolCotizacion!$J$18,S2031)</f>
        <v>173353.74000000002</v>
      </c>
      <c r="X2031" s="3">
        <f>ROUND(W2031/(1-VLOOKUP("Total porcentaje:",ResumenCotizacion!$F:$H,3,0)),2)</f>
        <v>173353.74</v>
      </c>
      <c r="Y2031" s="3">
        <f t="shared" si="102"/>
        <v>0</v>
      </c>
    </row>
    <row r="2032" spans="1:25" ht="14.25" x14ac:dyDescent="0.2">
      <c r="A2032" s="18" t="str">
        <f t="shared" si="100"/>
        <v>Catalogo principalOPEN VALUE ENTIDADES NO CUALIFICADAS6YH-00290</v>
      </c>
      <c r="B2032" s="18" t="str">
        <f t="shared" si="101"/>
        <v>6YH-00290OPEN VALUE ENTIDADES NO CUALIFICADAS</v>
      </c>
      <c r="C2032"/>
      <c r="D2032" t="s">
        <v>122</v>
      </c>
      <c r="E2032" t="s">
        <v>3326</v>
      </c>
      <c r="F2032" s="37" t="s">
        <v>3196</v>
      </c>
      <c r="G2032" s="18" t="s">
        <v>122</v>
      </c>
      <c r="H2032" s="18" t="s">
        <v>125</v>
      </c>
      <c r="I2032" s="37" t="s">
        <v>75</v>
      </c>
      <c r="J2032" t="s">
        <v>3327</v>
      </c>
      <c r="K2032" t="s">
        <v>28</v>
      </c>
      <c r="L2032" t="s">
        <v>90</v>
      </c>
      <c r="M2032" t="s">
        <v>74</v>
      </c>
      <c r="N2032" s="37" t="s">
        <v>75</v>
      </c>
      <c r="O2032" s="37" t="s">
        <v>75</v>
      </c>
      <c r="P2032" s="37" t="s">
        <v>75</v>
      </c>
      <c r="Q2032" t="s">
        <v>3326</v>
      </c>
      <c r="R2032" t="s">
        <v>2153</v>
      </c>
      <c r="S2032" s="42">
        <v>90</v>
      </c>
      <c r="T2032" s="37">
        <v>1</v>
      </c>
      <c r="U2032" s="83">
        <v>1</v>
      </c>
      <c r="V2032" s="45">
        <f>SUMIF(ResumenCotizacion!$C:$C,E2032,ResumenCotizacion!$P:$P)</f>
        <v>0</v>
      </c>
      <c r="W2032" s="75">
        <f>IF(H2032="USD",S2032*SolCotizacion!$J$18,S2032)</f>
        <v>371472.30000000005</v>
      </c>
      <c r="X2032" s="3">
        <f>ROUND(W2032/(1-VLOOKUP("Total porcentaje:",ResumenCotizacion!$F:$H,3,0)),2)</f>
        <v>371472.3</v>
      </c>
      <c r="Y2032" s="3">
        <f t="shared" si="102"/>
        <v>0</v>
      </c>
    </row>
    <row r="2033" spans="1:25" ht="14.25" x14ac:dyDescent="0.2">
      <c r="A2033" s="18" t="str">
        <f t="shared" si="100"/>
        <v>Catalogo principalOPEN VALUE ENTIDADES NO CUALIFICADAS6ZH-00224</v>
      </c>
      <c r="B2033" s="18" t="str">
        <f t="shared" si="101"/>
        <v>6ZH-00224OPEN VALUE ENTIDADES NO CUALIFICADAS</v>
      </c>
      <c r="C2033"/>
      <c r="D2033" t="s">
        <v>122</v>
      </c>
      <c r="E2033" t="s">
        <v>3328</v>
      </c>
      <c r="F2033" s="37" t="s">
        <v>3196</v>
      </c>
      <c r="G2033" s="18" t="s">
        <v>122</v>
      </c>
      <c r="H2033" s="18" t="s">
        <v>125</v>
      </c>
      <c r="I2033" s="37" t="s">
        <v>75</v>
      </c>
      <c r="J2033" t="s">
        <v>3329</v>
      </c>
      <c r="K2033" t="s">
        <v>28</v>
      </c>
      <c r="L2033" t="s">
        <v>90</v>
      </c>
      <c r="M2033" t="s">
        <v>74</v>
      </c>
      <c r="N2033" s="37" t="s">
        <v>75</v>
      </c>
      <c r="O2033" s="37" t="s">
        <v>75</v>
      </c>
      <c r="P2033" s="37" t="s">
        <v>75</v>
      </c>
      <c r="Q2033" t="s">
        <v>3328</v>
      </c>
      <c r="R2033" t="s">
        <v>2153</v>
      </c>
      <c r="S2033" s="42">
        <v>78</v>
      </c>
      <c r="T2033" s="37">
        <v>1</v>
      </c>
      <c r="U2033" s="83">
        <v>1</v>
      </c>
      <c r="V2033" s="45">
        <f>SUMIF(ResumenCotizacion!$C:$C,E2033,ResumenCotizacion!$P:$P)</f>
        <v>0</v>
      </c>
      <c r="W2033" s="75">
        <f>IF(H2033="USD",S2033*SolCotizacion!$J$18,S2033)</f>
        <v>321942.66000000003</v>
      </c>
      <c r="X2033" s="3">
        <f>ROUND(W2033/(1-VLOOKUP("Total porcentaje:",ResumenCotizacion!$F:$H,3,0)),2)</f>
        <v>321942.65999999997</v>
      </c>
      <c r="Y2033" s="3">
        <f t="shared" si="102"/>
        <v>0</v>
      </c>
    </row>
    <row r="2034" spans="1:25" ht="14.25" x14ac:dyDescent="0.2">
      <c r="A2034" s="18" t="str">
        <f t="shared" si="100"/>
        <v>Catalogo principalOPEN VALUE ENTIDADES NO CUALIFICADAS6ZH-00226</v>
      </c>
      <c r="B2034" s="18" t="str">
        <f t="shared" si="101"/>
        <v>6ZH-00226OPEN VALUE ENTIDADES NO CUALIFICADAS</v>
      </c>
      <c r="C2034"/>
      <c r="D2034" t="s">
        <v>122</v>
      </c>
      <c r="E2034" t="s">
        <v>3330</v>
      </c>
      <c r="F2034" s="37" t="s">
        <v>3196</v>
      </c>
      <c r="G2034" s="18" t="s">
        <v>122</v>
      </c>
      <c r="H2034" s="18" t="s">
        <v>125</v>
      </c>
      <c r="I2034" s="37" t="s">
        <v>75</v>
      </c>
      <c r="J2034" t="s">
        <v>3331</v>
      </c>
      <c r="K2034" t="s">
        <v>28</v>
      </c>
      <c r="L2034" t="s">
        <v>90</v>
      </c>
      <c r="M2034" t="s">
        <v>74</v>
      </c>
      <c r="N2034" s="37" t="s">
        <v>75</v>
      </c>
      <c r="O2034" s="37" t="s">
        <v>75</v>
      </c>
      <c r="P2034" s="37" t="s">
        <v>75</v>
      </c>
      <c r="Q2034" t="s">
        <v>3330</v>
      </c>
      <c r="R2034" t="s">
        <v>2153</v>
      </c>
      <c r="S2034" s="42">
        <v>102</v>
      </c>
      <c r="T2034" s="37">
        <v>1</v>
      </c>
      <c r="U2034" s="83">
        <v>1</v>
      </c>
      <c r="V2034" s="45">
        <f>SUMIF(ResumenCotizacion!$C:$C,E2034,ResumenCotizacion!$P:$P)</f>
        <v>0</v>
      </c>
      <c r="W2034" s="75">
        <f>IF(H2034="USD",S2034*SolCotizacion!$J$18,S2034)</f>
        <v>421001.94</v>
      </c>
      <c r="X2034" s="3">
        <f>ROUND(W2034/(1-VLOOKUP("Total porcentaje:",ResumenCotizacion!$F:$H,3,0)),2)</f>
        <v>421001.94</v>
      </c>
      <c r="Y2034" s="3">
        <f t="shared" si="102"/>
        <v>0</v>
      </c>
    </row>
    <row r="2035" spans="1:25" ht="14.25" x14ac:dyDescent="0.2">
      <c r="A2035" s="18" t="str">
        <f t="shared" si="100"/>
        <v>Catalogo principalOPEN VALUE ENTIDADES NO CUALIFICADAS6ZH-00228</v>
      </c>
      <c r="B2035" s="18" t="str">
        <f t="shared" si="101"/>
        <v>6ZH-00228OPEN VALUE ENTIDADES NO CUALIFICADAS</v>
      </c>
      <c r="C2035"/>
      <c r="D2035" t="s">
        <v>122</v>
      </c>
      <c r="E2035" t="s">
        <v>3332</v>
      </c>
      <c r="F2035" s="37" t="s">
        <v>3196</v>
      </c>
      <c r="G2035" s="18" t="s">
        <v>122</v>
      </c>
      <c r="H2035" s="18" t="s">
        <v>125</v>
      </c>
      <c r="I2035" s="37" t="s">
        <v>75</v>
      </c>
      <c r="J2035" t="s">
        <v>3333</v>
      </c>
      <c r="K2035" t="s">
        <v>28</v>
      </c>
      <c r="L2035" t="s">
        <v>90</v>
      </c>
      <c r="M2035" t="s">
        <v>74</v>
      </c>
      <c r="N2035" s="37" t="s">
        <v>75</v>
      </c>
      <c r="O2035" s="37" t="s">
        <v>75</v>
      </c>
      <c r="P2035" s="37" t="s">
        <v>75</v>
      </c>
      <c r="Q2035" t="s">
        <v>3332</v>
      </c>
      <c r="R2035" t="s">
        <v>2153</v>
      </c>
      <c r="S2035" s="42">
        <v>36</v>
      </c>
      <c r="T2035" s="37">
        <v>1</v>
      </c>
      <c r="U2035" s="83">
        <v>1</v>
      </c>
      <c r="V2035" s="45">
        <f>SUMIF(ResumenCotizacion!$C:$C,E2035,ResumenCotizacion!$P:$P)</f>
        <v>0</v>
      </c>
      <c r="W2035" s="75">
        <f>IF(H2035="USD",S2035*SolCotizacion!$J$18,S2035)</f>
        <v>148588.92000000001</v>
      </c>
      <c r="X2035" s="3">
        <f>ROUND(W2035/(1-VLOOKUP("Total porcentaje:",ResumenCotizacion!$F:$H,3,0)),2)</f>
        <v>148588.92000000001</v>
      </c>
      <c r="Y2035" s="3">
        <f t="shared" si="102"/>
        <v>0</v>
      </c>
    </row>
    <row r="2036" spans="1:25" ht="14.25" x14ac:dyDescent="0.2">
      <c r="A2036" s="18" t="str">
        <f t="shared" si="100"/>
        <v>Catalogo principalOPEN VALUE ENTIDADES NO CUALIFICADAS6ZH-00230</v>
      </c>
      <c r="B2036" s="18" t="str">
        <f t="shared" si="101"/>
        <v>6ZH-00230OPEN VALUE ENTIDADES NO CUALIFICADAS</v>
      </c>
      <c r="C2036"/>
      <c r="D2036" t="s">
        <v>122</v>
      </c>
      <c r="E2036" t="s">
        <v>3334</v>
      </c>
      <c r="F2036" s="37" t="s">
        <v>3196</v>
      </c>
      <c r="G2036" s="18" t="s">
        <v>122</v>
      </c>
      <c r="H2036" s="18" t="s">
        <v>125</v>
      </c>
      <c r="I2036" s="37" t="s">
        <v>75</v>
      </c>
      <c r="J2036" t="s">
        <v>3335</v>
      </c>
      <c r="K2036" t="s">
        <v>28</v>
      </c>
      <c r="L2036" t="s">
        <v>90</v>
      </c>
      <c r="M2036" t="s">
        <v>74</v>
      </c>
      <c r="N2036" s="37" t="s">
        <v>75</v>
      </c>
      <c r="O2036" s="37" t="s">
        <v>75</v>
      </c>
      <c r="P2036" s="37" t="s">
        <v>75</v>
      </c>
      <c r="Q2036" t="s">
        <v>3334</v>
      </c>
      <c r="R2036" t="s">
        <v>2153</v>
      </c>
      <c r="S2036" s="42">
        <v>45</v>
      </c>
      <c r="T2036" s="37">
        <v>1</v>
      </c>
      <c r="U2036" s="83">
        <v>1</v>
      </c>
      <c r="V2036" s="45">
        <f>SUMIF(ResumenCotizacion!$C:$C,E2036,ResumenCotizacion!$P:$P)</f>
        <v>0</v>
      </c>
      <c r="W2036" s="75">
        <f>IF(H2036="USD",S2036*SolCotizacion!$J$18,S2036)</f>
        <v>185736.15000000002</v>
      </c>
      <c r="X2036" s="3">
        <f>ROUND(W2036/(1-VLOOKUP("Total porcentaje:",ResumenCotizacion!$F:$H,3,0)),2)</f>
        <v>185736.15</v>
      </c>
      <c r="Y2036" s="3">
        <f t="shared" si="102"/>
        <v>0</v>
      </c>
    </row>
    <row r="2037" spans="1:25" ht="14.25" x14ac:dyDescent="0.2">
      <c r="A2037" s="18" t="str">
        <f t="shared" si="100"/>
        <v>Catalogo principalOPEN VALUE ENTIDADES NO CUALIFICADAS76A-00389</v>
      </c>
      <c r="B2037" s="18" t="str">
        <f t="shared" si="101"/>
        <v>76A-00389OPEN VALUE ENTIDADES NO CUALIFICADAS</v>
      </c>
      <c r="C2037"/>
      <c r="D2037" t="s">
        <v>122</v>
      </c>
      <c r="E2037" t="s">
        <v>3336</v>
      </c>
      <c r="F2037" s="37" t="s">
        <v>3196</v>
      </c>
      <c r="G2037" s="18" t="s">
        <v>122</v>
      </c>
      <c r="H2037" s="18" t="s">
        <v>125</v>
      </c>
      <c r="I2037" s="37" t="s">
        <v>75</v>
      </c>
      <c r="J2037" t="s">
        <v>3337</v>
      </c>
      <c r="K2037" t="s">
        <v>28</v>
      </c>
      <c r="L2037" t="s">
        <v>90</v>
      </c>
      <c r="M2037" t="s">
        <v>74</v>
      </c>
      <c r="N2037" s="37" t="s">
        <v>75</v>
      </c>
      <c r="O2037" s="37" t="s">
        <v>75</v>
      </c>
      <c r="P2037" s="37" t="s">
        <v>75</v>
      </c>
      <c r="Q2037" t="s">
        <v>3336</v>
      </c>
      <c r="R2037" t="s">
        <v>2153</v>
      </c>
      <c r="S2037" s="42">
        <v>933</v>
      </c>
      <c r="T2037" s="37">
        <v>1</v>
      </c>
      <c r="U2037" s="83">
        <v>1</v>
      </c>
      <c r="V2037" s="45">
        <f>SUMIF(ResumenCotizacion!$C:$C,E2037,ResumenCotizacion!$P:$P)</f>
        <v>0</v>
      </c>
      <c r="W2037" s="75">
        <f>IF(H2037="USD",S2037*SolCotizacion!$J$18,S2037)</f>
        <v>3850929.5100000002</v>
      </c>
      <c r="X2037" s="3">
        <f>ROUND(W2037/(1-VLOOKUP("Total porcentaje:",ResumenCotizacion!$F:$H,3,0)),2)</f>
        <v>3850929.51</v>
      </c>
      <c r="Y2037" s="3">
        <f t="shared" si="102"/>
        <v>0</v>
      </c>
    </row>
    <row r="2038" spans="1:25" ht="14.25" x14ac:dyDescent="0.2">
      <c r="A2038" s="18" t="str">
        <f t="shared" si="100"/>
        <v>Catalogo principalOPEN VALUE ENTIDADES NO CUALIFICADAS76A-00391</v>
      </c>
      <c r="B2038" s="18" t="str">
        <f t="shared" si="101"/>
        <v>76A-00391OPEN VALUE ENTIDADES NO CUALIFICADAS</v>
      </c>
      <c r="C2038"/>
      <c r="D2038" t="s">
        <v>122</v>
      </c>
      <c r="E2038" t="s">
        <v>3338</v>
      </c>
      <c r="F2038" s="37" t="s">
        <v>3196</v>
      </c>
      <c r="G2038" s="18" t="s">
        <v>122</v>
      </c>
      <c r="H2038" s="18" t="s">
        <v>125</v>
      </c>
      <c r="I2038" s="37" t="s">
        <v>75</v>
      </c>
      <c r="J2038" t="s">
        <v>3339</v>
      </c>
      <c r="K2038" t="s">
        <v>28</v>
      </c>
      <c r="L2038" t="s">
        <v>90</v>
      </c>
      <c r="M2038" t="s">
        <v>74</v>
      </c>
      <c r="N2038" s="37" t="s">
        <v>75</v>
      </c>
      <c r="O2038" s="37" t="s">
        <v>75</v>
      </c>
      <c r="P2038" s="37" t="s">
        <v>75</v>
      </c>
      <c r="Q2038" t="s">
        <v>3338</v>
      </c>
      <c r="R2038" t="s">
        <v>2153</v>
      </c>
      <c r="S2038" s="42">
        <v>1206</v>
      </c>
      <c r="T2038" s="37">
        <v>1</v>
      </c>
      <c r="U2038" s="83">
        <v>1</v>
      </c>
      <c r="V2038" s="45">
        <f>SUMIF(ResumenCotizacion!$C:$C,E2038,ResumenCotizacion!$P:$P)</f>
        <v>0</v>
      </c>
      <c r="W2038" s="75">
        <f>IF(H2038="USD",S2038*SolCotizacion!$J$18,S2038)</f>
        <v>4977728.82</v>
      </c>
      <c r="X2038" s="3">
        <f>ROUND(W2038/(1-VLOOKUP("Total porcentaje:",ResumenCotizacion!$F:$H,3,0)),2)</f>
        <v>4977728.82</v>
      </c>
      <c r="Y2038" s="3">
        <f t="shared" si="102"/>
        <v>0</v>
      </c>
    </row>
    <row r="2039" spans="1:25" ht="14.25" x14ac:dyDescent="0.2">
      <c r="A2039" s="18" t="str">
        <f t="shared" si="100"/>
        <v>Catalogo principalOPEN VALUE ENTIDADES NO CUALIFICADAS76A-00393</v>
      </c>
      <c r="B2039" s="18" t="str">
        <f t="shared" si="101"/>
        <v>76A-00393OPEN VALUE ENTIDADES NO CUALIFICADAS</v>
      </c>
      <c r="C2039"/>
      <c r="D2039" t="s">
        <v>122</v>
      </c>
      <c r="E2039" t="s">
        <v>3340</v>
      </c>
      <c r="F2039" s="37" t="s">
        <v>3196</v>
      </c>
      <c r="G2039" s="18" t="s">
        <v>122</v>
      </c>
      <c r="H2039" s="18" t="s">
        <v>125</v>
      </c>
      <c r="I2039" s="37" t="s">
        <v>75</v>
      </c>
      <c r="J2039" t="s">
        <v>3341</v>
      </c>
      <c r="K2039" t="s">
        <v>28</v>
      </c>
      <c r="L2039" t="s">
        <v>90</v>
      </c>
      <c r="M2039" t="s">
        <v>74</v>
      </c>
      <c r="N2039" s="37" t="s">
        <v>75</v>
      </c>
      <c r="O2039" s="37" t="s">
        <v>75</v>
      </c>
      <c r="P2039" s="37" t="s">
        <v>75</v>
      </c>
      <c r="Q2039" t="s">
        <v>3340</v>
      </c>
      <c r="R2039" t="s">
        <v>2153</v>
      </c>
      <c r="S2039" s="42">
        <v>443</v>
      </c>
      <c r="T2039" s="37">
        <v>1</v>
      </c>
      <c r="U2039" s="83">
        <v>1</v>
      </c>
      <c r="V2039" s="45">
        <f>SUMIF(ResumenCotizacion!$C:$C,E2039,ResumenCotizacion!$P:$P)</f>
        <v>0</v>
      </c>
      <c r="W2039" s="75">
        <f>IF(H2039="USD",S2039*SolCotizacion!$J$18,S2039)</f>
        <v>1828469.2100000002</v>
      </c>
      <c r="X2039" s="3">
        <f>ROUND(W2039/(1-VLOOKUP("Total porcentaje:",ResumenCotizacion!$F:$H,3,0)),2)</f>
        <v>1828469.21</v>
      </c>
      <c r="Y2039" s="3">
        <f t="shared" si="102"/>
        <v>0</v>
      </c>
    </row>
    <row r="2040" spans="1:25" ht="14.25" x14ac:dyDescent="0.2">
      <c r="A2040" s="18" t="str">
        <f t="shared" si="100"/>
        <v>Catalogo principalOPEN VALUE ENTIDADES NO CUALIFICADAS76A-00395</v>
      </c>
      <c r="B2040" s="18" t="str">
        <f t="shared" si="101"/>
        <v>76A-00395OPEN VALUE ENTIDADES NO CUALIFICADAS</v>
      </c>
      <c r="C2040"/>
      <c r="D2040" t="s">
        <v>122</v>
      </c>
      <c r="E2040" t="s">
        <v>3342</v>
      </c>
      <c r="F2040" s="37" t="s">
        <v>3196</v>
      </c>
      <c r="G2040" s="18" t="s">
        <v>122</v>
      </c>
      <c r="H2040" s="18" t="s">
        <v>125</v>
      </c>
      <c r="I2040" s="37" t="s">
        <v>75</v>
      </c>
      <c r="J2040" t="s">
        <v>3343</v>
      </c>
      <c r="K2040" t="s">
        <v>28</v>
      </c>
      <c r="L2040" t="s">
        <v>90</v>
      </c>
      <c r="M2040" t="s">
        <v>74</v>
      </c>
      <c r="N2040" s="37" t="s">
        <v>75</v>
      </c>
      <c r="O2040" s="37" t="s">
        <v>75</v>
      </c>
      <c r="P2040" s="37" t="s">
        <v>75</v>
      </c>
      <c r="Q2040" t="s">
        <v>3342</v>
      </c>
      <c r="R2040" t="s">
        <v>2153</v>
      </c>
      <c r="S2040" s="42">
        <v>575</v>
      </c>
      <c r="T2040" s="37">
        <v>1</v>
      </c>
      <c r="U2040" s="83">
        <v>1</v>
      </c>
      <c r="V2040" s="45">
        <f>SUMIF(ResumenCotizacion!$C:$C,E2040,ResumenCotizacion!$P:$P)</f>
        <v>0</v>
      </c>
      <c r="W2040" s="75">
        <f>IF(H2040="USD",S2040*SolCotizacion!$J$18,S2040)</f>
        <v>2373295.25</v>
      </c>
      <c r="X2040" s="3">
        <f>ROUND(W2040/(1-VLOOKUP("Total porcentaje:",ResumenCotizacion!$F:$H,3,0)),2)</f>
        <v>2373295.25</v>
      </c>
      <c r="Y2040" s="3">
        <f t="shared" si="102"/>
        <v>0</v>
      </c>
    </row>
    <row r="2041" spans="1:25" ht="14.25" x14ac:dyDescent="0.2">
      <c r="A2041" s="18" t="str">
        <f t="shared" si="100"/>
        <v>Catalogo principalOPEN VALUE ENTIDADES NO CUALIFICADAS76A-00397</v>
      </c>
      <c r="B2041" s="18" t="str">
        <f t="shared" si="101"/>
        <v>76A-00397OPEN VALUE ENTIDADES NO CUALIFICADAS</v>
      </c>
      <c r="C2041"/>
      <c r="D2041" t="s">
        <v>122</v>
      </c>
      <c r="E2041" t="s">
        <v>3344</v>
      </c>
      <c r="F2041" s="37" t="s">
        <v>3196</v>
      </c>
      <c r="G2041" s="18" t="s">
        <v>122</v>
      </c>
      <c r="H2041" s="18" t="s">
        <v>125</v>
      </c>
      <c r="I2041" s="37" t="s">
        <v>75</v>
      </c>
      <c r="J2041" t="s">
        <v>3345</v>
      </c>
      <c r="K2041" t="s">
        <v>28</v>
      </c>
      <c r="L2041" t="s">
        <v>90</v>
      </c>
      <c r="M2041" t="s">
        <v>74</v>
      </c>
      <c r="N2041" s="37" t="s">
        <v>75</v>
      </c>
      <c r="O2041" s="37" t="s">
        <v>75</v>
      </c>
      <c r="P2041" s="37" t="s">
        <v>75</v>
      </c>
      <c r="Q2041" t="s">
        <v>3344</v>
      </c>
      <c r="R2041" t="s">
        <v>2153</v>
      </c>
      <c r="S2041" s="42">
        <v>541</v>
      </c>
      <c r="T2041" s="37">
        <v>1</v>
      </c>
      <c r="U2041" s="83">
        <v>1</v>
      </c>
      <c r="V2041" s="45">
        <f>SUMIF(ResumenCotizacion!$C:$C,E2041,ResumenCotizacion!$P:$P)</f>
        <v>0</v>
      </c>
      <c r="W2041" s="75">
        <f>IF(H2041="USD",S2041*SolCotizacion!$J$18,S2041)</f>
        <v>2232961.27</v>
      </c>
      <c r="X2041" s="3">
        <f>ROUND(W2041/(1-VLOOKUP("Total porcentaje:",ResumenCotizacion!$F:$H,3,0)),2)</f>
        <v>2232961.27</v>
      </c>
      <c r="Y2041" s="3">
        <f t="shared" si="102"/>
        <v>0</v>
      </c>
    </row>
    <row r="2042" spans="1:25" ht="14.25" x14ac:dyDescent="0.2">
      <c r="A2042" s="18" t="str">
        <f t="shared" si="100"/>
        <v>Catalogo principalOPEN VALUE ENTIDADES NO CUALIFICADAS76A-00399</v>
      </c>
      <c r="B2042" s="18" t="str">
        <f t="shared" si="101"/>
        <v>76A-00399OPEN VALUE ENTIDADES NO CUALIFICADAS</v>
      </c>
      <c r="C2042"/>
      <c r="D2042" t="s">
        <v>122</v>
      </c>
      <c r="E2042" t="s">
        <v>3346</v>
      </c>
      <c r="F2042" s="37" t="s">
        <v>3196</v>
      </c>
      <c r="G2042" s="18" t="s">
        <v>122</v>
      </c>
      <c r="H2042" s="18" t="s">
        <v>125</v>
      </c>
      <c r="I2042" s="37" t="s">
        <v>75</v>
      </c>
      <c r="J2042" t="s">
        <v>3347</v>
      </c>
      <c r="K2042" t="s">
        <v>28</v>
      </c>
      <c r="L2042" t="s">
        <v>90</v>
      </c>
      <c r="M2042" t="s">
        <v>74</v>
      </c>
      <c r="N2042" s="37" t="s">
        <v>75</v>
      </c>
      <c r="O2042" s="37" t="s">
        <v>75</v>
      </c>
      <c r="P2042" s="37" t="s">
        <v>75</v>
      </c>
      <c r="Q2042" t="s">
        <v>3346</v>
      </c>
      <c r="R2042" t="s">
        <v>2153</v>
      </c>
      <c r="S2042" s="42">
        <v>702</v>
      </c>
      <c r="T2042" s="37">
        <v>1</v>
      </c>
      <c r="U2042" s="83">
        <v>1</v>
      </c>
      <c r="V2042" s="45">
        <f>SUMIF(ResumenCotizacion!$C:$C,E2042,ResumenCotizacion!$P:$P)</f>
        <v>0</v>
      </c>
      <c r="W2042" s="75">
        <f>IF(H2042="USD",S2042*SolCotizacion!$J$18,S2042)</f>
        <v>2897483.9400000004</v>
      </c>
      <c r="X2042" s="3">
        <f>ROUND(W2042/(1-VLOOKUP("Total porcentaje:",ResumenCotizacion!$F:$H,3,0)),2)</f>
        <v>2897483.94</v>
      </c>
      <c r="Y2042" s="3">
        <f t="shared" si="102"/>
        <v>0</v>
      </c>
    </row>
    <row r="2043" spans="1:25" ht="14.25" x14ac:dyDescent="0.2">
      <c r="A2043" s="18" t="str">
        <f t="shared" si="100"/>
        <v>Catalogo principalOPEN VALUE ENTIDADES NO CUALIFICADAS76A-00744</v>
      </c>
      <c r="B2043" s="18" t="str">
        <f t="shared" si="101"/>
        <v>76A-00744OPEN VALUE ENTIDADES NO CUALIFICADAS</v>
      </c>
      <c r="C2043"/>
      <c r="D2043" t="s">
        <v>122</v>
      </c>
      <c r="E2043" t="s">
        <v>3348</v>
      </c>
      <c r="F2043" s="37" t="s">
        <v>3196</v>
      </c>
      <c r="G2043" s="18" t="s">
        <v>122</v>
      </c>
      <c r="H2043" s="18" t="s">
        <v>125</v>
      </c>
      <c r="I2043" s="37" t="s">
        <v>75</v>
      </c>
      <c r="J2043" t="s">
        <v>3349</v>
      </c>
      <c r="K2043" t="s">
        <v>28</v>
      </c>
      <c r="L2043" t="s">
        <v>90</v>
      </c>
      <c r="M2043" t="s">
        <v>74</v>
      </c>
      <c r="N2043" s="37" t="s">
        <v>75</v>
      </c>
      <c r="O2043" s="37" t="s">
        <v>75</v>
      </c>
      <c r="P2043" s="37" t="s">
        <v>75</v>
      </c>
      <c r="Q2043" t="s">
        <v>3348</v>
      </c>
      <c r="R2043" t="s">
        <v>2153</v>
      </c>
      <c r="S2043" s="42">
        <v>1131</v>
      </c>
      <c r="T2043" s="37">
        <v>1</v>
      </c>
      <c r="U2043" s="83">
        <v>1</v>
      </c>
      <c r="V2043" s="45">
        <f>SUMIF(ResumenCotizacion!$C:$C,E2043,ResumenCotizacion!$P:$P)</f>
        <v>0</v>
      </c>
      <c r="W2043" s="75">
        <f>IF(H2043="USD",S2043*SolCotizacion!$J$18,S2043)</f>
        <v>4668168.57</v>
      </c>
      <c r="X2043" s="3">
        <f>ROUND(W2043/(1-VLOOKUP("Total porcentaje:",ResumenCotizacion!$F:$H,3,0)),2)</f>
        <v>4668168.57</v>
      </c>
      <c r="Y2043" s="3">
        <f t="shared" si="102"/>
        <v>0</v>
      </c>
    </row>
    <row r="2044" spans="1:25" ht="14.25" x14ac:dyDescent="0.2">
      <c r="A2044" s="18" t="str">
        <f t="shared" si="100"/>
        <v>Catalogo principalOPEN VALUE ENTIDADES NO CUALIFICADAS76A-00745</v>
      </c>
      <c r="B2044" s="18" t="str">
        <f t="shared" si="101"/>
        <v>76A-00745OPEN VALUE ENTIDADES NO CUALIFICADAS</v>
      </c>
      <c r="C2044"/>
      <c r="D2044" t="s">
        <v>122</v>
      </c>
      <c r="E2044" t="s">
        <v>3350</v>
      </c>
      <c r="F2044" s="37" t="s">
        <v>3196</v>
      </c>
      <c r="G2044" s="18" t="s">
        <v>122</v>
      </c>
      <c r="H2044" s="18" t="s">
        <v>125</v>
      </c>
      <c r="I2044" s="37" t="s">
        <v>75</v>
      </c>
      <c r="J2044" t="s">
        <v>3351</v>
      </c>
      <c r="K2044" t="s">
        <v>28</v>
      </c>
      <c r="L2044" t="s">
        <v>90</v>
      </c>
      <c r="M2044" t="s">
        <v>74</v>
      </c>
      <c r="N2044" s="37" t="s">
        <v>75</v>
      </c>
      <c r="O2044" s="37" t="s">
        <v>75</v>
      </c>
      <c r="P2044" s="37" t="s">
        <v>75</v>
      </c>
      <c r="Q2044" t="s">
        <v>3350</v>
      </c>
      <c r="R2044" t="s">
        <v>2153</v>
      </c>
      <c r="S2044" s="42">
        <v>1461</v>
      </c>
      <c r="T2044" s="37">
        <v>1</v>
      </c>
      <c r="U2044" s="83">
        <v>1</v>
      </c>
      <c r="V2044" s="45">
        <f>SUMIF(ResumenCotizacion!$C:$C,E2044,ResumenCotizacion!$P:$P)</f>
        <v>0</v>
      </c>
      <c r="W2044" s="75">
        <f>IF(H2044="USD",S2044*SolCotizacion!$J$18,S2044)</f>
        <v>6030233.6699999999</v>
      </c>
      <c r="X2044" s="3">
        <f>ROUND(W2044/(1-VLOOKUP("Total porcentaje:",ResumenCotizacion!$F:$H,3,0)),2)</f>
        <v>6030233.6699999999</v>
      </c>
      <c r="Y2044" s="3">
        <f t="shared" si="102"/>
        <v>0</v>
      </c>
    </row>
    <row r="2045" spans="1:25" ht="14.25" x14ac:dyDescent="0.2">
      <c r="A2045" s="18" t="str">
        <f t="shared" si="100"/>
        <v>Catalogo principalOPEN VALUE ENTIDADES NO CUALIFICADAS76A-00746</v>
      </c>
      <c r="B2045" s="18" t="str">
        <f t="shared" si="101"/>
        <v>76A-00746OPEN VALUE ENTIDADES NO CUALIFICADAS</v>
      </c>
      <c r="C2045"/>
      <c r="D2045" t="s">
        <v>122</v>
      </c>
      <c r="E2045" t="s">
        <v>3352</v>
      </c>
      <c r="F2045" s="37" t="s">
        <v>3196</v>
      </c>
      <c r="G2045" s="18" t="s">
        <v>122</v>
      </c>
      <c r="H2045" s="18" t="s">
        <v>125</v>
      </c>
      <c r="I2045" s="37" t="s">
        <v>75</v>
      </c>
      <c r="J2045" t="s">
        <v>3353</v>
      </c>
      <c r="K2045" t="s">
        <v>28</v>
      </c>
      <c r="L2045" t="s">
        <v>90</v>
      </c>
      <c r="M2045" t="s">
        <v>74</v>
      </c>
      <c r="N2045" s="37" t="s">
        <v>75</v>
      </c>
      <c r="O2045" s="37" t="s">
        <v>75</v>
      </c>
      <c r="P2045" s="37" t="s">
        <v>75</v>
      </c>
      <c r="Q2045" t="s">
        <v>3352</v>
      </c>
      <c r="R2045" t="s">
        <v>2153</v>
      </c>
      <c r="S2045" s="42">
        <v>587</v>
      </c>
      <c r="T2045" s="37">
        <v>1</v>
      </c>
      <c r="U2045" s="83">
        <v>1</v>
      </c>
      <c r="V2045" s="45">
        <f>SUMIF(ResumenCotizacion!$C:$C,E2045,ResumenCotizacion!$P:$P)</f>
        <v>0</v>
      </c>
      <c r="W2045" s="75">
        <f>IF(H2045="USD",S2045*SolCotizacion!$J$18,S2045)</f>
        <v>2422824.89</v>
      </c>
      <c r="X2045" s="3">
        <f>ROUND(W2045/(1-VLOOKUP("Total porcentaje:",ResumenCotizacion!$F:$H,3,0)),2)</f>
        <v>2422824.89</v>
      </c>
      <c r="Y2045" s="3">
        <f t="shared" si="102"/>
        <v>0</v>
      </c>
    </row>
    <row r="2046" spans="1:25" ht="14.25" x14ac:dyDescent="0.2">
      <c r="A2046" s="18" t="str">
        <f t="shared" si="100"/>
        <v>Catalogo principalOPEN VALUE ENTIDADES NO CUALIFICADAS76A-00747</v>
      </c>
      <c r="B2046" s="18" t="str">
        <f t="shared" si="101"/>
        <v>76A-00747OPEN VALUE ENTIDADES NO CUALIFICADAS</v>
      </c>
      <c r="C2046"/>
      <c r="D2046" t="s">
        <v>122</v>
      </c>
      <c r="E2046" t="s">
        <v>3354</v>
      </c>
      <c r="F2046" s="37" t="s">
        <v>3196</v>
      </c>
      <c r="G2046" s="18" t="s">
        <v>122</v>
      </c>
      <c r="H2046" s="18" t="s">
        <v>125</v>
      </c>
      <c r="I2046" s="37" t="s">
        <v>75</v>
      </c>
      <c r="J2046" t="s">
        <v>3355</v>
      </c>
      <c r="K2046" t="s">
        <v>28</v>
      </c>
      <c r="L2046" t="s">
        <v>90</v>
      </c>
      <c r="M2046" t="s">
        <v>74</v>
      </c>
      <c r="N2046" s="37" t="s">
        <v>75</v>
      </c>
      <c r="O2046" s="37" t="s">
        <v>75</v>
      </c>
      <c r="P2046" s="37" t="s">
        <v>75</v>
      </c>
      <c r="Q2046" t="s">
        <v>3354</v>
      </c>
      <c r="R2046" t="s">
        <v>2153</v>
      </c>
      <c r="S2046" s="42">
        <v>761</v>
      </c>
      <c r="T2046" s="37">
        <v>1</v>
      </c>
      <c r="U2046" s="83">
        <v>1</v>
      </c>
      <c r="V2046" s="45">
        <f>SUMIF(ResumenCotizacion!$C:$C,E2046,ResumenCotizacion!$P:$P)</f>
        <v>0</v>
      </c>
      <c r="W2046" s="75">
        <f>IF(H2046="USD",S2046*SolCotizacion!$J$18,S2046)</f>
        <v>3141004.6700000004</v>
      </c>
      <c r="X2046" s="3">
        <f>ROUND(W2046/(1-VLOOKUP("Total porcentaje:",ResumenCotizacion!$F:$H,3,0)),2)</f>
        <v>3141004.67</v>
      </c>
      <c r="Y2046" s="3">
        <f t="shared" si="102"/>
        <v>0</v>
      </c>
    </row>
    <row r="2047" spans="1:25" ht="14.25" x14ac:dyDescent="0.2">
      <c r="A2047" s="18" t="str">
        <f t="shared" si="100"/>
        <v>Catalogo principalOPEN VALUE ENTIDADES NO CUALIFICADAS76A-00748</v>
      </c>
      <c r="B2047" s="18" t="str">
        <f t="shared" si="101"/>
        <v>76A-00748OPEN VALUE ENTIDADES NO CUALIFICADAS</v>
      </c>
      <c r="C2047"/>
      <c r="D2047" t="s">
        <v>122</v>
      </c>
      <c r="E2047" t="s">
        <v>3356</v>
      </c>
      <c r="F2047" s="37" t="s">
        <v>3196</v>
      </c>
      <c r="G2047" s="18" t="s">
        <v>122</v>
      </c>
      <c r="H2047" s="18" t="s">
        <v>125</v>
      </c>
      <c r="I2047" s="37" t="s">
        <v>75</v>
      </c>
      <c r="J2047" t="s">
        <v>3357</v>
      </c>
      <c r="K2047" t="s">
        <v>28</v>
      </c>
      <c r="L2047" t="s">
        <v>90</v>
      </c>
      <c r="M2047" t="s">
        <v>74</v>
      </c>
      <c r="N2047" s="37" t="s">
        <v>75</v>
      </c>
      <c r="O2047" s="37" t="s">
        <v>75</v>
      </c>
      <c r="P2047" s="37" t="s">
        <v>75</v>
      </c>
      <c r="Q2047" t="s">
        <v>3356</v>
      </c>
      <c r="R2047" t="s">
        <v>2153</v>
      </c>
      <c r="S2047" s="42">
        <v>570</v>
      </c>
      <c r="T2047" s="37">
        <v>1</v>
      </c>
      <c r="U2047" s="83">
        <v>1</v>
      </c>
      <c r="V2047" s="45">
        <f>SUMIF(ResumenCotizacion!$C:$C,E2047,ResumenCotizacion!$P:$P)</f>
        <v>0</v>
      </c>
      <c r="W2047" s="75">
        <f>IF(H2047="USD",S2047*SolCotizacion!$J$18,S2047)</f>
        <v>2352657.9000000004</v>
      </c>
      <c r="X2047" s="3">
        <f>ROUND(W2047/(1-VLOOKUP("Total porcentaje:",ResumenCotizacion!$F:$H,3,0)),2)</f>
        <v>2352657.9</v>
      </c>
      <c r="Y2047" s="3">
        <f t="shared" si="102"/>
        <v>0</v>
      </c>
    </row>
    <row r="2048" spans="1:25" ht="14.25" x14ac:dyDescent="0.2">
      <c r="A2048" s="18" t="str">
        <f t="shared" si="100"/>
        <v>Catalogo principalOPEN VALUE ENTIDADES NO CUALIFICADAS76A-00749</v>
      </c>
      <c r="B2048" s="18" t="str">
        <f t="shared" si="101"/>
        <v>76A-00749OPEN VALUE ENTIDADES NO CUALIFICADAS</v>
      </c>
      <c r="C2048"/>
      <c r="D2048" t="s">
        <v>122</v>
      </c>
      <c r="E2048" t="s">
        <v>3358</v>
      </c>
      <c r="F2048" s="37" t="s">
        <v>3196</v>
      </c>
      <c r="G2048" s="18" t="s">
        <v>122</v>
      </c>
      <c r="H2048" s="18" t="s">
        <v>125</v>
      </c>
      <c r="I2048" s="37" t="s">
        <v>75</v>
      </c>
      <c r="J2048" t="s">
        <v>3359</v>
      </c>
      <c r="K2048" t="s">
        <v>28</v>
      </c>
      <c r="L2048" t="s">
        <v>90</v>
      </c>
      <c r="M2048" t="s">
        <v>74</v>
      </c>
      <c r="N2048" s="37" t="s">
        <v>75</v>
      </c>
      <c r="O2048" s="37" t="s">
        <v>75</v>
      </c>
      <c r="P2048" s="37" t="s">
        <v>75</v>
      </c>
      <c r="Q2048" t="s">
        <v>3358</v>
      </c>
      <c r="R2048" t="s">
        <v>2153</v>
      </c>
      <c r="S2048" s="42">
        <v>738</v>
      </c>
      <c r="T2048" s="37">
        <v>1</v>
      </c>
      <c r="U2048" s="83">
        <v>1</v>
      </c>
      <c r="V2048" s="45">
        <f>SUMIF(ResumenCotizacion!$C:$C,E2048,ResumenCotizacion!$P:$P)</f>
        <v>0</v>
      </c>
      <c r="W2048" s="75">
        <f>IF(H2048="USD",S2048*SolCotizacion!$J$18,S2048)</f>
        <v>3046072.8600000003</v>
      </c>
      <c r="X2048" s="3">
        <f>ROUND(W2048/(1-VLOOKUP("Total porcentaje:",ResumenCotizacion!$F:$H,3,0)),2)</f>
        <v>3046072.86</v>
      </c>
      <c r="Y2048" s="3">
        <f t="shared" si="102"/>
        <v>0</v>
      </c>
    </row>
    <row r="2049" spans="1:25" ht="14.25" x14ac:dyDescent="0.2">
      <c r="A2049" s="18" t="str">
        <f t="shared" si="100"/>
        <v>Catalogo principalOPEN VALUE ENTIDADES NO CUALIFICADAS76N-01177</v>
      </c>
      <c r="B2049" s="18" t="str">
        <f t="shared" si="101"/>
        <v>76N-01177OPEN VALUE ENTIDADES NO CUALIFICADAS</v>
      </c>
      <c r="C2049"/>
      <c r="D2049" t="s">
        <v>122</v>
      </c>
      <c r="E2049" t="s">
        <v>3360</v>
      </c>
      <c r="F2049" s="37" t="s">
        <v>3196</v>
      </c>
      <c r="G2049" s="18" t="s">
        <v>122</v>
      </c>
      <c r="H2049" s="18" t="s">
        <v>125</v>
      </c>
      <c r="I2049" s="37" t="s">
        <v>75</v>
      </c>
      <c r="J2049" t="s">
        <v>3361</v>
      </c>
      <c r="K2049" t="s">
        <v>28</v>
      </c>
      <c r="L2049" t="s">
        <v>90</v>
      </c>
      <c r="M2049" t="s">
        <v>74</v>
      </c>
      <c r="N2049" s="37" t="s">
        <v>75</v>
      </c>
      <c r="O2049" s="37" t="s">
        <v>75</v>
      </c>
      <c r="P2049" s="37" t="s">
        <v>75</v>
      </c>
      <c r="Q2049" t="s">
        <v>3360</v>
      </c>
      <c r="R2049" t="s">
        <v>2153</v>
      </c>
      <c r="S2049" s="42">
        <v>204</v>
      </c>
      <c r="T2049" s="37">
        <v>1</v>
      </c>
      <c r="U2049" s="83">
        <v>1</v>
      </c>
      <c r="V2049" s="45">
        <f>SUMIF(ResumenCotizacion!$C:$C,E2049,ResumenCotizacion!$P:$P)</f>
        <v>0</v>
      </c>
      <c r="W2049" s="75">
        <f>IF(H2049="USD",S2049*SolCotizacion!$J$18,S2049)</f>
        <v>842003.88</v>
      </c>
      <c r="X2049" s="3">
        <f>ROUND(W2049/(1-VLOOKUP("Total porcentaje:",ResumenCotizacion!$F:$H,3,0)),2)</f>
        <v>842003.88</v>
      </c>
      <c r="Y2049" s="3">
        <f t="shared" si="102"/>
        <v>0</v>
      </c>
    </row>
    <row r="2050" spans="1:25" ht="14.25" x14ac:dyDescent="0.2">
      <c r="A2050" s="18" t="str">
        <f t="shared" ref="A2050:A2113" si="103">D2050&amp;F2050&amp;E2050</f>
        <v>Catalogo principalOPEN VALUE ENTIDADES NO CUALIFICADAS76N-01575</v>
      </c>
      <c r="B2050" s="18" t="str">
        <f t="shared" ref="B2050:B2113" si="104">E2050&amp;F2050</f>
        <v>76N-01575OPEN VALUE ENTIDADES NO CUALIFICADAS</v>
      </c>
      <c r="C2050"/>
      <c r="D2050" t="s">
        <v>122</v>
      </c>
      <c r="E2050" t="s">
        <v>3362</v>
      </c>
      <c r="F2050" s="37" t="s">
        <v>3196</v>
      </c>
      <c r="G2050" s="18" t="s">
        <v>122</v>
      </c>
      <c r="H2050" s="18" t="s">
        <v>125</v>
      </c>
      <c r="I2050" s="37" t="s">
        <v>75</v>
      </c>
      <c r="J2050" t="s">
        <v>3363</v>
      </c>
      <c r="K2050" t="s">
        <v>28</v>
      </c>
      <c r="L2050" t="s">
        <v>90</v>
      </c>
      <c r="M2050" t="s">
        <v>74</v>
      </c>
      <c r="N2050" s="37" t="s">
        <v>75</v>
      </c>
      <c r="O2050" s="37" t="s">
        <v>75</v>
      </c>
      <c r="P2050" s="37" t="s">
        <v>75</v>
      </c>
      <c r="Q2050" t="s">
        <v>3362</v>
      </c>
      <c r="R2050" t="s">
        <v>2153</v>
      </c>
      <c r="S2050" s="42">
        <v>267</v>
      </c>
      <c r="T2050" s="37">
        <v>1</v>
      </c>
      <c r="U2050" s="83">
        <v>1</v>
      </c>
      <c r="V2050" s="45">
        <f>SUMIF(ResumenCotizacion!$C:$C,E2050,ResumenCotizacion!$P:$P)</f>
        <v>0</v>
      </c>
      <c r="W2050" s="75">
        <f>IF(H2050="USD",S2050*SolCotizacion!$J$18,S2050)</f>
        <v>1102034.49</v>
      </c>
      <c r="X2050" s="3">
        <f>ROUND(W2050/(1-VLOOKUP("Total porcentaje:",ResumenCotizacion!$F:$H,3,0)),2)</f>
        <v>1102034.49</v>
      </c>
      <c r="Y2050" s="3">
        <f t="shared" si="102"/>
        <v>0</v>
      </c>
    </row>
    <row r="2051" spans="1:25" ht="14.25" x14ac:dyDescent="0.2">
      <c r="A2051" s="18" t="str">
        <f t="shared" si="103"/>
        <v>Catalogo principalOPEN VALUE ENTIDADES NO CUALIFICADAS76N-01772</v>
      </c>
      <c r="B2051" s="18" t="str">
        <f t="shared" si="104"/>
        <v>76N-01772OPEN VALUE ENTIDADES NO CUALIFICADAS</v>
      </c>
      <c r="C2051"/>
      <c r="D2051" t="s">
        <v>122</v>
      </c>
      <c r="E2051" t="s">
        <v>3364</v>
      </c>
      <c r="F2051" s="37" t="s">
        <v>3196</v>
      </c>
      <c r="G2051" s="18" t="s">
        <v>122</v>
      </c>
      <c r="H2051" s="18" t="s">
        <v>125</v>
      </c>
      <c r="I2051" s="37" t="s">
        <v>75</v>
      </c>
      <c r="J2051" t="s">
        <v>3365</v>
      </c>
      <c r="K2051" t="s">
        <v>28</v>
      </c>
      <c r="L2051" t="s">
        <v>90</v>
      </c>
      <c r="M2051" t="s">
        <v>74</v>
      </c>
      <c r="N2051" s="37" t="s">
        <v>75</v>
      </c>
      <c r="O2051" s="37" t="s">
        <v>75</v>
      </c>
      <c r="P2051" s="37" t="s">
        <v>75</v>
      </c>
      <c r="Q2051" t="s">
        <v>3364</v>
      </c>
      <c r="R2051" t="s">
        <v>2153</v>
      </c>
      <c r="S2051" s="42">
        <v>87</v>
      </c>
      <c r="T2051" s="37">
        <v>1</v>
      </c>
      <c r="U2051" s="83">
        <v>1</v>
      </c>
      <c r="V2051" s="45">
        <f>SUMIF(ResumenCotizacion!$C:$C,E2051,ResumenCotizacion!$P:$P)</f>
        <v>0</v>
      </c>
      <c r="W2051" s="75">
        <f>IF(H2051="USD",S2051*SolCotizacion!$J$18,S2051)</f>
        <v>359089.89</v>
      </c>
      <c r="X2051" s="3">
        <f>ROUND(W2051/(1-VLOOKUP("Total porcentaje:",ResumenCotizacion!$F:$H,3,0)),2)</f>
        <v>359089.89</v>
      </c>
      <c r="Y2051" s="3">
        <f t="shared" ref="Y2051:Y2114" si="105">V2051*X2051</f>
        <v>0</v>
      </c>
    </row>
    <row r="2052" spans="1:25" ht="14.25" x14ac:dyDescent="0.2">
      <c r="A2052" s="18" t="str">
        <f t="shared" si="103"/>
        <v>Catalogo principalOPEN VALUE ENTIDADES NO CUALIFICADAS76N-02082</v>
      </c>
      <c r="B2052" s="18" t="str">
        <f t="shared" si="104"/>
        <v>76N-02082OPEN VALUE ENTIDADES NO CUALIFICADAS</v>
      </c>
      <c r="C2052"/>
      <c r="D2052" t="s">
        <v>122</v>
      </c>
      <c r="E2052" t="s">
        <v>3366</v>
      </c>
      <c r="F2052" s="37" t="s">
        <v>3196</v>
      </c>
      <c r="G2052" s="18" t="s">
        <v>122</v>
      </c>
      <c r="H2052" s="18" t="s">
        <v>125</v>
      </c>
      <c r="I2052" s="37" t="s">
        <v>75</v>
      </c>
      <c r="J2052" t="s">
        <v>3367</v>
      </c>
      <c r="K2052" t="s">
        <v>28</v>
      </c>
      <c r="L2052" t="s">
        <v>90</v>
      </c>
      <c r="M2052" t="s">
        <v>74</v>
      </c>
      <c r="N2052" s="37" t="s">
        <v>75</v>
      </c>
      <c r="O2052" s="37" t="s">
        <v>75</v>
      </c>
      <c r="P2052" s="37" t="s">
        <v>75</v>
      </c>
      <c r="Q2052" t="s">
        <v>3366</v>
      </c>
      <c r="R2052" t="s">
        <v>2153</v>
      </c>
      <c r="S2052" s="42">
        <v>114</v>
      </c>
      <c r="T2052" s="37">
        <v>1</v>
      </c>
      <c r="U2052" s="83">
        <v>1</v>
      </c>
      <c r="V2052" s="45">
        <f>SUMIF(ResumenCotizacion!$C:$C,E2052,ResumenCotizacion!$P:$P)</f>
        <v>0</v>
      </c>
      <c r="W2052" s="75">
        <f>IF(H2052="USD",S2052*SolCotizacion!$J$18,S2052)</f>
        <v>470531.58</v>
      </c>
      <c r="X2052" s="3">
        <f>ROUND(W2052/(1-VLOOKUP("Total porcentaje:",ResumenCotizacion!$F:$H,3,0)),2)</f>
        <v>470531.58</v>
      </c>
      <c r="Y2052" s="3">
        <f t="shared" si="105"/>
        <v>0</v>
      </c>
    </row>
    <row r="2053" spans="1:25" ht="14.25" x14ac:dyDescent="0.2">
      <c r="A2053" s="18" t="str">
        <f t="shared" si="103"/>
        <v>Catalogo principalOPEN VALUE ENTIDADES NO CUALIFICADAS77D-00076</v>
      </c>
      <c r="B2053" s="18" t="str">
        <f t="shared" si="104"/>
        <v>77D-00076OPEN VALUE ENTIDADES NO CUALIFICADAS</v>
      </c>
      <c r="C2053"/>
      <c r="D2053" t="s">
        <v>122</v>
      </c>
      <c r="E2053" t="s">
        <v>3368</v>
      </c>
      <c r="F2053" s="37" t="s">
        <v>3196</v>
      </c>
      <c r="G2053" s="18" t="s">
        <v>122</v>
      </c>
      <c r="H2053" s="18" t="s">
        <v>125</v>
      </c>
      <c r="I2053" s="37" t="s">
        <v>75</v>
      </c>
      <c r="J2053" t="s">
        <v>3369</v>
      </c>
      <c r="K2053" t="s">
        <v>28</v>
      </c>
      <c r="L2053" t="s">
        <v>90</v>
      </c>
      <c r="M2053" t="s">
        <v>74</v>
      </c>
      <c r="N2053" s="37" t="s">
        <v>75</v>
      </c>
      <c r="O2053" s="37" t="s">
        <v>75</v>
      </c>
      <c r="P2053" s="37" t="s">
        <v>75</v>
      </c>
      <c r="Q2053" t="s">
        <v>3368</v>
      </c>
      <c r="R2053" t="s">
        <v>2153</v>
      </c>
      <c r="S2053" s="42">
        <v>2043</v>
      </c>
      <c r="T2053" s="37">
        <v>1</v>
      </c>
      <c r="U2053" s="83">
        <v>1</v>
      </c>
      <c r="V2053" s="45">
        <f>SUMIF(ResumenCotizacion!$C:$C,E2053,ResumenCotizacion!$P:$P)</f>
        <v>0</v>
      </c>
      <c r="W2053" s="75">
        <f>IF(H2053="USD",S2053*SolCotizacion!$J$18,S2053)</f>
        <v>8432421.2100000009</v>
      </c>
      <c r="X2053" s="3">
        <f>ROUND(W2053/(1-VLOOKUP("Total porcentaje:",ResumenCotizacion!$F:$H,3,0)),2)</f>
        <v>8432421.2100000009</v>
      </c>
      <c r="Y2053" s="3">
        <f t="shared" si="105"/>
        <v>0</v>
      </c>
    </row>
    <row r="2054" spans="1:25" ht="14.25" x14ac:dyDescent="0.2">
      <c r="A2054" s="18" t="str">
        <f t="shared" si="103"/>
        <v>Catalogo principalOPEN VALUE ENTIDADES NO CUALIFICADAS77D-00078</v>
      </c>
      <c r="B2054" s="18" t="str">
        <f t="shared" si="104"/>
        <v>77D-00078OPEN VALUE ENTIDADES NO CUALIFICADAS</v>
      </c>
      <c r="C2054"/>
      <c r="D2054" t="s">
        <v>122</v>
      </c>
      <c r="E2054" t="s">
        <v>3370</v>
      </c>
      <c r="F2054" s="37" t="s">
        <v>3196</v>
      </c>
      <c r="G2054" s="18" t="s">
        <v>122</v>
      </c>
      <c r="H2054" s="18" t="s">
        <v>125</v>
      </c>
      <c r="I2054" s="37" t="s">
        <v>75</v>
      </c>
      <c r="J2054" t="s">
        <v>3371</v>
      </c>
      <c r="K2054" t="s">
        <v>28</v>
      </c>
      <c r="L2054" t="s">
        <v>90</v>
      </c>
      <c r="M2054" t="s">
        <v>74</v>
      </c>
      <c r="N2054" s="37" t="s">
        <v>75</v>
      </c>
      <c r="O2054" s="37" t="s">
        <v>75</v>
      </c>
      <c r="P2054" s="37" t="s">
        <v>75</v>
      </c>
      <c r="Q2054" t="s">
        <v>3370</v>
      </c>
      <c r="R2054" t="s">
        <v>2153</v>
      </c>
      <c r="S2054" s="42">
        <v>1791</v>
      </c>
      <c r="T2054" s="37">
        <v>1</v>
      </c>
      <c r="U2054" s="83">
        <v>1</v>
      </c>
      <c r="V2054" s="45">
        <f>SUMIF(ResumenCotizacion!$C:$C,E2054,ResumenCotizacion!$P:$P)</f>
        <v>0</v>
      </c>
      <c r="W2054" s="75">
        <f>IF(H2054="USD",S2054*SolCotizacion!$J$18,S2054)</f>
        <v>7392298.7700000005</v>
      </c>
      <c r="X2054" s="3">
        <f>ROUND(W2054/(1-VLOOKUP("Total porcentaje:",ResumenCotizacion!$F:$H,3,0)),2)</f>
        <v>7392298.7699999996</v>
      </c>
      <c r="Y2054" s="3">
        <f t="shared" si="105"/>
        <v>0</v>
      </c>
    </row>
    <row r="2055" spans="1:25" ht="14.25" x14ac:dyDescent="0.2">
      <c r="A2055" s="18" t="str">
        <f t="shared" si="103"/>
        <v>Catalogo principalOPEN VALUE ENTIDADES NO CUALIFICADAS7AH-00082</v>
      </c>
      <c r="B2055" s="18" t="str">
        <f t="shared" si="104"/>
        <v>7AH-00082OPEN VALUE ENTIDADES NO CUALIFICADAS</v>
      </c>
      <c r="C2055"/>
      <c r="D2055" t="s">
        <v>122</v>
      </c>
      <c r="E2055" t="s">
        <v>3372</v>
      </c>
      <c r="F2055" s="37" t="s">
        <v>3196</v>
      </c>
      <c r="G2055" s="18" t="s">
        <v>122</v>
      </c>
      <c r="H2055" s="18" t="s">
        <v>125</v>
      </c>
      <c r="I2055" s="37" t="s">
        <v>75</v>
      </c>
      <c r="J2055" t="s">
        <v>3373</v>
      </c>
      <c r="K2055" t="s">
        <v>28</v>
      </c>
      <c r="L2055" t="s">
        <v>90</v>
      </c>
      <c r="M2055" t="s">
        <v>74</v>
      </c>
      <c r="N2055" s="37" t="s">
        <v>75</v>
      </c>
      <c r="O2055" s="37" t="s">
        <v>75</v>
      </c>
      <c r="P2055" s="37" t="s">
        <v>75</v>
      </c>
      <c r="Q2055" t="s">
        <v>3372</v>
      </c>
      <c r="R2055" t="s">
        <v>2153</v>
      </c>
      <c r="S2055" s="42">
        <v>267</v>
      </c>
      <c r="T2055" s="37">
        <v>1</v>
      </c>
      <c r="U2055" s="83">
        <v>1</v>
      </c>
      <c r="V2055" s="45">
        <f>SUMIF(ResumenCotizacion!$C:$C,E2055,ResumenCotizacion!$P:$P)</f>
        <v>0</v>
      </c>
      <c r="W2055" s="75">
        <f>IF(H2055="USD",S2055*SolCotizacion!$J$18,S2055)</f>
        <v>1102034.49</v>
      </c>
      <c r="X2055" s="3">
        <f>ROUND(W2055/(1-VLOOKUP("Total porcentaje:",ResumenCotizacion!$F:$H,3,0)),2)</f>
        <v>1102034.49</v>
      </c>
      <c r="Y2055" s="3">
        <f t="shared" si="105"/>
        <v>0</v>
      </c>
    </row>
    <row r="2056" spans="1:25" ht="14.25" x14ac:dyDescent="0.2">
      <c r="A2056" s="18" t="str">
        <f t="shared" si="103"/>
        <v>Catalogo principalOPEN VALUE ENTIDADES NO CUALIFICADAS7AH-00084</v>
      </c>
      <c r="B2056" s="18" t="str">
        <f t="shared" si="104"/>
        <v>7AH-00084OPEN VALUE ENTIDADES NO CUALIFICADAS</v>
      </c>
      <c r="C2056"/>
      <c r="D2056" t="s">
        <v>122</v>
      </c>
      <c r="E2056" t="s">
        <v>3374</v>
      </c>
      <c r="F2056" s="37" t="s">
        <v>3196</v>
      </c>
      <c r="G2056" s="18" t="s">
        <v>122</v>
      </c>
      <c r="H2056" s="18" t="s">
        <v>125</v>
      </c>
      <c r="I2056" s="37" t="s">
        <v>75</v>
      </c>
      <c r="J2056" t="s">
        <v>3375</v>
      </c>
      <c r="K2056" t="s">
        <v>28</v>
      </c>
      <c r="L2056" t="s">
        <v>90</v>
      </c>
      <c r="M2056" t="s">
        <v>74</v>
      </c>
      <c r="N2056" s="37" t="s">
        <v>75</v>
      </c>
      <c r="O2056" s="37" t="s">
        <v>75</v>
      </c>
      <c r="P2056" s="37" t="s">
        <v>75</v>
      </c>
      <c r="Q2056" t="s">
        <v>3374</v>
      </c>
      <c r="R2056" t="s">
        <v>2153</v>
      </c>
      <c r="S2056" s="42">
        <v>345</v>
      </c>
      <c r="T2056" s="37">
        <v>1</v>
      </c>
      <c r="U2056" s="83">
        <v>1</v>
      </c>
      <c r="V2056" s="45">
        <f>SUMIF(ResumenCotizacion!$C:$C,E2056,ResumenCotizacion!$P:$P)</f>
        <v>0</v>
      </c>
      <c r="W2056" s="75">
        <f>IF(H2056="USD",S2056*SolCotizacion!$J$18,S2056)</f>
        <v>1423977.1500000001</v>
      </c>
      <c r="X2056" s="3">
        <f>ROUND(W2056/(1-VLOOKUP("Total porcentaje:",ResumenCotizacion!$F:$H,3,0)),2)</f>
        <v>1423977.15</v>
      </c>
      <c r="Y2056" s="3">
        <f t="shared" si="105"/>
        <v>0</v>
      </c>
    </row>
    <row r="2057" spans="1:25" ht="14.25" x14ac:dyDescent="0.2">
      <c r="A2057" s="18" t="str">
        <f t="shared" si="103"/>
        <v>Catalogo principalOPEN VALUE ENTIDADES NO CUALIFICADAS7AH-00086</v>
      </c>
      <c r="B2057" s="18" t="str">
        <f t="shared" si="104"/>
        <v>7AH-00086OPEN VALUE ENTIDADES NO CUALIFICADAS</v>
      </c>
      <c r="C2057"/>
      <c r="D2057" t="s">
        <v>122</v>
      </c>
      <c r="E2057" t="s">
        <v>3376</v>
      </c>
      <c r="F2057" s="37" t="s">
        <v>3196</v>
      </c>
      <c r="G2057" s="18" t="s">
        <v>122</v>
      </c>
      <c r="H2057" s="18" t="s">
        <v>125</v>
      </c>
      <c r="I2057" s="37" t="s">
        <v>75</v>
      </c>
      <c r="J2057" t="s">
        <v>3377</v>
      </c>
      <c r="K2057" t="s">
        <v>28</v>
      </c>
      <c r="L2057" t="s">
        <v>90</v>
      </c>
      <c r="M2057" t="s">
        <v>74</v>
      </c>
      <c r="N2057" s="37" t="s">
        <v>75</v>
      </c>
      <c r="O2057" s="37" t="s">
        <v>75</v>
      </c>
      <c r="P2057" s="37" t="s">
        <v>75</v>
      </c>
      <c r="Q2057" t="s">
        <v>3376</v>
      </c>
      <c r="R2057" t="s">
        <v>2153</v>
      </c>
      <c r="S2057" s="42">
        <v>114</v>
      </c>
      <c r="T2057" s="37">
        <v>1</v>
      </c>
      <c r="U2057" s="83">
        <v>1</v>
      </c>
      <c r="V2057" s="45">
        <f>SUMIF(ResumenCotizacion!$C:$C,E2057,ResumenCotizacion!$P:$P)</f>
        <v>0</v>
      </c>
      <c r="W2057" s="75">
        <f>IF(H2057="USD",S2057*SolCotizacion!$J$18,S2057)</f>
        <v>470531.58</v>
      </c>
      <c r="X2057" s="3">
        <f>ROUND(W2057/(1-VLOOKUP("Total porcentaje:",ResumenCotizacion!$F:$H,3,0)),2)</f>
        <v>470531.58</v>
      </c>
      <c r="Y2057" s="3">
        <f t="shared" si="105"/>
        <v>0</v>
      </c>
    </row>
    <row r="2058" spans="1:25" ht="14.25" x14ac:dyDescent="0.2">
      <c r="A2058" s="18" t="str">
        <f t="shared" si="103"/>
        <v>Catalogo principalOPEN VALUE ENTIDADES NO CUALIFICADAS7AH-00088</v>
      </c>
      <c r="B2058" s="18" t="str">
        <f t="shared" si="104"/>
        <v>7AH-00088OPEN VALUE ENTIDADES NO CUALIFICADAS</v>
      </c>
      <c r="C2058"/>
      <c r="D2058" t="s">
        <v>122</v>
      </c>
      <c r="E2058" t="s">
        <v>3378</v>
      </c>
      <c r="F2058" s="37" t="s">
        <v>3196</v>
      </c>
      <c r="G2058" s="18" t="s">
        <v>122</v>
      </c>
      <c r="H2058" s="18" t="s">
        <v>125</v>
      </c>
      <c r="I2058" s="37" t="s">
        <v>75</v>
      </c>
      <c r="J2058" t="s">
        <v>3379</v>
      </c>
      <c r="K2058" t="s">
        <v>28</v>
      </c>
      <c r="L2058" t="s">
        <v>90</v>
      </c>
      <c r="M2058" t="s">
        <v>74</v>
      </c>
      <c r="N2058" s="37" t="s">
        <v>75</v>
      </c>
      <c r="O2058" s="37" t="s">
        <v>75</v>
      </c>
      <c r="P2058" s="37" t="s">
        <v>75</v>
      </c>
      <c r="Q2058" t="s">
        <v>3378</v>
      </c>
      <c r="R2058" t="s">
        <v>2153</v>
      </c>
      <c r="S2058" s="42">
        <v>147</v>
      </c>
      <c r="T2058" s="37">
        <v>1</v>
      </c>
      <c r="U2058" s="83">
        <v>1</v>
      </c>
      <c r="V2058" s="45">
        <f>SUMIF(ResumenCotizacion!$C:$C,E2058,ResumenCotizacion!$P:$P)</f>
        <v>0</v>
      </c>
      <c r="W2058" s="75">
        <f>IF(H2058="USD",S2058*SolCotizacion!$J$18,S2058)</f>
        <v>606738.09000000008</v>
      </c>
      <c r="X2058" s="3">
        <f>ROUND(W2058/(1-VLOOKUP("Total porcentaje:",ResumenCotizacion!$F:$H,3,0)),2)</f>
        <v>606738.09</v>
      </c>
      <c r="Y2058" s="3">
        <f t="shared" si="105"/>
        <v>0</v>
      </c>
    </row>
    <row r="2059" spans="1:25" ht="14.25" x14ac:dyDescent="0.2">
      <c r="A2059" s="18" t="str">
        <f t="shared" si="103"/>
        <v>Catalogo principalOPEN VALUE ENTIDADES NO CUALIFICADAS7JQ-00261</v>
      </c>
      <c r="B2059" s="18" t="str">
        <f t="shared" si="104"/>
        <v>7JQ-00261OPEN VALUE ENTIDADES NO CUALIFICADAS</v>
      </c>
      <c r="C2059"/>
      <c r="D2059" t="s">
        <v>122</v>
      </c>
      <c r="E2059" t="s">
        <v>3380</v>
      </c>
      <c r="F2059" s="37" t="s">
        <v>3196</v>
      </c>
      <c r="G2059" s="18" t="s">
        <v>122</v>
      </c>
      <c r="H2059" s="18" t="s">
        <v>125</v>
      </c>
      <c r="I2059" s="37" t="s">
        <v>75</v>
      </c>
      <c r="J2059" t="s">
        <v>3381</v>
      </c>
      <c r="K2059" t="s">
        <v>28</v>
      </c>
      <c r="L2059" t="s">
        <v>90</v>
      </c>
      <c r="M2059" t="s">
        <v>74</v>
      </c>
      <c r="N2059" s="37" t="s">
        <v>75</v>
      </c>
      <c r="O2059" s="37" t="s">
        <v>75</v>
      </c>
      <c r="P2059" s="37" t="s">
        <v>75</v>
      </c>
      <c r="Q2059" t="s">
        <v>3380</v>
      </c>
      <c r="R2059" t="s">
        <v>2153</v>
      </c>
      <c r="S2059" s="42">
        <v>30573</v>
      </c>
      <c r="T2059" s="37">
        <v>1</v>
      </c>
      <c r="U2059" s="83">
        <v>1</v>
      </c>
      <c r="V2059" s="45">
        <f>SUMIF(ResumenCotizacion!$C:$C,E2059,ResumenCotizacion!$P:$P)</f>
        <v>0</v>
      </c>
      <c r="W2059" s="75">
        <f>IF(H2059="USD",S2059*SolCotizacion!$J$18,S2059)</f>
        <v>126189140.31</v>
      </c>
      <c r="X2059" s="3">
        <f>ROUND(W2059/(1-VLOOKUP("Total porcentaje:",ResumenCotizacion!$F:$H,3,0)),2)</f>
        <v>126189140.31</v>
      </c>
      <c r="Y2059" s="3">
        <f t="shared" si="105"/>
        <v>0</v>
      </c>
    </row>
    <row r="2060" spans="1:25" ht="14.25" x14ac:dyDescent="0.2">
      <c r="A2060" s="18" t="str">
        <f t="shared" si="103"/>
        <v>Catalogo principalOPEN VALUE ENTIDADES NO CUALIFICADAS7JQ-00265</v>
      </c>
      <c r="B2060" s="18" t="str">
        <f t="shared" si="104"/>
        <v>7JQ-00265OPEN VALUE ENTIDADES NO CUALIFICADAS</v>
      </c>
      <c r="C2060"/>
      <c r="D2060" t="s">
        <v>122</v>
      </c>
      <c r="E2060" t="s">
        <v>3382</v>
      </c>
      <c r="F2060" s="37" t="s">
        <v>3196</v>
      </c>
      <c r="G2060" s="18" t="s">
        <v>122</v>
      </c>
      <c r="H2060" s="18" t="s">
        <v>125</v>
      </c>
      <c r="I2060" s="37" t="s">
        <v>75</v>
      </c>
      <c r="J2060" t="s">
        <v>3383</v>
      </c>
      <c r="K2060" t="s">
        <v>28</v>
      </c>
      <c r="L2060" t="s">
        <v>90</v>
      </c>
      <c r="M2060" t="s">
        <v>74</v>
      </c>
      <c r="N2060" s="37" t="s">
        <v>75</v>
      </c>
      <c r="O2060" s="37" t="s">
        <v>75</v>
      </c>
      <c r="P2060" s="37" t="s">
        <v>75</v>
      </c>
      <c r="Q2060" t="s">
        <v>3382</v>
      </c>
      <c r="R2060" t="s">
        <v>2153</v>
      </c>
      <c r="S2060" s="42">
        <v>13104</v>
      </c>
      <c r="T2060" s="37">
        <v>1</v>
      </c>
      <c r="U2060" s="83">
        <v>1</v>
      </c>
      <c r="V2060" s="45">
        <f>SUMIF(ResumenCotizacion!$C:$C,E2060,ResumenCotizacion!$P:$P)</f>
        <v>0</v>
      </c>
      <c r="W2060" s="75">
        <f>IF(H2060="USD",S2060*SolCotizacion!$J$18,S2060)</f>
        <v>54086366.880000003</v>
      </c>
      <c r="X2060" s="3">
        <f>ROUND(W2060/(1-VLOOKUP("Total porcentaje:",ResumenCotizacion!$F:$H,3,0)),2)</f>
        <v>54086366.880000003</v>
      </c>
      <c r="Y2060" s="3">
        <f t="shared" si="105"/>
        <v>0</v>
      </c>
    </row>
    <row r="2061" spans="1:25" ht="14.25" x14ac:dyDescent="0.2">
      <c r="A2061" s="18" t="str">
        <f t="shared" si="103"/>
        <v>Catalogo principalOPEN VALUE ENTIDADES NO CUALIFICADAS7JQ-00445</v>
      </c>
      <c r="B2061" s="18" t="str">
        <f t="shared" si="104"/>
        <v>7JQ-00445OPEN VALUE ENTIDADES NO CUALIFICADAS</v>
      </c>
      <c r="C2061"/>
      <c r="D2061" t="s">
        <v>122</v>
      </c>
      <c r="E2061" t="s">
        <v>3384</v>
      </c>
      <c r="F2061" s="37" t="s">
        <v>3196</v>
      </c>
      <c r="G2061" s="18" t="s">
        <v>122</v>
      </c>
      <c r="H2061" s="18" t="s">
        <v>125</v>
      </c>
      <c r="I2061" s="37" t="s">
        <v>75</v>
      </c>
      <c r="J2061" t="s">
        <v>3385</v>
      </c>
      <c r="K2061" t="s">
        <v>28</v>
      </c>
      <c r="L2061" t="s">
        <v>90</v>
      </c>
      <c r="M2061" t="s">
        <v>74</v>
      </c>
      <c r="N2061" s="37" t="s">
        <v>75</v>
      </c>
      <c r="O2061" s="37" t="s">
        <v>75</v>
      </c>
      <c r="P2061" s="37" t="s">
        <v>75</v>
      </c>
      <c r="Q2061" t="s">
        <v>3384</v>
      </c>
      <c r="R2061" t="s">
        <v>2153</v>
      </c>
      <c r="S2061" s="42">
        <v>22599</v>
      </c>
      <c r="T2061" s="37">
        <v>1</v>
      </c>
      <c r="U2061" s="83">
        <v>1</v>
      </c>
      <c r="V2061" s="45">
        <f>SUMIF(ResumenCotizacion!$C:$C,E2061,ResumenCotizacion!$P:$P)</f>
        <v>0</v>
      </c>
      <c r="W2061" s="75">
        <f>IF(H2061="USD",S2061*SolCotizacion!$J$18,S2061)</f>
        <v>93276694.530000001</v>
      </c>
      <c r="X2061" s="3">
        <f>ROUND(W2061/(1-VLOOKUP("Total porcentaje:",ResumenCotizacion!$F:$H,3,0)),2)</f>
        <v>93276694.530000001</v>
      </c>
      <c r="Y2061" s="3">
        <f t="shared" si="105"/>
        <v>0</v>
      </c>
    </row>
    <row r="2062" spans="1:25" ht="14.25" x14ac:dyDescent="0.2">
      <c r="A2062" s="18" t="str">
        <f t="shared" si="103"/>
        <v>Catalogo principalOPEN VALUE ENTIDADES NO CUALIFICADAS7NQ-00162</v>
      </c>
      <c r="B2062" s="18" t="str">
        <f t="shared" si="104"/>
        <v>7NQ-00162OPEN VALUE ENTIDADES NO CUALIFICADAS</v>
      </c>
      <c r="C2062"/>
      <c r="D2062" t="s">
        <v>122</v>
      </c>
      <c r="E2062" t="s">
        <v>3386</v>
      </c>
      <c r="F2062" s="37" t="s">
        <v>3196</v>
      </c>
      <c r="G2062" s="18" t="s">
        <v>122</v>
      </c>
      <c r="H2062" s="18" t="s">
        <v>125</v>
      </c>
      <c r="I2062" s="37" t="s">
        <v>75</v>
      </c>
      <c r="J2062" t="s">
        <v>3387</v>
      </c>
      <c r="K2062" t="s">
        <v>28</v>
      </c>
      <c r="L2062" t="s">
        <v>90</v>
      </c>
      <c r="M2062" t="s">
        <v>74</v>
      </c>
      <c r="N2062" s="37" t="s">
        <v>75</v>
      </c>
      <c r="O2062" s="37" t="s">
        <v>75</v>
      </c>
      <c r="P2062" s="37" t="s">
        <v>75</v>
      </c>
      <c r="Q2062" t="s">
        <v>3386</v>
      </c>
      <c r="R2062" t="s">
        <v>2153</v>
      </c>
      <c r="S2062" s="42">
        <v>7974</v>
      </c>
      <c r="T2062" s="37">
        <v>1</v>
      </c>
      <c r="U2062" s="83">
        <v>1</v>
      </c>
      <c r="V2062" s="45">
        <f>SUMIF(ResumenCotizacion!$C:$C,E2062,ResumenCotizacion!$P:$P)</f>
        <v>0</v>
      </c>
      <c r="W2062" s="75">
        <f>IF(H2062="USD",S2062*SolCotizacion!$J$18,S2062)</f>
        <v>32912445.780000001</v>
      </c>
      <c r="X2062" s="3">
        <f>ROUND(W2062/(1-VLOOKUP("Total porcentaje:",ResumenCotizacion!$F:$H,3,0)),2)</f>
        <v>32912445.780000001</v>
      </c>
      <c r="Y2062" s="3">
        <f t="shared" si="105"/>
        <v>0</v>
      </c>
    </row>
    <row r="2063" spans="1:25" ht="14.25" x14ac:dyDescent="0.2">
      <c r="A2063" s="18" t="str">
        <f t="shared" si="103"/>
        <v>Catalogo principalOPEN VALUE ENTIDADES NO CUALIFICADAS7NQ-00184</v>
      </c>
      <c r="B2063" s="18" t="str">
        <f t="shared" si="104"/>
        <v>7NQ-00184OPEN VALUE ENTIDADES NO CUALIFICADAS</v>
      </c>
      <c r="C2063"/>
      <c r="D2063" t="s">
        <v>122</v>
      </c>
      <c r="E2063" t="s">
        <v>3388</v>
      </c>
      <c r="F2063" s="37" t="s">
        <v>3196</v>
      </c>
      <c r="G2063" s="18" t="s">
        <v>122</v>
      </c>
      <c r="H2063" s="18" t="s">
        <v>125</v>
      </c>
      <c r="I2063" s="37" t="s">
        <v>75</v>
      </c>
      <c r="J2063" t="s">
        <v>3389</v>
      </c>
      <c r="K2063" t="s">
        <v>28</v>
      </c>
      <c r="L2063" t="s">
        <v>90</v>
      </c>
      <c r="M2063" t="s">
        <v>74</v>
      </c>
      <c r="N2063" s="37" t="s">
        <v>75</v>
      </c>
      <c r="O2063" s="37" t="s">
        <v>75</v>
      </c>
      <c r="P2063" s="37" t="s">
        <v>75</v>
      </c>
      <c r="Q2063" t="s">
        <v>3388</v>
      </c>
      <c r="R2063" t="s">
        <v>2153</v>
      </c>
      <c r="S2063" s="42">
        <v>3417</v>
      </c>
      <c r="T2063" s="37">
        <v>1</v>
      </c>
      <c r="U2063" s="83">
        <v>1</v>
      </c>
      <c r="V2063" s="45">
        <f>SUMIF(ResumenCotizacion!$C:$C,E2063,ResumenCotizacion!$P:$P)</f>
        <v>0</v>
      </c>
      <c r="W2063" s="75">
        <f>IF(H2063="USD",S2063*SolCotizacion!$J$18,S2063)</f>
        <v>14103564.99</v>
      </c>
      <c r="X2063" s="3">
        <f>ROUND(W2063/(1-VLOOKUP("Total porcentaje:",ResumenCotizacion!$F:$H,3,0)),2)</f>
        <v>14103564.99</v>
      </c>
      <c r="Y2063" s="3">
        <f t="shared" si="105"/>
        <v>0</v>
      </c>
    </row>
    <row r="2064" spans="1:25" ht="14.25" x14ac:dyDescent="0.2">
      <c r="A2064" s="18" t="str">
        <f t="shared" si="103"/>
        <v>Catalogo principalOPEN VALUE ENTIDADES NO CUALIFICADAS7NS-00001</v>
      </c>
      <c r="B2064" s="18" t="str">
        <f t="shared" si="104"/>
        <v>7NS-00001OPEN VALUE ENTIDADES NO CUALIFICADAS</v>
      </c>
      <c r="C2064"/>
      <c r="D2064" t="s">
        <v>122</v>
      </c>
      <c r="E2064" t="s">
        <v>3390</v>
      </c>
      <c r="F2064" s="37" t="s">
        <v>3196</v>
      </c>
      <c r="G2064" s="18" t="s">
        <v>122</v>
      </c>
      <c r="H2064" s="18" t="s">
        <v>125</v>
      </c>
      <c r="I2064" s="37" t="s">
        <v>75</v>
      </c>
      <c r="J2064" t="s">
        <v>3391</v>
      </c>
      <c r="K2064" t="s">
        <v>28</v>
      </c>
      <c r="L2064" t="s">
        <v>90</v>
      </c>
      <c r="M2064" t="s">
        <v>74</v>
      </c>
      <c r="N2064" s="37" t="s">
        <v>75</v>
      </c>
      <c r="O2064" s="37" t="s">
        <v>75</v>
      </c>
      <c r="P2064" s="37" t="s">
        <v>75</v>
      </c>
      <c r="Q2064" t="s">
        <v>3390</v>
      </c>
      <c r="R2064" t="s">
        <v>76</v>
      </c>
      <c r="S2064" s="42">
        <v>30</v>
      </c>
      <c r="T2064" s="37">
        <v>1</v>
      </c>
      <c r="U2064" s="83">
        <v>1</v>
      </c>
      <c r="V2064" s="45">
        <f>SUMIF(ResumenCotizacion!$C:$C,E2064,ResumenCotizacion!$P:$P)</f>
        <v>0</v>
      </c>
      <c r="W2064" s="75">
        <f>IF(H2064="USD",S2064*SolCotizacion!$J$18,S2064)</f>
        <v>123824.1</v>
      </c>
      <c r="X2064" s="3">
        <f>ROUND(W2064/(1-VLOOKUP("Total porcentaje:",ResumenCotizacion!$F:$H,3,0)),2)</f>
        <v>123824.1</v>
      </c>
      <c r="Y2064" s="3">
        <f t="shared" si="105"/>
        <v>0</v>
      </c>
    </row>
    <row r="2065" spans="1:25" ht="14.25" x14ac:dyDescent="0.2">
      <c r="A2065" s="18" t="str">
        <f t="shared" si="103"/>
        <v>Catalogo principalOPEN VALUE ENTIDADES NO CUALIFICADAS7U6-00001</v>
      </c>
      <c r="B2065" s="18" t="str">
        <f t="shared" si="104"/>
        <v>7U6-00001OPEN VALUE ENTIDADES NO CUALIFICADAS</v>
      </c>
      <c r="C2065"/>
      <c r="D2065" t="s">
        <v>122</v>
      </c>
      <c r="E2065" t="s">
        <v>3392</v>
      </c>
      <c r="F2065" s="37" t="s">
        <v>3196</v>
      </c>
      <c r="G2065" s="18" t="s">
        <v>122</v>
      </c>
      <c r="H2065" s="18" t="s">
        <v>125</v>
      </c>
      <c r="I2065" s="37" t="s">
        <v>75</v>
      </c>
      <c r="J2065" t="s">
        <v>3393</v>
      </c>
      <c r="K2065" t="s">
        <v>28</v>
      </c>
      <c r="L2065" t="s">
        <v>90</v>
      </c>
      <c r="M2065" t="s">
        <v>74</v>
      </c>
      <c r="N2065" s="37" t="s">
        <v>75</v>
      </c>
      <c r="O2065" s="37" t="s">
        <v>75</v>
      </c>
      <c r="P2065" s="37" t="s">
        <v>75</v>
      </c>
      <c r="Q2065" t="s">
        <v>3392</v>
      </c>
      <c r="R2065" t="s">
        <v>76</v>
      </c>
      <c r="S2065" s="42">
        <v>5.4</v>
      </c>
      <c r="T2065" s="37">
        <v>1</v>
      </c>
      <c r="U2065" s="83">
        <v>1</v>
      </c>
      <c r="V2065" s="45">
        <f>SUMIF(ResumenCotizacion!$C:$C,E2065,ResumenCotizacion!$P:$P)</f>
        <v>0</v>
      </c>
      <c r="W2065" s="75">
        <f>IF(H2065="USD",S2065*SolCotizacion!$J$18,S2065)</f>
        <v>22288.338000000003</v>
      </c>
      <c r="X2065" s="3">
        <f>ROUND(W2065/(1-VLOOKUP("Total porcentaje:",ResumenCotizacion!$F:$H,3,0)),2)</f>
        <v>22288.34</v>
      </c>
      <c r="Y2065" s="3">
        <f t="shared" si="105"/>
        <v>0</v>
      </c>
    </row>
    <row r="2066" spans="1:25" ht="14.25" x14ac:dyDescent="0.2">
      <c r="A2066" s="18" t="str">
        <f t="shared" si="103"/>
        <v>Catalogo principalOPEN VALUE ENTIDADES NO CUALIFICADAS7YC-00001</v>
      </c>
      <c r="B2066" s="18" t="str">
        <f t="shared" si="104"/>
        <v>7YC-00001OPEN VALUE ENTIDADES NO CUALIFICADAS</v>
      </c>
      <c r="C2066"/>
      <c r="D2066" t="s">
        <v>122</v>
      </c>
      <c r="E2066" t="s">
        <v>3394</v>
      </c>
      <c r="F2066" s="37" t="s">
        <v>3196</v>
      </c>
      <c r="G2066" s="18" t="s">
        <v>122</v>
      </c>
      <c r="H2066" s="18" t="s">
        <v>125</v>
      </c>
      <c r="I2066" s="37" t="s">
        <v>75</v>
      </c>
      <c r="J2066" t="s">
        <v>3395</v>
      </c>
      <c r="K2066" t="s">
        <v>28</v>
      </c>
      <c r="L2066" t="s">
        <v>90</v>
      </c>
      <c r="M2066" t="s">
        <v>74</v>
      </c>
      <c r="N2066" s="37" t="s">
        <v>75</v>
      </c>
      <c r="O2066" s="37" t="s">
        <v>75</v>
      </c>
      <c r="P2066" s="37" t="s">
        <v>75</v>
      </c>
      <c r="Q2066" t="s">
        <v>3394</v>
      </c>
      <c r="R2066" t="s">
        <v>76</v>
      </c>
      <c r="S2066" s="42">
        <v>55</v>
      </c>
      <c r="T2066" s="37">
        <v>1</v>
      </c>
      <c r="U2066" s="83">
        <v>1</v>
      </c>
      <c r="V2066" s="45">
        <f>SUMIF(ResumenCotizacion!$C:$C,E2066,ResumenCotizacion!$P:$P)</f>
        <v>0</v>
      </c>
      <c r="W2066" s="75">
        <f>IF(H2066="USD",S2066*SolCotizacion!$J$18,S2066)</f>
        <v>227010.85</v>
      </c>
      <c r="X2066" s="3">
        <f>ROUND(W2066/(1-VLOOKUP("Total porcentaje:",ResumenCotizacion!$F:$H,3,0)),2)</f>
        <v>227010.85</v>
      </c>
      <c r="Y2066" s="3">
        <f t="shared" si="105"/>
        <v>0</v>
      </c>
    </row>
    <row r="2067" spans="1:25" ht="14.25" x14ac:dyDescent="0.2">
      <c r="A2067" s="18" t="str">
        <f t="shared" si="103"/>
        <v>Catalogo principalOPEN VALUE ENTIDADES NO CUALIFICADAS810-04913</v>
      </c>
      <c r="B2067" s="18" t="str">
        <f t="shared" si="104"/>
        <v>810-04913OPEN VALUE ENTIDADES NO CUALIFICADAS</v>
      </c>
      <c r="C2067"/>
      <c r="D2067" t="s">
        <v>122</v>
      </c>
      <c r="E2067" t="s">
        <v>3396</v>
      </c>
      <c r="F2067" s="37" t="s">
        <v>3196</v>
      </c>
      <c r="G2067" s="18" t="s">
        <v>122</v>
      </c>
      <c r="H2067" s="18" t="s">
        <v>125</v>
      </c>
      <c r="I2067" s="37" t="s">
        <v>75</v>
      </c>
      <c r="J2067" t="s">
        <v>3397</v>
      </c>
      <c r="K2067" t="s">
        <v>28</v>
      </c>
      <c r="L2067" t="s">
        <v>90</v>
      </c>
      <c r="M2067" t="s">
        <v>74</v>
      </c>
      <c r="N2067" s="37" t="s">
        <v>75</v>
      </c>
      <c r="O2067" s="37" t="s">
        <v>75</v>
      </c>
      <c r="P2067" s="37" t="s">
        <v>75</v>
      </c>
      <c r="Q2067" t="s">
        <v>3396</v>
      </c>
      <c r="R2067" t="s">
        <v>2153</v>
      </c>
      <c r="S2067" s="42">
        <v>8190</v>
      </c>
      <c r="T2067" s="37">
        <v>1</v>
      </c>
      <c r="U2067" s="83">
        <v>1</v>
      </c>
      <c r="V2067" s="45">
        <f>SUMIF(ResumenCotizacion!$C:$C,E2067,ResumenCotizacion!$P:$P)</f>
        <v>0</v>
      </c>
      <c r="W2067" s="75">
        <f>IF(H2067="USD",S2067*SolCotizacion!$J$18,S2067)</f>
        <v>33803979.300000004</v>
      </c>
      <c r="X2067" s="3">
        <f>ROUND(W2067/(1-VLOOKUP("Total porcentaje:",ResumenCotizacion!$F:$H,3,0)),2)</f>
        <v>33803979.299999997</v>
      </c>
      <c r="Y2067" s="3">
        <f t="shared" si="105"/>
        <v>0</v>
      </c>
    </row>
    <row r="2068" spans="1:25" ht="14.25" x14ac:dyDescent="0.2">
      <c r="A2068" s="18" t="str">
        <f t="shared" si="103"/>
        <v>Catalogo principalOPEN VALUE ENTIDADES NO CUALIFICADAS9A3-00024</v>
      </c>
      <c r="B2068" s="18" t="str">
        <f t="shared" si="104"/>
        <v>9A3-00024OPEN VALUE ENTIDADES NO CUALIFICADAS</v>
      </c>
      <c r="C2068"/>
      <c r="D2068" t="s">
        <v>122</v>
      </c>
      <c r="E2068" t="s">
        <v>3398</v>
      </c>
      <c r="F2068" s="37" t="s">
        <v>3196</v>
      </c>
      <c r="G2068" s="18" t="s">
        <v>122</v>
      </c>
      <c r="H2068" s="18" t="s">
        <v>125</v>
      </c>
      <c r="I2068" s="37" t="s">
        <v>75</v>
      </c>
      <c r="J2068" t="s">
        <v>3399</v>
      </c>
      <c r="K2068" t="s">
        <v>28</v>
      </c>
      <c r="L2068" t="s">
        <v>90</v>
      </c>
      <c r="M2068" t="s">
        <v>74</v>
      </c>
      <c r="N2068" s="37" t="s">
        <v>75</v>
      </c>
      <c r="O2068" s="37" t="s">
        <v>75</v>
      </c>
      <c r="P2068" s="37" t="s">
        <v>75</v>
      </c>
      <c r="Q2068" t="s">
        <v>3398</v>
      </c>
      <c r="R2068" t="s">
        <v>76</v>
      </c>
      <c r="S2068" s="42">
        <v>18</v>
      </c>
      <c r="T2068" s="37">
        <v>1</v>
      </c>
      <c r="U2068" s="83">
        <v>1</v>
      </c>
      <c r="V2068" s="45">
        <f>SUMIF(ResumenCotizacion!$C:$C,E2068,ResumenCotizacion!$P:$P)</f>
        <v>0</v>
      </c>
      <c r="W2068" s="75">
        <f>IF(H2068="USD",S2068*SolCotizacion!$J$18,S2068)</f>
        <v>74294.460000000006</v>
      </c>
      <c r="X2068" s="3">
        <f>ROUND(W2068/(1-VLOOKUP("Total porcentaje:",ResumenCotizacion!$F:$H,3,0)),2)</f>
        <v>74294.460000000006</v>
      </c>
      <c r="Y2068" s="3">
        <f t="shared" si="105"/>
        <v>0</v>
      </c>
    </row>
    <row r="2069" spans="1:25" ht="14.25" x14ac:dyDescent="0.2">
      <c r="A2069" s="18" t="str">
        <f t="shared" si="103"/>
        <v>Catalogo principalOPEN VALUE ENTIDADES NO CUALIFICADAS9A6-00020</v>
      </c>
      <c r="B2069" s="18" t="str">
        <f t="shared" si="104"/>
        <v>9A6-00020OPEN VALUE ENTIDADES NO CUALIFICADAS</v>
      </c>
      <c r="C2069"/>
      <c r="D2069" t="s">
        <v>122</v>
      </c>
      <c r="E2069" t="s">
        <v>3400</v>
      </c>
      <c r="F2069" s="37" t="s">
        <v>3196</v>
      </c>
      <c r="G2069" s="18" t="s">
        <v>122</v>
      </c>
      <c r="H2069" s="18" t="s">
        <v>125</v>
      </c>
      <c r="I2069" s="37" t="s">
        <v>75</v>
      </c>
      <c r="J2069" t="s">
        <v>3401</v>
      </c>
      <c r="K2069" t="s">
        <v>28</v>
      </c>
      <c r="L2069" t="s">
        <v>90</v>
      </c>
      <c r="M2069" t="s">
        <v>74</v>
      </c>
      <c r="N2069" s="37" t="s">
        <v>75</v>
      </c>
      <c r="O2069" s="37" t="s">
        <v>75</v>
      </c>
      <c r="P2069" s="37" t="s">
        <v>75</v>
      </c>
      <c r="Q2069" t="s">
        <v>3400</v>
      </c>
      <c r="R2069" t="s">
        <v>76</v>
      </c>
      <c r="S2069" s="42">
        <v>8</v>
      </c>
      <c r="T2069" s="37">
        <v>1</v>
      </c>
      <c r="U2069" s="83">
        <v>1</v>
      </c>
      <c r="V2069" s="45">
        <f>SUMIF(ResumenCotizacion!$C:$C,E2069,ResumenCotizacion!$P:$P)</f>
        <v>0</v>
      </c>
      <c r="W2069" s="75">
        <f>IF(H2069="USD",S2069*SolCotizacion!$J$18,S2069)</f>
        <v>33019.760000000002</v>
      </c>
      <c r="X2069" s="3">
        <f>ROUND(W2069/(1-VLOOKUP("Total porcentaje:",ResumenCotizacion!$F:$H,3,0)),2)</f>
        <v>33019.760000000002</v>
      </c>
      <c r="Y2069" s="3">
        <f t="shared" si="105"/>
        <v>0</v>
      </c>
    </row>
    <row r="2070" spans="1:25" ht="14.25" x14ac:dyDescent="0.2">
      <c r="A2070" s="18" t="str">
        <f t="shared" si="103"/>
        <v>Catalogo principalOPEN VALUE ENTIDADES NO CUALIFICADAS9EA-00637</v>
      </c>
      <c r="B2070" s="18" t="str">
        <f t="shared" si="104"/>
        <v>9EA-00637OPEN VALUE ENTIDADES NO CUALIFICADAS</v>
      </c>
      <c r="C2070"/>
      <c r="D2070" t="s">
        <v>122</v>
      </c>
      <c r="E2070" t="s">
        <v>3402</v>
      </c>
      <c r="F2070" s="37" t="s">
        <v>3196</v>
      </c>
      <c r="G2070" s="18" t="s">
        <v>122</v>
      </c>
      <c r="H2070" s="18" t="s">
        <v>125</v>
      </c>
      <c r="I2070" s="37" t="s">
        <v>75</v>
      </c>
      <c r="J2070" t="s">
        <v>3403</v>
      </c>
      <c r="K2070" t="s">
        <v>28</v>
      </c>
      <c r="L2070" t="s">
        <v>90</v>
      </c>
      <c r="M2070" t="s">
        <v>74</v>
      </c>
      <c r="N2070" s="37" t="s">
        <v>75</v>
      </c>
      <c r="O2070" s="37" t="s">
        <v>75</v>
      </c>
      <c r="P2070" s="37" t="s">
        <v>75</v>
      </c>
      <c r="Q2070" t="s">
        <v>3402</v>
      </c>
      <c r="R2070" t="s">
        <v>2153</v>
      </c>
      <c r="S2070" s="42">
        <v>11904</v>
      </c>
      <c r="T2070" s="37">
        <v>1</v>
      </c>
      <c r="U2070" s="83">
        <v>1</v>
      </c>
      <c r="V2070" s="45">
        <f>SUMIF(ResumenCotizacion!$C:$C,E2070,ResumenCotizacion!$P:$P)</f>
        <v>0</v>
      </c>
      <c r="W2070" s="75">
        <f>IF(H2070="USD",S2070*SolCotizacion!$J$18,S2070)</f>
        <v>49133402.880000003</v>
      </c>
      <c r="X2070" s="3">
        <f>ROUND(W2070/(1-VLOOKUP("Total porcentaje:",ResumenCotizacion!$F:$H,3,0)),2)</f>
        <v>49133402.880000003</v>
      </c>
      <c r="Y2070" s="3">
        <f t="shared" si="105"/>
        <v>0</v>
      </c>
    </row>
    <row r="2071" spans="1:25" ht="14.25" x14ac:dyDescent="0.2">
      <c r="A2071" s="18" t="str">
        <f t="shared" si="103"/>
        <v>Catalogo principalOPEN VALUE ENTIDADES NO CUALIFICADAS9EA-00639</v>
      </c>
      <c r="B2071" s="18" t="str">
        <f t="shared" si="104"/>
        <v>9EA-00639OPEN VALUE ENTIDADES NO CUALIFICADAS</v>
      </c>
      <c r="C2071"/>
      <c r="D2071" t="s">
        <v>122</v>
      </c>
      <c r="E2071" t="s">
        <v>3404</v>
      </c>
      <c r="F2071" s="37" t="s">
        <v>3196</v>
      </c>
      <c r="G2071" s="18" t="s">
        <v>122</v>
      </c>
      <c r="H2071" s="18" t="s">
        <v>125</v>
      </c>
      <c r="I2071" s="37" t="s">
        <v>75</v>
      </c>
      <c r="J2071" t="s">
        <v>3405</v>
      </c>
      <c r="K2071" t="s">
        <v>28</v>
      </c>
      <c r="L2071" t="s">
        <v>90</v>
      </c>
      <c r="M2071" t="s">
        <v>74</v>
      </c>
      <c r="N2071" s="37" t="s">
        <v>75</v>
      </c>
      <c r="O2071" s="37" t="s">
        <v>75</v>
      </c>
      <c r="P2071" s="37" t="s">
        <v>75</v>
      </c>
      <c r="Q2071" t="s">
        <v>3404</v>
      </c>
      <c r="R2071" t="s">
        <v>2153</v>
      </c>
      <c r="S2071" s="42">
        <v>5103</v>
      </c>
      <c r="T2071" s="37">
        <v>1</v>
      </c>
      <c r="U2071" s="83">
        <v>1</v>
      </c>
      <c r="V2071" s="45">
        <f>SUMIF(ResumenCotizacion!$C:$C,E2071,ResumenCotizacion!$P:$P)</f>
        <v>0</v>
      </c>
      <c r="W2071" s="75">
        <f>IF(H2071="USD",S2071*SolCotizacion!$J$18,S2071)</f>
        <v>21062479.41</v>
      </c>
      <c r="X2071" s="3">
        <f>ROUND(W2071/(1-VLOOKUP("Total porcentaje:",ResumenCotizacion!$F:$H,3,0)),2)</f>
        <v>21062479.41</v>
      </c>
      <c r="Y2071" s="3">
        <f t="shared" si="105"/>
        <v>0</v>
      </c>
    </row>
    <row r="2072" spans="1:25" ht="14.25" x14ac:dyDescent="0.2">
      <c r="A2072" s="18" t="str">
        <f t="shared" si="103"/>
        <v>Catalogo principalOPEN VALUE ENTIDADES NO CUALIFICADAS9EA-00641</v>
      </c>
      <c r="B2072" s="18" t="str">
        <f t="shared" si="104"/>
        <v>9EA-00641OPEN VALUE ENTIDADES NO CUALIFICADAS</v>
      </c>
      <c r="C2072"/>
      <c r="D2072" t="s">
        <v>122</v>
      </c>
      <c r="E2072" t="s">
        <v>3406</v>
      </c>
      <c r="F2072" s="37" t="s">
        <v>3196</v>
      </c>
      <c r="G2072" s="18" t="s">
        <v>122</v>
      </c>
      <c r="H2072" s="18" t="s">
        <v>125</v>
      </c>
      <c r="I2072" s="37" t="s">
        <v>75</v>
      </c>
      <c r="J2072" t="s">
        <v>3407</v>
      </c>
      <c r="K2072" t="s">
        <v>28</v>
      </c>
      <c r="L2072" t="s">
        <v>90</v>
      </c>
      <c r="M2072" t="s">
        <v>74</v>
      </c>
      <c r="N2072" s="37" t="s">
        <v>75</v>
      </c>
      <c r="O2072" s="37" t="s">
        <v>75</v>
      </c>
      <c r="P2072" s="37" t="s">
        <v>75</v>
      </c>
      <c r="Q2072" t="s">
        <v>3406</v>
      </c>
      <c r="R2072" t="s">
        <v>2153</v>
      </c>
      <c r="S2072" s="42">
        <v>9837</v>
      </c>
      <c r="T2072" s="37">
        <v>1</v>
      </c>
      <c r="U2072" s="83">
        <v>1</v>
      </c>
      <c r="V2072" s="45">
        <f>SUMIF(ResumenCotizacion!$C:$C,E2072,ResumenCotizacion!$P:$P)</f>
        <v>0</v>
      </c>
      <c r="W2072" s="75">
        <f>IF(H2072="USD",S2072*SolCotizacion!$J$18,S2072)</f>
        <v>40601922.390000001</v>
      </c>
      <c r="X2072" s="3">
        <f>ROUND(W2072/(1-VLOOKUP("Total porcentaje:",ResumenCotizacion!$F:$H,3,0)),2)</f>
        <v>40601922.390000001</v>
      </c>
      <c r="Y2072" s="3">
        <f t="shared" si="105"/>
        <v>0</v>
      </c>
    </row>
    <row r="2073" spans="1:25" ht="14.25" x14ac:dyDescent="0.2">
      <c r="A2073" s="18" t="str">
        <f t="shared" si="103"/>
        <v>Catalogo principalOPEN VALUE ENTIDADES NO CUALIFICADAS9EA-00643</v>
      </c>
      <c r="B2073" s="18" t="str">
        <f t="shared" si="104"/>
        <v>9EA-00643OPEN VALUE ENTIDADES NO CUALIFICADAS</v>
      </c>
      <c r="C2073"/>
      <c r="D2073" t="s">
        <v>122</v>
      </c>
      <c r="E2073" t="s">
        <v>3408</v>
      </c>
      <c r="F2073" s="37" t="s">
        <v>3196</v>
      </c>
      <c r="G2073" s="18" t="s">
        <v>122</v>
      </c>
      <c r="H2073" s="18" t="s">
        <v>125</v>
      </c>
      <c r="I2073" s="37" t="s">
        <v>75</v>
      </c>
      <c r="J2073" t="s">
        <v>3409</v>
      </c>
      <c r="K2073" t="s">
        <v>28</v>
      </c>
      <c r="L2073" t="s">
        <v>90</v>
      </c>
      <c r="M2073" t="s">
        <v>74</v>
      </c>
      <c r="N2073" s="37" t="s">
        <v>75</v>
      </c>
      <c r="O2073" s="37" t="s">
        <v>75</v>
      </c>
      <c r="P2073" s="37" t="s">
        <v>75</v>
      </c>
      <c r="Q2073" t="s">
        <v>3408</v>
      </c>
      <c r="R2073" t="s">
        <v>2153</v>
      </c>
      <c r="S2073" s="42">
        <v>1491</v>
      </c>
      <c r="T2073" s="37">
        <v>1</v>
      </c>
      <c r="U2073" s="83">
        <v>1</v>
      </c>
      <c r="V2073" s="45">
        <f>SUMIF(ResumenCotizacion!$C:$C,E2073,ResumenCotizacion!$P:$P)</f>
        <v>0</v>
      </c>
      <c r="W2073" s="75">
        <f>IF(H2073="USD",S2073*SolCotizacion!$J$18,S2073)</f>
        <v>6154057.7700000005</v>
      </c>
      <c r="X2073" s="3">
        <f>ROUND(W2073/(1-VLOOKUP("Total porcentaje:",ResumenCotizacion!$F:$H,3,0)),2)</f>
        <v>6154057.7699999996</v>
      </c>
      <c r="Y2073" s="3">
        <f t="shared" si="105"/>
        <v>0</v>
      </c>
    </row>
    <row r="2074" spans="1:25" ht="14.25" x14ac:dyDescent="0.2">
      <c r="A2074" s="18" t="str">
        <f t="shared" si="103"/>
        <v>Catalogo principalOPEN VALUE ENTIDADES NO CUALIFICADAS9EA-00645</v>
      </c>
      <c r="B2074" s="18" t="str">
        <f t="shared" si="104"/>
        <v>9EA-00645OPEN VALUE ENTIDADES NO CUALIFICADAS</v>
      </c>
      <c r="C2074"/>
      <c r="D2074" t="s">
        <v>122</v>
      </c>
      <c r="E2074" t="s">
        <v>3410</v>
      </c>
      <c r="F2074" s="37" t="s">
        <v>3196</v>
      </c>
      <c r="G2074" s="18" t="s">
        <v>122</v>
      </c>
      <c r="H2074" s="18" t="s">
        <v>125</v>
      </c>
      <c r="I2074" s="37" t="s">
        <v>75</v>
      </c>
      <c r="J2074" t="s">
        <v>3411</v>
      </c>
      <c r="K2074" t="s">
        <v>28</v>
      </c>
      <c r="L2074" t="s">
        <v>90</v>
      </c>
      <c r="M2074" t="s">
        <v>74</v>
      </c>
      <c r="N2074" s="37" t="s">
        <v>75</v>
      </c>
      <c r="O2074" s="37" t="s">
        <v>75</v>
      </c>
      <c r="P2074" s="37" t="s">
        <v>75</v>
      </c>
      <c r="Q2074" t="s">
        <v>3410</v>
      </c>
      <c r="R2074" t="s">
        <v>2153</v>
      </c>
      <c r="S2074" s="42">
        <v>639</v>
      </c>
      <c r="T2074" s="37">
        <v>1</v>
      </c>
      <c r="U2074" s="83">
        <v>1</v>
      </c>
      <c r="V2074" s="45">
        <f>SUMIF(ResumenCotizacion!$C:$C,E2074,ResumenCotizacion!$P:$P)</f>
        <v>0</v>
      </c>
      <c r="W2074" s="75">
        <f>IF(H2074="USD",S2074*SolCotizacion!$J$18,S2074)</f>
        <v>2637453.33</v>
      </c>
      <c r="X2074" s="3">
        <f>ROUND(W2074/(1-VLOOKUP("Total porcentaje:",ResumenCotizacion!$F:$H,3,0)),2)</f>
        <v>2637453.33</v>
      </c>
      <c r="Y2074" s="3">
        <f t="shared" si="105"/>
        <v>0</v>
      </c>
    </row>
    <row r="2075" spans="1:25" ht="14.25" x14ac:dyDescent="0.2">
      <c r="A2075" s="18" t="str">
        <f t="shared" si="103"/>
        <v>Catalogo principalOPEN VALUE ENTIDADES NO CUALIFICADAS9EA-00647</v>
      </c>
      <c r="B2075" s="18" t="str">
        <f t="shared" si="104"/>
        <v>9EA-00647OPEN VALUE ENTIDADES NO CUALIFICADAS</v>
      </c>
      <c r="C2075"/>
      <c r="D2075" t="s">
        <v>122</v>
      </c>
      <c r="E2075" t="s">
        <v>3412</v>
      </c>
      <c r="F2075" s="37" t="s">
        <v>3196</v>
      </c>
      <c r="G2075" s="18" t="s">
        <v>122</v>
      </c>
      <c r="H2075" s="18" t="s">
        <v>125</v>
      </c>
      <c r="I2075" s="37" t="s">
        <v>75</v>
      </c>
      <c r="J2075" t="s">
        <v>3413</v>
      </c>
      <c r="K2075" t="s">
        <v>28</v>
      </c>
      <c r="L2075" t="s">
        <v>90</v>
      </c>
      <c r="M2075" t="s">
        <v>74</v>
      </c>
      <c r="N2075" s="37" t="s">
        <v>75</v>
      </c>
      <c r="O2075" s="37" t="s">
        <v>75</v>
      </c>
      <c r="P2075" s="37" t="s">
        <v>75</v>
      </c>
      <c r="Q2075" t="s">
        <v>3412</v>
      </c>
      <c r="R2075" t="s">
        <v>2153</v>
      </c>
      <c r="S2075" s="42">
        <v>1227</v>
      </c>
      <c r="T2075" s="37">
        <v>1</v>
      </c>
      <c r="U2075" s="83">
        <v>1</v>
      </c>
      <c r="V2075" s="45">
        <f>SUMIF(ResumenCotizacion!$C:$C,E2075,ResumenCotizacion!$P:$P)</f>
        <v>0</v>
      </c>
      <c r="W2075" s="75">
        <f>IF(H2075="USD",S2075*SolCotizacion!$J$18,S2075)</f>
        <v>5064405.6900000004</v>
      </c>
      <c r="X2075" s="3">
        <f>ROUND(W2075/(1-VLOOKUP("Total porcentaje:",ResumenCotizacion!$F:$H,3,0)),2)</f>
        <v>5064405.6900000004</v>
      </c>
      <c r="Y2075" s="3">
        <f t="shared" si="105"/>
        <v>0</v>
      </c>
    </row>
    <row r="2076" spans="1:25" ht="14.25" x14ac:dyDescent="0.2">
      <c r="A2076" s="18" t="str">
        <f t="shared" si="103"/>
        <v>Catalogo principalOPEN VALUE ENTIDADES NO CUALIFICADAS9EM-00513</v>
      </c>
      <c r="B2076" s="18" t="str">
        <f t="shared" si="104"/>
        <v>9EM-00513OPEN VALUE ENTIDADES NO CUALIFICADAS</v>
      </c>
      <c r="C2076"/>
      <c r="D2076" t="s">
        <v>122</v>
      </c>
      <c r="E2076" t="s">
        <v>3414</v>
      </c>
      <c r="F2076" s="37" t="s">
        <v>3196</v>
      </c>
      <c r="G2076" s="18" t="s">
        <v>122</v>
      </c>
      <c r="H2076" s="18" t="s">
        <v>125</v>
      </c>
      <c r="I2076" s="37" t="s">
        <v>75</v>
      </c>
      <c r="J2076" t="s">
        <v>3415</v>
      </c>
      <c r="K2076" t="s">
        <v>28</v>
      </c>
      <c r="L2076" t="s">
        <v>90</v>
      </c>
      <c r="M2076" t="s">
        <v>74</v>
      </c>
      <c r="N2076" s="37" t="s">
        <v>75</v>
      </c>
      <c r="O2076" s="37" t="s">
        <v>75</v>
      </c>
      <c r="P2076" s="37" t="s">
        <v>75</v>
      </c>
      <c r="Q2076" t="s">
        <v>3414</v>
      </c>
      <c r="R2076" t="s">
        <v>2153</v>
      </c>
      <c r="S2076" s="42">
        <v>2070</v>
      </c>
      <c r="T2076" s="37">
        <v>1</v>
      </c>
      <c r="U2076" s="83">
        <v>1</v>
      </c>
      <c r="V2076" s="45">
        <f>SUMIF(ResumenCotizacion!$C:$C,E2076,ResumenCotizacion!$P:$P)</f>
        <v>0</v>
      </c>
      <c r="W2076" s="75">
        <f>IF(H2076="USD",S2076*SolCotizacion!$J$18,S2076)</f>
        <v>8543862.9000000004</v>
      </c>
      <c r="X2076" s="3">
        <f>ROUND(W2076/(1-VLOOKUP("Total porcentaje:",ResumenCotizacion!$F:$H,3,0)),2)</f>
        <v>8543862.9000000004</v>
      </c>
      <c r="Y2076" s="3">
        <f t="shared" si="105"/>
        <v>0</v>
      </c>
    </row>
    <row r="2077" spans="1:25" ht="14.25" x14ac:dyDescent="0.2">
      <c r="A2077" s="18" t="str">
        <f t="shared" si="103"/>
        <v>Catalogo principalOPEN VALUE ENTIDADES NO CUALIFICADAS9EM-00515</v>
      </c>
      <c r="B2077" s="18" t="str">
        <f t="shared" si="104"/>
        <v>9EM-00515OPEN VALUE ENTIDADES NO CUALIFICADAS</v>
      </c>
      <c r="C2077"/>
      <c r="D2077" t="s">
        <v>122</v>
      </c>
      <c r="E2077" t="s">
        <v>3416</v>
      </c>
      <c r="F2077" s="37" t="s">
        <v>3196</v>
      </c>
      <c r="G2077" s="18" t="s">
        <v>122</v>
      </c>
      <c r="H2077" s="18" t="s">
        <v>125</v>
      </c>
      <c r="I2077" s="37" t="s">
        <v>75</v>
      </c>
      <c r="J2077" t="s">
        <v>3417</v>
      </c>
      <c r="K2077" t="s">
        <v>28</v>
      </c>
      <c r="L2077" t="s">
        <v>90</v>
      </c>
      <c r="M2077" t="s">
        <v>74</v>
      </c>
      <c r="N2077" s="37" t="s">
        <v>75</v>
      </c>
      <c r="O2077" s="37" t="s">
        <v>75</v>
      </c>
      <c r="P2077" s="37" t="s">
        <v>75</v>
      </c>
      <c r="Q2077" t="s">
        <v>3416</v>
      </c>
      <c r="R2077" t="s">
        <v>2153</v>
      </c>
      <c r="S2077" s="42">
        <v>888</v>
      </c>
      <c r="T2077" s="37">
        <v>1</v>
      </c>
      <c r="U2077" s="83">
        <v>1</v>
      </c>
      <c r="V2077" s="45">
        <f>SUMIF(ResumenCotizacion!$C:$C,E2077,ResumenCotizacion!$P:$P)</f>
        <v>0</v>
      </c>
      <c r="W2077" s="75">
        <f>IF(H2077="USD",S2077*SolCotizacion!$J$18,S2077)</f>
        <v>3665193.3600000003</v>
      </c>
      <c r="X2077" s="3">
        <f>ROUND(W2077/(1-VLOOKUP("Total porcentaje:",ResumenCotizacion!$F:$H,3,0)),2)</f>
        <v>3665193.36</v>
      </c>
      <c r="Y2077" s="3">
        <f t="shared" si="105"/>
        <v>0</v>
      </c>
    </row>
    <row r="2078" spans="1:25" ht="14.25" x14ac:dyDescent="0.2">
      <c r="A2078" s="18" t="str">
        <f t="shared" si="103"/>
        <v>Catalogo principalOPEN VALUE ENTIDADES NO CUALIFICADAS9EM-00517</v>
      </c>
      <c r="B2078" s="18" t="str">
        <f t="shared" si="104"/>
        <v>9EM-00517OPEN VALUE ENTIDADES NO CUALIFICADAS</v>
      </c>
      <c r="C2078"/>
      <c r="D2078" t="s">
        <v>122</v>
      </c>
      <c r="E2078" t="s">
        <v>3418</v>
      </c>
      <c r="F2078" s="37" t="s">
        <v>3196</v>
      </c>
      <c r="G2078" s="18" t="s">
        <v>122</v>
      </c>
      <c r="H2078" s="18" t="s">
        <v>125</v>
      </c>
      <c r="I2078" s="37" t="s">
        <v>75</v>
      </c>
      <c r="J2078" t="s">
        <v>3419</v>
      </c>
      <c r="K2078" t="s">
        <v>28</v>
      </c>
      <c r="L2078" t="s">
        <v>90</v>
      </c>
      <c r="M2078" t="s">
        <v>74</v>
      </c>
      <c r="N2078" s="37" t="s">
        <v>75</v>
      </c>
      <c r="O2078" s="37" t="s">
        <v>75</v>
      </c>
      <c r="P2078" s="37" t="s">
        <v>75</v>
      </c>
      <c r="Q2078" t="s">
        <v>3418</v>
      </c>
      <c r="R2078" t="s">
        <v>2153</v>
      </c>
      <c r="S2078" s="42">
        <v>264</v>
      </c>
      <c r="T2078" s="37">
        <v>1</v>
      </c>
      <c r="U2078" s="83">
        <v>1</v>
      </c>
      <c r="V2078" s="45">
        <f>SUMIF(ResumenCotizacion!$C:$C,E2078,ResumenCotizacion!$P:$P)</f>
        <v>0</v>
      </c>
      <c r="W2078" s="75">
        <f>IF(H2078="USD",S2078*SolCotizacion!$J$18,S2078)</f>
        <v>1089652.08</v>
      </c>
      <c r="X2078" s="3">
        <f>ROUND(W2078/(1-VLOOKUP("Total porcentaje:",ResumenCotizacion!$F:$H,3,0)),2)</f>
        <v>1089652.08</v>
      </c>
      <c r="Y2078" s="3">
        <f t="shared" si="105"/>
        <v>0</v>
      </c>
    </row>
    <row r="2079" spans="1:25" ht="14.25" x14ac:dyDescent="0.2">
      <c r="A2079" s="18" t="str">
        <f t="shared" si="103"/>
        <v>Catalogo principalOPEN VALUE ENTIDADES NO CUALIFICADAS9EM-00519</v>
      </c>
      <c r="B2079" s="18" t="str">
        <f t="shared" si="104"/>
        <v>9EM-00519OPEN VALUE ENTIDADES NO CUALIFICADAS</v>
      </c>
      <c r="C2079"/>
      <c r="D2079" t="s">
        <v>122</v>
      </c>
      <c r="E2079" t="s">
        <v>3420</v>
      </c>
      <c r="F2079" s="37" t="s">
        <v>3196</v>
      </c>
      <c r="G2079" s="18" t="s">
        <v>122</v>
      </c>
      <c r="H2079" s="18" t="s">
        <v>125</v>
      </c>
      <c r="I2079" s="37" t="s">
        <v>75</v>
      </c>
      <c r="J2079" t="s">
        <v>3421</v>
      </c>
      <c r="K2079" t="s">
        <v>28</v>
      </c>
      <c r="L2079" t="s">
        <v>90</v>
      </c>
      <c r="M2079" t="s">
        <v>74</v>
      </c>
      <c r="N2079" s="37" t="s">
        <v>75</v>
      </c>
      <c r="O2079" s="37" t="s">
        <v>75</v>
      </c>
      <c r="P2079" s="37" t="s">
        <v>75</v>
      </c>
      <c r="Q2079" t="s">
        <v>3420</v>
      </c>
      <c r="R2079" t="s">
        <v>2153</v>
      </c>
      <c r="S2079" s="42">
        <v>114</v>
      </c>
      <c r="T2079" s="37">
        <v>1</v>
      </c>
      <c r="U2079" s="83">
        <v>1</v>
      </c>
      <c r="V2079" s="45">
        <f>SUMIF(ResumenCotizacion!$C:$C,E2079,ResumenCotizacion!$P:$P)</f>
        <v>0</v>
      </c>
      <c r="W2079" s="75">
        <f>IF(H2079="USD",S2079*SolCotizacion!$J$18,S2079)</f>
        <v>470531.58</v>
      </c>
      <c r="X2079" s="3">
        <f>ROUND(W2079/(1-VLOOKUP("Total porcentaje:",ResumenCotizacion!$F:$H,3,0)),2)</f>
        <v>470531.58</v>
      </c>
      <c r="Y2079" s="3">
        <f t="shared" si="105"/>
        <v>0</v>
      </c>
    </row>
    <row r="2080" spans="1:25" ht="14.25" x14ac:dyDescent="0.2">
      <c r="A2080" s="18" t="str">
        <f t="shared" si="103"/>
        <v>Catalogo principalOPEN VALUE ENTIDADES NO CUALIFICADAS9EN-00441</v>
      </c>
      <c r="B2080" s="18" t="str">
        <f t="shared" si="104"/>
        <v>9EN-00441OPEN VALUE ENTIDADES NO CUALIFICADAS</v>
      </c>
      <c r="C2080"/>
      <c r="D2080" t="s">
        <v>122</v>
      </c>
      <c r="E2080" t="s">
        <v>3422</v>
      </c>
      <c r="F2080" s="37" t="s">
        <v>3196</v>
      </c>
      <c r="G2080" s="18" t="s">
        <v>122</v>
      </c>
      <c r="H2080" s="18" t="s">
        <v>125</v>
      </c>
      <c r="I2080" s="37" t="s">
        <v>75</v>
      </c>
      <c r="J2080" t="s">
        <v>3423</v>
      </c>
      <c r="K2080" t="s">
        <v>28</v>
      </c>
      <c r="L2080" t="s">
        <v>90</v>
      </c>
      <c r="M2080" t="s">
        <v>74</v>
      </c>
      <c r="N2080" s="37" t="s">
        <v>75</v>
      </c>
      <c r="O2080" s="37" t="s">
        <v>75</v>
      </c>
      <c r="P2080" s="37" t="s">
        <v>75</v>
      </c>
      <c r="Q2080" t="s">
        <v>3422</v>
      </c>
      <c r="R2080" t="s">
        <v>2153</v>
      </c>
      <c r="S2080" s="42">
        <v>1962</v>
      </c>
      <c r="T2080" s="37">
        <v>1</v>
      </c>
      <c r="U2080" s="83">
        <v>1</v>
      </c>
      <c r="V2080" s="45">
        <f>SUMIF(ResumenCotizacion!$C:$C,E2080,ResumenCotizacion!$P:$P)</f>
        <v>0</v>
      </c>
      <c r="W2080" s="75">
        <f>IF(H2080="USD",S2080*SolCotizacion!$J$18,S2080)</f>
        <v>8098096.1400000006</v>
      </c>
      <c r="X2080" s="3">
        <f>ROUND(W2080/(1-VLOOKUP("Total porcentaje:",ResumenCotizacion!$F:$H,3,0)),2)</f>
        <v>8098096.1399999997</v>
      </c>
      <c r="Y2080" s="3">
        <f t="shared" si="105"/>
        <v>0</v>
      </c>
    </row>
    <row r="2081" spans="1:25" ht="14.25" x14ac:dyDescent="0.2">
      <c r="A2081" s="18" t="str">
        <f t="shared" si="103"/>
        <v>Catalogo principalOPEN VALUE ENTIDADES NO CUALIFICADAS9EN-00443</v>
      </c>
      <c r="B2081" s="18" t="str">
        <f t="shared" si="104"/>
        <v>9EN-00443OPEN VALUE ENTIDADES NO CUALIFICADAS</v>
      </c>
      <c r="C2081"/>
      <c r="D2081" t="s">
        <v>122</v>
      </c>
      <c r="E2081" t="s">
        <v>3424</v>
      </c>
      <c r="F2081" s="37" t="s">
        <v>3196</v>
      </c>
      <c r="G2081" s="18" t="s">
        <v>122</v>
      </c>
      <c r="H2081" s="18" t="s">
        <v>125</v>
      </c>
      <c r="I2081" s="37" t="s">
        <v>75</v>
      </c>
      <c r="J2081" t="s">
        <v>3425</v>
      </c>
      <c r="K2081" t="s">
        <v>28</v>
      </c>
      <c r="L2081" t="s">
        <v>90</v>
      </c>
      <c r="M2081" t="s">
        <v>74</v>
      </c>
      <c r="N2081" s="37" t="s">
        <v>75</v>
      </c>
      <c r="O2081" s="37" t="s">
        <v>75</v>
      </c>
      <c r="P2081" s="37" t="s">
        <v>75</v>
      </c>
      <c r="Q2081" t="s">
        <v>3424</v>
      </c>
      <c r="R2081" t="s">
        <v>2153</v>
      </c>
      <c r="S2081" s="42">
        <v>843</v>
      </c>
      <c r="T2081" s="37">
        <v>1</v>
      </c>
      <c r="U2081" s="83">
        <v>1</v>
      </c>
      <c r="V2081" s="45">
        <f>SUMIF(ResumenCotizacion!$C:$C,E2081,ResumenCotizacion!$P:$P)</f>
        <v>0</v>
      </c>
      <c r="W2081" s="75">
        <f>IF(H2081="USD",S2081*SolCotizacion!$J$18,S2081)</f>
        <v>3479457.2100000004</v>
      </c>
      <c r="X2081" s="3">
        <f>ROUND(W2081/(1-VLOOKUP("Total porcentaje:",ResumenCotizacion!$F:$H,3,0)),2)</f>
        <v>3479457.21</v>
      </c>
      <c r="Y2081" s="3">
        <f t="shared" si="105"/>
        <v>0</v>
      </c>
    </row>
    <row r="2082" spans="1:25" ht="14.25" x14ac:dyDescent="0.2">
      <c r="A2082" s="18" t="str">
        <f t="shared" si="103"/>
        <v>Catalogo principalOPEN VALUE ENTIDADES NO CUALIFICADAS9EN-00445</v>
      </c>
      <c r="B2082" s="18" t="str">
        <f t="shared" si="104"/>
        <v>9EN-00445OPEN VALUE ENTIDADES NO CUALIFICADAS</v>
      </c>
      <c r="C2082"/>
      <c r="D2082" t="s">
        <v>122</v>
      </c>
      <c r="E2082" t="s">
        <v>3426</v>
      </c>
      <c r="F2082" s="37" t="s">
        <v>3196</v>
      </c>
      <c r="G2082" s="18" t="s">
        <v>122</v>
      </c>
      <c r="H2082" s="18" t="s">
        <v>125</v>
      </c>
      <c r="I2082" s="37" t="s">
        <v>75</v>
      </c>
      <c r="J2082" t="s">
        <v>3427</v>
      </c>
      <c r="K2082" t="s">
        <v>28</v>
      </c>
      <c r="L2082" t="s">
        <v>90</v>
      </c>
      <c r="M2082" t="s">
        <v>74</v>
      </c>
      <c r="N2082" s="37" t="s">
        <v>75</v>
      </c>
      <c r="O2082" s="37" t="s">
        <v>75</v>
      </c>
      <c r="P2082" s="37" t="s">
        <v>75</v>
      </c>
      <c r="Q2082" t="s">
        <v>3426</v>
      </c>
      <c r="R2082" t="s">
        <v>2153</v>
      </c>
      <c r="S2082" s="42">
        <v>246</v>
      </c>
      <c r="T2082" s="37">
        <v>1</v>
      </c>
      <c r="U2082" s="83">
        <v>1</v>
      </c>
      <c r="V2082" s="45">
        <f>SUMIF(ResumenCotizacion!$C:$C,E2082,ResumenCotizacion!$P:$P)</f>
        <v>0</v>
      </c>
      <c r="W2082" s="75">
        <f>IF(H2082="USD",S2082*SolCotizacion!$J$18,S2082)</f>
        <v>1015357.6200000001</v>
      </c>
      <c r="X2082" s="3">
        <f>ROUND(W2082/(1-VLOOKUP("Total porcentaje:",ResumenCotizacion!$F:$H,3,0)),2)</f>
        <v>1015357.62</v>
      </c>
      <c r="Y2082" s="3">
        <f t="shared" si="105"/>
        <v>0</v>
      </c>
    </row>
    <row r="2083" spans="1:25" ht="14.25" x14ac:dyDescent="0.2">
      <c r="A2083" s="18" t="str">
        <f t="shared" si="103"/>
        <v>Catalogo principalOPEN VALUE ENTIDADES NO CUALIFICADAS9EN-00447</v>
      </c>
      <c r="B2083" s="18" t="str">
        <f t="shared" si="104"/>
        <v>9EN-00447OPEN VALUE ENTIDADES NO CUALIFICADAS</v>
      </c>
      <c r="C2083"/>
      <c r="D2083" t="s">
        <v>122</v>
      </c>
      <c r="E2083" t="s">
        <v>3428</v>
      </c>
      <c r="F2083" s="37" t="s">
        <v>3196</v>
      </c>
      <c r="G2083" s="18" t="s">
        <v>122</v>
      </c>
      <c r="H2083" s="18" t="s">
        <v>125</v>
      </c>
      <c r="I2083" s="37" t="s">
        <v>75</v>
      </c>
      <c r="J2083" t="s">
        <v>3429</v>
      </c>
      <c r="K2083" t="s">
        <v>28</v>
      </c>
      <c r="L2083" t="s">
        <v>90</v>
      </c>
      <c r="M2083" t="s">
        <v>74</v>
      </c>
      <c r="N2083" s="37" t="s">
        <v>75</v>
      </c>
      <c r="O2083" s="37" t="s">
        <v>75</v>
      </c>
      <c r="P2083" s="37" t="s">
        <v>75</v>
      </c>
      <c r="Q2083" t="s">
        <v>3428</v>
      </c>
      <c r="R2083" t="s">
        <v>2153</v>
      </c>
      <c r="S2083" s="42">
        <v>105</v>
      </c>
      <c r="T2083" s="37">
        <v>1</v>
      </c>
      <c r="U2083" s="83">
        <v>1</v>
      </c>
      <c r="V2083" s="45">
        <f>SUMIF(ResumenCotizacion!$C:$C,E2083,ResumenCotizacion!$P:$P)</f>
        <v>0</v>
      </c>
      <c r="W2083" s="75">
        <f>IF(H2083="USD",S2083*SolCotizacion!$J$18,S2083)</f>
        <v>433384.35000000003</v>
      </c>
      <c r="X2083" s="3">
        <f>ROUND(W2083/(1-VLOOKUP("Total porcentaje:",ResumenCotizacion!$F:$H,3,0)),2)</f>
        <v>433384.35</v>
      </c>
      <c r="Y2083" s="3">
        <f t="shared" si="105"/>
        <v>0</v>
      </c>
    </row>
    <row r="2084" spans="1:25" ht="14.25" x14ac:dyDescent="0.2">
      <c r="A2084" s="18" t="str">
        <f t="shared" si="103"/>
        <v>Catalogo principalOPEN VALUE ENTIDADES NO CUALIFICADAS9EP-00567</v>
      </c>
      <c r="B2084" s="18" t="str">
        <f t="shared" si="104"/>
        <v>9EP-00567OPEN VALUE ENTIDADES NO CUALIFICADAS</v>
      </c>
      <c r="C2084"/>
      <c r="D2084" t="s">
        <v>122</v>
      </c>
      <c r="E2084" t="s">
        <v>3430</v>
      </c>
      <c r="F2084" s="37" t="s">
        <v>3196</v>
      </c>
      <c r="G2084" s="18" t="s">
        <v>122</v>
      </c>
      <c r="H2084" s="18" t="s">
        <v>125</v>
      </c>
      <c r="I2084" s="37" t="s">
        <v>75</v>
      </c>
      <c r="J2084" t="s">
        <v>3431</v>
      </c>
      <c r="K2084" t="s">
        <v>28</v>
      </c>
      <c r="L2084" t="s">
        <v>90</v>
      </c>
      <c r="M2084" t="s">
        <v>74</v>
      </c>
      <c r="N2084" s="37" t="s">
        <v>75</v>
      </c>
      <c r="O2084" s="37" t="s">
        <v>75</v>
      </c>
      <c r="P2084" s="37" t="s">
        <v>75</v>
      </c>
      <c r="Q2084" t="s">
        <v>3430</v>
      </c>
      <c r="R2084" t="s">
        <v>2153</v>
      </c>
      <c r="S2084" s="42">
        <v>5349</v>
      </c>
      <c r="T2084" s="37">
        <v>1</v>
      </c>
      <c r="U2084" s="83">
        <v>1</v>
      </c>
      <c r="V2084" s="45">
        <f>SUMIF(ResumenCotizacion!$C:$C,E2084,ResumenCotizacion!$P:$P)</f>
        <v>0</v>
      </c>
      <c r="W2084" s="75">
        <f>IF(H2084="USD",S2084*SolCotizacion!$J$18,S2084)</f>
        <v>22077837.030000001</v>
      </c>
      <c r="X2084" s="3">
        <f>ROUND(W2084/(1-VLOOKUP("Total porcentaje:",ResumenCotizacion!$F:$H,3,0)),2)</f>
        <v>22077837.030000001</v>
      </c>
      <c r="Y2084" s="3">
        <f t="shared" si="105"/>
        <v>0</v>
      </c>
    </row>
    <row r="2085" spans="1:25" ht="14.25" x14ac:dyDescent="0.2">
      <c r="A2085" s="18" t="str">
        <f t="shared" si="103"/>
        <v>Catalogo principalOPEN VALUE ENTIDADES NO CUALIFICADAS9EP-00569</v>
      </c>
      <c r="B2085" s="18" t="str">
        <f t="shared" si="104"/>
        <v>9EP-00569OPEN VALUE ENTIDADES NO CUALIFICADAS</v>
      </c>
      <c r="C2085"/>
      <c r="D2085" t="s">
        <v>122</v>
      </c>
      <c r="E2085" t="s">
        <v>3432</v>
      </c>
      <c r="F2085" s="37" t="s">
        <v>3196</v>
      </c>
      <c r="G2085" s="18" t="s">
        <v>122</v>
      </c>
      <c r="H2085" s="18" t="s">
        <v>125</v>
      </c>
      <c r="I2085" s="37" t="s">
        <v>75</v>
      </c>
      <c r="J2085" t="s">
        <v>3433</v>
      </c>
      <c r="K2085" t="s">
        <v>28</v>
      </c>
      <c r="L2085" t="s">
        <v>90</v>
      </c>
      <c r="M2085" t="s">
        <v>74</v>
      </c>
      <c r="N2085" s="37" t="s">
        <v>75</v>
      </c>
      <c r="O2085" s="37" t="s">
        <v>75</v>
      </c>
      <c r="P2085" s="37" t="s">
        <v>75</v>
      </c>
      <c r="Q2085" t="s">
        <v>3432</v>
      </c>
      <c r="R2085" t="s">
        <v>2153</v>
      </c>
      <c r="S2085" s="42">
        <v>2292</v>
      </c>
      <c r="T2085" s="37">
        <v>1</v>
      </c>
      <c r="U2085" s="83">
        <v>1</v>
      </c>
      <c r="V2085" s="45">
        <f>SUMIF(ResumenCotizacion!$C:$C,E2085,ResumenCotizacion!$P:$P)</f>
        <v>0</v>
      </c>
      <c r="W2085" s="75">
        <f>IF(H2085="USD",S2085*SolCotizacion!$J$18,S2085)</f>
        <v>9460161.2400000002</v>
      </c>
      <c r="X2085" s="3">
        <f>ROUND(W2085/(1-VLOOKUP("Total porcentaje:",ResumenCotizacion!$F:$H,3,0)),2)</f>
        <v>9460161.2400000002</v>
      </c>
      <c r="Y2085" s="3">
        <f t="shared" si="105"/>
        <v>0</v>
      </c>
    </row>
    <row r="2086" spans="1:25" ht="14.25" x14ac:dyDescent="0.2">
      <c r="A2086" s="18" t="str">
        <f t="shared" si="103"/>
        <v>Catalogo principalOPEN VALUE ENTIDADES NO CUALIFICADAS9EP-00571</v>
      </c>
      <c r="B2086" s="18" t="str">
        <f t="shared" si="104"/>
        <v>9EP-00571OPEN VALUE ENTIDADES NO CUALIFICADAS</v>
      </c>
      <c r="C2086"/>
      <c r="D2086" t="s">
        <v>122</v>
      </c>
      <c r="E2086" t="s">
        <v>3434</v>
      </c>
      <c r="F2086" s="37" t="s">
        <v>3196</v>
      </c>
      <c r="G2086" s="18" t="s">
        <v>122</v>
      </c>
      <c r="H2086" s="18" t="s">
        <v>125</v>
      </c>
      <c r="I2086" s="37" t="s">
        <v>75</v>
      </c>
      <c r="J2086" t="s">
        <v>3435</v>
      </c>
      <c r="K2086" t="s">
        <v>28</v>
      </c>
      <c r="L2086" t="s">
        <v>90</v>
      </c>
      <c r="M2086" t="s">
        <v>74</v>
      </c>
      <c r="N2086" s="37" t="s">
        <v>75</v>
      </c>
      <c r="O2086" s="37" t="s">
        <v>75</v>
      </c>
      <c r="P2086" s="37" t="s">
        <v>75</v>
      </c>
      <c r="Q2086" t="s">
        <v>3434</v>
      </c>
      <c r="R2086" t="s">
        <v>2153</v>
      </c>
      <c r="S2086" s="42">
        <v>3386</v>
      </c>
      <c r="T2086" s="37">
        <v>1</v>
      </c>
      <c r="U2086" s="83">
        <v>1</v>
      </c>
      <c r="V2086" s="45">
        <f>SUMIF(ResumenCotizacion!$C:$C,E2086,ResumenCotizacion!$P:$P)</f>
        <v>0</v>
      </c>
      <c r="W2086" s="75">
        <f>IF(H2086="USD",S2086*SolCotizacion!$J$18,S2086)</f>
        <v>13975613.420000002</v>
      </c>
      <c r="X2086" s="3">
        <f>ROUND(W2086/(1-VLOOKUP("Total porcentaje:",ResumenCotizacion!$F:$H,3,0)),2)</f>
        <v>13975613.42</v>
      </c>
      <c r="Y2086" s="3">
        <f t="shared" si="105"/>
        <v>0</v>
      </c>
    </row>
    <row r="2087" spans="1:25" ht="14.25" x14ac:dyDescent="0.2">
      <c r="A2087" s="18" t="str">
        <f t="shared" si="103"/>
        <v>Catalogo principalOPEN VALUE ENTIDADES NO CUALIFICADAS9EP-00573</v>
      </c>
      <c r="B2087" s="18" t="str">
        <f t="shared" si="104"/>
        <v>9EP-00573OPEN VALUE ENTIDADES NO CUALIFICADAS</v>
      </c>
      <c r="C2087"/>
      <c r="D2087" t="s">
        <v>122</v>
      </c>
      <c r="E2087" t="s">
        <v>3436</v>
      </c>
      <c r="F2087" s="37" t="s">
        <v>3196</v>
      </c>
      <c r="G2087" s="18" t="s">
        <v>122</v>
      </c>
      <c r="H2087" s="18" t="s">
        <v>125</v>
      </c>
      <c r="I2087" s="37" t="s">
        <v>75</v>
      </c>
      <c r="J2087" t="s">
        <v>3437</v>
      </c>
      <c r="K2087" t="s">
        <v>28</v>
      </c>
      <c r="L2087" t="s">
        <v>90</v>
      </c>
      <c r="M2087" t="s">
        <v>74</v>
      </c>
      <c r="N2087" s="37" t="s">
        <v>75</v>
      </c>
      <c r="O2087" s="37" t="s">
        <v>75</v>
      </c>
      <c r="P2087" s="37" t="s">
        <v>75</v>
      </c>
      <c r="Q2087" t="s">
        <v>3436</v>
      </c>
      <c r="R2087" t="s">
        <v>2153</v>
      </c>
      <c r="S2087" s="42">
        <v>669</v>
      </c>
      <c r="T2087" s="37">
        <v>1</v>
      </c>
      <c r="U2087" s="83">
        <v>1</v>
      </c>
      <c r="V2087" s="45">
        <f>SUMIF(ResumenCotizacion!$C:$C,E2087,ResumenCotizacion!$P:$P)</f>
        <v>0</v>
      </c>
      <c r="W2087" s="75">
        <f>IF(H2087="USD",S2087*SolCotizacion!$J$18,S2087)</f>
        <v>2761277.43</v>
      </c>
      <c r="X2087" s="3">
        <f>ROUND(W2087/(1-VLOOKUP("Total porcentaje:",ResumenCotizacion!$F:$H,3,0)),2)</f>
        <v>2761277.43</v>
      </c>
      <c r="Y2087" s="3">
        <f t="shared" si="105"/>
        <v>0</v>
      </c>
    </row>
    <row r="2088" spans="1:25" ht="14.25" x14ac:dyDescent="0.2">
      <c r="A2088" s="18" t="str">
        <f t="shared" si="103"/>
        <v>Catalogo principalOPEN VALUE ENTIDADES NO CUALIFICADAS9EP-00575</v>
      </c>
      <c r="B2088" s="18" t="str">
        <f t="shared" si="104"/>
        <v>9EP-00575OPEN VALUE ENTIDADES NO CUALIFICADAS</v>
      </c>
      <c r="C2088"/>
      <c r="D2088" t="s">
        <v>122</v>
      </c>
      <c r="E2088" t="s">
        <v>3438</v>
      </c>
      <c r="F2088" s="37" t="s">
        <v>3196</v>
      </c>
      <c r="G2088" s="18" t="s">
        <v>122</v>
      </c>
      <c r="H2088" s="18" t="s">
        <v>125</v>
      </c>
      <c r="I2088" s="37" t="s">
        <v>75</v>
      </c>
      <c r="J2088" t="s">
        <v>3439</v>
      </c>
      <c r="K2088" t="s">
        <v>28</v>
      </c>
      <c r="L2088" t="s">
        <v>90</v>
      </c>
      <c r="M2088" t="s">
        <v>74</v>
      </c>
      <c r="N2088" s="37" t="s">
        <v>75</v>
      </c>
      <c r="O2088" s="37" t="s">
        <v>75</v>
      </c>
      <c r="P2088" s="37" t="s">
        <v>75</v>
      </c>
      <c r="Q2088" t="s">
        <v>3438</v>
      </c>
      <c r="R2088" t="s">
        <v>2153</v>
      </c>
      <c r="S2088" s="42">
        <v>288</v>
      </c>
      <c r="T2088" s="37">
        <v>1</v>
      </c>
      <c r="U2088" s="83">
        <v>1</v>
      </c>
      <c r="V2088" s="45">
        <f>SUMIF(ResumenCotizacion!$C:$C,E2088,ResumenCotizacion!$P:$P)</f>
        <v>0</v>
      </c>
      <c r="W2088" s="75">
        <f>IF(H2088="USD",S2088*SolCotizacion!$J$18,S2088)</f>
        <v>1188711.3600000001</v>
      </c>
      <c r="X2088" s="3">
        <f>ROUND(W2088/(1-VLOOKUP("Total porcentaje:",ResumenCotizacion!$F:$H,3,0)),2)</f>
        <v>1188711.3600000001</v>
      </c>
      <c r="Y2088" s="3">
        <f t="shared" si="105"/>
        <v>0</v>
      </c>
    </row>
    <row r="2089" spans="1:25" ht="14.25" x14ac:dyDescent="0.2">
      <c r="A2089" s="18" t="str">
        <f t="shared" si="103"/>
        <v>Catalogo principalOPEN VALUE ENTIDADES NO CUALIFICADAS9EP-00577</v>
      </c>
      <c r="B2089" s="18" t="str">
        <f t="shared" si="104"/>
        <v>9EP-00577OPEN VALUE ENTIDADES NO CUALIFICADAS</v>
      </c>
      <c r="C2089"/>
      <c r="D2089" t="s">
        <v>122</v>
      </c>
      <c r="E2089" t="s">
        <v>3440</v>
      </c>
      <c r="F2089" s="37" t="s">
        <v>3196</v>
      </c>
      <c r="G2089" s="18" t="s">
        <v>122</v>
      </c>
      <c r="H2089" s="18" t="s">
        <v>125</v>
      </c>
      <c r="I2089" s="37" t="s">
        <v>75</v>
      </c>
      <c r="J2089" t="s">
        <v>3441</v>
      </c>
      <c r="K2089" t="s">
        <v>28</v>
      </c>
      <c r="L2089" t="s">
        <v>90</v>
      </c>
      <c r="M2089" t="s">
        <v>74</v>
      </c>
      <c r="N2089" s="37" t="s">
        <v>75</v>
      </c>
      <c r="O2089" s="37" t="s">
        <v>75</v>
      </c>
      <c r="P2089" s="37" t="s">
        <v>75</v>
      </c>
      <c r="Q2089" t="s">
        <v>3440</v>
      </c>
      <c r="R2089" t="s">
        <v>2153</v>
      </c>
      <c r="S2089" s="42">
        <v>424</v>
      </c>
      <c r="T2089" s="37">
        <v>1</v>
      </c>
      <c r="U2089" s="83">
        <v>1</v>
      </c>
      <c r="V2089" s="45">
        <f>SUMIF(ResumenCotizacion!$C:$C,E2089,ResumenCotizacion!$P:$P)</f>
        <v>0</v>
      </c>
      <c r="W2089" s="75">
        <f>IF(H2089="USD",S2089*SolCotizacion!$J$18,S2089)</f>
        <v>1750047.28</v>
      </c>
      <c r="X2089" s="3">
        <f>ROUND(W2089/(1-VLOOKUP("Total porcentaje:",ResumenCotizacion!$F:$H,3,0)),2)</f>
        <v>1750047.28</v>
      </c>
      <c r="Y2089" s="3">
        <f t="shared" si="105"/>
        <v>0</v>
      </c>
    </row>
    <row r="2090" spans="1:25" ht="14.25" x14ac:dyDescent="0.2">
      <c r="A2090" s="18" t="str">
        <f t="shared" si="103"/>
        <v>Catalogo principalOPEN VALUE ENTIDADES NO CUALIFICADAS9F4-00001</v>
      </c>
      <c r="B2090" s="18" t="str">
        <f t="shared" si="104"/>
        <v>9F4-00001OPEN VALUE ENTIDADES NO CUALIFICADAS</v>
      </c>
      <c r="C2090"/>
      <c r="D2090" t="s">
        <v>122</v>
      </c>
      <c r="E2090" t="s">
        <v>3442</v>
      </c>
      <c r="F2090" s="37" t="s">
        <v>3196</v>
      </c>
      <c r="G2090" s="18" t="s">
        <v>122</v>
      </c>
      <c r="H2090" s="18" t="s">
        <v>125</v>
      </c>
      <c r="I2090" s="37" t="s">
        <v>75</v>
      </c>
      <c r="J2090" t="s">
        <v>3443</v>
      </c>
      <c r="K2090" t="s">
        <v>28</v>
      </c>
      <c r="L2090" t="s">
        <v>90</v>
      </c>
      <c r="M2090" t="s">
        <v>74</v>
      </c>
      <c r="N2090" s="37" t="s">
        <v>75</v>
      </c>
      <c r="O2090" s="37" t="s">
        <v>75</v>
      </c>
      <c r="P2090" s="37" t="s">
        <v>75</v>
      </c>
      <c r="Q2090" t="s">
        <v>3442</v>
      </c>
      <c r="R2090" t="s">
        <v>76</v>
      </c>
      <c r="S2090" s="42">
        <v>12.6</v>
      </c>
      <c r="T2090" s="37">
        <v>1</v>
      </c>
      <c r="U2090" s="83">
        <v>1</v>
      </c>
      <c r="V2090" s="45">
        <f>SUMIF(ResumenCotizacion!$C:$C,E2090,ResumenCotizacion!$P:$P)</f>
        <v>0</v>
      </c>
      <c r="W2090" s="75">
        <f>IF(H2090="USD",S2090*SolCotizacion!$J$18,S2090)</f>
        <v>52006.122000000003</v>
      </c>
      <c r="X2090" s="3">
        <f>ROUND(W2090/(1-VLOOKUP("Total porcentaje:",ResumenCotizacion!$F:$H,3,0)),2)</f>
        <v>52006.12</v>
      </c>
      <c r="Y2090" s="3">
        <f t="shared" si="105"/>
        <v>0</v>
      </c>
    </row>
    <row r="2091" spans="1:25" ht="14.25" x14ac:dyDescent="0.2">
      <c r="A2091" s="18" t="str">
        <f t="shared" si="103"/>
        <v>Catalogo principalOPEN VALUE ENTIDADES NO CUALIFICADAS9F5-00001</v>
      </c>
      <c r="B2091" s="18" t="str">
        <f t="shared" si="104"/>
        <v>9F5-00001OPEN VALUE ENTIDADES NO CUALIFICADAS</v>
      </c>
      <c r="C2091"/>
      <c r="D2091" t="s">
        <v>122</v>
      </c>
      <c r="E2091" t="s">
        <v>3444</v>
      </c>
      <c r="F2091" s="37" t="s">
        <v>3196</v>
      </c>
      <c r="G2091" s="18" t="s">
        <v>122</v>
      </c>
      <c r="H2091" s="18" t="s">
        <v>125</v>
      </c>
      <c r="I2091" s="37" t="s">
        <v>75</v>
      </c>
      <c r="J2091" t="s">
        <v>3445</v>
      </c>
      <c r="K2091" t="s">
        <v>28</v>
      </c>
      <c r="L2091" t="s">
        <v>90</v>
      </c>
      <c r="M2091" t="s">
        <v>74</v>
      </c>
      <c r="N2091" s="37" t="s">
        <v>75</v>
      </c>
      <c r="O2091" s="37" t="s">
        <v>75</v>
      </c>
      <c r="P2091" s="37" t="s">
        <v>75</v>
      </c>
      <c r="Q2091" t="s">
        <v>3444</v>
      </c>
      <c r="R2091" t="s">
        <v>76</v>
      </c>
      <c r="S2091" s="42">
        <v>6</v>
      </c>
      <c r="T2091" s="37">
        <v>1</v>
      </c>
      <c r="U2091" s="83">
        <v>1</v>
      </c>
      <c r="V2091" s="45">
        <f>SUMIF(ResumenCotizacion!$C:$C,E2091,ResumenCotizacion!$P:$P)</f>
        <v>0</v>
      </c>
      <c r="W2091" s="75">
        <f>IF(H2091="USD",S2091*SolCotizacion!$J$18,S2091)</f>
        <v>24764.82</v>
      </c>
      <c r="X2091" s="3">
        <f>ROUND(W2091/(1-VLOOKUP("Total porcentaje:",ResumenCotizacion!$F:$H,3,0)),2)</f>
        <v>24764.82</v>
      </c>
      <c r="Y2091" s="3">
        <f t="shared" si="105"/>
        <v>0</v>
      </c>
    </row>
    <row r="2092" spans="1:25" ht="14.25" x14ac:dyDescent="0.2">
      <c r="A2092" s="18" t="str">
        <f t="shared" si="103"/>
        <v>Catalogo principalOPEN VALUE ENTIDADES NO CUALIFICADAS9GA-00167</v>
      </c>
      <c r="B2092" s="18" t="str">
        <f t="shared" si="104"/>
        <v>9GA-00167OPEN VALUE ENTIDADES NO CUALIFICADAS</v>
      </c>
      <c r="C2092"/>
      <c r="D2092" t="s">
        <v>122</v>
      </c>
      <c r="E2092" t="s">
        <v>3446</v>
      </c>
      <c r="F2092" s="37" t="s">
        <v>3196</v>
      </c>
      <c r="G2092" s="18" t="s">
        <v>122</v>
      </c>
      <c r="H2092" s="18" t="s">
        <v>125</v>
      </c>
      <c r="I2092" s="37" t="s">
        <v>75</v>
      </c>
      <c r="J2092" t="s">
        <v>3447</v>
      </c>
      <c r="K2092" t="s">
        <v>28</v>
      </c>
      <c r="L2092" t="s">
        <v>90</v>
      </c>
      <c r="M2092" t="s">
        <v>74</v>
      </c>
      <c r="N2092" s="37" t="s">
        <v>75</v>
      </c>
      <c r="O2092" s="37" t="s">
        <v>75</v>
      </c>
      <c r="P2092" s="37" t="s">
        <v>75</v>
      </c>
      <c r="Q2092" t="s">
        <v>3446</v>
      </c>
      <c r="R2092" t="s">
        <v>2153</v>
      </c>
      <c r="S2092" s="42">
        <v>2766</v>
      </c>
      <c r="T2092" s="37">
        <v>1</v>
      </c>
      <c r="U2092" s="83">
        <v>1</v>
      </c>
      <c r="V2092" s="45">
        <f>SUMIF(ResumenCotizacion!$C:$C,E2092,ResumenCotizacion!$P:$P)</f>
        <v>0</v>
      </c>
      <c r="W2092" s="75">
        <f>IF(H2092="USD",S2092*SolCotizacion!$J$18,S2092)</f>
        <v>11416582.020000001</v>
      </c>
      <c r="X2092" s="3">
        <f>ROUND(W2092/(1-VLOOKUP("Total porcentaje:",ResumenCotizacion!$F:$H,3,0)),2)</f>
        <v>11416582.02</v>
      </c>
      <c r="Y2092" s="3">
        <f t="shared" si="105"/>
        <v>0</v>
      </c>
    </row>
    <row r="2093" spans="1:25" ht="14.25" x14ac:dyDescent="0.2">
      <c r="A2093" s="18" t="str">
        <f t="shared" si="103"/>
        <v>Catalogo principalOPEN VALUE ENTIDADES NO CUALIFICADAS9GA-00169</v>
      </c>
      <c r="B2093" s="18" t="str">
        <f t="shared" si="104"/>
        <v>9GA-00169OPEN VALUE ENTIDADES NO CUALIFICADAS</v>
      </c>
      <c r="C2093"/>
      <c r="D2093" t="s">
        <v>122</v>
      </c>
      <c r="E2093" t="s">
        <v>3448</v>
      </c>
      <c r="F2093" s="37" t="s">
        <v>3196</v>
      </c>
      <c r="G2093" s="18" t="s">
        <v>122</v>
      </c>
      <c r="H2093" s="18" t="s">
        <v>125</v>
      </c>
      <c r="I2093" s="37" t="s">
        <v>75</v>
      </c>
      <c r="J2093" t="s">
        <v>3449</v>
      </c>
      <c r="K2093" t="s">
        <v>28</v>
      </c>
      <c r="L2093" t="s">
        <v>90</v>
      </c>
      <c r="M2093" t="s">
        <v>74</v>
      </c>
      <c r="N2093" s="37" t="s">
        <v>75</v>
      </c>
      <c r="O2093" s="37" t="s">
        <v>75</v>
      </c>
      <c r="P2093" s="37" t="s">
        <v>75</v>
      </c>
      <c r="Q2093" t="s">
        <v>3448</v>
      </c>
      <c r="R2093" t="s">
        <v>2153</v>
      </c>
      <c r="S2093" s="42">
        <v>351</v>
      </c>
      <c r="T2093" s="37">
        <v>1</v>
      </c>
      <c r="U2093" s="83">
        <v>1</v>
      </c>
      <c r="V2093" s="45">
        <f>SUMIF(ResumenCotizacion!$C:$C,E2093,ResumenCotizacion!$P:$P)</f>
        <v>0</v>
      </c>
      <c r="W2093" s="75">
        <f>IF(H2093="USD",S2093*SolCotizacion!$J$18,S2093)</f>
        <v>1448741.9700000002</v>
      </c>
      <c r="X2093" s="3">
        <f>ROUND(W2093/(1-VLOOKUP("Total porcentaje:",ResumenCotizacion!$F:$H,3,0)),2)</f>
        <v>1448741.97</v>
      </c>
      <c r="Y2093" s="3">
        <f t="shared" si="105"/>
        <v>0</v>
      </c>
    </row>
    <row r="2094" spans="1:25" ht="14.25" x14ac:dyDescent="0.2">
      <c r="A2094" s="18" t="str">
        <f t="shared" si="103"/>
        <v>Catalogo principalOPEN VALUE ENTIDADES NO CUALIFICADAS9GA-00514</v>
      </c>
      <c r="B2094" s="18" t="str">
        <f t="shared" si="104"/>
        <v>9GA-00514OPEN VALUE ENTIDADES NO CUALIFICADAS</v>
      </c>
      <c r="C2094"/>
      <c r="D2094" t="s">
        <v>122</v>
      </c>
      <c r="E2094" t="s">
        <v>3450</v>
      </c>
      <c r="F2094" s="37" t="s">
        <v>3196</v>
      </c>
      <c r="G2094" s="18" t="s">
        <v>122</v>
      </c>
      <c r="H2094" s="18" t="s">
        <v>125</v>
      </c>
      <c r="I2094" s="37" t="s">
        <v>75</v>
      </c>
      <c r="J2094" t="s">
        <v>3451</v>
      </c>
      <c r="K2094" t="s">
        <v>28</v>
      </c>
      <c r="L2094" t="s">
        <v>90</v>
      </c>
      <c r="M2094" t="s">
        <v>74</v>
      </c>
      <c r="N2094" s="37" t="s">
        <v>75</v>
      </c>
      <c r="O2094" s="37" t="s">
        <v>75</v>
      </c>
      <c r="P2094" s="37" t="s">
        <v>75</v>
      </c>
      <c r="Q2094" t="s">
        <v>3450</v>
      </c>
      <c r="R2094" t="s">
        <v>2153</v>
      </c>
      <c r="S2094" s="42">
        <v>3831</v>
      </c>
      <c r="T2094" s="37">
        <v>1</v>
      </c>
      <c r="U2094" s="83">
        <v>1</v>
      </c>
      <c r="V2094" s="45">
        <f>SUMIF(ResumenCotizacion!$C:$C,E2094,ResumenCotizacion!$P:$P)</f>
        <v>0</v>
      </c>
      <c r="W2094" s="75">
        <f>IF(H2094="USD",S2094*SolCotizacion!$J$18,S2094)</f>
        <v>15812337.57</v>
      </c>
      <c r="X2094" s="3">
        <f>ROUND(W2094/(1-VLOOKUP("Total porcentaje:",ResumenCotizacion!$F:$H,3,0)),2)</f>
        <v>15812337.57</v>
      </c>
      <c r="Y2094" s="3">
        <f t="shared" si="105"/>
        <v>0</v>
      </c>
    </row>
    <row r="2095" spans="1:25" ht="14.25" x14ac:dyDescent="0.2">
      <c r="A2095" s="18" t="str">
        <f t="shared" si="103"/>
        <v>Catalogo principalOPEN VALUE ENTIDADES NO CUALIFICADAS9GA-00516</v>
      </c>
      <c r="B2095" s="18" t="str">
        <f t="shared" si="104"/>
        <v>9GA-00516OPEN VALUE ENTIDADES NO CUALIFICADAS</v>
      </c>
      <c r="C2095"/>
      <c r="D2095" t="s">
        <v>122</v>
      </c>
      <c r="E2095" t="s">
        <v>3452</v>
      </c>
      <c r="F2095" s="37" t="s">
        <v>3196</v>
      </c>
      <c r="G2095" s="18" t="s">
        <v>122</v>
      </c>
      <c r="H2095" s="18" t="s">
        <v>125</v>
      </c>
      <c r="I2095" s="37" t="s">
        <v>75</v>
      </c>
      <c r="J2095" t="s">
        <v>3453</v>
      </c>
      <c r="K2095" t="s">
        <v>28</v>
      </c>
      <c r="L2095" t="s">
        <v>90</v>
      </c>
      <c r="M2095" t="s">
        <v>74</v>
      </c>
      <c r="N2095" s="37" t="s">
        <v>75</v>
      </c>
      <c r="O2095" s="37" t="s">
        <v>75</v>
      </c>
      <c r="P2095" s="37" t="s">
        <v>75</v>
      </c>
      <c r="Q2095" t="s">
        <v>3452</v>
      </c>
      <c r="R2095" t="s">
        <v>2153</v>
      </c>
      <c r="S2095" s="42">
        <v>1641</v>
      </c>
      <c r="T2095" s="37">
        <v>1</v>
      </c>
      <c r="U2095" s="83">
        <v>1</v>
      </c>
      <c r="V2095" s="45">
        <f>SUMIF(ResumenCotizacion!$C:$C,E2095,ResumenCotizacion!$P:$P)</f>
        <v>0</v>
      </c>
      <c r="W2095" s="75">
        <f>IF(H2095="USD",S2095*SolCotizacion!$J$18,S2095)</f>
        <v>6773178.2700000005</v>
      </c>
      <c r="X2095" s="3">
        <f>ROUND(W2095/(1-VLOOKUP("Total porcentaje:",ResumenCotizacion!$F:$H,3,0)),2)</f>
        <v>6773178.2699999996</v>
      </c>
      <c r="Y2095" s="3">
        <f t="shared" si="105"/>
        <v>0</v>
      </c>
    </row>
    <row r="2096" spans="1:25" ht="14.25" x14ac:dyDescent="0.2">
      <c r="A2096" s="18" t="str">
        <f t="shared" si="103"/>
        <v>Catalogo principalOPEN VALUE ENTIDADES NO CUALIFICADAS9GA-00518</v>
      </c>
      <c r="B2096" s="18" t="str">
        <f t="shared" si="104"/>
        <v>9GA-00518OPEN VALUE ENTIDADES NO CUALIFICADAS</v>
      </c>
      <c r="C2096"/>
      <c r="D2096" t="s">
        <v>122</v>
      </c>
      <c r="E2096" t="s">
        <v>3454</v>
      </c>
      <c r="F2096" s="37" t="s">
        <v>3196</v>
      </c>
      <c r="G2096" s="18" t="s">
        <v>122</v>
      </c>
      <c r="H2096" s="18" t="s">
        <v>125</v>
      </c>
      <c r="I2096" s="37" t="s">
        <v>75</v>
      </c>
      <c r="J2096" t="s">
        <v>3455</v>
      </c>
      <c r="K2096" t="s">
        <v>28</v>
      </c>
      <c r="L2096" t="s">
        <v>90</v>
      </c>
      <c r="M2096" t="s">
        <v>74</v>
      </c>
      <c r="N2096" s="37" t="s">
        <v>75</v>
      </c>
      <c r="O2096" s="37" t="s">
        <v>75</v>
      </c>
      <c r="P2096" s="37" t="s">
        <v>75</v>
      </c>
      <c r="Q2096" t="s">
        <v>3454</v>
      </c>
      <c r="R2096" t="s">
        <v>2153</v>
      </c>
      <c r="S2096" s="42">
        <v>483</v>
      </c>
      <c r="T2096" s="37">
        <v>1</v>
      </c>
      <c r="U2096" s="83">
        <v>1</v>
      </c>
      <c r="V2096" s="45">
        <f>SUMIF(ResumenCotizacion!$C:$C,E2096,ResumenCotizacion!$P:$P)</f>
        <v>0</v>
      </c>
      <c r="W2096" s="75">
        <f>IF(H2096="USD",S2096*SolCotizacion!$J$18,S2096)</f>
        <v>1993568.01</v>
      </c>
      <c r="X2096" s="3">
        <f>ROUND(W2096/(1-VLOOKUP("Total porcentaje:",ResumenCotizacion!$F:$H,3,0)),2)</f>
        <v>1993568.01</v>
      </c>
      <c r="Y2096" s="3">
        <f t="shared" si="105"/>
        <v>0</v>
      </c>
    </row>
    <row r="2097" spans="1:25" ht="14.25" x14ac:dyDescent="0.2">
      <c r="A2097" s="18" t="str">
        <f t="shared" si="103"/>
        <v>Catalogo principalOPEN VALUE ENTIDADES NO CUALIFICADAS9GA-00520</v>
      </c>
      <c r="B2097" s="18" t="str">
        <f t="shared" si="104"/>
        <v>9GA-00520OPEN VALUE ENTIDADES NO CUALIFICADAS</v>
      </c>
      <c r="C2097"/>
      <c r="D2097" t="s">
        <v>122</v>
      </c>
      <c r="E2097" t="s">
        <v>3456</v>
      </c>
      <c r="F2097" s="37" t="s">
        <v>3196</v>
      </c>
      <c r="G2097" s="18" t="s">
        <v>122</v>
      </c>
      <c r="H2097" s="18" t="s">
        <v>125</v>
      </c>
      <c r="I2097" s="37" t="s">
        <v>75</v>
      </c>
      <c r="J2097" t="s">
        <v>3457</v>
      </c>
      <c r="K2097" t="s">
        <v>28</v>
      </c>
      <c r="L2097" t="s">
        <v>90</v>
      </c>
      <c r="M2097" t="s">
        <v>74</v>
      </c>
      <c r="N2097" s="37" t="s">
        <v>75</v>
      </c>
      <c r="O2097" s="37" t="s">
        <v>75</v>
      </c>
      <c r="P2097" s="37" t="s">
        <v>75</v>
      </c>
      <c r="Q2097" t="s">
        <v>3456</v>
      </c>
      <c r="R2097" t="s">
        <v>2153</v>
      </c>
      <c r="S2097" s="42">
        <v>207</v>
      </c>
      <c r="T2097" s="37">
        <v>1</v>
      </c>
      <c r="U2097" s="83">
        <v>1</v>
      </c>
      <c r="V2097" s="45">
        <f>SUMIF(ResumenCotizacion!$C:$C,E2097,ResumenCotizacion!$P:$P)</f>
        <v>0</v>
      </c>
      <c r="W2097" s="75">
        <f>IF(H2097="USD",S2097*SolCotizacion!$J$18,S2097)</f>
        <v>854386.29</v>
      </c>
      <c r="X2097" s="3">
        <f>ROUND(W2097/(1-VLOOKUP("Total porcentaje:",ResumenCotizacion!$F:$H,3,0)),2)</f>
        <v>854386.29</v>
      </c>
      <c r="Y2097" s="3">
        <f t="shared" si="105"/>
        <v>0</v>
      </c>
    </row>
    <row r="2098" spans="1:25" ht="14.25" x14ac:dyDescent="0.2">
      <c r="A2098" s="18" t="str">
        <f t="shared" si="103"/>
        <v>Catalogo principalOPEN VALUE ENTIDADES NO CUALIFICADAS9GA-00660</v>
      </c>
      <c r="B2098" s="18" t="str">
        <f t="shared" si="104"/>
        <v>9GA-00660OPEN VALUE ENTIDADES NO CUALIFICADAS</v>
      </c>
      <c r="C2098"/>
      <c r="D2098" t="s">
        <v>122</v>
      </c>
      <c r="E2098" t="s">
        <v>3458</v>
      </c>
      <c r="F2098" s="37" t="s">
        <v>3196</v>
      </c>
      <c r="G2098" s="18" t="s">
        <v>122</v>
      </c>
      <c r="H2098" s="18" t="s">
        <v>125</v>
      </c>
      <c r="I2098" s="37" t="s">
        <v>75</v>
      </c>
      <c r="J2098" t="s">
        <v>3459</v>
      </c>
      <c r="K2098" t="s">
        <v>28</v>
      </c>
      <c r="L2098" t="s">
        <v>90</v>
      </c>
      <c r="M2098" t="s">
        <v>74</v>
      </c>
      <c r="N2098" s="37" t="s">
        <v>75</v>
      </c>
      <c r="O2098" s="37" t="s">
        <v>75</v>
      </c>
      <c r="P2098" s="37" t="s">
        <v>75</v>
      </c>
      <c r="Q2098" t="s">
        <v>3458</v>
      </c>
      <c r="R2098" t="s">
        <v>2153</v>
      </c>
      <c r="S2098" s="42">
        <v>2706</v>
      </c>
      <c r="T2098" s="37">
        <v>1</v>
      </c>
      <c r="U2098" s="83">
        <v>1</v>
      </c>
      <c r="V2098" s="45">
        <f>SUMIF(ResumenCotizacion!$C:$C,E2098,ResumenCotizacion!$P:$P)</f>
        <v>0</v>
      </c>
      <c r="W2098" s="75">
        <f>IF(H2098="USD",S2098*SolCotizacion!$J$18,S2098)</f>
        <v>11168933.82</v>
      </c>
      <c r="X2098" s="3">
        <f>ROUND(W2098/(1-VLOOKUP("Total porcentaje:",ResumenCotizacion!$F:$H,3,0)),2)</f>
        <v>11168933.82</v>
      </c>
      <c r="Y2098" s="3">
        <f t="shared" si="105"/>
        <v>0</v>
      </c>
    </row>
    <row r="2099" spans="1:25" ht="14.25" x14ac:dyDescent="0.2">
      <c r="A2099" s="18" t="str">
        <f t="shared" si="103"/>
        <v>Catalogo principalOPEN VALUE ENTIDADES NO CUALIFICADAS9GA-00662</v>
      </c>
      <c r="B2099" s="18" t="str">
        <f t="shared" si="104"/>
        <v>9GA-00662OPEN VALUE ENTIDADES NO CUALIFICADAS</v>
      </c>
      <c r="C2099"/>
      <c r="D2099" t="s">
        <v>122</v>
      </c>
      <c r="E2099" t="s">
        <v>3460</v>
      </c>
      <c r="F2099" s="37" t="s">
        <v>3196</v>
      </c>
      <c r="G2099" s="18" t="s">
        <v>122</v>
      </c>
      <c r="H2099" s="18" t="s">
        <v>125</v>
      </c>
      <c r="I2099" s="37" t="s">
        <v>75</v>
      </c>
      <c r="J2099" t="s">
        <v>3461</v>
      </c>
      <c r="K2099" t="s">
        <v>28</v>
      </c>
      <c r="L2099" t="s">
        <v>90</v>
      </c>
      <c r="M2099" t="s">
        <v>74</v>
      </c>
      <c r="N2099" s="37" t="s">
        <v>75</v>
      </c>
      <c r="O2099" s="37" t="s">
        <v>75</v>
      </c>
      <c r="P2099" s="37" t="s">
        <v>75</v>
      </c>
      <c r="Q2099" t="s">
        <v>3460</v>
      </c>
      <c r="R2099" t="s">
        <v>2153</v>
      </c>
      <c r="S2099" s="42">
        <v>342</v>
      </c>
      <c r="T2099" s="37">
        <v>1</v>
      </c>
      <c r="U2099" s="83">
        <v>1</v>
      </c>
      <c r="V2099" s="45">
        <f>SUMIF(ResumenCotizacion!$C:$C,E2099,ResumenCotizacion!$P:$P)</f>
        <v>0</v>
      </c>
      <c r="W2099" s="75">
        <f>IF(H2099="USD",S2099*SolCotizacion!$J$18,S2099)</f>
        <v>1411594.74</v>
      </c>
      <c r="X2099" s="3">
        <f>ROUND(W2099/(1-VLOOKUP("Total porcentaje:",ResumenCotizacion!$F:$H,3,0)),2)</f>
        <v>1411594.74</v>
      </c>
      <c r="Y2099" s="3">
        <f t="shared" si="105"/>
        <v>0</v>
      </c>
    </row>
    <row r="2100" spans="1:25" ht="14.25" x14ac:dyDescent="0.2">
      <c r="A2100" s="18" t="str">
        <f t="shared" si="103"/>
        <v>Catalogo principalOPEN VALUE ENTIDADES NO CUALIFICADAS9GS-00434</v>
      </c>
      <c r="B2100" s="18" t="str">
        <f t="shared" si="104"/>
        <v>9GS-00434OPEN VALUE ENTIDADES NO CUALIFICADAS</v>
      </c>
      <c r="C2100"/>
      <c r="D2100" t="s">
        <v>122</v>
      </c>
      <c r="E2100" t="s">
        <v>3462</v>
      </c>
      <c r="F2100" s="37" t="s">
        <v>3196</v>
      </c>
      <c r="G2100" s="18" t="s">
        <v>122</v>
      </c>
      <c r="H2100" s="18" t="s">
        <v>125</v>
      </c>
      <c r="I2100" s="37" t="s">
        <v>75</v>
      </c>
      <c r="J2100" t="s">
        <v>3463</v>
      </c>
      <c r="K2100" t="s">
        <v>28</v>
      </c>
      <c r="L2100" t="s">
        <v>90</v>
      </c>
      <c r="M2100" t="s">
        <v>74</v>
      </c>
      <c r="N2100" s="37" t="s">
        <v>75</v>
      </c>
      <c r="O2100" s="37" t="s">
        <v>75</v>
      </c>
      <c r="P2100" s="37" t="s">
        <v>75</v>
      </c>
      <c r="Q2100" t="s">
        <v>3462</v>
      </c>
      <c r="R2100" t="s">
        <v>2153</v>
      </c>
      <c r="S2100" s="42">
        <v>16389</v>
      </c>
      <c r="T2100" s="37">
        <v>1</v>
      </c>
      <c r="U2100" s="83">
        <v>1</v>
      </c>
      <c r="V2100" s="45">
        <f>SUMIF(ResumenCotizacion!$C:$C,E2100,ResumenCotizacion!$P:$P)</f>
        <v>0</v>
      </c>
      <c r="W2100" s="75">
        <f>IF(H2100="USD",S2100*SolCotizacion!$J$18,S2100)</f>
        <v>67645105.829999998</v>
      </c>
      <c r="X2100" s="3">
        <f>ROUND(W2100/(1-VLOOKUP("Total porcentaje:",ResumenCotizacion!$F:$H,3,0)),2)</f>
        <v>67645105.829999998</v>
      </c>
      <c r="Y2100" s="3">
        <f t="shared" si="105"/>
        <v>0</v>
      </c>
    </row>
    <row r="2101" spans="1:25" ht="14.25" x14ac:dyDescent="0.2">
      <c r="A2101" s="18" t="str">
        <f t="shared" si="103"/>
        <v>Catalogo principalOPEN VALUE ENTIDADES NO CUALIFICADAS9GS-00436</v>
      </c>
      <c r="B2101" s="18" t="str">
        <f t="shared" si="104"/>
        <v>9GS-00436OPEN VALUE ENTIDADES NO CUALIFICADAS</v>
      </c>
      <c r="C2101"/>
      <c r="D2101" t="s">
        <v>122</v>
      </c>
      <c r="E2101" t="s">
        <v>3464</v>
      </c>
      <c r="F2101" s="37" t="s">
        <v>3196</v>
      </c>
      <c r="G2101" s="18" t="s">
        <v>122</v>
      </c>
      <c r="H2101" s="18" t="s">
        <v>125</v>
      </c>
      <c r="I2101" s="37" t="s">
        <v>75</v>
      </c>
      <c r="J2101" t="s">
        <v>3465</v>
      </c>
      <c r="K2101" t="s">
        <v>28</v>
      </c>
      <c r="L2101" t="s">
        <v>90</v>
      </c>
      <c r="M2101" t="s">
        <v>74</v>
      </c>
      <c r="N2101" s="37" t="s">
        <v>75</v>
      </c>
      <c r="O2101" s="37" t="s">
        <v>75</v>
      </c>
      <c r="P2101" s="37" t="s">
        <v>75</v>
      </c>
      <c r="Q2101" t="s">
        <v>3464</v>
      </c>
      <c r="R2101" t="s">
        <v>2153</v>
      </c>
      <c r="S2101" s="42">
        <v>7026</v>
      </c>
      <c r="T2101" s="37">
        <v>1</v>
      </c>
      <c r="U2101" s="83">
        <v>1</v>
      </c>
      <c r="V2101" s="45">
        <f>SUMIF(ResumenCotizacion!$C:$C,E2101,ResumenCotizacion!$P:$P)</f>
        <v>0</v>
      </c>
      <c r="W2101" s="75">
        <f>IF(H2101="USD",S2101*SolCotizacion!$J$18,S2101)</f>
        <v>28999604.220000003</v>
      </c>
      <c r="X2101" s="3">
        <f>ROUND(W2101/(1-VLOOKUP("Total porcentaje:",ResumenCotizacion!$F:$H,3,0)),2)</f>
        <v>28999604.219999999</v>
      </c>
      <c r="Y2101" s="3">
        <f t="shared" si="105"/>
        <v>0</v>
      </c>
    </row>
    <row r="2102" spans="1:25" ht="14.25" x14ac:dyDescent="0.2">
      <c r="A2102" s="18" t="str">
        <f t="shared" si="103"/>
        <v>Catalogo principalOPEN VALUE ENTIDADES NO CUALIFICADAS9GS-00438</v>
      </c>
      <c r="B2102" s="18" t="str">
        <f t="shared" si="104"/>
        <v>9GS-00438OPEN VALUE ENTIDADES NO CUALIFICADAS</v>
      </c>
      <c r="C2102"/>
      <c r="D2102" t="s">
        <v>122</v>
      </c>
      <c r="E2102" t="s">
        <v>3466</v>
      </c>
      <c r="F2102" s="37" t="s">
        <v>3196</v>
      </c>
      <c r="G2102" s="18" t="s">
        <v>122</v>
      </c>
      <c r="H2102" s="18" t="s">
        <v>125</v>
      </c>
      <c r="I2102" s="37" t="s">
        <v>75</v>
      </c>
      <c r="J2102" t="s">
        <v>3467</v>
      </c>
      <c r="K2102" t="s">
        <v>28</v>
      </c>
      <c r="L2102" t="s">
        <v>90</v>
      </c>
      <c r="M2102" t="s">
        <v>74</v>
      </c>
      <c r="N2102" s="37" t="s">
        <v>75</v>
      </c>
      <c r="O2102" s="37" t="s">
        <v>75</v>
      </c>
      <c r="P2102" s="37" t="s">
        <v>75</v>
      </c>
      <c r="Q2102" t="s">
        <v>3466</v>
      </c>
      <c r="R2102" t="s">
        <v>2153</v>
      </c>
      <c r="S2102" s="42">
        <v>12561</v>
      </c>
      <c r="T2102" s="37">
        <v>1</v>
      </c>
      <c r="U2102" s="83">
        <v>1</v>
      </c>
      <c r="V2102" s="45">
        <f>SUMIF(ResumenCotizacion!$C:$C,E2102,ResumenCotizacion!$P:$P)</f>
        <v>0</v>
      </c>
      <c r="W2102" s="75">
        <f>IF(H2102="USD",S2102*SolCotizacion!$J$18,S2102)</f>
        <v>51845150.670000002</v>
      </c>
      <c r="X2102" s="3">
        <f>ROUND(W2102/(1-VLOOKUP("Total porcentaje:",ResumenCotizacion!$F:$H,3,0)),2)</f>
        <v>51845150.670000002</v>
      </c>
      <c r="Y2102" s="3">
        <f t="shared" si="105"/>
        <v>0</v>
      </c>
    </row>
    <row r="2103" spans="1:25" ht="14.25" x14ac:dyDescent="0.2">
      <c r="A2103" s="18" t="str">
        <f t="shared" si="103"/>
        <v>Catalogo principalOPEN VALUE ENTIDADES NO CUALIFICADAS9GS-00440</v>
      </c>
      <c r="B2103" s="18" t="str">
        <f t="shared" si="104"/>
        <v>9GS-00440OPEN VALUE ENTIDADES NO CUALIFICADAS</v>
      </c>
      <c r="C2103"/>
      <c r="D2103" t="s">
        <v>122</v>
      </c>
      <c r="E2103" t="s">
        <v>3468</v>
      </c>
      <c r="F2103" s="37" t="s">
        <v>3196</v>
      </c>
      <c r="G2103" s="18" t="s">
        <v>122</v>
      </c>
      <c r="H2103" s="18" t="s">
        <v>125</v>
      </c>
      <c r="I2103" s="37" t="s">
        <v>75</v>
      </c>
      <c r="J2103" t="s">
        <v>3469</v>
      </c>
      <c r="K2103" t="s">
        <v>28</v>
      </c>
      <c r="L2103" t="s">
        <v>90</v>
      </c>
      <c r="M2103" t="s">
        <v>74</v>
      </c>
      <c r="N2103" s="37" t="s">
        <v>75</v>
      </c>
      <c r="O2103" s="37" t="s">
        <v>75</v>
      </c>
      <c r="P2103" s="37" t="s">
        <v>75</v>
      </c>
      <c r="Q2103" t="s">
        <v>3468</v>
      </c>
      <c r="R2103" t="s">
        <v>2153</v>
      </c>
      <c r="S2103" s="42">
        <v>2052</v>
      </c>
      <c r="T2103" s="37">
        <v>1</v>
      </c>
      <c r="U2103" s="83">
        <v>1</v>
      </c>
      <c r="V2103" s="45">
        <f>SUMIF(ResumenCotizacion!$C:$C,E2103,ResumenCotizacion!$P:$P)</f>
        <v>0</v>
      </c>
      <c r="W2103" s="75">
        <f>IF(H2103="USD",S2103*SolCotizacion!$J$18,S2103)</f>
        <v>8469568.4400000013</v>
      </c>
      <c r="X2103" s="3">
        <f>ROUND(W2103/(1-VLOOKUP("Total porcentaje:",ResumenCotizacion!$F:$H,3,0)),2)</f>
        <v>8469568.4399999995</v>
      </c>
      <c r="Y2103" s="3">
        <f t="shared" si="105"/>
        <v>0</v>
      </c>
    </row>
    <row r="2104" spans="1:25" ht="14.25" x14ac:dyDescent="0.2">
      <c r="A2104" s="18" t="str">
        <f t="shared" si="103"/>
        <v>Catalogo principalOPEN VALUE ENTIDADES NO CUALIFICADAS9GS-00442</v>
      </c>
      <c r="B2104" s="18" t="str">
        <f t="shared" si="104"/>
        <v>9GS-00442OPEN VALUE ENTIDADES NO CUALIFICADAS</v>
      </c>
      <c r="C2104"/>
      <c r="D2104" t="s">
        <v>122</v>
      </c>
      <c r="E2104" t="s">
        <v>3470</v>
      </c>
      <c r="F2104" s="37" t="s">
        <v>3196</v>
      </c>
      <c r="G2104" s="18" t="s">
        <v>122</v>
      </c>
      <c r="H2104" s="18" t="s">
        <v>125</v>
      </c>
      <c r="I2104" s="37" t="s">
        <v>75</v>
      </c>
      <c r="J2104" t="s">
        <v>3471</v>
      </c>
      <c r="K2104" t="s">
        <v>28</v>
      </c>
      <c r="L2104" t="s">
        <v>90</v>
      </c>
      <c r="M2104" t="s">
        <v>74</v>
      </c>
      <c r="N2104" s="37" t="s">
        <v>75</v>
      </c>
      <c r="O2104" s="37" t="s">
        <v>75</v>
      </c>
      <c r="P2104" s="37" t="s">
        <v>75</v>
      </c>
      <c r="Q2104" t="s">
        <v>3470</v>
      </c>
      <c r="R2104" t="s">
        <v>2153</v>
      </c>
      <c r="S2104" s="42">
        <v>879</v>
      </c>
      <c r="T2104" s="37">
        <v>1</v>
      </c>
      <c r="U2104" s="83">
        <v>1</v>
      </c>
      <c r="V2104" s="45">
        <f>SUMIF(ResumenCotizacion!$C:$C,E2104,ResumenCotizacion!$P:$P)</f>
        <v>0</v>
      </c>
      <c r="W2104" s="75">
        <f>IF(H2104="USD",S2104*SolCotizacion!$J$18,S2104)</f>
        <v>3628046.1300000004</v>
      </c>
      <c r="X2104" s="3">
        <f>ROUND(W2104/(1-VLOOKUP("Total porcentaje:",ResumenCotizacion!$F:$H,3,0)),2)</f>
        <v>3628046.13</v>
      </c>
      <c r="Y2104" s="3">
        <f t="shared" si="105"/>
        <v>0</v>
      </c>
    </row>
    <row r="2105" spans="1:25" ht="14.25" x14ac:dyDescent="0.2">
      <c r="A2105" s="18" t="str">
        <f t="shared" si="103"/>
        <v>Catalogo principalOPEN VALUE ENTIDADES NO CUALIFICADAS9GS-00444</v>
      </c>
      <c r="B2105" s="18" t="str">
        <f t="shared" si="104"/>
        <v>9GS-00444OPEN VALUE ENTIDADES NO CUALIFICADAS</v>
      </c>
      <c r="C2105"/>
      <c r="D2105" t="s">
        <v>122</v>
      </c>
      <c r="E2105" t="s">
        <v>3472</v>
      </c>
      <c r="F2105" s="37" t="s">
        <v>3196</v>
      </c>
      <c r="G2105" s="18" t="s">
        <v>122</v>
      </c>
      <c r="H2105" s="18" t="s">
        <v>125</v>
      </c>
      <c r="I2105" s="37" t="s">
        <v>75</v>
      </c>
      <c r="J2105" t="s">
        <v>3473</v>
      </c>
      <c r="K2105" t="s">
        <v>28</v>
      </c>
      <c r="L2105" t="s">
        <v>90</v>
      </c>
      <c r="M2105" t="s">
        <v>74</v>
      </c>
      <c r="N2105" s="37" t="s">
        <v>75</v>
      </c>
      <c r="O2105" s="37" t="s">
        <v>75</v>
      </c>
      <c r="P2105" s="37" t="s">
        <v>75</v>
      </c>
      <c r="Q2105" t="s">
        <v>3472</v>
      </c>
      <c r="R2105" t="s">
        <v>2153</v>
      </c>
      <c r="S2105" s="42">
        <v>1569</v>
      </c>
      <c r="T2105" s="37">
        <v>1</v>
      </c>
      <c r="U2105" s="83">
        <v>1</v>
      </c>
      <c r="V2105" s="45">
        <f>SUMIF(ResumenCotizacion!$C:$C,E2105,ResumenCotizacion!$P:$P)</f>
        <v>0</v>
      </c>
      <c r="W2105" s="75">
        <f>IF(H2105="USD",S2105*SolCotizacion!$J$18,S2105)</f>
        <v>6476000.4300000006</v>
      </c>
      <c r="X2105" s="3">
        <f>ROUND(W2105/(1-VLOOKUP("Total porcentaje:",ResumenCotizacion!$F:$H,3,0)),2)</f>
        <v>6476000.4299999997</v>
      </c>
      <c r="Y2105" s="3">
        <f t="shared" si="105"/>
        <v>0</v>
      </c>
    </row>
    <row r="2106" spans="1:25" ht="14.25" x14ac:dyDescent="0.2">
      <c r="A2106" s="18" t="str">
        <f t="shared" si="103"/>
        <v>Catalogo principalOPEN VALUE ENTIDADES NO CUALIFICADAS9GS-00656</v>
      </c>
      <c r="B2106" s="18" t="str">
        <f t="shared" si="104"/>
        <v>9GS-00656OPEN VALUE ENTIDADES NO CUALIFICADAS</v>
      </c>
      <c r="C2106"/>
      <c r="D2106" t="s">
        <v>122</v>
      </c>
      <c r="E2106" t="s">
        <v>3474</v>
      </c>
      <c r="F2106" s="37" t="s">
        <v>3196</v>
      </c>
      <c r="G2106" s="18" t="s">
        <v>122</v>
      </c>
      <c r="H2106" s="18" t="s">
        <v>125</v>
      </c>
      <c r="I2106" s="37" t="s">
        <v>75</v>
      </c>
      <c r="J2106" t="s">
        <v>3475</v>
      </c>
      <c r="K2106" t="s">
        <v>28</v>
      </c>
      <c r="L2106" t="s">
        <v>90</v>
      </c>
      <c r="M2106" t="s">
        <v>74</v>
      </c>
      <c r="N2106" s="37" t="s">
        <v>75</v>
      </c>
      <c r="O2106" s="37" t="s">
        <v>75</v>
      </c>
      <c r="P2106" s="37" t="s">
        <v>75</v>
      </c>
      <c r="Q2106" t="s">
        <v>3474</v>
      </c>
      <c r="R2106" t="s">
        <v>2153</v>
      </c>
      <c r="S2106" s="42">
        <v>13488</v>
      </c>
      <c r="T2106" s="37">
        <v>1</v>
      </c>
      <c r="U2106" s="83">
        <v>1</v>
      </c>
      <c r="V2106" s="45">
        <f>SUMIF(ResumenCotizacion!$C:$C,E2106,ResumenCotizacion!$P:$P)</f>
        <v>0</v>
      </c>
      <c r="W2106" s="75">
        <f>IF(H2106="USD",S2106*SolCotizacion!$J$18,S2106)</f>
        <v>55671315.360000007</v>
      </c>
      <c r="X2106" s="3">
        <f>ROUND(W2106/(1-VLOOKUP("Total porcentaje:",ResumenCotizacion!$F:$H,3,0)),2)</f>
        <v>55671315.359999999</v>
      </c>
      <c r="Y2106" s="3">
        <f t="shared" si="105"/>
        <v>0</v>
      </c>
    </row>
    <row r="2107" spans="1:25" ht="14.25" x14ac:dyDescent="0.2">
      <c r="A2107" s="18" t="str">
        <f t="shared" si="103"/>
        <v>Catalogo principalOPEN VALUE ENTIDADES NO CUALIFICADAS9GS-00658</v>
      </c>
      <c r="B2107" s="18" t="str">
        <f t="shared" si="104"/>
        <v>9GS-00658OPEN VALUE ENTIDADES NO CUALIFICADAS</v>
      </c>
      <c r="C2107"/>
      <c r="D2107" t="s">
        <v>122</v>
      </c>
      <c r="E2107" t="s">
        <v>3476</v>
      </c>
      <c r="F2107" s="37" t="s">
        <v>3196</v>
      </c>
      <c r="G2107" s="18" t="s">
        <v>122</v>
      </c>
      <c r="H2107" s="18" t="s">
        <v>125</v>
      </c>
      <c r="I2107" s="37" t="s">
        <v>75</v>
      </c>
      <c r="J2107" t="s">
        <v>3477</v>
      </c>
      <c r="K2107" t="s">
        <v>28</v>
      </c>
      <c r="L2107" t="s">
        <v>90</v>
      </c>
      <c r="M2107" t="s">
        <v>74</v>
      </c>
      <c r="N2107" s="37" t="s">
        <v>75</v>
      </c>
      <c r="O2107" s="37" t="s">
        <v>75</v>
      </c>
      <c r="P2107" s="37" t="s">
        <v>75</v>
      </c>
      <c r="Q2107" t="s">
        <v>3476</v>
      </c>
      <c r="R2107" t="s">
        <v>2153</v>
      </c>
      <c r="S2107" s="42">
        <v>1689</v>
      </c>
      <c r="T2107" s="37">
        <v>1</v>
      </c>
      <c r="U2107" s="83">
        <v>1</v>
      </c>
      <c r="V2107" s="45">
        <f>SUMIF(ResumenCotizacion!$C:$C,E2107,ResumenCotizacion!$P:$P)</f>
        <v>0</v>
      </c>
      <c r="W2107" s="75">
        <f>IF(H2107="USD",S2107*SolCotizacion!$J$18,S2107)</f>
        <v>6971296.8300000001</v>
      </c>
      <c r="X2107" s="3">
        <f>ROUND(W2107/(1-VLOOKUP("Total porcentaje:",ResumenCotizacion!$F:$H,3,0)),2)</f>
        <v>6971296.8300000001</v>
      </c>
      <c r="Y2107" s="3">
        <f t="shared" si="105"/>
        <v>0</v>
      </c>
    </row>
    <row r="2108" spans="1:25" ht="14.25" x14ac:dyDescent="0.2">
      <c r="A2108" s="18" t="str">
        <f t="shared" si="103"/>
        <v>Catalogo principalOPEN VALUE ENTIDADES NO CUALIFICADAS9GS-00836</v>
      </c>
      <c r="B2108" s="18" t="str">
        <f t="shared" si="104"/>
        <v>9GS-00836OPEN VALUE ENTIDADES NO CUALIFICADAS</v>
      </c>
      <c r="C2108"/>
      <c r="D2108" t="s">
        <v>122</v>
      </c>
      <c r="E2108" t="s">
        <v>3478</v>
      </c>
      <c r="F2108" s="37" t="s">
        <v>3196</v>
      </c>
      <c r="G2108" s="18" t="s">
        <v>122</v>
      </c>
      <c r="H2108" s="18" t="s">
        <v>125</v>
      </c>
      <c r="I2108" s="37" t="s">
        <v>75</v>
      </c>
      <c r="J2108" t="s">
        <v>3479</v>
      </c>
      <c r="K2108" t="s">
        <v>28</v>
      </c>
      <c r="L2108" t="s">
        <v>90</v>
      </c>
      <c r="M2108" t="s">
        <v>74</v>
      </c>
      <c r="N2108" s="37" t="s">
        <v>75</v>
      </c>
      <c r="O2108" s="37" t="s">
        <v>75</v>
      </c>
      <c r="P2108" s="37" t="s">
        <v>75</v>
      </c>
      <c r="Q2108" t="s">
        <v>3478</v>
      </c>
      <c r="R2108" t="s">
        <v>2153</v>
      </c>
      <c r="S2108" s="42">
        <v>9927</v>
      </c>
      <c r="T2108" s="37">
        <v>1</v>
      </c>
      <c r="U2108" s="83">
        <v>1</v>
      </c>
      <c r="V2108" s="45">
        <f>SUMIF(ResumenCotizacion!$C:$C,E2108,ResumenCotizacion!$P:$P)</f>
        <v>0</v>
      </c>
      <c r="W2108" s="75">
        <f>IF(H2108="USD",S2108*SolCotizacion!$J$18,S2108)</f>
        <v>40973394.690000005</v>
      </c>
      <c r="X2108" s="3">
        <f>ROUND(W2108/(1-VLOOKUP("Total porcentaje:",ResumenCotizacion!$F:$H,3,0)),2)</f>
        <v>40973394.689999998</v>
      </c>
      <c r="Y2108" s="3">
        <f t="shared" si="105"/>
        <v>0</v>
      </c>
    </row>
    <row r="2109" spans="1:25" ht="14.25" x14ac:dyDescent="0.2">
      <c r="A2109" s="18" t="str">
        <f t="shared" si="103"/>
        <v>Catalogo principalOPEN VALUE ENTIDADES NO CUALIFICADAS9GS-00838</v>
      </c>
      <c r="B2109" s="18" t="str">
        <f t="shared" si="104"/>
        <v>9GS-00838OPEN VALUE ENTIDADES NO CUALIFICADAS</v>
      </c>
      <c r="C2109"/>
      <c r="D2109" t="s">
        <v>122</v>
      </c>
      <c r="E2109" t="s">
        <v>3480</v>
      </c>
      <c r="F2109" s="37" t="s">
        <v>3196</v>
      </c>
      <c r="G2109" s="18" t="s">
        <v>122</v>
      </c>
      <c r="H2109" s="18" t="s">
        <v>125</v>
      </c>
      <c r="I2109" s="37" t="s">
        <v>75</v>
      </c>
      <c r="J2109" t="s">
        <v>3481</v>
      </c>
      <c r="K2109" t="s">
        <v>28</v>
      </c>
      <c r="L2109" t="s">
        <v>90</v>
      </c>
      <c r="M2109" t="s">
        <v>74</v>
      </c>
      <c r="N2109" s="37" t="s">
        <v>75</v>
      </c>
      <c r="O2109" s="37" t="s">
        <v>75</v>
      </c>
      <c r="P2109" s="37" t="s">
        <v>75</v>
      </c>
      <c r="Q2109" t="s">
        <v>3480</v>
      </c>
      <c r="R2109" t="s">
        <v>2153</v>
      </c>
      <c r="S2109" s="42">
        <v>1242</v>
      </c>
      <c r="T2109" s="37">
        <v>1</v>
      </c>
      <c r="U2109" s="83">
        <v>1</v>
      </c>
      <c r="V2109" s="45">
        <f>SUMIF(ResumenCotizacion!$C:$C,E2109,ResumenCotizacion!$P:$P)</f>
        <v>0</v>
      </c>
      <c r="W2109" s="75">
        <f>IF(H2109="USD",S2109*SolCotizacion!$J$18,S2109)</f>
        <v>5126317.74</v>
      </c>
      <c r="X2109" s="3">
        <f>ROUND(W2109/(1-VLOOKUP("Total porcentaje:",ResumenCotizacion!$F:$H,3,0)),2)</f>
        <v>5126317.74</v>
      </c>
      <c r="Y2109" s="3">
        <f t="shared" si="105"/>
        <v>0</v>
      </c>
    </row>
    <row r="2110" spans="1:25" ht="14.25" x14ac:dyDescent="0.2">
      <c r="A2110" s="18" t="str">
        <f t="shared" si="103"/>
        <v>Catalogo principalOPEN VALUE ENTIDADES NO CUALIFICADAS9ST-00119</v>
      </c>
      <c r="B2110" s="18" t="str">
        <f t="shared" si="104"/>
        <v>9ST-00119OPEN VALUE ENTIDADES NO CUALIFICADAS</v>
      </c>
      <c r="C2110"/>
      <c r="D2110" t="s">
        <v>122</v>
      </c>
      <c r="E2110" t="s">
        <v>3482</v>
      </c>
      <c r="F2110" s="37" t="s">
        <v>3196</v>
      </c>
      <c r="G2110" s="18" t="s">
        <v>122</v>
      </c>
      <c r="H2110" s="18" t="s">
        <v>125</v>
      </c>
      <c r="I2110" s="37" t="s">
        <v>75</v>
      </c>
      <c r="J2110" t="s">
        <v>3483</v>
      </c>
      <c r="K2110" t="s">
        <v>28</v>
      </c>
      <c r="L2110" t="s">
        <v>90</v>
      </c>
      <c r="M2110" t="s">
        <v>74</v>
      </c>
      <c r="N2110" s="37" t="s">
        <v>75</v>
      </c>
      <c r="O2110" s="37" t="s">
        <v>75</v>
      </c>
      <c r="P2110" s="37" t="s">
        <v>75</v>
      </c>
      <c r="Q2110" t="s">
        <v>3482</v>
      </c>
      <c r="R2110" t="s">
        <v>2153</v>
      </c>
      <c r="S2110" s="42">
        <v>7560</v>
      </c>
      <c r="T2110" s="37">
        <v>1</v>
      </c>
      <c r="U2110" s="83">
        <v>1</v>
      </c>
      <c r="V2110" s="45">
        <f>SUMIF(ResumenCotizacion!$C:$C,E2110,ResumenCotizacion!$P:$P)</f>
        <v>0</v>
      </c>
      <c r="W2110" s="75">
        <f>IF(H2110="USD",S2110*SolCotizacion!$J$18,S2110)</f>
        <v>31203673.200000003</v>
      </c>
      <c r="X2110" s="3">
        <f>ROUND(W2110/(1-VLOOKUP("Total porcentaje:",ResumenCotizacion!$F:$H,3,0)),2)</f>
        <v>31203673.199999999</v>
      </c>
      <c r="Y2110" s="3">
        <f t="shared" si="105"/>
        <v>0</v>
      </c>
    </row>
    <row r="2111" spans="1:25" ht="14.25" x14ac:dyDescent="0.2">
      <c r="A2111" s="18" t="str">
        <f t="shared" si="103"/>
        <v>Catalogo principalOPEN VALUE ENTIDADES NO CUALIFICADAS9ST-00121</v>
      </c>
      <c r="B2111" s="18" t="str">
        <f t="shared" si="104"/>
        <v>9ST-00121OPEN VALUE ENTIDADES NO CUALIFICADAS</v>
      </c>
      <c r="C2111"/>
      <c r="D2111" t="s">
        <v>122</v>
      </c>
      <c r="E2111" t="s">
        <v>3484</v>
      </c>
      <c r="F2111" s="37" t="s">
        <v>3196</v>
      </c>
      <c r="G2111" s="18" t="s">
        <v>122</v>
      </c>
      <c r="H2111" s="18" t="s">
        <v>125</v>
      </c>
      <c r="I2111" s="37" t="s">
        <v>75</v>
      </c>
      <c r="J2111" t="s">
        <v>3485</v>
      </c>
      <c r="K2111" t="s">
        <v>28</v>
      </c>
      <c r="L2111" t="s">
        <v>90</v>
      </c>
      <c r="M2111" t="s">
        <v>74</v>
      </c>
      <c r="N2111" s="37" t="s">
        <v>75</v>
      </c>
      <c r="O2111" s="37" t="s">
        <v>75</v>
      </c>
      <c r="P2111" s="37" t="s">
        <v>75</v>
      </c>
      <c r="Q2111" t="s">
        <v>3484</v>
      </c>
      <c r="R2111" t="s">
        <v>2153</v>
      </c>
      <c r="S2111" s="42">
        <v>3240</v>
      </c>
      <c r="T2111" s="37">
        <v>1</v>
      </c>
      <c r="U2111" s="83">
        <v>1</v>
      </c>
      <c r="V2111" s="45">
        <f>SUMIF(ResumenCotizacion!$C:$C,E2111,ResumenCotizacion!$P:$P)</f>
        <v>0</v>
      </c>
      <c r="W2111" s="75">
        <f>IF(H2111="USD",S2111*SolCotizacion!$J$18,S2111)</f>
        <v>13373002.800000001</v>
      </c>
      <c r="X2111" s="3">
        <f>ROUND(W2111/(1-VLOOKUP("Total porcentaje:",ResumenCotizacion!$F:$H,3,0)),2)</f>
        <v>13373002.800000001</v>
      </c>
      <c r="Y2111" s="3">
        <f t="shared" si="105"/>
        <v>0</v>
      </c>
    </row>
    <row r="2112" spans="1:25" ht="14.25" x14ac:dyDescent="0.2">
      <c r="A2112" s="18" t="str">
        <f t="shared" si="103"/>
        <v>Catalogo principalOPEN VALUE ENTIDADES NO CUALIFICADAS9TX-00316</v>
      </c>
      <c r="B2112" s="18" t="str">
        <f t="shared" si="104"/>
        <v>9TX-00316OPEN VALUE ENTIDADES NO CUALIFICADAS</v>
      </c>
      <c r="C2112"/>
      <c r="D2112" t="s">
        <v>122</v>
      </c>
      <c r="E2112" t="s">
        <v>3486</v>
      </c>
      <c r="F2112" s="37" t="s">
        <v>3196</v>
      </c>
      <c r="G2112" s="18" t="s">
        <v>122</v>
      </c>
      <c r="H2112" s="18" t="s">
        <v>125</v>
      </c>
      <c r="I2112" s="37" t="s">
        <v>75</v>
      </c>
      <c r="J2112" t="s">
        <v>3487</v>
      </c>
      <c r="K2112" t="s">
        <v>28</v>
      </c>
      <c r="L2112" t="s">
        <v>90</v>
      </c>
      <c r="M2112" t="s">
        <v>74</v>
      </c>
      <c r="N2112" s="37" t="s">
        <v>75</v>
      </c>
      <c r="O2112" s="37" t="s">
        <v>75</v>
      </c>
      <c r="P2112" s="37" t="s">
        <v>75</v>
      </c>
      <c r="Q2112" t="s">
        <v>3486</v>
      </c>
      <c r="R2112" t="s">
        <v>2153</v>
      </c>
      <c r="S2112" s="42">
        <v>54</v>
      </c>
      <c r="T2112" s="37">
        <v>1</v>
      </c>
      <c r="U2112" s="83">
        <v>1</v>
      </c>
      <c r="V2112" s="45">
        <f>SUMIF(ResumenCotizacion!$C:$C,E2112,ResumenCotizacion!$P:$P)</f>
        <v>0</v>
      </c>
      <c r="W2112" s="75">
        <f>IF(H2112="USD",S2112*SolCotizacion!$J$18,S2112)</f>
        <v>222883.38</v>
      </c>
      <c r="X2112" s="3">
        <f>ROUND(W2112/(1-VLOOKUP("Total porcentaje:",ResumenCotizacion!$F:$H,3,0)),2)</f>
        <v>222883.38</v>
      </c>
      <c r="Y2112" s="3">
        <f t="shared" si="105"/>
        <v>0</v>
      </c>
    </row>
    <row r="2113" spans="1:25" ht="14.25" x14ac:dyDescent="0.2">
      <c r="A2113" s="18" t="str">
        <f t="shared" si="103"/>
        <v>Catalogo principalOPEN VALUE ENTIDADES NO CUALIFICADAS9TX-00368</v>
      </c>
      <c r="B2113" s="18" t="str">
        <f t="shared" si="104"/>
        <v>9TX-00368OPEN VALUE ENTIDADES NO CUALIFICADAS</v>
      </c>
      <c r="C2113"/>
      <c r="D2113" t="s">
        <v>122</v>
      </c>
      <c r="E2113" t="s">
        <v>3488</v>
      </c>
      <c r="F2113" s="37" t="s">
        <v>3196</v>
      </c>
      <c r="G2113" s="18" t="s">
        <v>122</v>
      </c>
      <c r="H2113" s="18" t="s">
        <v>125</v>
      </c>
      <c r="I2113" s="37" t="s">
        <v>75</v>
      </c>
      <c r="J2113" t="s">
        <v>3489</v>
      </c>
      <c r="K2113" t="s">
        <v>28</v>
      </c>
      <c r="L2113" t="s">
        <v>90</v>
      </c>
      <c r="M2113" t="s">
        <v>74</v>
      </c>
      <c r="N2113" s="37" t="s">
        <v>75</v>
      </c>
      <c r="O2113" s="37" t="s">
        <v>75</v>
      </c>
      <c r="P2113" s="37" t="s">
        <v>75</v>
      </c>
      <c r="Q2113" t="s">
        <v>3488</v>
      </c>
      <c r="R2113" t="s">
        <v>2153</v>
      </c>
      <c r="S2113" s="42">
        <v>24</v>
      </c>
      <c r="T2113" s="37">
        <v>1</v>
      </c>
      <c r="U2113" s="83">
        <v>1</v>
      </c>
      <c r="V2113" s="45">
        <f>SUMIF(ResumenCotizacion!$C:$C,E2113,ResumenCotizacion!$P:$P)</f>
        <v>0</v>
      </c>
      <c r="W2113" s="75">
        <f>IF(H2113="USD",S2113*SolCotizacion!$J$18,S2113)</f>
        <v>99059.28</v>
      </c>
      <c r="X2113" s="3">
        <f>ROUND(W2113/(1-VLOOKUP("Total porcentaje:",ResumenCotizacion!$F:$H,3,0)),2)</f>
        <v>99059.28</v>
      </c>
      <c r="Y2113" s="3">
        <f t="shared" si="105"/>
        <v>0</v>
      </c>
    </row>
    <row r="2114" spans="1:25" ht="14.25" x14ac:dyDescent="0.2">
      <c r="A2114" s="18" t="str">
        <f t="shared" ref="A2114:A2177" si="106">D2114&amp;F2114&amp;E2114</f>
        <v>Catalogo principalOPEN VALUE ENTIDADES NO CUALIFICADAS9TX-00685</v>
      </c>
      <c r="B2114" s="18" t="str">
        <f t="shared" ref="B2114:B2177" si="107">E2114&amp;F2114</f>
        <v>9TX-00685OPEN VALUE ENTIDADES NO CUALIFICADAS</v>
      </c>
      <c r="C2114"/>
      <c r="D2114" t="s">
        <v>122</v>
      </c>
      <c r="E2114" t="s">
        <v>3490</v>
      </c>
      <c r="F2114" s="37" t="s">
        <v>3196</v>
      </c>
      <c r="G2114" s="18" t="s">
        <v>122</v>
      </c>
      <c r="H2114" s="18" t="s">
        <v>125</v>
      </c>
      <c r="I2114" s="37" t="s">
        <v>75</v>
      </c>
      <c r="J2114" t="s">
        <v>3491</v>
      </c>
      <c r="K2114" t="s">
        <v>28</v>
      </c>
      <c r="L2114" t="s">
        <v>90</v>
      </c>
      <c r="M2114" t="s">
        <v>74</v>
      </c>
      <c r="N2114" s="37" t="s">
        <v>75</v>
      </c>
      <c r="O2114" s="37" t="s">
        <v>75</v>
      </c>
      <c r="P2114" s="37" t="s">
        <v>75</v>
      </c>
      <c r="Q2114" t="s">
        <v>3490</v>
      </c>
      <c r="R2114" t="s">
        <v>2153</v>
      </c>
      <c r="S2114" s="42">
        <v>18</v>
      </c>
      <c r="T2114" s="37">
        <v>1</v>
      </c>
      <c r="U2114" s="83">
        <v>1</v>
      </c>
      <c r="V2114" s="45">
        <f>SUMIF(ResumenCotizacion!$C:$C,E2114,ResumenCotizacion!$P:$P)</f>
        <v>0</v>
      </c>
      <c r="W2114" s="75">
        <f>IF(H2114="USD",S2114*SolCotizacion!$J$18,S2114)</f>
        <v>74294.460000000006</v>
      </c>
      <c r="X2114" s="3">
        <f>ROUND(W2114/(1-VLOOKUP("Total porcentaje:",ResumenCotizacion!$F:$H,3,0)),2)</f>
        <v>74294.460000000006</v>
      </c>
      <c r="Y2114" s="3">
        <f t="shared" si="105"/>
        <v>0</v>
      </c>
    </row>
    <row r="2115" spans="1:25" ht="14.25" x14ac:dyDescent="0.2">
      <c r="A2115" s="18" t="str">
        <f t="shared" si="106"/>
        <v>Catalogo principalOPEN VALUE ENTIDADES NO CUALIFICADAS9TX-00710</v>
      </c>
      <c r="B2115" s="18" t="str">
        <f t="shared" si="107"/>
        <v>9TX-00710OPEN VALUE ENTIDADES NO CUALIFICADAS</v>
      </c>
      <c r="C2115"/>
      <c r="D2115" t="s">
        <v>122</v>
      </c>
      <c r="E2115" t="s">
        <v>3492</v>
      </c>
      <c r="F2115" s="37" t="s">
        <v>3196</v>
      </c>
      <c r="G2115" s="18" t="s">
        <v>122</v>
      </c>
      <c r="H2115" s="18" t="s">
        <v>125</v>
      </c>
      <c r="I2115" s="37" t="s">
        <v>75</v>
      </c>
      <c r="J2115" t="s">
        <v>3493</v>
      </c>
      <c r="K2115" t="s">
        <v>28</v>
      </c>
      <c r="L2115" t="s">
        <v>90</v>
      </c>
      <c r="M2115" t="s">
        <v>74</v>
      </c>
      <c r="N2115" s="37" t="s">
        <v>75</v>
      </c>
      <c r="O2115" s="37" t="s">
        <v>75</v>
      </c>
      <c r="P2115" s="37" t="s">
        <v>75</v>
      </c>
      <c r="Q2115" t="s">
        <v>3492</v>
      </c>
      <c r="R2115" t="s">
        <v>2153</v>
      </c>
      <c r="S2115" s="42">
        <v>42</v>
      </c>
      <c r="T2115" s="37">
        <v>1</v>
      </c>
      <c r="U2115" s="83">
        <v>1</v>
      </c>
      <c r="V2115" s="45">
        <f>SUMIF(ResumenCotizacion!$C:$C,E2115,ResumenCotizacion!$P:$P)</f>
        <v>0</v>
      </c>
      <c r="W2115" s="75">
        <f>IF(H2115="USD",S2115*SolCotizacion!$J$18,S2115)</f>
        <v>173353.74000000002</v>
      </c>
      <c r="X2115" s="3">
        <f>ROUND(W2115/(1-VLOOKUP("Total porcentaje:",ResumenCotizacion!$F:$H,3,0)),2)</f>
        <v>173353.74</v>
      </c>
      <c r="Y2115" s="3">
        <f t="shared" ref="Y2115:Y2178" si="108">V2115*X2115</f>
        <v>0</v>
      </c>
    </row>
    <row r="2116" spans="1:25" ht="14.25" x14ac:dyDescent="0.2">
      <c r="A2116" s="18" t="str">
        <f t="shared" si="106"/>
        <v>Catalogo principalOPEN VALUE ENTIDADES NO CUALIFICADASCF3-00002</v>
      </c>
      <c r="B2116" s="18" t="str">
        <f t="shared" si="107"/>
        <v>CF3-00002OPEN VALUE ENTIDADES NO CUALIFICADAS</v>
      </c>
      <c r="C2116"/>
      <c r="D2116" t="s">
        <v>122</v>
      </c>
      <c r="E2116" t="s">
        <v>3494</v>
      </c>
      <c r="F2116" s="37" t="s">
        <v>3196</v>
      </c>
      <c r="G2116" s="18" t="s">
        <v>122</v>
      </c>
      <c r="H2116" s="18" t="s">
        <v>125</v>
      </c>
      <c r="I2116" s="37" t="s">
        <v>75</v>
      </c>
      <c r="J2116" t="s">
        <v>3495</v>
      </c>
      <c r="K2116" t="s">
        <v>28</v>
      </c>
      <c r="L2116" t="s">
        <v>90</v>
      </c>
      <c r="M2116" t="s">
        <v>74</v>
      </c>
      <c r="N2116" s="37" t="s">
        <v>75</v>
      </c>
      <c r="O2116" s="37" t="s">
        <v>75</v>
      </c>
      <c r="P2116" s="37" t="s">
        <v>75</v>
      </c>
      <c r="Q2116" t="s">
        <v>3494</v>
      </c>
      <c r="R2116" t="s">
        <v>76</v>
      </c>
      <c r="S2116" s="42">
        <v>16.5</v>
      </c>
      <c r="T2116" s="37">
        <v>1</v>
      </c>
      <c r="U2116" s="83">
        <v>1</v>
      </c>
      <c r="V2116" s="45">
        <f>SUMIF(ResumenCotizacion!$C:$C,E2116,ResumenCotizacion!$P:$P)</f>
        <v>0</v>
      </c>
      <c r="W2116" s="75">
        <f>IF(H2116="USD",S2116*SolCotizacion!$J$18,S2116)</f>
        <v>68103.255000000005</v>
      </c>
      <c r="X2116" s="3">
        <f>ROUND(W2116/(1-VLOOKUP("Total porcentaje:",ResumenCotizacion!$F:$H,3,0)),2)</f>
        <v>68103.259999999995</v>
      </c>
      <c r="Y2116" s="3">
        <f t="shared" si="108"/>
        <v>0</v>
      </c>
    </row>
    <row r="2117" spans="1:25" ht="14.25" x14ac:dyDescent="0.2">
      <c r="A2117" s="18" t="str">
        <f t="shared" si="106"/>
        <v>Catalogo principalOPEN VALUE ENTIDADES NO CUALIFICADASCGJ-00001</v>
      </c>
      <c r="B2117" s="18" t="str">
        <f t="shared" si="107"/>
        <v>CGJ-00001OPEN VALUE ENTIDADES NO CUALIFICADAS</v>
      </c>
      <c r="C2117"/>
      <c r="D2117" t="s">
        <v>122</v>
      </c>
      <c r="E2117" t="s">
        <v>3496</v>
      </c>
      <c r="F2117" s="37" t="s">
        <v>3196</v>
      </c>
      <c r="G2117" s="18" t="s">
        <v>122</v>
      </c>
      <c r="H2117" s="18" t="s">
        <v>125</v>
      </c>
      <c r="I2117" s="37" t="s">
        <v>75</v>
      </c>
      <c r="J2117" t="s">
        <v>3497</v>
      </c>
      <c r="K2117" t="s">
        <v>28</v>
      </c>
      <c r="L2117" t="s">
        <v>90</v>
      </c>
      <c r="M2117" t="s">
        <v>74</v>
      </c>
      <c r="N2117" s="37" t="s">
        <v>75</v>
      </c>
      <c r="O2117" s="37" t="s">
        <v>75</v>
      </c>
      <c r="P2117" s="37" t="s">
        <v>75</v>
      </c>
      <c r="Q2117" t="s">
        <v>3496</v>
      </c>
      <c r="R2117" t="s">
        <v>76</v>
      </c>
      <c r="S2117" s="42">
        <v>5</v>
      </c>
      <c r="T2117" s="37">
        <v>1</v>
      </c>
      <c r="U2117" s="83">
        <v>1</v>
      </c>
      <c r="V2117" s="45">
        <f>SUMIF(ResumenCotizacion!$C:$C,E2117,ResumenCotizacion!$P:$P)</f>
        <v>0</v>
      </c>
      <c r="W2117" s="75">
        <f>IF(H2117="USD",S2117*SolCotizacion!$J$18,S2117)</f>
        <v>20637.350000000002</v>
      </c>
      <c r="X2117" s="3">
        <f>ROUND(W2117/(1-VLOOKUP("Total porcentaje:",ResumenCotizacion!$F:$H,3,0)),2)</f>
        <v>20637.349999999999</v>
      </c>
      <c r="Y2117" s="3">
        <f t="shared" si="108"/>
        <v>0</v>
      </c>
    </row>
    <row r="2118" spans="1:25" ht="14.25" x14ac:dyDescent="0.2">
      <c r="A2118" s="18" t="str">
        <f t="shared" si="106"/>
        <v>Catalogo principalOPEN VALUE ENTIDADES NO CUALIFICADASD75-01908</v>
      </c>
      <c r="B2118" s="18" t="str">
        <f t="shared" si="107"/>
        <v>D75-01908OPEN VALUE ENTIDADES NO CUALIFICADAS</v>
      </c>
      <c r="C2118"/>
      <c r="D2118" t="s">
        <v>122</v>
      </c>
      <c r="E2118" t="s">
        <v>3498</v>
      </c>
      <c r="F2118" s="37" t="s">
        <v>3196</v>
      </c>
      <c r="G2118" s="18" t="s">
        <v>122</v>
      </c>
      <c r="H2118" s="18" t="s">
        <v>125</v>
      </c>
      <c r="I2118" s="37" t="s">
        <v>75</v>
      </c>
      <c r="J2118" t="s">
        <v>3499</v>
      </c>
      <c r="K2118" t="s">
        <v>28</v>
      </c>
      <c r="L2118" t="s">
        <v>90</v>
      </c>
      <c r="M2118" t="s">
        <v>74</v>
      </c>
      <c r="N2118" s="37" t="s">
        <v>75</v>
      </c>
      <c r="O2118" s="37" t="s">
        <v>75</v>
      </c>
      <c r="P2118" s="37" t="s">
        <v>75</v>
      </c>
      <c r="Q2118" t="s">
        <v>3498</v>
      </c>
      <c r="R2118" t="s">
        <v>2153</v>
      </c>
      <c r="S2118" s="42">
        <v>11277</v>
      </c>
      <c r="T2118" s="37">
        <v>1</v>
      </c>
      <c r="U2118" s="83">
        <v>1</v>
      </c>
      <c r="V2118" s="45">
        <f>SUMIF(ResumenCotizacion!$C:$C,E2118,ResumenCotizacion!$P:$P)</f>
        <v>0</v>
      </c>
      <c r="W2118" s="75">
        <f>IF(H2118="USD",S2118*SolCotizacion!$J$18,S2118)</f>
        <v>46545479.190000005</v>
      </c>
      <c r="X2118" s="3">
        <f>ROUND(W2118/(1-VLOOKUP("Total porcentaje:",ResumenCotizacion!$F:$H,3,0)),2)</f>
        <v>46545479.189999998</v>
      </c>
      <c r="Y2118" s="3">
        <f t="shared" si="108"/>
        <v>0</v>
      </c>
    </row>
    <row r="2119" spans="1:25" ht="14.25" x14ac:dyDescent="0.2">
      <c r="A2119" s="18" t="str">
        <f t="shared" si="106"/>
        <v>Catalogo principalOPEN VALUE ENTIDADES NO CUALIFICADASD75-01910</v>
      </c>
      <c r="B2119" s="18" t="str">
        <f t="shared" si="107"/>
        <v>D75-01910OPEN VALUE ENTIDADES NO CUALIFICADAS</v>
      </c>
      <c r="C2119"/>
      <c r="D2119" t="s">
        <v>122</v>
      </c>
      <c r="E2119" t="s">
        <v>3500</v>
      </c>
      <c r="F2119" s="37" t="s">
        <v>3196</v>
      </c>
      <c r="G2119" s="18" t="s">
        <v>122</v>
      </c>
      <c r="H2119" s="18" t="s">
        <v>125</v>
      </c>
      <c r="I2119" s="37" t="s">
        <v>75</v>
      </c>
      <c r="J2119" t="s">
        <v>3501</v>
      </c>
      <c r="K2119" t="s">
        <v>28</v>
      </c>
      <c r="L2119" t="s">
        <v>90</v>
      </c>
      <c r="M2119" t="s">
        <v>74</v>
      </c>
      <c r="N2119" s="37" t="s">
        <v>75</v>
      </c>
      <c r="O2119" s="37" t="s">
        <v>75</v>
      </c>
      <c r="P2119" s="37" t="s">
        <v>75</v>
      </c>
      <c r="Q2119" t="s">
        <v>3500</v>
      </c>
      <c r="R2119" t="s">
        <v>2153</v>
      </c>
      <c r="S2119" s="42">
        <v>8464</v>
      </c>
      <c r="T2119" s="37">
        <v>1</v>
      </c>
      <c r="U2119" s="83">
        <v>1</v>
      </c>
      <c r="V2119" s="45">
        <f>SUMIF(ResumenCotizacion!$C:$C,E2119,ResumenCotizacion!$P:$P)</f>
        <v>0</v>
      </c>
      <c r="W2119" s="75">
        <f>IF(H2119="USD",S2119*SolCotizacion!$J$18,S2119)</f>
        <v>34934906.080000006</v>
      </c>
      <c r="X2119" s="3">
        <f>ROUND(W2119/(1-VLOOKUP("Total porcentaje:",ResumenCotizacion!$F:$H,3,0)),2)</f>
        <v>34934906.079999998</v>
      </c>
      <c r="Y2119" s="3">
        <f t="shared" si="108"/>
        <v>0</v>
      </c>
    </row>
    <row r="2120" spans="1:25" ht="14.25" x14ac:dyDescent="0.2">
      <c r="A2120" s="18" t="str">
        <f t="shared" si="106"/>
        <v>Catalogo principalOPEN VALUE ENTIDADES NO CUALIFICADASD75-01912</v>
      </c>
      <c r="B2120" s="18" t="str">
        <f t="shared" si="107"/>
        <v>D75-01912OPEN VALUE ENTIDADES NO CUALIFICADAS</v>
      </c>
      <c r="C2120"/>
      <c r="D2120" t="s">
        <v>122</v>
      </c>
      <c r="E2120" t="s">
        <v>3502</v>
      </c>
      <c r="F2120" s="37" t="s">
        <v>3196</v>
      </c>
      <c r="G2120" s="18" t="s">
        <v>122</v>
      </c>
      <c r="H2120" s="18" t="s">
        <v>125</v>
      </c>
      <c r="I2120" s="37" t="s">
        <v>75</v>
      </c>
      <c r="J2120" t="s">
        <v>3503</v>
      </c>
      <c r="K2120" t="s">
        <v>28</v>
      </c>
      <c r="L2120" t="s">
        <v>90</v>
      </c>
      <c r="M2120" t="s">
        <v>74</v>
      </c>
      <c r="N2120" s="37" t="s">
        <v>75</v>
      </c>
      <c r="O2120" s="37" t="s">
        <v>75</v>
      </c>
      <c r="P2120" s="37" t="s">
        <v>75</v>
      </c>
      <c r="Q2120" t="s">
        <v>3502</v>
      </c>
      <c r="R2120" t="s">
        <v>2153</v>
      </c>
      <c r="S2120" s="42">
        <v>4833</v>
      </c>
      <c r="T2120" s="37">
        <v>1</v>
      </c>
      <c r="U2120" s="83">
        <v>1</v>
      </c>
      <c r="V2120" s="45">
        <f>SUMIF(ResumenCotizacion!$C:$C,E2120,ResumenCotizacion!$P:$P)</f>
        <v>0</v>
      </c>
      <c r="W2120" s="75">
        <f>IF(H2120="USD",S2120*SolCotizacion!$J$18,S2120)</f>
        <v>19948062.510000002</v>
      </c>
      <c r="X2120" s="3">
        <f>ROUND(W2120/(1-VLOOKUP("Total porcentaje:",ResumenCotizacion!$F:$H,3,0)),2)</f>
        <v>19948062.510000002</v>
      </c>
      <c r="Y2120" s="3">
        <f t="shared" si="108"/>
        <v>0</v>
      </c>
    </row>
    <row r="2121" spans="1:25" ht="14.25" x14ac:dyDescent="0.2">
      <c r="A2121" s="18" t="str">
        <f t="shared" si="106"/>
        <v>Catalogo principalOPEN VALUE ENTIDADES NO CUALIFICADASD86-02427</v>
      </c>
      <c r="B2121" s="18" t="str">
        <f t="shared" si="107"/>
        <v>D86-02427OPEN VALUE ENTIDADES NO CUALIFICADAS</v>
      </c>
      <c r="C2121"/>
      <c r="D2121" t="s">
        <v>122</v>
      </c>
      <c r="E2121" t="s">
        <v>3504</v>
      </c>
      <c r="F2121" s="37" t="s">
        <v>3196</v>
      </c>
      <c r="G2121" s="18" t="s">
        <v>122</v>
      </c>
      <c r="H2121" s="18" t="s">
        <v>125</v>
      </c>
      <c r="I2121" s="37" t="s">
        <v>75</v>
      </c>
      <c r="J2121" t="s">
        <v>3505</v>
      </c>
      <c r="K2121" t="s">
        <v>28</v>
      </c>
      <c r="L2121" t="s">
        <v>90</v>
      </c>
      <c r="M2121" t="s">
        <v>74</v>
      </c>
      <c r="N2121" s="37" t="s">
        <v>75</v>
      </c>
      <c r="O2121" s="37" t="s">
        <v>75</v>
      </c>
      <c r="P2121" s="37" t="s">
        <v>75</v>
      </c>
      <c r="Q2121" t="s">
        <v>3504</v>
      </c>
      <c r="R2121" t="s">
        <v>2153</v>
      </c>
      <c r="S2121" s="42">
        <v>738</v>
      </c>
      <c r="T2121" s="37">
        <v>1</v>
      </c>
      <c r="U2121" s="83">
        <v>1</v>
      </c>
      <c r="V2121" s="45">
        <f>SUMIF(ResumenCotizacion!$C:$C,E2121,ResumenCotizacion!$P:$P)</f>
        <v>0</v>
      </c>
      <c r="W2121" s="75">
        <f>IF(H2121="USD",S2121*SolCotizacion!$J$18,S2121)</f>
        <v>3046072.8600000003</v>
      </c>
      <c r="X2121" s="3">
        <f>ROUND(W2121/(1-VLOOKUP("Total porcentaje:",ResumenCotizacion!$F:$H,3,0)),2)</f>
        <v>3046072.86</v>
      </c>
      <c r="Y2121" s="3">
        <f t="shared" si="108"/>
        <v>0</v>
      </c>
    </row>
    <row r="2122" spans="1:25" ht="14.25" x14ac:dyDescent="0.2">
      <c r="A2122" s="18" t="str">
        <f t="shared" si="106"/>
        <v>Catalogo principalOPEN VALUE ENTIDADES NO CUALIFICADASD86-02432</v>
      </c>
      <c r="B2122" s="18" t="str">
        <f t="shared" si="107"/>
        <v>D86-02432OPEN VALUE ENTIDADES NO CUALIFICADAS</v>
      </c>
      <c r="C2122"/>
      <c r="D2122" t="s">
        <v>122</v>
      </c>
      <c r="E2122" t="s">
        <v>3506</v>
      </c>
      <c r="F2122" s="37" t="s">
        <v>3196</v>
      </c>
      <c r="G2122" s="18" t="s">
        <v>122</v>
      </c>
      <c r="H2122" s="18" t="s">
        <v>125</v>
      </c>
      <c r="I2122" s="37" t="s">
        <v>75</v>
      </c>
      <c r="J2122" t="s">
        <v>3507</v>
      </c>
      <c r="K2122" t="s">
        <v>28</v>
      </c>
      <c r="L2122" t="s">
        <v>90</v>
      </c>
      <c r="M2122" t="s">
        <v>74</v>
      </c>
      <c r="N2122" s="37" t="s">
        <v>75</v>
      </c>
      <c r="O2122" s="37" t="s">
        <v>75</v>
      </c>
      <c r="P2122" s="37" t="s">
        <v>75</v>
      </c>
      <c r="Q2122" t="s">
        <v>3506</v>
      </c>
      <c r="R2122" t="s">
        <v>2153</v>
      </c>
      <c r="S2122" s="42">
        <v>345</v>
      </c>
      <c r="T2122" s="37">
        <v>1</v>
      </c>
      <c r="U2122" s="83">
        <v>1</v>
      </c>
      <c r="V2122" s="45">
        <f>SUMIF(ResumenCotizacion!$C:$C,E2122,ResumenCotizacion!$P:$P)</f>
        <v>0</v>
      </c>
      <c r="W2122" s="75">
        <f>IF(H2122="USD",S2122*SolCotizacion!$J$18,S2122)</f>
        <v>1423977.1500000001</v>
      </c>
      <c r="X2122" s="3">
        <f>ROUND(W2122/(1-VLOOKUP("Total porcentaje:",ResumenCotizacion!$F:$H,3,0)),2)</f>
        <v>1423977.15</v>
      </c>
      <c r="Y2122" s="3">
        <f t="shared" si="108"/>
        <v>0</v>
      </c>
    </row>
    <row r="2123" spans="1:25" ht="14.25" x14ac:dyDescent="0.2">
      <c r="A2123" s="18" t="str">
        <f t="shared" si="106"/>
        <v>Catalogo principalOPEN VALUE ENTIDADES NO CUALIFICADASD87-02398</v>
      </c>
      <c r="B2123" s="18" t="str">
        <f t="shared" si="107"/>
        <v>D87-02398OPEN VALUE ENTIDADES NO CUALIFICADAS</v>
      </c>
      <c r="C2123"/>
      <c r="D2123" t="s">
        <v>122</v>
      </c>
      <c r="E2123" t="s">
        <v>3508</v>
      </c>
      <c r="F2123" s="37" t="s">
        <v>3196</v>
      </c>
      <c r="G2123" s="18" t="s">
        <v>122</v>
      </c>
      <c r="H2123" s="18" t="s">
        <v>125</v>
      </c>
      <c r="I2123" s="37" t="s">
        <v>75</v>
      </c>
      <c r="J2123" t="s">
        <v>3509</v>
      </c>
      <c r="K2123" t="s">
        <v>28</v>
      </c>
      <c r="L2123" t="s">
        <v>90</v>
      </c>
      <c r="M2123" t="s">
        <v>74</v>
      </c>
      <c r="N2123" s="37" t="s">
        <v>75</v>
      </c>
      <c r="O2123" s="37" t="s">
        <v>75</v>
      </c>
      <c r="P2123" s="37" t="s">
        <v>75</v>
      </c>
      <c r="Q2123" t="s">
        <v>3508</v>
      </c>
      <c r="R2123" t="s">
        <v>2153</v>
      </c>
      <c r="S2123" s="42">
        <v>1380</v>
      </c>
      <c r="T2123" s="37">
        <v>1</v>
      </c>
      <c r="U2123" s="83">
        <v>1</v>
      </c>
      <c r="V2123" s="45">
        <f>SUMIF(ResumenCotizacion!$C:$C,E2123,ResumenCotizacion!$P:$P)</f>
        <v>0</v>
      </c>
      <c r="W2123" s="75">
        <f>IF(H2123="USD",S2123*SolCotizacion!$J$18,S2123)</f>
        <v>5695908.6000000006</v>
      </c>
      <c r="X2123" s="3">
        <f>ROUND(W2123/(1-VLOOKUP("Total porcentaje:",ResumenCotizacion!$F:$H,3,0)),2)</f>
        <v>5695908.5999999996</v>
      </c>
      <c r="Y2123" s="3">
        <f t="shared" si="108"/>
        <v>0</v>
      </c>
    </row>
    <row r="2124" spans="1:25" ht="14.25" x14ac:dyDescent="0.2">
      <c r="A2124" s="18" t="str">
        <f t="shared" si="106"/>
        <v>Catalogo principalOPEN VALUE ENTIDADES NO CUALIFICADASD87-02403</v>
      </c>
      <c r="B2124" s="18" t="str">
        <f t="shared" si="107"/>
        <v>D87-02403OPEN VALUE ENTIDADES NO CUALIFICADAS</v>
      </c>
      <c r="C2124"/>
      <c r="D2124" t="s">
        <v>122</v>
      </c>
      <c r="E2124" t="s">
        <v>3510</v>
      </c>
      <c r="F2124" s="37" t="s">
        <v>3196</v>
      </c>
      <c r="G2124" s="18" t="s">
        <v>122</v>
      </c>
      <c r="H2124" s="18" t="s">
        <v>125</v>
      </c>
      <c r="I2124" s="37" t="s">
        <v>75</v>
      </c>
      <c r="J2124" t="s">
        <v>3511</v>
      </c>
      <c r="K2124" t="s">
        <v>28</v>
      </c>
      <c r="L2124" t="s">
        <v>90</v>
      </c>
      <c r="M2124" t="s">
        <v>74</v>
      </c>
      <c r="N2124" s="37" t="s">
        <v>75</v>
      </c>
      <c r="O2124" s="37" t="s">
        <v>75</v>
      </c>
      <c r="P2124" s="37" t="s">
        <v>75</v>
      </c>
      <c r="Q2124" t="s">
        <v>3510</v>
      </c>
      <c r="R2124" t="s">
        <v>2153</v>
      </c>
      <c r="S2124" s="42">
        <v>642</v>
      </c>
      <c r="T2124" s="37">
        <v>1</v>
      </c>
      <c r="U2124" s="83">
        <v>1</v>
      </c>
      <c r="V2124" s="45">
        <f>SUMIF(ResumenCotizacion!$C:$C,E2124,ResumenCotizacion!$P:$P)</f>
        <v>0</v>
      </c>
      <c r="W2124" s="75">
        <f>IF(H2124="USD",S2124*SolCotizacion!$J$18,S2124)</f>
        <v>2649835.7400000002</v>
      </c>
      <c r="X2124" s="3">
        <f>ROUND(W2124/(1-VLOOKUP("Total porcentaje:",ResumenCotizacion!$F:$H,3,0)),2)</f>
        <v>2649835.7400000002</v>
      </c>
      <c r="Y2124" s="3">
        <f t="shared" si="108"/>
        <v>0</v>
      </c>
    </row>
    <row r="2125" spans="1:25" ht="14.25" x14ac:dyDescent="0.2">
      <c r="A2125" s="18" t="str">
        <f t="shared" si="106"/>
        <v>Catalogo principalOPEN VALUE ENTIDADES NO CUALIFICADASD87-02408</v>
      </c>
      <c r="B2125" s="18" t="str">
        <f t="shared" si="107"/>
        <v>D87-02408OPEN VALUE ENTIDADES NO CUALIFICADAS</v>
      </c>
      <c r="C2125"/>
      <c r="D2125" t="s">
        <v>122</v>
      </c>
      <c r="E2125" t="s">
        <v>3512</v>
      </c>
      <c r="F2125" s="37" t="s">
        <v>3196</v>
      </c>
      <c r="G2125" s="18" t="s">
        <v>122</v>
      </c>
      <c r="H2125" s="18" t="s">
        <v>125</v>
      </c>
      <c r="I2125" s="37" t="s">
        <v>75</v>
      </c>
      <c r="J2125" t="s">
        <v>3513</v>
      </c>
      <c r="K2125" t="s">
        <v>28</v>
      </c>
      <c r="L2125" t="s">
        <v>90</v>
      </c>
      <c r="M2125" t="s">
        <v>74</v>
      </c>
      <c r="N2125" s="37" t="s">
        <v>75</v>
      </c>
      <c r="O2125" s="37" t="s">
        <v>75</v>
      </c>
      <c r="P2125" s="37" t="s">
        <v>75</v>
      </c>
      <c r="Q2125" t="s">
        <v>3512</v>
      </c>
      <c r="R2125" t="s">
        <v>2153</v>
      </c>
      <c r="S2125" s="42">
        <v>642</v>
      </c>
      <c r="T2125" s="37">
        <v>1</v>
      </c>
      <c r="U2125" s="83">
        <v>1</v>
      </c>
      <c r="V2125" s="45">
        <f>SUMIF(ResumenCotizacion!$C:$C,E2125,ResumenCotizacion!$P:$P)</f>
        <v>0</v>
      </c>
      <c r="W2125" s="75">
        <f>IF(H2125="USD",S2125*SolCotizacion!$J$18,S2125)</f>
        <v>2649835.7400000002</v>
      </c>
      <c r="X2125" s="3">
        <f>ROUND(W2125/(1-VLOOKUP("Total porcentaje:",ResumenCotizacion!$F:$H,3,0)),2)</f>
        <v>2649835.7400000002</v>
      </c>
      <c r="Y2125" s="3">
        <f t="shared" si="108"/>
        <v>0</v>
      </c>
    </row>
    <row r="2126" spans="1:25" ht="14.25" x14ac:dyDescent="0.2">
      <c r="A2126" s="18" t="str">
        <f t="shared" si="106"/>
        <v>Catalogo principalOPEN VALUE ENTIDADES NO CUALIFICADASDW6-00001</v>
      </c>
      <c r="B2126" s="18" t="str">
        <f t="shared" si="107"/>
        <v>DW6-00001OPEN VALUE ENTIDADES NO CUALIFICADAS</v>
      </c>
      <c r="C2126"/>
      <c r="D2126" t="s">
        <v>122</v>
      </c>
      <c r="E2126" t="s">
        <v>3514</v>
      </c>
      <c r="F2126" s="37" t="s">
        <v>3196</v>
      </c>
      <c r="G2126" s="18" t="s">
        <v>122</v>
      </c>
      <c r="H2126" s="18" t="s">
        <v>125</v>
      </c>
      <c r="I2126" s="37" t="s">
        <v>75</v>
      </c>
      <c r="J2126" t="s">
        <v>3515</v>
      </c>
      <c r="K2126" t="s">
        <v>28</v>
      </c>
      <c r="L2126" t="s">
        <v>90</v>
      </c>
      <c r="M2126" t="s">
        <v>74</v>
      </c>
      <c r="N2126" s="37" t="s">
        <v>75</v>
      </c>
      <c r="O2126" s="37" t="s">
        <v>75</v>
      </c>
      <c r="P2126" s="37" t="s">
        <v>75</v>
      </c>
      <c r="Q2126" t="s">
        <v>3514</v>
      </c>
      <c r="R2126" t="s">
        <v>76</v>
      </c>
      <c r="S2126" s="42">
        <v>10</v>
      </c>
      <c r="T2126" s="37">
        <v>1</v>
      </c>
      <c r="U2126" s="83">
        <v>1</v>
      </c>
      <c r="V2126" s="45">
        <f>SUMIF(ResumenCotizacion!$C:$C,E2126,ResumenCotizacion!$P:$P)</f>
        <v>0</v>
      </c>
      <c r="W2126" s="75">
        <f>IF(H2126="USD",S2126*SolCotizacion!$J$18,S2126)</f>
        <v>41274.700000000004</v>
      </c>
      <c r="X2126" s="3">
        <f>ROUND(W2126/(1-VLOOKUP("Total porcentaje:",ResumenCotizacion!$F:$H,3,0)),2)</f>
        <v>41274.699999999997</v>
      </c>
      <c r="Y2126" s="3">
        <f t="shared" si="108"/>
        <v>0</v>
      </c>
    </row>
    <row r="2127" spans="1:25" ht="14.25" x14ac:dyDescent="0.2">
      <c r="A2127" s="18" t="str">
        <f t="shared" si="106"/>
        <v>Catalogo principalOPEN VALUE ENTIDADES NO CUALIFICADASE9R-00006</v>
      </c>
      <c r="B2127" s="18" t="str">
        <f t="shared" si="107"/>
        <v>E9R-00006OPEN VALUE ENTIDADES NO CUALIFICADAS</v>
      </c>
      <c r="C2127"/>
      <c r="D2127" t="s">
        <v>122</v>
      </c>
      <c r="E2127" t="s">
        <v>3516</v>
      </c>
      <c r="F2127" s="37" t="s">
        <v>3196</v>
      </c>
      <c r="G2127" s="18" t="s">
        <v>122</v>
      </c>
      <c r="H2127" s="18" t="s">
        <v>125</v>
      </c>
      <c r="I2127" s="37" t="s">
        <v>75</v>
      </c>
      <c r="J2127" t="s">
        <v>3517</v>
      </c>
      <c r="K2127" t="s">
        <v>28</v>
      </c>
      <c r="L2127" t="s">
        <v>90</v>
      </c>
      <c r="M2127" t="s">
        <v>74</v>
      </c>
      <c r="N2127" s="37" t="s">
        <v>75</v>
      </c>
      <c r="O2127" s="37" t="s">
        <v>75</v>
      </c>
      <c r="P2127" s="37" t="s">
        <v>75</v>
      </c>
      <c r="Q2127" t="s">
        <v>3516</v>
      </c>
      <c r="R2127" t="s">
        <v>76</v>
      </c>
      <c r="S2127" s="42">
        <v>2.04</v>
      </c>
      <c r="T2127" s="37">
        <v>1</v>
      </c>
      <c r="U2127" s="83">
        <v>1</v>
      </c>
      <c r="V2127" s="45">
        <f>SUMIF(ResumenCotizacion!$C:$C,E2127,ResumenCotizacion!$P:$P)</f>
        <v>0</v>
      </c>
      <c r="W2127" s="75">
        <f>IF(H2127="USD",S2127*SolCotizacion!$J$18,S2127)</f>
        <v>8420.0388000000003</v>
      </c>
      <c r="X2127" s="3">
        <f>ROUND(W2127/(1-VLOOKUP("Total porcentaje:",ResumenCotizacion!$F:$H,3,0)),2)</f>
        <v>8420.0400000000009</v>
      </c>
      <c r="Y2127" s="3">
        <f t="shared" si="108"/>
        <v>0</v>
      </c>
    </row>
    <row r="2128" spans="1:25" ht="14.25" x14ac:dyDescent="0.2">
      <c r="A2128" s="18" t="str">
        <f t="shared" si="106"/>
        <v>Catalogo principalOPEN VALUE ENTIDADES NO CUALIFICADASEMJ-00381</v>
      </c>
      <c r="B2128" s="18" t="str">
        <f t="shared" si="107"/>
        <v>EMJ-00381OPEN VALUE ENTIDADES NO CUALIFICADAS</v>
      </c>
      <c r="C2128"/>
      <c r="D2128" t="s">
        <v>122</v>
      </c>
      <c r="E2128" t="s">
        <v>3518</v>
      </c>
      <c r="F2128" s="37" t="s">
        <v>3196</v>
      </c>
      <c r="G2128" s="18" t="s">
        <v>122</v>
      </c>
      <c r="H2128" s="18" t="s">
        <v>125</v>
      </c>
      <c r="I2128" s="37" t="s">
        <v>75</v>
      </c>
      <c r="J2128" t="s">
        <v>3519</v>
      </c>
      <c r="K2128" t="s">
        <v>28</v>
      </c>
      <c r="L2128" t="s">
        <v>90</v>
      </c>
      <c r="M2128" t="s">
        <v>74</v>
      </c>
      <c r="N2128" s="37" t="s">
        <v>75</v>
      </c>
      <c r="O2128" s="37" t="s">
        <v>75</v>
      </c>
      <c r="P2128" s="37" t="s">
        <v>75</v>
      </c>
      <c r="Q2128" t="s">
        <v>3518</v>
      </c>
      <c r="R2128" t="s">
        <v>2153</v>
      </c>
      <c r="S2128" s="42">
        <v>438</v>
      </c>
      <c r="T2128" s="37">
        <v>1</v>
      </c>
      <c r="U2128" s="83">
        <v>1</v>
      </c>
      <c r="V2128" s="45">
        <f>SUMIF(ResumenCotizacion!$C:$C,E2128,ResumenCotizacion!$P:$P)</f>
        <v>0</v>
      </c>
      <c r="W2128" s="75">
        <f>IF(H2128="USD",S2128*SolCotizacion!$J$18,S2128)</f>
        <v>1807831.86</v>
      </c>
      <c r="X2128" s="3">
        <f>ROUND(W2128/(1-VLOOKUP("Total porcentaje:",ResumenCotizacion!$F:$H,3,0)),2)</f>
        <v>1807831.86</v>
      </c>
      <c r="Y2128" s="3">
        <f t="shared" si="108"/>
        <v>0</v>
      </c>
    </row>
    <row r="2129" spans="1:25" ht="14.25" x14ac:dyDescent="0.2">
      <c r="A2129" s="18" t="str">
        <f t="shared" si="106"/>
        <v>Catalogo principalOPEN VALUE ENTIDADES NO CUALIFICADASEMJ-00383</v>
      </c>
      <c r="B2129" s="18" t="str">
        <f t="shared" si="107"/>
        <v>EMJ-00383OPEN VALUE ENTIDADES NO CUALIFICADAS</v>
      </c>
      <c r="C2129"/>
      <c r="D2129" t="s">
        <v>122</v>
      </c>
      <c r="E2129" t="s">
        <v>3520</v>
      </c>
      <c r="F2129" s="37" t="s">
        <v>3196</v>
      </c>
      <c r="G2129" s="18" t="s">
        <v>122</v>
      </c>
      <c r="H2129" s="18" t="s">
        <v>125</v>
      </c>
      <c r="I2129" s="37" t="s">
        <v>75</v>
      </c>
      <c r="J2129" t="s">
        <v>3521</v>
      </c>
      <c r="K2129" t="s">
        <v>28</v>
      </c>
      <c r="L2129" t="s">
        <v>90</v>
      </c>
      <c r="M2129" t="s">
        <v>74</v>
      </c>
      <c r="N2129" s="37" t="s">
        <v>75</v>
      </c>
      <c r="O2129" s="37" t="s">
        <v>75</v>
      </c>
      <c r="P2129" s="37" t="s">
        <v>75</v>
      </c>
      <c r="Q2129" t="s">
        <v>3520</v>
      </c>
      <c r="R2129" t="s">
        <v>2153</v>
      </c>
      <c r="S2129" s="42">
        <v>291</v>
      </c>
      <c r="T2129" s="37">
        <v>1</v>
      </c>
      <c r="U2129" s="83">
        <v>1</v>
      </c>
      <c r="V2129" s="45">
        <f>SUMIF(ResumenCotizacion!$C:$C,E2129,ResumenCotizacion!$P:$P)</f>
        <v>0</v>
      </c>
      <c r="W2129" s="75">
        <f>IF(H2129="USD",S2129*SolCotizacion!$J$18,S2129)</f>
        <v>1201093.77</v>
      </c>
      <c r="X2129" s="3">
        <f>ROUND(W2129/(1-VLOOKUP("Total porcentaje:",ResumenCotizacion!$F:$H,3,0)),2)</f>
        <v>1201093.77</v>
      </c>
      <c r="Y2129" s="3">
        <f t="shared" si="108"/>
        <v>0</v>
      </c>
    </row>
    <row r="2130" spans="1:25" ht="14.25" x14ac:dyDescent="0.2">
      <c r="A2130" s="18" t="str">
        <f t="shared" si="106"/>
        <v>Catalogo principalOPEN VALUE ENTIDADES NO CUALIFICADASEMJ-00385</v>
      </c>
      <c r="B2130" s="18" t="str">
        <f t="shared" si="107"/>
        <v>EMJ-00385OPEN VALUE ENTIDADES NO CUALIFICADAS</v>
      </c>
      <c r="C2130"/>
      <c r="D2130" t="s">
        <v>122</v>
      </c>
      <c r="E2130" t="s">
        <v>3522</v>
      </c>
      <c r="F2130" s="37" t="s">
        <v>3196</v>
      </c>
      <c r="G2130" s="18" t="s">
        <v>122</v>
      </c>
      <c r="H2130" s="18" t="s">
        <v>125</v>
      </c>
      <c r="I2130" s="37" t="s">
        <v>75</v>
      </c>
      <c r="J2130" t="s">
        <v>3523</v>
      </c>
      <c r="K2130" t="s">
        <v>28</v>
      </c>
      <c r="L2130" t="s">
        <v>90</v>
      </c>
      <c r="M2130" t="s">
        <v>74</v>
      </c>
      <c r="N2130" s="37" t="s">
        <v>75</v>
      </c>
      <c r="O2130" s="37" t="s">
        <v>75</v>
      </c>
      <c r="P2130" s="37" t="s">
        <v>75</v>
      </c>
      <c r="Q2130" t="s">
        <v>3522</v>
      </c>
      <c r="R2130" t="s">
        <v>2153</v>
      </c>
      <c r="S2130" s="42">
        <v>189</v>
      </c>
      <c r="T2130" s="37">
        <v>1</v>
      </c>
      <c r="U2130" s="83">
        <v>1</v>
      </c>
      <c r="V2130" s="45">
        <f>SUMIF(ResumenCotizacion!$C:$C,E2130,ResumenCotizacion!$P:$P)</f>
        <v>0</v>
      </c>
      <c r="W2130" s="75">
        <f>IF(H2130="USD",S2130*SolCotizacion!$J$18,S2130)</f>
        <v>780091.83000000007</v>
      </c>
      <c r="X2130" s="3">
        <f>ROUND(W2130/(1-VLOOKUP("Total porcentaje:",ResumenCotizacion!$F:$H,3,0)),2)</f>
        <v>780091.83</v>
      </c>
      <c r="Y2130" s="3">
        <f t="shared" si="108"/>
        <v>0</v>
      </c>
    </row>
    <row r="2131" spans="1:25" ht="14.25" x14ac:dyDescent="0.2">
      <c r="A2131" s="18" t="str">
        <f t="shared" si="106"/>
        <v>Catalogo principalOPEN VALUE ENTIDADES NO CUALIFICADASEMJ-00387</v>
      </c>
      <c r="B2131" s="18" t="str">
        <f t="shared" si="107"/>
        <v>EMJ-00387OPEN VALUE ENTIDADES NO CUALIFICADAS</v>
      </c>
      <c r="C2131"/>
      <c r="D2131" t="s">
        <v>122</v>
      </c>
      <c r="E2131" t="s">
        <v>3524</v>
      </c>
      <c r="F2131" s="37" t="s">
        <v>3196</v>
      </c>
      <c r="G2131" s="18" t="s">
        <v>122</v>
      </c>
      <c r="H2131" s="18" t="s">
        <v>125</v>
      </c>
      <c r="I2131" s="37" t="s">
        <v>75</v>
      </c>
      <c r="J2131" t="s">
        <v>3525</v>
      </c>
      <c r="K2131" t="s">
        <v>28</v>
      </c>
      <c r="L2131" t="s">
        <v>90</v>
      </c>
      <c r="M2131" t="s">
        <v>74</v>
      </c>
      <c r="N2131" s="37" t="s">
        <v>75</v>
      </c>
      <c r="O2131" s="37" t="s">
        <v>75</v>
      </c>
      <c r="P2131" s="37" t="s">
        <v>75</v>
      </c>
      <c r="Q2131" t="s">
        <v>3524</v>
      </c>
      <c r="R2131" t="s">
        <v>2153</v>
      </c>
      <c r="S2131" s="42">
        <v>126</v>
      </c>
      <c r="T2131" s="37">
        <v>1</v>
      </c>
      <c r="U2131" s="83">
        <v>1</v>
      </c>
      <c r="V2131" s="45">
        <f>SUMIF(ResumenCotizacion!$C:$C,E2131,ResumenCotizacion!$P:$P)</f>
        <v>0</v>
      </c>
      <c r="W2131" s="75">
        <f>IF(H2131="USD",S2131*SolCotizacion!$J$18,S2131)</f>
        <v>520061.22000000003</v>
      </c>
      <c r="X2131" s="3">
        <f>ROUND(W2131/(1-VLOOKUP("Total porcentaje:",ResumenCotizacion!$F:$H,3,0)),2)</f>
        <v>520061.22</v>
      </c>
      <c r="Y2131" s="3">
        <f t="shared" si="108"/>
        <v>0</v>
      </c>
    </row>
    <row r="2132" spans="1:25" ht="14.25" x14ac:dyDescent="0.2">
      <c r="A2132" s="18" t="str">
        <f t="shared" si="106"/>
        <v>Catalogo principalOPEN VALUE ENTIDADES NO CUALIFICADASEMT-00381</v>
      </c>
      <c r="B2132" s="18" t="str">
        <f t="shared" si="107"/>
        <v>EMT-00381OPEN VALUE ENTIDADES NO CUALIFICADAS</v>
      </c>
      <c r="C2132"/>
      <c r="D2132" t="s">
        <v>122</v>
      </c>
      <c r="E2132" t="s">
        <v>3526</v>
      </c>
      <c r="F2132" s="37" t="s">
        <v>3196</v>
      </c>
      <c r="G2132" s="18" t="s">
        <v>122</v>
      </c>
      <c r="H2132" s="18" t="s">
        <v>125</v>
      </c>
      <c r="I2132" s="37" t="s">
        <v>75</v>
      </c>
      <c r="J2132" t="s">
        <v>3527</v>
      </c>
      <c r="K2132" t="s">
        <v>28</v>
      </c>
      <c r="L2132" t="s">
        <v>90</v>
      </c>
      <c r="M2132" t="s">
        <v>74</v>
      </c>
      <c r="N2132" s="37" t="s">
        <v>75</v>
      </c>
      <c r="O2132" s="37" t="s">
        <v>75</v>
      </c>
      <c r="P2132" s="37" t="s">
        <v>75</v>
      </c>
      <c r="Q2132" t="s">
        <v>3526</v>
      </c>
      <c r="R2132" t="s">
        <v>2153</v>
      </c>
      <c r="S2132" s="42">
        <v>5451</v>
      </c>
      <c r="T2132" s="37">
        <v>1</v>
      </c>
      <c r="U2132" s="83">
        <v>1</v>
      </c>
      <c r="V2132" s="45">
        <f>SUMIF(ResumenCotizacion!$C:$C,E2132,ResumenCotizacion!$P:$P)</f>
        <v>0</v>
      </c>
      <c r="W2132" s="75">
        <f>IF(H2132="USD",S2132*SolCotizacion!$J$18,S2132)</f>
        <v>22498838.970000003</v>
      </c>
      <c r="X2132" s="3">
        <f>ROUND(W2132/(1-VLOOKUP("Total porcentaje:",ResumenCotizacion!$F:$H,3,0)),2)</f>
        <v>22498838.969999999</v>
      </c>
      <c r="Y2132" s="3">
        <f t="shared" si="108"/>
        <v>0</v>
      </c>
    </row>
    <row r="2133" spans="1:25" ht="14.25" x14ac:dyDescent="0.2">
      <c r="A2133" s="18" t="str">
        <f t="shared" si="106"/>
        <v>Catalogo principalOPEN VALUE ENTIDADES NO CUALIFICADASEMT-00383</v>
      </c>
      <c r="B2133" s="18" t="str">
        <f t="shared" si="107"/>
        <v>EMT-00383OPEN VALUE ENTIDADES NO CUALIFICADAS</v>
      </c>
      <c r="C2133"/>
      <c r="D2133" t="s">
        <v>122</v>
      </c>
      <c r="E2133" t="s">
        <v>3528</v>
      </c>
      <c r="F2133" s="37" t="s">
        <v>3196</v>
      </c>
      <c r="G2133" s="18" t="s">
        <v>122</v>
      </c>
      <c r="H2133" s="18" t="s">
        <v>125</v>
      </c>
      <c r="I2133" s="37" t="s">
        <v>75</v>
      </c>
      <c r="J2133" t="s">
        <v>3529</v>
      </c>
      <c r="K2133" t="s">
        <v>28</v>
      </c>
      <c r="L2133" t="s">
        <v>90</v>
      </c>
      <c r="M2133" t="s">
        <v>74</v>
      </c>
      <c r="N2133" s="37" t="s">
        <v>75</v>
      </c>
      <c r="O2133" s="37" t="s">
        <v>75</v>
      </c>
      <c r="P2133" s="37" t="s">
        <v>75</v>
      </c>
      <c r="Q2133" t="s">
        <v>3528</v>
      </c>
      <c r="R2133" t="s">
        <v>2153</v>
      </c>
      <c r="S2133" s="42">
        <v>3636</v>
      </c>
      <c r="T2133" s="37">
        <v>1</v>
      </c>
      <c r="U2133" s="83">
        <v>1</v>
      </c>
      <c r="V2133" s="45">
        <f>SUMIF(ResumenCotizacion!$C:$C,E2133,ResumenCotizacion!$P:$P)</f>
        <v>0</v>
      </c>
      <c r="W2133" s="75">
        <f>IF(H2133="USD",S2133*SolCotizacion!$J$18,S2133)</f>
        <v>15007480.920000002</v>
      </c>
      <c r="X2133" s="3">
        <f>ROUND(W2133/(1-VLOOKUP("Total porcentaje:",ResumenCotizacion!$F:$H,3,0)),2)</f>
        <v>15007480.92</v>
      </c>
      <c r="Y2133" s="3">
        <f t="shared" si="108"/>
        <v>0</v>
      </c>
    </row>
    <row r="2134" spans="1:25" ht="14.25" x14ac:dyDescent="0.2">
      <c r="A2134" s="18" t="str">
        <f t="shared" si="106"/>
        <v>Catalogo principalOPEN VALUE ENTIDADES NO CUALIFICADASEMT-00385</v>
      </c>
      <c r="B2134" s="18" t="str">
        <f t="shared" si="107"/>
        <v>EMT-00385OPEN VALUE ENTIDADES NO CUALIFICADAS</v>
      </c>
      <c r="C2134"/>
      <c r="D2134" t="s">
        <v>122</v>
      </c>
      <c r="E2134" t="s">
        <v>3530</v>
      </c>
      <c r="F2134" s="37" t="s">
        <v>3196</v>
      </c>
      <c r="G2134" s="18" t="s">
        <v>122</v>
      </c>
      <c r="H2134" s="18" t="s">
        <v>125</v>
      </c>
      <c r="I2134" s="37" t="s">
        <v>75</v>
      </c>
      <c r="J2134" t="s">
        <v>3531</v>
      </c>
      <c r="K2134" t="s">
        <v>28</v>
      </c>
      <c r="L2134" t="s">
        <v>90</v>
      </c>
      <c r="M2134" t="s">
        <v>74</v>
      </c>
      <c r="N2134" s="37" t="s">
        <v>75</v>
      </c>
      <c r="O2134" s="37" t="s">
        <v>75</v>
      </c>
      <c r="P2134" s="37" t="s">
        <v>75</v>
      </c>
      <c r="Q2134" t="s">
        <v>3530</v>
      </c>
      <c r="R2134" t="s">
        <v>2153</v>
      </c>
      <c r="S2134" s="42">
        <v>2337</v>
      </c>
      <c r="T2134" s="37">
        <v>1</v>
      </c>
      <c r="U2134" s="83">
        <v>1</v>
      </c>
      <c r="V2134" s="45">
        <f>SUMIF(ResumenCotizacion!$C:$C,E2134,ResumenCotizacion!$P:$P)</f>
        <v>0</v>
      </c>
      <c r="W2134" s="75">
        <f>IF(H2134="USD",S2134*SolCotizacion!$J$18,S2134)</f>
        <v>9645897.3900000006</v>
      </c>
      <c r="X2134" s="3">
        <f>ROUND(W2134/(1-VLOOKUP("Total porcentaje:",ResumenCotizacion!$F:$H,3,0)),2)</f>
        <v>9645897.3900000006</v>
      </c>
      <c r="Y2134" s="3">
        <f t="shared" si="108"/>
        <v>0</v>
      </c>
    </row>
    <row r="2135" spans="1:25" ht="14.25" x14ac:dyDescent="0.2">
      <c r="A2135" s="18" t="str">
        <f t="shared" si="106"/>
        <v>Catalogo principalOPEN VALUE ENTIDADES NO CUALIFICADASEMT-00387</v>
      </c>
      <c r="B2135" s="18" t="str">
        <f t="shared" si="107"/>
        <v>EMT-00387OPEN VALUE ENTIDADES NO CUALIFICADAS</v>
      </c>
      <c r="C2135"/>
      <c r="D2135" t="s">
        <v>122</v>
      </c>
      <c r="E2135" t="s">
        <v>3532</v>
      </c>
      <c r="F2135" s="37" t="s">
        <v>3196</v>
      </c>
      <c r="G2135" s="18" t="s">
        <v>122</v>
      </c>
      <c r="H2135" s="18" t="s">
        <v>125</v>
      </c>
      <c r="I2135" s="37" t="s">
        <v>75</v>
      </c>
      <c r="J2135" t="s">
        <v>3533</v>
      </c>
      <c r="K2135" t="s">
        <v>28</v>
      </c>
      <c r="L2135" t="s">
        <v>90</v>
      </c>
      <c r="M2135" t="s">
        <v>74</v>
      </c>
      <c r="N2135" s="37" t="s">
        <v>75</v>
      </c>
      <c r="O2135" s="37" t="s">
        <v>75</v>
      </c>
      <c r="P2135" s="37" t="s">
        <v>75</v>
      </c>
      <c r="Q2135" t="s">
        <v>3532</v>
      </c>
      <c r="R2135" t="s">
        <v>2153</v>
      </c>
      <c r="S2135" s="42">
        <v>1560</v>
      </c>
      <c r="T2135" s="37">
        <v>1</v>
      </c>
      <c r="U2135" s="83">
        <v>1</v>
      </c>
      <c r="V2135" s="45">
        <f>SUMIF(ResumenCotizacion!$C:$C,E2135,ResumenCotizacion!$P:$P)</f>
        <v>0</v>
      </c>
      <c r="W2135" s="75">
        <f>IF(H2135="USD",S2135*SolCotizacion!$J$18,S2135)</f>
        <v>6438853.2000000002</v>
      </c>
      <c r="X2135" s="3">
        <f>ROUND(W2135/(1-VLOOKUP("Total porcentaje:",ResumenCotizacion!$F:$H,3,0)),2)</f>
        <v>6438853.2000000002</v>
      </c>
      <c r="Y2135" s="3">
        <f t="shared" si="108"/>
        <v>0</v>
      </c>
    </row>
    <row r="2136" spans="1:25" ht="14.25" x14ac:dyDescent="0.2">
      <c r="A2136" s="18" t="str">
        <f t="shared" si="106"/>
        <v>Catalogo principalOPEN VALUE ENTIDADES NO CUALIFICADASEMT-00542</v>
      </c>
      <c r="B2136" s="18" t="str">
        <f t="shared" si="107"/>
        <v>EMT-00542OPEN VALUE ENTIDADES NO CUALIFICADAS</v>
      </c>
      <c r="C2136"/>
      <c r="D2136" t="s">
        <v>122</v>
      </c>
      <c r="E2136" t="s">
        <v>3534</v>
      </c>
      <c r="F2136" s="37" t="s">
        <v>3196</v>
      </c>
      <c r="G2136" s="18" t="s">
        <v>122</v>
      </c>
      <c r="H2136" s="18" t="s">
        <v>125</v>
      </c>
      <c r="I2136" s="37" t="s">
        <v>75</v>
      </c>
      <c r="J2136" t="s">
        <v>3535</v>
      </c>
      <c r="K2136" t="s">
        <v>28</v>
      </c>
      <c r="L2136" t="s">
        <v>90</v>
      </c>
      <c r="M2136" t="s">
        <v>74</v>
      </c>
      <c r="N2136" s="37" t="s">
        <v>75</v>
      </c>
      <c r="O2136" s="37" t="s">
        <v>75</v>
      </c>
      <c r="P2136" s="37" t="s">
        <v>75</v>
      </c>
      <c r="Q2136" t="s">
        <v>3534</v>
      </c>
      <c r="R2136" t="s">
        <v>2153</v>
      </c>
      <c r="S2136" s="42">
        <v>5014</v>
      </c>
      <c r="T2136" s="37">
        <v>1</v>
      </c>
      <c r="U2136" s="83">
        <v>1</v>
      </c>
      <c r="V2136" s="45">
        <f>SUMIF(ResumenCotizacion!$C:$C,E2136,ResumenCotizacion!$P:$P)</f>
        <v>0</v>
      </c>
      <c r="W2136" s="75">
        <f>IF(H2136="USD",S2136*SolCotizacion!$J$18,S2136)</f>
        <v>20695134.580000002</v>
      </c>
      <c r="X2136" s="3">
        <f>ROUND(W2136/(1-VLOOKUP("Total porcentaje:",ResumenCotizacion!$F:$H,3,0)),2)</f>
        <v>20695134.579999998</v>
      </c>
      <c r="Y2136" s="3">
        <f t="shared" si="108"/>
        <v>0</v>
      </c>
    </row>
    <row r="2137" spans="1:25" ht="14.25" x14ac:dyDescent="0.2">
      <c r="A2137" s="18" t="str">
        <f t="shared" si="106"/>
        <v>Catalogo principalOPEN VALUE ENTIDADES NO CUALIFICADASEMT-00544</v>
      </c>
      <c r="B2137" s="18" t="str">
        <f t="shared" si="107"/>
        <v>EMT-00544OPEN VALUE ENTIDADES NO CUALIFICADAS</v>
      </c>
      <c r="C2137"/>
      <c r="D2137" t="s">
        <v>122</v>
      </c>
      <c r="E2137" t="s">
        <v>3536</v>
      </c>
      <c r="F2137" s="37" t="s">
        <v>3196</v>
      </c>
      <c r="G2137" s="18" t="s">
        <v>122</v>
      </c>
      <c r="H2137" s="18" t="s">
        <v>125</v>
      </c>
      <c r="I2137" s="37" t="s">
        <v>75</v>
      </c>
      <c r="J2137" t="s">
        <v>3537</v>
      </c>
      <c r="K2137" t="s">
        <v>28</v>
      </c>
      <c r="L2137" t="s">
        <v>90</v>
      </c>
      <c r="M2137" t="s">
        <v>74</v>
      </c>
      <c r="N2137" s="37" t="s">
        <v>75</v>
      </c>
      <c r="O2137" s="37" t="s">
        <v>75</v>
      </c>
      <c r="P2137" s="37" t="s">
        <v>75</v>
      </c>
      <c r="Q2137" t="s">
        <v>3536</v>
      </c>
      <c r="R2137" t="s">
        <v>2153</v>
      </c>
      <c r="S2137" s="42">
        <v>3343</v>
      </c>
      <c r="T2137" s="37">
        <v>1</v>
      </c>
      <c r="U2137" s="83">
        <v>1</v>
      </c>
      <c r="V2137" s="45">
        <f>SUMIF(ResumenCotizacion!$C:$C,E2137,ResumenCotizacion!$P:$P)</f>
        <v>0</v>
      </c>
      <c r="W2137" s="75">
        <f>IF(H2137="USD",S2137*SolCotizacion!$J$18,S2137)</f>
        <v>13798132.210000001</v>
      </c>
      <c r="X2137" s="3">
        <f>ROUND(W2137/(1-VLOOKUP("Total porcentaje:",ResumenCotizacion!$F:$H,3,0)),2)</f>
        <v>13798132.210000001</v>
      </c>
      <c r="Y2137" s="3">
        <f t="shared" si="108"/>
        <v>0</v>
      </c>
    </row>
    <row r="2138" spans="1:25" ht="14.25" x14ac:dyDescent="0.2">
      <c r="A2138" s="18" t="str">
        <f t="shared" si="106"/>
        <v>Catalogo principalOPEN VALUE ENTIDADES NO CUALIFICADASENJ-00381</v>
      </c>
      <c r="B2138" s="18" t="str">
        <f t="shared" si="107"/>
        <v>ENJ-00381OPEN VALUE ENTIDADES NO CUALIFICADAS</v>
      </c>
      <c r="C2138"/>
      <c r="D2138" t="s">
        <v>122</v>
      </c>
      <c r="E2138" t="s">
        <v>3538</v>
      </c>
      <c r="F2138" s="37" t="s">
        <v>3196</v>
      </c>
      <c r="G2138" s="18" t="s">
        <v>122</v>
      </c>
      <c r="H2138" s="18" t="s">
        <v>125</v>
      </c>
      <c r="I2138" s="37" t="s">
        <v>75</v>
      </c>
      <c r="J2138" t="s">
        <v>3539</v>
      </c>
      <c r="K2138" t="s">
        <v>28</v>
      </c>
      <c r="L2138" t="s">
        <v>90</v>
      </c>
      <c r="M2138" t="s">
        <v>74</v>
      </c>
      <c r="N2138" s="37" t="s">
        <v>75</v>
      </c>
      <c r="O2138" s="37" t="s">
        <v>75</v>
      </c>
      <c r="P2138" s="37" t="s">
        <v>75</v>
      </c>
      <c r="Q2138" t="s">
        <v>3538</v>
      </c>
      <c r="R2138" t="s">
        <v>2153</v>
      </c>
      <c r="S2138" s="42">
        <v>5451</v>
      </c>
      <c r="T2138" s="37">
        <v>1</v>
      </c>
      <c r="U2138" s="83">
        <v>1</v>
      </c>
      <c r="V2138" s="45">
        <f>SUMIF(ResumenCotizacion!$C:$C,E2138,ResumenCotizacion!$P:$P)</f>
        <v>0</v>
      </c>
      <c r="W2138" s="75">
        <f>IF(H2138="USD",S2138*SolCotizacion!$J$18,S2138)</f>
        <v>22498838.970000003</v>
      </c>
      <c r="X2138" s="3">
        <f>ROUND(W2138/(1-VLOOKUP("Total porcentaje:",ResumenCotizacion!$F:$H,3,0)),2)</f>
        <v>22498838.969999999</v>
      </c>
      <c r="Y2138" s="3">
        <f t="shared" si="108"/>
        <v>0</v>
      </c>
    </row>
    <row r="2139" spans="1:25" ht="14.25" x14ac:dyDescent="0.2">
      <c r="A2139" s="18" t="str">
        <f t="shared" si="106"/>
        <v>Catalogo principalOPEN VALUE ENTIDADES NO CUALIFICADASENJ-00383</v>
      </c>
      <c r="B2139" s="18" t="str">
        <f t="shared" si="107"/>
        <v>ENJ-00383OPEN VALUE ENTIDADES NO CUALIFICADAS</v>
      </c>
      <c r="C2139"/>
      <c r="D2139" t="s">
        <v>122</v>
      </c>
      <c r="E2139" t="s">
        <v>3540</v>
      </c>
      <c r="F2139" s="37" t="s">
        <v>3196</v>
      </c>
      <c r="G2139" s="18" t="s">
        <v>122</v>
      </c>
      <c r="H2139" s="18" t="s">
        <v>125</v>
      </c>
      <c r="I2139" s="37" t="s">
        <v>75</v>
      </c>
      <c r="J2139" t="s">
        <v>3541</v>
      </c>
      <c r="K2139" t="s">
        <v>28</v>
      </c>
      <c r="L2139" t="s">
        <v>90</v>
      </c>
      <c r="M2139" t="s">
        <v>74</v>
      </c>
      <c r="N2139" s="37" t="s">
        <v>75</v>
      </c>
      <c r="O2139" s="37" t="s">
        <v>75</v>
      </c>
      <c r="P2139" s="37" t="s">
        <v>75</v>
      </c>
      <c r="Q2139" t="s">
        <v>3540</v>
      </c>
      <c r="R2139" t="s">
        <v>2153</v>
      </c>
      <c r="S2139" s="42">
        <v>3636</v>
      </c>
      <c r="T2139" s="37">
        <v>1</v>
      </c>
      <c r="U2139" s="83">
        <v>1</v>
      </c>
      <c r="V2139" s="45">
        <f>SUMIF(ResumenCotizacion!$C:$C,E2139,ResumenCotizacion!$P:$P)</f>
        <v>0</v>
      </c>
      <c r="W2139" s="75">
        <f>IF(H2139="USD",S2139*SolCotizacion!$J$18,S2139)</f>
        <v>15007480.920000002</v>
      </c>
      <c r="X2139" s="3">
        <f>ROUND(W2139/(1-VLOOKUP("Total porcentaje:",ResumenCotizacion!$F:$H,3,0)),2)</f>
        <v>15007480.92</v>
      </c>
      <c r="Y2139" s="3">
        <f t="shared" si="108"/>
        <v>0</v>
      </c>
    </row>
    <row r="2140" spans="1:25" ht="14.25" x14ac:dyDescent="0.2">
      <c r="A2140" s="18" t="str">
        <f t="shared" si="106"/>
        <v>Catalogo principalOPEN VALUE ENTIDADES NO CUALIFICADASENJ-00385</v>
      </c>
      <c r="B2140" s="18" t="str">
        <f t="shared" si="107"/>
        <v>ENJ-00385OPEN VALUE ENTIDADES NO CUALIFICADAS</v>
      </c>
      <c r="C2140"/>
      <c r="D2140" t="s">
        <v>122</v>
      </c>
      <c r="E2140" t="s">
        <v>3542</v>
      </c>
      <c r="F2140" s="37" t="s">
        <v>3196</v>
      </c>
      <c r="G2140" s="18" t="s">
        <v>122</v>
      </c>
      <c r="H2140" s="18" t="s">
        <v>125</v>
      </c>
      <c r="I2140" s="37" t="s">
        <v>75</v>
      </c>
      <c r="J2140" t="s">
        <v>3543</v>
      </c>
      <c r="K2140" t="s">
        <v>28</v>
      </c>
      <c r="L2140" t="s">
        <v>90</v>
      </c>
      <c r="M2140" t="s">
        <v>74</v>
      </c>
      <c r="N2140" s="37" t="s">
        <v>75</v>
      </c>
      <c r="O2140" s="37" t="s">
        <v>75</v>
      </c>
      <c r="P2140" s="37" t="s">
        <v>75</v>
      </c>
      <c r="Q2140" t="s">
        <v>3542</v>
      </c>
      <c r="R2140" t="s">
        <v>2153</v>
      </c>
      <c r="S2140" s="42">
        <v>2337</v>
      </c>
      <c r="T2140" s="37">
        <v>1</v>
      </c>
      <c r="U2140" s="83">
        <v>1</v>
      </c>
      <c r="V2140" s="45">
        <f>SUMIF(ResumenCotizacion!$C:$C,E2140,ResumenCotizacion!$P:$P)</f>
        <v>0</v>
      </c>
      <c r="W2140" s="75">
        <f>IF(H2140="USD",S2140*SolCotizacion!$J$18,S2140)</f>
        <v>9645897.3900000006</v>
      </c>
      <c r="X2140" s="3">
        <f>ROUND(W2140/(1-VLOOKUP("Total porcentaje:",ResumenCotizacion!$F:$H,3,0)),2)</f>
        <v>9645897.3900000006</v>
      </c>
      <c r="Y2140" s="3">
        <f t="shared" si="108"/>
        <v>0</v>
      </c>
    </row>
    <row r="2141" spans="1:25" ht="14.25" x14ac:dyDescent="0.2">
      <c r="A2141" s="18" t="str">
        <f t="shared" si="106"/>
        <v>Catalogo principalOPEN VALUE ENTIDADES NO CUALIFICADASENJ-00387</v>
      </c>
      <c r="B2141" s="18" t="str">
        <f t="shared" si="107"/>
        <v>ENJ-00387OPEN VALUE ENTIDADES NO CUALIFICADAS</v>
      </c>
      <c r="C2141"/>
      <c r="D2141" t="s">
        <v>122</v>
      </c>
      <c r="E2141" t="s">
        <v>3544</v>
      </c>
      <c r="F2141" s="37" t="s">
        <v>3196</v>
      </c>
      <c r="G2141" s="18" t="s">
        <v>122</v>
      </c>
      <c r="H2141" s="18" t="s">
        <v>125</v>
      </c>
      <c r="I2141" s="37" t="s">
        <v>75</v>
      </c>
      <c r="J2141" t="s">
        <v>3545</v>
      </c>
      <c r="K2141" t="s">
        <v>28</v>
      </c>
      <c r="L2141" t="s">
        <v>90</v>
      </c>
      <c r="M2141" t="s">
        <v>74</v>
      </c>
      <c r="N2141" s="37" t="s">
        <v>75</v>
      </c>
      <c r="O2141" s="37" t="s">
        <v>75</v>
      </c>
      <c r="P2141" s="37" t="s">
        <v>75</v>
      </c>
      <c r="Q2141" t="s">
        <v>3544</v>
      </c>
      <c r="R2141" t="s">
        <v>2153</v>
      </c>
      <c r="S2141" s="42">
        <v>1560</v>
      </c>
      <c r="T2141" s="37">
        <v>1</v>
      </c>
      <c r="U2141" s="83">
        <v>1</v>
      </c>
      <c r="V2141" s="45">
        <f>SUMIF(ResumenCotizacion!$C:$C,E2141,ResumenCotizacion!$P:$P)</f>
        <v>0</v>
      </c>
      <c r="W2141" s="75">
        <f>IF(H2141="USD",S2141*SolCotizacion!$J$18,S2141)</f>
        <v>6438853.2000000002</v>
      </c>
      <c r="X2141" s="3">
        <f>ROUND(W2141/(1-VLOOKUP("Total porcentaje:",ResumenCotizacion!$F:$H,3,0)),2)</f>
        <v>6438853.2000000002</v>
      </c>
      <c r="Y2141" s="3">
        <f t="shared" si="108"/>
        <v>0</v>
      </c>
    </row>
    <row r="2142" spans="1:25" ht="14.25" x14ac:dyDescent="0.2">
      <c r="A2142" s="18" t="str">
        <f t="shared" si="106"/>
        <v>Catalogo principalOPEN VALUE ENTIDADES NO CUALIFICADASENJ-00678</v>
      </c>
      <c r="B2142" s="18" t="str">
        <f t="shared" si="107"/>
        <v>ENJ-00678OPEN VALUE ENTIDADES NO CUALIFICADAS</v>
      </c>
      <c r="C2142"/>
      <c r="D2142" t="s">
        <v>122</v>
      </c>
      <c r="E2142" t="s">
        <v>3546</v>
      </c>
      <c r="F2142" s="37" t="s">
        <v>3196</v>
      </c>
      <c r="G2142" s="18" t="s">
        <v>122</v>
      </c>
      <c r="H2142" s="18" t="s">
        <v>125</v>
      </c>
      <c r="I2142" s="37" t="s">
        <v>75</v>
      </c>
      <c r="J2142" t="s">
        <v>3547</v>
      </c>
      <c r="K2142" t="s">
        <v>28</v>
      </c>
      <c r="L2142" t="s">
        <v>90</v>
      </c>
      <c r="M2142" t="s">
        <v>74</v>
      </c>
      <c r="N2142" s="37" t="s">
        <v>75</v>
      </c>
      <c r="O2142" s="37" t="s">
        <v>75</v>
      </c>
      <c r="P2142" s="37" t="s">
        <v>75</v>
      </c>
      <c r="Q2142" t="s">
        <v>3546</v>
      </c>
      <c r="R2142" t="s">
        <v>2153</v>
      </c>
      <c r="S2142" s="42">
        <v>5014</v>
      </c>
      <c r="T2142" s="37">
        <v>1</v>
      </c>
      <c r="U2142" s="83">
        <v>1</v>
      </c>
      <c r="V2142" s="45">
        <f>SUMIF(ResumenCotizacion!$C:$C,E2142,ResumenCotizacion!$P:$P)</f>
        <v>0</v>
      </c>
      <c r="W2142" s="75">
        <f>IF(H2142="USD",S2142*SolCotizacion!$J$18,S2142)</f>
        <v>20695134.580000002</v>
      </c>
      <c r="X2142" s="3">
        <f>ROUND(W2142/(1-VLOOKUP("Total porcentaje:",ResumenCotizacion!$F:$H,3,0)),2)</f>
        <v>20695134.579999998</v>
      </c>
      <c r="Y2142" s="3">
        <f t="shared" si="108"/>
        <v>0</v>
      </c>
    </row>
    <row r="2143" spans="1:25" ht="14.25" x14ac:dyDescent="0.2">
      <c r="A2143" s="18" t="str">
        <f t="shared" si="106"/>
        <v>Catalogo principalOPEN VALUE ENTIDADES NO CUALIFICADASENJ-00680</v>
      </c>
      <c r="B2143" s="18" t="str">
        <f t="shared" si="107"/>
        <v>ENJ-00680OPEN VALUE ENTIDADES NO CUALIFICADAS</v>
      </c>
      <c r="C2143"/>
      <c r="D2143" t="s">
        <v>122</v>
      </c>
      <c r="E2143" t="s">
        <v>3548</v>
      </c>
      <c r="F2143" s="37" t="s">
        <v>3196</v>
      </c>
      <c r="G2143" s="18" t="s">
        <v>122</v>
      </c>
      <c r="H2143" s="18" t="s">
        <v>125</v>
      </c>
      <c r="I2143" s="37" t="s">
        <v>75</v>
      </c>
      <c r="J2143" t="s">
        <v>3549</v>
      </c>
      <c r="K2143" t="s">
        <v>28</v>
      </c>
      <c r="L2143" t="s">
        <v>90</v>
      </c>
      <c r="M2143" t="s">
        <v>74</v>
      </c>
      <c r="N2143" s="37" t="s">
        <v>75</v>
      </c>
      <c r="O2143" s="37" t="s">
        <v>75</v>
      </c>
      <c r="P2143" s="37" t="s">
        <v>75</v>
      </c>
      <c r="Q2143" t="s">
        <v>3548</v>
      </c>
      <c r="R2143" t="s">
        <v>2153</v>
      </c>
      <c r="S2143" s="42">
        <v>3343</v>
      </c>
      <c r="T2143" s="37">
        <v>1</v>
      </c>
      <c r="U2143" s="83">
        <v>1</v>
      </c>
      <c r="V2143" s="45">
        <f>SUMIF(ResumenCotizacion!$C:$C,E2143,ResumenCotizacion!$P:$P)</f>
        <v>0</v>
      </c>
      <c r="W2143" s="75">
        <f>IF(H2143="USD",S2143*SolCotizacion!$J$18,S2143)</f>
        <v>13798132.210000001</v>
      </c>
      <c r="X2143" s="3">
        <f>ROUND(W2143/(1-VLOOKUP("Total porcentaje:",ResumenCotizacion!$F:$H,3,0)),2)</f>
        <v>13798132.210000001</v>
      </c>
      <c r="Y2143" s="3">
        <f t="shared" si="108"/>
        <v>0</v>
      </c>
    </row>
    <row r="2144" spans="1:25" ht="14.25" x14ac:dyDescent="0.2">
      <c r="A2144" s="18" t="str">
        <f t="shared" si="106"/>
        <v>Catalogo principalOPEN VALUE ENTIDADES NO CUALIFICADASEVY-00001</v>
      </c>
      <c r="B2144" s="18" t="str">
        <f t="shared" si="107"/>
        <v>EVY-00001OPEN VALUE ENTIDADES NO CUALIFICADAS</v>
      </c>
      <c r="C2144"/>
      <c r="D2144" t="s">
        <v>122</v>
      </c>
      <c r="E2144" t="s">
        <v>3550</v>
      </c>
      <c r="F2144" s="37" t="s">
        <v>3196</v>
      </c>
      <c r="G2144" s="18" t="s">
        <v>122</v>
      </c>
      <c r="H2144" s="18" t="s">
        <v>125</v>
      </c>
      <c r="I2144" s="37" t="s">
        <v>75</v>
      </c>
      <c r="J2144" t="s">
        <v>3551</v>
      </c>
      <c r="K2144" t="s">
        <v>28</v>
      </c>
      <c r="L2144" t="s">
        <v>90</v>
      </c>
      <c r="M2144" t="s">
        <v>74</v>
      </c>
      <c r="N2144" s="37" t="s">
        <v>75</v>
      </c>
      <c r="O2144" s="37" t="s">
        <v>75</v>
      </c>
      <c r="P2144" s="37" t="s">
        <v>75</v>
      </c>
      <c r="Q2144" t="s">
        <v>3550</v>
      </c>
      <c r="R2144" t="s">
        <v>76</v>
      </c>
      <c r="S2144" s="42">
        <v>100</v>
      </c>
      <c r="T2144" s="37">
        <v>1</v>
      </c>
      <c r="U2144" s="83">
        <v>1</v>
      </c>
      <c r="V2144" s="45">
        <f>SUMIF(ResumenCotizacion!$C:$C,E2144,ResumenCotizacion!$P:$P)</f>
        <v>0</v>
      </c>
      <c r="W2144" s="75">
        <f>IF(H2144="USD",S2144*SolCotizacion!$J$18,S2144)</f>
        <v>412747</v>
      </c>
      <c r="X2144" s="3">
        <f>ROUND(W2144/(1-VLOOKUP("Total porcentaje:",ResumenCotizacion!$F:$H,3,0)),2)</f>
        <v>412747</v>
      </c>
      <c r="Y2144" s="3">
        <f t="shared" si="108"/>
        <v>0</v>
      </c>
    </row>
    <row r="2145" spans="1:25" ht="14.25" x14ac:dyDescent="0.2">
      <c r="A2145" s="18" t="str">
        <f t="shared" si="106"/>
        <v>Catalogo principalOPEN VALUE ENTIDADES NO CUALIFICADASEWH-00001</v>
      </c>
      <c r="B2145" s="18" t="str">
        <f t="shared" si="107"/>
        <v>EWH-00001OPEN VALUE ENTIDADES NO CUALIFICADAS</v>
      </c>
      <c r="C2145"/>
      <c r="D2145" t="s">
        <v>122</v>
      </c>
      <c r="E2145" t="s">
        <v>3552</v>
      </c>
      <c r="F2145" s="37" t="s">
        <v>3196</v>
      </c>
      <c r="G2145" s="18" t="s">
        <v>122</v>
      </c>
      <c r="H2145" s="18" t="s">
        <v>125</v>
      </c>
      <c r="I2145" s="37" t="s">
        <v>75</v>
      </c>
      <c r="J2145" t="s">
        <v>3553</v>
      </c>
      <c r="K2145" t="s">
        <v>28</v>
      </c>
      <c r="L2145" t="s">
        <v>90</v>
      </c>
      <c r="M2145" t="s">
        <v>74</v>
      </c>
      <c r="N2145" s="37" t="s">
        <v>75</v>
      </c>
      <c r="O2145" s="37" t="s">
        <v>75</v>
      </c>
      <c r="P2145" s="37" t="s">
        <v>75</v>
      </c>
      <c r="Q2145" t="s">
        <v>3552</v>
      </c>
      <c r="R2145" t="s">
        <v>76</v>
      </c>
      <c r="S2145" s="42">
        <v>5</v>
      </c>
      <c r="T2145" s="37">
        <v>1</v>
      </c>
      <c r="U2145" s="83">
        <v>1</v>
      </c>
      <c r="V2145" s="45">
        <f>SUMIF(ResumenCotizacion!$C:$C,E2145,ResumenCotizacion!$P:$P)</f>
        <v>0</v>
      </c>
      <c r="W2145" s="75">
        <f>IF(H2145="USD",S2145*SolCotizacion!$J$18,S2145)</f>
        <v>20637.350000000002</v>
      </c>
      <c r="X2145" s="3">
        <f>ROUND(W2145/(1-VLOOKUP("Total porcentaje:",ResumenCotizacion!$F:$H,3,0)),2)</f>
        <v>20637.349999999999</v>
      </c>
      <c r="Y2145" s="3">
        <f t="shared" si="108"/>
        <v>0</v>
      </c>
    </row>
    <row r="2146" spans="1:25" ht="14.25" x14ac:dyDescent="0.2">
      <c r="A2146" s="18" t="str">
        <f t="shared" si="106"/>
        <v>Catalogo principalOPEN VALUE ENTIDADES NO CUALIFICADASF2R-00006</v>
      </c>
      <c r="B2146" s="18" t="str">
        <f t="shared" si="107"/>
        <v>F2R-00006OPEN VALUE ENTIDADES NO CUALIFICADAS</v>
      </c>
      <c r="C2146"/>
      <c r="D2146" t="s">
        <v>122</v>
      </c>
      <c r="E2146" t="s">
        <v>3554</v>
      </c>
      <c r="F2146" s="37" t="s">
        <v>3196</v>
      </c>
      <c r="G2146" s="18" t="s">
        <v>122</v>
      </c>
      <c r="H2146" s="18" t="s">
        <v>125</v>
      </c>
      <c r="I2146" s="37" t="s">
        <v>75</v>
      </c>
      <c r="J2146" t="s">
        <v>3555</v>
      </c>
      <c r="K2146" t="s">
        <v>28</v>
      </c>
      <c r="L2146" t="s">
        <v>90</v>
      </c>
      <c r="M2146" t="s">
        <v>74</v>
      </c>
      <c r="N2146" s="37" t="s">
        <v>75</v>
      </c>
      <c r="O2146" s="37" t="s">
        <v>75</v>
      </c>
      <c r="P2146" s="37" t="s">
        <v>75</v>
      </c>
      <c r="Q2146" t="s">
        <v>3554</v>
      </c>
      <c r="R2146" t="s">
        <v>76</v>
      </c>
      <c r="S2146" s="42">
        <v>1.18</v>
      </c>
      <c r="T2146" s="37">
        <v>1</v>
      </c>
      <c r="U2146" s="83">
        <v>1</v>
      </c>
      <c r="V2146" s="45">
        <f>SUMIF(ResumenCotizacion!$C:$C,E2146,ResumenCotizacion!$P:$P)</f>
        <v>0</v>
      </c>
      <c r="W2146" s="75">
        <f>IF(H2146="USD",S2146*SolCotizacion!$J$18,S2146)</f>
        <v>4870.4146000000001</v>
      </c>
      <c r="X2146" s="3">
        <f>ROUND(W2146/(1-VLOOKUP("Total porcentaje:",ResumenCotizacion!$F:$H,3,0)),2)</f>
        <v>4870.41</v>
      </c>
      <c r="Y2146" s="3">
        <f t="shared" si="108"/>
        <v>0</v>
      </c>
    </row>
    <row r="2147" spans="1:25" ht="14.25" x14ac:dyDescent="0.2">
      <c r="A2147" s="18" t="str">
        <f t="shared" si="106"/>
        <v>Catalogo principalOPEN VALUE ENTIDADES NO CUALIFICADASF52-02027</v>
      </c>
      <c r="B2147" s="18" t="str">
        <f t="shared" si="107"/>
        <v>F52-02027OPEN VALUE ENTIDADES NO CUALIFICADAS</v>
      </c>
      <c r="C2147"/>
      <c r="D2147" t="s">
        <v>122</v>
      </c>
      <c r="E2147" t="s">
        <v>3556</v>
      </c>
      <c r="F2147" s="37" t="s">
        <v>3196</v>
      </c>
      <c r="G2147" s="18" t="s">
        <v>122</v>
      </c>
      <c r="H2147" s="18" t="s">
        <v>125</v>
      </c>
      <c r="I2147" s="37" t="s">
        <v>75</v>
      </c>
      <c r="J2147" t="s">
        <v>3557</v>
      </c>
      <c r="K2147" t="s">
        <v>28</v>
      </c>
      <c r="L2147" t="s">
        <v>90</v>
      </c>
      <c r="M2147" t="s">
        <v>74</v>
      </c>
      <c r="N2147" s="37" t="s">
        <v>75</v>
      </c>
      <c r="O2147" s="37" t="s">
        <v>75</v>
      </c>
      <c r="P2147" s="37" t="s">
        <v>75</v>
      </c>
      <c r="Q2147" t="s">
        <v>3556</v>
      </c>
      <c r="R2147" t="s">
        <v>2153</v>
      </c>
      <c r="S2147" s="42">
        <v>49176</v>
      </c>
      <c r="T2147" s="37">
        <v>1</v>
      </c>
      <c r="U2147" s="83">
        <v>1</v>
      </c>
      <c r="V2147" s="45">
        <f>SUMIF(ResumenCotizacion!$C:$C,E2147,ResumenCotizacion!$P:$P)</f>
        <v>0</v>
      </c>
      <c r="W2147" s="75">
        <f>IF(H2147="USD",S2147*SolCotizacion!$J$18,S2147)</f>
        <v>202972464.72</v>
      </c>
      <c r="X2147" s="3">
        <f>ROUND(W2147/(1-VLOOKUP("Total porcentaje:",ResumenCotizacion!$F:$H,3,0)),2)</f>
        <v>202972464.72</v>
      </c>
      <c r="Y2147" s="3">
        <f t="shared" si="108"/>
        <v>0</v>
      </c>
    </row>
    <row r="2148" spans="1:25" ht="14.25" x14ac:dyDescent="0.2">
      <c r="A2148" s="18" t="str">
        <f t="shared" si="106"/>
        <v>Catalogo principalOPEN VALUE ENTIDADES NO CUALIFICADASF52-02029</v>
      </c>
      <c r="B2148" s="18" t="str">
        <f t="shared" si="107"/>
        <v>F52-02029OPEN VALUE ENTIDADES NO CUALIFICADAS</v>
      </c>
      <c r="C2148"/>
      <c r="D2148" t="s">
        <v>122</v>
      </c>
      <c r="E2148" t="s">
        <v>3558</v>
      </c>
      <c r="F2148" s="37" t="s">
        <v>3196</v>
      </c>
      <c r="G2148" s="18" t="s">
        <v>122</v>
      </c>
      <c r="H2148" s="18" t="s">
        <v>125</v>
      </c>
      <c r="I2148" s="37" t="s">
        <v>75</v>
      </c>
      <c r="J2148" t="s">
        <v>3559</v>
      </c>
      <c r="K2148" t="s">
        <v>28</v>
      </c>
      <c r="L2148" t="s">
        <v>90</v>
      </c>
      <c r="M2148" t="s">
        <v>74</v>
      </c>
      <c r="N2148" s="37" t="s">
        <v>75</v>
      </c>
      <c r="O2148" s="37" t="s">
        <v>75</v>
      </c>
      <c r="P2148" s="37" t="s">
        <v>75</v>
      </c>
      <c r="Q2148" t="s">
        <v>3558</v>
      </c>
      <c r="R2148" t="s">
        <v>2153</v>
      </c>
      <c r="S2148" s="42">
        <v>21078</v>
      </c>
      <c r="T2148" s="37">
        <v>1</v>
      </c>
      <c r="U2148" s="83">
        <v>1</v>
      </c>
      <c r="V2148" s="45">
        <f>SUMIF(ResumenCotizacion!$C:$C,E2148,ResumenCotizacion!$P:$P)</f>
        <v>0</v>
      </c>
      <c r="W2148" s="75">
        <f>IF(H2148="USD",S2148*SolCotizacion!$J$18,S2148)</f>
        <v>86998812.660000011</v>
      </c>
      <c r="X2148" s="3">
        <f>ROUND(W2148/(1-VLOOKUP("Total porcentaje:",ResumenCotizacion!$F:$H,3,0)),2)</f>
        <v>86998812.659999996</v>
      </c>
      <c r="Y2148" s="3">
        <f t="shared" si="108"/>
        <v>0</v>
      </c>
    </row>
    <row r="2149" spans="1:25" ht="14.25" x14ac:dyDescent="0.2">
      <c r="A2149" s="18" t="str">
        <f t="shared" si="106"/>
        <v>Catalogo principalOPEN VALUE ENTIDADES NO CUALIFICADASF52-02274</v>
      </c>
      <c r="B2149" s="18" t="str">
        <f t="shared" si="107"/>
        <v>F52-02274OPEN VALUE ENTIDADES NO CUALIFICADAS</v>
      </c>
      <c r="C2149"/>
      <c r="D2149" t="s">
        <v>122</v>
      </c>
      <c r="E2149" t="s">
        <v>3560</v>
      </c>
      <c r="F2149" s="37" t="s">
        <v>3196</v>
      </c>
      <c r="G2149" s="18" t="s">
        <v>122</v>
      </c>
      <c r="H2149" s="18" t="s">
        <v>125</v>
      </c>
      <c r="I2149" s="37" t="s">
        <v>75</v>
      </c>
      <c r="J2149" t="s">
        <v>3561</v>
      </c>
      <c r="K2149" t="s">
        <v>28</v>
      </c>
      <c r="L2149" t="s">
        <v>90</v>
      </c>
      <c r="M2149" t="s">
        <v>74</v>
      </c>
      <c r="N2149" s="37" t="s">
        <v>75</v>
      </c>
      <c r="O2149" s="37" t="s">
        <v>75</v>
      </c>
      <c r="P2149" s="37" t="s">
        <v>75</v>
      </c>
      <c r="Q2149" t="s">
        <v>3560</v>
      </c>
      <c r="R2149" t="s">
        <v>2153</v>
      </c>
      <c r="S2149" s="42">
        <v>46365</v>
      </c>
      <c r="T2149" s="37">
        <v>1</v>
      </c>
      <c r="U2149" s="83">
        <v>1</v>
      </c>
      <c r="V2149" s="45">
        <f>SUMIF(ResumenCotizacion!$C:$C,E2149,ResumenCotizacion!$P:$P)</f>
        <v>0</v>
      </c>
      <c r="W2149" s="75">
        <f>IF(H2149="USD",S2149*SolCotizacion!$J$18,S2149)</f>
        <v>191370146.55000001</v>
      </c>
      <c r="X2149" s="3">
        <f>ROUND(W2149/(1-VLOOKUP("Total porcentaje:",ResumenCotizacion!$F:$H,3,0)),2)</f>
        <v>191370146.55000001</v>
      </c>
      <c r="Y2149" s="3">
        <f t="shared" si="108"/>
        <v>0</v>
      </c>
    </row>
    <row r="2150" spans="1:25" ht="14.25" x14ac:dyDescent="0.2">
      <c r="A2150" s="18" t="str">
        <f t="shared" si="106"/>
        <v>Catalogo principalOPEN VALUE ENTIDADES NO CUALIFICADASF52-02276</v>
      </c>
      <c r="B2150" s="18" t="str">
        <f t="shared" si="107"/>
        <v>F52-02276OPEN VALUE ENTIDADES NO CUALIFICADAS</v>
      </c>
      <c r="C2150"/>
      <c r="D2150" t="s">
        <v>122</v>
      </c>
      <c r="E2150" t="s">
        <v>3562</v>
      </c>
      <c r="F2150" s="37" t="s">
        <v>3196</v>
      </c>
      <c r="G2150" s="18" t="s">
        <v>122</v>
      </c>
      <c r="H2150" s="18" t="s">
        <v>125</v>
      </c>
      <c r="I2150" s="37" t="s">
        <v>75</v>
      </c>
      <c r="J2150" t="s">
        <v>3563</v>
      </c>
      <c r="K2150" t="s">
        <v>28</v>
      </c>
      <c r="L2150" t="s">
        <v>90</v>
      </c>
      <c r="M2150" t="s">
        <v>74</v>
      </c>
      <c r="N2150" s="37" t="s">
        <v>75</v>
      </c>
      <c r="O2150" s="37" t="s">
        <v>75</v>
      </c>
      <c r="P2150" s="37" t="s">
        <v>75</v>
      </c>
      <c r="Q2150" t="s">
        <v>3562</v>
      </c>
      <c r="R2150" t="s">
        <v>2153</v>
      </c>
      <c r="S2150" s="42">
        <v>37902</v>
      </c>
      <c r="T2150" s="37">
        <v>1</v>
      </c>
      <c r="U2150" s="83">
        <v>1</v>
      </c>
      <c r="V2150" s="45">
        <f>SUMIF(ResumenCotizacion!$C:$C,E2150,ResumenCotizacion!$P:$P)</f>
        <v>0</v>
      </c>
      <c r="W2150" s="75">
        <f>IF(H2150="USD",S2150*SolCotizacion!$J$18,S2150)</f>
        <v>156439367.94</v>
      </c>
      <c r="X2150" s="3">
        <f>ROUND(W2150/(1-VLOOKUP("Total porcentaje:",ResumenCotizacion!$F:$H,3,0)),2)</f>
        <v>156439367.94</v>
      </c>
      <c r="Y2150" s="3">
        <f t="shared" si="108"/>
        <v>0</v>
      </c>
    </row>
    <row r="2151" spans="1:25" ht="14.25" x14ac:dyDescent="0.2">
      <c r="A2151" s="18" t="str">
        <f t="shared" si="106"/>
        <v>Catalogo principalOPEN VALUE ENTIDADES NO CUALIFICADASFTH-00001</v>
      </c>
      <c r="B2151" s="18" t="str">
        <f t="shared" si="107"/>
        <v>FTH-00001OPEN VALUE ENTIDADES NO CUALIFICADAS</v>
      </c>
      <c r="C2151"/>
      <c r="D2151" t="s">
        <v>122</v>
      </c>
      <c r="E2151" t="s">
        <v>3564</v>
      </c>
      <c r="F2151" s="37" t="s">
        <v>3196</v>
      </c>
      <c r="G2151" s="18" t="s">
        <v>122</v>
      </c>
      <c r="H2151" s="18" t="s">
        <v>125</v>
      </c>
      <c r="I2151" s="37" t="s">
        <v>75</v>
      </c>
      <c r="J2151" t="s">
        <v>3565</v>
      </c>
      <c r="K2151" t="s">
        <v>28</v>
      </c>
      <c r="L2151" t="s">
        <v>90</v>
      </c>
      <c r="M2151" t="s">
        <v>74</v>
      </c>
      <c r="N2151" s="37" t="s">
        <v>75</v>
      </c>
      <c r="O2151" s="37" t="s">
        <v>75</v>
      </c>
      <c r="P2151" s="37" t="s">
        <v>75</v>
      </c>
      <c r="Q2151" t="s">
        <v>3564</v>
      </c>
      <c r="R2151" t="s">
        <v>76</v>
      </c>
      <c r="S2151" s="42">
        <v>5</v>
      </c>
      <c r="T2151" s="37">
        <v>1</v>
      </c>
      <c r="U2151" s="83">
        <v>1</v>
      </c>
      <c r="V2151" s="45">
        <f>SUMIF(ResumenCotizacion!$C:$C,E2151,ResumenCotizacion!$P:$P)</f>
        <v>0</v>
      </c>
      <c r="W2151" s="75">
        <f>IF(H2151="USD",S2151*SolCotizacion!$J$18,S2151)</f>
        <v>20637.350000000002</v>
      </c>
      <c r="X2151" s="3">
        <f>ROUND(W2151/(1-VLOOKUP("Total porcentaje:",ResumenCotizacion!$F:$H,3,0)),2)</f>
        <v>20637.349999999999</v>
      </c>
      <c r="Y2151" s="3">
        <f t="shared" si="108"/>
        <v>0</v>
      </c>
    </row>
    <row r="2152" spans="1:25" ht="14.25" x14ac:dyDescent="0.2">
      <c r="A2152" s="18" t="str">
        <f t="shared" si="106"/>
        <v>Catalogo principalOPEN VALUE ENTIDADES NO CUALIFICADASG3S-00444</v>
      </c>
      <c r="B2152" s="18" t="str">
        <f t="shared" si="107"/>
        <v>G3S-00444OPEN VALUE ENTIDADES NO CUALIFICADAS</v>
      </c>
      <c r="C2152"/>
      <c r="D2152" t="s">
        <v>122</v>
      </c>
      <c r="E2152" t="s">
        <v>3566</v>
      </c>
      <c r="F2152" s="37" t="s">
        <v>3196</v>
      </c>
      <c r="G2152" s="18" t="s">
        <v>122</v>
      </c>
      <c r="H2152" s="18" t="s">
        <v>125</v>
      </c>
      <c r="I2152" s="37" t="s">
        <v>75</v>
      </c>
      <c r="J2152" t="s">
        <v>3567</v>
      </c>
      <c r="K2152" t="s">
        <v>28</v>
      </c>
      <c r="L2152" t="s">
        <v>90</v>
      </c>
      <c r="M2152" t="s">
        <v>74</v>
      </c>
      <c r="N2152" s="37" t="s">
        <v>75</v>
      </c>
      <c r="O2152" s="37" t="s">
        <v>75</v>
      </c>
      <c r="P2152" s="37" t="s">
        <v>75</v>
      </c>
      <c r="Q2152" t="s">
        <v>3566</v>
      </c>
      <c r="R2152" t="s">
        <v>2153</v>
      </c>
      <c r="S2152" s="42">
        <v>969</v>
      </c>
      <c r="T2152" s="37">
        <v>1</v>
      </c>
      <c r="U2152" s="83">
        <v>1</v>
      </c>
      <c r="V2152" s="45">
        <f>SUMIF(ResumenCotizacion!$C:$C,E2152,ResumenCotizacion!$P:$P)</f>
        <v>0</v>
      </c>
      <c r="W2152" s="75">
        <f>IF(H2152="USD",S2152*SolCotizacion!$J$18,S2152)</f>
        <v>3999518.43</v>
      </c>
      <c r="X2152" s="3">
        <f>ROUND(W2152/(1-VLOOKUP("Total porcentaje:",ResumenCotizacion!$F:$H,3,0)),2)</f>
        <v>3999518.43</v>
      </c>
      <c r="Y2152" s="3">
        <f t="shared" si="108"/>
        <v>0</v>
      </c>
    </row>
    <row r="2153" spans="1:25" ht="14.25" x14ac:dyDescent="0.2">
      <c r="A2153" s="18" t="str">
        <f t="shared" si="106"/>
        <v>Catalogo principalOPEN VALUE ENTIDADES NO CUALIFICADASG3S-00446</v>
      </c>
      <c r="B2153" s="18" t="str">
        <f t="shared" si="107"/>
        <v>G3S-00446OPEN VALUE ENTIDADES NO CUALIFICADAS</v>
      </c>
      <c r="C2153"/>
      <c r="D2153" t="s">
        <v>122</v>
      </c>
      <c r="E2153" t="s">
        <v>3568</v>
      </c>
      <c r="F2153" s="37" t="s">
        <v>3196</v>
      </c>
      <c r="G2153" s="18" t="s">
        <v>122</v>
      </c>
      <c r="H2153" s="18" t="s">
        <v>125</v>
      </c>
      <c r="I2153" s="37" t="s">
        <v>75</v>
      </c>
      <c r="J2153" t="s">
        <v>3569</v>
      </c>
      <c r="K2153" t="s">
        <v>28</v>
      </c>
      <c r="L2153" t="s">
        <v>90</v>
      </c>
      <c r="M2153" t="s">
        <v>74</v>
      </c>
      <c r="N2153" s="37" t="s">
        <v>75</v>
      </c>
      <c r="O2153" s="37" t="s">
        <v>75</v>
      </c>
      <c r="P2153" s="37" t="s">
        <v>75</v>
      </c>
      <c r="Q2153" t="s">
        <v>3568</v>
      </c>
      <c r="R2153" t="s">
        <v>2153</v>
      </c>
      <c r="S2153" s="42">
        <v>417</v>
      </c>
      <c r="T2153" s="37">
        <v>1</v>
      </c>
      <c r="U2153" s="83">
        <v>1</v>
      </c>
      <c r="V2153" s="45">
        <f>SUMIF(ResumenCotizacion!$C:$C,E2153,ResumenCotizacion!$P:$P)</f>
        <v>0</v>
      </c>
      <c r="W2153" s="75">
        <f>IF(H2153="USD",S2153*SolCotizacion!$J$18,S2153)</f>
        <v>1721154.99</v>
      </c>
      <c r="X2153" s="3">
        <f>ROUND(W2153/(1-VLOOKUP("Total porcentaje:",ResumenCotizacion!$F:$H,3,0)),2)</f>
        <v>1721154.99</v>
      </c>
      <c r="Y2153" s="3">
        <f t="shared" si="108"/>
        <v>0</v>
      </c>
    </row>
    <row r="2154" spans="1:25" ht="14.25" x14ac:dyDescent="0.2">
      <c r="A2154" s="18" t="str">
        <f t="shared" si="106"/>
        <v>Catalogo principalOPEN VALUE ENTIDADES NO CUALIFICADASGN9-00001</v>
      </c>
      <c r="B2154" s="18" t="str">
        <f t="shared" si="107"/>
        <v>GN9-00001OPEN VALUE ENTIDADES NO CUALIFICADAS</v>
      </c>
      <c r="C2154"/>
      <c r="D2154" t="s">
        <v>122</v>
      </c>
      <c r="E2154" t="s">
        <v>3570</v>
      </c>
      <c r="F2154" s="37" t="s">
        <v>3196</v>
      </c>
      <c r="G2154" s="18" t="s">
        <v>122</v>
      </c>
      <c r="H2154" s="18" t="s">
        <v>125</v>
      </c>
      <c r="I2154" s="37" t="s">
        <v>75</v>
      </c>
      <c r="J2154" t="s">
        <v>3571</v>
      </c>
      <c r="K2154" t="s">
        <v>28</v>
      </c>
      <c r="L2154" t="s">
        <v>90</v>
      </c>
      <c r="M2154" t="s">
        <v>74</v>
      </c>
      <c r="N2154" s="37" t="s">
        <v>75</v>
      </c>
      <c r="O2154" s="37" t="s">
        <v>75</v>
      </c>
      <c r="P2154" s="37" t="s">
        <v>75</v>
      </c>
      <c r="Q2154" t="s">
        <v>3570</v>
      </c>
      <c r="R2154" t="s">
        <v>76</v>
      </c>
      <c r="S2154" s="42">
        <v>6</v>
      </c>
      <c r="T2154" s="37">
        <v>1</v>
      </c>
      <c r="U2154" s="83">
        <v>1</v>
      </c>
      <c r="V2154" s="45">
        <f>SUMIF(ResumenCotizacion!$C:$C,E2154,ResumenCotizacion!$P:$P)</f>
        <v>0</v>
      </c>
      <c r="W2154" s="75">
        <f>IF(H2154="USD",S2154*SolCotizacion!$J$18,S2154)</f>
        <v>24764.82</v>
      </c>
      <c r="X2154" s="3">
        <f>ROUND(W2154/(1-VLOOKUP("Total porcentaje:",ResumenCotizacion!$F:$H,3,0)),2)</f>
        <v>24764.82</v>
      </c>
      <c r="Y2154" s="3">
        <f t="shared" si="108"/>
        <v>0</v>
      </c>
    </row>
    <row r="2155" spans="1:25" ht="14.25" x14ac:dyDescent="0.2">
      <c r="A2155" s="18" t="str">
        <f t="shared" si="106"/>
        <v>Catalogo principalOPEN VALUE ENTIDADES NO CUALIFICADASGR5-00001</v>
      </c>
      <c r="B2155" s="18" t="str">
        <f t="shared" si="107"/>
        <v>GR5-00001OPEN VALUE ENTIDADES NO CUALIFICADAS</v>
      </c>
      <c r="C2155"/>
      <c r="D2155" t="s">
        <v>122</v>
      </c>
      <c r="E2155" t="s">
        <v>3572</v>
      </c>
      <c r="F2155" s="37" t="s">
        <v>3196</v>
      </c>
      <c r="G2155" s="18" t="s">
        <v>122</v>
      </c>
      <c r="H2155" s="18" t="s">
        <v>125</v>
      </c>
      <c r="I2155" s="37" t="s">
        <v>75</v>
      </c>
      <c r="J2155" t="s">
        <v>3573</v>
      </c>
      <c r="K2155" t="s">
        <v>28</v>
      </c>
      <c r="L2155" t="s">
        <v>90</v>
      </c>
      <c r="M2155" t="s">
        <v>74</v>
      </c>
      <c r="N2155" s="37" t="s">
        <v>75</v>
      </c>
      <c r="O2155" s="37" t="s">
        <v>75</v>
      </c>
      <c r="P2155" s="37" t="s">
        <v>75</v>
      </c>
      <c r="Q2155" t="s">
        <v>3572</v>
      </c>
      <c r="R2155" t="s">
        <v>76</v>
      </c>
      <c r="S2155" s="42">
        <v>3</v>
      </c>
      <c r="T2155" s="37">
        <v>1</v>
      </c>
      <c r="U2155" s="83">
        <v>1</v>
      </c>
      <c r="V2155" s="45">
        <f>SUMIF(ResumenCotizacion!$C:$C,E2155,ResumenCotizacion!$P:$P)</f>
        <v>0</v>
      </c>
      <c r="W2155" s="75">
        <f>IF(H2155="USD",S2155*SolCotizacion!$J$18,S2155)</f>
        <v>12382.41</v>
      </c>
      <c r="X2155" s="3">
        <f>ROUND(W2155/(1-VLOOKUP("Total porcentaje:",ResumenCotizacion!$F:$H,3,0)),2)</f>
        <v>12382.41</v>
      </c>
      <c r="Y2155" s="3">
        <f t="shared" si="108"/>
        <v>0</v>
      </c>
    </row>
    <row r="2156" spans="1:25" ht="14.25" x14ac:dyDescent="0.2">
      <c r="A2156" s="18" t="str">
        <f t="shared" si="106"/>
        <v>Catalogo principalOPEN VALUE ENTIDADES NO CUALIFICADASGS7-00001</v>
      </c>
      <c r="B2156" s="18" t="str">
        <f t="shared" si="107"/>
        <v>GS7-00001OPEN VALUE ENTIDADES NO CUALIFICADAS</v>
      </c>
      <c r="C2156"/>
      <c r="D2156" t="s">
        <v>122</v>
      </c>
      <c r="E2156" t="s">
        <v>3574</v>
      </c>
      <c r="F2156" s="37" t="s">
        <v>3196</v>
      </c>
      <c r="G2156" s="18" t="s">
        <v>122</v>
      </c>
      <c r="H2156" s="18" t="s">
        <v>125</v>
      </c>
      <c r="I2156" s="37" t="s">
        <v>75</v>
      </c>
      <c r="J2156" t="s">
        <v>3575</v>
      </c>
      <c r="K2156" t="s">
        <v>28</v>
      </c>
      <c r="L2156" t="s">
        <v>90</v>
      </c>
      <c r="M2156" t="s">
        <v>74</v>
      </c>
      <c r="N2156" s="37" t="s">
        <v>75</v>
      </c>
      <c r="O2156" s="37" t="s">
        <v>75</v>
      </c>
      <c r="P2156" s="37" t="s">
        <v>75</v>
      </c>
      <c r="Q2156" t="s">
        <v>3574</v>
      </c>
      <c r="R2156" t="s">
        <v>76</v>
      </c>
      <c r="S2156" s="42">
        <v>10.6</v>
      </c>
      <c r="T2156" s="37">
        <v>1</v>
      </c>
      <c r="U2156" s="83">
        <v>1</v>
      </c>
      <c r="V2156" s="45">
        <f>SUMIF(ResumenCotizacion!$C:$C,E2156,ResumenCotizacion!$P:$P)</f>
        <v>0</v>
      </c>
      <c r="W2156" s="75">
        <f>IF(H2156="USD",S2156*SolCotizacion!$J$18,S2156)</f>
        <v>43751.182000000001</v>
      </c>
      <c r="X2156" s="3">
        <f>ROUND(W2156/(1-VLOOKUP("Total porcentaje:",ResumenCotizacion!$F:$H,3,0)),2)</f>
        <v>43751.18</v>
      </c>
      <c r="Y2156" s="3">
        <f t="shared" si="108"/>
        <v>0</v>
      </c>
    </row>
    <row r="2157" spans="1:25" ht="14.25" x14ac:dyDescent="0.2">
      <c r="A2157" s="18" t="str">
        <f t="shared" si="106"/>
        <v>Catalogo principalOPEN VALUE ENTIDADES NO CUALIFICADASH04-01320</v>
      </c>
      <c r="B2157" s="18" t="str">
        <f t="shared" si="107"/>
        <v>H04-01320OPEN VALUE ENTIDADES NO CUALIFICADAS</v>
      </c>
      <c r="C2157"/>
      <c r="D2157" t="s">
        <v>122</v>
      </c>
      <c r="E2157" t="s">
        <v>3576</v>
      </c>
      <c r="F2157" s="37" t="s">
        <v>3196</v>
      </c>
      <c r="G2157" s="18" t="s">
        <v>122</v>
      </c>
      <c r="H2157" s="18" t="s">
        <v>125</v>
      </c>
      <c r="I2157" s="37" t="s">
        <v>75</v>
      </c>
      <c r="J2157" t="s">
        <v>3577</v>
      </c>
      <c r="K2157" t="s">
        <v>28</v>
      </c>
      <c r="L2157" t="s">
        <v>90</v>
      </c>
      <c r="M2157" t="s">
        <v>74</v>
      </c>
      <c r="N2157" s="37" t="s">
        <v>75</v>
      </c>
      <c r="O2157" s="37" t="s">
        <v>75</v>
      </c>
      <c r="P2157" s="37" t="s">
        <v>75</v>
      </c>
      <c r="Q2157" t="s">
        <v>3576</v>
      </c>
      <c r="R2157" t="s">
        <v>2153</v>
      </c>
      <c r="S2157" s="42">
        <v>16629</v>
      </c>
      <c r="T2157" s="37">
        <v>1</v>
      </c>
      <c r="U2157" s="83">
        <v>1</v>
      </c>
      <c r="V2157" s="45">
        <f>SUMIF(ResumenCotizacion!$C:$C,E2157,ResumenCotizacion!$P:$P)</f>
        <v>0</v>
      </c>
      <c r="W2157" s="75">
        <f>IF(H2157="USD",S2157*SolCotizacion!$J$18,S2157)</f>
        <v>68635698.63000001</v>
      </c>
      <c r="X2157" s="3">
        <f>ROUND(W2157/(1-VLOOKUP("Total porcentaje:",ResumenCotizacion!$F:$H,3,0)),2)</f>
        <v>68635698.629999995</v>
      </c>
      <c r="Y2157" s="3">
        <f t="shared" si="108"/>
        <v>0</v>
      </c>
    </row>
    <row r="2158" spans="1:25" ht="14.25" x14ac:dyDescent="0.2">
      <c r="A2158" s="18" t="str">
        <f t="shared" si="106"/>
        <v>Catalogo principalOPEN VALUE ENTIDADES NO CUALIFICADASH04-01325</v>
      </c>
      <c r="B2158" s="18" t="str">
        <f t="shared" si="107"/>
        <v>H04-01325OPEN VALUE ENTIDADES NO CUALIFICADAS</v>
      </c>
      <c r="C2158"/>
      <c r="D2158" t="s">
        <v>122</v>
      </c>
      <c r="E2158" t="s">
        <v>3578</v>
      </c>
      <c r="F2158" s="37" t="s">
        <v>3196</v>
      </c>
      <c r="G2158" s="18" t="s">
        <v>122</v>
      </c>
      <c r="H2158" s="18" t="s">
        <v>125</v>
      </c>
      <c r="I2158" s="37" t="s">
        <v>75</v>
      </c>
      <c r="J2158" t="s">
        <v>3579</v>
      </c>
      <c r="K2158" t="s">
        <v>28</v>
      </c>
      <c r="L2158" t="s">
        <v>90</v>
      </c>
      <c r="M2158" t="s">
        <v>74</v>
      </c>
      <c r="N2158" s="37" t="s">
        <v>75</v>
      </c>
      <c r="O2158" s="37" t="s">
        <v>75</v>
      </c>
      <c r="P2158" s="37" t="s">
        <v>75</v>
      </c>
      <c r="Q2158" t="s">
        <v>3578</v>
      </c>
      <c r="R2158" t="s">
        <v>2153</v>
      </c>
      <c r="S2158" s="42">
        <v>7128</v>
      </c>
      <c r="T2158" s="37">
        <v>1</v>
      </c>
      <c r="U2158" s="83">
        <v>1</v>
      </c>
      <c r="V2158" s="45">
        <f>SUMIF(ResumenCotizacion!$C:$C,E2158,ResumenCotizacion!$P:$P)</f>
        <v>0</v>
      </c>
      <c r="W2158" s="75">
        <f>IF(H2158="USD",S2158*SolCotizacion!$J$18,S2158)</f>
        <v>29420606.16</v>
      </c>
      <c r="X2158" s="3">
        <f>ROUND(W2158/(1-VLOOKUP("Total porcentaje:",ResumenCotizacion!$F:$H,3,0)),2)</f>
        <v>29420606.16</v>
      </c>
      <c r="Y2158" s="3">
        <f t="shared" si="108"/>
        <v>0</v>
      </c>
    </row>
    <row r="2159" spans="1:25" ht="14.25" x14ac:dyDescent="0.2">
      <c r="A2159" s="18" t="str">
        <f t="shared" si="106"/>
        <v>Catalogo principalOPEN VALUE ENTIDADES NO CUALIFICADASH05-01756</v>
      </c>
      <c r="B2159" s="18" t="str">
        <f t="shared" si="107"/>
        <v>H05-01756OPEN VALUE ENTIDADES NO CUALIFICADAS</v>
      </c>
      <c r="C2159"/>
      <c r="D2159" t="s">
        <v>122</v>
      </c>
      <c r="E2159" t="s">
        <v>3580</v>
      </c>
      <c r="F2159" s="37" t="s">
        <v>3196</v>
      </c>
      <c r="G2159" s="18" t="s">
        <v>122</v>
      </c>
      <c r="H2159" s="18" t="s">
        <v>125</v>
      </c>
      <c r="I2159" s="37" t="s">
        <v>75</v>
      </c>
      <c r="J2159" t="s">
        <v>3581</v>
      </c>
      <c r="K2159" t="s">
        <v>28</v>
      </c>
      <c r="L2159" t="s">
        <v>90</v>
      </c>
      <c r="M2159" t="s">
        <v>74</v>
      </c>
      <c r="N2159" s="37" t="s">
        <v>75</v>
      </c>
      <c r="O2159" s="37" t="s">
        <v>75</v>
      </c>
      <c r="P2159" s="37" t="s">
        <v>75</v>
      </c>
      <c r="Q2159" t="s">
        <v>3580</v>
      </c>
      <c r="R2159" t="s">
        <v>2153</v>
      </c>
      <c r="S2159" s="42">
        <v>234</v>
      </c>
      <c r="T2159" s="37">
        <v>1</v>
      </c>
      <c r="U2159" s="83">
        <v>1</v>
      </c>
      <c r="V2159" s="45">
        <f>SUMIF(ResumenCotizacion!$C:$C,E2159,ResumenCotizacion!$P:$P)</f>
        <v>0</v>
      </c>
      <c r="W2159" s="75">
        <f>IF(H2159="USD",S2159*SolCotizacion!$J$18,S2159)</f>
        <v>965827.9800000001</v>
      </c>
      <c r="X2159" s="3">
        <f>ROUND(W2159/(1-VLOOKUP("Total porcentaje:",ResumenCotizacion!$F:$H,3,0)),2)</f>
        <v>965827.98</v>
      </c>
      <c r="Y2159" s="3">
        <f t="shared" si="108"/>
        <v>0</v>
      </c>
    </row>
    <row r="2160" spans="1:25" ht="14.25" x14ac:dyDescent="0.2">
      <c r="A2160" s="18" t="str">
        <f t="shared" si="106"/>
        <v>Catalogo principalOPEN VALUE ENTIDADES NO CUALIFICADASH05-01757</v>
      </c>
      <c r="B2160" s="18" t="str">
        <f t="shared" si="107"/>
        <v>H05-01757OPEN VALUE ENTIDADES NO CUALIFICADAS</v>
      </c>
      <c r="C2160"/>
      <c r="D2160" t="s">
        <v>122</v>
      </c>
      <c r="E2160" t="s">
        <v>3582</v>
      </c>
      <c r="F2160" s="37" t="s">
        <v>3196</v>
      </c>
      <c r="G2160" s="18" t="s">
        <v>122</v>
      </c>
      <c r="H2160" s="18" t="s">
        <v>125</v>
      </c>
      <c r="I2160" s="37" t="s">
        <v>75</v>
      </c>
      <c r="J2160" t="s">
        <v>3583</v>
      </c>
      <c r="K2160" t="s">
        <v>28</v>
      </c>
      <c r="L2160" t="s">
        <v>90</v>
      </c>
      <c r="M2160" t="s">
        <v>74</v>
      </c>
      <c r="N2160" s="37" t="s">
        <v>75</v>
      </c>
      <c r="O2160" s="37" t="s">
        <v>75</v>
      </c>
      <c r="P2160" s="37" t="s">
        <v>75</v>
      </c>
      <c r="Q2160" t="s">
        <v>3582</v>
      </c>
      <c r="R2160" t="s">
        <v>2153</v>
      </c>
      <c r="S2160" s="42">
        <v>303</v>
      </c>
      <c r="T2160" s="37">
        <v>1</v>
      </c>
      <c r="U2160" s="83">
        <v>1</v>
      </c>
      <c r="V2160" s="45">
        <f>SUMIF(ResumenCotizacion!$C:$C,E2160,ResumenCotizacion!$P:$P)</f>
        <v>0</v>
      </c>
      <c r="W2160" s="75">
        <f>IF(H2160="USD",S2160*SolCotizacion!$J$18,S2160)</f>
        <v>1250623.4100000001</v>
      </c>
      <c r="X2160" s="3">
        <f>ROUND(W2160/(1-VLOOKUP("Total porcentaje:",ResumenCotizacion!$F:$H,3,0)),2)</f>
        <v>1250623.4099999999</v>
      </c>
      <c r="Y2160" s="3">
        <f t="shared" si="108"/>
        <v>0</v>
      </c>
    </row>
    <row r="2161" spans="1:25" ht="14.25" x14ac:dyDescent="0.2">
      <c r="A2161" s="18" t="str">
        <f t="shared" si="106"/>
        <v>Catalogo principalOPEN VALUE ENTIDADES NO CUALIFICADASH05-01766</v>
      </c>
      <c r="B2161" s="18" t="str">
        <f t="shared" si="107"/>
        <v>H05-01766OPEN VALUE ENTIDADES NO CUALIFICADAS</v>
      </c>
      <c r="C2161"/>
      <c r="D2161" t="s">
        <v>122</v>
      </c>
      <c r="E2161" t="s">
        <v>3584</v>
      </c>
      <c r="F2161" s="37" t="s">
        <v>3196</v>
      </c>
      <c r="G2161" s="18" t="s">
        <v>122</v>
      </c>
      <c r="H2161" s="18" t="s">
        <v>125</v>
      </c>
      <c r="I2161" s="37" t="s">
        <v>75</v>
      </c>
      <c r="J2161" t="s">
        <v>3585</v>
      </c>
      <c r="K2161" t="s">
        <v>28</v>
      </c>
      <c r="L2161" t="s">
        <v>90</v>
      </c>
      <c r="M2161" t="s">
        <v>74</v>
      </c>
      <c r="N2161" s="37" t="s">
        <v>75</v>
      </c>
      <c r="O2161" s="37" t="s">
        <v>75</v>
      </c>
      <c r="P2161" s="37" t="s">
        <v>75</v>
      </c>
      <c r="Q2161" t="s">
        <v>3584</v>
      </c>
      <c r="R2161" t="s">
        <v>2153</v>
      </c>
      <c r="S2161" s="42">
        <v>102</v>
      </c>
      <c r="T2161" s="37">
        <v>1</v>
      </c>
      <c r="U2161" s="83">
        <v>1</v>
      </c>
      <c r="V2161" s="45">
        <f>SUMIF(ResumenCotizacion!$C:$C,E2161,ResumenCotizacion!$P:$P)</f>
        <v>0</v>
      </c>
      <c r="W2161" s="75">
        <f>IF(H2161="USD",S2161*SolCotizacion!$J$18,S2161)</f>
        <v>421001.94</v>
      </c>
      <c r="X2161" s="3">
        <f>ROUND(W2161/(1-VLOOKUP("Total porcentaje:",ResumenCotizacion!$F:$H,3,0)),2)</f>
        <v>421001.94</v>
      </c>
      <c r="Y2161" s="3">
        <f t="shared" si="108"/>
        <v>0</v>
      </c>
    </row>
    <row r="2162" spans="1:25" ht="14.25" x14ac:dyDescent="0.2">
      <c r="A2162" s="18" t="str">
        <f t="shared" si="106"/>
        <v>Catalogo principalOPEN VALUE ENTIDADES NO CUALIFICADASH05-01767</v>
      </c>
      <c r="B2162" s="18" t="str">
        <f t="shared" si="107"/>
        <v>H05-01767OPEN VALUE ENTIDADES NO CUALIFICADAS</v>
      </c>
      <c r="C2162"/>
      <c r="D2162" t="s">
        <v>122</v>
      </c>
      <c r="E2162" t="s">
        <v>3586</v>
      </c>
      <c r="F2162" s="37" t="s">
        <v>3196</v>
      </c>
      <c r="G2162" s="18" t="s">
        <v>122</v>
      </c>
      <c r="H2162" s="18" t="s">
        <v>125</v>
      </c>
      <c r="I2162" s="37" t="s">
        <v>75</v>
      </c>
      <c r="J2162" t="s">
        <v>3587</v>
      </c>
      <c r="K2162" t="s">
        <v>28</v>
      </c>
      <c r="L2162" t="s">
        <v>90</v>
      </c>
      <c r="M2162" t="s">
        <v>74</v>
      </c>
      <c r="N2162" s="37" t="s">
        <v>75</v>
      </c>
      <c r="O2162" s="37" t="s">
        <v>75</v>
      </c>
      <c r="P2162" s="37" t="s">
        <v>75</v>
      </c>
      <c r="Q2162" t="s">
        <v>3586</v>
      </c>
      <c r="R2162" t="s">
        <v>2153</v>
      </c>
      <c r="S2162" s="42">
        <v>129</v>
      </c>
      <c r="T2162" s="37">
        <v>1</v>
      </c>
      <c r="U2162" s="83">
        <v>1</v>
      </c>
      <c r="V2162" s="45">
        <f>SUMIF(ResumenCotizacion!$C:$C,E2162,ResumenCotizacion!$P:$P)</f>
        <v>0</v>
      </c>
      <c r="W2162" s="75">
        <f>IF(H2162="USD",S2162*SolCotizacion!$J$18,S2162)</f>
        <v>532443.63</v>
      </c>
      <c r="X2162" s="3">
        <f>ROUND(W2162/(1-VLOOKUP("Total porcentaje:",ResumenCotizacion!$F:$H,3,0)),2)</f>
        <v>532443.63</v>
      </c>
      <c r="Y2162" s="3">
        <f t="shared" si="108"/>
        <v>0</v>
      </c>
    </row>
    <row r="2163" spans="1:25" ht="14.25" x14ac:dyDescent="0.2">
      <c r="A2163" s="18" t="str">
        <f t="shared" si="106"/>
        <v>Catalogo principalOPEN VALUE ENTIDADES NO CUALIFICADASH21-01763</v>
      </c>
      <c r="B2163" s="18" t="str">
        <f t="shared" si="107"/>
        <v>H21-01763OPEN VALUE ENTIDADES NO CUALIFICADAS</v>
      </c>
      <c r="C2163"/>
      <c r="D2163" t="s">
        <v>122</v>
      </c>
      <c r="E2163" t="s">
        <v>3588</v>
      </c>
      <c r="F2163" s="37" t="s">
        <v>3196</v>
      </c>
      <c r="G2163" s="18" t="s">
        <v>122</v>
      </c>
      <c r="H2163" s="18" t="s">
        <v>125</v>
      </c>
      <c r="I2163" s="37" t="s">
        <v>75</v>
      </c>
      <c r="J2163" t="s">
        <v>3589</v>
      </c>
      <c r="K2163" t="s">
        <v>28</v>
      </c>
      <c r="L2163" t="s">
        <v>90</v>
      </c>
      <c r="M2163" t="s">
        <v>74</v>
      </c>
      <c r="N2163" s="37" t="s">
        <v>75</v>
      </c>
      <c r="O2163" s="37" t="s">
        <v>75</v>
      </c>
      <c r="P2163" s="37" t="s">
        <v>75</v>
      </c>
      <c r="Q2163" t="s">
        <v>3588</v>
      </c>
      <c r="R2163" t="s">
        <v>2153</v>
      </c>
      <c r="S2163" s="42">
        <v>414</v>
      </c>
      <c r="T2163" s="37">
        <v>1</v>
      </c>
      <c r="U2163" s="83">
        <v>1</v>
      </c>
      <c r="V2163" s="45">
        <f>SUMIF(ResumenCotizacion!$C:$C,E2163,ResumenCotizacion!$P:$P)</f>
        <v>0</v>
      </c>
      <c r="W2163" s="75">
        <f>IF(H2163="USD",S2163*SolCotizacion!$J$18,S2163)</f>
        <v>1708772.58</v>
      </c>
      <c r="X2163" s="3">
        <f>ROUND(W2163/(1-VLOOKUP("Total porcentaje:",ResumenCotizacion!$F:$H,3,0)),2)</f>
        <v>1708772.58</v>
      </c>
      <c r="Y2163" s="3">
        <f t="shared" si="108"/>
        <v>0</v>
      </c>
    </row>
    <row r="2164" spans="1:25" ht="14.25" x14ac:dyDescent="0.2">
      <c r="A2164" s="18" t="str">
        <f t="shared" si="106"/>
        <v>Catalogo principalOPEN VALUE ENTIDADES NO CUALIFICADASH21-01764</v>
      </c>
      <c r="B2164" s="18" t="str">
        <f t="shared" si="107"/>
        <v>H21-01764OPEN VALUE ENTIDADES NO CUALIFICADAS</v>
      </c>
      <c r="C2164"/>
      <c r="D2164" t="s">
        <v>122</v>
      </c>
      <c r="E2164" t="s">
        <v>3590</v>
      </c>
      <c r="F2164" s="37" t="s">
        <v>3196</v>
      </c>
      <c r="G2164" s="18" t="s">
        <v>122</v>
      </c>
      <c r="H2164" s="18" t="s">
        <v>125</v>
      </c>
      <c r="I2164" s="37" t="s">
        <v>75</v>
      </c>
      <c r="J2164" t="s">
        <v>3591</v>
      </c>
      <c r="K2164" t="s">
        <v>28</v>
      </c>
      <c r="L2164" t="s">
        <v>90</v>
      </c>
      <c r="M2164" t="s">
        <v>74</v>
      </c>
      <c r="N2164" s="37" t="s">
        <v>75</v>
      </c>
      <c r="O2164" s="37" t="s">
        <v>75</v>
      </c>
      <c r="P2164" s="37" t="s">
        <v>75</v>
      </c>
      <c r="Q2164" t="s">
        <v>3590</v>
      </c>
      <c r="R2164" t="s">
        <v>2153</v>
      </c>
      <c r="S2164" s="42">
        <v>540</v>
      </c>
      <c r="T2164" s="37">
        <v>1</v>
      </c>
      <c r="U2164" s="83">
        <v>1</v>
      </c>
      <c r="V2164" s="45">
        <f>SUMIF(ResumenCotizacion!$C:$C,E2164,ResumenCotizacion!$P:$P)</f>
        <v>0</v>
      </c>
      <c r="W2164" s="75">
        <f>IF(H2164="USD",S2164*SolCotizacion!$J$18,S2164)</f>
        <v>2228833.8000000003</v>
      </c>
      <c r="X2164" s="3">
        <f>ROUND(W2164/(1-VLOOKUP("Total porcentaje:",ResumenCotizacion!$F:$H,3,0)),2)</f>
        <v>2228833.7999999998</v>
      </c>
      <c r="Y2164" s="3">
        <f t="shared" si="108"/>
        <v>0</v>
      </c>
    </row>
    <row r="2165" spans="1:25" ht="14.25" x14ac:dyDescent="0.2">
      <c r="A2165" s="18" t="str">
        <f t="shared" si="106"/>
        <v>Catalogo principalOPEN VALUE ENTIDADES NO CUALIFICADASH21-01773</v>
      </c>
      <c r="B2165" s="18" t="str">
        <f t="shared" si="107"/>
        <v>H21-01773OPEN VALUE ENTIDADES NO CUALIFICADAS</v>
      </c>
      <c r="C2165"/>
      <c r="D2165" t="s">
        <v>122</v>
      </c>
      <c r="E2165" t="s">
        <v>3592</v>
      </c>
      <c r="F2165" s="37" t="s">
        <v>3196</v>
      </c>
      <c r="G2165" s="18" t="s">
        <v>122</v>
      </c>
      <c r="H2165" s="18" t="s">
        <v>125</v>
      </c>
      <c r="I2165" s="37" t="s">
        <v>75</v>
      </c>
      <c r="J2165" t="s">
        <v>3593</v>
      </c>
      <c r="K2165" t="s">
        <v>28</v>
      </c>
      <c r="L2165" t="s">
        <v>90</v>
      </c>
      <c r="M2165" t="s">
        <v>74</v>
      </c>
      <c r="N2165" s="37" t="s">
        <v>75</v>
      </c>
      <c r="O2165" s="37" t="s">
        <v>75</v>
      </c>
      <c r="P2165" s="37" t="s">
        <v>75</v>
      </c>
      <c r="Q2165" t="s">
        <v>3592</v>
      </c>
      <c r="R2165" t="s">
        <v>2153</v>
      </c>
      <c r="S2165" s="42">
        <v>177</v>
      </c>
      <c r="T2165" s="37">
        <v>1</v>
      </c>
      <c r="U2165" s="83">
        <v>1</v>
      </c>
      <c r="V2165" s="45">
        <f>SUMIF(ResumenCotizacion!$C:$C,E2165,ResumenCotizacion!$P:$P)</f>
        <v>0</v>
      </c>
      <c r="W2165" s="75">
        <f>IF(H2165="USD",S2165*SolCotizacion!$J$18,S2165)</f>
        <v>730562.19000000006</v>
      </c>
      <c r="X2165" s="3">
        <f>ROUND(W2165/(1-VLOOKUP("Total porcentaje:",ResumenCotizacion!$F:$H,3,0)),2)</f>
        <v>730562.19</v>
      </c>
      <c r="Y2165" s="3">
        <f t="shared" si="108"/>
        <v>0</v>
      </c>
    </row>
    <row r="2166" spans="1:25" ht="14.25" x14ac:dyDescent="0.2">
      <c r="A2166" s="18" t="str">
        <f t="shared" si="106"/>
        <v>Catalogo principalOPEN VALUE ENTIDADES NO CUALIFICADASH21-01774</v>
      </c>
      <c r="B2166" s="18" t="str">
        <f t="shared" si="107"/>
        <v>H21-01774OPEN VALUE ENTIDADES NO CUALIFICADAS</v>
      </c>
      <c r="C2166"/>
      <c r="D2166" t="s">
        <v>122</v>
      </c>
      <c r="E2166" t="s">
        <v>3594</v>
      </c>
      <c r="F2166" s="37" t="s">
        <v>3196</v>
      </c>
      <c r="G2166" s="18" t="s">
        <v>122</v>
      </c>
      <c r="H2166" s="18" t="s">
        <v>125</v>
      </c>
      <c r="I2166" s="37" t="s">
        <v>75</v>
      </c>
      <c r="J2166" t="s">
        <v>3595</v>
      </c>
      <c r="K2166" t="s">
        <v>28</v>
      </c>
      <c r="L2166" t="s">
        <v>90</v>
      </c>
      <c r="M2166" t="s">
        <v>74</v>
      </c>
      <c r="N2166" s="37" t="s">
        <v>75</v>
      </c>
      <c r="O2166" s="37" t="s">
        <v>75</v>
      </c>
      <c r="P2166" s="37" t="s">
        <v>75</v>
      </c>
      <c r="Q2166" t="s">
        <v>3594</v>
      </c>
      <c r="R2166" t="s">
        <v>2153</v>
      </c>
      <c r="S2166" s="42">
        <v>231</v>
      </c>
      <c r="T2166" s="37">
        <v>1</v>
      </c>
      <c r="U2166" s="83">
        <v>1</v>
      </c>
      <c r="V2166" s="45">
        <f>SUMIF(ResumenCotizacion!$C:$C,E2166,ResumenCotizacion!$P:$P)</f>
        <v>0</v>
      </c>
      <c r="W2166" s="75">
        <f>IF(H2166="USD",S2166*SolCotizacion!$J$18,S2166)</f>
        <v>953445.57000000007</v>
      </c>
      <c r="X2166" s="3">
        <f>ROUND(W2166/(1-VLOOKUP("Total porcentaje:",ResumenCotizacion!$F:$H,3,0)),2)</f>
        <v>953445.57</v>
      </c>
      <c r="Y2166" s="3">
        <f t="shared" si="108"/>
        <v>0</v>
      </c>
    </row>
    <row r="2167" spans="1:25" ht="14.25" x14ac:dyDescent="0.2">
      <c r="A2167" s="18" t="str">
        <f t="shared" si="106"/>
        <v>Catalogo principalOPEN VALUE ENTIDADES NO CUALIFICADASH22-01283</v>
      </c>
      <c r="B2167" s="18" t="str">
        <f t="shared" si="107"/>
        <v>H22-01283OPEN VALUE ENTIDADES NO CUALIFICADAS</v>
      </c>
      <c r="C2167"/>
      <c r="D2167" t="s">
        <v>122</v>
      </c>
      <c r="E2167" t="s">
        <v>3596</v>
      </c>
      <c r="F2167" s="37" t="s">
        <v>3196</v>
      </c>
      <c r="G2167" s="18" t="s">
        <v>122</v>
      </c>
      <c r="H2167" s="18" t="s">
        <v>125</v>
      </c>
      <c r="I2167" s="37" t="s">
        <v>75</v>
      </c>
      <c r="J2167" t="s">
        <v>3597</v>
      </c>
      <c r="K2167" t="s">
        <v>28</v>
      </c>
      <c r="L2167" t="s">
        <v>90</v>
      </c>
      <c r="M2167" t="s">
        <v>74</v>
      </c>
      <c r="N2167" s="37" t="s">
        <v>75</v>
      </c>
      <c r="O2167" s="37" t="s">
        <v>75</v>
      </c>
      <c r="P2167" s="37" t="s">
        <v>75</v>
      </c>
      <c r="Q2167" t="s">
        <v>3596</v>
      </c>
      <c r="R2167" t="s">
        <v>2153</v>
      </c>
      <c r="S2167" s="42">
        <v>13860</v>
      </c>
      <c r="T2167" s="37">
        <v>1</v>
      </c>
      <c r="U2167" s="83">
        <v>1</v>
      </c>
      <c r="V2167" s="45">
        <f>SUMIF(ResumenCotizacion!$C:$C,E2167,ResumenCotizacion!$P:$P)</f>
        <v>0</v>
      </c>
      <c r="W2167" s="75">
        <f>IF(H2167="USD",S2167*SolCotizacion!$J$18,S2167)</f>
        <v>57206734.200000003</v>
      </c>
      <c r="X2167" s="3">
        <f>ROUND(W2167/(1-VLOOKUP("Total porcentaje:",ResumenCotizacion!$F:$H,3,0)),2)</f>
        <v>57206734.200000003</v>
      </c>
      <c r="Y2167" s="3">
        <f t="shared" si="108"/>
        <v>0</v>
      </c>
    </row>
    <row r="2168" spans="1:25" ht="14.25" x14ac:dyDescent="0.2">
      <c r="A2168" s="18" t="str">
        <f t="shared" si="106"/>
        <v>Catalogo principalOPEN VALUE ENTIDADES NO CUALIFICADASH22-01288</v>
      </c>
      <c r="B2168" s="18" t="str">
        <f t="shared" si="107"/>
        <v>H22-01288OPEN VALUE ENTIDADES NO CUALIFICADAS</v>
      </c>
      <c r="C2168"/>
      <c r="D2168" t="s">
        <v>122</v>
      </c>
      <c r="E2168" t="s">
        <v>3598</v>
      </c>
      <c r="F2168" s="37" t="s">
        <v>3196</v>
      </c>
      <c r="G2168" s="18" t="s">
        <v>122</v>
      </c>
      <c r="H2168" s="18" t="s">
        <v>125</v>
      </c>
      <c r="I2168" s="37" t="s">
        <v>75</v>
      </c>
      <c r="J2168" t="s">
        <v>3599</v>
      </c>
      <c r="K2168" t="s">
        <v>28</v>
      </c>
      <c r="L2168" t="s">
        <v>90</v>
      </c>
      <c r="M2168" t="s">
        <v>74</v>
      </c>
      <c r="N2168" s="37" t="s">
        <v>75</v>
      </c>
      <c r="O2168" s="37" t="s">
        <v>75</v>
      </c>
      <c r="P2168" s="37" t="s">
        <v>75</v>
      </c>
      <c r="Q2168" t="s">
        <v>3598</v>
      </c>
      <c r="R2168" t="s">
        <v>2153</v>
      </c>
      <c r="S2168" s="42">
        <v>5940</v>
      </c>
      <c r="T2168" s="37">
        <v>1</v>
      </c>
      <c r="U2168" s="83">
        <v>1</v>
      </c>
      <c r="V2168" s="45">
        <f>SUMIF(ResumenCotizacion!$C:$C,E2168,ResumenCotizacion!$P:$P)</f>
        <v>0</v>
      </c>
      <c r="W2168" s="75">
        <f>IF(H2168="USD",S2168*SolCotizacion!$J$18,S2168)</f>
        <v>24517171.800000001</v>
      </c>
      <c r="X2168" s="3">
        <f>ROUND(W2168/(1-VLOOKUP("Total porcentaje:",ResumenCotizacion!$F:$H,3,0)),2)</f>
        <v>24517171.800000001</v>
      </c>
      <c r="Y2168" s="3">
        <f t="shared" si="108"/>
        <v>0</v>
      </c>
    </row>
    <row r="2169" spans="1:25" ht="14.25" x14ac:dyDescent="0.2">
      <c r="A2169" s="18" t="str">
        <f t="shared" si="106"/>
        <v>Catalogo principalOPEN VALUE ENTIDADES NO CUALIFICADASH30-01390</v>
      </c>
      <c r="B2169" s="18" t="str">
        <f t="shared" si="107"/>
        <v>H30-01390OPEN VALUE ENTIDADES NO CUALIFICADAS</v>
      </c>
      <c r="C2169"/>
      <c r="D2169" t="s">
        <v>122</v>
      </c>
      <c r="E2169" t="s">
        <v>3600</v>
      </c>
      <c r="F2169" s="37" t="s">
        <v>3196</v>
      </c>
      <c r="G2169" s="18" t="s">
        <v>122</v>
      </c>
      <c r="H2169" s="18" t="s">
        <v>125</v>
      </c>
      <c r="I2169" s="37" t="s">
        <v>75</v>
      </c>
      <c r="J2169" t="s">
        <v>3601</v>
      </c>
      <c r="K2169" t="s">
        <v>28</v>
      </c>
      <c r="L2169" t="s">
        <v>90</v>
      </c>
      <c r="M2169" t="s">
        <v>74</v>
      </c>
      <c r="N2169" s="37" t="s">
        <v>75</v>
      </c>
      <c r="O2169" s="37" t="s">
        <v>75</v>
      </c>
      <c r="P2169" s="37" t="s">
        <v>75</v>
      </c>
      <c r="Q2169" t="s">
        <v>3600</v>
      </c>
      <c r="R2169" t="s">
        <v>2153</v>
      </c>
      <c r="S2169" s="42">
        <v>2688</v>
      </c>
      <c r="T2169" s="37">
        <v>1</v>
      </c>
      <c r="U2169" s="83">
        <v>1</v>
      </c>
      <c r="V2169" s="45">
        <f>SUMIF(ResumenCotizacion!$C:$C,E2169,ResumenCotizacion!$P:$P)</f>
        <v>0</v>
      </c>
      <c r="W2169" s="75">
        <f>IF(H2169="USD",S2169*SolCotizacion!$J$18,S2169)</f>
        <v>11094639.360000001</v>
      </c>
      <c r="X2169" s="3">
        <f>ROUND(W2169/(1-VLOOKUP("Total porcentaje:",ResumenCotizacion!$F:$H,3,0)),2)</f>
        <v>11094639.359999999</v>
      </c>
      <c r="Y2169" s="3">
        <f t="shared" si="108"/>
        <v>0</v>
      </c>
    </row>
    <row r="2170" spans="1:25" ht="14.25" x14ac:dyDescent="0.2">
      <c r="A2170" s="18" t="str">
        <f t="shared" si="106"/>
        <v>Catalogo principalOPEN VALUE ENTIDADES NO CUALIFICADASH30-01395</v>
      </c>
      <c r="B2170" s="18" t="str">
        <f t="shared" si="107"/>
        <v>H30-01395OPEN VALUE ENTIDADES NO CUALIFICADAS</v>
      </c>
      <c r="C2170"/>
      <c r="D2170" t="s">
        <v>122</v>
      </c>
      <c r="E2170" t="s">
        <v>3602</v>
      </c>
      <c r="F2170" s="37" t="s">
        <v>3196</v>
      </c>
      <c r="G2170" s="18" t="s">
        <v>122</v>
      </c>
      <c r="H2170" s="18" t="s">
        <v>125</v>
      </c>
      <c r="I2170" s="37" t="s">
        <v>75</v>
      </c>
      <c r="J2170" t="s">
        <v>3603</v>
      </c>
      <c r="K2170" t="s">
        <v>28</v>
      </c>
      <c r="L2170" t="s">
        <v>90</v>
      </c>
      <c r="M2170" t="s">
        <v>74</v>
      </c>
      <c r="N2170" s="37" t="s">
        <v>75</v>
      </c>
      <c r="O2170" s="37" t="s">
        <v>75</v>
      </c>
      <c r="P2170" s="37" t="s">
        <v>75</v>
      </c>
      <c r="Q2170" t="s">
        <v>3602</v>
      </c>
      <c r="R2170" t="s">
        <v>2153</v>
      </c>
      <c r="S2170" s="42">
        <v>1070</v>
      </c>
      <c r="T2170" s="37">
        <v>1</v>
      </c>
      <c r="U2170" s="83">
        <v>1</v>
      </c>
      <c r="V2170" s="45">
        <f>SUMIF(ResumenCotizacion!$C:$C,E2170,ResumenCotizacion!$P:$P)</f>
        <v>0</v>
      </c>
      <c r="W2170" s="75">
        <f>IF(H2170="USD",S2170*SolCotizacion!$J$18,S2170)</f>
        <v>4416392.9000000004</v>
      </c>
      <c r="X2170" s="3">
        <f>ROUND(W2170/(1-VLOOKUP("Total porcentaje:",ResumenCotizacion!$F:$H,3,0)),2)</f>
        <v>4416392.9000000004</v>
      </c>
      <c r="Y2170" s="3">
        <f t="shared" si="108"/>
        <v>0</v>
      </c>
    </row>
    <row r="2171" spans="1:25" ht="14.25" x14ac:dyDescent="0.2">
      <c r="A2171" s="18" t="str">
        <f t="shared" si="106"/>
        <v>Catalogo principalOPEN VALUE ENTIDADES NO CUALIFICADASH30-01400</v>
      </c>
      <c r="B2171" s="18" t="str">
        <f t="shared" si="107"/>
        <v>H30-01400OPEN VALUE ENTIDADES NO CUALIFICADAS</v>
      </c>
      <c r="C2171"/>
      <c r="D2171" t="s">
        <v>122</v>
      </c>
      <c r="E2171" t="s">
        <v>3604</v>
      </c>
      <c r="F2171" s="37" t="s">
        <v>3196</v>
      </c>
      <c r="G2171" s="18" t="s">
        <v>122</v>
      </c>
      <c r="H2171" s="18" t="s">
        <v>125</v>
      </c>
      <c r="I2171" s="37" t="s">
        <v>75</v>
      </c>
      <c r="J2171" t="s">
        <v>3605</v>
      </c>
      <c r="K2171" t="s">
        <v>28</v>
      </c>
      <c r="L2171" t="s">
        <v>90</v>
      </c>
      <c r="M2171" t="s">
        <v>74</v>
      </c>
      <c r="N2171" s="37" t="s">
        <v>75</v>
      </c>
      <c r="O2171" s="37" t="s">
        <v>75</v>
      </c>
      <c r="P2171" s="37" t="s">
        <v>75</v>
      </c>
      <c r="Q2171" t="s">
        <v>3604</v>
      </c>
      <c r="R2171" t="s">
        <v>2153</v>
      </c>
      <c r="S2171" s="42">
        <v>1251</v>
      </c>
      <c r="T2171" s="37">
        <v>1</v>
      </c>
      <c r="U2171" s="83">
        <v>1</v>
      </c>
      <c r="V2171" s="45">
        <f>SUMIF(ResumenCotizacion!$C:$C,E2171,ResumenCotizacion!$P:$P)</f>
        <v>0</v>
      </c>
      <c r="W2171" s="75">
        <f>IF(H2171="USD",S2171*SolCotizacion!$J$18,S2171)</f>
        <v>5163464.9700000007</v>
      </c>
      <c r="X2171" s="3">
        <f>ROUND(W2171/(1-VLOOKUP("Total porcentaje:",ResumenCotizacion!$F:$H,3,0)),2)</f>
        <v>5163464.97</v>
      </c>
      <c r="Y2171" s="3">
        <f t="shared" si="108"/>
        <v>0</v>
      </c>
    </row>
    <row r="2172" spans="1:25" ht="14.25" x14ac:dyDescent="0.2">
      <c r="A2172" s="18" t="str">
        <f t="shared" si="106"/>
        <v>Catalogo principalOPEN VALUE ENTIDADES NO CUALIFICADASHHP-00001</v>
      </c>
      <c r="B2172" s="18" t="str">
        <f t="shared" si="107"/>
        <v>HHP-00001OPEN VALUE ENTIDADES NO CUALIFICADAS</v>
      </c>
      <c r="C2172"/>
      <c r="D2172" t="s">
        <v>122</v>
      </c>
      <c r="E2172" t="s">
        <v>3606</v>
      </c>
      <c r="F2172" s="37" t="s">
        <v>3196</v>
      </c>
      <c r="G2172" s="18" t="s">
        <v>122</v>
      </c>
      <c r="H2172" s="18" t="s">
        <v>125</v>
      </c>
      <c r="I2172" s="37" t="s">
        <v>75</v>
      </c>
      <c r="J2172" t="s">
        <v>3607</v>
      </c>
      <c r="K2172" t="s">
        <v>28</v>
      </c>
      <c r="L2172" t="s">
        <v>90</v>
      </c>
      <c r="M2172" t="s">
        <v>74</v>
      </c>
      <c r="N2172" s="37" t="s">
        <v>75</v>
      </c>
      <c r="O2172" s="37" t="s">
        <v>75</v>
      </c>
      <c r="P2172" s="37" t="s">
        <v>75</v>
      </c>
      <c r="Q2172" t="s">
        <v>3606</v>
      </c>
      <c r="R2172" t="s">
        <v>76</v>
      </c>
      <c r="S2172" s="42">
        <v>5.5</v>
      </c>
      <c r="T2172" s="37">
        <v>1</v>
      </c>
      <c r="U2172" s="83">
        <v>1</v>
      </c>
      <c r="V2172" s="45">
        <f>SUMIF(ResumenCotizacion!$C:$C,E2172,ResumenCotizacion!$P:$P)</f>
        <v>0</v>
      </c>
      <c r="W2172" s="75">
        <f>IF(H2172="USD",S2172*SolCotizacion!$J$18,S2172)</f>
        <v>22701.085000000003</v>
      </c>
      <c r="X2172" s="3">
        <f>ROUND(W2172/(1-VLOOKUP("Total porcentaje:",ResumenCotizacion!$F:$H,3,0)),2)</f>
        <v>22701.09</v>
      </c>
      <c r="Y2172" s="3">
        <f t="shared" si="108"/>
        <v>0</v>
      </c>
    </row>
    <row r="2173" spans="1:25" ht="14.25" x14ac:dyDescent="0.2">
      <c r="A2173" s="18" t="str">
        <f t="shared" si="106"/>
        <v>Catalogo principalOPEN VALUE ENTIDADES NO CUALIFICADASHHS-00001</v>
      </c>
      <c r="B2173" s="18" t="str">
        <f t="shared" si="107"/>
        <v>HHS-00001OPEN VALUE ENTIDADES NO CUALIFICADAS</v>
      </c>
      <c r="C2173"/>
      <c r="D2173" t="s">
        <v>122</v>
      </c>
      <c r="E2173" t="s">
        <v>3608</v>
      </c>
      <c r="F2173" s="37" t="s">
        <v>3196</v>
      </c>
      <c r="G2173" s="18" t="s">
        <v>122</v>
      </c>
      <c r="H2173" s="18" t="s">
        <v>125</v>
      </c>
      <c r="I2173" s="37" t="s">
        <v>75</v>
      </c>
      <c r="J2173" t="s">
        <v>3609</v>
      </c>
      <c r="K2173" t="s">
        <v>28</v>
      </c>
      <c r="L2173" t="s">
        <v>90</v>
      </c>
      <c r="M2173" t="s">
        <v>74</v>
      </c>
      <c r="N2173" s="37" t="s">
        <v>75</v>
      </c>
      <c r="O2173" s="37" t="s">
        <v>75</v>
      </c>
      <c r="P2173" s="37" t="s">
        <v>75</v>
      </c>
      <c r="Q2173" t="s">
        <v>3608</v>
      </c>
      <c r="R2173" t="s">
        <v>76</v>
      </c>
      <c r="S2173" s="42">
        <v>2.4</v>
      </c>
      <c r="T2173" s="37">
        <v>1</v>
      </c>
      <c r="U2173" s="83">
        <v>1</v>
      </c>
      <c r="V2173" s="45">
        <f>SUMIF(ResumenCotizacion!$C:$C,E2173,ResumenCotizacion!$P:$P)</f>
        <v>0</v>
      </c>
      <c r="W2173" s="75">
        <f>IF(H2173="USD",S2173*SolCotizacion!$J$18,S2173)</f>
        <v>9905.9279999999999</v>
      </c>
      <c r="X2173" s="3">
        <f>ROUND(W2173/(1-VLOOKUP("Total porcentaje:",ResumenCotizacion!$F:$H,3,0)),2)</f>
        <v>9905.93</v>
      </c>
      <c r="Y2173" s="3">
        <f t="shared" si="108"/>
        <v>0</v>
      </c>
    </row>
    <row r="2174" spans="1:25" ht="14.25" x14ac:dyDescent="0.2">
      <c r="A2174" s="18" t="str">
        <f t="shared" si="106"/>
        <v>Catalogo principalOPEN VALUE ENTIDADES NO CUALIFICADASHJA-00712</v>
      </c>
      <c r="B2174" s="18" t="str">
        <f t="shared" si="107"/>
        <v>HJA-00712OPEN VALUE ENTIDADES NO CUALIFICADAS</v>
      </c>
      <c r="C2174"/>
      <c r="D2174" t="s">
        <v>122</v>
      </c>
      <c r="E2174" t="s">
        <v>3610</v>
      </c>
      <c r="F2174" s="37" t="s">
        <v>3196</v>
      </c>
      <c r="G2174" s="18" t="s">
        <v>122</v>
      </c>
      <c r="H2174" s="18" t="s">
        <v>125</v>
      </c>
      <c r="I2174" s="37" t="s">
        <v>75</v>
      </c>
      <c r="J2174" t="s">
        <v>3611</v>
      </c>
      <c r="K2174" t="s">
        <v>28</v>
      </c>
      <c r="L2174" t="s">
        <v>90</v>
      </c>
      <c r="M2174" t="s">
        <v>74</v>
      </c>
      <c r="N2174" s="37" t="s">
        <v>75</v>
      </c>
      <c r="O2174" s="37" t="s">
        <v>75</v>
      </c>
      <c r="P2174" s="37" t="s">
        <v>75</v>
      </c>
      <c r="Q2174" t="s">
        <v>3610</v>
      </c>
      <c r="R2174" t="s">
        <v>2153</v>
      </c>
      <c r="S2174" s="42">
        <v>2811</v>
      </c>
      <c r="T2174" s="37">
        <v>1</v>
      </c>
      <c r="U2174" s="83">
        <v>1</v>
      </c>
      <c r="V2174" s="45">
        <f>SUMIF(ResumenCotizacion!$C:$C,E2174,ResumenCotizacion!$P:$P)</f>
        <v>0</v>
      </c>
      <c r="W2174" s="75">
        <f>IF(H2174="USD",S2174*SolCotizacion!$J$18,S2174)</f>
        <v>11602318.17</v>
      </c>
      <c r="X2174" s="3">
        <f>ROUND(W2174/(1-VLOOKUP("Total porcentaje:",ResumenCotizacion!$F:$H,3,0)),2)</f>
        <v>11602318.17</v>
      </c>
      <c r="Y2174" s="3">
        <f t="shared" si="108"/>
        <v>0</v>
      </c>
    </row>
    <row r="2175" spans="1:25" ht="14.25" x14ac:dyDescent="0.2">
      <c r="A2175" s="18" t="str">
        <f t="shared" si="106"/>
        <v>Catalogo principalOPEN VALUE ENTIDADES NO CUALIFICADASHJA-00714</v>
      </c>
      <c r="B2175" s="18" t="str">
        <f t="shared" si="107"/>
        <v>HJA-00714OPEN VALUE ENTIDADES NO CUALIFICADAS</v>
      </c>
      <c r="C2175"/>
      <c r="D2175" t="s">
        <v>122</v>
      </c>
      <c r="E2175" t="s">
        <v>3612</v>
      </c>
      <c r="F2175" s="37" t="s">
        <v>3196</v>
      </c>
      <c r="G2175" s="18" t="s">
        <v>122</v>
      </c>
      <c r="H2175" s="18" t="s">
        <v>125</v>
      </c>
      <c r="I2175" s="37" t="s">
        <v>75</v>
      </c>
      <c r="J2175" t="s">
        <v>3613</v>
      </c>
      <c r="K2175" t="s">
        <v>28</v>
      </c>
      <c r="L2175" t="s">
        <v>90</v>
      </c>
      <c r="M2175" t="s">
        <v>74</v>
      </c>
      <c r="N2175" s="37" t="s">
        <v>75</v>
      </c>
      <c r="O2175" s="37" t="s">
        <v>75</v>
      </c>
      <c r="P2175" s="37" t="s">
        <v>75</v>
      </c>
      <c r="Q2175" t="s">
        <v>3612</v>
      </c>
      <c r="R2175" t="s">
        <v>2153</v>
      </c>
      <c r="S2175" s="42">
        <v>1206</v>
      </c>
      <c r="T2175" s="37">
        <v>1</v>
      </c>
      <c r="U2175" s="83">
        <v>1</v>
      </c>
      <c r="V2175" s="45">
        <f>SUMIF(ResumenCotizacion!$C:$C,E2175,ResumenCotizacion!$P:$P)</f>
        <v>0</v>
      </c>
      <c r="W2175" s="75">
        <f>IF(H2175="USD",S2175*SolCotizacion!$J$18,S2175)</f>
        <v>4977728.82</v>
      </c>
      <c r="X2175" s="3">
        <f>ROUND(W2175/(1-VLOOKUP("Total porcentaje:",ResumenCotizacion!$F:$H,3,0)),2)</f>
        <v>4977728.82</v>
      </c>
      <c r="Y2175" s="3">
        <f t="shared" si="108"/>
        <v>0</v>
      </c>
    </row>
    <row r="2176" spans="1:25" ht="14.25" x14ac:dyDescent="0.2">
      <c r="A2176" s="18" t="str">
        <f t="shared" si="106"/>
        <v>Catalogo principalOPEN VALUE ENTIDADES NO CUALIFICADASHWV-00001</v>
      </c>
      <c r="B2176" s="18" t="str">
        <f t="shared" si="107"/>
        <v>HWV-00001OPEN VALUE ENTIDADES NO CUALIFICADAS</v>
      </c>
      <c r="C2176"/>
      <c r="D2176" t="s">
        <v>122</v>
      </c>
      <c r="E2176" t="s">
        <v>3614</v>
      </c>
      <c r="F2176" s="37" t="s">
        <v>3196</v>
      </c>
      <c r="G2176" s="18" t="s">
        <v>122</v>
      </c>
      <c r="H2176" s="18" t="s">
        <v>125</v>
      </c>
      <c r="I2176" s="37" t="s">
        <v>75</v>
      </c>
      <c r="J2176" t="s">
        <v>3615</v>
      </c>
      <c r="K2176" t="s">
        <v>28</v>
      </c>
      <c r="L2176" t="s">
        <v>90</v>
      </c>
      <c r="M2176" t="s">
        <v>74</v>
      </c>
      <c r="N2176" s="37" t="s">
        <v>75</v>
      </c>
      <c r="O2176" s="37" t="s">
        <v>75</v>
      </c>
      <c r="P2176" s="37" t="s">
        <v>75</v>
      </c>
      <c r="Q2176" t="s">
        <v>3614</v>
      </c>
      <c r="R2176" t="s">
        <v>76</v>
      </c>
      <c r="S2176" s="42">
        <v>5</v>
      </c>
      <c r="T2176" s="37">
        <v>1</v>
      </c>
      <c r="U2176" s="83">
        <v>1</v>
      </c>
      <c r="V2176" s="45">
        <f>SUMIF(ResumenCotizacion!$C:$C,E2176,ResumenCotizacion!$P:$P)</f>
        <v>0</v>
      </c>
      <c r="W2176" s="75">
        <f>IF(H2176="USD",S2176*SolCotizacion!$J$18,S2176)</f>
        <v>20637.350000000002</v>
      </c>
      <c r="X2176" s="3">
        <f>ROUND(W2176/(1-VLOOKUP("Total porcentaje:",ResumenCotizacion!$F:$H,3,0)),2)</f>
        <v>20637.349999999999</v>
      </c>
      <c r="Y2176" s="3">
        <f t="shared" si="108"/>
        <v>0</v>
      </c>
    </row>
    <row r="2177" spans="1:25" ht="14.25" x14ac:dyDescent="0.2">
      <c r="A2177" s="18" t="str">
        <f t="shared" si="106"/>
        <v>Catalogo principalOPEN VALUE ENTIDADES NO CUALIFICADASHXC-00011</v>
      </c>
      <c r="B2177" s="18" t="str">
        <f t="shared" si="107"/>
        <v>HXC-00011OPEN VALUE ENTIDADES NO CUALIFICADAS</v>
      </c>
      <c r="C2177"/>
      <c r="D2177" t="s">
        <v>122</v>
      </c>
      <c r="E2177" t="s">
        <v>3616</v>
      </c>
      <c r="F2177" s="37" t="s">
        <v>3196</v>
      </c>
      <c r="G2177" s="18" t="s">
        <v>122</v>
      </c>
      <c r="H2177" s="18" t="s">
        <v>125</v>
      </c>
      <c r="I2177" s="37" t="s">
        <v>75</v>
      </c>
      <c r="J2177" t="s">
        <v>3617</v>
      </c>
      <c r="K2177" t="s">
        <v>28</v>
      </c>
      <c r="L2177" t="s">
        <v>90</v>
      </c>
      <c r="M2177" t="s">
        <v>74</v>
      </c>
      <c r="N2177" s="37" t="s">
        <v>75</v>
      </c>
      <c r="O2177" s="37" t="s">
        <v>75</v>
      </c>
      <c r="P2177" s="37" t="s">
        <v>75</v>
      </c>
      <c r="Q2177" t="s">
        <v>3616</v>
      </c>
      <c r="R2177" t="s">
        <v>76</v>
      </c>
      <c r="S2177" s="42">
        <v>0.99</v>
      </c>
      <c r="T2177" s="37">
        <v>1</v>
      </c>
      <c r="U2177" s="83">
        <v>1</v>
      </c>
      <c r="V2177" s="45">
        <f>SUMIF(ResumenCotizacion!$C:$C,E2177,ResumenCotizacion!$P:$P)</f>
        <v>0</v>
      </c>
      <c r="W2177" s="75">
        <f>IF(H2177="USD",S2177*SolCotizacion!$J$18,S2177)</f>
        <v>4086.1953000000003</v>
      </c>
      <c r="X2177" s="3">
        <f>ROUND(W2177/(1-VLOOKUP("Total porcentaje:",ResumenCotizacion!$F:$H,3,0)),2)</f>
        <v>4086.2</v>
      </c>
      <c r="Y2177" s="3">
        <f t="shared" si="108"/>
        <v>0</v>
      </c>
    </row>
    <row r="2178" spans="1:25" ht="14.25" x14ac:dyDescent="0.2">
      <c r="A2178" s="18" t="str">
        <f t="shared" ref="A2178:A2241" si="109">D2178&amp;F2178&amp;E2178</f>
        <v>Catalogo principalOPEN VALUE ENTIDADES NO CUALIFICADASHXC-00012</v>
      </c>
      <c r="B2178" s="18" t="str">
        <f t="shared" ref="B2178:B2241" si="110">E2178&amp;F2178</f>
        <v>HXC-00012OPEN VALUE ENTIDADES NO CUALIFICADAS</v>
      </c>
      <c r="C2178"/>
      <c r="D2178" t="s">
        <v>122</v>
      </c>
      <c r="E2178" t="s">
        <v>3618</v>
      </c>
      <c r="F2178" s="37" t="s">
        <v>3196</v>
      </c>
      <c r="G2178" s="18" t="s">
        <v>122</v>
      </c>
      <c r="H2178" s="18" t="s">
        <v>125</v>
      </c>
      <c r="I2178" s="37" t="s">
        <v>75</v>
      </c>
      <c r="J2178" t="s">
        <v>3619</v>
      </c>
      <c r="K2178" t="s">
        <v>28</v>
      </c>
      <c r="L2178" t="s">
        <v>90</v>
      </c>
      <c r="M2178" t="s">
        <v>74</v>
      </c>
      <c r="N2178" s="37" t="s">
        <v>75</v>
      </c>
      <c r="O2178" s="37" t="s">
        <v>75</v>
      </c>
      <c r="P2178" s="37" t="s">
        <v>75</v>
      </c>
      <c r="Q2178" t="s">
        <v>3618</v>
      </c>
      <c r="R2178" t="s">
        <v>76</v>
      </c>
      <c r="S2178" s="42">
        <v>0.99</v>
      </c>
      <c r="T2178" s="37">
        <v>1</v>
      </c>
      <c r="U2178" s="83">
        <v>1</v>
      </c>
      <c r="V2178" s="45">
        <f>SUMIF(ResumenCotizacion!$C:$C,E2178,ResumenCotizacion!$P:$P)</f>
        <v>0</v>
      </c>
      <c r="W2178" s="75">
        <f>IF(H2178="USD",S2178*SolCotizacion!$J$18,S2178)</f>
        <v>4086.1953000000003</v>
      </c>
      <c r="X2178" s="3">
        <f>ROUND(W2178/(1-VLOOKUP("Total porcentaje:",ResumenCotizacion!$F:$H,3,0)),2)</f>
        <v>4086.2</v>
      </c>
      <c r="Y2178" s="3">
        <f t="shared" si="108"/>
        <v>0</v>
      </c>
    </row>
    <row r="2179" spans="1:25" ht="14.25" x14ac:dyDescent="0.2">
      <c r="A2179" s="18" t="str">
        <f t="shared" si="109"/>
        <v>Catalogo principalOPEN VALUE ENTIDADES NO CUALIFICADASJ29-00001</v>
      </c>
      <c r="B2179" s="18" t="str">
        <f t="shared" si="110"/>
        <v>J29-00001OPEN VALUE ENTIDADES NO CUALIFICADAS</v>
      </c>
      <c r="C2179"/>
      <c r="D2179" t="s">
        <v>122</v>
      </c>
      <c r="E2179" t="s">
        <v>3620</v>
      </c>
      <c r="F2179" s="37" t="s">
        <v>3196</v>
      </c>
      <c r="G2179" s="18" t="s">
        <v>122</v>
      </c>
      <c r="H2179" s="18" t="s">
        <v>125</v>
      </c>
      <c r="I2179" s="37" t="s">
        <v>75</v>
      </c>
      <c r="J2179" t="s">
        <v>3621</v>
      </c>
      <c r="K2179" t="s">
        <v>28</v>
      </c>
      <c r="L2179" t="s">
        <v>90</v>
      </c>
      <c r="M2179" t="s">
        <v>74</v>
      </c>
      <c r="N2179" s="37" t="s">
        <v>75</v>
      </c>
      <c r="O2179" s="37" t="s">
        <v>75</v>
      </c>
      <c r="P2179" s="37" t="s">
        <v>75</v>
      </c>
      <c r="Q2179" t="s">
        <v>3620</v>
      </c>
      <c r="R2179" t="s">
        <v>76</v>
      </c>
      <c r="S2179" s="42">
        <v>8.3000000000000007</v>
      </c>
      <c r="T2179" s="37">
        <v>1</v>
      </c>
      <c r="U2179" s="83">
        <v>1</v>
      </c>
      <c r="V2179" s="45">
        <f>SUMIF(ResumenCotizacion!$C:$C,E2179,ResumenCotizacion!$P:$P)</f>
        <v>0</v>
      </c>
      <c r="W2179" s="75">
        <f>IF(H2179="USD",S2179*SolCotizacion!$J$18,S2179)</f>
        <v>34258.001000000004</v>
      </c>
      <c r="X2179" s="3">
        <f>ROUND(W2179/(1-VLOOKUP("Total porcentaje:",ResumenCotizacion!$F:$H,3,0)),2)</f>
        <v>34258</v>
      </c>
      <c r="Y2179" s="3">
        <f t="shared" ref="Y2179:Y2242" si="111">V2179*X2179</f>
        <v>0</v>
      </c>
    </row>
    <row r="2180" spans="1:25" ht="14.25" x14ac:dyDescent="0.2">
      <c r="A2180" s="18" t="str">
        <f t="shared" si="109"/>
        <v>Catalogo principalOPEN VALUE ENTIDADES NO CUALIFICADASJ5A-00229</v>
      </c>
      <c r="B2180" s="18" t="str">
        <f t="shared" si="110"/>
        <v>J5A-00229OPEN VALUE ENTIDADES NO CUALIFICADAS</v>
      </c>
      <c r="C2180"/>
      <c r="D2180" t="s">
        <v>122</v>
      </c>
      <c r="E2180" t="s">
        <v>3622</v>
      </c>
      <c r="F2180" s="37" t="s">
        <v>3196</v>
      </c>
      <c r="G2180" s="18" t="s">
        <v>122</v>
      </c>
      <c r="H2180" s="18" t="s">
        <v>125</v>
      </c>
      <c r="I2180" s="37" t="s">
        <v>75</v>
      </c>
      <c r="J2180" t="s">
        <v>3623</v>
      </c>
      <c r="K2180" t="s">
        <v>28</v>
      </c>
      <c r="L2180" t="s">
        <v>90</v>
      </c>
      <c r="M2180" t="s">
        <v>74</v>
      </c>
      <c r="N2180" s="37" t="s">
        <v>75</v>
      </c>
      <c r="O2180" s="37" t="s">
        <v>75</v>
      </c>
      <c r="P2180" s="37" t="s">
        <v>75</v>
      </c>
      <c r="Q2180" t="s">
        <v>3622</v>
      </c>
      <c r="R2180" t="s">
        <v>2153</v>
      </c>
      <c r="S2180" s="42">
        <v>45</v>
      </c>
      <c r="T2180" s="37">
        <v>1</v>
      </c>
      <c r="U2180" s="83">
        <v>1</v>
      </c>
      <c r="V2180" s="45">
        <f>SUMIF(ResumenCotizacion!$C:$C,E2180,ResumenCotizacion!$P:$P)</f>
        <v>0</v>
      </c>
      <c r="W2180" s="75">
        <f>IF(H2180="USD",S2180*SolCotizacion!$J$18,S2180)</f>
        <v>185736.15000000002</v>
      </c>
      <c r="X2180" s="3">
        <f>ROUND(W2180/(1-VLOOKUP("Total porcentaje:",ResumenCotizacion!$F:$H,3,0)),2)</f>
        <v>185736.15</v>
      </c>
      <c r="Y2180" s="3">
        <f t="shared" si="111"/>
        <v>0</v>
      </c>
    </row>
    <row r="2181" spans="1:25" ht="14.25" x14ac:dyDescent="0.2">
      <c r="A2181" s="18" t="str">
        <f t="shared" si="109"/>
        <v>Catalogo principalOPEN VALUE ENTIDADES NO CUALIFICADASJ5A-00237</v>
      </c>
      <c r="B2181" s="18" t="str">
        <f t="shared" si="110"/>
        <v>J5A-00237OPEN VALUE ENTIDADES NO CUALIFICADAS</v>
      </c>
      <c r="C2181"/>
      <c r="D2181" t="s">
        <v>122</v>
      </c>
      <c r="E2181" t="s">
        <v>3624</v>
      </c>
      <c r="F2181" s="37" t="s">
        <v>3196</v>
      </c>
      <c r="G2181" s="18" t="s">
        <v>122</v>
      </c>
      <c r="H2181" s="18" t="s">
        <v>125</v>
      </c>
      <c r="I2181" s="37" t="s">
        <v>75</v>
      </c>
      <c r="J2181" t="s">
        <v>3625</v>
      </c>
      <c r="K2181" t="s">
        <v>28</v>
      </c>
      <c r="L2181" t="s">
        <v>90</v>
      </c>
      <c r="M2181" t="s">
        <v>74</v>
      </c>
      <c r="N2181" s="37" t="s">
        <v>75</v>
      </c>
      <c r="O2181" s="37" t="s">
        <v>75</v>
      </c>
      <c r="P2181" s="37" t="s">
        <v>75</v>
      </c>
      <c r="Q2181" t="s">
        <v>3624</v>
      </c>
      <c r="R2181" t="s">
        <v>2153</v>
      </c>
      <c r="S2181" s="42">
        <v>102</v>
      </c>
      <c r="T2181" s="37">
        <v>1</v>
      </c>
      <c r="U2181" s="83">
        <v>1</v>
      </c>
      <c r="V2181" s="45">
        <f>SUMIF(ResumenCotizacion!$C:$C,E2181,ResumenCotizacion!$P:$P)</f>
        <v>0</v>
      </c>
      <c r="W2181" s="75">
        <f>IF(H2181="USD",S2181*SolCotizacion!$J$18,S2181)</f>
        <v>421001.94</v>
      </c>
      <c r="X2181" s="3">
        <f>ROUND(W2181/(1-VLOOKUP("Total porcentaje:",ResumenCotizacion!$F:$H,3,0)),2)</f>
        <v>421001.94</v>
      </c>
      <c r="Y2181" s="3">
        <f t="shared" si="111"/>
        <v>0</v>
      </c>
    </row>
    <row r="2182" spans="1:25" ht="14.25" x14ac:dyDescent="0.2">
      <c r="A2182" s="18" t="str">
        <f t="shared" si="109"/>
        <v>Catalogo principalOPEN VALUE ENTIDADES NO CUALIFICADASJ5A-00432</v>
      </c>
      <c r="B2182" s="18" t="str">
        <f t="shared" si="110"/>
        <v>J5A-00432OPEN VALUE ENTIDADES NO CUALIFICADAS</v>
      </c>
      <c r="C2182"/>
      <c r="D2182" t="s">
        <v>122</v>
      </c>
      <c r="E2182" t="s">
        <v>3626</v>
      </c>
      <c r="F2182" s="37" t="s">
        <v>3196</v>
      </c>
      <c r="G2182" s="18" t="s">
        <v>122</v>
      </c>
      <c r="H2182" s="18" t="s">
        <v>125</v>
      </c>
      <c r="I2182" s="37" t="s">
        <v>75</v>
      </c>
      <c r="J2182" t="s">
        <v>3627</v>
      </c>
      <c r="K2182" t="s">
        <v>28</v>
      </c>
      <c r="L2182" t="s">
        <v>90</v>
      </c>
      <c r="M2182" t="s">
        <v>74</v>
      </c>
      <c r="N2182" s="37" t="s">
        <v>75</v>
      </c>
      <c r="O2182" s="37" t="s">
        <v>75</v>
      </c>
      <c r="P2182" s="37" t="s">
        <v>75</v>
      </c>
      <c r="Q2182" t="s">
        <v>3626</v>
      </c>
      <c r="R2182" t="s">
        <v>2153</v>
      </c>
      <c r="S2182" s="42">
        <v>57</v>
      </c>
      <c r="T2182" s="37">
        <v>1</v>
      </c>
      <c r="U2182" s="83">
        <v>1</v>
      </c>
      <c r="V2182" s="45">
        <f>SUMIF(ResumenCotizacion!$C:$C,E2182,ResumenCotizacion!$P:$P)</f>
        <v>0</v>
      </c>
      <c r="W2182" s="75">
        <f>IF(H2182="USD",S2182*SolCotizacion!$J$18,S2182)</f>
        <v>235265.79</v>
      </c>
      <c r="X2182" s="3">
        <f>ROUND(W2182/(1-VLOOKUP("Total porcentaje:",ResumenCotizacion!$F:$H,3,0)),2)</f>
        <v>235265.79</v>
      </c>
      <c r="Y2182" s="3">
        <f t="shared" si="111"/>
        <v>0</v>
      </c>
    </row>
    <row r="2183" spans="1:25" ht="14.25" x14ac:dyDescent="0.2">
      <c r="A2183" s="18" t="str">
        <f t="shared" si="109"/>
        <v>Catalogo principalOPEN VALUE ENTIDADES NO CUALIFICADASJ5A-00440</v>
      </c>
      <c r="B2183" s="18" t="str">
        <f t="shared" si="110"/>
        <v>J5A-00440OPEN VALUE ENTIDADES NO CUALIFICADAS</v>
      </c>
      <c r="C2183"/>
      <c r="D2183" t="s">
        <v>122</v>
      </c>
      <c r="E2183" t="s">
        <v>3628</v>
      </c>
      <c r="F2183" s="37" t="s">
        <v>3196</v>
      </c>
      <c r="G2183" s="18" t="s">
        <v>122</v>
      </c>
      <c r="H2183" s="18" t="s">
        <v>125</v>
      </c>
      <c r="I2183" s="37" t="s">
        <v>75</v>
      </c>
      <c r="J2183" t="s">
        <v>3629</v>
      </c>
      <c r="K2183" t="s">
        <v>28</v>
      </c>
      <c r="L2183" t="s">
        <v>90</v>
      </c>
      <c r="M2183" t="s">
        <v>74</v>
      </c>
      <c r="N2183" s="37" t="s">
        <v>75</v>
      </c>
      <c r="O2183" s="37" t="s">
        <v>75</v>
      </c>
      <c r="P2183" s="37" t="s">
        <v>75</v>
      </c>
      <c r="Q2183" t="s">
        <v>3628</v>
      </c>
      <c r="R2183" t="s">
        <v>2153</v>
      </c>
      <c r="S2183" s="42">
        <v>132</v>
      </c>
      <c r="T2183" s="37">
        <v>1</v>
      </c>
      <c r="U2183" s="83">
        <v>1</v>
      </c>
      <c r="V2183" s="45">
        <f>SUMIF(ResumenCotizacion!$C:$C,E2183,ResumenCotizacion!$P:$P)</f>
        <v>0</v>
      </c>
      <c r="W2183" s="75">
        <f>IF(H2183="USD",S2183*SolCotizacion!$J$18,S2183)</f>
        <v>544826.04</v>
      </c>
      <c r="X2183" s="3">
        <f>ROUND(W2183/(1-VLOOKUP("Total porcentaje:",ResumenCotizacion!$F:$H,3,0)),2)</f>
        <v>544826.04</v>
      </c>
      <c r="Y2183" s="3">
        <f t="shared" si="111"/>
        <v>0</v>
      </c>
    </row>
    <row r="2184" spans="1:25" ht="14.25" x14ac:dyDescent="0.2">
      <c r="A2184" s="18" t="str">
        <f t="shared" si="109"/>
        <v>Catalogo principalOPEN VALUE ENTIDADES NO CUALIFICADASKF4-00001</v>
      </c>
      <c r="B2184" s="18" t="str">
        <f t="shared" si="110"/>
        <v>KF4-00001OPEN VALUE ENTIDADES NO CUALIFICADAS</v>
      </c>
      <c r="C2184"/>
      <c r="D2184" t="s">
        <v>122</v>
      </c>
      <c r="E2184" t="s">
        <v>3630</v>
      </c>
      <c r="F2184" s="37" t="s">
        <v>3196</v>
      </c>
      <c r="G2184" s="18" t="s">
        <v>122</v>
      </c>
      <c r="H2184" s="18" t="s">
        <v>125</v>
      </c>
      <c r="I2184" s="37" t="s">
        <v>75</v>
      </c>
      <c r="J2184" t="s">
        <v>3631</v>
      </c>
      <c r="K2184" t="s">
        <v>28</v>
      </c>
      <c r="L2184" t="s">
        <v>90</v>
      </c>
      <c r="M2184" t="s">
        <v>74</v>
      </c>
      <c r="N2184" s="37" t="s">
        <v>75</v>
      </c>
      <c r="O2184" s="37" t="s">
        <v>75</v>
      </c>
      <c r="P2184" s="37" t="s">
        <v>75</v>
      </c>
      <c r="Q2184" t="s">
        <v>3630</v>
      </c>
      <c r="R2184" t="s">
        <v>76</v>
      </c>
      <c r="S2184" s="42">
        <v>2</v>
      </c>
      <c r="T2184" s="37">
        <v>1</v>
      </c>
      <c r="U2184" s="83">
        <v>1</v>
      </c>
      <c r="V2184" s="45">
        <f>SUMIF(ResumenCotizacion!$C:$C,E2184,ResumenCotizacion!$P:$P)</f>
        <v>0</v>
      </c>
      <c r="W2184" s="75">
        <f>IF(H2184="USD",S2184*SolCotizacion!$J$18,S2184)</f>
        <v>8254.94</v>
      </c>
      <c r="X2184" s="3">
        <f>ROUND(W2184/(1-VLOOKUP("Total porcentaje:",ResumenCotizacion!$F:$H,3,0)),2)</f>
        <v>8254.94</v>
      </c>
      <c r="Y2184" s="3">
        <f t="shared" si="111"/>
        <v>0</v>
      </c>
    </row>
    <row r="2185" spans="1:25" ht="14.25" x14ac:dyDescent="0.2">
      <c r="A2185" s="18" t="str">
        <f t="shared" si="109"/>
        <v>Catalogo principalOPEN VALUE ENTIDADES NO CUALIFICADASKV3-00298</v>
      </c>
      <c r="B2185" s="18" t="str">
        <f t="shared" si="110"/>
        <v>KV3-00298OPEN VALUE ENTIDADES NO CUALIFICADAS</v>
      </c>
      <c r="C2185"/>
      <c r="D2185" t="s">
        <v>122</v>
      </c>
      <c r="E2185" t="s">
        <v>3632</v>
      </c>
      <c r="F2185" s="37" t="s">
        <v>3196</v>
      </c>
      <c r="G2185" s="18" t="s">
        <v>122</v>
      </c>
      <c r="H2185" s="18" t="s">
        <v>125</v>
      </c>
      <c r="I2185" s="37" t="s">
        <v>75</v>
      </c>
      <c r="J2185" t="s">
        <v>3633</v>
      </c>
      <c r="K2185" t="s">
        <v>28</v>
      </c>
      <c r="L2185" t="s">
        <v>90</v>
      </c>
      <c r="M2185" t="s">
        <v>74</v>
      </c>
      <c r="N2185" s="37" t="s">
        <v>75</v>
      </c>
      <c r="O2185" s="37" t="s">
        <v>75</v>
      </c>
      <c r="P2185" s="37" t="s">
        <v>75</v>
      </c>
      <c r="Q2185" t="s">
        <v>3632</v>
      </c>
      <c r="R2185" t="s">
        <v>2153</v>
      </c>
      <c r="S2185" s="42">
        <v>282</v>
      </c>
      <c r="T2185" s="37">
        <v>1</v>
      </c>
      <c r="U2185" s="83">
        <v>1</v>
      </c>
      <c r="V2185" s="45">
        <f>SUMIF(ResumenCotizacion!$C:$C,E2185,ResumenCotizacion!$P:$P)</f>
        <v>0</v>
      </c>
      <c r="W2185" s="75">
        <f>IF(H2185="USD",S2185*SolCotizacion!$J$18,S2185)</f>
        <v>1163946.54</v>
      </c>
      <c r="X2185" s="3">
        <f>ROUND(W2185/(1-VLOOKUP("Total porcentaje:",ResumenCotizacion!$F:$H,3,0)),2)</f>
        <v>1163946.54</v>
      </c>
      <c r="Y2185" s="3">
        <f t="shared" si="111"/>
        <v>0</v>
      </c>
    </row>
    <row r="2186" spans="1:25" ht="14.25" x14ac:dyDescent="0.2">
      <c r="A2186" s="18" t="str">
        <f t="shared" si="109"/>
        <v>Catalogo principalOPEN VALUE ENTIDADES NO CUALIFICADASKV3-00309</v>
      </c>
      <c r="B2186" s="18" t="str">
        <f t="shared" si="110"/>
        <v>KV3-00309OPEN VALUE ENTIDADES NO CUALIFICADAS</v>
      </c>
      <c r="C2186"/>
      <c r="D2186" t="s">
        <v>122</v>
      </c>
      <c r="E2186" t="s">
        <v>3634</v>
      </c>
      <c r="F2186" s="37" t="s">
        <v>3196</v>
      </c>
      <c r="G2186" s="18" t="s">
        <v>122</v>
      </c>
      <c r="H2186" s="18" t="s">
        <v>125</v>
      </c>
      <c r="I2186" s="37" t="s">
        <v>75</v>
      </c>
      <c r="J2186" t="s">
        <v>3635</v>
      </c>
      <c r="K2186" t="s">
        <v>28</v>
      </c>
      <c r="L2186" t="s">
        <v>90</v>
      </c>
      <c r="M2186" t="s">
        <v>74</v>
      </c>
      <c r="N2186" s="37" t="s">
        <v>75</v>
      </c>
      <c r="O2186" s="37" t="s">
        <v>75</v>
      </c>
      <c r="P2186" s="37" t="s">
        <v>75</v>
      </c>
      <c r="Q2186" t="s">
        <v>3634</v>
      </c>
      <c r="R2186" t="s">
        <v>2153</v>
      </c>
      <c r="S2186" s="42">
        <v>519</v>
      </c>
      <c r="T2186" s="37">
        <v>1</v>
      </c>
      <c r="U2186" s="83">
        <v>1</v>
      </c>
      <c r="V2186" s="45">
        <f>SUMIF(ResumenCotizacion!$C:$C,E2186,ResumenCotizacion!$P:$P)</f>
        <v>0</v>
      </c>
      <c r="W2186" s="75">
        <f>IF(H2186="USD",S2186*SolCotizacion!$J$18,S2186)</f>
        <v>2142156.9300000002</v>
      </c>
      <c r="X2186" s="3">
        <f>ROUND(W2186/(1-VLOOKUP("Total porcentaje:",ResumenCotizacion!$F:$H,3,0)),2)</f>
        <v>2142156.9300000002</v>
      </c>
      <c r="Y2186" s="3">
        <f t="shared" si="111"/>
        <v>0</v>
      </c>
    </row>
    <row r="2187" spans="1:25" ht="14.25" x14ac:dyDescent="0.2">
      <c r="A2187" s="18" t="str">
        <f t="shared" si="109"/>
        <v>Catalogo principalOPEN VALUE ENTIDADES NO CUALIFICADASKV3-00329</v>
      </c>
      <c r="B2187" s="18" t="str">
        <f t="shared" si="110"/>
        <v>KV3-00329OPEN VALUE ENTIDADES NO CUALIFICADAS</v>
      </c>
      <c r="C2187"/>
      <c r="D2187" t="s">
        <v>122</v>
      </c>
      <c r="E2187" t="s">
        <v>3636</v>
      </c>
      <c r="F2187" s="37" t="s">
        <v>3196</v>
      </c>
      <c r="G2187" s="18" t="s">
        <v>122</v>
      </c>
      <c r="H2187" s="18" t="s">
        <v>125</v>
      </c>
      <c r="I2187" s="37" t="s">
        <v>75</v>
      </c>
      <c r="J2187" t="s">
        <v>3637</v>
      </c>
      <c r="K2187" t="s">
        <v>28</v>
      </c>
      <c r="L2187" t="s">
        <v>90</v>
      </c>
      <c r="M2187" t="s">
        <v>74</v>
      </c>
      <c r="N2187" s="37" t="s">
        <v>75</v>
      </c>
      <c r="O2187" s="37" t="s">
        <v>75</v>
      </c>
      <c r="P2187" s="37" t="s">
        <v>75</v>
      </c>
      <c r="Q2187" t="s">
        <v>3636</v>
      </c>
      <c r="R2187" t="s">
        <v>2153</v>
      </c>
      <c r="S2187" s="42">
        <v>268</v>
      </c>
      <c r="T2187" s="37">
        <v>1</v>
      </c>
      <c r="U2187" s="83">
        <v>1</v>
      </c>
      <c r="V2187" s="45">
        <f>SUMIF(ResumenCotizacion!$C:$C,E2187,ResumenCotizacion!$P:$P)</f>
        <v>0</v>
      </c>
      <c r="W2187" s="75">
        <f>IF(H2187="USD",S2187*SolCotizacion!$J$18,S2187)</f>
        <v>1106161.96</v>
      </c>
      <c r="X2187" s="3">
        <f>ROUND(W2187/(1-VLOOKUP("Total porcentaje:",ResumenCotizacion!$F:$H,3,0)),2)</f>
        <v>1106161.96</v>
      </c>
      <c r="Y2187" s="3">
        <f t="shared" si="111"/>
        <v>0</v>
      </c>
    </row>
    <row r="2188" spans="1:25" ht="14.25" x14ac:dyDescent="0.2">
      <c r="A2188" s="18" t="str">
        <f t="shared" si="109"/>
        <v>Catalogo principalOPEN VALUE ENTIDADES NO CUALIFICADASKV3-00331</v>
      </c>
      <c r="B2188" s="18" t="str">
        <f t="shared" si="110"/>
        <v>KV3-00331OPEN VALUE ENTIDADES NO CUALIFICADAS</v>
      </c>
      <c r="C2188"/>
      <c r="D2188" t="s">
        <v>122</v>
      </c>
      <c r="E2188" t="s">
        <v>3638</v>
      </c>
      <c r="F2188" s="37" t="s">
        <v>3196</v>
      </c>
      <c r="G2188" s="18" t="s">
        <v>122</v>
      </c>
      <c r="H2188" s="18" t="s">
        <v>125</v>
      </c>
      <c r="I2188" s="37" t="s">
        <v>75</v>
      </c>
      <c r="J2188" t="s">
        <v>3639</v>
      </c>
      <c r="K2188" t="s">
        <v>28</v>
      </c>
      <c r="L2188" t="s">
        <v>90</v>
      </c>
      <c r="M2188" t="s">
        <v>74</v>
      </c>
      <c r="N2188" s="37" t="s">
        <v>75</v>
      </c>
      <c r="O2188" s="37" t="s">
        <v>75</v>
      </c>
      <c r="P2188" s="37" t="s">
        <v>75</v>
      </c>
      <c r="Q2188" t="s">
        <v>3638</v>
      </c>
      <c r="R2188" t="s">
        <v>2153</v>
      </c>
      <c r="S2188" s="42">
        <v>372</v>
      </c>
      <c r="T2188" s="37">
        <v>1</v>
      </c>
      <c r="U2188" s="83">
        <v>1</v>
      </c>
      <c r="V2188" s="45">
        <f>SUMIF(ResumenCotizacion!$C:$C,E2188,ResumenCotizacion!$P:$P)</f>
        <v>0</v>
      </c>
      <c r="W2188" s="75">
        <f>IF(H2188="USD",S2188*SolCotizacion!$J$18,S2188)</f>
        <v>1535418.84</v>
      </c>
      <c r="X2188" s="3">
        <f>ROUND(W2188/(1-VLOOKUP("Total porcentaje:",ResumenCotizacion!$F:$H,3,0)),2)</f>
        <v>1535418.84</v>
      </c>
      <c r="Y2188" s="3">
        <f t="shared" si="111"/>
        <v>0</v>
      </c>
    </row>
    <row r="2189" spans="1:25" ht="14.25" x14ac:dyDescent="0.2">
      <c r="A2189" s="18" t="str">
        <f t="shared" si="109"/>
        <v>Catalogo principalOPEN VALUE ENTIDADES NO CUALIFICADASL5D-00127</v>
      </c>
      <c r="B2189" s="18" t="str">
        <f t="shared" si="110"/>
        <v>L5D-00127OPEN VALUE ENTIDADES NO CUALIFICADAS</v>
      </c>
      <c r="C2189"/>
      <c r="D2189" t="s">
        <v>122</v>
      </c>
      <c r="E2189" t="s">
        <v>3640</v>
      </c>
      <c r="F2189" s="37" t="s">
        <v>3196</v>
      </c>
      <c r="G2189" s="18" t="s">
        <v>122</v>
      </c>
      <c r="H2189" s="18" t="s">
        <v>125</v>
      </c>
      <c r="I2189" s="37" t="s">
        <v>75</v>
      </c>
      <c r="J2189" t="s">
        <v>3641</v>
      </c>
      <c r="K2189" t="s">
        <v>28</v>
      </c>
      <c r="L2189" t="s">
        <v>90</v>
      </c>
      <c r="M2189" t="s">
        <v>74</v>
      </c>
      <c r="N2189" s="37" t="s">
        <v>75</v>
      </c>
      <c r="O2189" s="37" t="s">
        <v>75</v>
      </c>
      <c r="P2189" s="37" t="s">
        <v>75</v>
      </c>
      <c r="Q2189" t="s">
        <v>3640</v>
      </c>
      <c r="R2189" t="s">
        <v>2153</v>
      </c>
      <c r="S2189" s="42">
        <v>3363</v>
      </c>
      <c r="T2189" s="37">
        <v>1</v>
      </c>
      <c r="U2189" s="83">
        <v>1</v>
      </c>
      <c r="V2189" s="45">
        <f>SUMIF(ResumenCotizacion!$C:$C,E2189,ResumenCotizacion!$P:$P)</f>
        <v>0</v>
      </c>
      <c r="W2189" s="75">
        <f>IF(H2189="USD",S2189*SolCotizacion!$J$18,S2189)</f>
        <v>13880681.610000001</v>
      </c>
      <c r="X2189" s="3">
        <f>ROUND(W2189/(1-VLOOKUP("Total porcentaje:",ResumenCotizacion!$F:$H,3,0)),2)</f>
        <v>13880681.609999999</v>
      </c>
      <c r="Y2189" s="3">
        <f t="shared" si="111"/>
        <v>0</v>
      </c>
    </row>
    <row r="2190" spans="1:25" ht="14.25" x14ac:dyDescent="0.2">
      <c r="A2190" s="18" t="str">
        <f t="shared" si="109"/>
        <v>Catalogo principalOPEN VALUE ENTIDADES NO CUALIFICADASL5D-00129</v>
      </c>
      <c r="B2190" s="18" t="str">
        <f t="shared" si="110"/>
        <v>L5D-00129OPEN VALUE ENTIDADES NO CUALIFICADAS</v>
      </c>
      <c r="C2190"/>
      <c r="D2190" t="s">
        <v>122</v>
      </c>
      <c r="E2190" t="s">
        <v>3642</v>
      </c>
      <c r="F2190" s="37" t="s">
        <v>3196</v>
      </c>
      <c r="G2190" s="18" t="s">
        <v>122</v>
      </c>
      <c r="H2190" s="18" t="s">
        <v>125</v>
      </c>
      <c r="I2190" s="37" t="s">
        <v>75</v>
      </c>
      <c r="J2190" t="s">
        <v>3643</v>
      </c>
      <c r="K2190" t="s">
        <v>28</v>
      </c>
      <c r="L2190" t="s">
        <v>90</v>
      </c>
      <c r="M2190" t="s">
        <v>74</v>
      </c>
      <c r="N2190" s="37" t="s">
        <v>75</v>
      </c>
      <c r="O2190" s="37" t="s">
        <v>75</v>
      </c>
      <c r="P2190" s="37" t="s">
        <v>75</v>
      </c>
      <c r="Q2190" t="s">
        <v>3642</v>
      </c>
      <c r="R2190" t="s">
        <v>2153</v>
      </c>
      <c r="S2190" s="42">
        <v>1566</v>
      </c>
      <c r="T2190" s="37">
        <v>1</v>
      </c>
      <c r="U2190" s="83">
        <v>1</v>
      </c>
      <c r="V2190" s="45">
        <f>SUMIF(ResumenCotizacion!$C:$C,E2190,ResumenCotizacion!$P:$P)</f>
        <v>0</v>
      </c>
      <c r="W2190" s="75">
        <f>IF(H2190="USD",S2190*SolCotizacion!$J$18,S2190)</f>
        <v>6463618.0200000005</v>
      </c>
      <c r="X2190" s="3">
        <f>ROUND(W2190/(1-VLOOKUP("Total porcentaje:",ResumenCotizacion!$F:$H,3,0)),2)</f>
        <v>6463618.0199999996</v>
      </c>
      <c r="Y2190" s="3">
        <f t="shared" si="111"/>
        <v>0</v>
      </c>
    </row>
    <row r="2191" spans="1:25" ht="14.25" x14ac:dyDescent="0.2">
      <c r="A2191" s="18" t="str">
        <f t="shared" si="109"/>
        <v>Catalogo principalOPEN VALUE ENTIDADES NO CUALIFICADASL5D-00291</v>
      </c>
      <c r="B2191" s="18" t="str">
        <f t="shared" si="110"/>
        <v>L5D-00291OPEN VALUE ENTIDADES NO CUALIFICADAS</v>
      </c>
      <c r="C2191"/>
      <c r="D2191" t="s">
        <v>122</v>
      </c>
      <c r="E2191" t="s">
        <v>3644</v>
      </c>
      <c r="F2191" s="37" t="s">
        <v>3196</v>
      </c>
      <c r="G2191" s="18" t="s">
        <v>122</v>
      </c>
      <c r="H2191" s="18" t="s">
        <v>125</v>
      </c>
      <c r="I2191" s="37" t="s">
        <v>75</v>
      </c>
      <c r="J2191" t="s">
        <v>3645</v>
      </c>
      <c r="K2191" t="s">
        <v>28</v>
      </c>
      <c r="L2191" t="s">
        <v>90</v>
      </c>
      <c r="M2191" t="s">
        <v>74</v>
      </c>
      <c r="N2191" s="37" t="s">
        <v>75</v>
      </c>
      <c r="O2191" s="37" t="s">
        <v>75</v>
      </c>
      <c r="P2191" s="37" t="s">
        <v>75</v>
      </c>
      <c r="Q2191" t="s">
        <v>3644</v>
      </c>
      <c r="R2191" t="s">
        <v>2153</v>
      </c>
      <c r="S2191" s="42">
        <v>2691</v>
      </c>
      <c r="T2191" s="37">
        <v>1</v>
      </c>
      <c r="U2191" s="83">
        <v>1</v>
      </c>
      <c r="V2191" s="45">
        <f>SUMIF(ResumenCotizacion!$C:$C,E2191,ResumenCotizacion!$P:$P)</f>
        <v>0</v>
      </c>
      <c r="W2191" s="75">
        <f>IF(H2191="USD",S2191*SolCotizacion!$J$18,S2191)</f>
        <v>11107021.770000001</v>
      </c>
      <c r="X2191" s="3">
        <f>ROUND(W2191/(1-VLOOKUP("Total porcentaje:",ResumenCotizacion!$F:$H,3,0)),2)</f>
        <v>11107021.77</v>
      </c>
      <c r="Y2191" s="3">
        <f t="shared" si="111"/>
        <v>0</v>
      </c>
    </row>
    <row r="2192" spans="1:25" ht="14.25" x14ac:dyDescent="0.2">
      <c r="A2192" s="18" t="str">
        <f t="shared" si="109"/>
        <v>Catalogo principalOPEN VALUE ENTIDADES NO CUALIFICADASL5D-00293</v>
      </c>
      <c r="B2192" s="18" t="str">
        <f t="shared" si="110"/>
        <v>L5D-00293OPEN VALUE ENTIDADES NO CUALIFICADAS</v>
      </c>
      <c r="C2192"/>
      <c r="D2192" t="s">
        <v>122</v>
      </c>
      <c r="E2192" t="s">
        <v>3646</v>
      </c>
      <c r="F2192" s="37" t="s">
        <v>3196</v>
      </c>
      <c r="G2192" s="18" t="s">
        <v>122</v>
      </c>
      <c r="H2192" s="18" t="s">
        <v>125</v>
      </c>
      <c r="I2192" s="37" t="s">
        <v>75</v>
      </c>
      <c r="J2192" t="s">
        <v>3647</v>
      </c>
      <c r="K2192" t="s">
        <v>28</v>
      </c>
      <c r="L2192" t="s">
        <v>90</v>
      </c>
      <c r="M2192" t="s">
        <v>74</v>
      </c>
      <c r="N2192" s="37" t="s">
        <v>75</v>
      </c>
      <c r="O2192" s="37" t="s">
        <v>75</v>
      </c>
      <c r="P2192" s="37" t="s">
        <v>75</v>
      </c>
      <c r="Q2192" t="s">
        <v>3646</v>
      </c>
      <c r="R2192" t="s">
        <v>2153</v>
      </c>
      <c r="S2192" s="42">
        <v>1251</v>
      </c>
      <c r="T2192" s="37">
        <v>1</v>
      </c>
      <c r="U2192" s="83">
        <v>1</v>
      </c>
      <c r="V2192" s="45">
        <f>SUMIF(ResumenCotizacion!$C:$C,E2192,ResumenCotizacion!$P:$P)</f>
        <v>0</v>
      </c>
      <c r="W2192" s="75">
        <f>IF(H2192="USD",S2192*SolCotizacion!$J$18,S2192)</f>
        <v>5163464.9700000007</v>
      </c>
      <c r="X2192" s="3">
        <f>ROUND(W2192/(1-VLOOKUP("Total porcentaje:",ResumenCotizacion!$F:$H,3,0)),2)</f>
        <v>5163464.97</v>
      </c>
      <c r="Y2192" s="3">
        <f t="shared" si="111"/>
        <v>0</v>
      </c>
    </row>
    <row r="2193" spans="1:25" ht="14.25" x14ac:dyDescent="0.2">
      <c r="A2193" s="18" t="str">
        <f t="shared" si="109"/>
        <v>Catalogo principalOPEN VALUE ENTIDADES NO CUALIFICADASLJ7-00001</v>
      </c>
      <c r="B2193" s="18" t="str">
        <f t="shared" si="110"/>
        <v>LJ7-00001OPEN VALUE ENTIDADES NO CUALIFICADAS</v>
      </c>
      <c r="C2193"/>
      <c r="D2193" t="s">
        <v>122</v>
      </c>
      <c r="E2193" t="s">
        <v>3648</v>
      </c>
      <c r="F2193" s="37" t="s">
        <v>3196</v>
      </c>
      <c r="G2193" s="18" t="s">
        <v>122</v>
      </c>
      <c r="H2193" s="18" t="s">
        <v>125</v>
      </c>
      <c r="I2193" s="37" t="s">
        <v>75</v>
      </c>
      <c r="J2193" t="s">
        <v>3649</v>
      </c>
      <c r="K2193" t="s">
        <v>28</v>
      </c>
      <c r="L2193" t="s">
        <v>90</v>
      </c>
      <c r="M2193" t="s">
        <v>74</v>
      </c>
      <c r="N2193" s="37" t="s">
        <v>75</v>
      </c>
      <c r="O2193" s="37" t="s">
        <v>75</v>
      </c>
      <c r="P2193" s="37" t="s">
        <v>75</v>
      </c>
      <c r="Q2193" t="s">
        <v>3648</v>
      </c>
      <c r="R2193" t="s">
        <v>76</v>
      </c>
      <c r="S2193" s="42">
        <v>2.5</v>
      </c>
      <c r="T2193" s="37">
        <v>1</v>
      </c>
      <c r="U2193" s="83">
        <v>1</v>
      </c>
      <c r="V2193" s="45">
        <f>SUMIF(ResumenCotizacion!$C:$C,E2193,ResumenCotizacion!$P:$P)</f>
        <v>0</v>
      </c>
      <c r="W2193" s="75">
        <f>IF(H2193="USD",S2193*SolCotizacion!$J$18,S2193)</f>
        <v>10318.675000000001</v>
      </c>
      <c r="X2193" s="3">
        <f>ROUND(W2193/(1-VLOOKUP("Total porcentaje:",ResumenCotizacion!$F:$H,3,0)),2)</f>
        <v>10318.68</v>
      </c>
      <c r="Y2193" s="3">
        <f t="shared" si="111"/>
        <v>0</v>
      </c>
    </row>
    <row r="2194" spans="1:25" ht="14.25" x14ac:dyDescent="0.2">
      <c r="A2194" s="18" t="str">
        <f t="shared" si="109"/>
        <v>Catalogo principalOPEN VALUE ENTIDADES NO CUALIFICADASM3J-00079</v>
      </c>
      <c r="B2194" s="18" t="str">
        <f t="shared" si="110"/>
        <v>M3J-00079OPEN VALUE ENTIDADES NO CUALIFICADAS</v>
      </c>
      <c r="C2194"/>
      <c r="D2194" t="s">
        <v>122</v>
      </c>
      <c r="E2194" t="s">
        <v>3650</v>
      </c>
      <c r="F2194" s="37" t="s">
        <v>3196</v>
      </c>
      <c r="G2194" s="18" t="s">
        <v>122</v>
      </c>
      <c r="H2194" s="18" t="s">
        <v>125</v>
      </c>
      <c r="I2194" s="37" t="s">
        <v>75</v>
      </c>
      <c r="J2194" t="s">
        <v>3651</v>
      </c>
      <c r="K2194" t="s">
        <v>28</v>
      </c>
      <c r="L2194" t="s">
        <v>90</v>
      </c>
      <c r="M2194" t="s">
        <v>74</v>
      </c>
      <c r="N2194" s="37" t="s">
        <v>75</v>
      </c>
      <c r="O2194" s="37" t="s">
        <v>75</v>
      </c>
      <c r="P2194" s="37" t="s">
        <v>75</v>
      </c>
      <c r="Q2194" t="s">
        <v>3650</v>
      </c>
      <c r="R2194" t="s">
        <v>76</v>
      </c>
      <c r="S2194" s="42">
        <v>1.2</v>
      </c>
      <c r="T2194" s="37">
        <v>1</v>
      </c>
      <c r="U2194" s="83">
        <v>1</v>
      </c>
      <c r="V2194" s="45">
        <f>SUMIF(ResumenCotizacion!$C:$C,E2194,ResumenCotizacion!$P:$P)</f>
        <v>0</v>
      </c>
      <c r="W2194" s="75">
        <f>IF(H2194="USD",S2194*SolCotizacion!$J$18,S2194)</f>
        <v>4952.9639999999999</v>
      </c>
      <c r="X2194" s="3">
        <f>ROUND(W2194/(1-VLOOKUP("Total porcentaje:",ResumenCotizacion!$F:$H,3,0)),2)</f>
        <v>4952.96</v>
      </c>
      <c r="Y2194" s="3">
        <f t="shared" si="111"/>
        <v>0</v>
      </c>
    </row>
    <row r="2195" spans="1:25" ht="14.25" x14ac:dyDescent="0.2">
      <c r="A2195" s="18" t="str">
        <f t="shared" si="109"/>
        <v>Catalogo principalOPEN VALUE ENTIDADES NO CUALIFICADASM3J-00081</v>
      </c>
      <c r="B2195" s="18" t="str">
        <f t="shared" si="110"/>
        <v>M3J-00081OPEN VALUE ENTIDADES NO CUALIFICADAS</v>
      </c>
      <c r="C2195"/>
      <c r="D2195" t="s">
        <v>122</v>
      </c>
      <c r="E2195" t="s">
        <v>3652</v>
      </c>
      <c r="F2195" s="37" t="s">
        <v>3196</v>
      </c>
      <c r="G2195" s="18" t="s">
        <v>122</v>
      </c>
      <c r="H2195" s="18" t="s">
        <v>125</v>
      </c>
      <c r="I2195" s="37" t="s">
        <v>75</v>
      </c>
      <c r="J2195" t="s">
        <v>3653</v>
      </c>
      <c r="K2195" t="s">
        <v>28</v>
      </c>
      <c r="L2195" t="s">
        <v>90</v>
      </c>
      <c r="M2195" t="s">
        <v>74</v>
      </c>
      <c r="N2195" s="37" t="s">
        <v>75</v>
      </c>
      <c r="O2195" s="37" t="s">
        <v>75</v>
      </c>
      <c r="P2195" s="37" t="s">
        <v>75</v>
      </c>
      <c r="Q2195" t="s">
        <v>3652</v>
      </c>
      <c r="R2195" t="s">
        <v>76</v>
      </c>
      <c r="S2195" s="42">
        <v>1.56</v>
      </c>
      <c r="T2195" s="37">
        <v>1</v>
      </c>
      <c r="U2195" s="83">
        <v>1</v>
      </c>
      <c r="V2195" s="45">
        <f>SUMIF(ResumenCotizacion!$C:$C,E2195,ResumenCotizacion!$P:$P)</f>
        <v>0</v>
      </c>
      <c r="W2195" s="75">
        <f>IF(H2195="USD",S2195*SolCotizacion!$J$18,S2195)</f>
        <v>6438.8532000000005</v>
      </c>
      <c r="X2195" s="3">
        <f>ROUND(W2195/(1-VLOOKUP("Total porcentaje:",ResumenCotizacion!$F:$H,3,0)),2)</f>
        <v>6438.85</v>
      </c>
      <c r="Y2195" s="3">
        <f t="shared" si="111"/>
        <v>0</v>
      </c>
    </row>
    <row r="2196" spans="1:25" ht="14.25" x14ac:dyDescent="0.2">
      <c r="A2196" s="18" t="str">
        <f t="shared" si="109"/>
        <v>Catalogo principalOPEN VALUE ENTIDADES NO CUALIFICADASMX3-00068</v>
      </c>
      <c r="B2196" s="18" t="str">
        <f t="shared" si="110"/>
        <v>MX3-00068OPEN VALUE ENTIDADES NO CUALIFICADAS</v>
      </c>
      <c r="C2196"/>
      <c r="D2196" t="s">
        <v>122</v>
      </c>
      <c r="E2196" t="s">
        <v>3654</v>
      </c>
      <c r="F2196" s="37" t="s">
        <v>3196</v>
      </c>
      <c r="G2196" s="18" t="s">
        <v>122</v>
      </c>
      <c r="H2196" s="18" t="s">
        <v>125</v>
      </c>
      <c r="I2196" s="37" t="s">
        <v>75</v>
      </c>
      <c r="J2196" t="s">
        <v>3655</v>
      </c>
      <c r="K2196" t="s">
        <v>28</v>
      </c>
      <c r="L2196" t="s">
        <v>90</v>
      </c>
      <c r="M2196" t="s">
        <v>74</v>
      </c>
      <c r="N2196" s="37" t="s">
        <v>75</v>
      </c>
      <c r="O2196" s="37" t="s">
        <v>75</v>
      </c>
      <c r="P2196" s="37" t="s">
        <v>75</v>
      </c>
      <c r="Q2196" t="s">
        <v>3654</v>
      </c>
      <c r="R2196" t="s">
        <v>2153</v>
      </c>
      <c r="S2196" s="42">
        <v>10746</v>
      </c>
      <c r="T2196" s="37">
        <v>1</v>
      </c>
      <c r="U2196" s="83">
        <v>1</v>
      </c>
      <c r="V2196" s="45">
        <f>SUMIF(ResumenCotizacion!$C:$C,E2196,ResumenCotizacion!$P:$P)</f>
        <v>0</v>
      </c>
      <c r="W2196" s="75">
        <f>IF(H2196="USD",S2196*SolCotizacion!$J$18,S2196)</f>
        <v>44353792.620000005</v>
      </c>
      <c r="X2196" s="3">
        <f>ROUND(W2196/(1-VLOOKUP("Total porcentaje:",ResumenCotizacion!$F:$H,3,0)),2)</f>
        <v>44353792.619999997</v>
      </c>
      <c r="Y2196" s="3">
        <f t="shared" si="111"/>
        <v>0</v>
      </c>
    </row>
    <row r="2197" spans="1:25" ht="14.25" x14ac:dyDescent="0.2">
      <c r="A2197" s="18" t="str">
        <f t="shared" si="109"/>
        <v>Catalogo principalOPEN VALUE ENTIDADES NO CUALIFICADASMX3-00070</v>
      </c>
      <c r="B2197" s="18" t="str">
        <f t="shared" si="110"/>
        <v>MX3-00070OPEN VALUE ENTIDADES NO CUALIFICADAS</v>
      </c>
      <c r="C2197"/>
      <c r="D2197" t="s">
        <v>122</v>
      </c>
      <c r="E2197" t="s">
        <v>3656</v>
      </c>
      <c r="F2197" s="37" t="s">
        <v>3196</v>
      </c>
      <c r="G2197" s="18" t="s">
        <v>122</v>
      </c>
      <c r="H2197" s="18" t="s">
        <v>125</v>
      </c>
      <c r="I2197" s="37" t="s">
        <v>75</v>
      </c>
      <c r="J2197" t="s">
        <v>3657</v>
      </c>
      <c r="K2197" t="s">
        <v>28</v>
      </c>
      <c r="L2197" t="s">
        <v>90</v>
      </c>
      <c r="M2197" t="s">
        <v>74</v>
      </c>
      <c r="N2197" s="37" t="s">
        <v>75</v>
      </c>
      <c r="O2197" s="37" t="s">
        <v>75</v>
      </c>
      <c r="P2197" s="37" t="s">
        <v>75</v>
      </c>
      <c r="Q2197" t="s">
        <v>3656</v>
      </c>
      <c r="R2197" t="s">
        <v>2153</v>
      </c>
      <c r="S2197" s="42">
        <v>5001</v>
      </c>
      <c r="T2197" s="37">
        <v>1</v>
      </c>
      <c r="U2197" s="83">
        <v>1</v>
      </c>
      <c r="V2197" s="45">
        <f>SUMIF(ResumenCotizacion!$C:$C,E2197,ResumenCotizacion!$P:$P)</f>
        <v>0</v>
      </c>
      <c r="W2197" s="75">
        <f>IF(H2197="USD",S2197*SolCotizacion!$J$18,S2197)</f>
        <v>20641477.470000003</v>
      </c>
      <c r="X2197" s="3">
        <f>ROUND(W2197/(1-VLOOKUP("Total porcentaje:",ResumenCotizacion!$F:$H,3,0)),2)</f>
        <v>20641477.469999999</v>
      </c>
      <c r="Y2197" s="3">
        <f t="shared" si="111"/>
        <v>0</v>
      </c>
    </row>
    <row r="2198" spans="1:25" ht="14.25" x14ac:dyDescent="0.2">
      <c r="A2198" s="18" t="str">
        <f t="shared" si="109"/>
        <v>Catalogo principalOPEN VALUE ENTIDADES NO CUALIFICADASMX3-00199</v>
      </c>
      <c r="B2198" s="18" t="str">
        <f t="shared" si="110"/>
        <v>MX3-00199OPEN VALUE ENTIDADES NO CUALIFICADAS</v>
      </c>
      <c r="C2198"/>
      <c r="D2198" t="s">
        <v>122</v>
      </c>
      <c r="E2198" t="s">
        <v>3658</v>
      </c>
      <c r="F2198" s="37" t="s">
        <v>3196</v>
      </c>
      <c r="G2198" s="18" t="s">
        <v>122</v>
      </c>
      <c r="H2198" s="18" t="s">
        <v>125</v>
      </c>
      <c r="I2198" s="37" t="s">
        <v>75</v>
      </c>
      <c r="J2198" t="s">
        <v>3659</v>
      </c>
      <c r="K2198" t="s">
        <v>28</v>
      </c>
      <c r="L2198" t="s">
        <v>90</v>
      </c>
      <c r="M2198" t="s">
        <v>74</v>
      </c>
      <c r="N2198" s="37" t="s">
        <v>75</v>
      </c>
      <c r="O2198" s="37" t="s">
        <v>75</v>
      </c>
      <c r="P2198" s="37" t="s">
        <v>75</v>
      </c>
      <c r="Q2198" t="s">
        <v>3658</v>
      </c>
      <c r="R2198" t="s">
        <v>2153</v>
      </c>
      <c r="S2198" s="42">
        <v>13431</v>
      </c>
      <c r="T2198" s="37">
        <v>1</v>
      </c>
      <c r="U2198" s="83">
        <v>1</v>
      </c>
      <c r="V2198" s="45">
        <f>SUMIF(ResumenCotizacion!$C:$C,E2198,ResumenCotizacion!$P:$P)</f>
        <v>0</v>
      </c>
      <c r="W2198" s="75">
        <f>IF(H2198="USD",S2198*SolCotizacion!$J$18,S2198)</f>
        <v>55436049.57</v>
      </c>
      <c r="X2198" s="3">
        <f>ROUND(W2198/(1-VLOOKUP("Total porcentaje:",ResumenCotizacion!$F:$H,3,0)),2)</f>
        <v>55436049.57</v>
      </c>
      <c r="Y2198" s="3">
        <f t="shared" si="111"/>
        <v>0</v>
      </c>
    </row>
    <row r="2199" spans="1:25" ht="14.25" x14ac:dyDescent="0.2">
      <c r="A2199" s="18" t="str">
        <f t="shared" si="109"/>
        <v>Catalogo principalOPEN VALUE ENTIDADES NO CUALIFICADASMX3-00201</v>
      </c>
      <c r="B2199" s="18" t="str">
        <f t="shared" si="110"/>
        <v>MX3-00201OPEN VALUE ENTIDADES NO CUALIFICADAS</v>
      </c>
      <c r="C2199"/>
      <c r="D2199" t="s">
        <v>122</v>
      </c>
      <c r="E2199" t="s">
        <v>3660</v>
      </c>
      <c r="F2199" s="37" t="s">
        <v>3196</v>
      </c>
      <c r="G2199" s="18" t="s">
        <v>122</v>
      </c>
      <c r="H2199" s="18" t="s">
        <v>125</v>
      </c>
      <c r="I2199" s="37" t="s">
        <v>75</v>
      </c>
      <c r="J2199" t="s">
        <v>3661</v>
      </c>
      <c r="K2199" t="s">
        <v>28</v>
      </c>
      <c r="L2199" t="s">
        <v>90</v>
      </c>
      <c r="M2199" t="s">
        <v>74</v>
      </c>
      <c r="N2199" s="37" t="s">
        <v>75</v>
      </c>
      <c r="O2199" s="37" t="s">
        <v>75</v>
      </c>
      <c r="P2199" s="37" t="s">
        <v>75</v>
      </c>
      <c r="Q2199" t="s">
        <v>3660</v>
      </c>
      <c r="R2199" t="s">
        <v>2153</v>
      </c>
      <c r="S2199" s="42">
        <v>6249</v>
      </c>
      <c r="T2199" s="37">
        <v>1</v>
      </c>
      <c r="U2199" s="83">
        <v>1</v>
      </c>
      <c r="V2199" s="45">
        <f>SUMIF(ResumenCotizacion!$C:$C,E2199,ResumenCotizacion!$P:$P)</f>
        <v>0</v>
      </c>
      <c r="W2199" s="75">
        <f>IF(H2199="USD",S2199*SolCotizacion!$J$18,S2199)</f>
        <v>25792560.030000001</v>
      </c>
      <c r="X2199" s="3">
        <f>ROUND(W2199/(1-VLOOKUP("Total porcentaje:",ResumenCotizacion!$F:$H,3,0)),2)</f>
        <v>25792560.030000001</v>
      </c>
      <c r="Y2199" s="3">
        <f t="shared" si="111"/>
        <v>0</v>
      </c>
    </row>
    <row r="2200" spans="1:25" ht="14.25" x14ac:dyDescent="0.2">
      <c r="A2200" s="18" t="str">
        <f t="shared" si="109"/>
        <v>Catalogo principalOPEN VALUE ENTIDADES NO CUALIFICADASMX3-00203</v>
      </c>
      <c r="B2200" s="18" t="str">
        <f t="shared" si="110"/>
        <v>MX3-00203OPEN VALUE ENTIDADES NO CUALIFICADAS</v>
      </c>
      <c r="C2200"/>
      <c r="D2200" t="s">
        <v>122</v>
      </c>
      <c r="E2200" t="s">
        <v>3662</v>
      </c>
      <c r="F2200" s="37" t="s">
        <v>3196</v>
      </c>
      <c r="G2200" s="18" t="s">
        <v>122</v>
      </c>
      <c r="H2200" s="18" t="s">
        <v>125</v>
      </c>
      <c r="I2200" s="37" t="s">
        <v>75</v>
      </c>
      <c r="J2200" t="s">
        <v>3663</v>
      </c>
      <c r="K2200" t="s">
        <v>28</v>
      </c>
      <c r="L2200" t="s">
        <v>90</v>
      </c>
      <c r="M2200" t="s">
        <v>74</v>
      </c>
      <c r="N2200" s="37" t="s">
        <v>75</v>
      </c>
      <c r="O2200" s="37" t="s">
        <v>75</v>
      </c>
      <c r="P2200" s="37" t="s">
        <v>75</v>
      </c>
      <c r="Q2200" t="s">
        <v>3662</v>
      </c>
      <c r="R2200" t="s">
        <v>2153</v>
      </c>
      <c r="S2200" s="42">
        <v>11388</v>
      </c>
      <c r="T2200" s="37">
        <v>1</v>
      </c>
      <c r="U2200" s="83">
        <v>1</v>
      </c>
      <c r="V2200" s="45">
        <f>SUMIF(ResumenCotizacion!$C:$C,E2200,ResumenCotizacion!$P:$P)</f>
        <v>0</v>
      </c>
      <c r="W2200" s="75">
        <f>IF(H2200="USD",S2200*SolCotizacion!$J$18,S2200)</f>
        <v>47003628.359999999</v>
      </c>
      <c r="X2200" s="3">
        <f>ROUND(W2200/(1-VLOOKUP("Total porcentaje:",ResumenCotizacion!$F:$H,3,0)),2)</f>
        <v>47003628.359999999</v>
      </c>
      <c r="Y2200" s="3">
        <f t="shared" si="111"/>
        <v>0</v>
      </c>
    </row>
    <row r="2201" spans="1:25" ht="14.25" x14ac:dyDescent="0.2">
      <c r="A2201" s="18" t="str">
        <f t="shared" si="109"/>
        <v>Catalogo principalOPEN VALUE ENTIDADES NO CUALIFICADASMX3-00205</v>
      </c>
      <c r="B2201" s="18" t="str">
        <f t="shared" si="110"/>
        <v>MX3-00205OPEN VALUE ENTIDADES NO CUALIFICADAS</v>
      </c>
      <c r="C2201"/>
      <c r="D2201" t="s">
        <v>122</v>
      </c>
      <c r="E2201" t="s">
        <v>3664</v>
      </c>
      <c r="F2201" s="37" t="s">
        <v>3196</v>
      </c>
      <c r="G2201" s="18" t="s">
        <v>122</v>
      </c>
      <c r="H2201" s="18" t="s">
        <v>125</v>
      </c>
      <c r="I2201" s="37" t="s">
        <v>75</v>
      </c>
      <c r="J2201" t="s">
        <v>3665</v>
      </c>
      <c r="K2201" t="s">
        <v>28</v>
      </c>
      <c r="L2201" t="s">
        <v>90</v>
      </c>
      <c r="M2201" t="s">
        <v>74</v>
      </c>
      <c r="N2201" s="37" t="s">
        <v>75</v>
      </c>
      <c r="O2201" s="37" t="s">
        <v>75</v>
      </c>
      <c r="P2201" s="37" t="s">
        <v>75</v>
      </c>
      <c r="Q2201" t="s">
        <v>3664</v>
      </c>
      <c r="R2201" t="s">
        <v>2153</v>
      </c>
      <c r="S2201" s="42">
        <v>10070</v>
      </c>
      <c r="T2201" s="37">
        <v>1</v>
      </c>
      <c r="U2201" s="83">
        <v>1</v>
      </c>
      <c r="V2201" s="45">
        <f>SUMIF(ResumenCotizacion!$C:$C,E2201,ResumenCotizacion!$P:$P)</f>
        <v>0</v>
      </c>
      <c r="W2201" s="75">
        <f>IF(H2201="USD",S2201*SolCotizacion!$J$18,S2201)</f>
        <v>41563622.900000006</v>
      </c>
      <c r="X2201" s="3">
        <f>ROUND(W2201/(1-VLOOKUP("Total porcentaje:",ResumenCotizacion!$F:$H,3,0)),2)</f>
        <v>41563622.899999999</v>
      </c>
      <c r="Y2201" s="3">
        <f t="shared" si="111"/>
        <v>0</v>
      </c>
    </row>
    <row r="2202" spans="1:25" ht="14.25" x14ac:dyDescent="0.2">
      <c r="A2202" s="18" t="str">
        <f t="shared" si="109"/>
        <v>Catalogo principalOPEN VALUE ENTIDADES NO CUALIFICADASNH3-00297</v>
      </c>
      <c r="B2202" s="18" t="str">
        <f t="shared" si="110"/>
        <v>NH3-00297OPEN VALUE ENTIDADES NO CUALIFICADAS</v>
      </c>
      <c r="C2202"/>
      <c r="D2202" t="s">
        <v>122</v>
      </c>
      <c r="E2202" t="s">
        <v>3666</v>
      </c>
      <c r="F2202" s="37" t="s">
        <v>3196</v>
      </c>
      <c r="G2202" s="18" t="s">
        <v>122</v>
      </c>
      <c r="H2202" s="18" t="s">
        <v>125</v>
      </c>
      <c r="I2202" s="37" t="s">
        <v>75</v>
      </c>
      <c r="J2202" t="s">
        <v>3667</v>
      </c>
      <c r="K2202" t="s">
        <v>28</v>
      </c>
      <c r="L2202" t="s">
        <v>90</v>
      </c>
      <c r="M2202" t="s">
        <v>74</v>
      </c>
      <c r="N2202" s="37" t="s">
        <v>75</v>
      </c>
      <c r="O2202" s="37" t="s">
        <v>75</v>
      </c>
      <c r="P2202" s="37" t="s">
        <v>75</v>
      </c>
      <c r="Q2202" t="s">
        <v>3666</v>
      </c>
      <c r="R2202" t="s">
        <v>2153</v>
      </c>
      <c r="S2202" s="42">
        <v>186</v>
      </c>
      <c r="T2202" s="37">
        <v>1</v>
      </c>
      <c r="U2202" s="83">
        <v>1</v>
      </c>
      <c r="V2202" s="45">
        <f>SUMIF(ResumenCotizacion!$C:$C,E2202,ResumenCotizacion!$P:$P)</f>
        <v>0</v>
      </c>
      <c r="W2202" s="75">
        <f>IF(H2202="USD",S2202*SolCotizacion!$J$18,S2202)</f>
        <v>767709.42</v>
      </c>
      <c r="X2202" s="3">
        <f>ROUND(W2202/(1-VLOOKUP("Total porcentaje:",ResumenCotizacion!$F:$H,3,0)),2)</f>
        <v>767709.42</v>
      </c>
      <c r="Y2202" s="3">
        <f t="shared" si="111"/>
        <v>0</v>
      </c>
    </row>
    <row r="2203" spans="1:25" ht="14.25" x14ac:dyDescent="0.2">
      <c r="A2203" s="18" t="str">
        <f t="shared" si="109"/>
        <v>Catalogo principalOPEN VALUE ENTIDADES NO CUALIFICADASNH3-00299</v>
      </c>
      <c r="B2203" s="18" t="str">
        <f t="shared" si="110"/>
        <v>NH3-00299OPEN VALUE ENTIDADES NO CUALIFICADAS</v>
      </c>
      <c r="C2203"/>
      <c r="D2203" t="s">
        <v>122</v>
      </c>
      <c r="E2203" t="s">
        <v>3668</v>
      </c>
      <c r="F2203" s="37" t="s">
        <v>3196</v>
      </c>
      <c r="G2203" s="18" t="s">
        <v>122</v>
      </c>
      <c r="H2203" s="18" t="s">
        <v>125</v>
      </c>
      <c r="I2203" s="37" t="s">
        <v>75</v>
      </c>
      <c r="J2203" t="s">
        <v>3669</v>
      </c>
      <c r="K2203" t="s">
        <v>28</v>
      </c>
      <c r="L2203" t="s">
        <v>90</v>
      </c>
      <c r="M2203" t="s">
        <v>74</v>
      </c>
      <c r="N2203" s="37" t="s">
        <v>75</v>
      </c>
      <c r="O2203" s="37" t="s">
        <v>75</v>
      </c>
      <c r="P2203" s="37" t="s">
        <v>75</v>
      </c>
      <c r="Q2203" t="s">
        <v>3668</v>
      </c>
      <c r="R2203" t="s">
        <v>2153</v>
      </c>
      <c r="S2203" s="42">
        <v>240</v>
      </c>
      <c r="T2203" s="37">
        <v>1</v>
      </c>
      <c r="U2203" s="83">
        <v>1</v>
      </c>
      <c r="V2203" s="45">
        <f>SUMIF(ResumenCotizacion!$C:$C,E2203,ResumenCotizacion!$P:$P)</f>
        <v>0</v>
      </c>
      <c r="W2203" s="75">
        <f>IF(H2203="USD",S2203*SolCotizacion!$J$18,S2203)</f>
        <v>990592.8</v>
      </c>
      <c r="X2203" s="3">
        <f>ROUND(W2203/(1-VLOOKUP("Total porcentaje:",ResumenCotizacion!$F:$H,3,0)),2)</f>
        <v>990592.8</v>
      </c>
      <c r="Y2203" s="3">
        <f t="shared" si="111"/>
        <v>0</v>
      </c>
    </row>
    <row r="2204" spans="1:25" ht="14.25" x14ac:dyDescent="0.2">
      <c r="A2204" s="18" t="str">
        <f t="shared" si="109"/>
        <v>Catalogo principalOPEN VALUE ENTIDADES NO CUALIFICADASNH3-00301</v>
      </c>
      <c r="B2204" s="18" t="str">
        <f t="shared" si="110"/>
        <v>NH3-00301OPEN VALUE ENTIDADES NO CUALIFICADAS</v>
      </c>
      <c r="C2204"/>
      <c r="D2204" t="s">
        <v>122</v>
      </c>
      <c r="E2204" t="s">
        <v>3670</v>
      </c>
      <c r="F2204" s="37" t="s">
        <v>3196</v>
      </c>
      <c r="G2204" s="18" t="s">
        <v>122</v>
      </c>
      <c r="H2204" s="18" t="s">
        <v>125</v>
      </c>
      <c r="I2204" s="37" t="s">
        <v>75</v>
      </c>
      <c r="J2204" t="s">
        <v>3671</v>
      </c>
      <c r="K2204" t="s">
        <v>28</v>
      </c>
      <c r="L2204" t="s">
        <v>90</v>
      </c>
      <c r="M2204" t="s">
        <v>74</v>
      </c>
      <c r="N2204" s="37" t="s">
        <v>75</v>
      </c>
      <c r="O2204" s="37" t="s">
        <v>75</v>
      </c>
      <c r="P2204" s="37" t="s">
        <v>75</v>
      </c>
      <c r="Q2204" t="s">
        <v>3670</v>
      </c>
      <c r="R2204" t="s">
        <v>2153</v>
      </c>
      <c r="S2204" s="42">
        <v>81</v>
      </c>
      <c r="T2204" s="37">
        <v>1</v>
      </c>
      <c r="U2204" s="83">
        <v>1</v>
      </c>
      <c r="V2204" s="45">
        <f>SUMIF(ResumenCotizacion!$C:$C,E2204,ResumenCotizacion!$P:$P)</f>
        <v>0</v>
      </c>
      <c r="W2204" s="75">
        <f>IF(H2204="USD",S2204*SolCotizacion!$J$18,S2204)</f>
        <v>334325.07</v>
      </c>
      <c r="X2204" s="3">
        <f>ROUND(W2204/(1-VLOOKUP("Total porcentaje:",ResumenCotizacion!$F:$H,3,0)),2)</f>
        <v>334325.07</v>
      </c>
      <c r="Y2204" s="3">
        <f t="shared" si="111"/>
        <v>0</v>
      </c>
    </row>
    <row r="2205" spans="1:25" ht="14.25" x14ac:dyDescent="0.2">
      <c r="A2205" s="18" t="str">
        <f t="shared" si="109"/>
        <v>Catalogo principalOPEN VALUE ENTIDADES NO CUALIFICADASNH3-00303</v>
      </c>
      <c r="B2205" s="18" t="str">
        <f t="shared" si="110"/>
        <v>NH3-00303OPEN VALUE ENTIDADES NO CUALIFICADAS</v>
      </c>
      <c r="C2205"/>
      <c r="D2205" t="s">
        <v>122</v>
      </c>
      <c r="E2205" t="s">
        <v>3672</v>
      </c>
      <c r="F2205" s="37" t="s">
        <v>3196</v>
      </c>
      <c r="G2205" s="18" t="s">
        <v>122</v>
      </c>
      <c r="H2205" s="18" t="s">
        <v>125</v>
      </c>
      <c r="I2205" s="37" t="s">
        <v>75</v>
      </c>
      <c r="J2205" t="s">
        <v>3673</v>
      </c>
      <c r="K2205" t="s">
        <v>28</v>
      </c>
      <c r="L2205" t="s">
        <v>90</v>
      </c>
      <c r="M2205" t="s">
        <v>74</v>
      </c>
      <c r="N2205" s="37" t="s">
        <v>75</v>
      </c>
      <c r="O2205" s="37" t="s">
        <v>75</v>
      </c>
      <c r="P2205" s="37" t="s">
        <v>75</v>
      </c>
      <c r="Q2205" t="s">
        <v>3672</v>
      </c>
      <c r="R2205" t="s">
        <v>2153</v>
      </c>
      <c r="S2205" s="42">
        <v>105</v>
      </c>
      <c r="T2205" s="37">
        <v>1</v>
      </c>
      <c r="U2205" s="83">
        <v>1</v>
      </c>
      <c r="V2205" s="45">
        <f>SUMIF(ResumenCotizacion!$C:$C,E2205,ResumenCotizacion!$P:$P)</f>
        <v>0</v>
      </c>
      <c r="W2205" s="75">
        <f>IF(H2205="USD",S2205*SolCotizacion!$J$18,S2205)</f>
        <v>433384.35000000003</v>
      </c>
      <c r="X2205" s="3">
        <f>ROUND(W2205/(1-VLOOKUP("Total porcentaje:",ResumenCotizacion!$F:$H,3,0)),2)</f>
        <v>433384.35</v>
      </c>
      <c r="Y2205" s="3">
        <f t="shared" si="111"/>
        <v>0</v>
      </c>
    </row>
    <row r="2206" spans="1:25" ht="14.25" x14ac:dyDescent="0.2">
      <c r="A2206" s="18" t="str">
        <f t="shared" si="109"/>
        <v>Catalogo principalOPEN VALUE ENTIDADES NO CUALIFICADASNK7-00020</v>
      </c>
      <c r="B2206" s="18" t="str">
        <f t="shared" si="110"/>
        <v>NK7-00020OPEN VALUE ENTIDADES NO CUALIFICADAS</v>
      </c>
      <c r="C2206"/>
      <c r="D2206" t="s">
        <v>122</v>
      </c>
      <c r="E2206" t="s">
        <v>3674</v>
      </c>
      <c r="F2206" s="37" t="s">
        <v>3196</v>
      </c>
      <c r="G2206" s="18" t="s">
        <v>122</v>
      </c>
      <c r="H2206" s="18" t="s">
        <v>125</v>
      </c>
      <c r="I2206" s="37" t="s">
        <v>75</v>
      </c>
      <c r="J2206" t="s">
        <v>3675</v>
      </c>
      <c r="K2206" t="s">
        <v>28</v>
      </c>
      <c r="L2206" t="s">
        <v>90</v>
      </c>
      <c r="M2206" t="s">
        <v>74</v>
      </c>
      <c r="N2206" s="37" t="s">
        <v>75</v>
      </c>
      <c r="O2206" s="37" t="s">
        <v>75</v>
      </c>
      <c r="P2206" s="37" t="s">
        <v>75</v>
      </c>
      <c r="Q2206" t="s">
        <v>3674</v>
      </c>
      <c r="R2206" t="s">
        <v>2153</v>
      </c>
      <c r="S2206" s="42">
        <v>42</v>
      </c>
      <c r="T2206" s="37">
        <v>1</v>
      </c>
      <c r="U2206" s="83">
        <v>1</v>
      </c>
      <c r="V2206" s="45">
        <f>SUMIF(ResumenCotizacion!$C:$C,E2206,ResumenCotizacion!$P:$P)</f>
        <v>0</v>
      </c>
      <c r="W2206" s="75">
        <f>IF(H2206="USD",S2206*SolCotizacion!$J$18,S2206)</f>
        <v>173353.74000000002</v>
      </c>
      <c r="X2206" s="3">
        <f>ROUND(W2206/(1-VLOOKUP("Total porcentaje:",ResumenCotizacion!$F:$H,3,0)),2)</f>
        <v>173353.74</v>
      </c>
      <c r="Y2206" s="3">
        <f t="shared" si="111"/>
        <v>0</v>
      </c>
    </row>
    <row r="2207" spans="1:25" ht="14.25" x14ac:dyDescent="0.2">
      <c r="A2207" s="18" t="str">
        <f t="shared" si="109"/>
        <v>Catalogo principalOPEN VALUE ENTIDADES NO CUALIFICADASNK7-00022</v>
      </c>
      <c r="B2207" s="18" t="str">
        <f t="shared" si="110"/>
        <v>NK7-00022OPEN VALUE ENTIDADES NO CUALIFICADAS</v>
      </c>
      <c r="C2207"/>
      <c r="D2207" t="s">
        <v>122</v>
      </c>
      <c r="E2207" t="s">
        <v>3676</v>
      </c>
      <c r="F2207" s="37" t="s">
        <v>3196</v>
      </c>
      <c r="G2207" s="18" t="s">
        <v>122</v>
      </c>
      <c r="H2207" s="18" t="s">
        <v>125</v>
      </c>
      <c r="I2207" s="37" t="s">
        <v>75</v>
      </c>
      <c r="J2207" t="s">
        <v>3677</v>
      </c>
      <c r="K2207" t="s">
        <v>28</v>
      </c>
      <c r="L2207" t="s">
        <v>90</v>
      </c>
      <c r="M2207" t="s">
        <v>74</v>
      </c>
      <c r="N2207" s="37" t="s">
        <v>75</v>
      </c>
      <c r="O2207" s="37" t="s">
        <v>75</v>
      </c>
      <c r="P2207" s="37" t="s">
        <v>75</v>
      </c>
      <c r="Q2207" t="s">
        <v>3676</v>
      </c>
      <c r="R2207" t="s">
        <v>2153</v>
      </c>
      <c r="S2207" s="42">
        <v>18</v>
      </c>
      <c r="T2207" s="37">
        <v>1</v>
      </c>
      <c r="U2207" s="83">
        <v>1</v>
      </c>
      <c r="V2207" s="45">
        <f>SUMIF(ResumenCotizacion!$C:$C,E2207,ResumenCotizacion!$P:$P)</f>
        <v>0</v>
      </c>
      <c r="W2207" s="75">
        <f>IF(H2207="USD",S2207*SolCotizacion!$J$18,S2207)</f>
        <v>74294.460000000006</v>
      </c>
      <c r="X2207" s="3">
        <f>ROUND(W2207/(1-VLOOKUP("Total porcentaje:",ResumenCotizacion!$F:$H,3,0)),2)</f>
        <v>74294.460000000006</v>
      </c>
      <c r="Y2207" s="3">
        <f t="shared" si="111"/>
        <v>0</v>
      </c>
    </row>
    <row r="2208" spans="1:25" ht="14.25" x14ac:dyDescent="0.2">
      <c r="A2208" s="18" t="str">
        <f t="shared" si="109"/>
        <v>Catalogo principalOPEN VALUE ENTIDADES NO CUALIFICADASNMG-00001</v>
      </c>
      <c r="B2208" s="18" t="str">
        <f t="shared" si="110"/>
        <v>NMG-00001OPEN VALUE ENTIDADES NO CUALIFICADAS</v>
      </c>
      <c r="C2208"/>
      <c r="D2208" t="s">
        <v>122</v>
      </c>
      <c r="E2208" t="s">
        <v>3678</v>
      </c>
      <c r="F2208" s="37" t="s">
        <v>3196</v>
      </c>
      <c r="G2208" s="18" t="s">
        <v>122</v>
      </c>
      <c r="H2208" s="18" t="s">
        <v>125</v>
      </c>
      <c r="I2208" s="37" t="s">
        <v>75</v>
      </c>
      <c r="J2208" t="s">
        <v>3679</v>
      </c>
      <c r="K2208" t="s">
        <v>28</v>
      </c>
      <c r="L2208" t="s">
        <v>90</v>
      </c>
      <c r="M2208" t="s">
        <v>74</v>
      </c>
      <c r="N2208" s="37" t="s">
        <v>75</v>
      </c>
      <c r="O2208" s="37" t="s">
        <v>75</v>
      </c>
      <c r="P2208" s="37" t="s">
        <v>75</v>
      </c>
      <c r="Q2208" t="s">
        <v>3678</v>
      </c>
      <c r="R2208" t="s">
        <v>76</v>
      </c>
      <c r="S2208" s="42">
        <v>2.7</v>
      </c>
      <c r="T2208" s="37">
        <v>1</v>
      </c>
      <c r="U2208" s="83">
        <v>1</v>
      </c>
      <c r="V2208" s="45">
        <f>SUMIF(ResumenCotizacion!$C:$C,E2208,ResumenCotizacion!$P:$P)</f>
        <v>0</v>
      </c>
      <c r="W2208" s="75">
        <f>IF(H2208="USD",S2208*SolCotizacion!$J$18,S2208)</f>
        <v>11144.169000000002</v>
      </c>
      <c r="X2208" s="3">
        <f>ROUND(W2208/(1-VLOOKUP("Total porcentaje:",ResumenCotizacion!$F:$H,3,0)),2)</f>
        <v>11144.17</v>
      </c>
      <c r="Y2208" s="3">
        <f t="shared" si="111"/>
        <v>0</v>
      </c>
    </row>
    <row r="2209" spans="1:25" ht="14.25" x14ac:dyDescent="0.2">
      <c r="A2209" s="18" t="str">
        <f t="shared" si="109"/>
        <v>Catalogo principalOPEN VALUE ENTIDADES NO CUALIFICADASP71-07119</v>
      </c>
      <c r="B2209" s="18" t="str">
        <f t="shared" si="110"/>
        <v>P71-07119OPEN VALUE ENTIDADES NO CUALIFICADAS</v>
      </c>
      <c r="C2209"/>
      <c r="D2209" t="s">
        <v>122</v>
      </c>
      <c r="E2209" t="s">
        <v>3680</v>
      </c>
      <c r="F2209" s="37" t="s">
        <v>3196</v>
      </c>
      <c r="G2209" s="18" t="s">
        <v>122</v>
      </c>
      <c r="H2209" s="18" t="s">
        <v>125</v>
      </c>
      <c r="I2209" s="37" t="s">
        <v>75</v>
      </c>
      <c r="J2209" t="s">
        <v>3681</v>
      </c>
      <c r="K2209" t="s">
        <v>28</v>
      </c>
      <c r="L2209" t="s">
        <v>90</v>
      </c>
      <c r="M2209" t="s">
        <v>74</v>
      </c>
      <c r="N2209" s="37" t="s">
        <v>75</v>
      </c>
      <c r="O2209" s="37" t="s">
        <v>75</v>
      </c>
      <c r="P2209" s="37" t="s">
        <v>75</v>
      </c>
      <c r="Q2209" t="s">
        <v>3680</v>
      </c>
      <c r="R2209" t="s">
        <v>2153</v>
      </c>
      <c r="S2209" s="42">
        <v>10198</v>
      </c>
      <c r="T2209" s="37">
        <v>1</v>
      </c>
      <c r="U2209" s="83">
        <v>1</v>
      </c>
      <c r="V2209" s="45">
        <f>SUMIF(ResumenCotizacion!$C:$C,E2209,ResumenCotizacion!$P:$P)</f>
        <v>0</v>
      </c>
      <c r="W2209" s="75">
        <f>IF(H2209="USD",S2209*SolCotizacion!$J$18,S2209)</f>
        <v>42091939.060000002</v>
      </c>
      <c r="X2209" s="3">
        <f>ROUND(W2209/(1-VLOOKUP("Total porcentaje:",ResumenCotizacion!$F:$H,3,0)),2)</f>
        <v>42091939.060000002</v>
      </c>
      <c r="Y2209" s="3">
        <f t="shared" si="111"/>
        <v>0</v>
      </c>
    </row>
    <row r="2210" spans="1:25" ht="14.25" x14ac:dyDescent="0.2">
      <c r="A2210" s="18" t="str">
        <f t="shared" si="109"/>
        <v>Catalogo principalOPEN VALUE ENTIDADES NO CUALIFICADASPGI-00252</v>
      </c>
      <c r="B2210" s="18" t="str">
        <f t="shared" si="110"/>
        <v>PGI-00252OPEN VALUE ENTIDADES NO CUALIFICADAS</v>
      </c>
      <c r="C2210"/>
      <c r="D2210" t="s">
        <v>122</v>
      </c>
      <c r="E2210" t="s">
        <v>3682</v>
      </c>
      <c r="F2210" s="37" t="s">
        <v>3196</v>
      </c>
      <c r="G2210" s="18" t="s">
        <v>122</v>
      </c>
      <c r="H2210" s="18" t="s">
        <v>125</v>
      </c>
      <c r="I2210" s="37" t="s">
        <v>75</v>
      </c>
      <c r="J2210" t="s">
        <v>3683</v>
      </c>
      <c r="K2210" t="s">
        <v>28</v>
      </c>
      <c r="L2210" t="s">
        <v>90</v>
      </c>
      <c r="M2210" t="s">
        <v>74</v>
      </c>
      <c r="N2210" s="37" t="s">
        <v>75</v>
      </c>
      <c r="O2210" s="37" t="s">
        <v>75</v>
      </c>
      <c r="P2210" s="37" t="s">
        <v>75</v>
      </c>
      <c r="Q2210" t="s">
        <v>3682</v>
      </c>
      <c r="R2210" t="s">
        <v>2153</v>
      </c>
      <c r="S2210" s="42">
        <v>171</v>
      </c>
      <c r="T2210" s="37">
        <v>1</v>
      </c>
      <c r="U2210" s="83">
        <v>1</v>
      </c>
      <c r="V2210" s="45">
        <f>SUMIF(ResumenCotizacion!$C:$C,E2210,ResumenCotizacion!$P:$P)</f>
        <v>0</v>
      </c>
      <c r="W2210" s="75">
        <f>IF(H2210="USD",S2210*SolCotizacion!$J$18,S2210)</f>
        <v>705797.37</v>
      </c>
      <c r="X2210" s="3">
        <f>ROUND(W2210/(1-VLOOKUP("Total porcentaje:",ResumenCotizacion!$F:$H,3,0)),2)</f>
        <v>705797.37</v>
      </c>
      <c r="Y2210" s="3">
        <f t="shared" si="111"/>
        <v>0</v>
      </c>
    </row>
    <row r="2211" spans="1:25" ht="14.25" x14ac:dyDescent="0.2">
      <c r="A2211" s="18" t="str">
        <f t="shared" si="109"/>
        <v>Catalogo principalOPEN VALUE ENTIDADES NO CUALIFICADASPGI-00254</v>
      </c>
      <c r="B2211" s="18" t="str">
        <f t="shared" si="110"/>
        <v>PGI-00254OPEN VALUE ENTIDADES NO CUALIFICADAS</v>
      </c>
      <c r="C2211"/>
      <c r="D2211" t="s">
        <v>122</v>
      </c>
      <c r="E2211" t="s">
        <v>3684</v>
      </c>
      <c r="F2211" s="37" t="s">
        <v>3196</v>
      </c>
      <c r="G2211" s="18" t="s">
        <v>122</v>
      </c>
      <c r="H2211" s="18" t="s">
        <v>125</v>
      </c>
      <c r="I2211" s="37" t="s">
        <v>75</v>
      </c>
      <c r="J2211" t="s">
        <v>3685</v>
      </c>
      <c r="K2211" t="s">
        <v>28</v>
      </c>
      <c r="L2211" t="s">
        <v>90</v>
      </c>
      <c r="M2211" t="s">
        <v>74</v>
      </c>
      <c r="N2211" s="37" t="s">
        <v>75</v>
      </c>
      <c r="O2211" s="37" t="s">
        <v>75</v>
      </c>
      <c r="P2211" s="37" t="s">
        <v>75</v>
      </c>
      <c r="Q2211" t="s">
        <v>3684</v>
      </c>
      <c r="R2211" t="s">
        <v>2153</v>
      </c>
      <c r="S2211" s="42">
        <v>219</v>
      </c>
      <c r="T2211" s="37">
        <v>1</v>
      </c>
      <c r="U2211" s="83">
        <v>1</v>
      </c>
      <c r="V2211" s="45">
        <f>SUMIF(ResumenCotizacion!$C:$C,E2211,ResumenCotizacion!$P:$P)</f>
        <v>0</v>
      </c>
      <c r="W2211" s="75">
        <f>IF(H2211="USD",S2211*SolCotizacion!$J$18,S2211)</f>
        <v>903915.93</v>
      </c>
      <c r="X2211" s="3">
        <f>ROUND(W2211/(1-VLOOKUP("Total porcentaje:",ResumenCotizacion!$F:$H,3,0)),2)</f>
        <v>903915.93</v>
      </c>
      <c r="Y2211" s="3">
        <f t="shared" si="111"/>
        <v>0</v>
      </c>
    </row>
    <row r="2212" spans="1:25" ht="14.25" x14ac:dyDescent="0.2">
      <c r="A2212" s="18" t="str">
        <f t="shared" si="109"/>
        <v>Catalogo principalOPEN VALUE ENTIDADES NO CUALIFICADASPGI-00256</v>
      </c>
      <c r="B2212" s="18" t="str">
        <f t="shared" si="110"/>
        <v>PGI-00256OPEN VALUE ENTIDADES NO CUALIFICADAS</v>
      </c>
      <c r="C2212"/>
      <c r="D2212" t="s">
        <v>122</v>
      </c>
      <c r="E2212" t="s">
        <v>3686</v>
      </c>
      <c r="F2212" s="37" t="s">
        <v>3196</v>
      </c>
      <c r="G2212" s="18" t="s">
        <v>122</v>
      </c>
      <c r="H2212" s="18" t="s">
        <v>125</v>
      </c>
      <c r="I2212" s="37" t="s">
        <v>75</v>
      </c>
      <c r="J2212" t="s">
        <v>3687</v>
      </c>
      <c r="K2212" t="s">
        <v>28</v>
      </c>
      <c r="L2212" t="s">
        <v>90</v>
      </c>
      <c r="M2212" t="s">
        <v>74</v>
      </c>
      <c r="N2212" s="37" t="s">
        <v>75</v>
      </c>
      <c r="O2212" s="37" t="s">
        <v>75</v>
      </c>
      <c r="P2212" s="37" t="s">
        <v>75</v>
      </c>
      <c r="Q2212" t="s">
        <v>3686</v>
      </c>
      <c r="R2212" t="s">
        <v>2153</v>
      </c>
      <c r="S2212" s="42">
        <v>114</v>
      </c>
      <c r="T2212" s="37">
        <v>1</v>
      </c>
      <c r="U2212" s="83">
        <v>1</v>
      </c>
      <c r="V2212" s="45">
        <f>SUMIF(ResumenCotizacion!$C:$C,E2212,ResumenCotizacion!$P:$P)</f>
        <v>0</v>
      </c>
      <c r="W2212" s="75">
        <f>IF(H2212="USD",S2212*SolCotizacion!$J$18,S2212)</f>
        <v>470531.58</v>
      </c>
      <c r="X2212" s="3">
        <f>ROUND(W2212/(1-VLOOKUP("Total porcentaje:",ResumenCotizacion!$F:$H,3,0)),2)</f>
        <v>470531.58</v>
      </c>
      <c r="Y2212" s="3">
        <f t="shared" si="111"/>
        <v>0</v>
      </c>
    </row>
    <row r="2213" spans="1:25" ht="14.25" x14ac:dyDescent="0.2">
      <c r="A2213" s="18" t="str">
        <f t="shared" si="109"/>
        <v>Catalogo principalOPEN VALUE ENTIDADES NO CUALIFICADASPGI-00258</v>
      </c>
      <c r="B2213" s="18" t="str">
        <f t="shared" si="110"/>
        <v>PGI-00258OPEN VALUE ENTIDADES NO CUALIFICADAS</v>
      </c>
      <c r="C2213"/>
      <c r="D2213" t="s">
        <v>122</v>
      </c>
      <c r="E2213" t="s">
        <v>3688</v>
      </c>
      <c r="F2213" s="37" t="s">
        <v>3196</v>
      </c>
      <c r="G2213" s="18" t="s">
        <v>122</v>
      </c>
      <c r="H2213" s="18" t="s">
        <v>125</v>
      </c>
      <c r="I2213" s="37" t="s">
        <v>75</v>
      </c>
      <c r="J2213" t="s">
        <v>3689</v>
      </c>
      <c r="K2213" t="s">
        <v>28</v>
      </c>
      <c r="L2213" t="s">
        <v>90</v>
      </c>
      <c r="M2213" t="s">
        <v>74</v>
      </c>
      <c r="N2213" s="37" t="s">
        <v>75</v>
      </c>
      <c r="O2213" s="37" t="s">
        <v>75</v>
      </c>
      <c r="P2213" s="37" t="s">
        <v>75</v>
      </c>
      <c r="Q2213" t="s">
        <v>3688</v>
      </c>
      <c r="R2213" t="s">
        <v>2153</v>
      </c>
      <c r="S2213" s="42">
        <v>144</v>
      </c>
      <c r="T2213" s="37">
        <v>1</v>
      </c>
      <c r="U2213" s="83">
        <v>1</v>
      </c>
      <c r="V2213" s="45">
        <f>SUMIF(ResumenCotizacion!$C:$C,E2213,ResumenCotizacion!$P:$P)</f>
        <v>0</v>
      </c>
      <c r="W2213" s="75">
        <f>IF(H2213="USD",S2213*SolCotizacion!$J$18,S2213)</f>
        <v>594355.68000000005</v>
      </c>
      <c r="X2213" s="3">
        <f>ROUND(W2213/(1-VLOOKUP("Total porcentaje:",ResumenCotizacion!$F:$H,3,0)),2)</f>
        <v>594355.68000000005</v>
      </c>
      <c r="Y2213" s="3">
        <f t="shared" si="111"/>
        <v>0</v>
      </c>
    </row>
    <row r="2214" spans="1:25" ht="14.25" x14ac:dyDescent="0.2">
      <c r="A2214" s="18" t="str">
        <f t="shared" si="109"/>
        <v>Catalogo principalOPEN VALUE ENTIDADES NO CUALIFICADASPL7-00015</v>
      </c>
      <c r="B2214" s="18" t="str">
        <f t="shared" si="110"/>
        <v>PL7-00015OPEN VALUE ENTIDADES NO CUALIFICADAS</v>
      </c>
      <c r="C2214"/>
      <c r="D2214" t="s">
        <v>122</v>
      </c>
      <c r="E2214" t="s">
        <v>3690</v>
      </c>
      <c r="F2214" s="37" t="s">
        <v>3196</v>
      </c>
      <c r="G2214" s="18" t="s">
        <v>122</v>
      </c>
      <c r="H2214" s="18" t="s">
        <v>125</v>
      </c>
      <c r="I2214" s="37" t="s">
        <v>75</v>
      </c>
      <c r="J2214" t="s">
        <v>3691</v>
      </c>
      <c r="K2214" t="s">
        <v>28</v>
      </c>
      <c r="L2214" t="s">
        <v>90</v>
      </c>
      <c r="M2214" t="s">
        <v>74</v>
      </c>
      <c r="N2214" s="37" t="s">
        <v>75</v>
      </c>
      <c r="O2214" s="37" t="s">
        <v>75</v>
      </c>
      <c r="P2214" s="37" t="s">
        <v>75</v>
      </c>
      <c r="Q2214" t="s">
        <v>3690</v>
      </c>
      <c r="R2214" t="s">
        <v>2153</v>
      </c>
      <c r="S2214" s="42">
        <v>40704</v>
      </c>
      <c r="T2214" s="37">
        <v>1</v>
      </c>
      <c r="U2214" s="83">
        <v>1</v>
      </c>
      <c r="V2214" s="45">
        <f>SUMIF(ResumenCotizacion!$C:$C,E2214,ResumenCotizacion!$P:$P)</f>
        <v>0</v>
      </c>
      <c r="W2214" s="75">
        <f>IF(H2214="USD",S2214*SolCotizacion!$J$18,S2214)</f>
        <v>168004538.88000003</v>
      </c>
      <c r="X2214" s="3">
        <f>ROUND(W2214/(1-VLOOKUP("Total porcentaje:",ResumenCotizacion!$F:$H,3,0)),2)</f>
        <v>168004538.88</v>
      </c>
      <c r="Y2214" s="3">
        <f t="shared" si="111"/>
        <v>0</v>
      </c>
    </row>
    <row r="2215" spans="1:25" ht="14.25" x14ac:dyDescent="0.2">
      <c r="A2215" s="18" t="str">
        <f t="shared" si="109"/>
        <v>Catalogo principalOPEN VALUE ENTIDADES NO CUALIFICADASPL7-00017</v>
      </c>
      <c r="B2215" s="18" t="str">
        <f t="shared" si="110"/>
        <v>PL7-00017OPEN VALUE ENTIDADES NO CUALIFICADAS</v>
      </c>
      <c r="C2215"/>
      <c r="D2215" t="s">
        <v>122</v>
      </c>
      <c r="E2215" t="s">
        <v>3692</v>
      </c>
      <c r="F2215" s="37" t="s">
        <v>3196</v>
      </c>
      <c r="G2215" s="18" t="s">
        <v>122</v>
      </c>
      <c r="H2215" s="18" t="s">
        <v>125</v>
      </c>
      <c r="I2215" s="37" t="s">
        <v>75</v>
      </c>
      <c r="J2215" t="s">
        <v>3693</v>
      </c>
      <c r="K2215" t="s">
        <v>28</v>
      </c>
      <c r="L2215" t="s">
        <v>90</v>
      </c>
      <c r="M2215" t="s">
        <v>74</v>
      </c>
      <c r="N2215" s="37" t="s">
        <v>75</v>
      </c>
      <c r="O2215" s="37" t="s">
        <v>75</v>
      </c>
      <c r="P2215" s="37" t="s">
        <v>75</v>
      </c>
      <c r="Q2215" t="s">
        <v>3692</v>
      </c>
      <c r="R2215" t="s">
        <v>2153</v>
      </c>
      <c r="S2215" s="42">
        <v>17445</v>
      </c>
      <c r="T2215" s="37">
        <v>1</v>
      </c>
      <c r="U2215" s="83">
        <v>1</v>
      </c>
      <c r="V2215" s="45">
        <f>SUMIF(ResumenCotizacion!$C:$C,E2215,ResumenCotizacion!$P:$P)</f>
        <v>0</v>
      </c>
      <c r="W2215" s="75">
        <f>IF(H2215="USD",S2215*SolCotizacion!$J$18,S2215)</f>
        <v>72003714.150000006</v>
      </c>
      <c r="X2215" s="3">
        <f>ROUND(W2215/(1-VLOOKUP("Total porcentaje:",ResumenCotizacion!$F:$H,3,0)),2)</f>
        <v>72003714.150000006</v>
      </c>
      <c r="Y2215" s="3">
        <f t="shared" si="111"/>
        <v>0</v>
      </c>
    </row>
    <row r="2216" spans="1:25" ht="14.25" x14ac:dyDescent="0.2">
      <c r="A2216" s="18" t="str">
        <f t="shared" si="109"/>
        <v>Catalogo principalOPEN VALUE ENTIDADES NO CUALIFICADASPQR-00001</v>
      </c>
      <c r="B2216" s="18" t="str">
        <f t="shared" si="110"/>
        <v>PQR-00001OPEN VALUE ENTIDADES NO CUALIFICADAS</v>
      </c>
      <c r="C2216"/>
      <c r="D2216" t="s">
        <v>122</v>
      </c>
      <c r="E2216" t="s">
        <v>3694</v>
      </c>
      <c r="F2216" s="37" t="s">
        <v>3196</v>
      </c>
      <c r="G2216" s="18" t="s">
        <v>122</v>
      </c>
      <c r="H2216" s="18" t="s">
        <v>125</v>
      </c>
      <c r="I2216" s="37" t="s">
        <v>75</v>
      </c>
      <c r="J2216" t="s">
        <v>3695</v>
      </c>
      <c r="K2216" t="s">
        <v>28</v>
      </c>
      <c r="L2216" t="s">
        <v>90</v>
      </c>
      <c r="M2216" t="s">
        <v>74</v>
      </c>
      <c r="N2216" s="37" t="s">
        <v>75</v>
      </c>
      <c r="O2216" s="37" t="s">
        <v>75</v>
      </c>
      <c r="P2216" s="37" t="s">
        <v>75</v>
      </c>
      <c r="Q2216" t="s">
        <v>3694</v>
      </c>
      <c r="R2216" t="s">
        <v>76</v>
      </c>
      <c r="S2216" s="42">
        <v>748</v>
      </c>
      <c r="T2216" s="37">
        <v>1</v>
      </c>
      <c r="U2216" s="83">
        <v>1</v>
      </c>
      <c r="V2216" s="45">
        <f>SUMIF(ResumenCotizacion!$C:$C,E2216,ResumenCotizacion!$P:$P)</f>
        <v>0</v>
      </c>
      <c r="W2216" s="75">
        <f>IF(H2216="USD",S2216*SolCotizacion!$J$18,S2216)</f>
        <v>3087347.56</v>
      </c>
      <c r="X2216" s="3">
        <f>ROUND(W2216/(1-VLOOKUP("Total porcentaje:",ResumenCotizacion!$F:$H,3,0)),2)</f>
        <v>3087347.56</v>
      </c>
      <c r="Y2216" s="3">
        <f t="shared" si="111"/>
        <v>0</v>
      </c>
    </row>
    <row r="2217" spans="1:25" ht="14.25" x14ac:dyDescent="0.2">
      <c r="A2217" s="18" t="str">
        <f t="shared" si="109"/>
        <v>Catalogo principalOPEN VALUE ENTIDADES NO CUALIFICADASPQR-00007</v>
      </c>
      <c r="B2217" s="18" t="str">
        <f t="shared" si="110"/>
        <v>PQR-00007OPEN VALUE ENTIDADES NO CUALIFICADAS</v>
      </c>
      <c r="C2217"/>
      <c r="D2217" t="s">
        <v>122</v>
      </c>
      <c r="E2217" t="s">
        <v>3696</v>
      </c>
      <c r="F2217" s="37" t="s">
        <v>3196</v>
      </c>
      <c r="G2217" s="18" t="s">
        <v>122</v>
      </c>
      <c r="H2217" s="18" t="s">
        <v>125</v>
      </c>
      <c r="I2217" s="37" t="s">
        <v>75</v>
      </c>
      <c r="J2217" t="s">
        <v>3697</v>
      </c>
      <c r="K2217" t="s">
        <v>28</v>
      </c>
      <c r="L2217" t="s">
        <v>90</v>
      </c>
      <c r="M2217" t="s">
        <v>74</v>
      </c>
      <c r="N2217" s="37" t="s">
        <v>75</v>
      </c>
      <c r="O2217" s="37" t="s">
        <v>75</v>
      </c>
      <c r="P2217" s="37" t="s">
        <v>75</v>
      </c>
      <c r="Q2217" t="s">
        <v>3696</v>
      </c>
      <c r="R2217" t="s">
        <v>76</v>
      </c>
      <c r="S2217" s="42">
        <v>3551</v>
      </c>
      <c r="T2217" s="37">
        <v>1</v>
      </c>
      <c r="U2217" s="83">
        <v>1</v>
      </c>
      <c r="V2217" s="45">
        <f>SUMIF(ResumenCotizacion!$C:$C,E2217,ResumenCotizacion!$P:$P)</f>
        <v>0</v>
      </c>
      <c r="W2217" s="75">
        <f>IF(H2217="USD",S2217*SolCotizacion!$J$18,S2217)</f>
        <v>14656645.970000001</v>
      </c>
      <c r="X2217" s="3">
        <f>ROUND(W2217/(1-VLOOKUP("Total porcentaje:",ResumenCotizacion!$F:$H,3,0)),2)</f>
        <v>14656645.970000001</v>
      </c>
      <c r="Y2217" s="3">
        <f t="shared" si="111"/>
        <v>0</v>
      </c>
    </row>
    <row r="2218" spans="1:25" ht="14.25" x14ac:dyDescent="0.2">
      <c r="A2218" s="18" t="str">
        <f t="shared" si="109"/>
        <v>Catalogo principalOPEN VALUE ENTIDADES NO CUALIFICADASPQR-00013</v>
      </c>
      <c r="B2218" s="18" t="str">
        <f t="shared" si="110"/>
        <v>PQR-00013OPEN VALUE ENTIDADES NO CUALIFICADAS</v>
      </c>
      <c r="C2218"/>
      <c r="D2218" t="s">
        <v>122</v>
      </c>
      <c r="E2218" t="s">
        <v>3698</v>
      </c>
      <c r="F2218" s="37" t="s">
        <v>3196</v>
      </c>
      <c r="G2218" s="18" t="s">
        <v>122</v>
      </c>
      <c r="H2218" s="18" t="s">
        <v>125</v>
      </c>
      <c r="I2218" s="37" t="s">
        <v>75</v>
      </c>
      <c r="J2218" t="s">
        <v>3699</v>
      </c>
      <c r="K2218" t="s">
        <v>28</v>
      </c>
      <c r="L2218" t="s">
        <v>90</v>
      </c>
      <c r="M2218" t="s">
        <v>74</v>
      </c>
      <c r="N2218" s="37" t="s">
        <v>75</v>
      </c>
      <c r="O2218" s="37" t="s">
        <v>75</v>
      </c>
      <c r="P2218" s="37" t="s">
        <v>75</v>
      </c>
      <c r="Q2218" t="s">
        <v>3698</v>
      </c>
      <c r="R2218" t="s">
        <v>76</v>
      </c>
      <c r="S2218" s="42">
        <v>6728</v>
      </c>
      <c r="T2218" s="37">
        <v>1</v>
      </c>
      <c r="U2218" s="83">
        <v>1</v>
      </c>
      <c r="V2218" s="45">
        <f>SUMIF(ResumenCotizacion!$C:$C,E2218,ResumenCotizacion!$P:$P)</f>
        <v>0</v>
      </c>
      <c r="W2218" s="75">
        <f>IF(H2218="USD",S2218*SolCotizacion!$J$18,S2218)</f>
        <v>27769618.16</v>
      </c>
      <c r="X2218" s="3">
        <f>ROUND(W2218/(1-VLOOKUP("Total porcentaje:",ResumenCotizacion!$F:$H,3,0)),2)</f>
        <v>27769618.16</v>
      </c>
      <c r="Y2218" s="3">
        <f t="shared" si="111"/>
        <v>0</v>
      </c>
    </row>
    <row r="2219" spans="1:25" ht="14.25" x14ac:dyDescent="0.2">
      <c r="A2219" s="18" t="str">
        <f t="shared" si="109"/>
        <v>Catalogo principalOPEN VALUE ENTIDADES NO CUALIFICADASPQR-00019</v>
      </c>
      <c r="B2219" s="18" t="str">
        <f t="shared" si="110"/>
        <v>PQR-00019OPEN VALUE ENTIDADES NO CUALIFICADAS</v>
      </c>
      <c r="C2219"/>
      <c r="D2219" t="s">
        <v>122</v>
      </c>
      <c r="E2219" t="s">
        <v>3700</v>
      </c>
      <c r="F2219" s="37" t="s">
        <v>3196</v>
      </c>
      <c r="G2219" s="18" t="s">
        <v>122</v>
      </c>
      <c r="H2219" s="18" t="s">
        <v>125</v>
      </c>
      <c r="I2219" s="37" t="s">
        <v>75</v>
      </c>
      <c r="J2219" t="s">
        <v>3701</v>
      </c>
      <c r="K2219" t="s">
        <v>28</v>
      </c>
      <c r="L2219" t="s">
        <v>90</v>
      </c>
      <c r="M2219" t="s">
        <v>74</v>
      </c>
      <c r="N2219" s="37" t="s">
        <v>75</v>
      </c>
      <c r="O2219" s="37" t="s">
        <v>75</v>
      </c>
      <c r="P2219" s="37" t="s">
        <v>75</v>
      </c>
      <c r="Q2219" t="s">
        <v>3700</v>
      </c>
      <c r="R2219" t="s">
        <v>76</v>
      </c>
      <c r="S2219" s="42">
        <v>11961</v>
      </c>
      <c r="T2219" s="37">
        <v>1</v>
      </c>
      <c r="U2219" s="83">
        <v>1</v>
      </c>
      <c r="V2219" s="45">
        <f>SUMIF(ResumenCotizacion!$C:$C,E2219,ResumenCotizacion!$P:$P)</f>
        <v>0</v>
      </c>
      <c r="W2219" s="75">
        <f>IF(H2219="USD",S2219*SolCotizacion!$J$18,S2219)</f>
        <v>49368668.670000002</v>
      </c>
      <c r="X2219" s="3">
        <f>ROUND(W2219/(1-VLOOKUP("Total porcentaje:",ResumenCotizacion!$F:$H,3,0)),2)</f>
        <v>49368668.670000002</v>
      </c>
      <c r="Y2219" s="3">
        <f t="shared" si="111"/>
        <v>0</v>
      </c>
    </row>
    <row r="2220" spans="1:25" ht="14.25" x14ac:dyDescent="0.2">
      <c r="A2220" s="18" t="str">
        <f t="shared" si="109"/>
        <v>Catalogo principalOPEN VALUE ENTIDADES NO CUALIFICADASPQR-00025</v>
      </c>
      <c r="B2220" s="18" t="str">
        <f t="shared" si="110"/>
        <v>PQR-00025OPEN VALUE ENTIDADES NO CUALIFICADAS</v>
      </c>
      <c r="C2220"/>
      <c r="D2220" t="s">
        <v>122</v>
      </c>
      <c r="E2220" t="s">
        <v>3702</v>
      </c>
      <c r="F2220" s="37" t="s">
        <v>3196</v>
      </c>
      <c r="G2220" s="18" t="s">
        <v>122</v>
      </c>
      <c r="H2220" s="18" t="s">
        <v>125</v>
      </c>
      <c r="I2220" s="37" t="s">
        <v>75</v>
      </c>
      <c r="J2220" t="s">
        <v>3703</v>
      </c>
      <c r="K2220" t="s">
        <v>28</v>
      </c>
      <c r="L2220" t="s">
        <v>90</v>
      </c>
      <c r="M2220" t="s">
        <v>74</v>
      </c>
      <c r="N2220" s="37" t="s">
        <v>75</v>
      </c>
      <c r="O2220" s="37" t="s">
        <v>75</v>
      </c>
      <c r="P2220" s="37" t="s">
        <v>75</v>
      </c>
      <c r="Q2220" t="s">
        <v>3702</v>
      </c>
      <c r="R2220" t="s">
        <v>76</v>
      </c>
      <c r="S2220" s="42">
        <v>14951</v>
      </c>
      <c r="T2220" s="37">
        <v>1</v>
      </c>
      <c r="U2220" s="83">
        <v>1</v>
      </c>
      <c r="V2220" s="45">
        <f>SUMIF(ResumenCotizacion!$C:$C,E2220,ResumenCotizacion!$P:$P)</f>
        <v>0</v>
      </c>
      <c r="W2220" s="75">
        <f>IF(H2220="USD",S2220*SolCotizacion!$J$18,S2220)</f>
        <v>61709803.970000006</v>
      </c>
      <c r="X2220" s="3">
        <f>ROUND(W2220/(1-VLOOKUP("Total porcentaje:",ResumenCotizacion!$F:$H,3,0)),2)</f>
        <v>61709803.969999999</v>
      </c>
      <c r="Y2220" s="3">
        <f t="shared" si="111"/>
        <v>0</v>
      </c>
    </row>
    <row r="2221" spans="1:25" ht="14.25" x14ac:dyDescent="0.2">
      <c r="A2221" s="18" t="str">
        <f t="shared" si="109"/>
        <v>Catalogo principalOPEN VALUE ENTIDADES NO CUALIFICADASPQR-00031</v>
      </c>
      <c r="B2221" s="18" t="str">
        <f t="shared" si="110"/>
        <v>PQR-00031OPEN VALUE ENTIDADES NO CUALIFICADAS</v>
      </c>
      <c r="C2221"/>
      <c r="D2221" t="s">
        <v>122</v>
      </c>
      <c r="E2221" t="s">
        <v>3704</v>
      </c>
      <c r="F2221" s="37" t="s">
        <v>3196</v>
      </c>
      <c r="G2221" s="18" t="s">
        <v>122</v>
      </c>
      <c r="H2221" s="18" t="s">
        <v>125</v>
      </c>
      <c r="I2221" s="37" t="s">
        <v>75</v>
      </c>
      <c r="J2221" t="s">
        <v>3705</v>
      </c>
      <c r="K2221" t="s">
        <v>28</v>
      </c>
      <c r="L2221" t="s">
        <v>90</v>
      </c>
      <c r="M2221" t="s">
        <v>74</v>
      </c>
      <c r="N2221" s="37" t="s">
        <v>75</v>
      </c>
      <c r="O2221" s="37" t="s">
        <v>75</v>
      </c>
      <c r="P2221" s="37" t="s">
        <v>75</v>
      </c>
      <c r="Q2221" t="s">
        <v>3704</v>
      </c>
      <c r="R2221" t="s">
        <v>76</v>
      </c>
      <c r="S2221" s="42">
        <v>18688</v>
      </c>
      <c r="T2221" s="37">
        <v>1</v>
      </c>
      <c r="U2221" s="83">
        <v>1</v>
      </c>
      <c r="V2221" s="45">
        <f>SUMIF(ResumenCotizacion!$C:$C,E2221,ResumenCotizacion!$P:$P)</f>
        <v>0</v>
      </c>
      <c r="W2221" s="75">
        <f>IF(H2221="USD",S2221*SolCotizacion!$J$18,S2221)</f>
        <v>77134159.359999999</v>
      </c>
      <c r="X2221" s="3">
        <f>ROUND(W2221/(1-VLOOKUP("Total porcentaje:",ResumenCotizacion!$F:$H,3,0)),2)</f>
        <v>77134159.359999999</v>
      </c>
      <c r="Y2221" s="3">
        <f t="shared" si="111"/>
        <v>0</v>
      </c>
    </row>
    <row r="2222" spans="1:25" ht="14.25" x14ac:dyDescent="0.2">
      <c r="A2222" s="18" t="str">
        <f t="shared" si="109"/>
        <v>Catalogo principalOPEN VALUE ENTIDADES NO CUALIFICADASPQR-00037</v>
      </c>
      <c r="B2222" s="18" t="str">
        <f t="shared" si="110"/>
        <v>PQR-00037OPEN VALUE ENTIDADES NO CUALIFICADAS</v>
      </c>
      <c r="C2222"/>
      <c r="D2222" t="s">
        <v>122</v>
      </c>
      <c r="E2222" t="s">
        <v>3706</v>
      </c>
      <c r="F2222" s="37" t="s">
        <v>3196</v>
      </c>
      <c r="G2222" s="18" t="s">
        <v>122</v>
      </c>
      <c r="H2222" s="18" t="s">
        <v>125</v>
      </c>
      <c r="I2222" s="37" t="s">
        <v>75</v>
      </c>
      <c r="J2222" t="s">
        <v>3707</v>
      </c>
      <c r="K2222" t="s">
        <v>28</v>
      </c>
      <c r="L2222" t="s">
        <v>90</v>
      </c>
      <c r="M2222" t="s">
        <v>74</v>
      </c>
      <c r="N2222" s="37" t="s">
        <v>75</v>
      </c>
      <c r="O2222" s="37" t="s">
        <v>75</v>
      </c>
      <c r="P2222" s="37" t="s">
        <v>75</v>
      </c>
      <c r="Q2222" t="s">
        <v>3706</v>
      </c>
      <c r="R2222" t="s">
        <v>76</v>
      </c>
      <c r="S2222" s="42">
        <v>21529</v>
      </c>
      <c r="T2222" s="37">
        <v>1</v>
      </c>
      <c r="U2222" s="83">
        <v>1</v>
      </c>
      <c r="V2222" s="45">
        <f>SUMIF(ResumenCotizacion!$C:$C,E2222,ResumenCotizacion!$P:$P)</f>
        <v>0</v>
      </c>
      <c r="W2222" s="75">
        <f>IF(H2222="USD",S2222*SolCotizacion!$J$18,S2222)</f>
        <v>88860301.63000001</v>
      </c>
      <c r="X2222" s="3">
        <f>ROUND(W2222/(1-VLOOKUP("Total porcentaje:",ResumenCotizacion!$F:$H,3,0)),2)</f>
        <v>88860301.629999995</v>
      </c>
      <c r="Y2222" s="3">
        <f t="shared" si="111"/>
        <v>0</v>
      </c>
    </row>
    <row r="2223" spans="1:25" ht="14.25" x14ac:dyDescent="0.2">
      <c r="A2223" s="18" t="str">
        <f t="shared" si="109"/>
        <v>Catalogo principalOPEN VALUE ENTIDADES NO CUALIFICADASQ4Y-00002</v>
      </c>
      <c r="B2223" s="18" t="str">
        <f t="shared" si="110"/>
        <v>Q4Y-00002OPEN VALUE ENTIDADES NO CUALIFICADAS</v>
      </c>
      <c r="C2223"/>
      <c r="D2223" t="s">
        <v>122</v>
      </c>
      <c r="E2223" t="s">
        <v>3708</v>
      </c>
      <c r="F2223" s="37" t="s">
        <v>3196</v>
      </c>
      <c r="G2223" s="18" t="s">
        <v>122</v>
      </c>
      <c r="H2223" s="18" t="s">
        <v>125</v>
      </c>
      <c r="I2223" s="37" t="s">
        <v>75</v>
      </c>
      <c r="J2223" t="s">
        <v>3709</v>
      </c>
      <c r="K2223" t="s">
        <v>28</v>
      </c>
      <c r="L2223" t="s">
        <v>90</v>
      </c>
      <c r="M2223" t="s">
        <v>74</v>
      </c>
      <c r="N2223" s="37" t="s">
        <v>75</v>
      </c>
      <c r="O2223" s="37" t="s">
        <v>75</v>
      </c>
      <c r="P2223" s="37" t="s">
        <v>75</v>
      </c>
      <c r="Q2223" t="s">
        <v>3708</v>
      </c>
      <c r="R2223" t="s">
        <v>76</v>
      </c>
      <c r="S2223" s="42">
        <v>10</v>
      </c>
      <c r="T2223" s="37">
        <v>1</v>
      </c>
      <c r="U2223" s="83">
        <v>1</v>
      </c>
      <c r="V2223" s="45">
        <f>SUMIF(ResumenCotizacion!$C:$C,E2223,ResumenCotizacion!$P:$P)</f>
        <v>0</v>
      </c>
      <c r="W2223" s="75">
        <f>IF(H2223="USD",S2223*SolCotizacion!$J$18,S2223)</f>
        <v>41274.700000000004</v>
      </c>
      <c r="X2223" s="3">
        <f>ROUND(W2223/(1-VLOOKUP("Total porcentaje:",ResumenCotizacion!$F:$H,3,0)),2)</f>
        <v>41274.699999999997</v>
      </c>
      <c r="Y2223" s="3">
        <f t="shared" si="111"/>
        <v>0</v>
      </c>
    </row>
    <row r="2224" spans="1:25" ht="14.25" x14ac:dyDescent="0.2">
      <c r="A2224" s="18" t="str">
        <f t="shared" si="109"/>
        <v>Catalogo principalOPEN VALUE ENTIDADES NO CUALIFICADASQ5Y-00002</v>
      </c>
      <c r="B2224" s="18" t="str">
        <f t="shared" si="110"/>
        <v>Q5Y-00002OPEN VALUE ENTIDADES NO CUALIFICADAS</v>
      </c>
      <c r="C2224"/>
      <c r="D2224" t="s">
        <v>122</v>
      </c>
      <c r="E2224" t="s">
        <v>3710</v>
      </c>
      <c r="F2224" s="37" t="s">
        <v>3196</v>
      </c>
      <c r="G2224" s="18" t="s">
        <v>122</v>
      </c>
      <c r="H2224" s="18" t="s">
        <v>125</v>
      </c>
      <c r="I2224" s="37" t="s">
        <v>75</v>
      </c>
      <c r="J2224" t="s">
        <v>3711</v>
      </c>
      <c r="K2224" t="s">
        <v>28</v>
      </c>
      <c r="L2224" t="s">
        <v>90</v>
      </c>
      <c r="M2224" t="s">
        <v>74</v>
      </c>
      <c r="N2224" s="37" t="s">
        <v>75</v>
      </c>
      <c r="O2224" s="37" t="s">
        <v>75</v>
      </c>
      <c r="P2224" s="37" t="s">
        <v>75</v>
      </c>
      <c r="Q2224" t="s">
        <v>3710</v>
      </c>
      <c r="R2224" t="s">
        <v>76</v>
      </c>
      <c r="S2224" s="42">
        <v>23</v>
      </c>
      <c r="T2224" s="37">
        <v>1</v>
      </c>
      <c r="U2224" s="83">
        <v>1</v>
      </c>
      <c r="V2224" s="45">
        <f>SUMIF(ResumenCotizacion!$C:$C,E2224,ResumenCotizacion!$P:$P)</f>
        <v>0</v>
      </c>
      <c r="W2224" s="75">
        <f>IF(H2224="USD",S2224*SolCotizacion!$J$18,S2224)</f>
        <v>94931.810000000012</v>
      </c>
      <c r="X2224" s="3">
        <f>ROUND(W2224/(1-VLOOKUP("Total porcentaje:",ResumenCotizacion!$F:$H,3,0)),2)</f>
        <v>94931.81</v>
      </c>
      <c r="Y2224" s="3">
        <f t="shared" si="111"/>
        <v>0</v>
      </c>
    </row>
    <row r="2225" spans="1:25" ht="14.25" x14ac:dyDescent="0.2">
      <c r="A2225" s="18" t="str">
        <f t="shared" si="109"/>
        <v>Catalogo principalOPEN VALUE ENTIDADES NO CUALIFICADASQ6Y-00002</v>
      </c>
      <c r="B2225" s="18" t="str">
        <f t="shared" si="110"/>
        <v>Q6Y-00002OPEN VALUE ENTIDADES NO CUALIFICADAS</v>
      </c>
      <c r="C2225"/>
      <c r="D2225" t="s">
        <v>122</v>
      </c>
      <c r="E2225" t="s">
        <v>3712</v>
      </c>
      <c r="F2225" s="37" t="s">
        <v>3196</v>
      </c>
      <c r="G2225" s="18" t="s">
        <v>122</v>
      </c>
      <c r="H2225" s="18" t="s">
        <v>125</v>
      </c>
      <c r="I2225" s="37" t="s">
        <v>75</v>
      </c>
      <c r="J2225" t="s">
        <v>3713</v>
      </c>
      <c r="K2225" t="s">
        <v>28</v>
      </c>
      <c r="L2225" t="s">
        <v>90</v>
      </c>
      <c r="M2225" t="s">
        <v>74</v>
      </c>
      <c r="N2225" s="37" t="s">
        <v>75</v>
      </c>
      <c r="O2225" s="37" t="s">
        <v>75</v>
      </c>
      <c r="P2225" s="37" t="s">
        <v>75</v>
      </c>
      <c r="Q2225" t="s">
        <v>3712</v>
      </c>
      <c r="R2225" t="s">
        <v>76</v>
      </c>
      <c r="S2225" s="42">
        <v>4</v>
      </c>
      <c r="T2225" s="37">
        <v>1</v>
      </c>
      <c r="U2225" s="83">
        <v>1</v>
      </c>
      <c r="V2225" s="45">
        <f>SUMIF(ResumenCotizacion!$C:$C,E2225,ResumenCotizacion!$P:$P)</f>
        <v>0</v>
      </c>
      <c r="W2225" s="75">
        <f>IF(H2225="USD",S2225*SolCotizacion!$J$18,S2225)</f>
        <v>16509.88</v>
      </c>
      <c r="X2225" s="3">
        <f>ROUND(W2225/(1-VLOOKUP("Total porcentaje:",ResumenCotizacion!$F:$H,3,0)),2)</f>
        <v>16509.88</v>
      </c>
      <c r="Y2225" s="3">
        <f t="shared" si="111"/>
        <v>0</v>
      </c>
    </row>
    <row r="2226" spans="1:25" ht="14.25" x14ac:dyDescent="0.2">
      <c r="A2226" s="18" t="str">
        <f t="shared" si="109"/>
        <v>Catalogo principalOPEN VALUE ENTIDADES NO CUALIFICADASQ6Z-00002</v>
      </c>
      <c r="B2226" s="18" t="str">
        <f t="shared" si="110"/>
        <v>Q6Z-00002OPEN VALUE ENTIDADES NO CUALIFICADAS</v>
      </c>
      <c r="C2226"/>
      <c r="D2226" t="s">
        <v>122</v>
      </c>
      <c r="E2226" t="s">
        <v>3714</v>
      </c>
      <c r="F2226" s="37" t="s">
        <v>3196</v>
      </c>
      <c r="G2226" s="18" t="s">
        <v>122</v>
      </c>
      <c r="H2226" s="18" t="s">
        <v>125</v>
      </c>
      <c r="I2226" s="37" t="s">
        <v>75</v>
      </c>
      <c r="J2226" t="s">
        <v>3715</v>
      </c>
      <c r="K2226" t="s">
        <v>28</v>
      </c>
      <c r="L2226" t="s">
        <v>90</v>
      </c>
      <c r="M2226" t="s">
        <v>74</v>
      </c>
      <c r="N2226" s="37" t="s">
        <v>75</v>
      </c>
      <c r="O2226" s="37" t="s">
        <v>75</v>
      </c>
      <c r="P2226" s="37" t="s">
        <v>75</v>
      </c>
      <c r="Q2226" t="s">
        <v>3714</v>
      </c>
      <c r="R2226" t="s">
        <v>76</v>
      </c>
      <c r="S2226" s="42">
        <v>8</v>
      </c>
      <c r="T2226" s="37">
        <v>1</v>
      </c>
      <c r="U2226" s="83">
        <v>1</v>
      </c>
      <c r="V2226" s="45">
        <f>SUMIF(ResumenCotizacion!$C:$C,E2226,ResumenCotizacion!$P:$P)</f>
        <v>0</v>
      </c>
      <c r="W2226" s="75">
        <f>IF(H2226="USD",S2226*SolCotizacion!$J$18,S2226)</f>
        <v>33019.760000000002</v>
      </c>
      <c r="X2226" s="3">
        <f>ROUND(W2226/(1-VLOOKUP("Total porcentaje:",ResumenCotizacion!$F:$H,3,0)),2)</f>
        <v>33019.760000000002</v>
      </c>
      <c r="Y2226" s="3">
        <f t="shared" si="111"/>
        <v>0</v>
      </c>
    </row>
    <row r="2227" spans="1:25" ht="14.25" x14ac:dyDescent="0.2">
      <c r="A2227" s="18" t="str">
        <f t="shared" si="109"/>
        <v>Catalogo principalOPEN VALUE ENTIDADES NO CUALIFICADASQ7Y-00002</v>
      </c>
      <c r="B2227" s="18" t="str">
        <f t="shared" si="110"/>
        <v>Q7Y-00002OPEN VALUE ENTIDADES NO CUALIFICADAS</v>
      </c>
      <c r="C2227"/>
      <c r="D2227" t="s">
        <v>122</v>
      </c>
      <c r="E2227" t="s">
        <v>3716</v>
      </c>
      <c r="F2227" s="37" t="s">
        <v>3196</v>
      </c>
      <c r="G2227" s="18" t="s">
        <v>122</v>
      </c>
      <c r="H2227" s="18" t="s">
        <v>125</v>
      </c>
      <c r="I2227" s="37" t="s">
        <v>75</v>
      </c>
      <c r="J2227" t="s">
        <v>3717</v>
      </c>
      <c r="K2227" t="s">
        <v>28</v>
      </c>
      <c r="L2227" t="s">
        <v>90</v>
      </c>
      <c r="M2227" t="s">
        <v>74</v>
      </c>
      <c r="N2227" s="37" t="s">
        <v>75</v>
      </c>
      <c r="O2227" s="37" t="s">
        <v>75</v>
      </c>
      <c r="P2227" s="37" t="s">
        <v>75</v>
      </c>
      <c r="Q2227" t="s">
        <v>3716</v>
      </c>
      <c r="R2227" t="s">
        <v>76</v>
      </c>
      <c r="S2227" s="42">
        <v>12</v>
      </c>
      <c r="T2227" s="37">
        <v>1</v>
      </c>
      <c r="U2227" s="83">
        <v>1</v>
      </c>
      <c r="V2227" s="45">
        <f>SUMIF(ResumenCotizacion!$C:$C,E2227,ResumenCotizacion!$P:$P)</f>
        <v>0</v>
      </c>
      <c r="W2227" s="75">
        <f>IF(H2227="USD",S2227*SolCotizacion!$J$18,S2227)</f>
        <v>49529.64</v>
      </c>
      <c r="X2227" s="3">
        <f>ROUND(W2227/(1-VLOOKUP("Total porcentaje:",ResumenCotizacion!$F:$H,3,0)),2)</f>
        <v>49529.64</v>
      </c>
      <c r="Y2227" s="3">
        <f t="shared" si="111"/>
        <v>0</v>
      </c>
    </row>
    <row r="2228" spans="1:25" ht="14.25" x14ac:dyDescent="0.2">
      <c r="A2228" s="18" t="str">
        <f t="shared" si="109"/>
        <v>Catalogo principalOPEN VALUE ENTIDADES NO CUALIFICADASQ7Y-00016</v>
      </c>
      <c r="B2228" s="18" t="str">
        <f t="shared" si="110"/>
        <v>Q7Y-00016OPEN VALUE ENTIDADES NO CUALIFICADAS</v>
      </c>
      <c r="C2228"/>
      <c r="D2228" t="s">
        <v>122</v>
      </c>
      <c r="E2228" t="s">
        <v>3718</v>
      </c>
      <c r="F2228" s="37" t="s">
        <v>3196</v>
      </c>
      <c r="G2228" s="18" t="s">
        <v>122</v>
      </c>
      <c r="H2228" s="18" t="s">
        <v>125</v>
      </c>
      <c r="I2228" s="37" t="s">
        <v>75</v>
      </c>
      <c r="J2228" t="s">
        <v>3719</v>
      </c>
      <c r="K2228" t="s">
        <v>28</v>
      </c>
      <c r="L2228" t="s">
        <v>90</v>
      </c>
      <c r="M2228" t="s">
        <v>74</v>
      </c>
      <c r="N2228" s="37" t="s">
        <v>75</v>
      </c>
      <c r="O2228" s="37" t="s">
        <v>75</v>
      </c>
      <c r="P2228" s="37" t="s">
        <v>75</v>
      </c>
      <c r="Q2228" t="s">
        <v>3718</v>
      </c>
      <c r="R2228" t="s">
        <v>76</v>
      </c>
      <c r="S2228" s="42">
        <v>12</v>
      </c>
      <c r="T2228" s="37">
        <v>1</v>
      </c>
      <c r="U2228" s="83">
        <v>1</v>
      </c>
      <c r="V2228" s="45">
        <f>SUMIF(ResumenCotizacion!$C:$C,E2228,ResumenCotizacion!$P:$P)</f>
        <v>0</v>
      </c>
      <c r="W2228" s="75">
        <f>IF(H2228="USD",S2228*SolCotizacion!$J$18,S2228)</f>
        <v>49529.64</v>
      </c>
      <c r="X2228" s="3">
        <f>ROUND(W2228/(1-VLOOKUP("Total porcentaje:",ResumenCotizacion!$F:$H,3,0)),2)</f>
        <v>49529.64</v>
      </c>
      <c r="Y2228" s="3">
        <f t="shared" si="111"/>
        <v>0</v>
      </c>
    </row>
    <row r="2229" spans="1:25" ht="14.25" x14ac:dyDescent="0.2">
      <c r="A2229" s="18" t="str">
        <f t="shared" si="109"/>
        <v>Catalogo principalOPEN VALUE ENTIDADES NO CUALIFICADASQ9Z-00001</v>
      </c>
      <c r="B2229" s="18" t="str">
        <f t="shared" si="110"/>
        <v>Q9Z-00001OPEN VALUE ENTIDADES NO CUALIFICADAS</v>
      </c>
      <c r="C2229"/>
      <c r="D2229" t="s">
        <v>122</v>
      </c>
      <c r="E2229" t="s">
        <v>3720</v>
      </c>
      <c r="F2229" s="37" t="s">
        <v>3196</v>
      </c>
      <c r="G2229" s="18" t="s">
        <v>122</v>
      </c>
      <c r="H2229" s="18" t="s">
        <v>125</v>
      </c>
      <c r="I2229" s="37" t="s">
        <v>75</v>
      </c>
      <c r="J2229" t="s">
        <v>3721</v>
      </c>
      <c r="K2229" t="s">
        <v>28</v>
      </c>
      <c r="L2229" t="s">
        <v>90</v>
      </c>
      <c r="M2229" t="s">
        <v>74</v>
      </c>
      <c r="N2229" s="37" t="s">
        <v>75</v>
      </c>
      <c r="O2229" s="37" t="s">
        <v>75</v>
      </c>
      <c r="P2229" s="37" t="s">
        <v>75</v>
      </c>
      <c r="Q2229" t="s">
        <v>3720</v>
      </c>
      <c r="R2229" t="s">
        <v>76</v>
      </c>
      <c r="S2229" s="42">
        <v>5</v>
      </c>
      <c r="T2229" s="37">
        <v>1</v>
      </c>
      <c r="U2229" s="83">
        <v>1</v>
      </c>
      <c r="V2229" s="45">
        <f>SUMIF(ResumenCotizacion!$C:$C,E2229,ResumenCotizacion!$P:$P)</f>
        <v>0</v>
      </c>
      <c r="W2229" s="75">
        <f>IF(H2229="USD",S2229*SolCotizacion!$J$18,S2229)</f>
        <v>20637.350000000002</v>
      </c>
      <c r="X2229" s="3">
        <f>ROUND(W2229/(1-VLOOKUP("Total porcentaje:",ResumenCotizacion!$F:$H,3,0)),2)</f>
        <v>20637.349999999999</v>
      </c>
      <c r="Y2229" s="3">
        <f t="shared" si="111"/>
        <v>0</v>
      </c>
    </row>
    <row r="2230" spans="1:25" ht="14.25" x14ac:dyDescent="0.2">
      <c r="A2230" s="18" t="str">
        <f t="shared" si="109"/>
        <v>Catalogo principalOPEN VALUE ENTIDADES NO CUALIFICADASQD3-00001</v>
      </c>
      <c r="B2230" s="18" t="str">
        <f t="shared" si="110"/>
        <v>QD3-00001OPEN VALUE ENTIDADES NO CUALIFICADAS</v>
      </c>
      <c r="C2230"/>
      <c r="D2230" t="s">
        <v>122</v>
      </c>
      <c r="E2230" t="s">
        <v>3722</v>
      </c>
      <c r="F2230" s="37" t="s">
        <v>3196</v>
      </c>
      <c r="G2230" s="18" t="s">
        <v>122</v>
      </c>
      <c r="H2230" s="18" t="s">
        <v>125</v>
      </c>
      <c r="I2230" s="37" t="s">
        <v>75</v>
      </c>
      <c r="J2230" t="s">
        <v>3723</v>
      </c>
      <c r="K2230" t="s">
        <v>28</v>
      </c>
      <c r="L2230" t="s">
        <v>90</v>
      </c>
      <c r="M2230" t="s">
        <v>74</v>
      </c>
      <c r="N2230" s="37" t="s">
        <v>75</v>
      </c>
      <c r="O2230" s="37" t="s">
        <v>75</v>
      </c>
      <c r="P2230" s="37" t="s">
        <v>75</v>
      </c>
      <c r="Q2230" t="s">
        <v>3722</v>
      </c>
      <c r="R2230" t="s">
        <v>76</v>
      </c>
      <c r="S2230" s="42">
        <v>2</v>
      </c>
      <c r="T2230" s="37">
        <v>1</v>
      </c>
      <c r="U2230" s="83">
        <v>1</v>
      </c>
      <c r="V2230" s="45">
        <f>SUMIF(ResumenCotizacion!$C:$C,E2230,ResumenCotizacion!$P:$P)</f>
        <v>0</v>
      </c>
      <c r="W2230" s="75">
        <f>IF(H2230="USD",S2230*SolCotizacion!$J$18,S2230)</f>
        <v>8254.94</v>
      </c>
      <c r="X2230" s="3">
        <f>ROUND(W2230/(1-VLOOKUP("Total porcentaje:",ResumenCotizacion!$F:$H,3,0)),2)</f>
        <v>8254.94</v>
      </c>
      <c r="Y2230" s="3">
        <f t="shared" si="111"/>
        <v>0</v>
      </c>
    </row>
    <row r="2231" spans="1:25" ht="14.25" x14ac:dyDescent="0.2">
      <c r="A2231" s="18" t="str">
        <f t="shared" si="109"/>
        <v>Catalogo principalOPEN VALUE ENTIDADES NO CUALIFICADASR18-01848</v>
      </c>
      <c r="B2231" s="18" t="str">
        <f t="shared" si="110"/>
        <v>R18-01848OPEN VALUE ENTIDADES NO CUALIFICADAS</v>
      </c>
      <c r="C2231"/>
      <c r="D2231" t="s">
        <v>122</v>
      </c>
      <c r="E2231" t="s">
        <v>3724</v>
      </c>
      <c r="F2231" s="37" t="s">
        <v>3196</v>
      </c>
      <c r="G2231" s="18" t="s">
        <v>122</v>
      </c>
      <c r="H2231" s="18" t="s">
        <v>125</v>
      </c>
      <c r="I2231" s="37" t="s">
        <v>75</v>
      </c>
      <c r="J2231" t="s">
        <v>3725</v>
      </c>
      <c r="K2231" t="s">
        <v>28</v>
      </c>
      <c r="L2231" t="s">
        <v>90</v>
      </c>
      <c r="M2231" t="s">
        <v>74</v>
      </c>
      <c r="N2231" s="37" t="s">
        <v>75</v>
      </c>
      <c r="O2231" s="37" t="s">
        <v>75</v>
      </c>
      <c r="P2231" s="37" t="s">
        <v>75</v>
      </c>
      <c r="Q2231" t="s">
        <v>3724</v>
      </c>
      <c r="R2231" t="s">
        <v>2153</v>
      </c>
      <c r="S2231" s="42">
        <v>81</v>
      </c>
      <c r="T2231" s="37">
        <v>1</v>
      </c>
      <c r="U2231" s="83">
        <v>1</v>
      </c>
      <c r="V2231" s="45">
        <f>SUMIF(ResumenCotizacion!$C:$C,E2231,ResumenCotizacion!$P:$P)</f>
        <v>0</v>
      </c>
      <c r="W2231" s="75">
        <f>IF(H2231="USD",S2231*SolCotizacion!$J$18,S2231)</f>
        <v>334325.07</v>
      </c>
      <c r="X2231" s="3">
        <f>ROUND(W2231/(1-VLOOKUP("Total porcentaje:",ResumenCotizacion!$F:$H,3,0)),2)</f>
        <v>334325.07</v>
      </c>
      <c r="Y2231" s="3">
        <f t="shared" si="111"/>
        <v>0</v>
      </c>
    </row>
    <row r="2232" spans="1:25" ht="14.25" x14ac:dyDescent="0.2">
      <c r="A2232" s="18" t="str">
        <f t="shared" si="109"/>
        <v>Catalogo principalOPEN VALUE ENTIDADES NO CUALIFICADASR18-01853</v>
      </c>
      <c r="B2232" s="18" t="str">
        <f t="shared" si="110"/>
        <v>R18-01853OPEN VALUE ENTIDADES NO CUALIFICADAS</v>
      </c>
      <c r="C2232"/>
      <c r="D2232" t="s">
        <v>122</v>
      </c>
      <c r="E2232" t="s">
        <v>3726</v>
      </c>
      <c r="F2232" s="37" t="s">
        <v>3196</v>
      </c>
      <c r="G2232" s="18" t="s">
        <v>122</v>
      </c>
      <c r="H2232" s="18" t="s">
        <v>125</v>
      </c>
      <c r="I2232" s="37" t="s">
        <v>75</v>
      </c>
      <c r="J2232" t="s">
        <v>3727</v>
      </c>
      <c r="K2232" t="s">
        <v>28</v>
      </c>
      <c r="L2232" t="s">
        <v>90</v>
      </c>
      <c r="M2232" t="s">
        <v>74</v>
      </c>
      <c r="N2232" s="37" t="s">
        <v>75</v>
      </c>
      <c r="O2232" s="37" t="s">
        <v>75</v>
      </c>
      <c r="P2232" s="37" t="s">
        <v>75</v>
      </c>
      <c r="Q2232" t="s">
        <v>3726</v>
      </c>
      <c r="R2232" t="s">
        <v>2153</v>
      </c>
      <c r="S2232" s="42">
        <v>105</v>
      </c>
      <c r="T2232" s="37">
        <v>1</v>
      </c>
      <c r="U2232" s="83">
        <v>1</v>
      </c>
      <c r="V2232" s="45">
        <f>SUMIF(ResumenCotizacion!$C:$C,E2232,ResumenCotizacion!$P:$P)</f>
        <v>0</v>
      </c>
      <c r="W2232" s="75">
        <f>IF(H2232="USD",S2232*SolCotizacion!$J$18,S2232)</f>
        <v>433384.35000000003</v>
      </c>
      <c r="X2232" s="3">
        <f>ROUND(W2232/(1-VLOOKUP("Total porcentaje:",ResumenCotizacion!$F:$H,3,0)),2)</f>
        <v>433384.35</v>
      </c>
      <c r="Y2232" s="3">
        <f t="shared" si="111"/>
        <v>0</v>
      </c>
    </row>
    <row r="2233" spans="1:25" ht="14.25" x14ac:dyDescent="0.2">
      <c r="A2233" s="18" t="str">
        <f t="shared" si="109"/>
        <v>Catalogo principalOPEN VALUE ENTIDADES NO CUALIFICADASR18-01860</v>
      </c>
      <c r="B2233" s="18" t="str">
        <f t="shared" si="110"/>
        <v>R18-01860OPEN VALUE ENTIDADES NO CUALIFICADAS</v>
      </c>
      <c r="C2233"/>
      <c r="D2233" t="s">
        <v>122</v>
      </c>
      <c r="E2233" t="s">
        <v>3728</v>
      </c>
      <c r="F2233" s="37" t="s">
        <v>3196</v>
      </c>
      <c r="G2233" s="18" t="s">
        <v>122</v>
      </c>
      <c r="H2233" s="18" t="s">
        <v>125</v>
      </c>
      <c r="I2233" s="37" t="s">
        <v>75</v>
      </c>
      <c r="J2233" t="s">
        <v>3729</v>
      </c>
      <c r="K2233" t="s">
        <v>28</v>
      </c>
      <c r="L2233" t="s">
        <v>90</v>
      </c>
      <c r="M2233" t="s">
        <v>74</v>
      </c>
      <c r="N2233" s="37" t="s">
        <v>75</v>
      </c>
      <c r="O2233" s="37" t="s">
        <v>75</v>
      </c>
      <c r="P2233" s="37" t="s">
        <v>75</v>
      </c>
      <c r="Q2233" t="s">
        <v>3728</v>
      </c>
      <c r="R2233" t="s">
        <v>2153</v>
      </c>
      <c r="S2233" s="42">
        <v>36</v>
      </c>
      <c r="T2233" s="37">
        <v>1</v>
      </c>
      <c r="U2233" s="83">
        <v>1</v>
      </c>
      <c r="V2233" s="45">
        <f>SUMIF(ResumenCotizacion!$C:$C,E2233,ResumenCotizacion!$P:$P)</f>
        <v>0</v>
      </c>
      <c r="W2233" s="75">
        <f>IF(H2233="USD",S2233*SolCotizacion!$J$18,S2233)</f>
        <v>148588.92000000001</v>
      </c>
      <c r="X2233" s="3">
        <f>ROUND(W2233/(1-VLOOKUP("Total porcentaje:",ResumenCotizacion!$F:$H,3,0)),2)</f>
        <v>148588.92000000001</v>
      </c>
      <c r="Y2233" s="3">
        <f t="shared" si="111"/>
        <v>0</v>
      </c>
    </row>
    <row r="2234" spans="1:25" ht="14.25" x14ac:dyDescent="0.2">
      <c r="A2234" s="18" t="str">
        <f t="shared" si="109"/>
        <v>Catalogo principalOPEN VALUE ENTIDADES NO CUALIFICADASR18-01865</v>
      </c>
      <c r="B2234" s="18" t="str">
        <f t="shared" si="110"/>
        <v>R18-01865OPEN VALUE ENTIDADES NO CUALIFICADAS</v>
      </c>
      <c r="C2234"/>
      <c r="D2234" t="s">
        <v>122</v>
      </c>
      <c r="E2234" t="s">
        <v>3730</v>
      </c>
      <c r="F2234" s="37" t="s">
        <v>3196</v>
      </c>
      <c r="G2234" s="18" t="s">
        <v>122</v>
      </c>
      <c r="H2234" s="18" t="s">
        <v>125</v>
      </c>
      <c r="I2234" s="37" t="s">
        <v>75</v>
      </c>
      <c r="J2234" t="s">
        <v>3731</v>
      </c>
      <c r="K2234" t="s">
        <v>28</v>
      </c>
      <c r="L2234" t="s">
        <v>90</v>
      </c>
      <c r="M2234" t="s">
        <v>74</v>
      </c>
      <c r="N2234" s="37" t="s">
        <v>75</v>
      </c>
      <c r="O2234" s="37" t="s">
        <v>75</v>
      </c>
      <c r="P2234" s="37" t="s">
        <v>75</v>
      </c>
      <c r="Q2234" t="s">
        <v>3730</v>
      </c>
      <c r="R2234" t="s">
        <v>2153</v>
      </c>
      <c r="S2234" s="42">
        <v>45</v>
      </c>
      <c r="T2234" s="37">
        <v>1</v>
      </c>
      <c r="U2234" s="83">
        <v>1</v>
      </c>
      <c r="V2234" s="45">
        <f>SUMIF(ResumenCotizacion!$C:$C,E2234,ResumenCotizacion!$P:$P)</f>
        <v>0</v>
      </c>
      <c r="W2234" s="75">
        <f>IF(H2234="USD",S2234*SolCotizacion!$J$18,S2234)</f>
        <v>185736.15000000002</v>
      </c>
      <c r="X2234" s="3">
        <f>ROUND(W2234/(1-VLOOKUP("Total porcentaje:",ResumenCotizacion!$F:$H,3,0)),2)</f>
        <v>185736.15</v>
      </c>
      <c r="Y2234" s="3">
        <f t="shared" si="111"/>
        <v>0</v>
      </c>
    </row>
    <row r="2235" spans="1:25" ht="14.25" x14ac:dyDescent="0.2">
      <c r="A2235" s="18" t="str">
        <f t="shared" si="109"/>
        <v>Catalogo principalOPEN VALUE ENTIDADES NO CUALIFICADASR2Z-00001</v>
      </c>
      <c r="B2235" s="18" t="str">
        <f t="shared" si="110"/>
        <v>R2Z-00001OPEN VALUE ENTIDADES NO CUALIFICADAS</v>
      </c>
      <c r="C2235"/>
      <c r="D2235" t="s">
        <v>122</v>
      </c>
      <c r="E2235" t="s">
        <v>3732</v>
      </c>
      <c r="F2235" s="37" t="s">
        <v>3196</v>
      </c>
      <c r="G2235" s="18" t="s">
        <v>122</v>
      </c>
      <c r="H2235" s="18" t="s">
        <v>125</v>
      </c>
      <c r="I2235" s="37" t="s">
        <v>75</v>
      </c>
      <c r="J2235" t="s">
        <v>3733</v>
      </c>
      <c r="K2235" t="s">
        <v>28</v>
      </c>
      <c r="L2235" t="s">
        <v>90</v>
      </c>
      <c r="M2235" t="s">
        <v>74</v>
      </c>
      <c r="N2235" s="37" t="s">
        <v>75</v>
      </c>
      <c r="O2235" s="37" t="s">
        <v>75</v>
      </c>
      <c r="P2235" s="37" t="s">
        <v>75</v>
      </c>
      <c r="Q2235" t="s">
        <v>3732</v>
      </c>
      <c r="R2235" t="s">
        <v>76</v>
      </c>
      <c r="S2235" s="42">
        <v>10</v>
      </c>
      <c r="T2235" s="37">
        <v>1</v>
      </c>
      <c r="U2235" s="83">
        <v>1</v>
      </c>
      <c r="V2235" s="45">
        <f>SUMIF(ResumenCotizacion!$C:$C,E2235,ResumenCotizacion!$P:$P)</f>
        <v>0</v>
      </c>
      <c r="W2235" s="75">
        <f>IF(H2235="USD",S2235*SolCotizacion!$J$18,S2235)</f>
        <v>41274.700000000004</v>
      </c>
      <c r="X2235" s="3">
        <f>ROUND(W2235/(1-VLOOKUP("Total porcentaje:",ResumenCotizacion!$F:$H,3,0)),2)</f>
        <v>41274.699999999997</v>
      </c>
      <c r="Y2235" s="3">
        <f t="shared" si="111"/>
        <v>0</v>
      </c>
    </row>
    <row r="2236" spans="1:25" ht="14.25" x14ac:dyDescent="0.2">
      <c r="A2236" s="18" t="str">
        <f t="shared" si="109"/>
        <v>Catalogo principalOPEN VALUE ENTIDADES NO CUALIFICADASR39-00609</v>
      </c>
      <c r="B2236" s="18" t="str">
        <f t="shared" si="110"/>
        <v>R39-00609OPEN VALUE ENTIDADES NO CUALIFICADAS</v>
      </c>
      <c r="C2236"/>
      <c r="D2236" t="s">
        <v>122</v>
      </c>
      <c r="E2236" t="s">
        <v>3734</v>
      </c>
      <c r="F2236" s="37" t="s">
        <v>3196</v>
      </c>
      <c r="G2236" s="18" t="s">
        <v>122</v>
      </c>
      <c r="H2236" s="18" t="s">
        <v>125</v>
      </c>
      <c r="I2236" s="37" t="s">
        <v>75</v>
      </c>
      <c r="J2236" t="s">
        <v>3735</v>
      </c>
      <c r="K2236" t="s">
        <v>28</v>
      </c>
      <c r="L2236" t="s">
        <v>90</v>
      </c>
      <c r="M2236" t="s">
        <v>74</v>
      </c>
      <c r="N2236" s="37" t="s">
        <v>75</v>
      </c>
      <c r="O2236" s="37" t="s">
        <v>75</v>
      </c>
      <c r="P2236" s="37" t="s">
        <v>75</v>
      </c>
      <c r="Q2236" t="s">
        <v>3734</v>
      </c>
      <c r="R2236" t="s">
        <v>2153</v>
      </c>
      <c r="S2236" s="42">
        <v>3906</v>
      </c>
      <c r="T2236" s="37">
        <v>1</v>
      </c>
      <c r="U2236" s="83">
        <v>1</v>
      </c>
      <c r="V2236" s="45">
        <f>SUMIF(ResumenCotizacion!$C:$C,E2236,ResumenCotizacion!$P:$P)</f>
        <v>0</v>
      </c>
      <c r="W2236" s="75">
        <f>IF(H2236="USD",S2236*SolCotizacion!$J$18,S2236)</f>
        <v>16121897.82</v>
      </c>
      <c r="X2236" s="3">
        <f>ROUND(W2236/(1-VLOOKUP("Total porcentaje:",ResumenCotizacion!$F:$H,3,0)),2)</f>
        <v>16121897.82</v>
      </c>
      <c r="Y2236" s="3">
        <f t="shared" si="111"/>
        <v>0</v>
      </c>
    </row>
    <row r="2237" spans="1:25" ht="14.25" x14ac:dyDescent="0.2">
      <c r="A2237" s="18" t="str">
        <f t="shared" si="109"/>
        <v>Catalogo principalOPEN VALUE ENTIDADES NO CUALIFICADASR39-00616</v>
      </c>
      <c r="B2237" s="18" t="str">
        <f t="shared" si="110"/>
        <v>R39-00616OPEN VALUE ENTIDADES NO CUALIFICADAS</v>
      </c>
      <c r="C2237"/>
      <c r="D2237" t="s">
        <v>122</v>
      </c>
      <c r="E2237" t="s">
        <v>3736</v>
      </c>
      <c r="F2237" s="37" t="s">
        <v>3196</v>
      </c>
      <c r="G2237" s="18" t="s">
        <v>122</v>
      </c>
      <c r="H2237" s="18" t="s">
        <v>125</v>
      </c>
      <c r="I2237" s="37" t="s">
        <v>75</v>
      </c>
      <c r="J2237" t="s">
        <v>3737</v>
      </c>
      <c r="K2237" t="s">
        <v>28</v>
      </c>
      <c r="L2237" t="s">
        <v>90</v>
      </c>
      <c r="M2237" t="s">
        <v>74</v>
      </c>
      <c r="N2237" s="37" t="s">
        <v>75</v>
      </c>
      <c r="O2237" s="37" t="s">
        <v>75</v>
      </c>
      <c r="P2237" s="37" t="s">
        <v>75</v>
      </c>
      <c r="Q2237" t="s">
        <v>3736</v>
      </c>
      <c r="R2237" t="s">
        <v>2153</v>
      </c>
      <c r="S2237" s="42">
        <v>1674</v>
      </c>
      <c r="T2237" s="37">
        <v>1</v>
      </c>
      <c r="U2237" s="83">
        <v>1</v>
      </c>
      <c r="V2237" s="45">
        <f>SUMIF(ResumenCotizacion!$C:$C,E2237,ResumenCotizacion!$P:$P)</f>
        <v>0</v>
      </c>
      <c r="W2237" s="75">
        <f>IF(H2237="USD",S2237*SolCotizacion!$J$18,S2237)</f>
        <v>6909384.7800000003</v>
      </c>
      <c r="X2237" s="3">
        <f>ROUND(W2237/(1-VLOOKUP("Total porcentaje:",ResumenCotizacion!$F:$H,3,0)),2)</f>
        <v>6909384.7800000003</v>
      </c>
      <c r="Y2237" s="3">
        <f t="shared" si="111"/>
        <v>0</v>
      </c>
    </row>
    <row r="2238" spans="1:25" ht="14.25" x14ac:dyDescent="0.2">
      <c r="A2238" s="18" t="str">
        <f t="shared" si="109"/>
        <v>Catalogo principalOPEN VALUE ENTIDADES NO CUALIFICADASR9Y-00002</v>
      </c>
      <c r="B2238" s="18" t="str">
        <f t="shared" si="110"/>
        <v>R9Y-00002OPEN VALUE ENTIDADES NO CUALIFICADAS</v>
      </c>
      <c r="C2238"/>
      <c r="D2238" t="s">
        <v>122</v>
      </c>
      <c r="E2238" t="s">
        <v>3738</v>
      </c>
      <c r="F2238" s="37" t="s">
        <v>3196</v>
      </c>
      <c r="G2238" s="18" t="s">
        <v>122</v>
      </c>
      <c r="H2238" s="18" t="s">
        <v>125</v>
      </c>
      <c r="I2238" s="37" t="s">
        <v>75</v>
      </c>
      <c r="J2238" t="s">
        <v>3739</v>
      </c>
      <c r="K2238" t="s">
        <v>28</v>
      </c>
      <c r="L2238" t="s">
        <v>90</v>
      </c>
      <c r="M2238" t="s">
        <v>74</v>
      </c>
      <c r="N2238" s="37" t="s">
        <v>75</v>
      </c>
      <c r="O2238" s="37" t="s">
        <v>75</v>
      </c>
      <c r="P2238" s="37" t="s">
        <v>75</v>
      </c>
      <c r="Q2238" t="s">
        <v>3738</v>
      </c>
      <c r="R2238" t="s">
        <v>76</v>
      </c>
      <c r="S2238" s="42">
        <v>1</v>
      </c>
      <c r="T2238" s="37">
        <v>1</v>
      </c>
      <c r="U2238" s="83">
        <v>1</v>
      </c>
      <c r="V2238" s="45">
        <f>SUMIF(ResumenCotizacion!$C:$C,E2238,ResumenCotizacion!$P:$P)</f>
        <v>0</v>
      </c>
      <c r="W2238" s="75">
        <f>IF(H2238="USD",S2238*SolCotizacion!$J$18,S2238)</f>
        <v>4127.47</v>
      </c>
      <c r="X2238" s="3">
        <f>ROUND(W2238/(1-VLOOKUP("Total porcentaje:",ResumenCotizacion!$F:$H,3,0)),2)</f>
        <v>4127.47</v>
      </c>
      <c r="Y2238" s="3">
        <f t="shared" si="111"/>
        <v>0</v>
      </c>
    </row>
    <row r="2239" spans="1:25" ht="14.25" x14ac:dyDescent="0.2">
      <c r="A2239" s="18" t="str">
        <f t="shared" si="109"/>
        <v>Catalogo principalOPEN VALUE ENTIDADES NO CUALIFICADASR9Z-00002</v>
      </c>
      <c r="B2239" s="18" t="str">
        <f t="shared" si="110"/>
        <v>R9Z-00002OPEN VALUE ENTIDADES NO CUALIFICADAS</v>
      </c>
      <c r="C2239"/>
      <c r="D2239" t="s">
        <v>122</v>
      </c>
      <c r="E2239" t="s">
        <v>3740</v>
      </c>
      <c r="F2239" s="37" t="s">
        <v>3196</v>
      </c>
      <c r="G2239" s="18" t="s">
        <v>122</v>
      </c>
      <c r="H2239" s="18" t="s">
        <v>125</v>
      </c>
      <c r="I2239" s="37" t="s">
        <v>75</v>
      </c>
      <c r="J2239" t="s">
        <v>3741</v>
      </c>
      <c r="K2239" t="s">
        <v>28</v>
      </c>
      <c r="L2239" t="s">
        <v>90</v>
      </c>
      <c r="M2239" t="s">
        <v>74</v>
      </c>
      <c r="N2239" s="37" t="s">
        <v>75</v>
      </c>
      <c r="O2239" s="37" t="s">
        <v>75</v>
      </c>
      <c r="P2239" s="37" t="s">
        <v>75</v>
      </c>
      <c r="Q2239" t="s">
        <v>3740</v>
      </c>
      <c r="R2239" t="s">
        <v>76</v>
      </c>
      <c r="S2239" s="42">
        <v>15</v>
      </c>
      <c r="T2239" s="37">
        <v>1</v>
      </c>
      <c r="U2239" s="83">
        <v>1</v>
      </c>
      <c r="V2239" s="45">
        <f>SUMIF(ResumenCotizacion!$C:$C,E2239,ResumenCotizacion!$P:$P)</f>
        <v>0</v>
      </c>
      <c r="W2239" s="75">
        <f>IF(H2239="USD",S2239*SolCotizacion!$J$18,S2239)</f>
        <v>61912.05</v>
      </c>
      <c r="X2239" s="3">
        <f>ROUND(W2239/(1-VLOOKUP("Total porcentaje:",ResumenCotizacion!$F:$H,3,0)),2)</f>
        <v>61912.05</v>
      </c>
      <c r="Y2239" s="3">
        <f t="shared" si="111"/>
        <v>0</v>
      </c>
    </row>
    <row r="2240" spans="1:25" ht="14.25" x14ac:dyDescent="0.2">
      <c r="A2240" s="18" t="str">
        <f t="shared" si="109"/>
        <v>Catalogo principalOPEN VALUE ENTIDADES NO CUALIFICADASR9Z-00008</v>
      </c>
      <c r="B2240" s="18" t="str">
        <f t="shared" si="110"/>
        <v>R9Z-00008OPEN VALUE ENTIDADES NO CUALIFICADAS</v>
      </c>
      <c r="C2240"/>
      <c r="D2240" t="s">
        <v>122</v>
      </c>
      <c r="E2240" t="s">
        <v>3742</v>
      </c>
      <c r="F2240" s="37" t="s">
        <v>3196</v>
      </c>
      <c r="G2240" s="18" t="s">
        <v>122</v>
      </c>
      <c r="H2240" s="18" t="s">
        <v>125</v>
      </c>
      <c r="I2240" s="37" t="s">
        <v>75</v>
      </c>
      <c r="J2240" t="s">
        <v>3743</v>
      </c>
      <c r="K2240" t="s">
        <v>28</v>
      </c>
      <c r="L2240" t="s">
        <v>90</v>
      </c>
      <c r="M2240" t="s">
        <v>74</v>
      </c>
      <c r="N2240" s="37" t="s">
        <v>75</v>
      </c>
      <c r="O2240" s="37" t="s">
        <v>75</v>
      </c>
      <c r="P2240" s="37" t="s">
        <v>75</v>
      </c>
      <c r="Q2240" t="s">
        <v>3742</v>
      </c>
      <c r="R2240" t="s">
        <v>76</v>
      </c>
      <c r="S2240" s="42">
        <v>9.9</v>
      </c>
      <c r="T2240" s="37">
        <v>1</v>
      </c>
      <c r="U2240" s="83">
        <v>1</v>
      </c>
      <c r="V2240" s="45">
        <f>SUMIF(ResumenCotizacion!$C:$C,E2240,ResumenCotizacion!$P:$P)</f>
        <v>0</v>
      </c>
      <c r="W2240" s="75">
        <f>IF(H2240="USD",S2240*SolCotizacion!$J$18,S2240)</f>
        <v>40861.953000000001</v>
      </c>
      <c r="X2240" s="3">
        <f>ROUND(W2240/(1-VLOOKUP("Total porcentaje:",ResumenCotizacion!$F:$H,3,0)),2)</f>
        <v>40861.949999999997</v>
      </c>
      <c r="Y2240" s="3">
        <f t="shared" si="111"/>
        <v>0</v>
      </c>
    </row>
    <row r="2241" spans="1:25" ht="14.25" x14ac:dyDescent="0.2">
      <c r="A2241" s="18" t="str">
        <f t="shared" si="109"/>
        <v>Catalogo principalOPEN VALUE ENTIDADES NO CUALIFICADASR9Z-00012</v>
      </c>
      <c r="B2241" s="18" t="str">
        <f t="shared" si="110"/>
        <v>R9Z-00012OPEN VALUE ENTIDADES NO CUALIFICADAS</v>
      </c>
      <c r="C2241"/>
      <c r="D2241" t="s">
        <v>122</v>
      </c>
      <c r="E2241" t="s">
        <v>3744</v>
      </c>
      <c r="F2241" s="37" t="s">
        <v>3196</v>
      </c>
      <c r="G2241" s="18" t="s">
        <v>122</v>
      </c>
      <c r="H2241" s="18" t="s">
        <v>125</v>
      </c>
      <c r="I2241" s="37" t="s">
        <v>75</v>
      </c>
      <c r="J2241" t="s">
        <v>3745</v>
      </c>
      <c r="K2241" t="s">
        <v>28</v>
      </c>
      <c r="L2241" t="s">
        <v>90</v>
      </c>
      <c r="M2241" t="s">
        <v>74</v>
      </c>
      <c r="N2241" s="37" t="s">
        <v>75</v>
      </c>
      <c r="O2241" s="37" t="s">
        <v>75</v>
      </c>
      <c r="P2241" s="37" t="s">
        <v>75</v>
      </c>
      <c r="Q2241" t="s">
        <v>3744</v>
      </c>
      <c r="R2241" t="s">
        <v>76</v>
      </c>
      <c r="S2241" s="42">
        <v>6.9</v>
      </c>
      <c r="T2241" s="37">
        <v>1</v>
      </c>
      <c r="U2241" s="83">
        <v>1</v>
      </c>
      <c r="V2241" s="45">
        <f>SUMIF(ResumenCotizacion!$C:$C,E2241,ResumenCotizacion!$P:$P)</f>
        <v>0</v>
      </c>
      <c r="W2241" s="75">
        <f>IF(H2241="USD",S2241*SolCotizacion!$J$18,S2241)</f>
        <v>28479.543000000001</v>
      </c>
      <c r="X2241" s="3">
        <f>ROUND(W2241/(1-VLOOKUP("Total porcentaje:",ResumenCotizacion!$F:$H,3,0)),2)</f>
        <v>28479.54</v>
      </c>
      <c r="Y2241" s="3">
        <f t="shared" si="111"/>
        <v>0</v>
      </c>
    </row>
    <row r="2242" spans="1:25" ht="14.25" x14ac:dyDescent="0.2">
      <c r="A2242" s="18" t="str">
        <f t="shared" ref="A2242:A2305" si="112">D2242&amp;F2242&amp;E2242</f>
        <v>Catalogo principalOPEN VALUE ENTIDADES NO CUALIFICADASSY7-00001</v>
      </c>
      <c r="B2242" s="18" t="str">
        <f t="shared" ref="B2242:B2305" si="113">E2242&amp;F2242</f>
        <v>SY7-00001OPEN VALUE ENTIDADES NO CUALIFICADAS</v>
      </c>
      <c r="C2242"/>
      <c r="D2242" t="s">
        <v>122</v>
      </c>
      <c r="E2242" t="s">
        <v>3746</v>
      </c>
      <c r="F2242" s="37" t="s">
        <v>3196</v>
      </c>
      <c r="G2242" s="18" t="s">
        <v>122</v>
      </c>
      <c r="H2242" s="18" t="s">
        <v>125</v>
      </c>
      <c r="I2242" s="37" t="s">
        <v>75</v>
      </c>
      <c r="J2242" t="s">
        <v>3747</v>
      </c>
      <c r="K2242" t="s">
        <v>28</v>
      </c>
      <c r="L2242" t="s">
        <v>90</v>
      </c>
      <c r="M2242" t="s">
        <v>74</v>
      </c>
      <c r="N2242" s="37" t="s">
        <v>75</v>
      </c>
      <c r="O2242" s="37" t="s">
        <v>75</v>
      </c>
      <c r="P2242" s="37" t="s">
        <v>75</v>
      </c>
      <c r="Q2242" t="s">
        <v>3746</v>
      </c>
      <c r="R2242" t="s">
        <v>76</v>
      </c>
      <c r="S2242" s="42">
        <v>8</v>
      </c>
      <c r="T2242" s="37">
        <v>1</v>
      </c>
      <c r="U2242" s="83">
        <v>1</v>
      </c>
      <c r="V2242" s="45">
        <f>SUMIF(ResumenCotizacion!$C:$C,E2242,ResumenCotizacion!$P:$P)</f>
        <v>0</v>
      </c>
      <c r="W2242" s="75">
        <f>IF(H2242="USD",S2242*SolCotizacion!$J$18,S2242)</f>
        <v>33019.760000000002</v>
      </c>
      <c r="X2242" s="3">
        <f>ROUND(W2242/(1-VLOOKUP("Total porcentaje:",ResumenCotizacion!$F:$H,3,0)),2)</f>
        <v>33019.760000000002</v>
      </c>
      <c r="Y2242" s="3">
        <f t="shared" si="111"/>
        <v>0</v>
      </c>
    </row>
    <row r="2243" spans="1:25" ht="14.25" x14ac:dyDescent="0.2">
      <c r="A2243" s="18" t="str">
        <f t="shared" si="112"/>
        <v>Catalogo principalOPEN VALUE ENTIDADES NO CUALIFICADAST3V-00012</v>
      </c>
      <c r="B2243" s="18" t="str">
        <f t="shared" si="113"/>
        <v>T3V-00012OPEN VALUE ENTIDADES NO CUALIFICADAS</v>
      </c>
      <c r="C2243"/>
      <c r="D2243" t="s">
        <v>122</v>
      </c>
      <c r="E2243" t="s">
        <v>3748</v>
      </c>
      <c r="F2243" s="37" t="s">
        <v>3196</v>
      </c>
      <c r="G2243" s="18" t="s">
        <v>122</v>
      </c>
      <c r="H2243" s="18" t="s">
        <v>125</v>
      </c>
      <c r="I2243" s="37" t="s">
        <v>75</v>
      </c>
      <c r="J2243" t="s">
        <v>3749</v>
      </c>
      <c r="K2243" t="s">
        <v>28</v>
      </c>
      <c r="L2243" t="s">
        <v>90</v>
      </c>
      <c r="M2243" t="s">
        <v>74</v>
      </c>
      <c r="N2243" s="37" t="s">
        <v>75</v>
      </c>
      <c r="O2243" s="37" t="s">
        <v>75</v>
      </c>
      <c r="P2243" s="37" t="s">
        <v>75</v>
      </c>
      <c r="Q2243" t="s">
        <v>3748</v>
      </c>
      <c r="R2243" t="s">
        <v>76</v>
      </c>
      <c r="S2243" s="42">
        <v>8511</v>
      </c>
      <c r="T2243" s="37">
        <v>1</v>
      </c>
      <c r="U2243" s="83">
        <v>1</v>
      </c>
      <c r="V2243" s="45">
        <f>SUMIF(ResumenCotizacion!$C:$C,E2243,ResumenCotizacion!$P:$P)</f>
        <v>0</v>
      </c>
      <c r="W2243" s="75">
        <f>IF(H2243="USD",S2243*SolCotizacion!$J$18,S2243)</f>
        <v>35128897.170000002</v>
      </c>
      <c r="X2243" s="3">
        <f>ROUND(W2243/(1-VLOOKUP("Total porcentaje:",ResumenCotizacion!$F:$H,3,0)),2)</f>
        <v>35128897.170000002</v>
      </c>
      <c r="Y2243" s="3">
        <f t="shared" ref="Y2243:Y2306" si="114">V2243*X2243</f>
        <v>0</v>
      </c>
    </row>
    <row r="2244" spans="1:25" ht="14.25" x14ac:dyDescent="0.2">
      <c r="A2244" s="18" t="str">
        <f t="shared" si="112"/>
        <v>Catalogo principalOPEN VALUE ENTIDADES NO CUALIFICADAST3V-00025</v>
      </c>
      <c r="B2244" s="18" t="str">
        <f t="shared" si="113"/>
        <v>T3V-00025OPEN VALUE ENTIDADES NO CUALIFICADAS</v>
      </c>
      <c r="C2244"/>
      <c r="D2244" t="s">
        <v>122</v>
      </c>
      <c r="E2244" t="s">
        <v>3750</v>
      </c>
      <c r="F2244" s="37" t="s">
        <v>3196</v>
      </c>
      <c r="G2244" s="18" t="s">
        <v>122</v>
      </c>
      <c r="H2244" s="18" t="s">
        <v>125</v>
      </c>
      <c r="I2244" s="37" t="s">
        <v>75</v>
      </c>
      <c r="J2244" t="s">
        <v>3751</v>
      </c>
      <c r="K2244" t="s">
        <v>28</v>
      </c>
      <c r="L2244" t="s">
        <v>90</v>
      </c>
      <c r="M2244" t="s">
        <v>74</v>
      </c>
      <c r="N2244" s="37" t="s">
        <v>75</v>
      </c>
      <c r="O2244" s="37" t="s">
        <v>75</v>
      </c>
      <c r="P2244" s="37" t="s">
        <v>75</v>
      </c>
      <c r="Q2244" t="s">
        <v>3750</v>
      </c>
      <c r="R2244" t="s">
        <v>76</v>
      </c>
      <c r="S2244" s="42">
        <v>195</v>
      </c>
      <c r="T2244" s="37">
        <v>1</v>
      </c>
      <c r="U2244" s="83">
        <v>1</v>
      </c>
      <c r="V2244" s="45">
        <f>SUMIF(ResumenCotizacion!$C:$C,E2244,ResumenCotizacion!$P:$P)</f>
        <v>0</v>
      </c>
      <c r="W2244" s="75">
        <f>IF(H2244="USD",S2244*SolCotizacion!$J$18,S2244)</f>
        <v>804856.65</v>
      </c>
      <c r="X2244" s="3">
        <f>ROUND(W2244/(1-VLOOKUP("Total porcentaje:",ResumenCotizacion!$F:$H,3,0)),2)</f>
        <v>804856.65</v>
      </c>
      <c r="Y2244" s="3">
        <f t="shared" si="114"/>
        <v>0</v>
      </c>
    </row>
    <row r="2245" spans="1:25" ht="14.25" x14ac:dyDescent="0.2">
      <c r="A2245" s="18" t="str">
        <f t="shared" si="112"/>
        <v>Catalogo principalOPEN VALUE ENTIDADES NO CUALIFICADAST5V-00004</v>
      </c>
      <c r="B2245" s="18" t="str">
        <f t="shared" si="113"/>
        <v>T5V-00004OPEN VALUE ENTIDADES NO CUALIFICADAS</v>
      </c>
      <c r="C2245"/>
      <c r="D2245" t="s">
        <v>122</v>
      </c>
      <c r="E2245" t="s">
        <v>3752</v>
      </c>
      <c r="F2245" s="37" t="s">
        <v>3196</v>
      </c>
      <c r="G2245" s="18" t="s">
        <v>122</v>
      </c>
      <c r="H2245" s="18" t="s">
        <v>125</v>
      </c>
      <c r="I2245" s="37" t="s">
        <v>75</v>
      </c>
      <c r="J2245" t="s">
        <v>3753</v>
      </c>
      <c r="K2245" t="s">
        <v>28</v>
      </c>
      <c r="L2245" t="s">
        <v>90</v>
      </c>
      <c r="M2245" t="s">
        <v>74</v>
      </c>
      <c r="N2245" s="37" t="s">
        <v>75</v>
      </c>
      <c r="O2245" s="37" t="s">
        <v>75</v>
      </c>
      <c r="P2245" s="37" t="s">
        <v>75</v>
      </c>
      <c r="Q2245" t="s">
        <v>3752</v>
      </c>
      <c r="R2245" t="s">
        <v>76</v>
      </c>
      <c r="S2245" s="42">
        <v>1198</v>
      </c>
      <c r="T2245" s="37">
        <v>1</v>
      </c>
      <c r="U2245" s="83">
        <v>1</v>
      </c>
      <c r="V2245" s="45">
        <f>SUMIF(ResumenCotizacion!$C:$C,E2245,ResumenCotizacion!$P:$P)</f>
        <v>0</v>
      </c>
      <c r="W2245" s="75">
        <f>IF(H2245="USD",S2245*SolCotizacion!$J$18,S2245)</f>
        <v>4944709.0600000005</v>
      </c>
      <c r="X2245" s="3">
        <f>ROUND(W2245/(1-VLOOKUP("Total porcentaje:",ResumenCotizacion!$F:$H,3,0)),2)</f>
        <v>4944709.0599999996</v>
      </c>
      <c r="Y2245" s="3">
        <f t="shared" si="114"/>
        <v>0</v>
      </c>
    </row>
    <row r="2246" spans="1:25" ht="14.25" x14ac:dyDescent="0.2">
      <c r="A2246" s="18" t="str">
        <f t="shared" si="112"/>
        <v>Catalogo principalOPEN VALUE ENTIDADES NO CUALIFICADAST5V-00022</v>
      </c>
      <c r="B2246" s="18" t="str">
        <f t="shared" si="113"/>
        <v>T5V-00022OPEN VALUE ENTIDADES NO CUALIFICADAS</v>
      </c>
      <c r="C2246"/>
      <c r="D2246" t="s">
        <v>122</v>
      </c>
      <c r="E2246" t="s">
        <v>3754</v>
      </c>
      <c r="F2246" s="37" t="s">
        <v>3196</v>
      </c>
      <c r="G2246" s="18" t="s">
        <v>122</v>
      </c>
      <c r="H2246" s="18" t="s">
        <v>125</v>
      </c>
      <c r="I2246" s="37" t="s">
        <v>75</v>
      </c>
      <c r="J2246" t="s">
        <v>3755</v>
      </c>
      <c r="K2246" t="s">
        <v>28</v>
      </c>
      <c r="L2246" t="s">
        <v>90</v>
      </c>
      <c r="M2246" t="s">
        <v>74</v>
      </c>
      <c r="N2246" s="37" t="s">
        <v>75</v>
      </c>
      <c r="O2246" s="37" t="s">
        <v>75</v>
      </c>
      <c r="P2246" s="37" t="s">
        <v>75</v>
      </c>
      <c r="Q2246" t="s">
        <v>3754</v>
      </c>
      <c r="R2246" t="s">
        <v>76</v>
      </c>
      <c r="S2246" s="42">
        <v>145</v>
      </c>
      <c r="T2246" s="37">
        <v>1</v>
      </c>
      <c r="U2246" s="83">
        <v>1</v>
      </c>
      <c r="V2246" s="45">
        <f>SUMIF(ResumenCotizacion!$C:$C,E2246,ResumenCotizacion!$P:$P)</f>
        <v>0</v>
      </c>
      <c r="W2246" s="75">
        <f>IF(H2246="USD",S2246*SolCotizacion!$J$18,S2246)</f>
        <v>598483.15</v>
      </c>
      <c r="X2246" s="3">
        <f>ROUND(W2246/(1-VLOOKUP("Total porcentaje:",ResumenCotizacion!$F:$H,3,0)),2)</f>
        <v>598483.15</v>
      </c>
      <c r="Y2246" s="3">
        <f t="shared" si="114"/>
        <v>0</v>
      </c>
    </row>
    <row r="2247" spans="1:25" ht="14.25" x14ac:dyDescent="0.2">
      <c r="A2247" s="18" t="str">
        <f t="shared" si="112"/>
        <v>Catalogo principalOPEN VALUE ENTIDADES NO CUALIFICADAST6L-00312</v>
      </c>
      <c r="B2247" s="18" t="str">
        <f t="shared" si="113"/>
        <v>T6L-00312OPEN VALUE ENTIDADES NO CUALIFICADAS</v>
      </c>
      <c r="C2247"/>
      <c r="D2247" t="s">
        <v>122</v>
      </c>
      <c r="E2247" t="s">
        <v>3756</v>
      </c>
      <c r="F2247" s="37" t="s">
        <v>3196</v>
      </c>
      <c r="G2247" s="18" t="s">
        <v>122</v>
      </c>
      <c r="H2247" s="18" t="s">
        <v>125</v>
      </c>
      <c r="I2247" s="37" t="s">
        <v>75</v>
      </c>
      <c r="J2247" t="s">
        <v>3757</v>
      </c>
      <c r="K2247" t="s">
        <v>28</v>
      </c>
      <c r="L2247" t="s">
        <v>90</v>
      </c>
      <c r="M2247" t="s">
        <v>74</v>
      </c>
      <c r="N2247" s="37" t="s">
        <v>75</v>
      </c>
      <c r="O2247" s="37" t="s">
        <v>75</v>
      </c>
      <c r="P2247" s="37" t="s">
        <v>75</v>
      </c>
      <c r="Q2247" t="s">
        <v>3756</v>
      </c>
      <c r="R2247" t="s">
        <v>2153</v>
      </c>
      <c r="S2247" s="42">
        <v>3386</v>
      </c>
      <c r="T2247" s="37">
        <v>1</v>
      </c>
      <c r="U2247" s="83">
        <v>1</v>
      </c>
      <c r="V2247" s="45">
        <f>SUMIF(ResumenCotizacion!$C:$C,E2247,ResumenCotizacion!$P:$P)</f>
        <v>0</v>
      </c>
      <c r="W2247" s="75">
        <f>IF(H2247="USD",S2247*SolCotizacion!$J$18,S2247)</f>
        <v>13975613.420000002</v>
      </c>
      <c r="X2247" s="3">
        <f>ROUND(W2247/(1-VLOOKUP("Total porcentaje:",ResumenCotizacion!$F:$H,3,0)),2)</f>
        <v>13975613.42</v>
      </c>
      <c r="Y2247" s="3">
        <f t="shared" si="114"/>
        <v>0</v>
      </c>
    </row>
    <row r="2248" spans="1:25" ht="14.25" x14ac:dyDescent="0.2">
      <c r="A2248" s="18" t="str">
        <f t="shared" si="112"/>
        <v>Catalogo principalOPEN VALUE ENTIDADES NO CUALIFICADAST98-01248</v>
      </c>
      <c r="B2248" s="18" t="str">
        <f t="shared" si="113"/>
        <v>T98-01248OPEN VALUE ENTIDADES NO CUALIFICADAS</v>
      </c>
      <c r="C2248"/>
      <c r="D2248" t="s">
        <v>122</v>
      </c>
      <c r="E2248" t="s">
        <v>3758</v>
      </c>
      <c r="F2248" s="37" t="s">
        <v>3196</v>
      </c>
      <c r="G2248" s="18" t="s">
        <v>122</v>
      </c>
      <c r="H2248" s="18" t="s">
        <v>125</v>
      </c>
      <c r="I2248" s="37" t="s">
        <v>75</v>
      </c>
      <c r="J2248" t="s">
        <v>3759</v>
      </c>
      <c r="K2248" t="s">
        <v>28</v>
      </c>
      <c r="L2248" t="s">
        <v>90</v>
      </c>
      <c r="M2248" t="s">
        <v>74</v>
      </c>
      <c r="N2248" s="37" t="s">
        <v>75</v>
      </c>
      <c r="O2248" s="37" t="s">
        <v>75</v>
      </c>
      <c r="P2248" s="37" t="s">
        <v>75</v>
      </c>
      <c r="Q2248" t="s">
        <v>3758</v>
      </c>
      <c r="R2248" t="s">
        <v>2153</v>
      </c>
      <c r="S2248" s="42">
        <v>102</v>
      </c>
      <c r="T2248" s="37">
        <v>1</v>
      </c>
      <c r="U2248" s="83">
        <v>1</v>
      </c>
      <c r="V2248" s="45">
        <f>SUMIF(ResumenCotizacion!$C:$C,E2248,ResumenCotizacion!$P:$P)</f>
        <v>0</v>
      </c>
      <c r="W2248" s="75">
        <f>IF(H2248="USD",S2248*SolCotizacion!$J$18,S2248)</f>
        <v>421001.94</v>
      </c>
      <c r="X2248" s="3">
        <f>ROUND(W2248/(1-VLOOKUP("Total porcentaje:",ResumenCotizacion!$F:$H,3,0)),2)</f>
        <v>421001.94</v>
      </c>
      <c r="Y2248" s="3">
        <f t="shared" si="114"/>
        <v>0</v>
      </c>
    </row>
    <row r="2249" spans="1:25" ht="14.25" x14ac:dyDescent="0.2">
      <c r="A2249" s="18" t="str">
        <f t="shared" si="112"/>
        <v>Catalogo principalOPEN VALUE ENTIDADES NO CUALIFICADAST98-01257</v>
      </c>
      <c r="B2249" s="18" t="str">
        <f t="shared" si="113"/>
        <v>T98-01257OPEN VALUE ENTIDADES NO CUALIFICADAS</v>
      </c>
      <c r="C2249"/>
      <c r="D2249" t="s">
        <v>122</v>
      </c>
      <c r="E2249" t="s">
        <v>3760</v>
      </c>
      <c r="F2249" s="37" t="s">
        <v>3196</v>
      </c>
      <c r="G2249" s="18" t="s">
        <v>122</v>
      </c>
      <c r="H2249" s="18" t="s">
        <v>125</v>
      </c>
      <c r="I2249" s="37" t="s">
        <v>75</v>
      </c>
      <c r="J2249" t="s">
        <v>3761</v>
      </c>
      <c r="K2249" t="s">
        <v>28</v>
      </c>
      <c r="L2249" t="s">
        <v>90</v>
      </c>
      <c r="M2249" t="s">
        <v>74</v>
      </c>
      <c r="N2249" s="37" t="s">
        <v>75</v>
      </c>
      <c r="O2249" s="37" t="s">
        <v>75</v>
      </c>
      <c r="P2249" s="37" t="s">
        <v>75</v>
      </c>
      <c r="Q2249" t="s">
        <v>3760</v>
      </c>
      <c r="R2249" t="s">
        <v>2153</v>
      </c>
      <c r="S2249" s="42">
        <v>129</v>
      </c>
      <c r="T2249" s="37">
        <v>1</v>
      </c>
      <c r="U2249" s="83">
        <v>1</v>
      </c>
      <c r="V2249" s="45">
        <f>SUMIF(ResumenCotizacion!$C:$C,E2249,ResumenCotizacion!$P:$P)</f>
        <v>0</v>
      </c>
      <c r="W2249" s="75">
        <f>IF(H2249="USD",S2249*SolCotizacion!$J$18,S2249)</f>
        <v>532443.63</v>
      </c>
      <c r="X2249" s="3">
        <f>ROUND(W2249/(1-VLOOKUP("Total porcentaje:",ResumenCotizacion!$F:$H,3,0)),2)</f>
        <v>532443.63</v>
      </c>
      <c r="Y2249" s="3">
        <f t="shared" si="114"/>
        <v>0</v>
      </c>
    </row>
    <row r="2250" spans="1:25" ht="14.25" x14ac:dyDescent="0.2">
      <c r="A2250" s="18" t="str">
        <f t="shared" si="112"/>
        <v>Catalogo principalOPEN VALUE ENTIDADES NO CUALIFICADAST98-01267</v>
      </c>
      <c r="B2250" s="18" t="str">
        <f t="shared" si="113"/>
        <v>T98-01267OPEN VALUE ENTIDADES NO CUALIFICADAS</v>
      </c>
      <c r="C2250"/>
      <c r="D2250" t="s">
        <v>122</v>
      </c>
      <c r="E2250" t="s">
        <v>3762</v>
      </c>
      <c r="F2250" s="37" t="s">
        <v>3196</v>
      </c>
      <c r="G2250" s="18" t="s">
        <v>122</v>
      </c>
      <c r="H2250" s="18" t="s">
        <v>125</v>
      </c>
      <c r="I2250" s="37" t="s">
        <v>75</v>
      </c>
      <c r="J2250" t="s">
        <v>3763</v>
      </c>
      <c r="K2250" t="s">
        <v>28</v>
      </c>
      <c r="L2250" t="s">
        <v>90</v>
      </c>
      <c r="M2250" t="s">
        <v>74</v>
      </c>
      <c r="N2250" s="37" t="s">
        <v>75</v>
      </c>
      <c r="O2250" s="37" t="s">
        <v>75</v>
      </c>
      <c r="P2250" s="37" t="s">
        <v>75</v>
      </c>
      <c r="Q2250" t="s">
        <v>3762</v>
      </c>
      <c r="R2250" t="s">
        <v>2153</v>
      </c>
      <c r="S2250" s="42">
        <v>45</v>
      </c>
      <c r="T2250" s="37">
        <v>1</v>
      </c>
      <c r="U2250" s="83">
        <v>1</v>
      </c>
      <c r="V2250" s="45">
        <f>SUMIF(ResumenCotizacion!$C:$C,E2250,ResumenCotizacion!$P:$P)</f>
        <v>0</v>
      </c>
      <c r="W2250" s="75">
        <f>IF(H2250="USD",S2250*SolCotizacion!$J$18,S2250)</f>
        <v>185736.15000000002</v>
      </c>
      <c r="X2250" s="3">
        <f>ROUND(W2250/(1-VLOOKUP("Total porcentaje:",ResumenCotizacion!$F:$H,3,0)),2)</f>
        <v>185736.15</v>
      </c>
      <c r="Y2250" s="3">
        <f t="shared" si="114"/>
        <v>0</v>
      </c>
    </row>
    <row r="2251" spans="1:25" ht="14.25" x14ac:dyDescent="0.2">
      <c r="A2251" s="18" t="str">
        <f t="shared" si="112"/>
        <v>Catalogo principalOPEN VALUE ENTIDADES NO CUALIFICADAST98-01277</v>
      </c>
      <c r="B2251" s="18" t="str">
        <f t="shared" si="113"/>
        <v>T98-01277OPEN VALUE ENTIDADES NO CUALIFICADAS</v>
      </c>
      <c r="C2251"/>
      <c r="D2251" t="s">
        <v>122</v>
      </c>
      <c r="E2251" t="s">
        <v>3764</v>
      </c>
      <c r="F2251" s="37" t="s">
        <v>3196</v>
      </c>
      <c r="G2251" s="18" t="s">
        <v>122</v>
      </c>
      <c r="H2251" s="18" t="s">
        <v>125</v>
      </c>
      <c r="I2251" s="37" t="s">
        <v>75</v>
      </c>
      <c r="J2251" t="s">
        <v>3765</v>
      </c>
      <c r="K2251" t="s">
        <v>28</v>
      </c>
      <c r="L2251" t="s">
        <v>90</v>
      </c>
      <c r="M2251" t="s">
        <v>74</v>
      </c>
      <c r="N2251" s="37" t="s">
        <v>75</v>
      </c>
      <c r="O2251" s="37" t="s">
        <v>75</v>
      </c>
      <c r="P2251" s="37" t="s">
        <v>75</v>
      </c>
      <c r="Q2251" t="s">
        <v>3764</v>
      </c>
      <c r="R2251" t="s">
        <v>2153</v>
      </c>
      <c r="S2251" s="42">
        <v>57</v>
      </c>
      <c r="T2251" s="37">
        <v>1</v>
      </c>
      <c r="U2251" s="83">
        <v>1</v>
      </c>
      <c r="V2251" s="45">
        <f>SUMIF(ResumenCotizacion!$C:$C,E2251,ResumenCotizacion!$P:$P)</f>
        <v>0</v>
      </c>
      <c r="W2251" s="75">
        <f>IF(H2251="USD",S2251*SolCotizacion!$J$18,S2251)</f>
        <v>235265.79</v>
      </c>
      <c r="X2251" s="3">
        <f>ROUND(W2251/(1-VLOOKUP("Total porcentaje:",ResumenCotizacion!$F:$H,3,0)),2)</f>
        <v>235265.79</v>
      </c>
      <c r="Y2251" s="3">
        <f t="shared" si="114"/>
        <v>0</v>
      </c>
    </row>
    <row r="2252" spans="1:25" ht="14.25" x14ac:dyDescent="0.2">
      <c r="A2252" s="18" t="str">
        <f t="shared" si="112"/>
        <v>Catalogo principalOPEN VALUE ENTIDADES NO CUALIFICADAST99-00529</v>
      </c>
      <c r="B2252" s="18" t="str">
        <f t="shared" si="113"/>
        <v>T99-00529OPEN VALUE ENTIDADES NO CUALIFICADAS</v>
      </c>
      <c r="C2252"/>
      <c r="D2252" t="s">
        <v>122</v>
      </c>
      <c r="E2252" t="s">
        <v>3766</v>
      </c>
      <c r="F2252" s="37" t="s">
        <v>3196</v>
      </c>
      <c r="G2252" s="18" t="s">
        <v>122</v>
      </c>
      <c r="H2252" s="18" t="s">
        <v>125</v>
      </c>
      <c r="I2252" s="37" t="s">
        <v>75</v>
      </c>
      <c r="J2252" t="s">
        <v>3767</v>
      </c>
      <c r="K2252" t="s">
        <v>28</v>
      </c>
      <c r="L2252" t="s">
        <v>90</v>
      </c>
      <c r="M2252" t="s">
        <v>74</v>
      </c>
      <c r="N2252" s="37" t="s">
        <v>75</v>
      </c>
      <c r="O2252" s="37" t="s">
        <v>75</v>
      </c>
      <c r="P2252" s="37" t="s">
        <v>75</v>
      </c>
      <c r="Q2252" t="s">
        <v>3766</v>
      </c>
      <c r="R2252" t="s">
        <v>2153</v>
      </c>
      <c r="S2252" s="42">
        <v>44583</v>
      </c>
      <c r="T2252" s="37">
        <v>1</v>
      </c>
      <c r="U2252" s="83">
        <v>1</v>
      </c>
      <c r="V2252" s="45">
        <f>SUMIF(ResumenCotizacion!$C:$C,E2252,ResumenCotizacion!$P:$P)</f>
        <v>0</v>
      </c>
      <c r="W2252" s="75">
        <f>IF(H2252="USD",S2252*SolCotizacion!$J$18,S2252)</f>
        <v>184014995.01000002</v>
      </c>
      <c r="X2252" s="3">
        <f>ROUND(W2252/(1-VLOOKUP("Total porcentaje:",ResumenCotizacion!$F:$H,3,0)),2)</f>
        <v>184014995.00999999</v>
      </c>
      <c r="Y2252" s="3">
        <f t="shared" si="114"/>
        <v>0</v>
      </c>
    </row>
    <row r="2253" spans="1:25" ht="14.25" x14ac:dyDescent="0.2">
      <c r="A2253" s="18" t="str">
        <f t="shared" si="112"/>
        <v>Catalogo principalOPEN VALUE ENTIDADES NO CUALIFICADAST99-00536</v>
      </c>
      <c r="B2253" s="18" t="str">
        <f t="shared" si="113"/>
        <v>T99-00536OPEN VALUE ENTIDADES NO CUALIFICADAS</v>
      </c>
      <c r="C2253"/>
      <c r="D2253" t="s">
        <v>122</v>
      </c>
      <c r="E2253" t="s">
        <v>3768</v>
      </c>
      <c r="F2253" s="37" t="s">
        <v>3196</v>
      </c>
      <c r="G2253" s="18" t="s">
        <v>122</v>
      </c>
      <c r="H2253" s="18" t="s">
        <v>125</v>
      </c>
      <c r="I2253" s="37" t="s">
        <v>75</v>
      </c>
      <c r="J2253" t="s">
        <v>3769</v>
      </c>
      <c r="K2253" t="s">
        <v>28</v>
      </c>
      <c r="L2253" t="s">
        <v>90</v>
      </c>
      <c r="M2253" t="s">
        <v>74</v>
      </c>
      <c r="N2253" s="37" t="s">
        <v>75</v>
      </c>
      <c r="O2253" s="37" t="s">
        <v>75</v>
      </c>
      <c r="P2253" s="37" t="s">
        <v>75</v>
      </c>
      <c r="Q2253" t="s">
        <v>3768</v>
      </c>
      <c r="R2253" t="s">
        <v>2153</v>
      </c>
      <c r="S2253" s="42">
        <v>19107</v>
      </c>
      <c r="T2253" s="37">
        <v>1</v>
      </c>
      <c r="U2253" s="83">
        <v>1</v>
      </c>
      <c r="V2253" s="45">
        <f>SUMIF(ResumenCotizacion!$C:$C,E2253,ResumenCotizacion!$P:$P)</f>
        <v>0</v>
      </c>
      <c r="W2253" s="75">
        <f>IF(H2253="USD",S2253*SolCotizacion!$J$18,S2253)</f>
        <v>78863569.290000007</v>
      </c>
      <c r="X2253" s="3">
        <f>ROUND(W2253/(1-VLOOKUP("Total porcentaje:",ResumenCotizacion!$F:$H,3,0)),2)</f>
        <v>78863569.290000007</v>
      </c>
      <c r="Y2253" s="3">
        <f t="shared" si="114"/>
        <v>0</v>
      </c>
    </row>
    <row r="2254" spans="1:25" ht="14.25" x14ac:dyDescent="0.2">
      <c r="A2254" s="18" t="str">
        <f t="shared" si="112"/>
        <v>Catalogo principalOPEN VALUE ENTIDADES NO CUALIFICADASTK9-00001</v>
      </c>
      <c r="B2254" s="18" t="str">
        <f t="shared" si="113"/>
        <v>TK9-00001OPEN VALUE ENTIDADES NO CUALIFICADAS</v>
      </c>
      <c r="C2254"/>
      <c r="D2254" t="s">
        <v>122</v>
      </c>
      <c r="E2254" t="s">
        <v>3770</v>
      </c>
      <c r="F2254" s="37" t="s">
        <v>3196</v>
      </c>
      <c r="G2254" s="18" t="s">
        <v>122</v>
      </c>
      <c r="H2254" s="18" t="s">
        <v>125</v>
      </c>
      <c r="I2254" s="37" t="s">
        <v>75</v>
      </c>
      <c r="J2254" t="s">
        <v>3771</v>
      </c>
      <c r="K2254" t="s">
        <v>28</v>
      </c>
      <c r="L2254" t="s">
        <v>90</v>
      </c>
      <c r="M2254" t="s">
        <v>74</v>
      </c>
      <c r="N2254" s="37" t="s">
        <v>75</v>
      </c>
      <c r="O2254" s="37" t="s">
        <v>75</v>
      </c>
      <c r="P2254" s="37" t="s">
        <v>75</v>
      </c>
      <c r="Q2254" t="s">
        <v>3770</v>
      </c>
      <c r="R2254" t="s">
        <v>76</v>
      </c>
      <c r="S2254" s="42">
        <v>8</v>
      </c>
      <c r="T2254" s="37">
        <v>1</v>
      </c>
      <c r="U2254" s="83">
        <v>1</v>
      </c>
      <c r="V2254" s="45">
        <f>SUMIF(ResumenCotizacion!$C:$C,E2254,ResumenCotizacion!$P:$P)</f>
        <v>0</v>
      </c>
      <c r="W2254" s="75">
        <f>IF(H2254="USD",S2254*SolCotizacion!$J$18,S2254)</f>
        <v>33019.760000000002</v>
      </c>
      <c r="X2254" s="3">
        <f>ROUND(W2254/(1-VLOOKUP("Total porcentaje:",ResumenCotizacion!$F:$H,3,0)),2)</f>
        <v>33019.760000000002</v>
      </c>
      <c r="Y2254" s="3">
        <f t="shared" si="114"/>
        <v>0</v>
      </c>
    </row>
    <row r="2255" spans="1:25" ht="14.25" x14ac:dyDescent="0.2">
      <c r="A2255" s="18" t="str">
        <f t="shared" si="112"/>
        <v>Catalogo principalOPEN VALUE ENTIDADES NO CUALIFICADASTL4-00001</v>
      </c>
      <c r="B2255" s="18" t="str">
        <f t="shared" si="113"/>
        <v>TL4-00001OPEN VALUE ENTIDADES NO CUALIFICADAS</v>
      </c>
      <c r="C2255"/>
      <c r="D2255" t="s">
        <v>122</v>
      </c>
      <c r="E2255" t="s">
        <v>3772</v>
      </c>
      <c r="F2255" s="37" t="s">
        <v>3196</v>
      </c>
      <c r="G2255" s="18" t="s">
        <v>122</v>
      </c>
      <c r="H2255" s="18" t="s">
        <v>125</v>
      </c>
      <c r="I2255" s="37" t="s">
        <v>75</v>
      </c>
      <c r="J2255" t="s">
        <v>3773</v>
      </c>
      <c r="K2255" t="s">
        <v>28</v>
      </c>
      <c r="L2255" t="s">
        <v>90</v>
      </c>
      <c r="M2255" t="s">
        <v>74</v>
      </c>
      <c r="N2255" s="37" t="s">
        <v>75</v>
      </c>
      <c r="O2255" s="37" t="s">
        <v>75</v>
      </c>
      <c r="P2255" s="37" t="s">
        <v>75</v>
      </c>
      <c r="Q2255" t="s">
        <v>3772</v>
      </c>
      <c r="R2255" t="s">
        <v>76</v>
      </c>
      <c r="S2255" s="42">
        <v>10</v>
      </c>
      <c r="T2255" s="37">
        <v>1</v>
      </c>
      <c r="U2255" s="83">
        <v>1</v>
      </c>
      <c r="V2255" s="45">
        <f>SUMIF(ResumenCotizacion!$C:$C,E2255,ResumenCotizacion!$P:$P)</f>
        <v>0</v>
      </c>
      <c r="W2255" s="75">
        <f>IF(H2255="USD",S2255*SolCotizacion!$J$18,S2255)</f>
        <v>41274.700000000004</v>
      </c>
      <c r="X2255" s="3">
        <f>ROUND(W2255/(1-VLOOKUP("Total porcentaje:",ResumenCotizacion!$F:$H,3,0)),2)</f>
        <v>41274.699999999997</v>
      </c>
      <c r="Y2255" s="3">
        <f t="shared" si="114"/>
        <v>0</v>
      </c>
    </row>
    <row r="2256" spans="1:25" ht="14.25" x14ac:dyDescent="0.2">
      <c r="A2256" s="18" t="str">
        <f t="shared" si="112"/>
        <v>Catalogo principalOPEN VALUE ENTIDADES NO CUALIFICADASTSC-00353</v>
      </c>
      <c r="B2256" s="18" t="str">
        <f t="shared" si="113"/>
        <v>TSC-00353OPEN VALUE ENTIDADES NO CUALIFICADAS</v>
      </c>
      <c r="C2256"/>
      <c r="D2256" t="s">
        <v>122</v>
      </c>
      <c r="E2256" t="s">
        <v>3774</v>
      </c>
      <c r="F2256" s="37" t="s">
        <v>3196</v>
      </c>
      <c r="G2256" s="18" t="s">
        <v>122</v>
      </c>
      <c r="H2256" s="18" t="s">
        <v>125</v>
      </c>
      <c r="I2256" s="37" t="s">
        <v>75</v>
      </c>
      <c r="J2256" t="s">
        <v>3775</v>
      </c>
      <c r="K2256" t="s">
        <v>28</v>
      </c>
      <c r="L2256" t="s">
        <v>90</v>
      </c>
      <c r="M2256" t="s">
        <v>74</v>
      </c>
      <c r="N2256" s="37" t="s">
        <v>75</v>
      </c>
      <c r="O2256" s="37" t="s">
        <v>75</v>
      </c>
      <c r="P2256" s="37" t="s">
        <v>75</v>
      </c>
      <c r="Q2256" t="s">
        <v>3774</v>
      </c>
      <c r="R2256" t="s">
        <v>2153</v>
      </c>
      <c r="S2256" s="42">
        <v>42</v>
      </c>
      <c r="T2256" s="37">
        <v>1</v>
      </c>
      <c r="U2256" s="83">
        <v>1</v>
      </c>
      <c r="V2256" s="45">
        <f>SUMIF(ResumenCotizacion!$C:$C,E2256,ResumenCotizacion!$P:$P)</f>
        <v>0</v>
      </c>
      <c r="W2256" s="75">
        <f>IF(H2256="USD",S2256*SolCotizacion!$J$18,S2256)</f>
        <v>173353.74000000002</v>
      </c>
      <c r="X2256" s="3">
        <f>ROUND(W2256/(1-VLOOKUP("Total porcentaje:",ResumenCotizacion!$F:$H,3,0)),2)</f>
        <v>173353.74</v>
      </c>
      <c r="Y2256" s="3">
        <f t="shared" si="114"/>
        <v>0</v>
      </c>
    </row>
    <row r="2257" spans="1:25" ht="14.25" x14ac:dyDescent="0.2">
      <c r="A2257" s="18" t="str">
        <f t="shared" si="112"/>
        <v>Catalogo principalOPEN VALUE ENTIDADES NO CUALIFICADASTSC-00357</v>
      </c>
      <c r="B2257" s="18" t="str">
        <f t="shared" si="113"/>
        <v>TSC-00357OPEN VALUE ENTIDADES NO CUALIFICADAS</v>
      </c>
      <c r="C2257"/>
      <c r="D2257" t="s">
        <v>122</v>
      </c>
      <c r="E2257" t="s">
        <v>3776</v>
      </c>
      <c r="F2257" s="37" t="s">
        <v>3196</v>
      </c>
      <c r="G2257" s="18" t="s">
        <v>122</v>
      </c>
      <c r="H2257" s="18" t="s">
        <v>125</v>
      </c>
      <c r="I2257" s="37" t="s">
        <v>75</v>
      </c>
      <c r="J2257" t="s">
        <v>3777</v>
      </c>
      <c r="K2257" t="s">
        <v>28</v>
      </c>
      <c r="L2257" t="s">
        <v>90</v>
      </c>
      <c r="M2257" t="s">
        <v>74</v>
      </c>
      <c r="N2257" s="37" t="s">
        <v>75</v>
      </c>
      <c r="O2257" s="37" t="s">
        <v>75</v>
      </c>
      <c r="P2257" s="37" t="s">
        <v>75</v>
      </c>
      <c r="Q2257" t="s">
        <v>3776</v>
      </c>
      <c r="R2257" t="s">
        <v>2153</v>
      </c>
      <c r="S2257" s="42">
        <v>18</v>
      </c>
      <c r="T2257" s="37">
        <v>1</v>
      </c>
      <c r="U2257" s="83">
        <v>1</v>
      </c>
      <c r="V2257" s="45">
        <f>SUMIF(ResumenCotizacion!$C:$C,E2257,ResumenCotizacion!$P:$P)</f>
        <v>0</v>
      </c>
      <c r="W2257" s="75">
        <f>IF(H2257="USD",S2257*SolCotizacion!$J$18,S2257)</f>
        <v>74294.460000000006</v>
      </c>
      <c r="X2257" s="3">
        <f>ROUND(W2257/(1-VLOOKUP("Total porcentaje:",ResumenCotizacion!$F:$H,3,0)),2)</f>
        <v>74294.460000000006</v>
      </c>
      <c r="Y2257" s="3">
        <f t="shared" si="114"/>
        <v>0</v>
      </c>
    </row>
    <row r="2258" spans="1:25" ht="14.25" x14ac:dyDescent="0.2">
      <c r="A2258" s="18" t="str">
        <f t="shared" si="112"/>
        <v>Catalogo principalOPEN VALUE ENTIDADES NO CUALIFICADASTSC-00824</v>
      </c>
      <c r="B2258" s="18" t="str">
        <f t="shared" si="113"/>
        <v>TSC-00824OPEN VALUE ENTIDADES NO CUALIFICADAS</v>
      </c>
      <c r="C2258"/>
      <c r="D2258" t="s">
        <v>122</v>
      </c>
      <c r="E2258" t="s">
        <v>3778</v>
      </c>
      <c r="F2258" s="37" t="s">
        <v>3196</v>
      </c>
      <c r="G2258" s="18" t="s">
        <v>122</v>
      </c>
      <c r="H2258" s="18" t="s">
        <v>125</v>
      </c>
      <c r="I2258" s="37" t="s">
        <v>75</v>
      </c>
      <c r="J2258" t="s">
        <v>3779</v>
      </c>
      <c r="K2258" t="s">
        <v>28</v>
      </c>
      <c r="L2258" t="s">
        <v>90</v>
      </c>
      <c r="M2258" t="s">
        <v>74</v>
      </c>
      <c r="N2258" s="37" t="s">
        <v>75</v>
      </c>
      <c r="O2258" s="37" t="s">
        <v>75</v>
      </c>
      <c r="P2258" s="37" t="s">
        <v>75</v>
      </c>
      <c r="Q2258" t="s">
        <v>3778</v>
      </c>
      <c r="R2258" t="s">
        <v>2153</v>
      </c>
      <c r="S2258" s="42">
        <v>54</v>
      </c>
      <c r="T2258" s="37">
        <v>1</v>
      </c>
      <c r="U2258" s="83">
        <v>1</v>
      </c>
      <c r="V2258" s="45">
        <f>SUMIF(ResumenCotizacion!$C:$C,E2258,ResumenCotizacion!$P:$P)</f>
        <v>0</v>
      </c>
      <c r="W2258" s="75">
        <f>IF(H2258="USD",S2258*SolCotizacion!$J$18,S2258)</f>
        <v>222883.38</v>
      </c>
      <c r="X2258" s="3">
        <f>ROUND(W2258/(1-VLOOKUP("Total porcentaje:",ResumenCotizacion!$F:$H,3,0)),2)</f>
        <v>222883.38</v>
      </c>
      <c r="Y2258" s="3">
        <f t="shared" si="114"/>
        <v>0</v>
      </c>
    </row>
    <row r="2259" spans="1:25" ht="14.25" x14ac:dyDescent="0.2">
      <c r="A2259" s="18" t="str">
        <f t="shared" si="112"/>
        <v>Catalogo principalOPEN VALUE ENTIDADES NO CUALIFICADASTSC-00826</v>
      </c>
      <c r="B2259" s="18" t="str">
        <f t="shared" si="113"/>
        <v>TSC-00826OPEN VALUE ENTIDADES NO CUALIFICADAS</v>
      </c>
      <c r="C2259"/>
      <c r="D2259" t="s">
        <v>122</v>
      </c>
      <c r="E2259" t="s">
        <v>3780</v>
      </c>
      <c r="F2259" s="37" t="s">
        <v>3196</v>
      </c>
      <c r="G2259" s="18" t="s">
        <v>122</v>
      </c>
      <c r="H2259" s="18" t="s">
        <v>125</v>
      </c>
      <c r="I2259" s="37" t="s">
        <v>75</v>
      </c>
      <c r="J2259" t="s">
        <v>3781</v>
      </c>
      <c r="K2259" t="s">
        <v>28</v>
      </c>
      <c r="L2259" t="s">
        <v>90</v>
      </c>
      <c r="M2259" t="s">
        <v>74</v>
      </c>
      <c r="N2259" s="37" t="s">
        <v>75</v>
      </c>
      <c r="O2259" s="37" t="s">
        <v>75</v>
      </c>
      <c r="P2259" s="37" t="s">
        <v>75</v>
      </c>
      <c r="Q2259" t="s">
        <v>3780</v>
      </c>
      <c r="R2259" t="s">
        <v>2153</v>
      </c>
      <c r="S2259" s="42">
        <v>24</v>
      </c>
      <c r="T2259" s="37">
        <v>1</v>
      </c>
      <c r="U2259" s="83">
        <v>1</v>
      </c>
      <c r="V2259" s="45">
        <f>SUMIF(ResumenCotizacion!$C:$C,E2259,ResumenCotizacion!$P:$P)</f>
        <v>0</v>
      </c>
      <c r="W2259" s="75">
        <f>IF(H2259="USD",S2259*SolCotizacion!$J$18,S2259)</f>
        <v>99059.28</v>
      </c>
      <c r="X2259" s="3">
        <f>ROUND(W2259/(1-VLOOKUP("Total porcentaje:",ResumenCotizacion!$F:$H,3,0)),2)</f>
        <v>99059.28</v>
      </c>
      <c r="Y2259" s="3">
        <f t="shared" si="114"/>
        <v>0</v>
      </c>
    </row>
    <row r="2260" spans="1:25" ht="14.25" x14ac:dyDescent="0.2">
      <c r="A2260" s="18" t="str">
        <f t="shared" si="112"/>
        <v>Catalogo principalOPEN VALUE ENTIDADES NO CUALIFICADASU3J-00047</v>
      </c>
      <c r="B2260" s="18" t="str">
        <f t="shared" si="113"/>
        <v>U3J-00047OPEN VALUE ENTIDADES NO CUALIFICADAS</v>
      </c>
      <c r="C2260"/>
      <c r="D2260" t="s">
        <v>122</v>
      </c>
      <c r="E2260" t="s">
        <v>3782</v>
      </c>
      <c r="F2260" s="37" t="s">
        <v>3196</v>
      </c>
      <c r="G2260" s="18" t="s">
        <v>122</v>
      </c>
      <c r="H2260" s="18" t="s">
        <v>125</v>
      </c>
      <c r="I2260" s="37" t="s">
        <v>75</v>
      </c>
      <c r="J2260" t="s">
        <v>3783</v>
      </c>
      <c r="K2260" t="s">
        <v>28</v>
      </c>
      <c r="L2260" t="s">
        <v>90</v>
      </c>
      <c r="M2260" t="s">
        <v>74</v>
      </c>
      <c r="N2260" s="37" t="s">
        <v>75</v>
      </c>
      <c r="O2260" s="37" t="s">
        <v>75</v>
      </c>
      <c r="P2260" s="37" t="s">
        <v>75</v>
      </c>
      <c r="Q2260" t="s">
        <v>3782</v>
      </c>
      <c r="R2260" t="s">
        <v>76</v>
      </c>
      <c r="S2260" s="42">
        <v>4.1900000000000004</v>
      </c>
      <c r="T2260" s="37">
        <v>1</v>
      </c>
      <c r="U2260" s="83">
        <v>1</v>
      </c>
      <c r="V2260" s="45">
        <f>SUMIF(ResumenCotizacion!$C:$C,E2260,ResumenCotizacion!$P:$P)</f>
        <v>0</v>
      </c>
      <c r="W2260" s="75">
        <f>IF(H2260="USD",S2260*SolCotizacion!$J$18,S2260)</f>
        <v>17294.099300000002</v>
      </c>
      <c r="X2260" s="3">
        <f>ROUND(W2260/(1-VLOOKUP("Total porcentaje:",ResumenCotizacion!$F:$H,3,0)),2)</f>
        <v>17294.099999999999</v>
      </c>
      <c r="Y2260" s="3">
        <f t="shared" si="114"/>
        <v>0</v>
      </c>
    </row>
    <row r="2261" spans="1:25" ht="14.25" x14ac:dyDescent="0.2">
      <c r="A2261" s="18" t="str">
        <f t="shared" si="112"/>
        <v>Catalogo principalOPEN VALUE ENTIDADES NO CUALIFICADASU5J-00055</v>
      </c>
      <c r="B2261" s="18" t="str">
        <f t="shared" si="113"/>
        <v>U5J-00055OPEN VALUE ENTIDADES NO CUALIFICADAS</v>
      </c>
      <c r="C2261"/>
      <c r="D2261" t="s">
        <v>122</v>
      </c>
      <c r="E2261" t="s">
        <v>3784</v>
      </c>
      <c r="F2261" s="37" t="s">
        <v>3196</v>
      </c>
      <c r="G2261" s="18" t="s">
        <v>122</v>
      </c>
      <c r="H2261" s="18" t="s">
        <v>125</v>
      </c>
      <c r="I2261" s="37" t="s">
        <v>75</v>
      </c>
      <c r="J2261" t="s">
        <v>3785</v>
      </c>
      <c r="K2261" t="s">
        <v>28</v>
      </c>
      <c r="L2261" t="s">
        <v>90</v>
      </c>
      <c r="M2261" t="s">
        <v>74</v>
      </c>
      <c r="N2261" s="37" t="s">
        <v>75</v>
      </c>
      <c r="O2261" s="37" t="s">
        <v>75</v>
      </c>
      <c r="P2261" s="37" t="s">
        <v>75</v>
      </c>
      <c r="Q2261" t="s">
        <v>3784</v>
      </c>
      <c r="R2261" t="s">
        <v>76</v>
      </c>
      <c r="S2261" s="42">
        <v>9</v>
      </c>
      <c r="T2261" s="37">
        <v>1</v>
      </c>
      <c r="U2261" s="83">
        <v>1</v>
      </c>
      <c r="V2261" s="45">
        <f>SUMIF(ResumenCotizacion!$C:$C,E2261,ResumenCotizacion!$P:$P)</f>
        <v>0</v>
      </c>
      <c r="W2261" s="75">
        <f>IF(H2261="USD",S2261*SolCotizacion!$J$18,S2261)</f>
        <v>37147.230000000003</v>
      </c>
      <c r="X2261" s="3">
        <f>ROUND(W2261/(1-VLOOKUP("Total porcentaje:",ResumenCotizacion!$F:$H,3,0)),2)</f>
        <v>37147.230000000003</v>
      </c>
      <c r="Y2261" s="3">
        <f t="shared" si="114"/>
        <v>0</v>
      </c>
    </row>
    <row r="2262" spans="1:25" ht="14.25" x14ac:dyDescent="0.2">
      <c r="A2262" s="18" t="str">
        <f t="shared" si="112"/>
        <v>Catalogo principalOPEN VALUE ENTIDADES NO CUALIFICADASV7U-00002</v>
      </c>
      <c r="B2262" s="18" t="str">
        <f t="shared" si="113"/>
        <v>V7U-00002OPEN VALUE ENTIDADES NO CUALIFICADAS</v>
      </c>
      <c r="C2262"/>
      <c r="D2262" t="s">
        <v>122</v>
      </c>
      <c r="E2262" t="s">
        <v>3786</v>
      </c>
      <c r="F2262" s="37" t="s">
        <v>3196</v>
      </c>
      <c r="G2262" s="18" t="s">
        <v>122</v>
      </c>
      <c r="H2262" s="18" t="s">
        <v>125</v>
      </c>
      <c r="I2262" s="37" t="s">
        <v>75</v>
      </c>
      <c r="J2262" t="s">
        <v>3787</v>
      </c>
      <c r="K2262" t="s">
        <v>28</v>
      </c>
      <c r="L2262" t="s">
        <v>90</v>
      </c>
      <c r="M2262" t="s">
        <v>74</v>
      </c>
      <c r="N2262" s="37" t="s">
        <v>75</v>
      </c>
      <c r="O2262" s="37" t="s">
        <v>75</v>
      </c>
      <c r="P2262" s="37" t="s">
        <v>75</v>
      </c>
      <c r="Q2262" t="s">
        <v>3786</v>
      </c>
      <c r="R2262" t="s">
        <v>76</v>
      </c>
      <c r="S2262" s="42">
        <v>163</v>
      </c>
      <c r="T2262" s="37">
        <v>1</v>
      </c>
      <c r="U2262" s="83">
        <v>1</v>
      </c>
      <c r="V2262" s="45">
        <f>SUMIF(ResumenCotizacion!$C:$C,E2262,ResumenCotizacion!$P:$P)</f>
        <v>0</v>
      </c>
      <c r="W2262" s="75">
        <f>IF(H2262="USD",S2262*SolCotizacion!$J$18,S2262)</f>
        <v>672777.61</v>
      </c>
      <c r="X2262" s="3">
        <f>ROUND(W2262/(1-VLOOKUP("Total porcentaje:",ResumenCotizacion!$F:$H,3,0)),2)</f>
        <v>672777.61</v>
      </c>
      <c r="Y2262" s="3">
        <f t="shared" si="114"/>
        <v>0</v>
      </c>
    </row>
    <row r="2263" spans="1:25" ht="14.25" x14ac:dyDescent="0.2">
      <c r="A2263" s="18" t="str">
        <f t="shared" si="112"/>
        <v>Catalogo principalOPEN VALUE ENTIDADES NO CUALIFICADASV7U-00012</v>
      </c>
      <c r="B2263" s="18" t="str">
        <f t="shared" si="113"/>
        <v>V7U-00012OPEN VALUE ENTIDADES NO CUALIFICADAS</v>
      </c>
      <c r="C2263"/>
      <c r="D2263" t="s">
        <v>122</v>
      </c>
      <c r="E2263" t="s">
        <v>3788</v>
      </c>
      <c r="F2263" s="37" t="s">
        <v>3196</v>
      </c>
      <c r="G2263" s="18" t="s">
        <v>122</v>
      </c>
      <c r="H2263" s="18" t="s">
        <v>125</v>
      </c>
      <c r="I2263" s="37" t="s">
        <v>75</v>
      </c>
      <c r="J2263" t="s">
        <v>3789</v>
      </c>
      <c r="K2263" t="s">
        <v>28</v>
      </c>
      <c r="L2263" t="s">
        <v>90</v>
      </c>
      <c r="M2263" t="s">
        <v>74</v>
      </c>
      <c r="N2263" s="37" t="s">
        <v>75</v>
      </c>
      <c r="O2263" s="37" t="s">
        <v>75</v>
      </c>
      <c r="P2263" s="37" t="s">
        <v>75</v>
      </c>
      <c r="Q2263" t="s">
        <v>3788</v>
      </c>
      <c r="R2263" t="s">
        <v>76</v>
      </c>
      <c r="S2263" s="42">
        <v>1.1399999999999999</v>
      </c>
      <c r="T2263" s="37">
        <v>1</v>
      </c>
      <c r="U2263" s="83">
        <v>1</v>
      </c>
      <c r="V2263" s="45">
        <f>SUMIF(ResumenCotizacion!$C:$C,E2263,ResumenCotizacion!$P:$P)</f>
        <v>0</v>
      </c>
      <c r="W2263" s="75">
        <f>IF(H2263="USD",S2263*SolCotizacion!$J$18,S2263)</f>
        <v>4705.3158000000003</v>
      </c>
      <c r="X2263" s="3">
        <f>ROUND(W2263/(1-VLOOKUP("Total porcentaje:",ResumenCotizacion!$F:$H,3,0)),2)</f>
        <v>4705.32</v>
      </c>
      <c r="Y2263" s="3">
        <f t="shared" si="114"/>
        <v>0</v>
      </c>
    </row>
    <row r="2264" spans="1:25" ht="14.25" x14ac:dyDescent="0.2">
      <c r="A2264" s="18" t="str">
        <f t="shared" si="112"/>
        <v>Catalogo principalOPEN VALUE ENTIDADES NO CUALIFICADASV7U-00020</v>
      </c>
      <c r="B2264" s="18" t="str">
        <f t="shared" si="113"/>
        <v>V7U-00020OPEN VALUE ENTIDADES NO CUALIFICADAS</v>
      </c>
      <c r="C2264"/>
      <c r="D2264" t="s">
        <v>122</v>
      </c>
      <c r="E2264" t="s">
        <v>3790</v>
      </c>
      <c r="F2264" s="37" t="s">
        <v>3196</v>
      </c>
      <c r="G2264" s="18" t="s">
        <v>122</v>
      </c>
      <c r="H2264" s="18" t="s">
        <v>125</v>
      </c>
      <c r="I2264" s="37" t="s">
        <v>75</v>
      </c>
      <c r="J2264" t="s">
        <v>3791</v>
      </c>
      <c r="K2264" t="s">
        <v>28</v>
      </c>
      <c r="L2264" t="s">
        <v>90</v>
      </c>
      <c r="M2264" t="s">
        <v>74</v>
      </c>
      <c r="N2264" s="37" t="s">
        <v>75</v>
      </c>
      <c r="O2264" s="37" t="s">
        <v>75</v>
      </c>
      <c r="P2264" s="37" t="s">
        <v>75</v>
      </c>
      <c r="Q2264" t="s">
        <v>3790</v>
      </c>
      <c r="R2264" t="s">
        <v>76</v>
      </c>
      <c r="S2264" s="42">
        <v>0.98</v>
      </c>
      <c r="T2264" s="37">
        <v>1</v>
      </c>
      <c r="U2264" s="83">
        <v>1</v>
      </c>
      <c r="V2264" s="45">
        <f>SUMIF(ResumenCotizacion!$C:$C,E2264,ResumenCotizacion!$P:$P)</f>
        <v>0</v>
      </c>
      <c r="W2264" s="75">
        <f>IF(H2264="USD",S2264*SolCotizacion!$J$18,S2264)</f>
        <v>4044.9206000000004</v>
      </c>
      <c r="X2264" s="3">
        <f>ROUND(W2264/(1-VLOOKUP("Total porcentaje:",ResumenCotizacion!$F:$H,3,0)),2)</f>
        <v>4044.92</v>
      </c>
      <c r="Y2264" s="3">
        <f t="shared" si="114"/>
        <v>0</v>
      </c>
    </row>
    <row r="2265" spans="1:25" ht="14.25" x14ac:dyDescent="0.2">
      <c r="A2265" s="18" t="str">
        <f t="shared" si="112"/>
        <v>Catalogo principalOPEN VALUE ENTIDADES NO CUALIFICADASV7U-00028</v>
      </c>
      <c r="B2265" s="18" t="str">
        <f t="shared" si="113"/>
        <v>V7U-00028OPEN VALUE ENTIDADES NO CUALIFICADAS</v>
      </c>
      <c r="C2265"/>
      <c r="D2265" t="s">
        <v>122</v>
      </c>
      <c r="E2265" t="s">
        <v>3792</v>
      </c>
      <c r="F2265" s="37" t="s">
        <v>3196</v>
      </c>
      <c r="G2265" s="18" t="s">
        <v>122</v>
      </c>
      <c r="H2265" s="18" t="s">
        <v>125</v>
      </c>
      <c r="I2265" s="37" t="s">
        <v>75</v>
      </c>
      <c r="J2265" t="s">
        <v>3793</v>
      </c>
      <c r="K2265" t="s">
        <v>28</v>
      </c>
      <c r="L2265" t="s">
        <v>90</v>
      </c>
      <c r="M2265" t="s">
        <v>74</v>
      </c>
      <c r="N2265" s="37" t="s">
        <v>75</v>
      </c>
      <c r="O2265" s="37" t="s">
        <v>75</v>
      </c>
      <c r="P2265" s="37" t="s">
        <v>75</v>
      </c>
      <c r="Q2265" t="s">
        <v>3792</v>
      </c>
      <c r="R2265" t="s">
        <v>76</v>
      </c>
      <c r="S2265" s="42">
        <v>1.1399999999999999</v>
      </c>
      <c r="T2265" s="37">
        <v>1</v>
      </c>
      <c r="U2265" s="83">
        <v>1</v>
      </c>
      <c r="V2265" s="45">
        <f>SUMIF(ResumenCotizacion!$C:$C,E2265,ResumenCotizacion!$P:$P)</f>
        <v>0</v>
      </c>
      <c r="W2265" s="75">
        <f>IF(H2265="USD",S2265*SolCotizacion!$J$18,S2265)</f>
        <v>4705.3158000000003</v>
      </c>
      <c r="X2265" s="3">
        <f>ROUND(W2265/(1-VLOOKUP("Total porcentaje:",ResumenCotizacion!$F:$H,3,0)),2)</f>
        <v>4705.32</v>
      </c>
      <c r="Y2265" s="3">
        <f t="shared" si="114"/>
        <v>0</v>
      </c>
    </row>
    <row r="2266" spans="1:25" ht="14.25" x14ac:dyDescent="0.2">
      <c r="A2266" s="18" t="str">
        <f t="shared" si="112"/>
        <v>Catalogo principalOPEN VALUE ENTIDADES NO CUALIFICADASV7U-00036</v>
      </c>
      <c r="B2266" s="18" t="str">
        <f t="shared" si="113"/>
        <v>V7U-00036OPEN VALUE ENTIDADES NO CUALIFICADAS</v>
      </c>
      <c r="C2266"/>
      <c r="D2266" t="s">
        <v>122</v>
      </c>
      <c r="E2266" t="s">
        <v>3794</v>
      </c>
      <c r="F2266" s="37" t="s">
        <v>3196</v>
      </c>
      <c r="G2266" s="18" t="s">
        <v>122</v>
      </c>
      <c r="H2266" s="18" t="s">
        <v>125</v>
      </c>
      <c r="I2266" s="37" t="s">
        <v>75</v>
      </c>
      <c r="J2266" t="s">
        <v>3795</v>
      </c>
      <c r="K2266" t="s">
        <v>28</v>
      </c>
      <c r="L2266" t="s">
        <v>90</v>
      </c>
      <c r="M2266" t="s">
        <v>74</v>
      </c>
      <c r="N2266" s="37" t="s">
        <v>75</v>
      </c>
      <c r="O2266" s="37" t="s">
        <v>75</v>
      </c>
      <c r="P2266" s="37" t="s">
        <v>75</v>
      </c>
      <c r="Q2266" t="s">
        <v>3794</v>
      </c>
      <c r="R2266" t="s">
        <v>76</v>
      </c>
      <c r="S2266" s="42">
        <v>0.78</v>
      </c>
      <c r="T2266" s="37">
        <v>1</v>
      </c>
      <c r="U2266" s="83">
        <v>1</v>
      </c>
      <c r="V2266" s="45">
        <f>SUMIF(ResumenCotizacion!$C:$C,E2266,ResumenCotizacion!$P:$P)</f>
        <v>0</v>
      </c>
      <c r="W2266" s="75">
        <f>IF(H2266="USD",S2266*SolCotizacion!$J$18,S2266)</f>
        <v>3219.4266000000002</v>
      </c>
      <c r="X2266" s="3">
        <f>ROUND(W2266/(1-VLOOKUP("Total porcentaje:",ResumenCotizacion!$F:$H,3,0)),2)</f>
        <v>3219.43</v>
      </c>
      <c r="Y2266" s="3">
        <f t="shared" si="114"/>
        <v>0</v>
      </c>
    </row>
    <row r="2267" spans="1:25" ht="14.25" x14ac:dyDescent="0.2">
      <c r="A2267" s="18" t="str">
        <f t="shared" si="112"/>
        <v>Catalogo principalOPEN VALUE ENTIDADES NO CUALIFICADASV7U-00044</v>
      </c>
      <c r="B2267" s="18" t="str">
        <f t="shared" si="113"/>
        <v>V7U-00044OPEN VALUE ENTIDADES NO CUALIFICADAS</v>
      </c>
      <c r="C2267"/>
      <c r="D2267" t="s">
        <v>122</v>
      </c>
      <c r="E2267" t="s">
        <v>3796</v>
      </c>
      <c r="F2267" s="37" t="s">
        <v>3196</v>
      </c>
      <c r="G2267" s="18" t="s">
        <v>122</v>
      </c>
      <c r="H2267" s="18" t="s">
        <v>125</v>
      </c>
      <c r="I2267" s="37" t="s">
        <v>75</v>
      </c>
      <c r="J2267" t="s">
        <v>3797</v>
      </c>
      <c r="K2267" t="s">
        <v>28</v>
      </c>
      <c r="L2267" t="s">
        <v>90</v>
      </c>
      <c r="M2267" t="s">
        <v>74</v>
      </c>
      <c r="N2267" s="37" t="s">
        <v>75</v>
      </c>
      <c r="O2267" s="37" t="s">
        <v>75</v>
      </c>
      <c r="P2267" s="37" t="s">
        <v>75</v>
      </c>
      <c r="Q2267" t="s">
        <v>3796</v>
      </c>
      <c r="R2267" t="s">
        <v>76</v>
      </c>
      <c r="S2267" s="42">
        <v>0.91</v>
      </c>
      <c r="T2267" s="37">
        <v>1</v>
      </c>
      <c r="U2267" s="83">
        <v>1</v>
      </c>
      <c r="V2267" s="45">
        <f>SUMIF(ResumenCotizacion!$C:$C,E2267,ResumenCotizacion!$P:$P)</f>
        <v>0</v>
      </c>
      <c r="W2267" s="75">
        <f>IF(H2267="USD",S2267*SolCotizacion!$J$18,S2267)</f>
        <v>3755.9977000000003</v>
      </c>
      <c r="X2267" s="3">
        <f>ROUND(W2267/(1-VLOOKUP("Total porcentaje:",ResumenCotizacion!$F:$H,3,0)),2)</f>
        <v>3756</v>
      </c>
      <c r="Y2267" s="3">
        <f t="shared" si="114"/>
        <v>0</v>
      </c>
    </row>
    <row r="2268" spans="1:25" ht="14.25" x14ac:dyDescent="0.2">
      <c r="A2268" s="18" t="str">
        <f t="shared" si="112"/>
        <v>Catalogo principalOPEN VALUE ENTIDADES NO CUALIFICADASV7U-00052</v>
      </c>
      <c r="B2268" s="18" t="str">
        <f t="shared" si="113"/>
        <v>V7U-00052OPEN VALUE ENTIDADES NO CUALIFICADAS</v>
      </c>
      <c r="C2268"/>
      <c r="D2268" t="s">
        <v>122</v>
      </c>
      <c r="E2268" t="s">
        <v>3798</v>
      </c>
      <c r="F2268" s="37" t="s">
        <v>3196</v>
      </c>
      <c r="G2268" s="18" t="s">
        <v>122</v>
      </c>
      <c r="H2268" s="18" t="s">
        <v>125</v>
      </c>
      <c r="I2268" s="37" t="s">
        <v>75</v>
      </c>
      <c r="J2268" t="s">
        <v>3799</v>
      </c>
      <c r="K2268" t="s">
        <v>28</v>
      </c>
      <c r="L2268" t="s">
        <v>90</v>
      </c>
      <c r="M2268" t="s">
        <v>74</v>
      </c>
      <c r="N2268" s="37" t="s">
        <v>75</v>
      </c>
      <c r="O2268" s="37" t="s">
        <v>75</v>
      </c>
      <c r="P2268" s="37" t="s">
        <v>75</v>
      </c>
      <c r="Q2268" t="s">
        <v>3798</v>
      </c>
      <c r="R2268" t="s">
        <v>76</v>
      </c>
      <c r="S2268" s="42">
        <v>0.91</v>
      </c>
      <c r="T2268" s="37">
        <v>1</v>
      </c>
      <c r="U2268" s="83">
        <v>1</v>
      </c>
      <c r="V2268" s="45">
        <f>SUMIF(ResumenCotizacion!$C:$C,E2268,ResumenCotizacion!$P:$P)</f>
        <v>0</v>
      </c>
      <c r="W2268" s="75">
        <f>IF(H2268="USD",S2268*SolCotizacion!$J$18,S2268)</f>
        <v>3755.9977000000003</v>
      </c>
      <c r="X2268" s="3">
        <f>ROUND(W2268/(1-VLOOKUP("Total porcentaje:",ResumenCotizacion!$F:$H,3,0)),2)</f>
        <v>3756</v>
      </c>
      <c r="Y2268" s="3">
        <f t="shared" si="114"/>
        <v>0</v>
      </c>
    </row>
    <row r="2269" spans="1:25" ht="14.25" x14ac:dyDescent="0.2">
      <c r="A2269" s="18" t="str">
        <f t="shared" si="112"/>
        <v>Catalogo principalOPEN VALUE ENTIDADES NO CUALIFICADASV7U-00100</v>
      </c>
      <c r="B2269" s="18" t="str">
        <f t="shared" si="113"/>
        <v>V7U-00100OPEN VALUE ENTIDADES NO CUALIFICADAS</v>
      </c>
      <c r="C2269"/>
      <c r="D2269" t="s">
        <v>122</v>
      </c>
      <c r="E2269" t="s">
        <v>3800</v>
      </c>
      <c r="F2269" s="37" t="s">
        <v>3196</v>
      </c>
      <c r="G2269" s="18" t="s">
        <v>122</v>
      </c>
      <c r="H2269" s="18" t="s">
        <v>125</v>
      </c>
      <c r="I2269" s="37" t="s">
        <v>75</v>
      </c>
      <c r="J2269" t="s">
        <v>3801</v>
      </c>
      <c r="K2269" t="s">
        <v>28</v>
      </c>
      <c r="L2269" t="s">
        <v>90</v>
      </c>
      <c r="M2269" t="s">
        <v>74</v>
      </c>
      <c r="N2269" s="37" t="s">
        <v>75</v>
      </c>
      <c r="O2269" s="37" t="s">
        <v>75</v>
      </c>
      <c r="P2269" s="37" t="s">
        <v>75</v>
      </c>
      <c r="Q2269" t="s">
        <v>3800</v>
      </c>
      <c r="R2269" t="s">
        <v>76</v>
      </c>
      <c r="S2269" s="42">
        <v>2.6</v>
      </c>
      <c r="T2269" s="37">
        <v>1</v>
      </c>
      <c r="U2269" s="83">
        <v>1</v>
      </c>
      <c r="V2269" s="45">
        <f>SUMIF(ResumenCotizacion!$C:$C,E2269,ResumenCotizacion!$P:$P)</f>
        <v>0</v>
      </c>
      <c r="W2269" s="75">
        <f>IF(H2269="USD",S2269*SolCotizacion!$J$18,S2269)</f>
        <v>10731.422</v>
      </c>
      <c r="X2269" s="3">
        <f>ROUND(W2269/(1-VLOOKUP("Total porcentaje:",ResumenCotizacion!$F:$H,3,0)),2)</f>
        <v>10731.42</v>
      </c>
      <c r="Y2269" s="3">
        <f t="shared" si="114"/>
        <v>0</v>
      </c>
    </row>
    <row r="2270" spans="1:25" ht="14.25" x14ac:dyDescent="0.2">
      <c r="A2270" s="18" t="str">
        <f t="shared" si="112"/>
        <v>Catalogo principalOPEN VALUE ENTIDADES NO CUALIFICADASV7U-00106</v>
      </c>
      <c r="B2270" s="18" t="str">
        <f t="shared" si="113"/>
        <v>V7U-00106OPEN VALUE ENTIDADES NO CUALIFICADAS</v>
      </c>
      <c r="C2270"/>
      <c r="D2270" t="s">
        <v>122</v>
      </c>
      <c r="E2270" t="s">
        <v>3802</v>
      </c>
      <c r="F2270" s="37" t="s">
        <v>3196</v>
      </c>
      <c r="G2270" s="18" t="s">
        <v>122</v>
      </c>
      <c r="H2270" s="18" t="s">
        <v>125</v>
      </c>
      <c r="I2270" s="37" t="s">
        <v>75</v>
      </c>
      <c r="J2270" t="s">
        <v>3803</v>
      </c>
      <c r="K2270" t="s">
        <v>28</v>
      </c>
      <c r="L2270" t="s">
        <v>90</v>
      </c>
      <c r="M2270" t="s">
        <v>74</v>
      </c>
      <c r="N2270" s="37" t="s">
        <v>75</v>
      </c>
      <c r="O2270" s="37" t="s">
        <v>75</v>
      </c>
      <c r="P2270" s="37" t="s">
        <v>75</v>
      </c>
      <c r="Q2270" t="s">
        <v>3802</v>
      </c>
      <c r="R2270" t="s">
        <v>76</v>
      </c>
      <c r="S2270" s="42">
        <v>0.49</v>
      </c>
      <c r="T2270" s="37">
        <v>1</v>
      </c>
      <c r="U2270" s="83">
        <v>1</v>
      </c>
      <c r="V2270" s="45">
        <f>SUMIF(ResumenCotizacion!$C:$C,E2270,ResumenCotizacion!$P:$P)</f>
        <v>0</v>
      </c>
      <c r="W2270" s="75">
        <f>IF(H2270="USD",S2270*SolCotizacion!$J$18,S2270)</f>
        <v>2022.4603000000002</v>
      </c>
      <c r="X2270" s="3">
        <f>ROUND(W2270/(1-VLOOKUP("Total porcentaje:",ResumenCotizacion!$F:$H,3,0)),2)</f>
        <v>2022.46</v>
      </c>
      <c r="Y2270" s="3">
        <f t="shared" si="114"/>
        <v>0</v>
      </c>
    </row>
    <row r="2271" spans="1:25" ht="14.25" x14ac:dyDescent="0.2">
      <c r="A2271" s="18" t="str">
        <f t="shared" si="112"/>
        <v>Catalogo principalOPEN VALUE ENTIDADES NO CUALIFICADASV7U-00112</v>
      </c>
      <c r="B2271" s="18" t="str">
        <f t="shared" si="113"/>
        <v>V7U-00112OPEN VALUE ENTIDADES NO CUALIFICADAS</v>
      </c>
      <c r="C2271"/>
      <c r="D2271" t="s">
        <v>122</v>
      </c>
      <c r="E2271" t="s">
        <v>3804</v>
      </c>
      <c r="F2271" s="37" t="s">
        <v>3196</v>
      </c>
      <c r="G2271" s="18" t="s">
        <v>122</v>
      </c>
      <c r="H2271" s="18" t="s">
        <v>125</v>
      </c>
      <c r="I2271" s="37" t="s">
        <v>75</v>
      </c>
      <c r="J2271" t="s">
        <v>3805</v>
      </c>
      <c r="K2271" t="s">
        <v>28</v>
      </c>
      <c r="L2271" t="s">
        <v>90</v>
      </c>
      <c r="M2271" t="s">
        <v>74</v>
      </c>
      <c r="N2271" s="37" t="s">
        <v>75</v>
      </c>
      <c r="O2271" s="37" t="s">
        <v>75</v>
      </c>
      <c r="P2271" s="37" t="s">
        <v>75</v>
      </c>
      <c r="Q2271" t="s">
        <v>3804</v>
      </c>
      <c r="R2271" t="s">
        <v>76</v>
      </c>
      <c r="S2271" s="42">
        <v>0.49</v>
      </c>
      <c r="T2271" s="37">
        <v>1</v>
      </c>
      <c r="U2271" s="83">
        <v>1</v>
      </c>
      <c r="V2271" s="45">
        <f>SUMIF(ResumenCotizacion!$C:$C,E2271,ResumenCotizacion!$P:$P)</f>
        <v>0</v>
      </c>
      <c r="W2271" s="75">
        <f>IF(H2271="USD",S2271*SolCotizacion!$J$18,S2271)</f>
        <v>2022.4603000000002</v>
      </c>
      <c r="X2271" s="3">
        <f>ROUND(W2271/(1-VLOOKUP("Total porcentaje:",ResumenCotizacion!$F:$H,3,0)),2)</f>
        <v>2022.46</v>
      </c>
      <c r="Y2271" s="3">
        <f t="shared" si="114"/>
        <v>0</v>
      </c>
    </row>
    <row r="2272" spans="1:25" ht="14.25" x14ac:dyDescent="0.2">
      <c r="A2272" s="18" t="str">
        <f t="shared" si="112"/>
        <v>Catalogo principalOPEN VALUE ENTIDADES NO CUALIFICADASV7U-00118</v>
      </c>
      <c r="B2272" s="18" t="str">
        <f t="shared" si="113"/>
        <v>V7U-00118OPEN VALUE ENTIDADES NO CUALIFICADAS</v>
      </c>
      <c r="C2272"/>
      <c r="D2272" t="s">
        <v>122</v>
      </c>
      <c r="E2272" t="s">
        <v>3806</v>
      </c>
      <c r="F2272" s="37" t="s">
        <v>3196</v>
      </c>
      <c r="G2272" s="18" t="s">
        <v>122</v>
      </c>
      <c r="H2272" s="18" t="s">
        <v>125</v>
      </c>
      <c r="I2272" s="37" t="s">
        <v>75</v>
      </c>
      <c r="J2272" t="s">
        <v>3807</v>
      </c>
      <c r="K2272" t="s">
        <v>28</v>
      </c>
      <c r="L2272" t="s">
        <v>90</v>
      </c>
      <c r="M2272" t="s">
        <v>74</v>
      </c>
      <c r="N2272" s="37" t="s">
        <v>75</v>
      </c>
      <c r="O2272" s="37" t="s">
        <v>75</v>
      </c>
      <c r="P2272" s="37" t="s">
        <v>75</v>
      </c>
      <c r="Q2272" t="s">
        <v>3806</v>
      </c>
      <c r="R2272" t="s">
        <v>76</v>
      </c>
      <c r="S2272" s="42">
        <v>0.49</v>
      </c>
      <c r="T2272" s="37">
        <v>1</v>
      </c>
      <c r="U2272" s="83">
        <v>1</v>
      </c>
      <c r="V2272" s="45">
        <f>SUMIF(ResumenCotizacion!$C:$C,E2272,ResumenCotizacion!$P:$P)</f>
        <v>0</v>
      </c>
      <c r="W2272" s="75">
        <f>IF(H2272="USD",S2272*SolCotizacion!$J$18,S2272)</f>
        <v>2022.4603000000002</v>
      </c>
      <c r="X2272" s="3">
        <f>ROUND(W2272/(1-VLOOKUP("Total porcentaje:",ResumenCotizacion!$F:$H,3,0)),2)</f>
        <v>2022.46</v>
      </c>
      <c r="Y2272" s="3">
        <f t="shared" si="114"/>
        <v>0</v>
      </c>
    </row>
    <row r="2273" spans="1:25" ht="14.25" x14ac:dyDescent="0.2">
      <c r="A2273" s="18" t="str">
        <f t="shared" si="112"/>
        <v>Catalogo principalOPEN VALUE ENTIDADES NO CUALIFICADASV7U-00124</v>
      </c>
      <c r="B2273" s="18" t="str">
        <f t="shared" si="113"/>
        <v>V7U-00124OPEN VALUE ENTIDADES NO CUALIFICADAS</v>
      </c>
      <c r="C2273"/>
      <c r="D2273" t="s">
        <v>122</v>
      </c>
      <c r="E2273" t="s">
        <v>3808</v>
      </c>
      <c r="F2273" s="37" t="s">
        <v>3196</v>
      </c>
      <c r="G2273" s="18" t="s">
        <v>122</v>
      </c>
      <c r="H2273" s="18" t="s">
        <v>125</v>
      </c>
      <c r="I2273" s="37" t="s">
        <v>75</v>
      </c>
      <c r="J2273" t="s">
        <v>3809</v>
      </c>
      <c r="K2273" t="s">
        <v>28</v>
      </c>
      <c r="L2273" t="s">
        <v>90</v>
      </c>
      <c r="M2273" t="s">
        <v>74</v>
      </c>
      <c r="N2273" s="37" t="s">
        <v>75</v>
      </c>
      <c r="O2273" s="37" t="s">
        <v>75</v>
      </c>
      <c r="P2273" s="37" t="s">
        <v>75</v>
      </c>
      <c r="Q2273" t="s">
        <v>3808</v>
      </c>
      <c r="R2273" t="s">
        <v>76</v>
      </c>
      <c r="S2273" s="42">
        <v>3.06</v>
      </c>
      <c r="T2273" s="37">
        <v>1</v>
      </c>
      <c r="U2273" s="83">
        <v>1</v>
      </c>
      <c r="V2273" s="45">
        <f>SUMIF(ResumenCotizacion!$C:$C,E2273,ResumenCotizacion!$P:$P)</f>
        <v>0</v>
      </c>
      <c r="W2273" s="75">
        <f>IF(H2273="USD",S2273*SolCotizacion!$J$18,S2273)</f>
        <v>12630.058200000001</v>
      </c>
      <c r="X2273" s="3">
        <f>ROUND(W2273/(1-VLOOKUP("Total porcentaje:",ResumenCotizacion!$F:$H,3,0)),2)</f>
        <v>12630.06</v>
      </c>
      <c r="Y2273" s="3">
        <f t="shared" si="114"/>
        <v>0</v>
      </c>
    </row>
    <row r="2274" spans="1:25" ht="14.25" x14ac:dyDescent="0.2">
      <c r="A2274" s="18" t="str">
        <f t="shared" si="112"/>
        <v>Catalogo principalOPEN VALUE ENTIDADES NO CUALIFICADASV7U-00130</v>
      </c>
      <c r="B2274" s="18" t="str">
        <f t="shared" si="113"/>
        <v>V7U-00130OPEN VALUE ENTIDADES NO CUALIFICADAS</v>
      </c>
      <c r="C2274"/>
      <c r="D2274" t="s">
        <v>122</v>
      </c>
      <c r="E2274" t="s">
        <v>3810</v>
      </c>
      <c r="F2274" s="37" t="s">
        <v>3196</v>
      </c>
      <c r="G2274" s="18" t="s">
        <v>122</v>
      </c>
      <c r="H2274" s="18" t="s">
        <v>125</v>
      </c>
      <c r="I2274" s="37" t="s">
        <v>75</v>
      </c>
      <c r="J2274" t="s">
        <v>3811</v>
      </c>
      <c r="K2274" t="s">
        <v>28</v>
      </c>
      <c r="L2274" t="s">
        <v>90</v>
      </c>
      <c r="M2274" t="s">
        <v>74</v>
      </c>
      <c r="N2274" s="37" t="s">
        <v>75</v>
      </c>
      <c r="O2274" s="37" t="s">
        <v>75</v>
      </c>
      <c r="P2274" s="37" t="s">
        <v>75</v>
      </c>
      <c r="Q2274" t="s">
        <v>3810</v>
      </c>
      <c r="R2274" t="s">
        <v>76</v>
      </c>
      <c r="S2274" s="42">
        <v>0.53</v>
      </c>
      <c r="T2274" s="37">
        <v>1</v>
      </c>
      <c r="U2274" s="83">
        <v>1</v>
      </c>
      <c r="V2274" s="45">
        <f>SUMIF(ResumenCotizacion!$C:$C,E2274,ResumenCotizacion!$P:$P)</f>
        <v>0</v>
      </c>
      <c r="W2274" s="75">
        <f>IF(H2274="USD",S2274*SolCotizacion!$J$18,S2274)</f>
        <v>2187.5591000000004</v>
      </c>
      <c r="X2274" s="3">
        <f>ROUND(W2274/(1-VLOOKUP("Total porcentaje:",ResumenCotizacion!$F:$H,3,0)),2)</f>
        <v>2187.56</v>
      </c>
      <c r="Y2274" s="3">
        <f t="shared" si="114"/>
        <v>0</v>
      </c>
    </row>
    <row r="2275" spans="1:25" ht="14.25" x14ac:dyDescent="0.2">
      <c r="A2275" s="18" t="str">
        <f t="shared" si="112"/>
        <v>Catalogo principalOPEN VALUE ENTIDADES NO CUALIFICADASV7U-00136</v>
      </c>
      <c r="B2275" s="18" t="str">
        <f t="shared" si="113"/>
        <v>V7U-00136OPEN VALUE ENTIDADES NO CUALIFICADAS</v>
      </c>
      <c r="C2275"/>
      <c r="D2275" t="s">
        <v>122</v>
      </c>
      <c r="E2275" t="s">
        <v>3812</v>
      </c>
      <c r="F2275" s="37" t="s">
        <v>3196</v>
      </c>
      <c r="G2275" s="18" t="s">
        <v>122</v>
      </c>
      <c r="H2275" s="18" t="s">
        <v>125</v>
      </c>
      <c r="I2275" s="37" t="s">
        <v>75</v>
      </c>
      <c r="J2275" t="s">
        <v>3813</v>
      </c>
      <c r="K2275" t="s">
        <v>28</v>
      </c>
      <c r="L2275" t="s">
        <v>90</v>
      </c>
      <c r="M2275" t="s">
        <v>74</v>
      </c>
      <c r="N2275" s="37" t="s">
        <v>75</v>
      </c>
      <c r="O2275" s="37" t="s">
        <v>75</v>
      </c>
      <c r="P2275" s="37" t="s">
        <v>75</v>
      </c>
      <c r="Q2275" t="s">
        <v>3812</v>
      </c>
      <c r="R2275" t="s">
        <v>76</v>
      </c>
      <c r="S2275" s="42">
        <v>0.53</v>
      </c>
      <c r="T2275" s="37">
        <v>1</v>
      </c>
      <c r="U2275" s="83">
        <v>1</v>
      </c>
      <c r="V2275" s="45">
        <f>SUMIF(ResumenCotizacion!$C:$C,E2275,ResumenCotizacion!$P:$P)</f>
        <v>0</v>
      </c>
      <c r="W2275" s="75">
        <f>IF(H2275="USD",S2275*SolCotizacion!$J$18,S2275)</f>
        <v>2187.5591000000004</v>
      </c>
      <c r="X2275" s="3">
        <f>ROUND(W2275/(1-VLOOKUP("Total porcentaje:",ResumenCotizacion!$F:$H,3,0)),2)</f>
        <v>2187.56</v>
      </c>
      <c r="Y2275" s="3">
        <f t="shared" si="114"/>
        <v>0</v>
      </c>
    </row>
    <row r="2276" spans="1:25" ht="14.25" x14ac:dyDescent="0.2">
      <c r="A2276" s="18" t="str">
        <f t="shared" si="112"/>
        <v>Catalogo principalOPEN VALUE ENTIDADES NO CUALIFICADASV7U-00152</v>
      </c>
      <c r="B2276" s="18" t="str">
        <f t="shared" si="113"/>
        <v>V7U-00152OPEN VALUE ENTIDADES NO CUALIFICADAS</v>
      </c>
      <c r="C2276"/>
      <c r="D2276" t="s">
        <v>122</v>
      </c>
      <c r="E2276" t="s">
        <v>3814</v>
      </c>
      <c r="F2276" s="37" t="s">
        <v>3196</v>
      </c>
      <c r="G2276" s="18" t="s">
        <v>122</v>
      </c>
      <c r="H2276" s="18" t="s">
        <v>125</v>
      </c>
      <c r="I2276" s="37" t="s">
        <v>75</v>
      </c>
      <c r="J2276" t="s">
        <v>3815</v>
      </c>
      <c r="K2276" t="s">
        <v>28</v>
      </c>
      <c r="L2276" t="s">
        <v>90</v>
      </c>
      <c r="M2276" t="s">
        <v>74</v>
      </c>
      <c r="N2276" s="37" t="s">
        <v>75</v>
      </c>
      <c r="O2276" s="37" t="s">
        <v>75</v>
      </c>
      <c r="P2276" s="37" t="s">
        <v>75</v>
      </c>
      <c r="Q2276" t="s">
        <v>3814</v>
      </c>
      <c r="R2276" t="s">
        <v>76</v>
      </c>
      <c r="S2276" s="42">
        <v>0.53</v>
      </c>
      <c r="T2276" s="37">
        <v>1</v>
      </c>
      <c r="U2276" s="83">
        <v>1</v>
      </c>
      <c r="V2276" s="45">
        <f>SUMIF(ResumenCotizacion!$C:$C,E2276,ResumenCotizacion!$P:$P)</f>
        <v>0</v>
      </c>
      <c r="W2276" s="75">
        <f>IF(H2276="USD",S2276*SolCotizacion!$J$18,S2276)</f>
        <v>2187.5591000000004</v>
      </c>
      <c r="X2276" s="3">
        <f>ROUND(W2276/(1-VLOOKUP("Total porcentaje:",ResumenCotizacion!$F:$H,3,0)),2)</f>
        <v>2187.56</v>
      </c>
      <c r="Y2276" s="3">
        <f t="shared" si="114"/>
        <v>0</v>
      </c>
    </row>
    <row r="2277" spans="1:25" ht="14.25" x14ac:dyDescent="0.2">
      <c r="A2277" s="18" t="str">
        <f t="shared" si="112"/>
        <v>Catalogo principalOPEN VALUE ENTIDADES NO CUALIFICADASV7U-00158</v>
      </c>
      <c r="B2277" s="18" t="str">
        <f t="shared" si="113"/>
        <v>V7U-00158OPEN VALUE ENTIDADES NO CUALIFICADAS</v>
      </c>
      <c r="C2277"/>
      <c r="D2277" t="s">
        <v>122</v>
      </c>
      <c r="E2277" t="s">
        <v>3816</v>
      </c>
      <c r="F2277" s="37" t="s">
        <v>3196</v>
      </c>
      <c r="G2277" s="18" t="s">
        <v>122</v>
      </c>
      <c r="H2277" s="18" t="s">
        <v>125</v>
      </c>
      <c r="I2277" s="37" t="s">
        <v>75</v>
      </c>
      <c r="J2277" t="s">
        <v>3817</v>
      </c>
      <c r="K2277" t="s">
        <v>28</v>
      </c>
      <c r="L2277" t="s">
        <v>90</v>
      </c>
      <c r="M2277" t="s">
        <v>74</v>
      </c>
      <c r="N2277" s="37" t="s">
        <v>75</v>
      </c>
      <c r="O2277" s="37" t="s">
        <v>75</v>
      </c>
      <c r="P2277" s="37" t="s">
        <v>75</v>
      </c>
      <c r="Q2277" t="s">
        <v>3816</v>
      </c>
      <c r="R2277" t="s">
        <v>76</v>
      </c>
      <c r="S2277" s="42">
        <v>3.06</v>
      </c>
      <c r="T2277" s="37">
        <v>1</v>
      </c>
      <c r="U2277" s="83">
        <v>1</v>
      </c>
      <c r="V2277" s="45">
        <f>SUMIF(ResumenCotizacion!$C:$C,E2277,ResumenCotizacion!$P:$P)</f>
        <v>0</v>
      </c>
      <c r="W2277" s="75">
        <f>IF(H2277="USD",S2277*SolCotizacion!$J$18,S2277)</f>
        <v>12630.058200000001</v>
      </c>
      <c r="X2277" s="3">
        <f>ROUND(W2277/(1-VLOOKUP("Total porcentaje:",ResumenCotizacion!$F:$H,3,0)),2)</f>
        <v>12630.06</v>
      </c>
      <c r="Y2277" s="3">
        <f t="shared" si="114"/>
        <v>0</v>
      </c>
    </row>
    <row r="2278" spans="1:25" ht="14.25" x14ac:dyDescent="0.2">
      <c r="A2278" s="18" t="str">
        <f t="shared" si="112"/>
        <v>Catalogo principalOPEN VALUE ENTIDADES NO CUALIFICADASV7U-00164</v>
      </c>
      <c r="B2278" s="18" t="str">
        <f t="shared" si="113"/>
        <v>V7U-00164OPEN VALUE ENTIDADES NO CUALIFICADAS</v>
      </c>
      <c r="C2278"/>
      <c r="D2278" t="s">
        <v>122</v>
      </c>
      <c r="E2278" t="s">
        <v>3818</v>
      </c>
      <c r="F2278" s="37" t="s">
        <v>3196</v>
      </c>
      <c r="G2278" s="18" t="s">
        <v>122</v>
      </c>
      <c r="H2278" s="18" t="s">
        <v>125</v>
      </c>
      <c r="I2278" s="37" t="s">
        <v>75</v>
      </c>
      <c r="J2278" t="s">
        <v>3819</v>
      </c>
      <c r="K2278" t="s">
        <v>28</v>
      </c>
      <c r="L2278" t="s">
        <v>90</v>
      </c>
      <c r="M2278" t="s">
        <v>74</v>
      </c>
      <c r="N2278" s="37" t="s">
        <v>75</v>
      </c>
      <c r="O2278" s="37" t="s">
        <v>75</v>
      </c>
      <c r="P2278" s="37" t="s">
        <v>75</v>
      </c>
      <c r="Q2278" t="s">
        <v>3818</v>
      </c>
      <c r="R2278" t="s">
        <v>76</v>
      </c>
      <c r="S2278" s="42">
        <v>0.53</v>
      </c>
      <c r="T2278" s="37">
        <v>1</v>
      </c>
      <c r="U2278" s="83">
        <v>1</v>
      </c>
      <c r="V2278" s="45">
        <f>SUMIF(ResumenCotizacion!$C:$C,E2278,ResumenCotizacion!$P:$P)</f>
        <v>0</v>
      </c>
      <c r="W2278" s="75">
        <f>IF(H2278="USD",S2278*SolCotizacion!$J$18,S2278)</f>
        <v>2187.5591000000004</v>
      </c>
      <c r="X2278" s="3">
        <f>ROUND(W2278/(1-VLOOKUP("Total porcentaje:",ResumenCotizacion!$F:$H,3,0)),2)</f>
        <v>2187.56</v>
      </c>
      <c r="Y2278" s="3">
        <f t="shared" si="114"/>
        <v>0</v>
      </c>
    </row>
    <row r="2279" spans="1:25" ht="14.25" x14ac:dyDescent="0.2">
      <c r="A2279" s="18" t="str">
        <f t="shared" si="112"/>
        <v>Catalogo principalOPEN VALUE ENTIDADES NO CUALIFICADASV7U-00170</v>
      </c>
      <c r="B2279" s="18" t="str">
        <f t="shared" si="113"/>
        <v>V7U-00170OPEN VALUE ENTIDADES NO CUALIFICADAS</v>
      </c>
      <c r="C2279"/>
      <c r="D2279" t="s">
        <v>122</v>
      </c>
      <c r="E2279" t="s">
        <v>3820</v>
      </c>
      <c r="F2279" s="37" t="s">
        <v>3196</v>
      </c>
      <c r="G2279" s="18" t="s">
        <v>122</v>
      </c>
      <c r="H2279" s="18" t="s">
        <v>125</v>
      </c>
      <c r="I2279" s="37" t="s">
        <v>75</v>
      </c>
      <c r="J2279" t="s">
        <v>3821</v>
      </c>
      <c r="K2279" t="s">
        <v>28</v>
      </c>
      <c r="L2279" t="s">
        <v>90</v>
      </c>
      <c r="M2279" t="s">
        <v>74</v>
      </c>
      <c r="N2279" s="37" t="s">
        <v>75</v>
      </c>
      <c r="O2279" s="37" t="s">
        <v>75</v>
      </c>
      <c r="P2279" s="37" t="s">
        <v>75</v>
      </c>
      <c r="Q2279" t="s">
        <v>3820</v>
      </c>
      <c r="R2279" t="s">
        <v>76</v>
      </c>
      <c r="S2279" s="42">
        <v>0.53</v>
      </c>
      <c r="T2279" s="37">
        <v>1</v>
      </c>
      <c r="U2279" s="83">
        <v>1</v>
      </c>
      <c r="V2279" s="45">
        <f>SUMIF(ResumenCotizacion!$C:$C,E2279,ResumenCotizacion!$P:$P)</f>
        <v>0</v>
      </c>
      <c r="W2279" s="75">
        <f>IF(H2279="USD",S2279*SolCotizacion!$J$18,S2279)</f>
        <v>2187.5591000000004</v>
      </c>
      <c r="X2279" s="3">
        <f>ROUND(W2279/(1-VLOOKUP("Total porcentaje:",ResumenCotizacion!$F:$H,3,0)),2)</f>
        <v>2187.56</v>
      </c>
      <c r="Y2279" s="3">
        <f t="shared" si="114"/>
        <v>0</v>
      </c>
    </row>
    <row r="2280" spans="1:25" ht="14.25" x14ac:dyDescent="0.2">
      <c r="A2280" s="18" t="str">
        <f t="shared" si="112"/>
        <v>Catalogo principalOPEN VALUE ENTIDADES NO CUALIFICADASV7U-00176</v>
      </c>
      <c r="B2280" s="18" t="str">
        <f t="shared" si="113"/>
        <v>V7U-00176OPEN VALUE ENTIDADES NO CUALIFICADAS</v>
      </c>
      <c r="C2280"/>
      <c r="D2280" t="s">
        <v>122</v>
      </c>
      <c r="E2280" t="s">
        <v>3822</v>
      </c>
      <c r="F2280" s="37" t="s">
        <v>3196</v>
      </c>
      <c r="G2280" s="18" t="s">
        <v>122</v>
      </c>
      <c r="H2280" s="18" t="s">
        <v>125</v>
      </c>
      <c r="I2280" s="37" t="s">
        <v>75</v>
      </c>
      <c r="J2280" t="s">
        <v>3823</v>
      </c>
      <c r="K2280" t="s">
        <v>28</v>
      </c>
      <c r="L2280" t="s">
        <v>90</v>
      </c>
      <c r="M2280" t="s">
        <v>74</v>
      </c>
      <c r="N2280" s="37" t="s">
        <v>75</v>
      </c>
      <c r="O2280" s="37" t="s">
        <v>75</v>
      </c>
      <c r="P2280" s="37" t="s">
        <v>75</v>
      </c>
      <c r="Q2280" t="s">
        <v>3822</v>
      </c>
      <c r="R2280" t="s">
        <v>76</v>
      </c>
      <c r="S2280" s="42">
        <v>0.53</v>
      </c>
      <c r="T2280" s="37">
        <v>1</v>
      </c>
      <c r="U2280" s="83">
        <v>1</v>
      </c>
      <c r="V2280" s="45">
        <f>SUMIF(ResumenCotizacion!$C:$C,E2280,ResumenCotizacion!$P:$P)</f>
        <v>0</v>
      </c>
      <c r="W2280" s="75">
        <f>IF(H2280="USD",S2280*SolCotizacion!$J$18,S2280)</f>
        <v>2187.5591000000004</v>
      </c>
      <c r="X2280" s="3">
        <f>ROUND(W2280/(1-VLOOKUP("Total porcentaje:",ResumenCotizacion!$F:$H,3,0)),2)</f>
        <v>2187.56</v>
      </c>
      <c r="Y2280" s="3">
        <f t="shared" si="114"/>
        <v>0</v>
      </c>
    </row>
    <row r="2281" spans="1:25" ht="14.25" x14ac:dyDescent="0.2">
      <c r="A2281" s="18" t="str">
        <f t="shared" si="112"/>
        <v>Catalogo principalOPEN VALUE ENTIDADES NO CUALIFICADASW06-00647</v>
      </c>
      <c r="B2281" s="18" t="str">
        <f t="shared" si="113"/>
        <v>W06-00647OPEN VALUE ENTIDADES NO CUALIFICADAS</v>
      </c>
      <c r="C2281"/>
      <c r="D2281" t="s">
        <v>122</v>
      </c>
      <c r="E2281" t="s">
        <v>3824</v>
      </c>
      <c r="F2281" s="37" t="s">
        <v>3196</v>
      </c>
      <c r="G2281" s="18" t="s">
        <v>122</v>
      </c>
      <c r="H2281" s="18" t="s">
        <v>125</v>
      </c>
      <c r="I2281" s="37" t="s">
        <v>75</v>
      </c>
      <c r="J2281" t="s">
        <v>3825</v>
      </c>
      <c r="K2281" t="s">
        <v>28</v>
      </c>
      <c r="L2281" t="s">
        <v>90</v>
      </c>
      <c r="M2281" t="s">
        <v>74</v>
      </c>
      <c r="N2281" s="37" t="s">
        <v>75</v>
      </c>
      <c r="O2281" s="37" t="s">
        <v>75</v>
      </c>
      <c r="P2281" s="37" t="s">
        <v>75</v>
      </c>
      <c r="Q2281" t="s">
        <v>3824</v>
      </c>
      <c r="R2281" t="s">
        <v>2153</v>
      </c>
      <c r="S2281" s="42">
        <v>543</v>
      </c>
      <c r="T2281" s="37">
        <v>1</v>
      </c>
      <c r="U2281" s="83">
        <v>1</v>
      </c>
      <c r="V2281" s="45">
        <f>SUMIF(ResumenCotizacion!$C:$C,E2281,ResumenCotizacion!$P:$P)</f>
        <v>0</v>
      </c>
      <c r="W2281" s="75">
        <f>IF(H2281="USD",S2281*SolCotizacion!$J$18,S2281)</f>
        <v>2241216.21</v>
      </c>
      <c r="X2281" s="3">
        <f>ROUND(W2281/(1-VLOOKUP("Total porcentaje:",ResumenCotizacion!$F:$H,3,0)),2)</f>
        <v>2241216.21</v>
      </c>
      <c r="Y2281" s="3">
        <f t="shared" si="114"/>
        <v>0</v>
      </c>
    </row>
    <row r="2282" spans="1:25" ht="14.25" x14ac:dyDescent="0.2">
      <c r="A2282" s="18" t="str">
        <f t="shared" si="112"/>
        <v>Catalogo principalOPEN VALUE ENTIDADES NO CUALIFICADASW06-00652</v>
      </c>
      <c r="B2282" s="18" t="str">
        <f t="shared" si="113"/>
        <v>W06-00652OPEN VALUE ENTIDADES NO CUALIFICADAS</v>
      </c>
      <c r="C2282"/>
      <c r="D2282" t="s">
        <v>122</v>
      </c>
      <c r="E2282" t="s">
        <v>3826</v>
      </c>
      <c r="F2282" s="37" t="s">
        <v>3196</v>
      </c>
      <c r="G2282" s="18" t="s">
        <v>122</v>
      </c>
      <c r="H2282" s="18" t="s">
        <v>125</v>
      </c>
      <c r="I2282" s="37" t="s">
        <v>75</v>
      </c>
      <c r="J2282" t="s">
        <v>3827</v>
      </c>
      <c r="K2282" t="s">
        <v>28</v>
      </c>
      <c r="L2282" t="s">
        <v>90</v>
      </c>
      <c r="M2282" t="s">
        <v>74</v>
      </c>
      <c r="N2282" s="37" t="s">
        <v>75</v>
      </c>
      <c r="O2282" s="37" t="s">
        <v>75</v>
      </c>
      <c r="P2282" s="37" t="s">
        <v>75</v>
      </c>
      <c r="Q2282" t="s">
        <v>3826</v>
      </c>
      <c r="R2282" t="s">
        <v>2153</v>
      </c>
      <c r="S2282" s="42">
        <v>702</v>
      </c>
      <c r="T2282" s="37">
        <v>1</v>
      </c>
      <c r="U2282" s="83">
        <v>1</v>
      </c>
      <c r="V2282" s="45">
        <f>SUMIF(ResumenCotizacion!$C:$C,E2282,ResumenCotizacion!$P:$P)</f>
        <v>0</v>
      </c>
      <c r="W2282" s="75">
        <f>IF(H2282="USD",S2282*SolCotizacion!$J$18,S2282)</f>
        <v>2897483.9400000004</v>
      </c>
      <c r="X2282" s="3">
        <f>ROUND(W2282/(1-VLOOKUP("Total porcentaje:",ResumenCotizacion!$F:$H,3,0)),2)</f>
        <v>2897483.94</v>
      </c>
      <c r="Y2282" s="3">
        <f t="shared" si="114"/>
        <v>0</v>
      </c>
    </row>
    <row r="2283" spans="1:25" ht="14.25" x14ac:dyDescent="0.2">
      <c r="A2283" s="18" t="str">
        <f t="shared" si="112"/>
        <v>Catalogo principalOPEN VALUE ENTIDADES NO CUALIFICADASW06-00659</v>
      </c>
      <c r="B2283" s="18" t="str">
        <f t="shared" si="113"/>
        <v>W06-00659OPEN VALUE ENTIDADES NO CUALIFICADAS</v>
      </c>
      <c r="C2283"/>
      <c r="D2283" t="s">
        <v>122</v>
      </c>
      <c r="E2283" t="s">
        <v>3828</v>
      </c>
      <c r="F2283" s="37" t="s">
        <v>3196</v>
      </c>
      <c r="G2283" s="18" t="s">
        <v>122</v>
      </c>
      <c r="H2283" s="18" t="s">
        <v>125</v>
      </c>
      <c r="I2283" s="37" t="s">
        <v>75</v>
      </c>
      <c r="J2283" t="s">
        <v>3829</v>
      </c>
      <c r="K2283" t="s">
        <v>28</v>
      </c>
      <c r="L2283" t="s">
        <v>90</v>
      </c>
      <c r="M2283" t="s">
        <v>74</v>
      </c>
      <c r="N2283" s="37" t="s">
        <v>75</v>
      </c>
      <c r="O2283" s="37" t="s">
        <v>75</v>
      </c>
      <c r="P2283" s="37" t="s">
        <v>75</v>
      </c>
      <c r="Q2283" t="s">
        <v>3828</v>
      </c>
      <c r="R2283" t="s">
        <v>2153</v>
      </c>
      <c r="S2283" s="42">
        <v>243</v>
      </c>
      <c r="T2283" s="37">
        <v>1</v>
      </c>
      <c r="U2283" s="83">
        <v>1</v>
      </c>
      <c r="V2283" s="45">
        <f>SUMIF(ResumenCotizacion!$C:$C,E2283,ResumenCotizacion!$P:$P)</f>
        <v>0</v>
      </c>
      <c r="W2283" s="75">
        <f>IF(H2283="USD",S2283*SolCotizacion!$J$18,S2283)</f>
        <v>1002975.2100000001</v>
      </c>
      <c r="X2283" s="3">
        <f>ROUND(W2283/(1-VLOOKUP("Total porcentaje:",ResumenCotizacion!$F:$H,3,0)),2)</f>
        <v>1002975.21</v>
      </c>
      <c r="Y2283" s="3">
        <f t="shared" si="114"/>
        <v>0</v>
      </c>
    </row>
    <row r="2284" spans="1:25" ht="14.25" x14ac:dyDescent="0.2">
      <c r="A2284" s="18" t="str">
        <f t="shared" si="112"/>
        <v>Catalogo principalOPEN VALUE ENTIDADES NO CUALIFICADASW06-00664</v>
      </c>
      <c r="B2284" s="18" t="str">
        <f t="shared" si="113"/>
        <v>W06-00664OPEN VALUE ENTIDADES NO CUALIFICADAS</v>
      </c>
      <c r="C2284"/>
      <c r="D2284" t="s">
        <v>122</v>
      </c>
      <c r="E2284" t="s">
        <v>3830</v>
      </c>
      <c r="F2284" s="37" t="s">
        <v>3196</v>
      </c>
      <c r="G2284" s="18" t="s">
        <v>122</v>
      </c>
      <c r="H2284" s="18" t="s">
        <v>125</v>
      </c>
      <c r="I2284" s="37" t="s">
        <v>75</v>
      </c>
      <c r="J2284" t="s">
        <v>3831</v>
      </c>
      <c r="K2284" t="s">
        <v>28</v>
      </c>
      <c r="L2284" t="s">
        <v>90</v>
      </c>
      <c r="M2284" t="s">
        <v>74</v>
      </c>
      <c r="N2284" s="37" t="s">
        <v>75</v>
      </c>
      <c r="O2284" s="37" t="s">
        <v>75</v>
      </c>
      <c r="P2284" s="37" t="s">
        <v>75</v>
      </c>
      <c r="Q2284" t="s">
        <v>3830</v>
      </c>
      <c r="R2284" t="s">
        <v>2153</v>
      </c>
      <c r="S2284" s="42">
        <v>315</v>
      </c>
      <c r="T2284" s="37">
        <v>1</v>
      </c>
      <c r="U2284" s="83">
        <v>1</v>
      </c>
      <c r="V2284" s="45">
        <f>SUMIF(ResumenCotizacion!$C:$C,E2284,ResumenCotizacion!$P:$P)</f>
        <v>0</v>
      </c>
      <c r="W2284" s="75">
        <f>IF(H2284="USD",S2284*SolCotizacion!$J$18,S2284)</f>
        <v>1300153.05</v>
      </c>
      <c r="X2284" s="3">
        <f>ROUND(W2284/(1-VLOOKUP("Total porcentaje:",ResumenCotizacion!$F:$H,3,0)),2)</f>
        <v>1300153.05</v>
      </c>
      <c r="Y2284" s="3">
        <f t="shared" si="114"/>
        <v>0</v>
      </c>
    </row>
    <row r="2285" spans="1:25" ht="14.25" x14ac:dyDescent="0.2">
      <c r="A2285" s="18" t="str">
        <f t="shared" si="112"/>
        <v>Catalogo principalOPEN VALUE ENTIDADES NO CUALIFICADASW06-00788</v>
      </c>
      <c r="B2285" s="18" t="str">
        <f t="shared" si="113"/>
        <v>W06-00788OPEN VALUE ENTIDADES NO CUALIFICADAS</v>
      </c>
      <c r="C2285"/>
      <c r="D2285" t="s">
        <v>122</v>
      </c>
      <c r="E2285" t="s">
        <v>3832</v>
      </c>
      <c r="F2285" s="37" t="s">
        <v>3196</v>
      </c>
      <c r="G2285" s="18" t="s">
        <v>122</v>
      </c>
      <c r="H2285" s="18" t="s">
        <v>125</v>
      </c>
      <c r="I2285" s="37" t="s">
        <v>75</v>
      </c>
      <c r="J2285" t="s">
        <v>3833</v>
      </c>
      <c r="K2285" t="s">
        <v>28</v>
      </c>
      <c r="L2285" t="s">
        <v>90</v>
      </c>
      <c r="M2285" t="s">
        <v>74</v>
      </c>
      <c r="N2285" s="37" t="s">
        <v>75</v>
      </c>
      <c r="O2285" s="37" t="s">
        <v>75</v>
      </c>
      <c r="P2285" s="37" t="s">
        <v>75</v>
      </c>
      <c r="Q2285" t="s">
        <v>3832</v>
      </c>
      <c r="R2285" t="s">
        <v>2153</v>
      </c>
      <c r="S2285" s="42">
        <v>492</v>
      </c>
      <c r="T2285" s="37">
        <v>1</v>
      </c>
      <c r="U2285" s="83">
        <v>1</v>
      </c>
      <c r="V2285" s="45">
        <f>SUMIF(ResumenCotizacion!$C:$C,E2285,ResumenCotizacion!$P:$P)</f>
        <v>0</v>
      </c>
      <c r="W2285" s="75">
        <f>IF(H2285="USD",S2285*SolCotizacion!$J$18,S2285)</f>
        <v>2030715.2400000002</v>
      </c>
      <c r="X2285" s="3">
        <f>ROUND(W2285/(1-VLOOKUP("Total porcentaje:",ResumenCotizacion!$F:$H,3,0)),2)</f>
        <v>2030715.24</v>
      </c>
      <c r="Y2285" s="3">
        <f t="shared" si="114"/>
        <v>0</v>
      </c>
    </row>
    <row r="2286" spans="1:25" ht="14.25" x14ac:dyDescent="0.2">
      <c r="A2286" s="18" t="str">
        <f t="shared" si="112"/>
        <v>Catalogo principalOPEN VALUE ENTIDADES NO CUALIFICADASW06-00852</v>
      </c>
      <c r="B2286" s="18" t="str">
        <f t="shared" si="113"/>
        <v>W06-00852OPEN VALUE ENTIDADES NO CUALIFICADAS</v>
      </c>
      <c r="C2286"/>
      <c r="D2286" t="s">
        <v>122</v>
      </c>
      <c r="E2286" t="s">
        <v>3834</v>
      </c>
      <c r="F2286" s="37" t="s">
        <v>3196</v>
      </c>
      <c r="G2286" s="18" t="s">
        <v>122</v>
      </c>
      <c r="H2286" s="18" t="s">
        <v>125</v>
      </c>
      <c r="I2286" s="37" t="s">
        <v>75</v>
      </c>
      <c r="J2286" t="s">
        <v>3835</v>
      </c>
      <c r="K2286" t="s">
        <v>28</v>
      </c>
      <c r="L2286" t="s">
        <v>90</v>
      </c>
      <c r="M2286" t="s">
        <v>74</v>
      </c>
      <c r="N2286" s="37" t="s">
        <v>75</v>
      </c>
      <c r="O2286" s="37" t="s">
        <v>75</v>
      </c>
      <c r="P2286" s="37" t="s">
        <v>75</v>
      </c>
      <c r="Q2286" t="s">
        <v>3834</v>
      </c>
      <c r="R2286" t="s">
        <v>2153</v>
      </c>
      <c r="S2286" s="42">
        <v>633</v>
      </c>
      <c r="T2286" s="37">
        <v>1</v>
      </c>
      <c r="U2286" s="83">
        <v>1</v>
      </c>
      <c r="V2286" s="45">
        <f>SUMIF(ResumenCotizacion!$C:$C,E2286,ResumenCotizacion!$P:$P)</f>
        <v>0</v>
      </c>
      <c r="W2286" s="75">
        <f>IF(H2286="USD",S2286*SolCotizacion!$J$18,S2286)</f>
        <v>2612688.5100000002</v>
      </c>
      <c r="X2286" s="3">
        <f>ROUND(W2286/(1-VLOOKUP("Total porcentaje:",ResumenCotizacion!$F:$H,3,0)),2)</f>
        <v>2612688.5099999998</v>
      </c>
      <c r="Y2286" s="3">
        <f t="shared" si="114"/>
        <v>0</v>
      </c>
    </row>
    <row r="2287" spans="1:25" ht="14.25" x14ac:dyDescent="0.2">
      <c r="A2287" s="18" t="str">
        <f t="shared" si="112"/>
        <v>Catalogo principalOPEN VALUE ENTIDADES NO CUALIFICADASW06-00924</v>
      </c>
      <c r="B2287" s="18" t="str">
        <f t="shared" si="113"/>
        <v>W06-00924OPEN VALUE ENTIDADES NO CUALIFICADAS</v>
      </c>
      <c r="C2287"/>
      <c r="D2287" t="s">
        <v>122</v>
      </c>
      <c r="E2287" t="s">
        <v>3836</v>
      </c>
      <c r="F2287" s="37" t="s">
        <v>3196</v>
      </c>
      <c r="G2287" s="18" t="s">
        <v>122</v>
      </c>
      <c r="H2287" s="18" t="s">
        <v>125</v>
      </c>
      <c r="I2287" s="37" t="s">
        <v>75</v>
      </c>
      <c r="J2287" t="s">
        <v>3837</v>
      </c>
      <c r="K2287" t="s">
        <v>28</v>
      </c>
      <c r="L2287" t="s">
        <v>90</v>
      </c>
      <c r="M2287" t="s">
        <v>74</v>
      </c>
      <c r="N2287" s="37" t="s">
        <v>75</v>
      </c>
      <c r="O2287" s="37" t="s">
        <v>75</v>
      </c>
      <c r="P2287" s="37" t="s">
        <v>75</v>
      </c>
      <c r="Q2287" t="s">
        <v>3836</v>
      </c>
      <c r="R2287" t="s">
        <v>2153</v>
      </c>
      <c r="S2287" s="42">
        <v>232</v>
      </c>
      <c r="T2287" s="37">
        <v>1</v>
      </c>
      <c r="U2287" s="83">
        <v>1</v>
      </c>
      <c r="V2287" s="45">
        <f>SUMIF(ResumenCotizacion!$C:$C,E2287,ResumenCotizacion!$P:$P)</f>
        <v>0</v>
      </c>
      <c r="W2287" s="75">
        <f>IF(H2287="USD",S2287*SolCotizacion!$J$18,S2287)</f>
        <v>957573.04</v>
      </c>
      <c r="X2287" s="3">
        <f>ROUND(W2287/(1-VLOOKUP("Total porcentaje:",ResumenCotizacion!$F:$H,3,0)),2)</f>
        <v>957573.04</v>
      </c>
      <c r="Y2287" s="3">
        <f t="shared" si="114"/>
        <v>0</v>
      </c>
    </row>
    <row r="2288" spans="1:25" ht="14.25" x14ac:dyDescent="0.2">
      <c r="A2288" s="18" t="str">
        <f t="shared" si="112"/>
        <v>Catalogo principalOPEN VALUE ENTIDADES NO CUALIFICADASW06-00932</v>
      </c>
      <c r="B2288" s="18" t="str">
        <f t="shared" si="113"/>
        <v>W06-00932OPEN VALUE ENTIDADES NO CUALIFICADAS</v>
      </c>
      <c r="C2288"/>
      <c r="D2288" t="s">
        <v>122</v>
      </c>
      <c r="E2288" t="s">
        <v>3838</v>
      </c>
      <c r="F2288" s="37" t="s">
        <v>3196</v>
      </c>
      <c r="G2288" s="18" t="s">
        <v>122</v>
      </c>
      <c r="H2288" s="18" t="s">
        <v>125</v>
      </c>
      <c r="I2288" s="37" t="s">
        <v>75</v>
      </c>
      <c r="J2288" t="s">
        <v>3839</v>
      </c>
      <c r="K2288" t="s">
        <v>28</v>
      </c>
      <c r="L2288" t="s">
        <v>90</v>
      </c>
      <c r="M2288" t="s">
        <v>74</v>
      </c>
      <c r="N2288" s="37" t="s">
        <v>75</v>
      </c>
      <c r="O2288" s="37" t="s">
        <v>75</v>
      </c>
      <c r="P2288" s="37" t="s">
        <v>75</v>
      </c>
      <c r="Q2288" t="s">
        <v>3838</v>
      </c>
      <c r="R2288" t="s">
        <v>2153</v>
      </c>
      <c r="S2288" s="42">
        <v>300</v>
      </c>
      <c r="T2288" s="37">
        <v>1</v>
      </c>
      <c r="U2288" s="83">
        <v>1</v>
      </c>
      <c r="V2288" s="45">
        <f>SUMIF(ResumenCotizacion!$C:$C,E2288,ResumenCotizacion!$P:$P)</f>
        <v>0</v>
      </c>
      <c r="W2288" s="75">
        <f>IF(H2288="USD",S2288*SolCotizacion!$J$18,S2288)</f>
        <v>1238241</v>
      </c>
      <c r="X2288" s="3">
        <f>ROUND(W2288/(1-VLOOKUP("Total porcentaje:",ResumenCotizacion!$F:$H,3,0)),2)</f>
        <v>1238241</v>
      </c>
      <c r="Y2288" s="3">
        <f t="shared" si="114"/>
        <v>0</v>
      </c>
    </row>
    <row r="2289" spans="1:25" ht="14.25" x14ac:dyDescent="0.2">
      <c r="A2289" s="18" t="str">
        <f t="shared" si="112"/>
        <v>Catalogo principalOPEN VALUE ENTIDADES NO CUALIFICADASW35-00001</v>
      </c>
      <c r="B2289" s="18" t="str">
        <f t="shared" si="113"/>
        <v>W35-00001OPEN VALUE ENTIDADES NO CUALIFICADAS</v>
      </c>
      <c r="C2289"/>
      <c r="D2289" t="s">
        <v>122</v>
      </c>
      <c r="E2289" t="s">
        <v>3840</v>
      </c>
      <c r="F2289" s="37" t="s">
        <v>3196</v>
      </c>
      <c r="G2289" s="18" t="s">
        <v>122</v>
      </c>
      <c r="H2289" s="18" t="s">
        <v>125</v>
      </c>
      <c r="I2289" s="37" t="s">
        <v>75</v>
      </c>
      <c r="J2289" t="s">
        <v>3841</v>
      </c>
      <c r="K2289" t="s">
        <v>28</v>
      </c>
      <c r="L2289" t="s">
        <v>90</v>
      </c>
      <c r="M2289" t="s">
        <v>74</v>
      </c>
      <c r="N2289" s="37" t="s">
        <v>75</v>
      </c>
      <c r="O2289" s="37" t="s">
        <v>75</v>
      </c>
      <c r="P2289" s="37" t="s">
        <v>75</v>
      </c>
      <c r="Q2289" t="s">
        <v>3840</v>
      </c>
      <c r="R2289" t="s">
        <v>76</v>
      </c>
      <c r="S2289" s="42">
        <v>2</v>
      </c>
      <c r="T2289" s="37">
        <v>1</v>
      </c>
      <c r="U2289" s="83">
        <v>1</v>
      </c>
      <c r="V2289" s="45">
        <f>SUMIF(ResumenCotizacion!$C:$C,E2289,ResumenCotizacion!$P:$P)</f>
        <v>0</v>
      </c>
      <c r="W2289" s="75">
        <f>IF(H2289="USD",S2289*SolCotizacion!$J$18,S2289)</f>
        <v>8254.94</v>
      </c>
      <c r="X2289" s="3">
        <f>ROUND(W2289/(1-VLOOKUP("Total porcentaje:",ResumenCotizacion!$F:$H,3,0)),2)</f>
        <v>8254.94</v>
      </c>
      <c r="Y2289" s="3">
        <f t="shared" si="114"/>
        <v>0</v>
      </c>
    </row>
    <row r="2290" spans="1:25" ht="14.25" x14ac:dyDescent="0.2">
      <c r="A2290" s="18" t="str">
        <f t="shared" si="112"/>
        <v>Catalogo principalOPEN VALUE ENTIDADES NO CUALIFICADASWC2-00001</v>
      </c>
      <c r="B2290" s="18" t="str">
        <f t="shared" si="113"/>
        <v>WC2-00001OPEN VALUE ENTIDADES NO CUALIFICADAS</v>
      </c>
      <c r="C2290"/>
      <c r="D2290" t="s">
        <v>122</v>
      </c>
      <c r="E2290" t="s">
        <v>3842</v>
      </c>
      <c r="F2290" s="37" t="s">
        <v>3196</v>
      </c>
      <c r="G2290" s="18" t="s">
        <v>122</v>
      </c>
      <c r="H2290" s="18" t="s">
        <v>125</v>
      </c>
      <c r="I2290" s="37" t="s">
        <v>75</v>
      </c>
      <c r="J2290" t="s">
        <v>3843</v>
      </c>
      <c r="K2290" t="s">
        <v>28</v>
      </c>
      <c r="L2290" t="s">
        <v>90</v>
      </c>
      <c r="M2290" t="s">
        <v>74</v>
      </c>
      <c r="N2290" s="37" t="s">
        <v>75</v>
      </c>
      <c r="O2290" s="37" t="s">
        <v>75</v>
      </c>
      <c r="P2290" s="37" t="s">
        <v>75</v>
      </c>
      <c r="Q2290" t="s">
        <v>3842</v>
      </c>
      <c r="R2290" t="s">
        <v>76</v>
      </c>
      <c r="S2290" s="42">
        <v>1.3</v>
      </c>
      <c r="T2290" s="37">
        <v>1</v>
      </c>
      <c r="U2290" s="83">
        <v>1</v>
      </c>
      <c r="V2290" s="45">
        <f>SUMIF(ResumenCotizacion!$C:$C,E2290,ResumenCotizacion!$P:$P)</f>
        <v>0</v>
      </c>
      <c r="W2290" s="75">
        <f>IF(H2290="USD",S2290*SolCotizacion!$J$18,S2290)</f>
        <v>5365.7110000000002</v>
      </c>
      <c r="X2290" s="3">
        <f>ROUND(W2290/(1-VLOOKUP("Total porcentaje:",ResumenCotizacion!$F:$H,3,0)),2)</f>
        <v>5365.71</v>
      </c>
      <c r="Y2290" s="3">
        <f t="shared" si="114"/>
        <v>0</v>
      </c>
    </row>
    <row r="2291" spans="1:25" ht="14.25" x14ac:dyDescent="0.2">
      <c r="A2291" s="18" t="str">
        <f t="shared" si="112"/>
        <v>Catalogo principalOPEN VALUE ENTIDADES NO CUALIFICADASWSB-00073</v>
      </c>
      <c r="B2291" s="18" t="str">
        <f t="shared" si="113"/>
        <v>WSB-00073OPEN VALUE ENTIDADES NO CUALIFICADAS</v>
      </c>
      <c r="C2291"/>
      <c r="D2291" t="s">
        <v>122</v>
      </c>
      <c r="E2291" t="s">
        <v>3844</v>
      </c>
      <c r="F2291" s="37" t="s">
        <v>3196</v>
      </c>
      <c r="G2291" s="18" t="s">
        <v>122</v>
      </c>
      <c r="H2291" s="18" t="s">
        <v>125</v>
      </c>
      <c r="I2291" s="37" t="s">
        <v>75</v>
      </c>
      <c r="J2291" t="s">
        <v>3845</v>
      </c>
      <c r="K2291" t="s">
        <v>28</v>
      </c>
      <c r="L2291" t="s">
        <v>90</v>
      </c>
      <c r="M2291" t="s">
        <v>74</v>
      </c>
      <c r="N2291" s="37" t="s">
        <v>75</v>
      </c>
      <c r="O2291" s="37" t="s">
        <v>75</v>
      </c>
      <c r="P2291" s="37" t="s">
        <v>75</v>
      </c>
      <c r="Q2291" t="s">
        <v>3844</v>
      </c>
      <c r="R2291" t="s">
        <v>76</v>
      </c>
      <c r="S2291" s="42">
        <v>1.1299999999999999</v>
      </c>
      <c r="T2291" s="37">
        <v>1</v>
      </c>
      <c r="U2291" s="83">
        <v>1</v>
      </c>
      <c r="V2291" s="45">
        <f>SUMIF(ResumenCotizacion!$C:$C,E2291,ResumenCotizacion!$P:$P)</f>
        <v>0</v>
      </c>
      <c r="W2291" s="75">
        <f>IF(H2291="USD",S2291*SolCotizacion!$J$18,S2291)</f>
        <v>4664.0410999999995</v>
      </c>
      <c r="X2291" s="3">
        <f>ROUND(W2291/(1-VLOOKUP("Total porcentaje:",ResumenCotizacion!$F:$H,3,0)),2)</f>
        <v>4664.04</v>
      </c>
      <c r="Y2291" s="3">
        <f t="shared" si="114"/>
        <v>0</v>
      </c>
    </row>
    <row r="2292" spans="1:25" ht="14.25" x14ac:dyDescent="0.2">
      <c r="A2292" s="18" t="str">
        <f t="shared" si="112"/>
        <v>Catalogo principalOPEN VALUE ENTIDADES NO CUALIFICADASYEG-00224</v>
      </c>
      <c r="B2292" s="18" t="str">
        <f t="shared" si="113"/>
        <v>YEG-00224OPEN VALUE ENTIDADES NO CUALIFICADAS</v>
      </c>
      <c r="C2292"/>
      <c r="D2292" t="s">
        <v>122</v>
      </c>
      <c r="E2292" t="s">
        <v>3846</v>
      </c>
      <c r="F2292" s="37" t="s">
        <v>3196</v>
      </c>
      <c r="G2292" s="18" t="s">
        <v>122</v>
      </c>
      <c r="H2292" s="18" t="s">
        <v>125</v>
      </c>
      <c r="I2292" s="37" t="s">
        <v>75</v>
      </c>
      <c r="J2292" t="s">
        <v>3847</v>
      </c>
      <c r="K2292" t="s">
        <v>28</v>
      </c>
      <c r="L2292" t="s">
        <v>90</v>
      </c>
      <c r="M2292" t="s">
        <v>74</v>
      </c>
      <c r="N2292" s="37" t="s">
        <v>75</v>
      </c>
      <c r="O2292" s="37" t="s">
        <v>75</v>
      </c>
      <c r="P2292" s="37" t="s">
        <v>75</v>
      </c>
      <c r="Q2292" t="s">
        <v>3846</v>
      </c>
      <c r="R2292" t="s">
        <v>2153</v>
      </c>
      <c r="S2292" s="42">
        <v>231</v>
      </c>
      <c r="T2292" s="37">
        <v>1</v>
      </c>
      <c r="U2292" s="83">
        <v>1</v>
      </c>
      <c r="V2292" s="45">
        <f>SUMIF(ResumenCotizacion!$C:$C,E2292,ResumenCotizacion!$P:$P)</f>
        <v>0</v>
      </c>
      <c r="W2292" s="75">
        <f>IF(H2292="USD",S2292*SolCotizacion!$J$18,S2292)</f>
        <v>953445.57000000007</v>
      </c>
      <c r="X2292" s="3">
        <f>ROUND(W2292/(1-VLOOKUP("Total porcentaje:",ResumenCotizacion!$F:$H,3,0)),2)</f>
        <v>953445.57</v>
      </c>
      <c r="Y2292" s="3">
        <f t="shared" si="114"/>
        <v>0</v>
      </c>
    </row>
    <row r="2293" spans="1:25" ht="14.25" x14ac:dyDescent="0.2">
      <c r="A2293" s="18" t="str">
        <f t="shared" si="112"/>
        <v>Catalogo principalOPEN VALUE ENTIDADES NO CUALIFICADASYEG-00226</v>
      </c>
      <c r="B2293" s="18" t="str">
        <f t="shared" si="113"/>
        <v>YEG-00226OPEN VALUE ENTIDADES NO CUALIFICADAS</v>
      </c>
      <c r="C2293"/>
      <c r="D2293" t="s">
        <v>122</v>
      </c>
      <c r="E2293" t="s">
        <v>3848</v>
      </c>
      <c r="F2293" s="37" t="s">
        <v>3196</v>
      </c>
      <c r="G2293" s="18" t="s">
        <v>122</v>
      </c>
      <c r="H2293" s="18" t="s">
        <v>125</v>
      </c>
      <c r="I2293" s="37" t="s">
        <v>75</v>
      </c>
      <c r="J2293" t="s">
        <v>3849</v>
      </c>
      <c r="K2293" t="s">
        <v>28</v>
      </c>
      <c r="L2293" t="s">
        <v>90</v>
      </c>
      <c r="M2293" t="s">
        <v>74</v>
      </c>
      <c r="N2293" s="37" t="s">
        <v>75</v>
      </c>
      <c r="O2293" s="37" t="s">
        <v>75</v>
      </c>
      <c r="P2293" s="37" t="s">
        <v>75</v>
      </c>
      <c r="Q2293" t="s">
        <v>3848</v>
      </c>
      <c r="R2293" t="s">
        <v>2153</v>
      </c>
      <c r="S2293" s="42">
        <v>300</v>
      </c>
      <c r="T2293" s="37">
        <v>1</v>
      </c>
      <c r="U2293" s="83">
        <v>1</v>
      </c>
      <c r="V2293" s="45">
        <f>SUMIF(ResumenCotizacion!$C:$C,E2293,ResumenCotizacion!$P:$P)</f>
        <v>0</v>
      </c>
      <c r="W2293" s="75">
        <f>IF(H2293="USD",S2293*SolCotizacion!$J$18,S2293)</f>
        <v>1238241</v>
      </c>
      <c r="X2293" s="3">
        <f>ROUND(W2293/(1-VLOOKUP("Total porcentaje:",ResumenCotizacion!$F:$H,3,0)),2)</f>
        <v>1238241</v>
      </c>
      <c r="Y2293" s="3">
        <f t="shared" si="114"/>
        <v>0</v>
      </c>
    </row>
    <row r="2294" spans="1:25" ht="14.25" x14ac:dyDescent="0.2">
      <c r="A2294" s="18" t="str">
        <f t="shared" si="112"/>
        <v>Catalogo principalOPEN VALUE ENTIDADES NO CUALIFICADASYEG-00228</v>
      </c>
      <c r="B2294" s="18" t="str">
        <f t="shared" si="113"/>
        <v>YEG-00228OPEN VALUE ENTIDADES NO CUALIFICADAS</v>
      </c>
      <c r="C2294"/>
      <c r="D2294" t="s">
        <v>122</v>
      </c>
      <c r="E2294" t="s">
        <v>3850</v>
      </c>
      <c r="F2294" s="37" t="s">
        <v>3196</v>
      </c>
      <c r="G2294" s="18" t="s">
        <v>122</v>
      </c>
      <c r="H2294" s="18" t="s">
        <v>125</v>
      </c>
      <c r="I2294" s="37" t="s">
        <v>75</v>
      </c>
      <c r="J2294" t="s">
        <v>3851</v>
      </c>
      <c r="K2294" t="s">
        <v>28</v>
      </c>
      <c r="L2294" t="s">
        <v>90</v>
      </c>
      <c r="M2294" t="s">
        <v>74</v>
      </c>
      <c r="N2294" s="37" t="s">
        <v>75</v>
      </c>
      <c r="O2294" s="37" t="s">
        <v>75</v>
      </c>
      <c r="P2294" s="37" t="s">
        <v>75</v>
      </c>
      <c r="Q2294" t="s">
        <v>3850</v>
      </c>
      <c r="R2294" t="s">
        <v>2153</v>
      </c>
      <c r="S2294" s="42">
        <v>99</v>
      </c>
      <c r="T2294" s="37">
        <v>1</v>
      </c>
      <c r="U2294" s="83">
        <v>1</v>
      </c>
      <c r="V2294" s="45">
        <f>SUMIF(ResumenCotizacion!$C:$C,E2294,ResumenCotizacion!$P:$P)</f>
        <v>0</v>
      </c>
      <c r="W2294" s="75">
        <f>IF(H2294="USD",S2294*SolCotizacion!$J$18,S2294)</f>
        <v>408619.53</v>
      </c>
      <c r="X2294" s="3">
        <f>ROUND(W2294/(1-VLOOKUP("Total porcentaje:",ResumenCotizacion!$F:$H,3,0)),2)</f>
        <v>408619.53</v>
      </c>
      <c r="Y2294" s="3">
        <f t="shared" si="114"/>
        <v>0</v>
      </c>
    </row>
    <row r="2295" spans="1:25" ht="14.25" x14ac:dyDescent="0.2">
      <c r="A2295" s="18" t="str">
        <f t="shared" si="112"/>
        <v>Catalogo principalOPEN VALUE ENTIDADES NO CUALIFICADASYEG-00230</v>
      </c>
      <c r="B2295" s="18" t="str">
        <f t="shared" si="113"/>
        <v>YEG-00230OPEN VALUE ENTIDADES NO CUALIFICADAS</v>
      </c>
      <c r="C2295"/>
      <c r="D2295" t="s">
        <v>122</v>
      </c>
      <c r="E2295" t="s">
        <v>3852</v>
      </c>
      <c r="F2295" s="37" t="s">
        <v>3196</v>
      </c>
      <c r="G2295" s="18" t="s">
        <v>122</v>
      </c>
      <c r="H2295" s="18" t="s">
        <v>125</v>
      </c>
      <c r="I2295" s="37" t="s">
        <v>75</v>
      </c>
      <c r="J2295" t="s">
        <v>3853</v>
      </c>
      <c r="K2295" t="s">
        <v>28</v>
      </c>
      <c r="L2295" t="s">
        <v>90</v>
      </c>
      <c r="M2295" t="s">
        <v>74</v>
      </c>
      <c r="N2295" s="37" t="s">
        <v>75</v>
      </c>
      <c r="O2295" s="37" t="s">
        <v>75</v>
      </c>
      <c r="P2295" s="37" t="s">
        <v>75</v>
      </c>
      <c r="Q2295" t="s">
        <v>3852</v>
      </c>
      <c r="R2295" t="s">
        <v>2153</v>
      </c>
      <c r="S2295" s="42">
        <v>129</v>
      </c>
      <c r="T2295" s="37">
        <v>1</v>
      </c>
      <c r="U2295" s="83">
        <v>1</v>
      </c>
      <c r="V2295" s="45">
        <f>SUMIF(ResumenCotizacion!$C:$C,E2295,ResumenCotizacion!$P:$P)</f>
        <v>0</v>
      </c>
      <c r="W2295" s="75">
        <f>IF(H2295="USD",S2295*SolCotizacion!$J$18,S2295)</f>
        <v>532443.63</v>
      </c>
      <c r="X2295" s="3">
        <f>ROUND(W2295/(1-VLOOKUP("Total porcentaje:",ResumenCotizacion!$F:$H,3,0)),2)</f>
        <v>532443.63</v>
      </c>
      <c r="Y2295" s="3">
        <f t="shared" si="114"/>
        <v>0</v>
      </c>
    </row>
    <row r="2296" spans="1:25" ht="14.25" x14ac:dyDescent="0.2">
      <c r="A2296" s="18" t="str">
        <f t="shared" si="112"/>
        <v>Catalogo principalOPEN VALUE ENTIDADES NO CUALIFICADASYEG-00616</v>
      </c>
      <c r="B2296" s="18" t="str">
        <f t="shared" si="113"/>
        <v>YEG-00616OPEN VALUE ENTIDADES NO CUALIFICADAS</v>
      </c>
      <c r="C2296"/>
      <c r="D2296" t="s">
        <v>122</v>
      </c>
      <c r="E2296" t="s">
        <v>3854</v>
      </c>
      <c r="F2296" s="37" t="s">
        <v>3196</v>
      </c>
      <c r="G2296" s="18" t="s">
        <v>122</v>
      </c>
      <c r="H2296" s="18" t="s">
        <v>125</v>
      </c>
      <c r="I2296" s="37" t="s">
        <v>75</v>
      </c>
      <c r="J2296" t="s">
        <v>3855</v>
      </c>
      <c r="K2296" t="s">
        <v>28</v>
      </c>
      <c r="L2296" t="s">
        <v>90</v>
      </c>
      <c r="M2296" t="s">
        <v>74</v>
      </c>
      <c r="N2296" s="37" t="s">
        <v>75</v>
      </c>
      <c r="O2296" s="37" t="s">
        <v>75</v>
      </c>
      <c r="P2296" s="37" t="s">
        <v>75</v>
      </c>
      <c r="Q2296" t="s">
        <v>3854</v>
      </c>
      <c r="R2296" t="s">
        <v>2153</v>
      </c>
      <c r="S2296" s="42">
        <v>183</v>
      </c>
      <c r="T2296" s="37">
        <v>1</v>
      </c>
      <c r="U2296" s="83">
        <v>1</v>
      </c>
      <c r="V2296" s="45">
        <f>SUMIF(ResumenCotizacion!$C:$C,E2296,ResumenCotizacion!$P:$P)</f>
        <v>0</v>
      </c>
      <c r="W2296" s="75">
        <f>IF(H2296="USD",S2296*SolCotizacion!$J$18,S2296)</f>
        <v>755327.01</v>
      </c>
      <c r="X2296" s="3">
        <f>ROUND(W2296/(1-VLOOKUP("Total porcentaje:",ResumenCotizacion!$F:$H,3,0)),2)</f>
        <v>755327.01</v>
      </c>
      <c r="Y2296" s="3">
        <f t="shared" si="114"/>
        <v>0</v>
      </c>
    </row>
    <row r="2297" spans="1:25" ht="14.25" x14ac:dyDescent="0.2">
      <c r="A2297" s="18" t="str">
        <f t="shared" si="112"/>
        <v>Catalogo principalOPEN VALUE ENTIDADES NO CUALIFICADASYEG-00618</v>
      </c>
      <c r="B2297" s="18" t="str">
        <f t="shared" si="113"/>
        <v>YEG-00618OPEN VALUE ENTIDADES NO CUALIFICADAS</v>
      </c>
      <c r="C2297"/>
      <c r="D2297" t="s">
        <v>122</v>
      </c>
      <c r="E2297" t="s">
        <v>3856</v>
      </c>
      <c r="F2297" s="37" t="s">
        <v>3196</v>
      </c>
      <c r="G2297" s="18" t="s">
        <v>122</v>
      </c>
      <c r="H2297" s="18" t="s">
        <v>125</v>
      </c>
      <c r="I2297" s="37" t="s">
        <v>75</v>
      </c>
      <c r="J2297" t="s">
        <v>3857</v>
      </c>
      <c r="K2297" t="s">
        <v>28</v>
      </c>
      <c r="L2297" t="s">
        <v>90</v>
      </c>
      <c r="M2297" t="s">
        <v>74</v>
      </c>
      <c r="N2297" s="37" t="s">
        <v>75</v>
      </c>
      <c r="O2297" s="37" t="s">
        <v>75</v>
      </c>
      <c r="P2297" s="37" t="s">
        <v>75</v>
      </c>
      <c r="Q2297" t="s">
        <v>3856</v>
      </c>
      <c r="R2297" t="s">
        <v>2153</v>
      </c>
      <c r="S2297" s="42">
        <v>240</v>
      </c>
      <c r="T2297" s="37">
        <v>1</v>
      </c>
      <c r="U2297" s="83">
        <v>1</v>
      </c>
      <c r="V2297" s="45">
        <f>SUMIF(ResumenCotizacion!$C:$C,E2297,ResumenCotizacion!$P:$P)</f>
        <v>0</v>
      </c>
      <c r="W2297" s="75">
        <f>IF(H2297="USD",S2297*SolCotizacion!$J$18,S2297)</f>
        <v>990592.8</v>
      </c>
      <c r="X2297" s="3">
        <f>ROUND(W2297/(1-VLOOKUP("Total porcentaje:",ResumenCotizacion!$F:$H,3,0)),2)</f>
        <v>990592.8</v>
      </c>
      <c r="Y2297" s="3">
        <f t="shared" si="114"/>
        <v>0</v>
      </c>
    </row>
    <row r="2298" spans="1:25" ht="14.25" x14ac:dyDescent="0.2">
      <c r="A2298" s="18" t="str">
        <f t="shared" si="112"/>
        <v>Catalogo principalOPEN VALUE ENTIDADES NO CUALIFICADASYEG-00620</v>
      </c>
      <c r="B2298" s="18" t="str">
        <f t="shared" si="113"/>
        <v>YEG-00620OPEN VALUE ENTIDADES NO CUALIFICADAS</v>
      </c>
      <c r="C2298"/>
      <c r="D2298" t="s">
        <v>122</v>
      </c>
      <c r="E2298" t="s">
        <v>3858</v>
      </c>
      <c r="F2298" s="37" t="s">
        <v>3196</v>
      </c>
      <c r="G2298" s="18" t="s">
        <v>122</v>
      </c>
      <c r="H2298" s="18" t="s">
        <v>125</v>
      </c>
      <c r="I2298" s="37" t="s">
        <v>75</v>
      </c>
      <c r="J2298" t="s">
        <v>3859</v>
      </c>
      <c r="K2298" t="s">
        <v>28</v>
      </c>
      <c r="L2298" t="s">
        <v>90</v>
      </c>
      <c r="M2298" t="s">
        <v>74</v>
      </c>
      <c r="N2298" s="37" t="s">
        <v>75</v>
      </c>
      <c r="O2298" s="37" t="s">
        <v>75</v>
      </c>
      <c r="P2298" s="37" t="s">
        <v>75</v>
      </c>
      <c r="Q2298" t="s">
        <v>3858</v>
      </c>
      <c r="R2298" t="s">
        <v>2153</v>
      </c>
      <c r="S2298" s="42">
        <v>81</v>
      </c>
      <c r="T2298" s="37">
        <v>1</v>
      </c>
      <c r="U2298" s="83">
        <v>1</v>
      </c>
      <c r="V2298" s="45">
        <f>SUMIF(ResumenCotizacion!$C:$C,E2298,ResumenCotizacion!$P:$P)</f>
        <v>0</v>
      </c>
      <c r="W2298" s="75">
        <f>IF(H2298="USD",S2298*SolCotizacion!$J$18,S2298)</f>
        <v>334325.07</v>
      </c>
      <c r="X2298" s="3">
        <f>ROUND(W2298/(1-VLOOKUP("Total porcentaje:",ResumenCotizacion!$F:$H,3,0)),2)</f>
        <v>334325.07</v>
      </c>
      <c r="Y2298" s="3">
        <f t="shared" si="114"/>
        <v>0</v>
      </c>
    </row>
    <row r="2299" spans="1:25" ht="14.25" x14ac:dyDescent="0.2">
      <c r="A2299" s="18" t="str">
        <f t="shared" si="112"/>
        <v>Catalogo principalOPEN VALUE ENTIDADES NO CUALIFICADASYEG-00622</v>
      </c>
      <c r="B2299" s="18" t="str">
        <f t="shared" si="113"/>
        <v>YEG-00622OPEN VALUE ENTIDADES NO CUALIFICADAS</v>
      </c>
      <c r="C2299"/>
      <c r="D2299" t="s">
        <v>122</v>
      </c>
      <c r="E2299" t="s">
        <v>3860</v>
      </c>
      <c r="F2299" s="37" t="s">
        <v>3196</v>
      </c>
      <c r="G2299" s="18" t="s">
        <v>122</v>
      </c>
      <c r="H2299" s="18" t="s">
        <v>125</v>
      </c>
      <c r="I2299" s="37" t="s">
        <v>75</v>
      </c>
      <c r="J2299" t="s">
        <v>3861</v>
      </c>
      <c r="K2299" t="s">
        <v>28</v>
      </c>
      <c r="L2299" t="s">
        <v>90</v>
      </c>
      <c r="M2299" t="s">
        <v>74</v>
      </c>
      <c r="N2299" s="37" t="s">
        <v>75</v>
      </c>
      <c r="O2299" s="37" t="s">
        <v>75</v>
      </c>
      <c r="P2299" s="37" t="s">
        <v>75</v>
      </c>
      <c r="Q2299" t="s">
        <v>3860</v>
      </c>
      <c r="R2299" t="s">
        <v>2153</v>
      </c>
      <c r="S2299" s="42">
        <v>105</v>
      </c>
      <c r="T2299" s="37">
        <v>1</v>
      </c>
      <c r="U2299" s="83">
        <v>1</v>
      </c>
      <c r="V2299" s="45">
        <f>SUMIF(ResumenCotizacion!$C:$C,E2299,ResumenCotizacion!$P:$P)</f>
        <v>0</v>
      </c>
      <c r="W2299" s="75">
        <f>IF(H2299="USD",S2299*SolCotizacion!$J$18,S2299)</f>
        <v>433384.35000000003</v>
      </c>
      <c r="X2299" s="3">
        <f>ROUND(W2299/(1-VLOOKUP("Total porcentaje:",ResumenCotizacion!$F:$H,3,0)),2)</f>
        <v>433384.35</v>
      </c>
      <c r="Y2299" s="3">
        <f t="shared" si="114"/>
        <v>0</v>
      </c>
    </row>
    <row r="2300" spans="1:25" ht="14.25" x14ac:dyDescent="0.2">
      <c r="A2300" s="18" t="str">
        <f t="shared" si="112"/>
        <v>Catalogo principalOPEN VALUE ENTIDADES NO CUALIFICADASYEG-01240</v>
      </c>
      <c r="B2300" s="18" t="str">
        <f t="shared" si="113"/>
        <v>YEG-01240OPEN VALUE ENTIDADES NO CUALIFICADAS</v>
      </c>
      <c r="C2300"/>
      <c r="D2300" t="s">
        <v>122</v>
      </c>
      <c r="E2300" t="s">
        <v>3862</v>
      </c>
      <c r="F2300" s="37" t="s">
        <v>3196</v>
      </c>
      <c r="G2300" s="18" t="s">
        <v>122</v>
      </c>
      <c r="H2300" s="18" t="s">
        <v>125</v>
      </c>
      <c r="I2300" s="37" t="s">
        <v>75</v>
      </c>
      <c r="J2300" t="s">
        <v>3863</v>
      </c>
      <c r="K2300" t="s">
        <v>28</v>
      </c>
      <c r="L2300" t="s">
        <v>90</v>
      </c>
      <c r="M2300" t="s">
        <v>74</v>
      </c>
      <c r="N2300" s="37" t="s">
        <v>75</v>
      </c>
      <c r="O2300" s="37" t="s">
        <v>75</v>
      </c>
      <c r="P2300" s="37" t="s">
        <v>75</v>
      </c>
      <c r="Q2300" t="s">
        <v>3862</v>
      </c>
      <c r="R2300" t="s">
        <v>2153</v>
      </c>
      <c r="S2300" s="42">
        <v>210</v>
      </c>
      <c r="T2300" s="37">
        <v>1</v>
      </c>
      <c r="U2300" s="83">
        <v>1</v>
      </c>
      <c r="V2300" s="45">
        <f>SUMIF(ResumenCotizacion!$C:$C,E2300,ResumenCotizacion!$P:$P)</f>
        <v>0</v>
      </c>
      <c r="W2300" s="75">
        <f>IF(H2300="USD",S2300*SolCotizacion!$J$18,S2300)</f>
        <v>866768.70000000007</v>
      </c>
      <c r="X2300" s="3">
        <f>ROUND(W2300/(1-VLOOKUP("Total porcentaje:",ResumenCotizacion!$F:$H,3,0)),2)</f>
        <v>866768.7</v>
      </c>
      <c r="Y2300" s="3">
        <f t="shared" si="114"/>
        <v>0</v>
      </c>
    </row>
    <row r="2301" spans="1:25" ht="14.25" x14ac:dyDescent="0.2">
      <c r="A2301" s="18" t="str">
        <f t="shared" si="112"/>
        <v>Catalogo principalOPEN VALUE ENTIDADES NO CUALIFICADASYEG-01242</v>
      </c>
      <c r="B2301" s="18" t="str">
        <f t="shared" si="113"/>
        <v>YEG-01242OPEN VALUE ENTIDADES NO CUALIFICADAS</v>
      </c>
      <c r="C2301"/>
      <c r="D2301" t="s">
        <v>122</v>
      </c>
      <c r="E2301" t="s">
        <v>3864</v>
      </c>
      <c r="F2301" s="37" t="s">
        <v>3196</v>
      </c>
      <c r="G2301" s="18" t="s">
        <v>122</v>
      </c>
      <c r="H2301" s="18" t="s">
        <v>125</v>
      </c>
      <c r="I2301" s="37" t="s">
        <v>75</v>
      </c>
      <c r="J2301" t="s">
        <v>3865</v>
      </c>
      <c r="K2301" t="s">
        <v>28</v>
      </c>
      <c r="L2301" t="s">
        <v>90</v>
      </c>
      <c r="M2301" t="s">
        <v>74</v>
      </c>
      <c r="N2301" s="37" t="s">
        <v>75</v>
      </c>
      <c r="O2301" s="37" t="s">
        <v>75</v>
      </c>
      <c r="P2301" s="37" t="s">
        <v>75</v>
      </c>
      <c r="Q2301" t="s">
        <v>3864</v>
      </c>
      <c r="R2301" t="s">
        <v>2153</v>
      </c>
      <c r="S2301" s="42">
        <v>270</v>
      </c>
      <c r="T2301" s="37">
        <v>1</v>
      </c>
      <c r="U2301" s="83">
        <v>1</v>
      </c>
      <c r="V2301" s="45">
        <f>SUMIF(ResumenCotizacion!$C:$C,E2301,ResumenCotizacion!$P:$P)</f>
        <v>0</v>
      </c>
      <c r="W2301" s="75">
        <f>IF(H2301="USD",S2301*SolCotizacion!$J$18,S2301)</f>
        <v>1114416.9000000001</v>
      </c>
      <c r="X2301" s="3">
        <f>ROUND(W2301/(1-VLOOKUP("Total porcentaje:",ResumenCotizacion!$F:$H,3,0)),2)</f>
        <v>1114416.8999999999</v>
      </c>
      <c r="Y2301" s="3">
        <f t="shared" si="114"/>
        <v>0</v>
      </c>
    </row>
    <row r="2302" spans="1:25" ht="14.25" x14ac:dyDescent="0.2">
      <c r="A2302" s="18" t="str">
        <f t="shared" si="112"/>
        <v>Catalogo principalOPEN VALUE ENTIDADES NO CUALIFICADASYEG-01244</v>
      </c>
      <c r="B2302" s="18" t="str">
        <f t="shared" si="113"/>
        <v>YEG-01244OPEN VALUE ENTIDADES NO CUALIFICADAS</v>
      </c>
      <c r="C2302"/>
      <c r="D2302" t="s">
        <v>122</v>
      </c>
      <c r="E2302" t="s">
        <v>3866</v>
      </c>
      <c r="F2302" s="37" t="s">
        <v>3196</v>
      </c>
      <c r="G2302" s="18" t="s">
        <v>122</v>
      </c>
      <c r="H2302" s="18" t="s">
        <v>125</v>
      </c>
      <c r="I2302" s="37" t="s">
        <v>75</v>
      </c>
      <c r="J2302" t="s">
        <v>3867</v>
      </c>
      <c r="K2302" t="s">
        <v>28</v>
      </c>
      <c r="L2302" t="s">
        <v>90</v>
      </c>
      <c r="M2302" t="s">
        <v>74</v>
      </c>
      <c r="N2302" s="37" t="s">
        <v>75</v>
      </c>
      <c r="O2302" s="37" t="s">
        <v>75</v>
      </c>
      <c r="P2302" s="37" t="s">
        <v>75</v>
      </c>
      <c r="Q2302" t="s">
        <v>3866</v>
      </c>
      <c r="R2302" t="s">
        <v>2153</v>
      </c>
      <c r="S2302" s="42">
        <v>94</v>
      </c>
      <c r="T2302" s="37">
        <v>1</v>
      </c>
      <c r="U2302" s="83">
        <v>1</v>
      </c>
      <c r="V2302" s="45">
        <f>SUMIF(ResumenCotizacion!$C:$C,E2302,ResumenCotizacion!$P:$P)</f>
        <v>0</v>
      </c>
      <c r="W2302" s="75">
        <f>IF(H2302="USD",S2302*SolCotizacion!$J$18,S2302)</f>
        <v>387982.18000000005</v>
      </c>
      <c r="X2302" s="3">
        <f>ROUND(W2302/(1-VLOOKUP("Total porcentaje:",ResumenCotizacion!$F:$H,3,0)),2)</f>
        <v>387982.18</v>
      </c>
      <c r="Y2302" s="3">
        <f t="shared" si="114"/>
        <v>0</v>
      </c>
    </row>
    <row r="2303" spans="1:25" ht="14.25" x14ac:dyDescent="0.2">
      <c r="A2303" s="18" t="str">
        <f t="shared" si="112"/>
        <v>Catalogo principalOPEN VALUE ENTIDADES NO CUALIFICADASYEG-01246</v>
      </c>
      <c r="B2303" s="18" t="str">
        <f t="shared" si="113"/>
        <v>YEG-01246OPEN VALUE ENTIDADES NO CUALIFICADAS</v>
      </c>
      <c r="C2303"/>
      <c r="D2303" t="s">
        <v>122</v>
      </c>
      <c r="E2303" t="s">
        <v>3868</v>
      </c>
      <c r="F2303" s="37" t="s">
        <v>3196</v>
      </c>
      <c r="G2303" s="18" t="s">
        <v>122</v>
      </c>
      <c r="H2303" s="18" t="s">
        <v>125</v>
      </c>
      <c r="I2303" s="37" t="s">
        <v>75</v>
      </c>
      <c r="J2303" t="s">
        <v>3869</v>
      </c>
      <c r="K2303" t="s">
        <v>28</v>
      </c>
      <c r="L2303" t="s">
        <v>90</v>
      </c>
      <c r="M2303" t="s">
        <v>74</v>
      </c>
      <c r="N2303" s="37" t="s">
        <v>75</v>
      </c>
      <c r="O2303" s="37" t="s">
        <v>75</v>
      </c>
      <c r="P2303" s="37" t="s">
        <v>75</v>
      </c>
      <c r="Q2303" t="s">
        <v>3868</v>
      </c>
      <c r="R2303" t="s">
        <v>2153</v>
      </c>
      <c r="S2303" s="42">
        <v>122</v>
      </c>
      <c r="T2303" s="37">
        <v>1</v>
      </c>
      <c r="U2303" s="83">
        <v>1</v>
      </c>
      <c r="V2303" s="45">
        <f>SUMIF(ResumenCotizacion!$C:$C,E2303,ResumenCotizacion!$P:$P)</f>
        <v>0</v>
      </c>
      <c r="W2303" s="75">
        <f>IF(H2303="USD",S2303*SolCotizacion!$J$18,S2303)</f>
        <v>503551.34</v>
      </c>
      <c r="X2303" s="3">
        <f>ROUND(W2303/(1-VLOOKUP("Total porcentaje:",ResumenCotizacion!$F:$H,3,0)),2)</f>
        <v>503551.34</v>
      </c>
      <c r="Y2303" s="3">
        <f t="shared" si="114"/>
        <v>0</v>
      </c>
    </row>
    <row r="2304" spans="1:25" ht="14.25" x14ac:dyDescent="0.2">
      <c r="A2304" s="18" t="str">
        <f t="shared" si="112"/>
        <v>Catalogo principalOPEN VALUE ENTIDADES NO CUALIFICADASYEG-01300</v>
      </c>
      <c r="B2304" s="18" t="str">
        <f t="shared" si="113"/>
        <v>YEG-01300OPEN VALUE ENTIDADES NO CUALIFICADAS</v>
      </c>
      <c r="C2304"/>
      <c r="D2304" t="s">
        <v>122</v>
      </c>
      <c r="E2304" t="s">
        <v>3870</v>
      </c>
      <c r="F2304" s="37" t="s">
        <v>3196</v>
      </c>
      <c r="G2304" s="18" t="s">
        <v>122</v>
      </c>
      <c r="H2304" s="18" t="s">
        <v>125</v>
      </c>
      <c r="I2304" s="37" t="s">
        <v>75</v>
      </c>
      <c r="J2304" t="s">
        <v>3871</v>
      </c>
      <c r="K2304" t="s">
        <v>28</v>
      </c>
      <c r="L2304" t="s">
        <v>90</v>
      </c>
      <c r="M2304" t="s">
        <v>74</v>
      </c>
      <c r="N2304" s="37" t="s">
        <v>75</v>
      </c>
      <c r="O2304" s="37" t="s">
        <v>75</v>
      </c>
      <c r="P2304" s="37" t="s">
        <v>75</v>
      </c>
      <c r="Q2304" t="s">
        <v>3870</v>
      </c>
      <c r="R2304" t="s">
        <v>2153</v>
      </c>
      <c r="S2304" s="42">
        <v>165</v>
      </c>
      <c r="T2304" s="37">
        <v>1</v>
      </c>
      <c r="U2304" s="83">
        <v>1</v>
      </c>
      <c r="V2304" s="45">
        <f>SUMIF(ResumenCotizacion!$C:$C,E2304,ResumenCotizacion!$P:$P)</f>
        <v>0</v>
      </c>
      <c r="W2304" s="75">
        <f>IF(H2304="USD",S2304*SolCotizacion!$J$18,S2304)</f>
        <v>681032.55</v>
      </c>
      <c r="X2304" s="3">
        <f>ROUND(W2304/(1-VLOOKUP("Total porcentaje:",ResumenCotizacion!$F:$H,3,0)),2)</f>
        <v>681032.55</v>
      </c>
      <c r="Y2304" s="3">
        <f t="shared" si="114"/>
        <v>0</v>
      </c>
    </row>
    <row r="2305" spans="1:25" ht="14.25" x14ac:dyDescent="0.2">
      <c r="A2305" s="18" t="str">
        <f t="shared" si="112"/>
        <v>Catalogo principalOPEN VALUE ENTIDADES NO CUALIFICADASYEG-01302</v>
      </c>
      <c r="B2305" s="18" t="str">
        <f t="shared" si="113"/>
        <v>YEG-01302OPEN VALUE ENTIDADES NO CUALIFICADAS</v>
      </c>
      <c r="C2305"/>
      <c r="D2305" t="s">
        <v>122</v>
      </c>
      <c r="E2305" t="s">
        <v>3872</v>
      </c>
      <c r="F2305" s="37" t="s">
        <v>3196</v>
      </c>
      <c r="G2305" s="18" t="s">
        <v>122</v>
      </c>
      <c r="H2305" s="18" t="s">
        <v>125</v>
      </c>
      <c r="I2305" s="37" t="s">
        <v>75</v>
      </c>
      <c r="J2305" t="s">
        <v>3873</v>
      </c>
      <c r="K2305" t="s">
        <v>28</v>
      </c>
      <c r="L2305" t="s">
        <v>90</v>
      </c>
      <c r="M2305" t="s">
        <v>74</v>
      </c>
      <c r="N2305" s="37" t="s">
        <v>75</v>
      </c>
      <c r="O2305" s="37" t="s">
        <v>75</v>
      </c>
      <c r="P2305" s="37" t="s">
        <v>75</v>
      </c>
      <c r="Q2305" t="s">
        <v>3872</v>
      </c>
      <c r="R2305" t="s">
        <v>2153</v>
      </c>
      <c r="S2305" s="42">
        <v>216</v>
      </c>
      <c r="T2305" s="37">
        <v>1</v>
      </c>
      <c r="U2305" s="83">
        <v>1</v>
      </c>
      <c r="V2305" s="45">
        <f>SUMIF(ResumenCotizacion!$C:$C,E2305,ResumenCotizacion!$P:$P)</f>
        <v>0</v>
      </c>
      <c r="W2305" s="75">
        <f>IF(H2305="USD",S2305*SolCotizacion!$J$18,S2305)</f>
        <v>891533.52</v>
      </c>
      <c r="X2305" s="3">
        <f>ROUND(W2305/(1-VLOOKUP("Total porcentaje:",ResumenCotizacion!$F:$H,3,0)),2)</f>
        <v>891533.52</v>
      </c>
      <c r="Y2305" s="3">
        <f t="shared" si="114"/>
        <v>0</v>
      </c>
    </row>
    <row r="2306" spans="1:25" ht="14.25" x14ac:dyDescent="0.2">
      <c r="A2306" s="18" t="str">
        <f t="shared" ref="A2306:A2369" si="115">D2306&amp;F2306&amp;E2306</f>
        <v>Catalogo principalOPEN VALUE ENTIDADES NO CUALIFICADASYEG-01304</v>
      </c>
      <c r="B2306" s="18" t="str">
        <f t="shared" ref="B2306:B2369" si="116">E2306&amp;F2306</f>
        <v>YEG-01304OPEN VALUE ENTIDADES NO CUALIFICADAS</v>
      </c>
      <c r="C2306"/>
      <c r="D2306" t="s">
        <v>122</v>
      </c>
      <c r="E2306" t="s">
        <v>3874</v>
      </c>
      <c r="F2306" s="37" t="s">
        <v>3196</v>
      </c>
      <c r="G2306" s="18" t="s">
        <v>122</v>
      </c>
      <c r="H2306" s="18" t="s">
        <v>125</v>
      </c>
      <c r="I2306" s="37" t="s">
        <v>75</v>
      </c>
      <c r="J2306" t="s">
        <v>3875</v>
      </c>
      <c r="K2306" t="s">
        <v>28</v>
      </c>
      <c r="L2306" t="s">
        <v>90</v>
      </c>
      <c r="M2306" t="s">
        <v>74</v>
      </c>
      <c r="N2306" s="37" t="s">
        <v>75</v>
      </c>
      <c r="O2306" s="37" t="s">
        <v>75</v>
      </c>
      <c r="P2306" s="37" t="s">
        <v>75</v>
      </c>
      <c r="Q2306" t="s">
        <v>3874</v>
      </c>
      <c r="R2306" t="s">
        <v>2153</v>
      </c>
      <c r="S2306" s="42">
        <v>75</v>
      </c>
      <c r="T2306" s="37">
        <v>1</v>
      </c>
      <c r="U2306" s="83">
        <v>1</v>
      </c>
      <c r="V2306" s="45">
        <f>SUMIF(ResumenCotizacion!$C:$C,E2306,ResumenCotizacion!$P:$P)</f>
        <v>0</v>
      </c>
      <c r="W2306" s="75">
        <f>IF(H2306="USD",S2306*SolCotizacion!$J$18,S2306)</f>
        <v>309560.25</v>
      </c>
      <c r="X2306" s="3">
        <f>ROUND(W2306/(1-VLOOKUP("Total porcentaje:",ResumenCotizacion!$F:$H,3,0)),2)</f>
        <v>309560.25</v>
      </c>
      <c r="Y2306" s="3">
        <f t="shared" si="114"/>
        <v>0</v>
      </c>
    </row>
    <row r="2307" spans="1:25" ht="14.25" x14ac:dyDescent="0.2">
      <c r="A2307" s="18" t="str">
        <f t="shared" si="115"/>
        <v>Catalogo principalOPEN VALUE ENTIDADES NO CUALIFICADASYEG-01306</v>
      </c>
      <c r="B2307" s="18" t="str">
        <f t="shared" si="116"/>
        <v>YEG-01306OPEN VALUE ENTIDADES NO CUALIFICADAS</v>
      </c>
      <c r="C2307"/>
      <c r="D2307" t="s">
        <v>122</v>
      </c>
      <c r="E2307" t="s">
        <v>3876</v>
      </c>
      <c r="F2307" s="37" t="s">
        <v>3196</v>
      </c>
      <c r="G2307" s="18" t="s">
        <v>122</v>
      </c>
      <c r="H2307" s="18" t="s">
        <v>125</v>
      </c>
      <c r="I2307" s="37" t="s">
        <v>75</v>
      </c>
      <c r="J2307" t="s">
        <v>3877</v>
      </c>
      <c r="K2307" t="s">
        <v>28</v>
      </c>
      <c r="L2307" t="s">
        <v>90</v>
      </c>
      <c r="M2307" t="s">
        <v>74</v>
      </c>
      <c r="N2307" s="37" t="s">
        <v>75</v>
      </c>
      <c r="O2307" s="37" t="s">
        <v>75</v>
      </c>
      <c r="P2307" s="37" t="s">
        <v>75</v>
      </c>
      <c r="Q2307" t="s">
        <v>3876</v>
      </c>
      <c r="R2307" t="s">
        <v>2153</v>
      </c>
      <c r="S2307" s="42">
        <v>97</v>
      </c>
      <c r="T2307" s="37">
        <v>1</v>
      </c>
      <c r="U2307" s="83">
        <v>1</v>
      </c>
      <c r="V2307" s="45">
        <f>SUMIF(ResumenCotizacion!$C:$C,E2307,ResumenCotizacion!$P:$P)</f>
        <v>0</v>
      </c>
      <c r="W2307" s="75">
        <f>IF(H2307="USD",S2307*SolCotizacion!$J$18,S2307)</f>
        <v>400364.59</v>
      </c>
      <c r="X2307" s="3">
        <f>ROUND(W2307/(1-VLOOKUP("Total porcentaje:",ResumenCotizacion!$F:$H,3,0)),2)</f>
        <v>400364.59</v>
      </c>
      <c r="Y2307" s="3">
        <f t="shared" ref="Y2307:Y2370" si="117">V2307*X2307</f>
        <v>0</v>
      </c>
    </row>
    <row r="2308" spans="1:25" ht="14.25" x14ac:dyDescent="0.2">
      <c r="A2308" s="18" t="str">
        <f t="shared" si="115"/>
        <v>Catalogo principalCSP ENTIDADES NO CUALIFICADASDG7GMGF0D7FV-0001_NCLF</v>
      </c>
      <c r="B2308" s="18" t="str">
        <f t="shared" si="116"/>
        <v>DG7GMGF0D7FV-0001_NCLFCSP ENTIDADES NO CUALIFICADAS</v>
      </c>
      <c r="C2308"/>
      <c r="D2308" t="s">
        <v>122</v>
      </c>
      <c r="E2308" t="s">
        <v>3878</v>
      </c>
      <c r="F2308" s="37" t="s">
        <v>3879</v>
      </c>
      <c r="G2308" s="18" t="s">
        <v>122</v>
      </c>
      <c r="H2308" s="18" t="s">
        <v>125</v>
      </c>
      <c r="I2308" s="37" t="s">
        <v>75</v>
      </c>
      <c r="J2308" t="s">
        <v>3880</v>
      </c>
      <c r="K2308" t="s">
        <v>28</v>
      </c>
      <c r="L2308" t="s">
        <v>90</v>
      </c>
      <c r="M2308" t="s">
        <v>74</v>
      </c>
      <c r="N2308" s="37" t="s">
        <v>75</v>
      </c>
      <c r="O2308" s="37" t="s">
        <v>75</v>
      </c>
      <c r="P2308" s="37" t="s">
        <v>75</v>
      </c>
      <c r="Q2308" t="s">
        <v>3878</v>
      </c>
      <c r="R2308" t="s">
        <v>2153</v>
      </c>
      <c r="S2308" s="42">
        <v>180</v>
      </c>
      <c r="T2308" s="37">
        <v>1</v>
      </c>
      <c r="U2308" s="83">
        <v>1</v>
      </c>
      <c r="V2308" s="45">
        <f>SUMIF(ResumenCotizacion!$C:$C,E2308,ResumenCotizacion!$P:$P)</f>
        <v>0</v>
      </c>
      <c r="W2308" s="75">
        <f>IF(H2308="USD",S2308*SolCotizacion!$J$18,S2308)</f>
        <v>742944.60000000009</v>
      </c>
      <c r="X2308" s="3">
        <f>ROUND(W2308/(1-VLOOKUP("Total porcentaje:",ResumenCotizacion!$F:$H,3,0)),2)</f>
        <v>742944.6</v>
      </c>
      <c r="Y2308" s="3">
        <f t="shared" si="117"/>
        <v>0</v>
      </c>
    </row>
    <row r="2309" spans="1:25" ht="14.25" x14ac:dyDescent="0.2">
      <c r="A2309" s="18" t="str">
        <f t="shared" si="115"/>
        <v>Catalogo principalCSP ENTIDADES NO CUALIFICADASDG7GMGF0G49Z-0002_NCLF</v>
      </c>
      <c r="B2309" s="18" t="str">
        <f t="shared" si="116"/>
        <v>DG7GMGF0G49Z-0002_NCLFCSP ENTIDADES NO CUALIFICADAS</v>
      </c>
      <c r="C2309"/>
      <c r="D2309" t="s">
        <v>122</v>
      </c>
      <c r="E2309" s="88" t="s">
        <v>3881</v>
      </c>
      <c r="F2309" s="37" t="s">
        <v>3879</v>
      </c>
      <c r="G2309" s="18" t="s">
        <v>122</v>
      </c>
      <c r="H2309" s="18" t="s">
        <v>125</v>
      </c>
      <c r="I2309" s="37" t="s">
        <v>75</v>
      </c>
      <c r="J2309" s="88" t="s">
        <v>3882</v>
      </c>
      <c r="K2309" t="s">
        <v>28</v>
      </c>
      <c r="L2309" t="s">
        <v>90</v>
      </c>
      <c r="M2309" t="s">
        <v>74</v>
      </c>
      <c r="N2309" s="37" t="s">
        <v>75</v>
      </c>
      <c r="O2309" s="37" t="s">
        <v>75</v>
      </c>
      <c r="P2309" s="37" t="s">
        <v>75</v>
      </c>
      <c r="Q2309" t="s">
        <v>3881</v>
      </c>
      <c r="R2309" t="s">
        <v>2153</v>
      </c>
      <c r="S2309" s="42">
        <v>1453</v>
      </c>
      <c r="T2309" s="37">
        <v>1</v>
      </c>
      <c r="U2309" s="83">
        <v>1</v>
      </c>
      <c r="V2309" s="45">
        <f>SUMIF(ResumenCotizacion!$C:$C,E2309,ResumenCotizacion!$P:$P)</f>
        <v>0</v>
      </c>
      <c r="W2309" s="75">
        <f>IF(H2309="USD",S2309*SolCotizacion!$J$18,S2309)</f>
        <v>5997213.9100000001</v>
      </c>
      <c r="X2309" s="3">
        <f>ROUND(W2309/(1-VLOOKUP("Total porcentaje:",ResumenCotizacion!$F:$H,3,0)),2)</f>
        <v>5997213.9100000001</v>
      </c>
      <c r="Y2309" s="3">
        <f t="shared" si="117"/>
        <v>0</v>
      </c>
    </row>
    <row r="2310" spans="1:25" ht="14.25" x14ac:dyDescent="0.2">
      <c r="A2310" s="18" t="str">
        <f t="shared" si="115"/>
        <v>Catalogo principalCSP ENTIDADES NO CUALIFICADASDG7GMGF0G49X-0001_NCLF</v>
      </c>
      <c r="B2310" s="18" t="str">
        <f t="shared" si="116"/>
        <v>DG7GMGF0G49X-0001_NCLFCSP ENTIDADES NO CUALIFICADAS</v>
      </c>
      <c r="C2310"/>
      <c r="D2310" t="s">
        <v>122</v>
      </c>
      <c r="E2310" t="s">
        <v>3883</v>
      </c>
      <c r="F2310" s="37" t="s">
        <v>3879</v>
      </c>
      <c r="G2310" s="18" t="s">
        <v>122</v>
      </c>
      <c r="H2310" s="18" t="s">
        <v>125</v>
      </c>
      <c r="I2310" s="37" t="s">
        <v>75</v>
      </c>
      <c r="J2310" s="88" t="s">
        <v>3884</v>
      </c>
      <c r="K2310" t="s">
        <v>28</v>
      </c>
      <c r="L2310" t="s">
        <v>90</v>
      </c>
      <c r="M2310" t="s">
        <v>74</v>
      </c>
      <c r="N2310" s="37" t="s">
        <v>75</v>
      </c>
      <c r="O2310" s="37" t="s">
        <v>75</v>
      </c>
      <c r="P2310" s="37" t="s">
        <v>75</v>
      </c>
      <c r="Q2310" t="s">
        <v>3883</v>
      </c>
      <c r="R2310" t="s">
        <v>2153</v>
      </c>
      <c r="S2310" s="42">
        <v>25431</v>
      </c>
      <c r="T2310" s="37">
        <v>1</v>
      </c>
      <c r="U2310" s="83">
        <v>1</v>
      </c>
      <c r="V2310" s="45">
        <f>SUMIF(ResumenCotizacion!$C:$C,E2310,ResumenCotizacion!$P:$P)</f>
        <v>0</v>
      </c>
      <c r="W2310" s="75">
        <f>IF(H2310="USD",S2310*SolCotizacion!$J$18,S2310)</f>
        <v>104965689.57000001</v>
      </c>
      <c r="X2310" s="3">
        <f>ROUND(W2310/(1-VLOOKUP("Total porcentaje:",ResumenCotizacion!$F:$H,3,0)),2)</f>
        <v>104965689.56999999</v>
      </c>
      <c r="Y2310" s="3">
        <f t="shared" si="117"/>
        <v>0</v>
      </c>
    </row>
    <row r="2311" spans="1:25" ht="14.25" x14ac:dyDescent="0.2">
      <c r="A2311" s="18" t="str">
        <f t="shared" si="115"/>
        <v>Catalogo principalCSP ENTIDADES NO CUALIFICADASDG7GMGF0G49W-0002_NCLF</v>
      </c>
      <c r="B2311" s="18" t="str">
        <f t="shared" si="116"/>
        <v>DG7GMGF0G49W-0002_NCLFCSP ENTIDADES NO CUALIFICADAS</v>
      </c>
      <c r="C2311"/>
      <c r="D2311" t="s">
        <v>122</v>
      </c>
      <c r="E2311" t="s">
        <v>3885</v>
      </c>
      <c r="F2311" s="37" t="s">
        <v>3879</v>
      </c>
      <c r="G2311" s="18" t="s">
        <v>122</v>
      </c>
      <c r="H2311" s="18" t="s">
        <v>125</v>
      </c>
      <c r="I2311" s="37" t="s">
        <v>75</v>
      </c>
      <c r="J2311" s="88" t="s">
        <v>3886</v>
      </c>
      <c r="K2311" t="s">
        <v>28</v>
      </c>
      <c r="L2311" t="s">
        <v>90</v>
      </c>
      <c r="M2311" t="s">
        <v>74</v>
      </c>
      <c r="N2311" s="37" t="s">
        <v>75</v>
      </c>
      <c r="O2311" s="37" t="s">
        <v>75</v>
      </c>
      <c r="P2311" s="37" t="s">
        <v>75</v>
      </c>
      <c r="Q2311" t="s">
        <v>3885</v>
      </c>
      <c r="R2311" t="s">
        <v>2153</v>
      </c>
      <c r="S2311" s="42">
        <v>5830</v>
      </c>
      <c r="T2311" s="37">
        <v>1</v>
      </c>
      <c r="U2311" s="83">
        <v>1</v>
      </c>
      <c r="V2311" s="45">
        <f>SUMIF(ResumenCotizacion!$C:$C,E2311,ResumenCotizacion!$P:$P)</f>
        <v>0</v>
      </c>
      <c r="W2311" s="75">
        <f>IF(H2311="USD",S2311*SolCotizacion!$J$18,S2311)</f>
        <v>24063150.100000001</v>
      </c>
      <c r="X2311" s="3">
        <f>ROUND(W2311/(1-VLOOKUP("Total porcentaje:",ResumenCotizacion!$F:$H,3,0)),2)</f>
        <v>24063150.100000001</v>
      </c>
      <c r="Y2311" s="3">
        <f t="shared" si="117"/>
        <v>0</v>
      </c>
    </row>
    <row r="2312" spans="1:25" ht="14.25" x14ac:dyDescent="0.2">
      <c r="A2312" s="18" t="str">
        <f t="shared" si="115"/>
        <v>Catalogo principalCSP ENTIDADES NO CUALIFICADASDG7GMGF0F4MF-0003_NCLF</v>
      </c>
      <c r="B2312" s="18" t="str">
        <f t="shared" si="116"/>
        <v>DG7GMGF0F4MF-0003_NCLFCSP ENTIDADES NO CUALIFICADAS</v>
      </c>
      <c r="C2312"/>
      <c r="D2312" t="s">
        <v>122</v>
      </c>
      <c r="E2312" t="s">
        <v>3887</v>
      </c>
      <c r="F2312" s="37" t="s">
        <v>3879</v>
      </c>
      <c r="G2312" s="18" t="s">
        <v>122</v>
      </c>
      <c r="H2312" s="18" t="s">
        <v>125</v>
      </c>
      <c r="I2312" s="37" t="s">
        <v>75</v>
      </c>
      <c r="J2312" s="88" t="s">
        <v>3888</v>
      </c>
      <c r="K2312" t="s">
        <v>28</v>
      </c>
      <c r="L2312" t="s">
        <v>90</v>
      </c>
      <c r="M2312" t="s">
        <v>74</v>
      </c>
      <c r="N2312" s="37" t="s">
        <v>75</v>
      </c>
      <c r="O2312" s="37" t="s">
        <v>75</v>
      </c>
      <c r="P2312" s="37" t="s">
        <v>75</v>
      </c>
      <c r="Q2312" t="s">
        <v>3887</v>
      </c>
      <c r="R2312" t="s">
        <v>2153</v>
      </c>
      <c r="S2312" s="42">
        <v>5124</v>
      </c>
      <c r="T2312" s="37">
        <v>1</v>
      </c>
      <c r="U2312" s="83">
        <v>1</v>
      </c>
      <c r="V2312" s="45">
        <f>SUMIF(ResumenCotizacion!$C:$C,E2312,ResumenCotizacion!$P:$P)</f>
        <v>0</v>
      </c>
      <c r="W2312" s="75">
        <f>IF(H2312="USD",S2312*SolCotizacion!$J$18,S2312)</f>
        <v>21149156.280000001</v>
      </c>
      <c r="X2312" s="3">
        <f>ROUND(W2312/(1-VLOOKUP("Total porcentaje:",ResumenCotizacion!$F:$H,3,0)),2)</f>
        <v>21149156.280000001</v>
      </c>
      <c r="Y2312" s="3">
        <f t="shared" si="117"/>
        <v>0</v>
      </c>
    </row>
    <row r="2313" spans="1:25" ht="14.25" x14ac:dyDescent="0.2">
      <c r="A2313" s="18" t="str">
        <f t="shared" si="115"/>
        <v>Catalogo principalCSP ENTIDADES NO CUALIFICADASDG7GMGF0F4MD-0005_NCLF</v>
      </c>
      <c r="B2313" s="18" t="str">
        <f t="shared" si="116"/>
        <v>DG7GMGF0F4MD-0005_NCLFCSP ENTIDADES NO CUALIFICADAS</v>
      </c>
      <c r="C2313"/>
      <c r="D2313" t="s">
        <v>122</v>
      </c>
      <c r="E2313" t="s">
        <v>3889</v>
      </c>
      <c r="F2313" s="37" t="s">
        <v>3879</v>
      </c>
      <c r="G2313" s="18" t="s">
        <v>122</v>
      </c>
      <c r="H2313" s="18" t="s">
        <v>125</v>
      </c>
      <c r="I2313" s="37" t="s">
        <v>75</v>
      </c>
      <c r="J2313" s="88" t="s">
        <v>3890</v>
      </c>
      <c r="K2313" t="s">
        <v>28</v>
      </c>
      <c r="L2313" t="s">
        <v>90</v>
      </c>
      <c r="M2313" t="s">
        <v>74</v>
      </c>
      <c r="N2313" s="37" t="s">
        <v>75</v>
      </c>
      <c r="O2313" s="37" t="s">
        <v>75</v>
      </c>
      <c r="P2313" s="37" t="s">
        <v>75</v>
      </c>
      <c r="Q2313" t="s">
        <v>3889</v>
      </c>
      <c r="R2313" t="s">
        <v>2153</v>
      </c>
      <c r="S2313" s="42">
        <v>54</v>
      </c>
      <c r="T2313" s="37">
        <v>1</v>
      </c>
      <c r="U2313" s="83">
        <v>1</v>
      </c>
      <c r="V2313" s="45">
        <f>SUMIF(ResumenCotizacion!$C:$C,E2313,ResumenCotizacion!$P:$P)</f>
        <v>0</v>
      </c>
      <c r="W2313" s="75">
        <f>IF(H2313="USD",S2313*SolCotizacion!$J$18,S2313)</f>
        <v>222883.38</v>
      </c>
      <c r="X2313" s="3">
        <f>ROUND(W2313/(1-VLOOKUP("Total porcentaje:",ResumenCotizacion!$F:$H,3,0)),2)</f>
        <v>222883.38</v>
      </c>
      <c r="Y2313" s="3">
        <f t="shared" si="117"/>
        <v>0</v>
      </c>
    </row>
    <row r="2314" spans="1:25" ht="14.25" x14ac:dyDescent="0.2">
      <c r="A2314" s="18" t="str">
        <f t="shared" si="115"/>
        <v>Catalogo principalCSP ENTIDADES NO CUALIFICADASDG7GMGF0F4MD-0004_NCLF</v>
      </c>
      <c r="B2314" s="18" t="str">
        <f t="shared" si="116"/>
        <v>DG7GMGF0F4MD-0004_NCLFCSP ENTIDADES NO CUALIFICADAS</v>
      </c>
      <c r="C2314"/>
      <c r="D2314" t="s">
        <v>122</v>
      </c>
      <c r="E2314" t="s">
        <v>3891</v>
      </c>
      <c r="F2314" s="37" t="s">
        <v>3879</v>
      </c>
      <c r="G2314" s="18" t="s">
        <v>122</v>
      </c>
      <c r="H2314" s="18" t="s">
        <v>125</v>
      </c>
      <c r="I2314" s="37" t="s">
        <v>75</v>
      </c>
      <c r="J2314" s="88" t="s">
        <v>3892</v>
      </c>
      <c r="K2314" t="s">
        <v>28</v>
      </c>
      <c r="L2314" t="s">
        <v>90</v>
      </c>
      <c r="M2314" t="s">
        <v>74</v>
      </c>
      <c r="N2314" s="37" t="s">
        <v>75</v>
      </c>
      <c r="O2314" s="37" t="s">
        <v>75</v>
      </c>
      <c r="P2314" s="37" t="s">
        <v>75</v>
      </c>
      <c r="Q2314" t="s">
        <v>3891</v>
      </c>
      <c r="R2314" t="s">
        <v>2153</v>
      </c>
      <c r="S2314" s="42">
        <v>69</v>
      </c>
      <c r="T2314" s="37">
        <v>1</v>
      </c>
      <c r="U2314" s="83">
        <v>1</v>
      </c>
      <c r="V2314" s="45">
        <f>SUMIF(ResumenCotizacion!$C:$C,E2314,ResumenCotizacion!$P:$P)</f>
        <v>0</v>
      </c>
      <c r="W2314" s="75">
        <f>IF(H2314="USD",S2314*SolCotizacion!$J$18,S2314)</f>
        <v>284795.43</v>
      </c>
      <c r="X2314" s="3">
        <f>ROUND(W2314/(1-VLOOKUP("Total porcentaje:",ResumenCotizacion!$F:$H,3,0)),2)</f>
        <v>284795.43</v>
      </c>
      <c r="Y2314" s="3">
        <f t="shared" si="117"/>
        <v>0</v>
      </c>
    </row>
    <row r="2315" spans="1:25" ht="14.25" x14ac:dyDescent="0.2">
      <c r="A2315" s="18" t="str">
        <f t="shared" si="115"/>
        <v>Catalogo principalCSP ENTIDADES NO CUALIFICADASDG7GMGF0F4MC-0003_NCLF</v>
      </c>
      <c r="B2315" s="18" t="str">
        <f t="shared" si="116"/>
        <v>DG7GMGF0F4MC-0003_NCLFCSP ENTIDADES NO CUALIFICADAS</v>
      </c>
      <c r="C2315"/>
      <c r="D2315" t="s">
        <v>122</v>
      </c>
      <c r="E2315" t="s">
        <v>3893</v>
      </c>
      <c r="F2315" s="37" t="s">
        <v>3879</v>
      </c>
      <c r="G2315" s="18" t="s">
        <v>122</v>
      </c>
      <c r="H2315" s="18" t="s">
        <v>125</v>
      </c>
      <c r="I2315" s="37" t="s">
        <v>75</v>
      </c>
      <c r="J2315" s="88" t="s">
        <v>3894</v>
      </c>
      <c r="K2315" t="s">
        <v>28</v>
      </c>
      <c r="L2315" t="s">
        <v>90</v>
      </c>
      <c r="M2315" t="s">
        <v>74</v>
      </c>
      <c r="N2315" s="37" t="s">
        <v>75</v>
      </c>
      <c r="O2315" s="37" t="s">
        <v>75</v>
      </c>
      <c r="P2315" s="37" t="s">
        <v>75</v>
      </c>
      <c r="Q2315" t="s">
        <v>3893</v>
      </c>
      <c r="R2315" t="s">
        <v>2153</v>
      </c>
      <c r="S2315" s="42">
        <v>897</v>
      </c>
      <c r="T2315" s="37">
        <v>1</v>
      </c>
      <c r="U2315" s="83">
        <v>1</v>
      </c>
      <c r="V2315" s="45">
        <f>SUMIF(ResumenCotizacion!$C:$C,E2315,ResumenCotizacion!$P:$P)</f>
        <v>0</v>
      </c>
      <c r="W2315" s="75">
        <f>IF(H2315="USD",S2315*SolCotizacion!$J$18,S2315)</f>
        <v>3702340.5900000003</v>
      </c>
      <c r="X2315" s="3">
        <f>ROUND(W2315/(1-VLOOKUP("Total porcentaje:",ResumenCotizacion!$F:$H,3,0)),2)</f>
        <v>3702340.59</v>
      </c>
      <c r="Y2315" s="3">
        <f t="shared" si="117"/>
        <v>0</v>
      </c>
    </row>
    <row r="2316" spans="1:25" ht="14.25" x14ac:dyDescent="0.2">
      <c r="A2316" s="18" t="str">
        <f t="shared" si="115"/>
        <v>Catalogo principalCSP ENTIDADES NO CUALIFICADASDG7GMGF0F4MB-0005_NCLF</v>
      </c>
      <c r="B2316" s="18" t="str">
        <f t="shared" si="116"/>
        <v>DG7GMGF0F4MB-0005_NCLFCSP ENTIDADES NO CUALIFICADAS</v>
      </c>
      <c r="C2316"/>
      <c r="D2316" t="s">
        <v>122</v>
      </c>
      <c r="E2316" t="s">
        <v>3895</v>
      </c>
      <c r="F2316" s="37" t="s">
        <v>3879</v>
      </c>
      <c r="G2316" s="18" t="s">
        <v>122</v>
      </c>
      <c r="H2316" s="18" t="s">
        <v>125</v>
      </c>
      <c r="I2316" s="37" t="s">
        <v>75</v>
      </c>
      <c r="J2316" s="88" t="s">
        <v>3896</v>
      </c>
      <c r="K2316" t="s">
        <v>28</v>
      </c>
      <c r="L2316" t="s">
        <v>90</v>
      </c>
      <c r="M2316" t="s">
        <v>74</v>
      </c>
      <c r="N2316" s="37" t="s">
        <v>75</v>
      </c>
      <c r="O2316" s="37" t="s">
        <v>75</v>
      </c>
      <c r="P2316" s="37" t="s">
        <v>75</v>
      </c>
      <c r="Q2316" t="s">
        <v>3895</v>
      </c>
      <c r="R2316" t="s">
        <v>2153</v>
      </c>
      <c r="S2316" s="42">
        <v>86</v>
      </c>
      <c r="T2316" s="37">
        <v>1</v>
      </c>
      <c r="U2316" s="83">
        <v>1</v>
      </c>
      <c r="V2316" s="45">
        <f>SUMIF(ResumenCotizacion!$C:$C,E2316,ResumenCotizacion!$P:$P)</f>
        <v>0</v>
      </c>
      <c r="W2316" s="75">
        <f>IF(H2316="USD",S2316*SolCotizacion!$J$18,S2316)</f>
        <v>354962.42000000004</v>
      </c>
      <c r="X2316" s="3">
        <f>ROUND(W2316/(1-VLOOKUP("Total porcentaje:",ResumenCotizacion!$F:$H,3,0)),2)</f>
        <v>354962.42</v>
      </c>
      <c r="Y2316" s="3">
        <f t="shared" si="117"/>
        <v>0</v>
      </c>
    </row>
    <row r="2317" spans="1:25" ht="14.25" x14ac:dyDescent="0.2">
      <c r="A2317" s="18" t="str">
        <f t="shared" si="115"/>
        <v>Catalogo principalCSP ENTIDADES NO CUALIFICADASDG7GMGF0F4MB-0004_NCLF</v>
      </c>
      <c r="B2317" s="18" t="str">
        <f t="shared" si="116"/>
        <v>DG7GMGF0F4MB-0004_NCLFCSP ENTIDADES NO CUALIFICADAS</v>
      </c>
      <c r="C2317"/>
      <c r="D2317" t="s">
        <v>122</v>
      </c>
      <c r="E2317" t="s">
        <v>3897</v>
      </c>
      <c r="F2317" s="37" t="s">
        <v>3879</v>
      </c>
      <c r="G2317" s="18" t="s">
        <v>122</v>
      </c>
      <c r="H2317" s="18" t="s">
        <v>125</v>
      </c>
      <c r="I2317" s="37" t="s">
        <v>75</v>
      </c>
      <c r="J2317" s="88" t="s">
        <v>3898</v>
      </c>
      <c r="K2317" t="s">
        <v>28</v>
      </c>
      <c r="L2317" t="s">
        <v>90</v>
      </c>
      <c r="M2317" t="s">
        <v>74</v>
      </c>
      <c r="N2317" s="37" t="s">
        <v>75</v>
      </c>
      <c r="O2317" s="37" t="s">
        <v>75</v>
      </c>
      <c r="P2317" s="37" t="s">
        <v>75</v>
      </c>
      <c r="Q2317" t="s">
        <v>3897</v>
      </c>
      <c r="R2317" t="s">
        <v>2153</v>
      </c>
      <c r="S2317" s="42">
        <v>111</v>
      </c>
      <c r="T2317" s="37">
        <v>1</v>
      </c>
      <c r="U2317" s="83">
        <v>1</v>
      </c>
      <c r="V2317" s="45">
        <f>SUMIF(ResumenCotizacion!$C:$C,E2317,ResumenCotizacion!$P:$P)</f>
        <v>0</v>
      </c>
      <c r="W2317" s="75">
        <f>IF(H2317="USD",S2317*SolCotizacion!$J$18,S2317)</f>
        <v>458149.17000000004</v>
      </c>
      <c r="X2317" s="3">
        <f>ROUND(W2317/(1-VLOOKUP("Total porcentaje:",ResumenCotizacion!$F:$H,3,0)),2)</f>
        <v>458149.17</v>
      </c>
      <c r="Y2317" s="3">
        <f t="shared" si="117"/>
        <v>0</v>
      </c>
    </row>
    <row r="2318" spans="1:25" ht="14.25" x14ac:dyDescent="0.2">
      <c r="A2318" s="18" t="str">
        <f t="shared" si="115"/>
        <v>Catalogo principalCSP ENTIDADES NO CUALIFICADASDG7GMGF0D7FX-0002_NCLF</v>
      </c>
      <c r="B2318" s="18" t="str">
        <f t="shared" si="116"/>
        <v>DG7GMGF0D7FX-0002_NCLFCSP ENTIDADES NO CUALIFICADAS</v>
      </c>
      <c r="C2318"/>
      <c r="D2318" t="s">
        <v>122</v>
      </c>
      <c r="E2318" t="s">
        <v>3899</v>
      </c>
      <c r="F2318" s="37" t="s">
        <v>3879</v>
      </c>
      <c r="G2318" s="18" t="s">
        <v>122</v>
      </c>
      <c r="H2318" s="18" t="s">
        <v>125</v>
      </c>
      <c r="I2318" s="37" t="s">
        <v>75</v>
      </c>
      <c r="J2318" t="s">
        <v>3900</v>
      </c>
      <c r="K2318" t="s">
        <v>28</v>
      </c>
      <c r="L2318" t="s">
        <v>90</v>
      </c>
      <c r="M2318" t="s">
        <v>74</v>
      </c>
      <c r="N2318" s="37" t="s">
        <v>75</v>
      </c>
      <c r="O2318" s="37" t="s">
        <v>75</v>
      </c>
      <c r="P2318" s="37" t="s">
        <v>75</v>
      </c>
      <c r="Q2318" t="s">
        <v>3899</v>
      </c>
      <c r="R2318" t="s">
        <v>2153</v>
      </c>
      <c r="S2318" s="42">
        <v>707</v>
      </c>
      <c r="T2318" s="37">
        <v>1</v>
      </c>
      <c r="U2318" s="83">
        <v>1</v>
      </c>
      <c r="V2318" s="45">
        <f>SUMIF(ResumenCotizacion!$C:$C,E2318,ResumenCotizacion!$P:$P)</f>
        <v>0</v>
      </c>
      <c r="W2318" s="75">
        <f>IF(H2318="USD",S2318*SolCotizacion!$J$18,S2318)</f>
        <v>2918121.29</v>
      </c>
      <c r="X2318" s="3">
        <f>ROUND(W2318/(1-VLOOKUP("Total porcentaje:",ResumenCotizacion!$F:$H,3,0)),2)</f>
        <v>2918121.29</v>
      </c>
      <c r="Y2318" s="3">
        <f t="shared" si="117"/>
        <v>0</v>
      </c>
    </row>
    <row r="2319" spans="1:25" ht="14.25" x14ac:dyDescent="0.2">
      <c r="A2319" s="18" t="str">
        <f t="shared" si="115"/>
        <v>Catalogo principalCSP ENTIDADES NO CUALIFICADASDG7GMGF0D7FZ-0002_NCLF</v>
      </c>
      <c r="B2319" s="18" t="str">
        <f t="shared" si="116"/>
        <v>DG7GMGF0D7FZ-0002_NCLFCSP ENTIDADES NO CUALIFICADAS</v>
      </c>
      <c r="C2319"/>
      <c r="D2319" t="s">
        <v>122</v>
      </c>
      <c r="E2319" t="s">
        <v>3901</v>
      </c>
      <c r="F2319" s="37" t="s">
        <v>3879</v>
      </c>
      <c r="G2319" s="18" t="s">
        <v>122</v>
      </c>
      <c r="H2319" s="18" t="s">
        <v>125</v>
      </c>
      <c r="I2319" s="37" t="s">
        <v>75</v>
      </c>
      <c r="J2319" t="s">
        <v>3902</v>
      </c>
      <c r="K2319" t="s">
        <v>28</v>
      </c>
      <c r="L2319" t="s">
        <v>90</v>
      </c>
      <c r="M2319" t="s">
        <v>74</v>
      </c>
      <c r="N2319" s="37" t="s">
        <v>75</v>
      </c>
      <c r="O2319" s="37" t="s">
        <v>75</v>
      </c>
      <c r="P2319" s="37" t="s">
        <v>75</v>
      </c>
      <c r="Q2319" t="s">
        <v>3901</v>
      </c>
      <c r="R2319" t="s">
        <v>2153</v>
      </c>
      <c r="S2319" s="42">
        <v>518</v>
      </c>
      <c r="T2319" s="37">
        <v>1</v>
      </c>
      <c r="U2319" s="83">
        <v>1</v>
      </c>
      <c r="V2319" s="45">
        <f>SUMIF(ResumenCotizacion!$C:$C,E2319,ResumenCotizacion!$P:$P)</f>
        <v>0</v>
      </c>
      <c r="W2319" s="75">
        <f>IF(H2319="USD",S2319*SolCotizacion!$J$18,S2319)</f>
        <v>2138029.46</v>
      </c>
      <c r="X2319" s="3">
        <f>ROUND(W2319/(1-VLOOKUP("Total porcentaje:",ResumenCotizacion!$F:$H,3,0)),2)</f>
        <v>2138029.46</v>
      </c>
      <c r="Y2319" s="3">
        <f t="shared" si="117"/>
        <v>0</v>
      </c>
    </row>
    <row r="2320" spans="1:25" ht="14.25" x14ac:dyDescent="0.2">
      <c r="A2320" s="18" t="str">
        <f t="shared" si="115"/>
        <v>Catalogo principalCSP ENTIDADES NO CUALIFICADASDG7GMGF0D7D1-0002_NCLF</v>
      </c>
      <c r="B2320" s="18" t="str">
        <f t="shared" si="116"/>
        <v>DG7GMGF0D7D1-0002_NCLFCSP ENTIDADES NO CUALIFICADAS</v>
      </c>
      <c r="C2320"/>
      <c r="D2320" t="s">
        <v>122</v>
      </c>
      <c r="E2320" t="s">
        <v>3903</v>
      </c>
      <c r="F2320" s="37" t="s">
        <v>3879</v>
      </c>
      <c r="G2320" s="18" t="s">
        <v>122</v>
      </c>
      <c r="H2320" s="18" t="s">
        <v>125</v>
      </c>
      <c r="I2320" s="37" t="s">
        <v>75</v>
      </c>
      <c r="J2320" t="s">
        <v>3904</v>
      </c>
      <c r="K2320" t="s">
        <v>28</v>
      </c>
      <c r="L2320" t="s">
        <v>90</v>
      </c>
      <c r="M2320" t="s">
        <v>74</v>
      </c>
      <c r="N2320" s="37" t="s">
        <v>75</v>
      </c>
      <c r="O2320" s="37" t="s">
        <v>75</v>
      </c>
      <c r="P2320" s="37" t="s">
        <v>75</v>
      </c>
      <c r="Q2320" t="s">
        <v>3903</v>
      </c>
      <c r="R2320" t="s">
        <v>2153</v>
      </c>
      <c r="S2320" s="42">
        <v>518</v>
      </c>
      <c r="T2320" s="37">
        <v>1</v>
      </c>
      <c r="U2320" s="83">
        <v>1</v>
      </c>
      <c r="V2320" s="45">
        <f>SUMIF(ResumenCotizacion!$C:$C,E2320,ResumenCotizacion!$P:$P)</f>
        <v>0</v>
      </c>
      <c r="W2320" s="75">
        <f>IF(H2320="USD",S2320*SolCotizacion!$J$18,S2320)</f>
        <v>2138029.46</v>
      </c>
      <c r="X2320" s="3">
        <f>ROUND(W2320/(1-VLOOKUP("Total porcentaje:",ResumenCotizacion!$F:$H,3,0)),2)</f>
        <v>2138029.46</v>
      </c>
      <c r="Y2320" s="3">
        <f t="shared" si="117"/>
        <v>0</v>
      </c>
    </row>
    <row r="2321" spans="1:25" ht="14.25" x14ac:dyDescent="0.2">
      <c r="A2321" s="18" t="str">
        <f t="shared" si="115"/>
        <v>Catalogo principalCSP ENTIDADES NO CUALIFICADASDG7GMGF0D7D7-0001_NCLF</v>
      </c>
      <c r="B2321" s="18" t="str">
        <f t="shared" si="116"/>
        <v>DG7GMGF0D7D7-0001_NCLFCSP ENTIDADES NO CUALIFICADAS</v>
      </c>
      <c r="C2321"/>
      <c r="D2321" t="s">
        <v>122</v>
      </c>
      <c r="E2321" t="s">
        <v>3905</v>
      </c>
      <c r="F2321" s="37" t="s">
        <v>3879</v>
      </c>
      <c r="G2321" s="18" t="s">
        <v>122</v>
      </c>
      <c r="H2321" s="18" t="s">
        <v>125</v>
      </c>
      <c r="I2321" s="37" t="s">
        <v>75</v>
      </c>
      <c r="J2321" t="s">
        <v>3906</v>
      </c>
      <c r="K2321" t="s">
        <v>28</v>
      </c>
      <c r="L2321" t="s">
        <v>90</v>
      </c>
      <c r="M2321" t="s">
        <v>74</v>
      </c>
      <c r="N2321" s="37" t="s">
        <v>75</v>
      </c>
      <c r="O2321" s="37" t="s">
        <v>75</v>
      </c>
      <c r="P2321" s="37" t="s">
        <v>75</v>
      </c>
      <c r="Q2321" t="s">
        <v>3905</v>
      </c>
      <c r="R2321" t="s">
        <v>2153</v>
      </c>
      <c r="S2321" s="42">
        <v>1299</v>
      </c>
      <c r="T2321" s="37">
        <v>1</v>
      </c>
      <c r="U2321" s="83">
        <v>1</v>
      </c>
      <c r="V2321" s="45">
        <f>SUMIF(ResumenCotizacion!$C:$C,E2321,ResumenCotizacion!$P:$P)</f>
        <v>0</v>
      </c>
      <c r="W2321" s="75">
        <f>IF(H2321="USD",S2321*SolCotizacion!$J$18,S2321)</f>
        <v>5361583.53</v>
      </c>
      <c r="X2321" s="3">
        <f>ROUND(W2321/(1-VLOOKUP("Total porcentaje:",ResumenCotizacion!$F:$H,3,0)),2)</f>
        <v>5361583.53</v>
      </c>
      <c r="Y2321" s="3">
        <f t="shared" si="117"/>
        <v>0</v>
      </c>
    </row>
    <row r="2322" spans="1:25" ht="14.25" x14ac:dyDescent="0.2">
      <c r="A2322" s="18" t="str">
        <f t="shared" si="115"/>
        <v>Catalogo principalCSP ENTIDADES NO CUALIFICADASDG7GMGF0F4MH-0003_NCLF</v>
      </c>
      <c r="B2322" s="18" t="str">
        <f t="shared" si="116"/>
        <v>DG7GMGF0F4MH-0003_NCLFCSP ENTIDADES NO CUALIFICADAS</v>
      </c>
      <c r="C2322"/>
      <c r="D2322" t="s">
        <v>122</v>
      </c>
      <c r="E2322" t="s">
        <v>3907</v>
      </c>
      <c r="F2322" s="37" t="s">
        <v>3879</v>
      </c>
      <c r="G2322" s="18" t="s">
        <v>122</v>
      </c>
      <c r="H2322" s="18" t="s">
        <v>125</v>
      </c>
      <c r="I2322" s="37" t="s">
        <v>75</v>
      </c>
      <c r="J2322" t="s">
        <v>3908</v>
      </c>
      <c r="K2322" t="s">
        <v>28</v>
      </c>
      <c r="L2322" t="s">
        <v>90</v>
      </c>
      <c r="M2322" t="s">
        <v>74</v>
      </c>
      <c r="N2322" s="37" t="s">
        <v>75</v>
      </c>
      <c r="O2322" s="37" t="s">
        <v>75</v>
      </c>
      <c r="P2322" s="37" t="s">
        <v>75</v>
      </c>
      <c r="Q2322" t="s">
        <v>3907</v>
      </c>
      <c r="R2322" t="s">
        <v>2153</v>
      </c>
      <c r="S2322" s="42">
        <v>7166</v>
      </c>
      <c r="T2322" s="37">
        <v>1</v>
      </c>
      <c r="U2322" s="83">
        <v>1</v>
      </c>
      <c r="V2322" s="45">
        <f>SUMIF(ResumenCotizacion!$C:$C,E2322,ResumenCotizacion!$P:$P)</f>
        <v>0</v>
      </c>
      <c r="W2322" s="75">
        <f>IF(H2322="USD",S2322*SolCotizacion!$J$18,S2322)</f>
        <v>29577450.020000003</v>
      </c>
      <c r="X2322" s="3">
        <f>ROUND(W2322/(1-VLOOKUP("Total porcentaje:",ResumenCotizacion!$F:$H,3,0)),2)</f>
        <v>29577450.02</v>
      </c>
      <c r="Y2322" s="3">
        <f t="shared" si="117"/>
        <v>0</v>
      </c>
    </row>
    <row r="2323" spans="1:25" ht="14.25" x14ac:dyDescent="0.2">
      <c r="A2323" s="18" t="str">
        <f t="shared" si="115"/>
        <v>Catalogo principalCSP ENTIDADES NO CUALIFICADASDG7GMGF0F4LF-0003_NCLF</v>
      </c>
      <c r="B2323" s="18" t="str">
        <f t="shared" si="116"/>
        <v>DG7GMGF0F4LF-0003_NCLFCSP ENTIDADES NO CUALIFICADAS</v>
      </c>
      <c r="C2323"/>
      <c r="D2323" t="s">
        <v>122</v>
      </c>
      <c r="E2323" t="s">
        <v>3909</v>
      </c>
      <c r="F2323" s="37" t="s">
        <v>3879</v>
      </c>
      <c r="G2323" s="18" t="s">
        <v>122</v>
      </c>
      <c r="H2323" s="18" t="s">
        <v>125</v>
      </c>
      <c r="I2323" s="37" t="s">
        <v>75</v>
      </c>
      <c r="J2323" t="s">
        <v>3910</v>
      </c>
      <c r="K2323" t="s">
        <v>28</v>
      </c>
      <c r="L2323" t="s">
        <v>90</v>
      </c>
      <c r="M2323" t="s">
        <v>74</v>
      </c>
      <c r="N2323" s="37" t="s">
        <v>75</v>
      </c>
      <c r="O2323" s="37" t="s">
        <v>75</v>
      </c>
      <c r="P2323" s="37" t="s">
        <v>75</v>
      </c>
      <c r="Q2323" t="s">
        <v>3909</v>
      </c>
      <c r="R2323" t="s">
        <v>2153</v>
      </c>
      <c r="S2323" s="42">
        <v>213</v>
      </c>
      <c r="T2323" s="37">
        <v>1</v>
      </c>
      <c r="U2323" s="83">
        <v>1</v>
      </c>
      <c r="V2323" s="45">
        <f>SUMIF(ResumenCotizacion!$C:$C,E2323,ResumenCotizacion!$P:$P)</f>
        <v>0</v>
      </c>
      <c r="W2323" s="75">
        <f>IF(H2323="USD",S2323*SolCotizacion!$J$18,S2323)</f>
        <v>879151.1100000001</v>
      </c>
      <c r="X2323" s="3">
        <f>ROUND(W2323/(1-VLOOKUP("Total porcentaje:",ResumenCotizacion!$F:$H,3,0)),2)</f>
        <v>879151.11</v>
      </c>
      <c r="Y2323" s="3">
        <f t="shared" si="117"/>
        <v>0</v>
      </c>
    </row>
    <row r="2324" spans="1:25" ht="14.25" x14ac:dyDescent="0.2">
      <c r="A2324" s="18" t="str">
        <f t="shared" si="115"/>
        <v>Catalogo principalCSP ENTIDADES NO CUALIFICADASDG7GMGF0F4LF-0001_NCLF</v>
      </c>
      <c r="B2324" s="18" t="str">
        <f t="shared" si="116"/>
        <v>DG7GMGF0F4LF-0001_NCLFCSP ENTIDADES NO CUALIFICADAS</v>
      </c>
      <c r="C2324"/>
      <c r="D2324" t="s">
        <v>122</v>
      </c>
      <c r="E2324" t="s">
        <v>3911</v>
      </c>
      <c r="F2324" s="37" t="s">
        <v>3879</v>
      </c>
      <c r="G2324" s="18" t="s">
        <v>122</v>
      </c>
      <c r="H2324" s="18" t="s">
        <v>125</v>
      </c>
      <c r="I2324" s="37" t="s">
        <v>75</v>
      </c>
      <c r="J2324" t="s">
        <v>3912</v>
      </c>
      <c r="K2324" t="s">
        <v>28</v>
      </c>
      <c r="L2324" t="s">
        <v>90</v>
      </c>
      <c r="M2324" t="s">
        <v>74</v>
      </c>
      <c r="N2324" s="37" t="s">
        <v>75</v>
      </c>
      <c r="O2324" s="37" t="s">
        <v>75</v>
      </c>
      <c r="P2324" s="37" t="s">
        <v>75</v>
      </c>
      <c r="Q2324" t="s">
        <v>3911</v>
      </c>
      <c r="R2324" t="s">
        <v>2153</v>
      </c>
      <c r="S2324" s="42">
        <v>278</v>
      </c>
      <c r="T2324" s="37">
        <v>1</v>
      </c>
      <c r="U2324" s="83">
        <v>1</v>
      </c>
      <c r="V2324" s="45">
        <f>SUMIF(ResumenCotizacion!$C:$C,E2324,ResumenCotizacion!$P:$P)</f>
        <v>0</v>
      </c>
      <c r="W2324" s="75">
        <f>IF(H2324="USD",S2324*SolCotizacion!$J$18,S2324)</f>
        <v>1147436.6600000001</v>
      </c>
      <c r="X2324" s="3">
        <f>ROUND(W2324/(1-VLOOKUP("Total porcentaje:",ResumenCotizacion!$F:$H,3,0)),2)</f>
        <v>1147436.6599999999</v>
      </c>
      <c r="Y2324" s="3">
        <f t="shared" si="117"/>
        <v>0</v>
      </c>
    </row>
    <row r="2325" spans="1:25" ht="14.25" x14ac:dyDescent="0.2">
      <c r="A2325" s="18" t="str">
        <f t="shared" si="115"/>
        <v>Catalogo principalCSP ENTIDADES NO CUALIFICADASDG7GMGF0D7D8-0001_NCLF</v>
      </c>
      <c r="B2325" s="18" t="str">
        <f t="shared" si="116"/>
        <v>DG7GMGF0D7D8-0001_NCLFCSP ENTIDADES NO CUALIFICADAS</v>
      </c>
      <c r="C2325"/>
      <c r="D2325" t="s">
        <v>122</v>
      </c>
      <c r="E2325" t="s">
        <v>3913</v>
      </c>
      <c r="F2325" s="37" t="s">
        <v>3879</v>
      </c>
      <c r="G2325" s="18" t="s">
        <v>122</v>
      </c>
      <c r="H2325" s="18" t="s">
        <v>125</v>
      </c>
      <c r="I2325" s="37" t="s">
        <v>75</v>
      </c>
      <c r="J2325" t="s">
        <v>3914</v>
      </c>
      <c r="K2325" t="s">
        <v>28</v>
      </c>
      <c r="L2325" t="s">
        <v>90</v>
      </c>
      <c r="M2325" t="s">
        <v>74</v>
      </c>
      <c r="N2325" s="37" t="s">
        <v>75</v>
      </c>
      <c r="O2325" s="37" t="s">
        <v>75</v>
      </c>
      <c r="P2325" s="37" t="s">
        <v>75</v>
      </c>
      <c r="Q2325" t="s">
        <v>3913</v>
      </c>
      <c r="R2325" t="s">
        <v>2153</v>
      </c>
      <c r="S2325" s="42">
        <v>782</v>
      </c>
      <c r="T2325" s="37">
        <v>1</v>
      </c>
      <c r="U2325" s="83">
        <v>1</v>
      </c>
      <c r="V2325" s="45">
        <f>SUMIF(ResumenCotizacion!$C:$C,E2325,ResumenCotizacion!$P:$P)</f>
        <v>0</v>
      </c>
      <c r="W2325" s="75">
        <f>IF(H2325="USD",S2325*SolCotizacion!$J$18,S2325)</f>
        <v>3227681.54</v>
      </c>
      <c r="X2325" s="3">
        <f>ROUND(W2325/(1-VLOOKUP("Total porcentaje:",ResumenCotizacion!$F:$H,3,0)),2)</f>
        <v>3227681.54</v>
      </c>
      <c r="Y2325" s="3">
        <f t="shared" si="117"/>
        <v>0</v>
      </c>
    </row>
    <row r="2326" spans="1:25" ht="14.25" x14ac:dyDescent="0.2">
      <c r="A2326" s="18" t="str">
        <f t="shared" si="115"/>
        <v>Catalogo principalCSP ENTIDADES NO CUALIFICADASDG7GMGF0F4LV-0003_NCLF</v>
      </c>
      <c r="B2326" s="18" t="str">
        <f t="shared" si="116"/>
        <v>DG7GMGF0F4LV-0003_NCLFCSP ENTIDADES NO CUALIFICADAS</v>
      </c>
      <c r="C2326"/>
      <c r="D2326" t="s">
        <v>122</v>
      </c>
      <c r="E2326" t="s">
        <v>3915</v>
      </c>
      <c r="F2326" s="37" t="s">
        <v>3879</v>
      </c>
      <c r="G2326" s="18" t="s">
        <v>122</v>
      </c>
      <c r="H2326" s="18" t="s">
        <v>125</v>
      </c>
      <c r="I2326" s="37" t="s">
        <v>75</v>
      </c>
      <c r="J2326" t="s">
        <v>3916</v>
      </c>
      <c r="K2326" t="s">
        <v>28</v>
      </c>
      <c r="L2326" t="s">
        <v>90</v>
      </c>
      <c r="M2326" t="s">
        <v>74</v>
      </c>
      <c r="N2326" s="37" t="s">
        <v>75</v>
      </c>
      <c r="O2326" s="37" t="s">
        <v>75</v>
      </c>
      <c r="P2326" s="37" t="s">
        <v>75</v>
      </c>
      <c r="Q2326" t="s">
        <v>3915</v>
      </c>
      <c r="R2326" t="s">
        <v>2153</v>
      </c>
      <c r="S2326" s="42">
        <v>105</v>
      </c>
      <c r="T2326" s="37">
        <v>1</v>
      </c>
      <c r="U2326" s="83">
        <v>1</v>
      </c>
      <c r="V2326" s="45">
        <f>SUMIF(ResumenCotizacion!$C:$C,E2326,ResumenCotizacion!$P:$P)</f>
        <v>0</v>
      </c>
      <c r="W2326" s="75">
        <f>IF(H2326="USD",S2326*SolCotizacion!$J$18,S2326)</f>
        <v>433384.35000000003</v>
      </c>
      <c r="X2326" s="3">
        <f>ROUND(W2326/(1-VLOOKUP("Total porcentaje:",ResumenCotizacion!$F:$H,3,0)),2)</f>
        <v>433384.35</v>
      </c>
      <c r="Y2326" s="3">
        <f t="shared" si="117"/>
        <v>0</v>
      </c>
    </row>
    <row r="2327" spans="1:25" ht="14.25" x14ac:dyDescent="0.2">
      <c r="A2327" s="18" t="str">
        <f t="shared" si="115"/>
        <v>Catalogo principalCSP ENTIDADES NO CUALIFICADASDG7GMGF0F4LV-0002_NCLF</v>
      </c>
      <c r="B2327" s="18" t="str">
        <f t="shared" si="116"/>
        <v>DG7GMGF0F4LV-0002_NCLFCSP ENTIDADES NO CUALIFICADAS</v>
      </c>
      <c r="C2327"/>
      <c r="D2327" t="s">
        <v>122</v>
      </c>
      <c r="E2327" t="s">
        <v>3917</v>
      </c>
      <c r="F2327" s="37" t="s">
        <v>3879</v>
      </c>
      <c r="G2327" s="18" t="s">
        <v>122</v>
      </c>
      <c r="H2327" s="18" t="s">
        <v>125</v>
      </c>
      <c r="I2327" s="37" t="s">
        <v>75</v>
      </c>
      <c r="J2327" t="s">
        <v>3918</v>
      </c>
      <c r="K2327" t="s">
        <v>28</v>
      </c>
      <c r="L2327" t="s">
        <v>90</v>
      </c>
      <c r="M2327" t="s">
        <v>74</v>
      </c>
      <c r="N2327" s="37" t="s">
        <v>75</v>
      </c>
      <c r="O2327" s="37" t="s">
        <v>75</v>
      </c>
      <c r="P2327" s="37" t="s">
        <v>75</v>
      </c>
      <c r="Q2327" t="s">
        <v>3917</v>
      </c>
      <c r="R2327" t="s">
        <v>2153</v>
      </c>
      <c r="S2327" s="42">
        <v>138</v>
      </c>
      <c r="T2327" s="37">
        <v>1</v>
      </c>
      <c r="U2327" s="83">
        <v>1</v>
      </c>
      <c r="V2327" s="45">
        <f>SUMIF(ResumenCotizacion!$C:$C,E2327,ResumenCotizacion!$P:$P)</f>
        <v>0</v>
      </c>
      <c r="W2327" s="75">
        <f>IF(H2327="USD",S2327*SolCotizacion!$J$18,S2327)</f>
        <v>569590.86</v>
      </c>
      <c r="X2327" s="3">
        <f>ROUND(W2327/(1-VLOOKUP("Total porcentaje:",ResumenCotizacion!$F:$H,3,0)),2)</f>
        <v>569590.86</v>
      </c>
      <c r="Y2327" s="3">
        <f t="shared" si="117"/>
        <v>0</v>
      </c>
    </row>
    <row r="2328" spans="1:25" ht="14.25" x14ac:dyDescent="0.2">
      <c r="A2328" s="18" t="str">
        <f t="shared" si="115"/>
        <v>Catalogo principalCSP ENTIDADES NO CUALIFICADASDG7GMGF0F4LT-0002_NCLF</v>
      </c>
      <c r="B2328" s="18" t="str">
        <f t="shared" si="116"/>
        <v>DG7GMGF0F4LT-0002_NCLFCSP ENTIDADES NO CUALIFICADAS</v>
      </c>
      <c r="C2328"/>
      <c r="D2328" t="s">
        <v>122</v>
      </c>
      <c r="E2328" t="s">
        <v>3919</v>
      </c>
      <c r="F2328" s="37" t="s">
        <v>3879</v>
      </c>
      <c r="G2328" s="18" t="s">
        <v>122</v>
      </c>
      <c r="H2328" s="18" t="s">
        <v>125</v>
      </c>
      <c r="I2328" s="37" t="s">
        <v>75</v>
      </c>
      <c r="J2328" t="s">
        <v>3920</v>
      </c>
      <c r="K2328" t="s">
        <v>28</v>
      </c>
      <c r="L2328" t="s">
        <v>90</v>
      </c>
      <c r="M2328" t="s">
        <v>74</v>
      </c>
      <c r="N2328" s="37" t="s">
        <v>75</v>
      </c>
      <c r="O2328" s="37" t="s">
        <v>75</v>
      </c>
      <c r="P2328" s="37" t="s">
        <v>75</v>
      </c>
      <c r="Q2328" t="s">
        <v>3919</v>
      </c>
      <c r="R2328" t="s">
        <v>2153</v>
      </c>
      <c r="S2328" s="42">
        <v>8599</v>
      </c>
      <c r="T2328" s="37">
        <v>1</v>
      </c>
      <c r="U2328" s="83">
        <v>1</v>
      </c>
      <c r="V2328" s="45">
        <f>SUMIF(ResumenCotizacion!$C:$C,E2328,ResumenCotizacion!$P:$P)</f>
        <v>0</v>
      </c>
      <c r="W2328" s="75">
        <f>IF(H2328="USD",S2328*SolCotizacion!$J$18,S2328)</f>
        <v>35492114.530000001</v>
      </c>
      <c r="X2328" s="3">
        <f>ROUND(W2328/(1-VLOOKUP("Total porcentaje:",ResumenCotizacion!$F:$H,3,0)),2)</f>
        <v>35492114.530000001</v>
      </c>
      <c r="Y2328" s="3">
        <f t="shared" si="117"/>
        <v>0</v>
      </c>
    </row>
    <row r="2329" spans="1:25" ht="14.25" x14ac:dyDescent="0.2">
      <c r="A2329" s="18" t="str">
        <f t="shared" si="115"/>
        <v>Catalogo principalCSP ENTIDADES NO CUALIFICADASDG7GMGF0F4LS-0003_NCLF</v>
      </c>
      <c r="B2329" s="18" t="str">
        <f t="shared" si="116"/>
        <v>DG7GMGF0F4LS-0003_NCLFCSP ENTIDADES NO CUALIFICADAS</v>
      </c>
      <c r="C2329"/>
      <c r="D2329" t="s">
        <v>122</v>
      </c>
      <c r="E2329" t="s">
        <v>3921</v>
      </c>
      <c r="F2329" s="37" t="s">
        <v>3879</v>
      </c>
      <c r="G2329" s="18" t="s">
        <v>122</v>
      </c>
      <c r="H2329" s="18" t="s">
        <v>125</v>
      </c>
      <c r="I2329" s="37" t="s">
        <v>75</v>
      </c>
      <c r="J2329" t="s">
        <v>3922</v>
      </c>
      <c r="K2329" t="s">
        <v>28</v>
      </c>
      <c r="L2329" t="s">
        <v>90</v>
      </c>
      <c r="M2329" t="s">
        <v>74</v>
      </c>
      <c r="N2329" s="37" t="s">
        <v>75</v>
      </c>
      <c r="O2329" s="37" t="s">
        <v>75</v>
      </c>
      <c r="P2329" s="37" t="s">
        <v>75</v>
      </c>
      <c r="Q2329" t="s">
        <v>3921</v>
      </c>
      <c r="R2329" t="s">
        <v>2153</v>
      </c>
      <c r="S2329" s="42">
        <v>121</v>
      </c>
      <c r="T2329" s="37">
        <v>1</v>
      </c>
      <c r="U2329" s="83">
        <v>1</v>
      </c>
      <c r="V2329" s="45">
        <f>SUMIF(ResumenCotizacion!$C:$C,E2329,ResumenCotizacion!$P:$P)</f>
        <v>0</v>
      </c>
      <c r="W2329" s="75">
        <f>IF(H2329="USD",S2329*SolCotizacion!$J$18,S2329)</f>
        <v>499423.87000000005</v>
      </c>
      <c r="X2329" s="3">
        <f>ROUND(W2329/(1-VLOOKUP("Total porcentaje:",ResumenCotizacion!$F:$H,3,0)),2)</f>
        <v>499423.87</v>
      </c>
      <c r="Y2329" s="3">
        <f t="shared" si="117"/>
        <v>0</v>
      </c>
    </row>
    <row r="2330" spans="1:25" ht="14.25" x14ac:dyDescent="0.2">
      <c r="A2330" s="18" t="str">
        <f t="shared" si="115"/>
        <v>Catalogo principalCSP ENTIDADES NO CUALIFICADASDG7GMGF0F4LS-0002_NCLF</v>
      </c>
      <c r="B2330" s="18" t="str">
        <f t="shared" si="116"/>
        <v>DG7GMGF0F4LS-0002_NCLFCSP ENTIDADES NO CUALIFICADAS</v>
      </c>
      <c r="C2330"/>
      <c r="D2330" t="s">
        <v>122</v>
      </c>
      <c r="E2330" t="s">
        <v>3923</v>
      </c>
      <c r="F2330" s="37" t="s">
        <v>3879</v>
      </c>
      <c r="G2330" s="18" t="s">
        <v>122</v>
      </c>
      <c r="H2330" s="18" t="s">
        <v>125</v>
      </c>
      <c r="I2330" s="37" t="s">
        <v>75</v>
      </c>
      <c r="J2330" t="s">
        <v>3924</v>
      </c>
      <c r="K2330" t="s">
        <v>28</v>
      </c>
      <c r="L2330" t="s">
        <v>90</v>
      </c>
      <c r="M2330" t="s">
        <v>74</v>
      </c>
      <c r="N2330" s="37" t="s">
        <v>75</v>
      </c>
      <c r="O2330" s="37" t="s">
        <v>75</v>
      </c>
      <c r="P2330" s="37" t="s">
        <v>75</v>
      </c>
      <c r="Q2330" t="s">
        <v>3923</v>
      </c>
      <c r="R2330" t="s">
        <v>2153</v>
      </c>
      <c r="S2330" s="42">
        <v>155</v>
      </c>
      <c r="T2330" s="37">
        <v>1</v>
      </c>
      <c r="U2330" s="83">
        <v>1</v>
      </c>
      <c r="V2330" s="45">
        <f>SUMIF(ResumenCotizacion!$C:$C,E2330,ResumenCotizacion!$P:$P)</f>
        <v>0</v>
      </c>
      <c r="W2330" s="75">
        <f>IF(H2330="USD",S2330*SolCotizacion!$J$18,S2330)</f>
        <v>639757.85000000009</v>
      </c>
      <c r="X2330" s="3">
        <f>ROUND(W2330/(1-VLOOKUP("Total porcentaje:",ResumenCotizacion!$F:$H,3,0)),2)</f>
        <v>639757.85</v>
      </c>
      <c r="Y2330" s="3">
        <f t="shared" si="117"/>
        <v>0</v>
      </c>
    </row>
    <row r="2331" spans="1:25" ht="14.25" x14ac:dyDescent="0.2">
      <c r="A2331" s="18" t="str">
        <f t="shared" si="115"/>
        <v>Catalogo principalCSP ENTIDADES NO CUALIFICADASDG7GMGF0F4LQ-0002_NCLF</v>
      </c>
      <c r="B2331" s="18" t="str">
        <f t="shared" si="116"/>
        <v>DG7GMGF0F4LQ-0002_NCLFCSP ENTIDADES NO CUALIFICADAS</v>
      </c>
      <c r="C2331"/>
      <c r="D2331" t="s">
        <v>122</v>
      </c>
      <c r="E2331" t="s">
        <v>3925</v>
      </c>
      <c r="F2331" s="37" t="s">
        <v>3879</v>
      </c>
      <c r="G2331" s="18" t="s">
        <v>122</v>
      </c>
      <c r="H2331" s="18" t="s">
        <v>125</v>
      </c>
      <c r="I2331" s="37" t="s">
        <v>75</v>
      </c>
      <c r="J2331" t="s">
        <v>3926</v>
      </c>
      <c r="K2331" t="s">
        <v>28</v>
      </c>
      <c r="L2331" t="s">
        <v>90</v>
      </c>
      <c r="M2331" t="s">
        <v>74</v>
      </c>
      <c r="N2331" s="37" t="s">
        <v>75</v>
      </c>
      <c r="O2331" s="37" t="s">
        <v>75</v>
      </c>
      <c r="P2331" s="37" t="s">
        <v>75</v>
      </c>
      <c r="Q2331" t="s">
        <v>3925</v>
      </c>
      <c r="R2331" t="s">
        <v>2153</v>
      </c>
      <c r="S2331" s="42">
        <v>4612</v>
      </c>
      <c r="T2331" s="37">
        <v>1</v>
      </c>
      <c r="U2331" s="83">
        <v>1</v>
      </c>
      <c r="V2331" s="45">
        <f>SUMIF(ResumenCotizacion!$C:$C,E2331,ResumenCotizacion!$P:$P)</f>
        <v>0</v>
      </c>
      <c r="W2331" s="75">
        <f>IF(H2331="USD",S2331*SolCotizacion!$J$18,S2331)</f>
        <v>19035891.640000001</v>
      </c>
      <c r="X2331" s="3">
        <f>ROUND(W2331/(1-VLOOKUP("Total porcentaje:",ResumenCotizacion!$F:$H,3,0)),2)</f>
        <v>19035891.640000001</v>
      </c>
      <c r="Y2331" s="3">
        <f t="shared" si="117"/>
        <v>0</v>
      </c>
    </row>
    <row r="2332" spans="1:25" ht="14.25" x14ac:dyDescent="0.2">
      <c r="A2332" s="18" t="str">
        <f t="shared" si="115"/>
        <v>Catalogo principalCSP ENTIDADES NO CUALIFICADASDG7GMGF0F4LP-0003_NCLF</v>
      </c>
      <c r="B2332" s="18" t="str">
        <f t="shared" si="116"/>
        <v>DG7GMGF0F4LP-0003_NCLFCSP ENTIDADES NO CUALIFICADAS</v>
      </c>
      <c r="C2332"/>
      <c r="D2332" t="s">
        <v>122</v>
      </c>
      <c r="E2332" t="s">
        <v>3927</v>
      </c>
      <c r="F2332" s="37" t="s">
        <v>3879</v>
      </c>
      <c r="G2332" s="18" t="s">
        <v>122</v>
      </c>
      <c r="H2332" s="18" t="s">
        <v>125</v>
      </c>
      <c r="I2332" s="37" t="s">
        <v>75</v>
      </c>
      <c r="J2332" t="s">
        <v>3928</v>
      </c>
      <c r="K2332" t="s">
        <v>28</v>
      </c>
      <c r="L2332" t="s">
        <v>90</v>
      </c>
      <c r="M2332" t="s">
        <v>74</v>
      </c>
      <c r="N2332" s="37" t="s">
        <v>75</v>
      </c>
      <c r="O2332" s="37" t="s">
        <v>75</v>
      </c>
      <c r="P2332" s="37" t="s">
        <v>75</v>
      </c>
      <c r="Q2332" t="s">
        <v>3927</v>
      </c>
      <c r="R2332" t="s">
        <v>2153</v>
      </c>
      <c r="S2332" s="42">
        <v>138</v>
      </c>
      <c r="T2332" s="37">
        <v>1</v>
      </c>
      <c r="U2332" s="83">
        <v>1</v>
      </c>
      <c r="V2332" s="45">
        <f>SUMIF(ResumenCotizacion!$C:$C,E2332,ResumenCotizacion!$P:$P)</f>
        <v>0</v>
      </c>
      <c r="W2332" s="75">
        <f>IF(H2332="USD",S2332*SolCotizacion!$J$18,S2332)</f>
        <v>569590.86</v>
      </c>
      <c r="X2332" s="3">
        <f>ROUND(W2332/(1-VLOOKUP("Total porcentaje:",ResumenCotizacion!$F:$H,3,0)),2)</f>
        <v>569590.86</v>
      </c>
      <c r="Y2332" s="3">
        <f t="shared" si="117"/>
        <v>0</v>
      </c>
    </row>
    <row r="2333" spans="1:25" ht="14.25" x14ac:dyDescent="0.2">
      <c r="A2333" s="18" t="str">
        <f t="shared" si="115"/>
        <v>Catalogo principalCSP ENTIDADES NO CUALIFICADASDG7GMGF0F4LP-0002_NCLF</v>
      </c>
      <c r="B2333" s="18" t="str">
        <f t="shared" si="116"/>
        <v>DG7GMGF0F4LP-0002_NCLFCSP ENTIDADES NO CUALIFICADAS</v>
      </c>
      <c r="C2333"/>
      <c r="D2333" t="s">
        <v>122</v>
      </c>
      <c r="E2333" t="s">
        <v>3929</v>
      </c>
      <c r="F2333" s="37" t="s">
        <v>3879</v>
      </c>
      <c r="G2333" s="18" t="s">
        <v>122</v>
      </c>
      <c r="H2333" s="18" t="s">
        <v>125</v>
      </c>
      <c r="I2333" s="37" t="s">
        <v>75</v>
      </c>
      <c r="J2333" t="s">
        <v>3930</v>
      </c>
      <c r="K2333" t="s">
        <v>28</v>
      </c>
      <c r="L2333" t="s">
        <v>90</v>
      </c>
      <c r="M2333" t="s">
        <v>74</v>
      </c>
      <c r="N2333" s="37" t="s">
        <v>75</v>
      </c>
      <c r="O2333" s="37" t="s">
        <v>75</v>
      </c>
      <c r="P2333" s="37" t="s">
        <v>75</v>
      </c>
      <c r="Q2333" t="s">
        <v>3929</v>
      </c>
      <c r="R2333" t="s">
        <v>2153</v>
      </c>
      <c r="S2333" s="42">
        <v>178</v>
      </c>
      <c r="T2333" s="37">
        <v>1</v>
      </c>
      <c r="U2333" s="83">
        <v>1</v>
      </c>
      <c r="V2333" s="45">
        <f>SUMIF(ResumenCotizacion!$C:$C,E2333,ResumenCotizacion!$P:$P)</f>
        <v>0</v>
      </c>
      <c r="W2333" s="75">
        <f>IF(H2333="USD",S2333*SolCotizacion!$J$18,S2333)</f>
        <v>734689.66</v>
      </c>
      <c r="X2333" s="3">
        <f>ROUND(W2333/(1-VLOOKUP("Total porcentaje:",ResumenCotizacion!$F:$H,3,0)),2)</f>
        <v>734689.66</v>
      </c>
      <c r="Y2333" s="3">
        <f t="shared" si="117"/>
        <v>0</v>
      </c>
    </row>
    <row r="2334" spans="1:25" ht="14.25" x14ac:dyDescent="0.2">
      <c r="A2334" s="18" t="str">
        <f t="shared" si="115"/>
        <v>Catalogo principalCSP ENTIDADES NO CUALIFICADASDG7GMGF0F4LN-0003_NCLF</v>
      </c>
      <c r="B2334" s="18" t="str">
        <f t="shared" si="116"/>
        <v>DG7GMGF0F4LN-0003_NCLFCSP ENTIDADES NO CUALIFICADAS</v>
      </c>
      <c r="C2334"/>
      <c r="D2334" t="s">
        <v>122</v>
      </c>
      <c r="E2334" t="s">
        <v>3931</v>
      </c>
      <c r="F2334" s="37" t="s">
        <v>3879</v>
      </c>
      <c r="G2334" s="18" t="s">
        <v>122</v>
      </c>
      <c r="H2334" s="18" t="s">
        <v>125</v>
      </c>
      <c r="I2334" s="37" t="s">
        <v>75</v>
      </c>
      <c r="J2334" t="s">
        <v>3932</v>
      </c>
      <c r="K2334" t="s">
        <v>28</v>
      </c>
      <c r="L2334" t="s">
        <v>90</v>
      </c>
      <c r="M2334" t="s">
        <v>74</v>
      </c>
      <c r="N2334" s="37" t="s">
        <v>75</v>
      </c>
      <c r="O2334" s="37" t="s">
        <v>75</v>
      </c>
      <c r="P2334" s="37" t="s">
        <v>75</v>
      </c>
      <c r="Q2334" t="s">
        <v>3931</v>
      </c>
      <c r="R2334" t="s">
        <v>2153</v>
      </c>
      <c r="S2334" s="42">
        <v>138</v>
      </c>
      <c r="T2334" s="37">
        <v>1</v>
      </c>
      <c r="U2334" s="83">
        <v>1</v>
      </c>
      <c r="V2334" s="45">
        <f>SUMIF(ResumenCotizacion!$C:$C,E2334,ResumenCotizacion!$P:$P)</f>
        <v>0</v>
      </c>
      <c r="W2334" s="75">
        <f>IF(H2334="USD",S2334*SolCotizacion!$J$18,S2334)</f>
        <v>569590.86</v>
      </c>
      <c r="X2334" s="3">
        <f>ROUND(W2334/(1-VLOOKUP("Total porcentaje:",ResumenCotizacion!$F:$H,3,0)),2)</f>
        <v>569590.86</v>
      </c>
      <c r="Y2334" s="3">
        <f t="shared" si="117"/>
        <v>0</v>
      </c>
    </row>
    <row r="2335" spans="1:25" ht="14.25" x14ac:dyDescent="0.2">
      <c r="A2335" s="18" t="str">
        <f t="shared" si="115"/>
        <v>Catalogo principalCSP ENTIDADES NO CUALIFICADASDG7GMGF0F4LN-0002_NCLF</v>
      </c>
      <c r="B2335" s="18" t="str">
        <f t="shared" si="116"/>
        <v>DG7GMGF0F4LN-0002_NCLFCSP ENTIDADES NO CUALIFICADAS</v>
      </c>
      <c r="C2335"/>
      <c r="D2335" t="s">
        <v>122</v>
      </c>
      <c r="E2335" t="s">
        <v>3933</v>
      </c>
      <c r="F2335" s="37" t="s">
        <v>3879</v>
      </c>
      <c r="G2335" s="18" t="s">
        <v>122</v>
      </c>
      <c r="H2335" s="18" t="s">
        <v>125</v>
      </c>
      <c r="I2335" s="37" t="s">
        <v>75</v>
      </c>
      <c r="J2335" t="s">
        <v>3934</v>
      </c>
      <c r="K2335" t="s">
        <v>28</v>
      </c>
      <c r="L2335" t="s">
        <v>90</v>
      </c>
      <c r="M2335" t="s">
        <v>74</v>
      </c>
      <c r="N2335" s="37" t="s">
        <v>75</v>
      </c>
      <c r="O2335" s="37" t="s">
        <v>75</v>
      </c>
      <c r="P2335" s="37" t="s">
        <v>75</v>
      </c>
      <c r="Q2335" t="s">
        <v>3933</v>
      </c>
      <c r="R2335" t="s">
        <v>2153</v>
      </c>
      <c r="S2335" s="42">
        <v>178</v>
      </c>
      <c r="T2335" s="37">
        <v>1</v>
      </c>
      <c r="U2335" s="83">
        <v>1</v>
      </c>
      <c r="V2335" s="45">
        <f>SUMIF(ResumenCotizacion!$C:$C,E2335,ResumenCotizacion!$P:$P)</f>
        <v>0</v>
      </c>
      <c r="W2335" s="75">
        <f>IF(H2335="USD",S2335*SolCotizacion!$J$18,S2335)</f>
        <v>734689.66</v>
      </c>
      <c r="X2335" s="3">
        <f>ROUND(W2335/(1-VLOOKUP("Total porcentaje:",ResumenCotizacion!$F:$H,3,0)),2)</f>
        <v>734689.66</v>
      </c>
      <c r="Y2335" s="3">
        <f t="shared" si="117"/>
        <v>0</v>
      </c>
    </row>
    <row r="2336" spans="1:25" ht="14.25" x14ac:dyDescent="0.2">
      <c r="A2336" s="18" t="str">
        <f t="shared" si="115"/>
        <v>Catalogo principalCSP ENTIDADES NO CUALIFICADASDG7GMGF0F4K1-0003_NCLF</v>
      </c>
      <c r="B2336" s="18" t="str">
        <f t="shared" si="116"/>
        <v>DG7GMGF0F4K1-0003_NCLFCSP ENTIDADES NO CUALIFICADAS</v>
      </c>
      <c r="C2336"/>
      <c r="D2336" t="s">
        <v>122</v>
      </c>
      <c r="E2336" t="s">
        <v>3935</v>
      </c>
      <c r="F2336" s="37" t="s">
        <v>3879</v>
      </c>
      <c r="G2336" s="18" t="s">
        <v>122</v>
      </c>
      <c r="H2336" s="18" t="s">
        <v>125</v>
      </c>
      <c r="I2336" s="37" t="s">
        <v>75</v>
      </c>
      <c r="J2336" t="s">
        <v>3936</v>
      </c>
      <c r="K2336" t="s">
        <v>28</v>
      </c>
      <c r="L2336" t="s">
        <v>90</v>
      </c>
      <c r="M2336" t="s">
        <v>74</v>
      </c>
      <c r="N2336" s="37" t="s">
        <v>75</v>
      </c>
      <c r="O2336" s="37" t="s">
        <v>75</v>
      </c>
      <c r="P2336" s="37" t="s">
        <v>75</v>
      </c>
      <c r="Q2336" t="s">
        <v>3935</v>
      </c>
      <c r="R2336" t="s">
        <v>2153</v>
      </c>
      <c r="S2336" s="42">
        <v>41</v>
      </c>
      <c r="T2336" s="37">
        <v>1</v>
      </c>
      <c r="U2336" s="83">
        <v>1</v>
      </c>
      <c r="V2336" s="45">
        <f>SUMIF(ResumenCotizacion!$C:$C,E2336,ResumenCotizacion!$P:$P)</f>
        <v>0</v>
      </c>
      <c r="W2336" s="75">
        <f>IF(H2336="USD",S2336*SolCotizacion!$J$18,S2336)</f>
        <v>169226.27000000002</v>
      </c>
      <c r="X2336" s="3">
        <f>ROUND(W2336/(1-VLOOKUP("Total porcentaje:",ResumenCotizacion!$F:$H,3,0)),2)</f>
        <v>169226.27</v>
      </c>
      <c r="Y2336" s="3">
        <f t="shared" si="117"/>
        <v>0</v>
      </c>
    </row>
    <row r="2337" spans="1:25" ht="14.25" x14ac:dyDescent="0.2">
      <c r="A2337" s="18" t="str">
        <f t="shared" si="115"/>
        <v>Catalogo principalCSP ENTIDADES NO CUALIFICADASDG7GMGF0F4K1-0002_NCLF</v>
      </c>
      <c r="B2337" s="18" t="str">
        <f t="shared" si="116"/>
        <v>DG7GMGF0F4K1-0002_NCLFCSP ENTIDADES NO CUALIFICADAS</v>
      </c>
      <c r="C2337"/>
      <c r="D2337" t="s">
        <v>122</v>
      </c>
      <c r="E2337" t="s">
        <v>3937</v>
      </c>
      <c r="F2337" s="37" t="s">
        <v>3879</v>
      </c>
      <c r="G2337" s="18" t="s">
        <v>122</v>
      </c>
      <c r="H2337" s="18" t="s">
        <v>125</v>
      </c>
      <c r="I2337" s="37" t="s">
        <v>75</v>
      </c>
      <c r="J2337" t="s">
        <v>3938</v>
      </c>
      <c r="K2337" t="s">
        <v>28</v>
      </c>
      <c r="L2337" t="s">
        <v>90</v>
      </c>
      <c r="M2337" t="s">
        <v>74</v>
      </c>
      <c r="N2337" s="37" t="s">
        <v>75</v>
      </c>
      <c r="O2337" s="37" t="s">
        <v>75</v>
      </c>
      <c r="P2337" s="37" t="s">
        <v>75</v>
      </c>
      <c r="Q2337" t="s">
        <v>3937</v>
      </c>
      <c r="R2337" t="s">
        <v>2153</v>
      </c>
      <c r="S2337" s="42">
        <v>52</v>
      </c>
      <c r="T2337" s="37">
        <v>1</v>
      </c>
      <c r="U2337" s="83">
        <v>1</v>
      </c>
      <c r="V2337" s="45">
        <f>SUMIF(ResumenCotizacion!$C:$C,E2337,ResumenCotizacion!$P:$P)</f>
        <v>0</v>
      </c>
      <c r="W2337" s="75">
        <f>IF(H2337="USD",S2337*SolCotizacion!$J$18,S2337)</f>
        <v>214628.44</v>
      </c>
      <c r="X2337" s="3">
        <f>ROUND(W2337/(1-VLOOKUP("Total porcentaje:",ResumenCotizacion!$F:$H,3,0)),2)</f>
        <v>214628.44</v>
      </c>
      <c r="Y2337" s="3">
        <f t="shared" si="117"/>
        <v>0</v>
      </c>
    </row>
    <row r="2338" spans="1:25" ht="14.25" x14ac:dyDescent="0.2">
      <c r="A2338" s="18" t="str">
        <f t="shared" si="115"/>
        <v>Catalogo principalCSP ENTIDADES NO CUALIFICADASDG7GMGF0FKZW-0002_NCLF</v>
      </c>
      <c r="B2338" s="18" t="str">
        <f t="shared" si="116"/>
        <v>DG7GMGF0FKZW-0002_NCLFCSP ENTIDADES NO CUALIFICADAS</v>
      </c>
      <c r="C2338"/>
      <c r="D2338" t="s">
        <v>122</v>
      </c>
      <c r="E2338" t="s">
        <v>3939</v>
      </c>
      <c r="F2338" s="37" t="s">
        <v>3879</v>
      </c>
      <c r="G2338" s="18" t="s">
        <v>122</v>
      </c>
      <c r="H2338" s="18" t="s">
        <v>125</v>
      </c>
      <c r="I2338" s="37" t="s">
        <v>75</v>
      </c>
      <c r="J2338" t="s">
        <v>3940</v>
      </c>
      <c r="K2338" t="s">
        <v>28</v>
      </c>
      <c r="L2338" t="s">
        <v>90</v>
      </c>
      <c r="M2338" t="s">
        <v>74</v>
      </c>
      <c r="N2338" s="37" t="s">
        <v>75</v>
      </c>
      <c r="O2338" s="37" t="s">
        <v>75</v>
      </c>
      <c r="P2338" s="37" t="s">
        <v>75</v>
      </c>
      <c r="Q2338" t="s">
        <v>3939</v>
      </c>
      <c r="R2338" t="s">
        <v>2153</v>
      </c>
      <c r="S2338" s="42">
        <v>240</v>
      </c>
      <c r="T2338" s="37">
        <v>1</v>
      </c>
      <c r="U2338" s="83">
        <v>1</v>
      </c>
      <c r="V2338" s="45">
        <f>SUMIF(ResumenCotizacion!$C:$C,E2338,ResumenCotizacion!$P:$P)</f>
        <v>0</v>
      </c>
      <c r="W2338" s="75">
        <f>IF(H2338="USD",S2338*SolCotizacion!$J$18,S2338)</f>
        <v>990592.8</v>
      </c>
      <c r="X2338" s="3">
        <f>ROUND(W2338/(1-VLOOKUP("Total porcentaje:",ResumenCotizacion!$F:$H,3,0)),2)</f>
        <v>990592.8</v>
      </c>
      <c r="Y2338" s="3">
        <f t="shared" si="117"/>
        <v>0</v>
      </c>
    </row>
    <row r="2339" spans="1:25" ht="14.25" x14ac:dyDescent="0.2">
      <c r="A2339" s="18" t="str">
        <f t="shared" si="115"/>
        <v>Catalogo principalCSP ENTIDADES NO CUALIFICADASDG7GMGF0FKZW-0003_NCLF</v>
      </c>
      <c r="B2339" s="18" t="str">
        <f t="shared" si="116"/>
        <v>DG7GMGF0FKZW-0003_NCLFCSP ENTIDADES NO CUALIFICADAS</v>
      </c>
      <c r="C2339"/>
      <c r="D2339" t="s">
        <v>122</v>
      </c>
      <c r="E2339" t="s">
        <v>3941</v>
      </c>
      <c r="F2339" s="37" t="s">
        <v>3879</v>
      </c>
      <c r="G2339" s="18" t="s">
        <v>122</v>
      </c>
      <c r="H2339" s="18" t="s">
        <v>125</v>
      </c>
      <c r="I2339" s="37" t="s">
        <v>75</v>
      </c>
      <c r="J2339" t="s">
        <v>3942</v>
      </c>
      <c r="K2339" t="s">
        <v>28</v>
      </c>
      <c r="L2339" t="s">
        <v>90</v>
      </c>
      <c r="M2339" t="s">
        <v>74</v>
      </c>
      <c r="N2339" s="37" t="s">
        <v>75</v>
      </c>
      <c r="O2339" s="37" t="s">
        <v>75</v>
      </c>
      <c r="P2339" s="37" t="s">
        <v>75</v>
      </c>
      <c r="Q2339" t="s">
        <v>3941</v>
      </c>
      <c r="R2339" t="s">
        <v>2153</v>
      </c>
      <c r="S2339" s="42">
        <v>240</v>
      </c>
      <c r="T2339" s="37">
        <v>1</v>
      </c>
      <c r="U2339" s="83">
        <v>1</v>
      </c>
      <c r="V2339" s="45">
        <f>SUMIF(ResumenCotizacion!$C:$C,E2339,ResumenCotizacion!$P:$P)</f>
        <v>0</v>
      </c>
      <c r="W2339" s="75">
        <f>IF(H2339="USD",S2339*SolCotizacion!$J$18,S2339)</f>
        <v>990592.8</v>
      </c>
      <c r="X2339" s="3">
        <f>ROUND(W2339/(1-VLOOKUP("Total porcentaje:",ResumenCotizacion!$F:$H,3,0)),2)</f>
        <v>990592.8</v>
      </c>
      <c r="Y2339" s="3">
        <f t="shared" si="117"/>
        <v>0</v>
      </c>
    </row>
    <row r="2340" spans="1:25" ht="14.25" x14ac:dyDescent="0.2">
      <c r="A2340" s="18" t="str">
        <f t="shared" si="115"/>
        <v>Catalogo principalCSP ENTIDADES NO CUALIFICADASDG7GMGF0FKZV-0001_NCLF</v>
      </c>
      <c r="B2340" s="18" t="str">
        <f t="shared" si="116"/>
        <v>DG7GMGF0FKZV-0001_NCLFCSP ENTIDADES NO CUALIFICADAS</v>
      </c>
      <c r="C2340"/>
      <c r="D2340" t="s">
        <v>122</v>
      </c>
      <c r="E2340" t="s">
        <v>3943</v>
      </c>
      <c r="F2340" s="37" t="s">
        <v>3879</v>
      </c>
      <c r="G2340" s="18" t="s">
        <v>122</v>
      </c>
      <c r="H2340" s="18" t="s">
        <v>125</v>
      </c>
      <c r="I2340" s="37" t="s">
        <v>75</v>
      </c>
      <c r="J2340" t="s">
        <v>3944</v>
      </c>
      <c r="K2340" t="s">
        <v>28</v>
      </c>
      <c r="L2340" t="s">
        <v>90</v>
      </c>
      <c r="M2340" t="s">
        <v>74</v>
      </c>
      <c r="N2340" s="37" t="s">
        <v>75</v>
      </c>
      <c r="O2340" s="37" t="s">
        <v>75</v>
      </c>
      <c r="P2340" s="37" t="s">
        <v>75</v>
      </c>
      <c r="Q2340" t="s">
        <v>3943</v>
      </c>
      <c r="R2340" t="s">
        <v>2153</v>
      </c>
      <c r="S2340" s="42">
        <v>15810</v>
      </c>
      <c r="T2340" s="37">
        <v>1</v>
      </c>
      <c r="U2340" s="83">
        <v>1</v>
      </c>
      <c r="V2340" s="45">
        <f>SUMIF(ResumenCotizacion!$C:$C,E2340,ResumenCotizacion!$P:$P)</f>
        <v>0</v>
      </c>
      <c r="W2340" s="75">
        <f>IF(H2340="USD",S2340*SolCotizacion!$J$18,S2340)</f>
        <v>65255300.700000003</v>
      </c>
      <c r="X2340" s="3">
        <f>ROUND(W2340/(1-VLOOKUP("Total porcentaje:",ResumenCotizacion!$F:$H,3,0)),2)</f>
        <v>65255300.700000003</v>
      </c>
      <c r="Y2340" s="3">
        <f t="shared" si="117"/>
        <v>0</v>
      </c>
    </row>
    <row r="2341" spans="1:25" ht="14.25" x14ac:dyDescent="0.2">
      <c r="A2341" s="18" t="str">
        <f t="shared" si="115"/>
        <v>Catalogo principalCSP ENTIDADES NO CUALIFICADASDG7GMGF0FKX9-0003_NCLF</v>
      </c>
      <c r="B2341" s="18" t="str">
        <f t="shared" si="116"/>
        <v>DG7GMGF0FKX9-0003_NCLFCSP ENTIDADES NO CUALIFICADAS</v>
      </c>
      <c r="C2341"/>
      <c r="D2341" t="s">
        <v>122</v>
      </c>
      <c r="E2341" t="s">
        <v>3945</v>
      </c>
      <c r="F2341" s="37" t="s">
        <v>3879</v>
      </c>
      <c r="G2341" s="18" t="s">
        <v>122</v>
      </c>
      <c r="H2341" s="18" t="s">
        <v>125</v>
      </c>
      <c r="I2341" s="37" t="s">
        <v>75</v>
      </c>
      <c r="J2341" t="s">
        <v>3946</v>
      </c>
      <c r="K2341" t="s">
        <v>28</v>
      </c>
      <c r="L2341" t="s">
        <v>90</v>
      </c>
      <c r="M2341" t="s">
        <v>74</v>
      </c>
      <c r="N2341" s="37" t="s">
        <v>75</v>
      </c>
      <c r="O2341" s="37" t="s">
        <v>75</v>
      </c>
      <c r="P2341" s="37" t="s">
        <v>75</v>
      </c>
      <c r="Q2341" t="s">
        <v>3945</v>
      </c>
      <c r="R2341" t="s">
        <v>2153</v>
      </c>
      <c r="S2341" s="42">
        <v>1032</v>
      </c>
      <c r="T2341" s="37">
        <v>1</v>
      </c>
      <c r="U2341" s="83">
        <v>1</v>
      </c>
      <c r="V2341" s="45">
        <f>SUMIF(ResumenCotizacion!$C:$C,E2341,ResumenCotizacion!$P:$P)</f>
        <v>0</v>
      </c>
      <c r="W2341" s="75">
        <f>IF(H2341="USD",S2341*SolCotizacion!$J$18,S2341)</f>
        <v>4259549.04</v>
      </c>
      <c r="X2341" s="3">
        <f>ROUND(W2341/(1-VLOOKUP("Total porcentaje:",ResumenCotizacion!$F:$H,3,0)),2)</f>
        <v>4259549.04</v>
      </c>
      <c r="Y2341" s="3">
        <f t="shared" si="117"/>
        <v>0</v>
      </c>
    </row>
    <row r="2342" spans="1:25" ht="14.25" x14ac:dyDescent="0.2">
      <c r="A2342" s="18" t="str">
        <f t="shared" si="115"/>
        <v>Catalogo principalCSP ENTIDADES NO CUALIFICADASDG7GMGF0FLR2-0002_NCLF</v>
      </c>
      <c r="B2342" s="18" t="str">
        <f t="shared" si="116"/>
        <v>DG7GMGF0FLR2-0002_NCLFCSP ENTIDADES NO CUALIFICADAS</v>
      </c>
      <c r="C2342"/>
      <c r="D2342" t="s">
        <v>122</v>
      </c>
      <c r="E2342" t="s">
        <v>3947</v>
      </c>
      <c r="F2342" s="37" t="s">
        <v>3879</v>
      </c>
      <c r="G2342" s="18" t="s">
        <v>122</v>
      </c>
      <c r="H2342" s="18" t="s">
        <v>125</v>
      </c>
      <c r="I2342" s="37" t="s">
        <v>75</v>
      </c>
      <c r="J2342" t="s">
        <v>3948</v>
      </c>
      <c r="K2342" t="s">
        <v>28</v>
      </c>
      <c r="L2342" t="s">
        <v>90</v>
      </c>
      <c r="M2342" t="s">
        <v>74</v>
      </c>
      <c r="N2342" s="37" t="s">
        <v>75</v>
      </c>
      <c r="O2342" s="37" t="s">
        <v>75</v>
      </c>
      <c r="P2342" s="37" t="s">
        <v>75</v>
      </c>
      <c r="Q2342" t="s">
        <v>3947</v>
      </c>
      <c r="R2342" t="s">
        <v>2153</v>
      </c>
      <c r="S2342" s="42">
        <v>4123</v>
      </c>
      <c r="T2342" s="37">
        <v>1</v>
      </c>
      <c r="U2342" s="83">
        <v>1</v>
      </c>
      <c r="V2342" s="45">
        <f>SUMIF(ResumenCotizacion!$C:$C,E2342,ResumenCotizacion!$P:$P)</f>
        <v>0</v>
      </c>
      <c r="W2342" s="75">
        <f>IF(H2342="USD",S2342*SolCotizacion!$J$18,S2342)</f>
        <v>17017558.810000002</v>
      </c>
      <c r="X2342" s="3">
        <f>ROUND(W2342/(1-VLOOKUP("Total porcentaje:",ResumenCotizacion!$F:$H,3,0)),2)</f>
        <v>17017558.809999999</v>
      </c>
      <c r="Y2342" s="3">
        <f t="shared" si="117"/>
        <v>0</v>
      </c>
    </row>
    <row r="2343" spans="1:25" ht="14.25" x14ac:dyDescent="0.2">
      <c r="A2343" s="18" t="str">
        <f t="shared" si="115"/>
        <v>Catalogo principalCSP ENTIDADES NO CUALIFICADASDG7GMGF0D7D9-0002_NCLF</v>
      </c>
      <c r="B2343" s="18" t="str">
        <f t="shared" si="116"/>
        <v>DG7GMGF0D7D9-0002_NCLFCSP ENTIDADES NO CUALIFICADAS</v>
      </c>
      <c r="C2343"/>
      <c r="D2343" t="s">
        <v>122</v>
      </c>
      <c r="E2343" t="s">
        <v>3949</v>
      </c>
      <c r="F2343" s="37" t="s">
        <v>3879</v>
      </c>
      <c r="G2343" s="18" t="s">
        <v>122</v>
      </c>
      <c r="H2343" s="18" t="s">
        <v>125</v>
      </c>
      <c r="I2343" s="37" t="s">
        <v>75</v>
      </c>
      <c r="J2343" t="s">
        <v>3950</v>
      </c>
      <c r="K2343" t="s">
        <v>28</v>
      </c>
      <c r="L2343" t="s">
        <v>90</v>
      </c>
      <c r="M2343" t="s">
        <v>74</v>
      </c>
      <c r="N2343" s="37" t="s">
        <v>75</v>
      </c>
      <c r="O2343" s="37" t="s">
        <v>75</v>
      </c>
      <c r="P2343" s="37" t="s">
        <v>75</v>
      </c>
      <c r="Q2343" t="s">
        <v>3949</v>
      </c>
      <c r="R2343" t="s">
        <v>2153</v>
      </c>
      <c r="S2343" s="42">
        <v>667</v>
      </c>
      <c r="T2343" s="37">
        <v>1</v>
      </c>
      <c r="U2343" s="83">
        <v>1</v>
      </c>
      <c r="V2343" s="45">
        <f>SUMIF(ResumenCotizacion!$C:$C,E2343,ResumenCotizacion!$P:$P)</f>
        <v>0</v>
      </c>
      <c r="W2343" s="75">
        <f>IF(H2343="USD",S2343*SolCotizacion!$J$18,S2343)</f>
        <v>2753022.49</v>
      </c>
      <c r="X2343" s="3">
        <f>ROUND(W2343/(1-VLOOKUP("Total porcentaje:",ResumenCotizacion!$F:$H,3,0)),2)</f>
        <v>2753022.49</v>
      </c>
      <c r="Y2343" s="3">
        <f t="shared" si="117"/>
        <v>0</v>
      </c>
    </row>
    <row r="2344" spans="1:25" ht="14.25" x14ac:dyDescent="0.2">
      <c r="A2344" s="18" t="str">
        <f t="shared" si="115"/>
        <v>Catalogo principalCSP ENTIDADES NO CUALIFICADASDG7GMGF0D7DB-0002_NCLF</v>
      </c>
      <c r="B2344" s="18" t="str">
        <f t="shared" si="116"/>
        <v>DG7GMGF0D7DB-0002_NCLFCSP ENTIDADES NO CUALIFICADAS</v>
      </c>
      <c r="C2344"/>
      <c r="D2344" t="s">
        <v>122</v>
      </c>
      <c r="E2344" t="s">
        <v>3951</v>
      </c>
      <c r="F2344" s="37" t="s">
        <v>3879</v>
      </c>
      <c r="G2344" s="18" t="s">
        <v>122</v>
      </c>
      <c r="H2344" s="18" t="s">
        <v>125</v>
      </c>
      <c r="I2344" s="37" t="s">
        <v>75</v>
      </c>
      <c r="J2344" t="s">
        <v>3952</v>
      </c>
      <c r="K2344" t="s">
        <v>28</v>
      </c>
      <c r="L2344" t="s">
        <v>90</v>
      </c>
      <c r="M2344" t="s">
        <v>74</v>
      </c>
      <c r="N2344" s="37" t="s">
        <v>75</v>
      </c>
      <c r="O2344" s="37" t="s">
        <v>75</v>
      </c>
      <c r="P2344" s="37" t="s">
        <v>75</v>
      </c>
      <c r="Q2344" t="s">
        <v>3951</v>
      </c>
      <c r="R2344" t="s">
        <v>2153</v>
      </c>
      <c r="S2344" s="42">
        <v>356</v>
      </c>
      <c r="T2344" s="37">
        <v>1</v>
      </c>
      <c r="U2344" s="83">
        <v>1</v>
      </c>
      <c r="V2344" s="45">
        <f>SUMIF(ResumenCotizacion!$C:$C,E2344,ResumenCotizacion!$P:$P)</f>
        <v>0</v>
      </c>
      <c r="W2344" s="75">
        <f>IF(H2344="USD",S2344*SolCotizacion!$J$18,S2344)</f>
        <v>1469379.32</v>
      </c>
      <c r="X2344" s="3">
        <f>ROUND(W2344/(1-VLOOKUP("Total porcentaje:",ResumenCotizacion!$F:$H,3,0)),2)</f>
        <v>1469379.32</v>
      </c>
      <c r="Y2344" s="3">
        <f t="shared" si="117"/>
        <v>0</v>
      </c>
    </row>
    <row r="2345" spans="1:25" ht="14.25" x14ac:dyDescent="0.2">
      <c r="A2345" s="18" t="str">
        <f t="shared" si="115"/>
        <v>Catalogo principalCSP ENTIDADES NO CUALIFICADASDG7GMGF0D3SJ-0003_NCLF</v>
      </c>
      <c r="B2345" s="18" t="str">
        <f t="shared" si="116"/>
        <v>DG7GMGF0D3SJ-0003_NCLFCSP ENTIDADES NO CUALIFICADAS</v>
      </c>
      <c r="C2345"/>
      <c r="D2345" t="s">
        <v>122</v>
      </c>
      <c r="E2345" t="s">
        <v>3953</v>
      </c>
      <c r="F2345" s="37" t="s">
        <v>3879</v>
      </c>
      <c r="G2345" s="18" t="s">
        <v>122</v>
      </c>
      <c r="H2345" s="18" t="s">
        <v>125</v>
      </c>
      <c r="I2345" s="37" t="s">
        <v>75</v>
      </c>
      <c r="J2345" t="s">
        <v>3954</v>
      </c>
      <c r="K2345" t="s">
        <v>28</v>
      </c>
      <c r="L2345" t="s">
        <v>90</v>
      </c>
      <c r="M2345" t="s">
        <v>74</v>
      </c>
      <c r="N2345" s="37" t="s">
        <v>75</v>
      </c>
      <c r="O2345" s="37" t="s">
        <v>75</v>
      </c>
      <c r="P2345" s="37" t="s">
        <v>75</v>
      </c>
      <c r="Q2345" t="s">
        <v>3953</v>
      </c>
      <c r="R2345" t="s">
        <v>2153</v>
      </c>
      <c r="S2345" s="42">
        <v>424</v>
      </c>
      <c r="T2345" s="37">
        <v>1</v>
      </c>
      <c r="U2345" s="83">
        <v>1</v>
      </c>
      <c r="V2345" s="45">
        <f>SUMIF(ResumenCotizacion!$C:$C,E2345,ResumenCotizacion!$P:$P)</f>
        <v>0</v>
      </c>
      <c r="W2345" s="75">
        <f>IF(H2345="USD",S2345*SolCotizacion!$J$18,S2345)</f>
        <v>1750047.28</v>
      </c>
      <c r="X2345" s="3">
        <f>ROUND(W2345/(1-VLOOKUP("Total porcentaje:",ResumenCotizacion!$F:$H,3,0)),2)</f>
        <v>1750047.28</v>
      </c>
      <c r="Y2345" s="3">
        <f t="shared" si="117"/>
        <v>0</v>
      </c>
    </row>
    <row r="2346" spans="1:25" ht="14.25" x14ac:dyDescent="0.2">
      <c r="A2346" s="18" t="str">
        <f t="shared" si="115"/>
        <v>Catalogo principalCSP ENTIDADES NO CUALIFICADASDG7GMGF0D19L-0001_NCLF</v>
      </c>
      <c r="B2346" s="18" t="str">
        <f t="shared" si="116"/>
        <v>DG7GMGF0D19L-0001_NCLFCSP ENTIDADES NO CUALIFICADAS</v>
      </c>
      <c r="C2346"/>
      <c r="D2346" t="s">
        <v>122</v>
      </c>
      <c r="E2346" t="s">
        <v>3955</v>
      </c>
      <c r="F2346" s="37" t="s">
        <v>3879</v>
      </c>
      <c r="G2346" s="18" t="s">
        <v>122</v>
      </c>
      <c r="H2346" s="18" t="s">
        <v>125</v>
      </c>
      <c r="I2346" s="37" t="s">
        <v>75</v>
      </c>
      <c r="J2346" t="s">
        <v>3956</v>
      </c>
      <c r="K2346" t="s">
        <v>28</v>
      </c>
      <c r="L2346" t="s">
        <v>90</v>
      </c>
      <c r="M2346" t="s">
        <v>74</v>
      </c>
      <c r="N2346" s="37" t="s">
        <v>75</v>
      </c>
      <c r="O2346" s="37" t="s">
        <v>75</v>
      </c>
      <c r="P2346" s="37" t="s">
        <v>75</v>
      </c>
      <c r="Q2346" t="s">
        <v>3955</v>
      </c>
      <c r="R2346" t="s">
        <v>2153</v>
      </c>
      <c r="S2346" s="42">
        <v>339</v>
      </c>
      <c r="T2346" s="37">
        <v>1</v>
      </c>
      <c r="U2346" s="83">
        <v>1</v>
      </c>
      <c r="V2346" s="45">
        <f>SUMIF(ResumenCotizacion!$C:$C,E2346,ResumenCotizacion!$P:$P)</f>
        <v>0</v>
      </c>
      <c r="W2346" s="75">
        <f>IF(H2346="USD",S2346*SolCotizacion!$J$18,S2346)</f>
        <v>1399212.33</v>
      </c>
      <c r="X2346" s="3">
        <f>ROUND(W2346/(1-VLOOKUP("Total porcentaje:",ResumenCotizacion!$F:$H,3,0)),2)</f>
        <v>1399212.33</v>
      </c>
      <c r="Y2346" s="3">
        <f t="shared" si="117"/>
        <v>0</v>
      </c>
    </row>
    <row r="2347" spans="1:25" ht="14.25" x14ac:dyDescent="0.2">
      <c r="A2347" s="18" t="str">
        <f t="shared" si="115"/>
        <v>Catalogo principalCSP ENTIDADES NO CUALIFICADASDG7GMGF0D19M-0001_NCLF</v>
      </c>
      <c r="B2347" s="18" t="str">
        <f t="shared" si="116"/>
        <v>DG7GMGF0D19M-0001_NCLFCSP ENTIDADES NO CUALIFICADAS</v>
      </c>
      <c r="C2347"/>
      <c r="D2347" t="s">
        <v>122</v>
      </c>
      <c r="E2347" t="s">
        <v>3957</v>
      </c>
      <c r="F2347" s="37" t="s">
        <v>3879</v>
      </c>
      <c r="G2347" s="18" t="s">
        <v>122</v>
      </c>
      <c r="H2347" s="18" t="s">
        <v>125</v>
      </c>
      <c r="I2347" s="37" t="s">
        <v>75</v>
      </c>
      <c r="J2347" t="s">
        <v>3958</v>
      </c>
      <c r="K2347" t="s">
        <v>28</v>
      </c>
      <c r="L2347" t="s">
        <v>90</v>
      </c>
      <c r="M2347" t="s">
        <v>74</v>
      </c>
      <c r="N2347" s="37" t="s">
        <v>75</v>
      </c>
      <c r="O2347" s="37" t="s">
        <v>75</v>
      </c>
      <c r="P2347" s="37" t="s">
        <v>75</v>
      </c>
      <c r="Q2347" t="s">
        <v>3957</v>
      </c>
      <c r="R2347" t="s">
        <v>2153</v>
      </c>
      <c r="S2347" s="42">
        <v>339</v>
      </c>
      <c r="T2347" s="37">
        <v>1</v>
      </c>
      <c r="U2347" s="83">
        <v>1</v>
      </c>
      <c r="V2347" s="45">
        <f>SUMIF(ResumenCotizacion!$C:$C,E2347,ResumenCotizacion!$P:$P)</f>
        <v>0</v>
      </c>
      <c r="W2347" s="75">
        <f>IF(H2347="USD",S2347*SolCotizacion!$J$18,S2347)</f>
        <v>1399212.33</v>
      </c>
      <c r="X2347" s="3">
        <f>ROUND(W2347/(1-VLOOKUP("Total porcentaje:",ResumenCotizacion!$F:$H,3,0)),2)</f>
        <v>1399212.33</v>
      </c>
      <c r="Y2347" s="3">
        <f t="shared" si="117"/>
        <v>0</v>
      </c>
    </row>
    <row r="2348" spans="1:25" ht="14.25" x14ac:dyDescent="0.2">
      <c r="A2348" s="18" t="str">
        <f t="shared" si="115"/>
        <v>Catalogo principalCSP ENTIDADES NO CUALIFICADASDG7GMGF0D8H4-0002_NCLF</v>
      </c>
      <c r="B2348" s="18" t="str">
        <f t="shared" si="116"/>
        <v>DG7GMGF0D8H4-0002_NCLFCSP ENTIDADES NO CUALIFICADAS</v>
      </c>
      <c r="C2348"/>
      <c r="D2348" t="s">
        <v>122</v>
      </c>
      <c r="E2348" t="s">
        <v>3959</v>
      </c>
      <c r="F2348" s="37" t="s">
        <v>3879</v>
      </c>
      <c r="G2348" s="18" t="s">
        <v>122</v>
      </c>
      <c r="H2348" s="18" t="s">
        <v>125</v>
      </c>
      <c r="I2348" s="37" t="s">
        <v>75</v>
      </c>
      <c r="J2348" t="s">
        <v>3960</v>
      </c>
      <c r="K2348" t="s">
        <v>28</v>
      </c>
      <c r="L2348" t="s">
        <v>90</v>
      </c>
      <c r="M2348" t="s">
        <v>74</v>
      </c>
      <c r="N2348" s="37" t="s">
        <v>75</v>
      </c>
      <c r="O2348" s="37" t="s">
        <v>75</v>
      </c>
      <c r="P2348" s="37" t="s">
        <v>75</v>
      </c>
      <c r="Q2348" t="s">
        <v>3959</v>
      </c>
      <c r="R2348" t="s">
        <v>2153</v>
      </c>
      <c r="S2348" s="42">
        <v>56</v>
      </c>
      <c r="T2348" s="37">
        <v>1</v>
      </c>
      <c r="U2348" s="83">
        <v>1</v>
      </c>
      <c r="V2348" s="45">
        <f>SUMIF(ResumenCotizacion!$C:$C,E2348,ResumenCotizacion!$P:$P)</f>
        <v>0</v>
      </c>
      <c r="W2348" s="75">
        <f>IF(H2348="USD",S2348*SolCotizacion!$J$18,S2348)</f>
        <v>231138.32</v>
      </c>
      <c r="X2348" s="3">
        <f>ROUND(W2348/(1-VLOOKUP("Total porcentaje:",ResumenCotizacion!$F:$H,3,0)),2)</f>
        <v>231138.32</v>
      </c>
      <c r="Y2348" s="3">
        <f t="shared" si="117"/>
        <v>0</v>
      </c>
    </row>
    <row r="2349" spans="1:25" ht="14.25" x14ac:dyDescent="0.2">
      <c r="A2349" s="18" t="str">
        <f t="shared" si="115"/>
        <v>Catalogo principalCSP ENTIDADES NO CUALIFICADASDG7GMGF0D8H3-0002_NCLF</v>
      </c>
      <c r="B2349" s="18" t="str">
        <f t="shared" si="116"/>
        <v>DG7GMGF0D8H3-0002_NCLFCSP ENTIDADES NO CUALIFICADAS</v>
      </c>
      <c r="C2349"/>
      <c r="D2349" t="s">
        <v>122</v>
      </c>
      <c r="E2349" t="s">
        <v>3961</v>
      </c>
      <c r="F2349" s="37" t="s">
        <v>3879</v>
      </c>
      <c r="G2349" s="18" t="s">
        <v>122</v>
      </c>
      <c r="H2349" s="18" t="s">
        <v>125</v>
      </c>
      <c r="I2349" s="37" t="s">
        <v>75</v>
      </c>
      <c r="J2349" t="s">
        <v>3962</v>
      </c>
      <c r="K2349" t="s">
        <v>28</v>
      </c>
      <c r="L2349" t="s">
        <v>90</v>
      </c>
      <c r="M2349" t="s">
        <v>74</v>
      </c>
      <c r="N2349" s="37" t="s">
        <v>75</v>
      </c>
      <c r="O2349" s="37" t="s">
        <v>75</v>
      </c>
      <c r="P2349" s="37" t="s">
        <v>75</v>
      </c>
      <c r="Q2349" t="s">
        <v>3961</v>
      </c>
      <c r="R2349" t="s">
        <v>2153</v>
      </c>
      <c r="S2349" s="42">
        <v>56</v>
      </c>
      <c r="T2349" s="37">
        <v>1</v>
      </c>
      <c r="U2349" s="83">
        <v>1</v>
      </c>
      <c r="V2349" s="45">
        <f>SUMIF(ResumenCotizacion!$C:$C,E2349,ResumenCotizacion!$P:$P)</f>
        <v>0</v>
      </c>
      <c r="W2349" s="75">
        <f>IF(H2349="USD",S2349*SolCotizacion!$J$18,S2349)</f>
        <v>231138.32</v>
      </c>
      <c r="X2349" s="3">
        <f>ROUND(W2349/(1-VLOOKUP("Total porcentaje:",ResumenCotizacion!$F:$H,3,0)),2)</f>
        <v>231138.32</v>
      </c>
      <c r="Y2349" s="3">
        <f t="shared" si="117"/>
        <v>0</v>
      </c>
    </row>
    <row r="2350" spans="1:25" ht="14.25" x14ac:dyDescent="0.2">
      <c r="A2350" s="18" t="str">
        <f t="shared" si="115"/>
        <v>Catalogo principalCSP ENTIDADES NO CUALIFICADASDG7GMGF0CGSH-0005_NCLF</v>
      </c>
      <c r="B2350" s="18" t="str">
        <f t="shared" si="116"/>
        <v>DG7GMGF0CGSH-0005_NCLFCSP ENTIDADES NO CUALIFICADAS</v>
      </c>
      <c r="C2350"/>
      <c r="D2350" t="s">
        <v>122</v>
      </c>
      <c r="E2350" t="s">
        <v>3963</v>
      </c>
      <c r="F2350" s="37" t="s">
        <v>3879</v>
      </c>
      <c r="G2350" s="18" t="s">
        <v>122</v>
      </c>
      <c r="H2350" s="18" t="s">
        <v>125</v>
      </c>
      <c r="I2350" s="37" t="s">
        <v>75</v>
      </c>
      <c r="J2350" t="s">
        <v>3964</v>
      </c>
      <c r="K2350" t="s">
        <v>28</v>
      </c>
      <c r="L2350" t="s">
        <v>90</v>
      </c>
      <c r="M2350" t="s">
        <v>74</v>
      </c>
      <c r="N2350" s="37" t="s">
        <v>75</v>
      </c>
      <c r="O2350" s="37" t="s">
        <v>75</v>
      </c>
      <c r="P2350" s="37" t="s">
        <v>75</v>
      </c>
      <c r="Q2350" t="s">
        <v>3963</v>
      </c>
      <c r="R2350" t="s">
        <v>2153</v>
      </c>
      <c r="S2350" s="42">
        <v>216</v>
      </c>
      <c r="T2350" s="37">
        <v>1</v>
      </c>
      <c r="U2350" s="83">
        <v>1</v>
      </c>
      <c r="V2350" s="45">
        <f>SUMIF(ResumenCotizacion!$C:$C,E2350,ResumenCotizacion!$P:$P)</f>
        <v>0</v>
      </c>
      <c r="W2350" s="75">
        <f>IF(H2350="USD",S2350*SolCotizacion!$J$18,S2350)</f>
        <v>891533.52</v>
      </c>
      <c r="X2350" s="3">
        <f>ROUND(W2350/(1-VLOOKUP("Total porcentaje:",ResumenCotizacion!$F:$H,3,0)),2)</f>
        <v>891533.52</v>
      </c>
      <c r="Y2350" s="3">
        <f t="shared" si="117"/>
        <v>0</v>
      </c>
    </row>
    <row r="2351" spans="1:25" ht="14.25" x14ac:dyDescent="0.2">
      <c r="A2351" s="18" t="str">
        <f t="shared" si="115"/>
        <v>Catalogo principalCSP ENTIDADES NO CUALIFICADASDG7GMGF0CGSH-0004_NCLF</v>
      </c>
      <c r="B2351" s="18" t="str">
        <f t="shared" si="116"/>
        <v>DG7GMGF0CGSH-0004_NCLFCSP ENTIDADES NO CUALIFICADAS</v>
      </c>
      <c r="C2351"/>
      <c r="D2351" t="s">
        <v>122</v>
      </c>
      <c r="E2351" t="s">
        <v>3965</v>
      </c>
      <c r="F2351" s="37" t="s">
        <v>3879</v>
      </c>
      <c r="G2351" s="18" t="s">
        <v>122</v>
      </c>
      <c r="H2351" s="18" t="s">
        <v>125</v>
      </c>
      <c r="I2351" s="37" t="s">
        <v>75</v>
      </c>
      <c r="J2351" t="s">
        <v>3966</v>
      </c>
      <c r="K2351" t="s">
        <v>28</v>
      </c>
      <c r="L2351" t="s">
        <v>90</v>
      </c>
      <c r="M2351" t="s">
        <v>74</v>
      </c>
      <c r="N2351" s="37" t="s">
        <v>75</v>
      </c>
      <c r="O2351" s="37" t="s">
        <v>75</v>
      </c>
      <c r="P2351" s="37" t="s">
        <v>75</v>
      </c>
      <c r="Q2351" t="s">
        <v>3965</v>
      </c>
      <c r="R2351" t="s">
        <v>2153</v>
      </c>
      <c r="S2351" s="42">
        <v>216</v>
      </c>
      <c r="T2351" s="37">
        <v>1</v>
      </c>
      <c r="U2351" s="83">
        <v>1</v>
      </c>
      <c r="V2351" s="45">
        <f>SUMIF(ResumenCotizacion!$C:$C,E2351,ResumenCotizacion!$P:$P)</f>
        <v>0</v>
      </c>
      <c r="W2351" s="75">
        <f>IF(H2351="USD",S2351*SolCotizacion!$J$18,S2351)</f>
        <v>891533.52</v>
      </c>
      <c r="X2351" s="3">
        <f>ROUND(W2351/(1-VLOOKUP("Total porcentaje:",ResumenCotizacion!$F:$H,3,0)),2)</f>
        <v>891533.52</v>
      </c>
      <c r="Y2351" s="3">
        <f t="shared" si="117"/>
        <v>0</v>
      </c>
    </row>
    <row r="2352" spans="1:25" ht="14.25" x14ac:dyDescent="0.2">
      <c r="A2352" s="18" t="str">
        <f t="shared" si="115"/>
        <v>Catalogo principalCSP ENTIDADES NO CUALIFICADASDG7GMGF0D609-0002_NCLF</v>
      </c>
      <c r="B2352" s="18" t="str">
        <f t="shared" si="116"/>
        <v>DG7GMGF0D609-0002_NCLFCSP ENTIDADES NO CUALIFICADAS</v>
      </c>
      <c r="C2352"/>
      <c r="D2352" t="s">
        <v>122</v>
      </c>
      <c r="E2352" t="s">
        <v>3967</v>
      </c>
      <c r="F2352" s="37" t="s">
        <v>3879</v>
      </c>
      <c r="G2352" s="18" t="s">
        <v>122</v>
      </c>
      <c r="H2352" s="18" t="s">
        <v>125</v>
      </c>
      <c r="I2352" s="37" t="s">
        <v>75</v>
      </c>
      <c r="J2352" t="s">
        <v>3968</v>
      </c>
      <c r="K2352" t="s">
        <v>28</v>
      </c>
      <c r="L2352" t="s">
        <v>90</v>
      </c>
      <c r="M2352" t="s">
        <v>74</v>
      </c>
      <c r="N2352" s="37" t="s">
        <v>75</v>
      </c>
      <c r="O2352" s="37" t="s">
        <v>75</v>
      </c>
      <c r="P2352" s="37" t="s">
        <v>75</v>
      </c>
      <c r="Q2352" t="s">
        <v>3967</v>
      </c>
      <c r="R2352" t="s">
        <v>2153</v>
      </c>
      <c r="S2352" s="42">
        <v>16740</v>
      </c>
      <c r="T2352" s="37">
        <v>1</v>
      </c>
      <c r="U2352" s="83">
        <v>1</v>
      </c>
      <c r="V2352" s="45">
        <f>SUMIF(ResumenCotizacion!$C:$C,E2352,ResumenCotizacion!$P:$P)</f>
        <v>0</v>
      </c>
      <c r="W2352" s="75">
        <f>IF(H2352="USD",S2352*SolCotizacion!$J$18,S2352)</f>
        <v>69093847.799999997</v>
      </c>
      <c r="X2352" s="3">
        <f>ROUND(W2352/(1-VLOOKUP("Total porcentaje:",ResumenCotizacion!$F:$H,3,0)),2)</f>
        <v>69093847.799999997</v>
      </c>
      <c r="Y2352" s="3">
        <f t="shared" si="117"/>
        <v>0</v>
      </c>
    </row>
    <row r="2353" spans="1:25" ht="14.25" x14ac:dyDescent="0.2">
      <c r="A2353" s="18" t="str">
        <f t="shared" si="115"/>
        <v>Catalogo principalCSP ENTIDADES NO CUALIFICADASDG7GMGF0D7HX-0006_NCLF</v>
      </c>
      <c r="B2353" s="18" t="str">
        <f t="shared" si="116"/>
        <v>DG7GMGF0D7HX-0006_NCLFCSP ENTIDADES NO CUALIFICADAS</v>
      </c>
      <c r="C2353"/>
      <c r="D2353" t="s">
        <v>122</v>
      </c>
      <c r="E2353" t="s">
        <v>3969</v>
      </c>
      <c r="F2353" s="37" t="s">
        <v>3879</v>
      </c>
      <c r="G2353" s="18" t="s">
        <v>122</v>
      </c>
      <c r="H2353" s="18" t="s">
        <v>125</v>
      </c>
      <c r="I2353" s="37" t="s">
        <v>75</v>
      </c>
      <c r="J2353" t="s">
        <v>3970</v>
      </c>
      <c r="K2353" t="s">
        <v>28</v>
      </c>
      <c r="L2353" t="s">
        <v>90</v>
      </c>
      <c r="M2353" t="s">
        <v>74</v>
      </c>
      <c r="N2353" s="37" t="s">
        <v>75</v>
      </c>
      <c r="O2353" s="37" t="s">
        <v>75</v>
      </c>
      <c r="P2353" s="37" t="s">
        <v>75</v>
      </c>
      <c r="Q2353" t="s">
        <v>3969</v>
      </c>
      <c r="R2353" t="s">
        <v>2153</v>
      </c>
      <c r="S2353" s="42">
        <v>166</v>
      </c>
      <c r="T2353" s="37">
        <v>1</v>
      </c>
      <c r="U2353" s="83">
        <v>1</v>
      </c>
      <c r="V2353" s="45">
        <f>SUMIF(ResumenCotizacion!$C:$C,E2353,ResumenCotizacion!$P:$P)</f>
        <v>0</v>
      </c>
      <c r="W2353" s="75">
        <f>IF(H2353="USD",S2353*SolCotizacion!$J$18,S2353)</f>
        <v>685160.02</v>
      </c>
      <c r="X2353" s="3">
        <f>ROUND(W2353/(1-VLOOKUP("Total porcentaje:",ResumenCotizacion!$F:$H,3,0)),2)</f>
        <v>685160.02</v>
      </c>
      <c r="Y2353" s="3">
        <f t="shared" si="117"/>
        <v>0</v>
      </c>
    </row>
    <row r="2354" spans="1:25" ht="14.25" x14ac:dyDescent="0.2">
      <c r="A2354" s="18" t="str">
        <f t="shared" si="115"/>
        <v>Catalogo principalCSP ENTIDADES NO CUALIFICADASDG7GMGF0D7HX-0009_NCLF</v>
      </c>
      <c r="B2354" s="18" t="str">
        <f t="shared" si="116"/>
        <v>DG7GMGF0D7HX-0009_NCLFCSP ENTIDADES NO CUALIFICADAS</v>
      </c>
      <c r="C2354"/>
      <c r="D2354" t="s">
        <v>122</v>
      </c>
      <c r="E2354" t="s">
        <v>3971</v>
      </c>
      <c r="F2354" s="37" t="s">
        <v>3879</v>
      </c>
      <c r="G2354" s="18" t="s">
        <v>122</v>
      </c>
      <c r="H2354" s="18" t="s">
        <v>125</v>
      </c>
      <c r="I2354" s="37" t="s">
        <v>75</v>
      </c>
      <c r="J2354" t="s">
        <v>3972</v>
      </c>
      <c r="K2354" t="s">
        <v>28</v>
      </c>
      <c r="L2354" t="s">
        <v>90</v>
      </c>
      <c r="M2354" t="s">
        <v>74</v>
      </c>
      <c r="N2354" s="37" t="s">
        <v>75</v>
      </c>
      <c r="O2354" s="37" t="s">
        <v>75</v>
      </c>
      <c r="P2354" s="37" t="s">
        <v>75</v>
      </c>
      <c r="Q2354" t="s">
        <v>3971</v>
      </c>
      <c r="R2354" t="s">
        <v>2153</v>
      </c>
      <c r="S2354" s="42">
        <v>166</v>
      </c>
      <c r="T2354" s="37">
        <v>1</v>
      </c>
      <c r="U2354" s="83">
        <v>1</v>
      </c>
      <c r="V2354" s="45">
        <f>SUMIF(ResumenCotizacion!$C:$C,E2354,ResumenCotizacion!$P:$P)</f>
        <v>0</v>
      </c>
      <c r="W2354" s="75">
        <f>IF(H2354="USD",S2354*SolCotizacion!$J$18,S2354)</f>
        <v>685160.02</v>
      </c>
      <c r="X2354" s="3">
        <f>ROUND(W2354/(1-VLOOKUP("Total porcentaje:",ResumenCotizacion!$F:$H,3,0)),2)</f>
        <v>685160.02</v>
      </c>
      <c r="Y2354" s="3">
        <f t="shared" si="117"/>
        <v>0</v>
      </c>
    </row>
    <row r="2355" spans="1:25" ht="14.25" x14ac:dyDescent="0.2">
      <c r="A2355" s="18" t="str">
        <f t="shared" si="115"/>
        <v>Catalogo principalCSP ENTIDADES NO CUALIFICADASDG7GMGF0D5SL-2_NCLF</v>
      </c>
      <c r="B2355" s="18" t="str">
        <f t="shared" si="116"/>
        <v>DG7GMGF0D5SL-2_NCLFCSP ENTIDADES NO CUALIFICADAS</v>
      </c>
      <c r="C2355"/>
      <c r="D2355" t="s">
        <v>122</v>
      </c>
      <c r="E2355" t="s">
        <v>3973</v>
      </c>
      <c r="F2355" s="37" t="s">
        <v>3879</v>
      </c>
      <c r="G2355" s="18" t="s">
        <v>122</v>
      </c>
      <c r="H2355" s="18" t="s">
        <v>125</v>
      </c>
      <c r="I2355" s="37" t="s">
        <v>75</v>
      </c>
      <c r="J2355" t="s">
        <v>3974</v>
      </c>
      <c r="K2355" t="s">
        <v>28</v>
      </c>
      <c r="L2355" t="s">
        <v>90</v>
      </c>
      <c r="M2355" t="s">
        <v>74</v>
      </c>
      <c r="N2355" s="37" t="s">
        <v>75</v>
      </c>
      <c r="O2355" s="37" t="s">
        <v>75</v>
      </c>
      <c r="P2355" s="37" t="s">
        <v>75</v>
      </c>
      <c r="Q2355" t="s">
        <v>3973</v>
      </c>
      <c r="R2355" t="s">
        <v>2153</v>
      </c>
      <c r="S2355" s="42">
        <v>66</v>
      </c>
      <c r="T2355" s="37">
        <v>1</v>
      </c>
      <c r="U2355" s="83">
        <v>1</v>
      </c>
      <c r="V2355" s="45">
        <f>SUMIF(ResumenCotizacion!$C:$C,E2355,ResumenCotizacion!$P:$P)</f>
        <v>0</v>
      </c>
      <c r="W2355" s="75">
        <f>IF(H2355="USD",S2355*SolCotizacion!$J$18,S2355)</f>
        <v>272413.02</v>
      </c>
      <c r="X2355" s="3">
        <f>ROUND(W2355/(1-VLOOKUP("Total porcentaje:",ResumenCotizacion!$F:$H,3,0)),2)</f>
        <v>272413.02</v>
      </c>
      <c r="Y2355" s="3">
        <f t="shared" si="117"/>
        <v>0</v>
      </c>
    </row>
    <row r="2356" spans="1:25" ht="14.25" x14ac:dyDescent="0.2">
      <c r="A2356" s="18" t="str">
        <f t="shared" si="115"/>
        <v>Catalogo principalCSP ENTIDADES NO CUALIFICADASDG7GMGF0D5SL-7_NCLF</v>
      </c>
      <c r="B2356" s="18" t="str">
        <f t="shared" si="116"/>
        <v>DG7GMGF0D5SL-7_NCLFCSP ENTIDADES NO CUALIFICADAS</v>
      </c>
      <c r="C2356"/>
      <c r="D2356" t="s">
        <v>122</v>
      </c>
      <c r="E2356" t="s">
        <v>3975</v>
      </c>
      <c r="F2356" s="37" t="s">
        <v>3879</v>
      </c>
      <c r="G2356" s="18" t="s">
        <v>122</v>
      </c>
      <c r="H2356" s="18" t="s">
        <v>125</v>
      </c>
      <c r="I2356" s="37" t="s">
        <v>75</v>
      </c>
      <c r="J2356" t="s">
        <v>3976</v>
      </c>
      <c r="K2356" t="s">
        <v>28</v>
      </c>
      <c r="L2356" t="s">
        <v>90</v>
      </c>
      <c r="M2356" t="s">
        <v>74</v>
      </c>
      <c r="N2356" s="37" t="s">
        <v>75</v>
      </c>
      <c r="O2356" s="37" t="s">
        <v>75</v>
      </c>
      <c r="P2356" s="37" t="s">
        <v>75</v>
      </c>
      <c r="Q2356" t="s">
        <v>3975</v>
      </c>
      <c r="R2356" t="s">
        <v>2153</v>
      </c>
      <c r="S2356" s="42">
        <v>51</v>
      </c>
      <c r="T2356" s="37">
        <v>1</v>
      </c>
      <c r="U2356" s="83">
        <v>1</v>
      </c>
      <c r="V2356" s="45">
        <f>SUMIF(ResumenCotizacion!$C:$C,E2356,ResumenCotizacion!$P:$P)</f>
        <v>0</v>
      </c>
      <c r="W2356" s="75">
        <f>IF(H2356="USD",S2356*SolCotizacion!$J$18,S2356)</f>
        <v>210500.97</v>
      </c>
      <c r="X2356" s="3">
        <f>ROUND(W2356/(1-VLOOKUP("Total porcentaje:",ResumenCotizacion!$F:$H,3,0)),2)</f>
        <v>210500.97</v>
      </c>
      <c r="Y2356" s="3">
        <f t="shared" si="117"/>
        <v>0</v>
      </c>
    </row>
    <row r="2357" spans="1:25" ht="14.25" x14ac:dyDescent="0.2">
      <c r="A2357" s="18" t="str">
        <f t="shared" si="115"/>
        <v>Catalogo principalCSP ENTIDADES NO CUALIFICADASDG7GMGF0D515-0001_NCLF</v>
      </c>
      <c r="B2357" s="18" t="str">
        <f t="shared" si="116"/>
        <v>DG7GMGF0D515-0001_NCLFCSP ENTIDADES NO CUALIFICADAS</v>
      </c>
      <c r="C2357"/>
      <c r="D2357" t="s">
        <v>122</v>
      </c>
      <c r="E2357" t="s">
        <v>3977</v>
      </c>
      <c r="F2357" s="37" t="s">
        <v>3879</v>
      </c>
      <c r="G2357" s="18" t="s">
        <v>122</v>
      </c>
      <c r="H2357" s="18" t="s">
        <v>125</v>
      </c>
      <c r="I2357" s="37" t="s">
        <v>75</v>
      </c>
      <c r="J2357" t="s">
        <v>3978</v>
      </c>
      <c r="K2357" t="s">
        <v>28</v>
      </c>
      <c r="L2357" t="s">
        <v>90</v>
      </c>
      <c r="M2357" t="s">
        <v>74</v>
      </c>
      <c r="N2357" s="37" t="s">
        <v>75</v>
      </c>
      <c r="O2357" s="37" t="s">
        <v>75</v>
      </c>
      <c r="P2357" s="37" t="s">
        <v>75</v>
      </c>
      <c r="Q2357" t="s">
        <v>3977</v>
      </c>
      <c r="R2357" t="s">
        <v>2153</v>
      </c>
      <c r="S2357" s="42">
        <v>2554</v>
      </c>
      <c r="T2357" s="37">
        <v>1</v>
      </c>
      <c r="U2357" s="83">
        <v>1</v>
      </c>
      <c r="V2357" s="45">
        <f>SUMIF(ResumenCotizacion!$C:$C,E2357,ResumenCotizacion!$P:$P)</f>
        <v>0</v>
      </c>
      <c r="W2357" s="75">
        <f>IF(H2357="USD",S2357*SolCotizacion!$J$18,S2357)</f>
        <v>10541558.380000001</v>
      </c>
      <c r="X2357" s="3">
        <f>ROUND(W2357/(1-VLOOKUP("Total porcentaje:",ResumenCotizacion!$F:$H,3,0)),2)</f>
        <v>10541558.380000001</v>
      </c>
      <c r="Y2357" s="3">
        <f t="shared" si="117"/>
        <v>0</v>
      </c>
    </row>
    <row r="2358" spans="1:25" ht="14.25" x14ac:dyDescent="0.2">
      <c r="A2358" s="18" t="str">
        <f t="shared" si="115"/>
        <v>Catalogo principalCSP ENTIDADES NO CUALIFICADASDG7GMGF0D513-0001_NCLF</v>
      </c>
      <c r="B2358" s="18" t="str">
        <f t="shared" si="116"/>
        <v>DG7GMGF0D513-0001_NCLFCSP ENTIDADES NO CUALIFICADAS</v>
      </c>
      <c r="C2358"/>
      <c r="D2358" t="s">
        <v>122</v>
      </c>
      <c r="E2358" t="s">
        <v>3979</v>
      </c>
      <c r="F2358" s="37" t="s">
        <v>3879</v>
      </c>
      <c r="G2358" s="18" t="s">
        <v>122</v>
      </c>
      <c r="H2358" s="18" t="s">
        <v>125</v>
      </c>
      <c r="I2358" s="37" t="s">
        <v>75</v>
      </c>
      <c r="J2358" t="s">
        <v>3980</v>
      </c>
      <c r="K2358" t="s">
        <v>28</v>
      </c>
      <c r="L2358" t="s">
        <v>90</v>
      </c>
      <c r="M2358" t="s">
        <v>74</v>
      </c>
      <c r="N2358" s="37" t="s">
        <v>75</v>
      </c>
      <c r="O2358" s="37" t="s">
        <v>75</v>
      </c>
      <c r="P2358" s="37" t="s">
        <v>75</v>
      </c>
      <c r="Q2358" t="s">
        <v>3979</v>
      </c>
      <c r="R2358" t="s">
        <v>2153</v>
      </c>
      <c r="S2358" s="42">
        <v>23056</v>
      </c>
      <c r="T2358" s="37">
        <v>1</v>
      </c>
      <c r="U2358" s="83">
        <v>1</v>
      </c>
      <c r="V2358" s="45">
        <f>SUMIF(ResumenCotizacion!$C:$C,E2358,ResumenCotizacion!$P:$P)</f>
        <v>0</v>
      </c>
      <c r="W2358" s="75">
        <f>IF(H2358="USD",S2358*SolCotizacion!$J$18,S2358)</f>
        <v>95162948.320000008</v>
      </c>
      <c r="X2358" s="3">
        <f>ROUND(W2358/(1-VLOOKUP("Total porcentaje:",ResumenCotizacion!$F:$H,3,0)),2)</f>
        <v>95162948.319999993</v>
      </c>
      <c r="Y2358" s="3">
        <f t="shared" si="117"/>
        <v>0</v>
      </c>
    </row>
    <row r="2359" spans="1:25" ht="14.25" x14ac:dyDescent="0.2">
      <c r="A2359" s="18" t="str">
        <f t="shared" si="115"/>
        <v>Catalogo principalCSP ENTIDADES NO CUALIFICADASDG7GMGF0D5VX-0006_NCLF</v>
      </c>
      <c r="B2359" s="18" t="str">
        <f t="shared" si="116"/>
        <v>DG7GMGF0D5VX-0006_NCLFCSP ENTIDADES NO CUALIFICADAS</v>
      </c>
      <c r="C2359"/>
      <c r="D2359" t="s">
        <v>122</v>
      </c>
      <c r="E2359" t="s">
        <v>3981</v>
      </c>
      <c r="F2359" s="37" t="s">
        <v>3879</v>
      </c>
      <c r="G2359" s="18" t="s">
        <v>122</v>
      </c>
      <c r="H2359" s="18" t="s">
        <v>125</v>
      </c>
      <c r="I2359" s="37" t="s">
        <v>75</v>
      </c>
      <c r="J2359" t="s">
        <v>3982</v>
      </c>
      <c r="K2359" t="s">
        <v>28</v>
      </c>
      <c r="L2359" t="s">
        <v>90</v>
      </c>
      <c r="M2359" t="s">
        <v>74</v>
      </c>
      <c r="N2359" s="37" t="s">
        <v>75</v>
      </c>
      <c r="O2359" s="37" t="s">
        <v>75</v>
      </c>
      <c r="P2359" s="37" t="s">
        <v>75</v>
      </c>
      <c r="Q2359" t="s">
        <v>3981</v>
      </c>
      <c r="R2359" t="s">
        <v>2153</v>
      </c>
      <c r="S2359" s="42">
        <v>41</v>
      </c>
      <c r="T2359" s="37">
        <v>1</v>
      </c>
      <c r="U2359" s="83">
        <v>1</v>
      </c>
      <c r="V2359" s="45">
        <f>SUMIF(ResumenCotizacion!$C:$C,E2359,ResumenCotizacion!$P:$P)</f>
        <v>0</v>
      </c>
      <c r="W2359" s="75">
        <f>IF(H2359="USD",S2359*SolCotizacion!$J$18,S2359)</f>
        <v>169226.27000000002</v>
      </c>
      <c r="X2359" s="3">
        <f>ROUND(W2359/(1-VLOOKUP("Total porcentaje:",ResumenCotizacion!$F:$H,3,0)),2)</f>
        <v>169226.27</v>
      </c>
      <c r="Y2359" s="3">
        <f t="shared" si="117"/>
        <v>0</v>
      </c>
    </row>
    <row r="2360" spans="1:25" ht="14.25" x14ac:dyDescent="0.2">
      <c r="A2360" s="18" t="str">
        <f t="shared" si="115"/>
        <v>Catalogo principalCSP ENTIDADES NO CUALIFICADASDG7GMGF0D5VX-0007_NCLF</v>
      </c>
      <c r="B2360" s="18" t="str">
        <f t="shared" si="116"/>
        <v>DG7GMGF0D5VX-0007_NCLFCSP ENTIDADES NO CUALIFICADAS</v>
      </c>
      <c r="C2360"/>
      <c r="D2360" t="s">
        <v>122</v>
      </c>
      <c r="E2360" t="s">
        <v>3983</v>
      </c>
      <c r="F2360" s="37" t="s">
        <v>3879</v>
      </c>
      <c r="G2360" s="18" t="s">
        <v>122</v>
      </c>
      <c r="H2360" s="18" t="s">
        <v>125</v>
      </c>
      <c r="I2360" s="37" t="s">
        <v>75</v>
      </c>
      <c r="J2360" t="s">
        <v>3984</v>
      </c>
      <c r="K2360" t="s">
        <v>28</v>
      </c>
      <c r="L2360" t="s">
        <v>90</v>
      </c>
      <c r="M2360" t="s">
        <v>74</v>
      </c>
      <c r="N2360" s="37" t="s">
        <v>75</v>
      </c>
      <c r="O2360" s="37" t="s">
        <v>75</v>
      </c>
      <c r="P2360" s="37" t="s">
        <v>75</v>
      </c>
      <c r="Q2360" t="s">
        <v>3983</v>
      </c>
      <c r="R2360" t="s">
        <v>2153</v>
      </c>
      <c r="S2360" s="42">
        <v>52</v>
      </c>
      <c r="T2360" s="37">
        <v>1</v>
      </c>
      <c r="U2360" s="83">
        <v>1</v>
      </c>
      <c r="V2360" s="45">
        <f>SUMIF(ResumenCotizacion!$C:$C,E2360,ResumenCotizacion!$P:$P)</f>
        <v>0</v>
      </c>
      <c r="W2360" s="75">
        <f>IF(H2360="USD",S2360*SolCotizacion!$J$18,S2360)</f>
        <v>214628.44</v>
      </c>
      <c r="X2360" s="3">
        <f>ROUND(W2360/(1-VLOOKUP("Total porcentaje:",ResumenCotizacion!$F:$H,3,0)),2)</f>
        <v>214628.44</v>
      </c>
      <c r="Y2360" s="3">
        <f t="shared" si="117"/>
        <v>0</v>
      </c>
    </row>
    <row r="2361" spans="1:25" ht="14.25" x14ac:dyDescent="0.2">
      <c r="A2361" s="18" t="str">
        <f t="shared" si="115"/>
        <v>Catalogo principalCSP ENTIDADES NO CUALIFICADASDG7GMGF0D65N-0002_NCLF</v>
      </c>
      <c r="B2361" s="18" t="str">
        <f t="shared" si="116"/>
        <v>DG7GMGF0D65N-0002_NCLFCSP ENTIDADES NO CUALIFICADAS</v>
      </c>
      <c r="C2361"/>
      <c r="D2361" t="s">
        <v>122</v>
      </c>
      <c r="E2361" t="s">
        <v>3985</v>
      </c>
      <c r="F2361" s="37" t="s">
        <v>3879</v>
      </c>
      <c r="G2361" s="18" t="s">
        <v>122</v>
      </c>
      <c r="H2361" s="18" t="s">
        <v>125</v>
      </c>
      <c r="I2361" s="37" t="s">
        <v>75</v>
      </c>
      <c r="J2361" t="s">
        <v>3986</v>
      </c>
      <c r="K2361" t="s">
        <v>28</v>
      </c>
      <c r="L2361" t="s">
        <v>90</v>
      </c>
      <c r="M2361" t="s">
        <v>74</v>
      </c>
      <c r="N2361" s="37" t="s">
        <v>75</v>
      </c>
      <c r="O2361" s="37" t="s">
        <v>75</v>
      </c>
      <c r="P2361" s="37" t="s">
        <v>75</v>
      </c>
      <c r="Q2361" t="s">
        <v>3985</v>
      </c>
      <c r="R2361" t="s">
        <v>2153</v>
      </c>
      <c r="S2361" s="42">
        <v>7079</v>
      </c>
      <c r="T2361" s="37">
        <v>1</v>
      </c>
      <c r="U2361" s="83">
        <v>1</v>
      </c>
      <c r="V2361" s="45">
        <f>SUMIF(ResumenCotizacion!$C:$C,E2361,ResumenCotizacion!$P:$P)</f>
        <v>0</v>
      </c>
      <c r="W2361" s="75">
        <f>IF(H2361="USD",S2361*SolCotizacion!$J$18,S2361)</f>
        <v>29218360.130000003</v>
      </c>
      <c r="X2361" s="3">
        <f>ROUND(W2361/(1-VLOOKUP("Total porcentaje:",ResumenCotizacion!$F:$H,3,0)),2)</f>
        <v>29218360.129999999</v>
      </c>
      <c r="Y2361" s="3">
        <f t="shared" si="117"/>
        <v>0</v>
      </c>
    </row>
    <row r="2362" spans="1:25" ht="14.25" x14ac:dyDescent="0.2">
      <c r="A2362" s="18" t="str">
        <f t="shared" si="115"/>
        <v>Catalogo principalCSP ENTIDADES NO CUALIFICADASDG7GMGF0D65N-0003_NCLF</v>
      </c>
      <c r="B2362" s="18" t="str">
        <f t="shared" si="116"/>
        <v>DG7GMGF0D65N-0003_NCLFCSP ENTIDADES NO CUALIFICADAS</v>
      </c>
      <c r="C2362"/>
      <c r="D2362" t="s">
        <v>122</v>
      </c>
      <c r="E2362" t="s">
        <v>3987</v>
      </c>
      <c r="F2362" s="37" t="s">
        <v>3879</v>
      </c>
      <c r="G2362" s="18" t="s">
        <v>122</v>
      </c>
      <c r="H2362" s="18" t="s">
        <v>125</v>
      </c>
      <c r="I2362" s="37" t="s">
        <v>75</v>
      </c>
      <c r="J2362" t="s">
        <v>3988</v>
      </c>
      <c r="K2362" t="s">
        <v>28</v>
      </c>
      <c r="L2362" t="s">
        <v>90</v>
      </c>
      <c r="M2362" t="s">
        <v>74</v>
      </c>
      <c r="N2362" s="37" t="s">
        <v>75</v>
      </c>
      <c r="O2362" s="37" t="s">
        <v>75</v>
      </c>
      <c r="P2362" s="37" t="s">
        <v>75</v>
      </c>
      <c r="Q2362" t="s">
        <v>3987</v>
      </c>
      <c r="R2362" t="s">
        <v>2153</v>
      </c>
      <c r="S2362" s="42">
        <v>885</v>
      </c>
      <c r="T2362" s="37">
        <v>1</v>
      </c>
      <c r="U2362" s="83">
        <v>1</v>
      </c>
      <c r="V2362" s="45">
        <f>SUMIF(ResumenCotizacion!$C:$C,E2362,ResumenCotizacion!$P:$P)</f>
        <v>0</v>
      </c>
      <c r="W2362" s="75">
        <f>IF(H2362="USD",S2362*SolCotizacion!$J$18,S2362)</f>
        <v>3652810.95</v>
      </c>
      <c r="X2362" s="3">
        <f>ROUND(W2362/(1-VLOOKUP("Total porcentaje:",ResumenCotizacion!$F:$H,3,0)),2)</f>
        <v>3652810.95</v>
      </c>
      <c r="Y2362" s="3">
        <f t="shared" si="117"/>
        <v>0</v>
      </c>
    </row>
    <row r="2363" spans="1:25" ht="14.25" x14ac:dyDescent="0.2">
      <c r="A2363" s="18" t="str">
        <f t="shared" si="115"/>
        <v>Catalogo principalCSP ENTIDADES NO CUALIFICADASDG7GMGF0D5RK-0005_NCLF</v>
      </c>
      <c r="B2363" s="18" t="str">
        <f t="shared" si="116"/>
        <v>DG7GMGF0D5RK-0005_NCLFCSP ENTIDADES NO CUALIFICADAS</v>
      </c>
      <c r="C2363"/>
      <c r="D2363" t="s">
        <v>122</v>
      </c>
      <c r="E2363" t="s">
        <v>3989</v>
      </c>
      <c r="F2363" s="37" t="s">
        <v>3879</v>
      </c>
      <c r="G2363" s="18" t="s">
        <v>122</v>
      </c>
      <c r="H2363" s="18" t="s">
        <v>125</v>
      </c>
      <c r="I2363" s="37" t="s">
        <v>75</v>
      </c>
      <c r="J2363" t="s">
        <v>3990</v>
      </c>
      <c r="K2363" t="s">
        <v>28</v>
      </c>
      <c r="L2363" t="s">
        <v>90</v>
      </c>
      <c r="M2363" t="s">
        <v>74</v>
      </c>
      <c r="N2363" s="37" t="s">
        <v>75</v>
      </c>
      <c r="O2363" s="37" t="s">
        <v>75</v>
      </c>
      <c r="P2363" s="37" t="s">
        <v>75</v>
      </c>
      <c r="Q2363" t="s">
        <v>3989</v>
      </c>
      <c r="R2363" t="s">
        <v>2153</v>
      </c>
      <c r="S2363" s="42">
        <v>1229</v>
      </c>
      <c r="T2363" s="37">
        <v>1</v>
      </c>
      <c r="U2363" s="83">
        <v>1</v>
      </c>
      <c r="V2363" s="45">
        <f>SUMIF(ResumenCotizacion!$C:$C,E2363,ResumenCotizacion!$P:$P)</f>
        <v>0</v>
      </c>
      <c r="W2363" s="75">
        <f>IF(H2363="USD",S2363*SolCotizacion!$J$18,S2363)</f>
        <v>5072660.63</v>
      </c>
      <c r="X2363" s="3">
        <f>ROUND(W2363/(1-VLOOKUP("Total porcentaje:",ResumenCotizacion!$F:$H,3,0)),2)</f>
        <v>5072660.63</v>
      </c>
      <c r="Y2363" s="3">
        <f t="shared" si="117"/>
        <v>0</v>
      </c>
    </row>
    <row r="2364" spans="1:25" ht="14.25" x14ac:dyDescent="0.2">
      <c r="A2364" s="18" t="str">
        <f t="shared" si="115"/>
        <v>Catalogo principalCSP ENTIDADES NO CUALIFICADASDG7GMGF0D5RK-0004_NCLF</v>
      </c>
      <c r="B2364" s="18" t="str">
        <f t="shared" si="116"/>
        <v>DG7GMGF0D5RK-0004_NCLFCSP ENTIDADES NO CUALIFICADAS</v>
      </c>
      <c r="C2364"/>
      <c r="D2364" t="s">
        <v>122</v>
      </c>
      <c r="E2364" t="s">
        <v>3991</v>
      </c>
      <c r="F2364" s="37" t="s">
        <v>3879</v>
      </c>
      <c r="G2364" s="18" t="s">
        <v>122</v>
      </c>
      <c r="H2364" s="18" t="s">
        <v>125</v>
      </c>
      <c r="I2364" s="37" t="s">
        <v>75</v>
      </c>
      <c r="J2364" t="s">
        <v>3992</v>
      </c>
      <c r="K2364" t="s">
        <v>28</v>
      </c>
      <c r="L2364" t="s">
        <v>90</v>
      </c>
      <c r="M2364" t="s">
        <v>74</v>
      </c>
      <c r="N2364" s="37" t="s">
        <v>75</v>
      </c>
      <c r="O2364" s="37" t="s">
        <v>75</v>
      </c>
      <c r="P2364" s="37" t="s">
        <v>75</v>
      </c>
      <c r="Q2364" t="s">
        <v>3991</v>
      </c>
      <c r="R2364" t="s">
        <v>2153</v>
      </c>
      <c r="S2364" s="42">
        <v>154</v>
      </c>
      <c r="T2364" s="37">
        <v>1</v>
      </c>
      <c r="U2364" s="83">
        <v>1</v>
      </c>
      <c r="V2364" s="45">
        <f>SUMIF(ResumenCotizacion!$C:$C,E2364,ResumenCotizacion!$P:$P)</f>
        <v>0</v>
      </c>
      <c r="W2364" s="75">
        <f>IF(H2364="USD",S2364*SolCotizacion!$J$18,S2364)</f>
        <v>635630.38</v>
      </c>
      <c r="X2364" s="3">
        <f>ROUND(W2364/(1-VLOOKUP("Total porcentaje:",ResumenCotizacion!$F:$H,3,0)),2)</f>
        <v>635630.38</v>
      </c>
      <c r="Y2364" s="3">
        <f t="shared" si="117"/>
        <v>0</v>
      </c>
    </row>
    <row r="2365" spans="1:25" ht="14.25" x14ac:dyDescent="0.2">
      <c r="A2365" s="18" t="str">
        <f t="shared" si="115"/>
        <v>Catalogo principalOPEN VALUE - CSP GOBIERNO077-05312</v>
      </c>
      <c r="B2365" s="18" t="str">
        <f t="shared" si="116"/>
        <v>077-05312OPEN VALUE - CSP GOBIERNO</v>
      </c>
      <c r="C2365"/>
      <c r="D2365" t="s">
        <v>122</v>
      </c>
      <c r="E2365" t="s">
        <v>3993</v>
      </c>
      <c r="F2365" s="37" t="s">
        <v>17</v>
      </c>
      <c r="G2365" s="18" t="s">
        <v>122</v>
      </c>
      <c r="H2365" s="18" t="s">
        <v>125</v>
      </c>
      <c r="I2365" s="37" t="s">
        <v>75</v>
      </c>
      <c r="J2365" s="3" t="s">
        <v>3994</v>
      </c>
      <c r="K2365" t="s">
        <v>28</v>
      </c>
      <c r="L2365" t="s">
        <v>90</v>
      </c>
      <c r="M2365" t="s">
        <v>74</v>
      </c>
      <c r="N2365" s="37" t="s">
        <v>75</v>
      </c>
      <c r="O2365" s="37" t="s">
        <v>75</v>
      </c>
      <c r="P2365" s="37" t="s">
        <v>75</v>
      </c>
      <c r="Q2365" t="s">
        <v>3993</v>
      </c>
      <c r="R2365" t="s">
        <v>2153</v>
      </c>
      <c r="S2365" s="42">
        <v>291</v>
      </c>
      <c r="T2365" s="37">
        <v>1</v>
      </c>
      <c r="U2365" s="83">
        <v>1</v>
      </c>
      <c r="V2365" s="45">
        <f>SUMIF(ResumenCotizacion!$C:$C,E2365,ResumenCotizacion!$P:$P)</f>
        <v>0</v>
      </c>
      <c r="W2365" s="75">
        <f>IF(H2365="USD",S2365*SolCotizacion!$J$18,S2365)</f>
        <v>1201093.77</v>
      </c>
      <c r="X2365" s="3">
        <f>ROUND(W2365/(1-VLOOKUP("Total porcentaje:",ResumenCotizacion!$F:$H,3,0)),2)</f>
        <v>1201093.77</v>
      </c>
      <c r="Y2365" s="3">
        <f t="shared" si="117"/>
        <v>0</v>
      </c>
    </row>
    <row r="2366" spans="1:25" ht="14.25" x14ac:dyDescent="0.2">
      <c r="A2366" s="18" t="str">
        <f t="shared" si="115"/>
        <v>Catalogo principalOPEN VALUE - CSP GOBIERNO077-05317</v>
      </c>
      <c r="B2366" s="18" t="str">
        <f t="shared" si="116"/>
        <v>077-05317OPEN VALUE - CSP GOBIERNO</v>
      </c>
      <c r="C2366"/>
      <c r="D2366" t="s">
        <v>122</v>
      </c>
      <c r="E2366" t="s">
        <v>3995</v>
      </c>
      <c r="F2366" s="37" t="s">
        <v>17</v>
      </c>
      <c r="G2366" s="18" t="s">
        <v>122</v>
      </c>
      <c r="H2366" s="18" t="s">
        <v>125</v>
      </c>
      <c r="I2366" s="37" t="s">
        <v>75</v>
      </c>
      <c r="J2366" s="3" t="s">
        <v>3996</v>
      </c>
      <c r="K2366" t="s">
        <v>28</v>
      </c>
      <c r="L2366" t="s">
        <v>90</v>
      </c>
      <c r="M2366" t="s">
        <v>74</v>
      </c>
      <c r="N2366" s="37" t="s">
        <v>75</v>
      </c>
      <c r="O2366" s="37" t="s">
        <v>75</v>
      </c>
      <c r="P2366" s="37" t="s">
        <v>75</v>
      </c>
      <c r="Q2366" t="s">
        <v>3995</v>
      </c>
      <c r="R2366" t="s">
        <v>2153</v>
      </c>
      <c r="S2366" s="42">
        <v>135</v>
      </c>
      <c r="T2366" s="37">
        <v>1</v>
      </c>
      <c r="U2366" s="83">
        <v>1</v>
      </c>
      <c r="V2366" s="45">
        <f>SUMIF(ResumenCotizacion!$C:$C,E2366,ResumenCotizacion!$P:$P)</f>
        <v>0</v>
      </c>
      <c r="W2366" s="75">
        <f>IF(H2366="USD",S2366*SolCotizacion!$J$18,S2366)</f>
        <v>557208.45000000007</v>
      </c>
      <c r="X2366" s="3">
        <f>ROUND(W2366/(1-VLOOKUP("Total porcentaje:",ResumenCotizacion!$F:$H,3,0)),2)</f>
        <v>557208.44999999995</v>
      </c>
      <c r="Y2366" s="3">
        <f t="shared" si="117"/>
        <v>0</v>
      </c>
    </row>
    <row r="2367" spans="1:25" ht="14.25" x14ac:dyDescent="0.2">
      <c r="A2367" s="18" t="str">
        <f t="shared" si="115"/>
        <v>Catalogo principalOPEN VALUE - CSP GOBIERNO7U6-00005</v>
      </c>
      <c r="B2367" s="18" t="str">
        <f t="shared" si="116"/>
        <v>7U6-00005OPEN VALUE - CSP GOBIERNO</v>
      </c>
      <c r="C2367"/>
      <c r="D2367" t="s">
        <v>122</v>
      </c>
      <c r="E2367" t="s">
        <v>3997</v>
      </c>
      <c r="F2367" s="37" t="s">
        <v>17</v>
      </c>
      <c r="G2367" s="18" t="s">
        <v>122</v>
      </c>
      <c r="H2367" s="18" t="s">
        <v>125</v>
      </c>
      <c r="I2367" s="37" t="s">
        <v>75</v>
      </c>
      <c r="J2367" s="3" t="s">
        <v>3998</v>
      </c>
      <c r="K2367" t="s">
        <v>28</v>
      </c>
      <c r="L2367" t="s">
        <v>90</v>
      </c>
      <c r="M2367" t="s">
        <v>74</v>
      </c>
      <c r="N2367" s="37" t="s">
        <v>75</v>
      </c>
      <c r="O2367" s="37" t="s">
        <v>75</v>
      </c>
      <c r="P2367" s="37" t="s">
        <v>75</v>
      </c>
      <c r="Q2367" t="s">
        <v>3997</v>
      </c>
      <c r="R2367" t="s">
        <v>76</v>
      </c>
      <c r="S2367" s="42">
        <v>5.4</v>
      </c>
      <c r="T2367" s="37">
        <v>1</v>
      </c>
      <c r="U2367" s="83">
        <v>1</v>
      </c>
      <c r="V2367" s="45">
        <f>SUMIF(ResumenCotizacion!$C:$C,E2367,ResumenCotizacion!$P:$P)</f>
        <v>0</v>
      </c>
      <c r="W2367" s="75">
        <f>IF(H2367="USD",S2367*SolCotizacion!$J$18,S2367)</f>
        <v>22288.338000000003</v>
      </c>
      <c r="X2367" s="3">
        <f>ROUND(W2367/(1-VLOOKUP("Total porcentaje:",ResumenCotizacion!$F:$H,3,0)),2)</f>
        <v>22288.34</v>
      </c>
      <c r="Y2367" s="3">
        <f t="shared" si="117"/>
        <v>0</v>
      </c>
    </row>
    <row r="2368" spans="1:25" ht="14.25" x14ac:dyDescent="0.2">
      <c r="A2368" s="18" t="str">
        <f t="shared" si="115"/>
        <v>Catalogo principalOPEN VALUE - CSP GOBIERNOHXC-00017</v>
      </c>
      <c r="B2368" s="18" t="str">
        <f t="shared" si="116"/>
        <v>HXC-00017OPEN VALUE - CSP GOBIERNO</v>
      </c>
      <c r="C2368"/>
      <c r="D2368" t="s">
        <v>122</v>
      </c>
      <c r="E2368" t="s">
        <v>3999</v>
      </c>
      <c r="F2368" s="37" t="s">
        <v>17</v>
      </c>
      <c r="G2368" s="18" t="s">
        <v>122</v>
      </c>
      <c r="H2368" s="18" t="s">
        <v>125</v>
      </c>
      <c r="I2368" s="37" t="s">
        <v>75</v>
      </c>
      <c r="J2368" s="3" t="s">
        <v>4000</v>
      </c>
      <c r="K2368" t="s">
        <v>28</v>
      </c>
      <c r="L2368" t="s">
        <v>90</v>
      </c>
      <c r="M2368" t="s">
        <v>74</v>
      </c>
      <c r="N2368" s="37" t="s">
        <v>75</v>
      </c>
      <c r="O2368" s="37" t="s">
        <v>75</v>
      </c>
      <c r="P2368" s="37" t="s">
        <v>75</v>
      </c>
      <c r="Q2368" t="s">
        <v>3999</v>
      </c>
      <c r="R2368" t="s">
        <v>76</v>
      </c>
      <c r="S2368" s="42">
        <v>0.99</v>
      </c>
      <c r="T2368" s="37">
        <v>1</v>
      </c>
      <c r="U2368" s="83">
        <v>1</v>
      </c>
      <c r="V2368" s="45">
        <f>SUMIF(ResumenCotizacion!$C:$C,E2368,ResumenCotizacion!$P:$P)</f>
        <v>0</v>
      </c>
      <c r="W2368" s="75">
        <f>IF(H2368="USD",S2368*SolCotizacion!$J$18,S2368)</f>
        <v>4086.1953000000003</v>
      </c>
      <c r="X2368" s="3">
        <f>ROUND(W2368/(1-VLOOKUP("Total porcentaje:",ResumenCotizacion!$F:$H,3,0)),2)</f>
        <v>4086.2</v>
      </c>
      <c r="Y2368" s="3">
        <f t="shared" si="117"/>
        <v>0</v>
      </c>
    </row>
    <row r="2369" spans="1:25" ht="14.25" x14ac:dyDescent="0.2">
      <c r="A2369" s="18" t="str">
        <f t="shared" si="115"/>
        <v>Catalogo principalOPEN VALUE - CSP GOBIERNOHXC-00018</v>
      </c>
      <c r="B2369" s="18" t="str">
        <f t="shared" si="116"/>
        <v>HXC-00018OPEN VALUE - CSP GOBIERNO</v>
      </c>
      <c r="C2369"/>
      <c r="D2369" t="s">
        <v>122</v>
      </c>
      <c r="E2369" t="s">
        <v>4001</v>
      </c>
      <c r="F2369" s="37" t="s">
        <v>17</v>
      </c>
      <c r="G2369" s="18" t="s">
        <v>122</v>
      </c>
      <c r="H2369" s="18" t="s">
        <v>125</v>
      </c>
      <c r="I2369" s="37" t="s">
        <v>75</v>
      </c>
      <c r="J2369" s="3" t="s">
        <v>4002</v>
      </c>
      <c r="K2369" t="s">
        <v>28</v>
      </c>
      <c r="L2369" t="s">
        <v>90</v>
      </c>
      <c r="M2369" t="s">
        <v>74</v>
      </c>
      <c r="N2369" s="37" t="s">
        <v>75</v>
      </c>
      <c r="O2369" s="37" t="s">
        <v>75</v>
      </c>
      <c r="P2369" s="37" t="s">
        <v>75</v>
      </c>
      <c r="Q2369" t="s">
        <v>4001</v>
      </c>
      <c r="R2369" t="s">
        <v>76</v>
      </c>
      <c r="S2369" s="42">
        <v>0.99</v>
      </c>
      <c r="T2369" s="37">
        <v>1</v>
      </c>
      <c r="U2369" s="83">
        <v>1</v>
      </c>
      <c r="V2369" s="45">
        <f>SUMIF(ResumenCotizacion!$C:$C,E2369,ResumenCotizacion!$P:$P)</f>
        <v>0</v>
      </c>
      <c r="W2369" s="75">
        <f>IF(H2369="USD",S2369*SolCotizacion!$J$18,S2369)</f>
        <v>4086.1953000000003</v>
      </c>
      <c r="X2369" s="3">
        <f>ROUND(W2369/(1-VLOOKUP("Total porcentaje:",ResumenCotizacion!$F:$H,3,0)),2)</f>
        <v>4086.2</v>
      </c>
      <c r="Y2369" s="3">
        <f t="shared" si="117"/>
        <v>0</v>
      </c>
    </row>
    <row r="2370" spans="1:25" ht="14.25" x14ac:dyDescent="0.2">
      <c r="A2370" s="18" t="str">
        <f t="shared" ref="A2370:A2433" si="118">D2370&amp;F2370&amp;E2370</f>
        <v>Catalogo principalOPEN VALUE - CSP GOBIERNODG7GMGF0D8H4-0004</v>
      </c>
      <c r="B2370" s="18" t="str">
        <f t="shared" ref="B2370:B2433" si="119">E2370&amp;F2370</f>
        <v>DG7GMGF0D8H4-0004OPEN VALUE - CSP GOBIERNO</v>
      </c>
      <c r="C2370"/>
      <c r="D2370" t="s">
        <v>122</v>
      </c>
      <c r="E2370" t="s">
        <v>4003</v>
      </c>
      <c r="F2370" s="37" t="s">
        <v>17</v>
      </c>
      <c r="G2370" s="18" t="s">
        <v>122</v>
      </c>
      <c r="H2370" s="18" t="s">
        <v>125</v>
      </c>
      <c r="I2370" s="37" t="s">
        <v>75</v>
      </c>
      <c r="J2370" t="s">
        <v>4004</v>
      </c>
      <c r="K2370" t="s">
        <v>28</v>
      </c>
      <c r="L2370" t="s">
        <v>90</v>
      </c>
      <c r="M2370" t="s">
        <v>74</v>
      </c>
      <c r="N2370" s="37" t="s">
        <v>75</v>
      </c>
      <c r="O2370" s="37" t="s">
        <v>75</v>
      </c>
      <c r="P2370" s="37" t="s">
        <v>75</v>
      </c>
      <c r="Q2370" t="s">
        <v>4003</v>
      </c>
      <c r="R2370" t="s">
        <v>2153</v>
      </c>
      <c r="S2370" s="42">
        <v>215</v>
      </c>
      <c r="T2370" s="37">
        <v>1</v>
      </c>
      <c r="U2370" s="83">
        <v>1</v>
      </c>
      <c r="V2370" s="45">
        <f>SUMIF(ResumenCotizacion!$C:$C,E2370,ResumenCotizacion!$P:$P)</f>
        <v>0</v>
      </c>
      <c r="W2370" s="75">
        <f>IF(H2370="USD",S2370*SolCotizacion!$J$18,S2370)</f>
        <v>887406.05</v>
      </c>
      <c r="X2370" s="3">
        <f>ROUND(W2370/(1-VLOOKUP("Total porcentaje:",ResumenCotizacion!$F:$H,3,0)),2)</f>
        <v>887406.05</v>
      </c>
      <c r="Y2370" s="3">
        <f t="shared" si="117"/>
        <v>0</v>
      </c>
    </row>
    <row r="2371" spans="1:25" ht="14.25" x14ac:dyDescent="0.2">
      <c r="A2371" s="18" t="str">
        <f t="shared" si="118"/>
        <v>Catalogo principalOPEN VALUE - CSP GOBIERNODG7GMGF0D8H3-0004</v>
      </c>
      <c r="B2371" s="18" t="str">
        <f t="shared" si="119"/>
        <v>DG7GMGF0D8H3-0004OPEN VALUE - CSP GOBIERNO</v>
      </c>
      <c r="C2371"/>
      <c r="D2371" t="s">
        <v>122</v>
      </c>
      <c r="E2371" t="s">
        <v>4005</v>
      </c>
      <c r="F2371" s="37" t="s">
        <v>17</v>
      </c>
      <c r="G2371" s="18" t="s">
        <v>122</v>
      </c>
      <c r="H2371" s="18" t="s">
        <v>125</v>
      </c>
      <c r="I2371" s="37" t="s">
        <v>75</v>
      </c>
      <c r="J2371" t="s">
        <v>4006</v>
      </c>
      <c r="K2371" t="s">
        <v>28</v>
      </c>
      <c r="L2371" t="s">
        <v>90</v>
      </c>
      <c r="M2371" t="s">
        <v>74</v>
      </c>
      <c r="N2371" s="37" t="s">
        <v>75</v>
      </c>
      <c r="O2371" s="37" t="s">
        <v>75</v>
      </c>
      <c r="P2371" s="37" t="s">
        <v>75</v>
      </c>
      <c r="Q2371" t="s">
        <v>4005</v>
      </c>
      <c r="R2371" t="s">
        <v>2153</v>
      </c>
      <c r="S2371" s="42">
        <v>214</v>
      </c>
      <c r="T2371" s="37">
        <v>1</v>
      </c>
      <c r="U2371" s="83">
        <v>1</v>
      </c>
      <c r="V2371" s="45">
        <f>SUMIF(ResumenCotizacion!$C:$C,E2371,ResumenCotizacion!$P:$P)</f>
        <v>0</v>
      </c>
      <c r="W2371" s="75">
        <f>IF(H2371="USD",S2371*SolCotizacion!$J$18,S2371)</f>
        <v>883278.58000000007</v>
      </c>
      <c r="X2371" s="3">
        <f>ROUND(W2371/(1-VLOOKUP("Total porcentaje:",ResumenCotizacion!$F:$H,3,0)),2)</f>
        <v>883278.58</v>
      </c>
      <c r="Y2371" s="3">
        <f t="shared" ref="Y2371:Y2434" si="120">V2371*X2371</f>
        <v>0</v>
      </c>
    </row>
    <row r="2372" spans="1:25" ht="14.25" x14ac:dyDescent="0.2">
      <c r="A2372" s="18" t="str">
        <f t="shared" si="118"/>
        <v>Catalogo principalOPEN VALUE - CSP GOBIERNOCFQ7TTC0HL8Z-0001</v>
      </c>
      <c r="B2372" s="18" t="str">
        <f t="shared" si="119"/>
        <v>CFQ7TTC0HL8Z-0001OPEN VALUE - CSP GOBIERNO</v>
      </c>
      <c r="C2372"/>
      <c r="D2372" t="s">
        <v>122</v>
      </c>
      <c r="E2372" t="s">
        <v>4007</v>
      </c>
      <c r="F2372" s="37" t="s">
        <v>17</v>
      </c>
      <c r="G2372" s="18" t="s">
        <v>122</v>
      </c>
      <c r="H2372" s="18" t="s">
        <v>125</v>
      </c>
      <c r="I2372" s="37" t="s">
        <v>75</v>
      </c>
      <c r="J2372" s="89" t="s">
        <v>4008</v>
      </c>
      <c r="K2372" t="s">
        <v>28</v>
      </c>
      <c r="L2372" t="s">
        <v>90</v>
      </c>
      <c r="M2372" t="s">
        <v>74</v>
      </c>
      <c r="N2372" s="37" t="s">
        <v>75</v>
      </c>
      <c r="O2372" s="37" t="s">
        <v>75</v>
      </c>
      <c r="P2372" s="37" t="s">
        <v>75</v>
      </c>
      <c r="Q2372" t="s">
        <v>4007</v>
      </c>
      <c r="R2372" t="s">
        <v>76</v>
      </c>
      <c r="S2372" s="42">
        <v>2</v>
      </c>
      <c r="T2372" s="37">
        <v>1</v>
      </c>
      <c r="U2372" s="83">
        <v>1</v>
      </c>
      <c r="V2372" s="45">
        <f>SUMIF(ResumenCotizacion!$C:$C,E2372,ResumenCotizacion!$P:$P)</f>
        <v>0</v>
      </c>
      <c r="W2372" s="75">
        <f>IF(H2372="USD",S2372*SolCotizacion!$J$18,S2372)</f>
        <v>8254.94</v>
      </c>
      <c r="X2372" s="3">
        <f>ROUND(W2372/(1-VLOOKUP("Total porcentaje:",ResumenCotizacion!$F:$H,3,0)),2)</f>
        <v>8254.94</v>
      </c>
      <c r="Y2372" s="3">
        <f t="shared" si="120"/>
        <v>0</v>
      </c>
    </row>
    <row r="2373" spans="1:25" ht="14.25" x14ac:dyDescent="0.2">
      <c r="A2373" s="18" t="str">
        <f t="shared" si="118"/>
        <v>Catalogo principalOPEN VALUE - CSP GOBIERNOCFQ7TTC0HDK0-0001</v>
      </c>
      <c r="B2373" s="18" t="str">
        <f t="shared" si="119"/>
        <v>CFQ7TTC0HDK0-0001OPEN VALUE - CSP GOBIERNO</v>
      </c>
      <c r="C2373"/>
      <c r="D2373" t="s">
        <v>122</v>
      </c>
      <c r="E2373" t="s">
        <v>4009</v>
      </c>
      <c r="F2373" s="37" t="s">
        <v>17</v>
      </c>
      <c r="G2373" s="18" t="s">
        <v>122</v>
      </c>
      <c r="H2373" s="18" t="s">
        <v>125</v>
      </c>
      <c r="I2373" s="37" t="s">
        <v>75</v>
      </c>
      <c r="J2373" s="89" t="s">
        <v>4010</v>
      </c>
      <c r="K2373" t="s">
        <v>28</v>
      </c>
      <c r="L2373" t="s">
        <v>90</v>
      </c>
      <c r="M2373" t="s">
        <v>74</v>
      </c>
      <c r="N2373" s="37" t="s">
        <v>75</v>
      </c>
      <c r="O2373" s="37" t="s">
        <v>75</v>
      </c>
      <c r="P2373" s="37" t="s">
        <v>75</v>
      </c>
      <c r="Q2373" t="s">
        <v>4009</v>
      </c>
      <c r="R2373" t="s">
        <v>76</v>
      </c>
      <c r="S2373" s="42">
        <v>12</v>
      </c>
      <c r="T2373" s="37">
        <v>1</v>
      </c>
      <c r="U2373" s="83">
        <v>1</v>
      </c>
      <c r="V2373" s="45">
        <f>SUMIF(ResumenCotizacion!$C:$C,E2373,ResumenCotizacion!$P:$P)</f>
        <v>0</v>
      </c>
      <c r="W2373" s="75">
        <f>IF(H2373="USD",S2373*SolCotizacion!$J$18,S2373)</f>
        <v>49529.64</v>
      </c>
      <c r="X2373" s="3">
        <f>ROUND(W2373/(1-VLOOKUP("Total porcentaje:",ResumenCotizacion!$F:$H,3,0)),2)</f>
        <v>49529.64</v>
      </c>
      <c r="Y2373" s="3">
        <f t="shared" si="120"/>
        <v>0</v>
      </c>
    </row>
    <row r="2374" spans="1:25" ht="14.25" x14ac:dyDescent="0.2">
      <c r="A2374" s="18" t="str">
        <f t="shared" si="118"/>
        <v>Catalogo principalOPEN VALUE - CSP GOBIERNOCFQ7TTC0LHQD-0001</v>
      </c>
      <c r="B2374" s="18" t="str">
        <f t="shared" si="119"/>
        <v>CFQ7TTC0LHQD-0001OPEN VALUE - CSP GOBIERNO</v>
      </c>
      <c r="C2374"/>
      <c r="D2374" t="s">
        <v>122</v>
      </c>
      <c r="E2374" t="s">
        <v>4011</v>
      </c>
      <c r="F2374" s="37" t="s">
        <v>17</v>
      </c>
      <c r="G2374" s="18" t="s">
        <v>122</v>
      </c>
      <c r="H2374" s="18" t="s">
        <v>125</v>
      </c>
      <c r="I2374" s="37" t="s">
        <v>75</v>
      </c>
      <c r="J2374" t="s">
        <v>4012</v>
      </c>
      <c r="K2374" t="s">
        <v>28</v>
      </c>
      <c r="L2374" t="s">
        <v>90</v>
      </c>
      <c r="M2374" t="s">
        <v>74</v>
      </c>
      <c r="N2374" s="37" t="s">
        <v>75</v>
      </c>
      <c r="O2374" s="37" t="s">
        <v>75</v>
      </c>
      <c r="P2374" s="37" t="s">
        <v>75</v>
      </c>
      <c r="Q2374" t="s">
        <v>4011</v>
      </c>
      <c r="R2374" t="s">
        <v>76</v>
      </c>
      <c r="S2374" s="42">
        <v>100</v>
      </c>
      <c r="T2374" s="37">
        <v>1</v>
      </c>
      <c r="U2374" s="83">
        <v>1</v>
      </c>
      <c r="V2374" s="45">
        <f>SUMIF(ResumenCotizacion!$C:$C,E2374,ResumenCotizacion!$P:$P)</f>
        <v>0</v>
      </c>
      <c r="W2374" s="75">
        <f>IF(H2374="USD",S2374*SolCotizacion!$J$18,S2374)</f>
        <v>412747</v>
      </c>
      <c r="X2374" s="3">
        <f>ROUND(W2374/(1-VLOOKUP("Total porcentaje:",ResumenCotizacion!$F:$H,3,0)),2)</f>
        <v>412747</v>
      </c>
      <c r="Y2374" s="3">
        <f t="shared" si="120"/>
        <v>0</v>
      </c>
    </row>
    <row r="2375" spans="1:25" ht="14.25" x14ac:dyDescent="0.2">
      <c r="A2375" s="18" t="str">
        <f t="shared" si="118"/>
        <v>Catalogo principalOPEN VALUE - CSP GOBIERNOCFQ7TTC0LH0Z-0001</v>
      </c>
      <c r="B2375" s="18" t="str">
        <f t="shared" si="119"/>
        <v>CFQ7TTC0LH0Z-0001OPEN VALUE - CSP GOBIERNO</v>
      </c>
      <c r="C2375"/>
      <c r="D2375" t="s">
        <v>122</v>
      </c>
      <c r="E2375" t="s">
        <v>4013</v>
      </c>
      <c r="F2375" s="37" t="s">
        <v>17</v>
      </c>
      <c r="G2375" s="18" t="s">
        <v>122</v>
      </c>
      <c r="H2375" s="18" t="s">
        <v>125</v>
      </c>
      <c r="I2375" s="37" t="s">
        <v>75</v>
      </c>
      <c r="J2375" t="s">
        <v>4014</v>
      </c>
      <c r="K2375" t="s">
        <v>28</v>
      </c>
      <c r="L2375" t="s">
        <v>90</v>
      </c>
      <c r="M2375" t="s">
        <v>74</v>
      </c>
      <c r="N2375" s="37" t="s">
        <v>75</v>
      </c>
      <c r="O2375" s="37" t="s">
        <v>75</v>
      </c>
      <c r="P2375" s="37" t="s">
        <v>75</v>
      </c>
      <c r="Q2375" t="s">
        <v>4013</v>
      </c>
      <c r="R2375" t="s">
        <v>76</v>
      </c>
      <c r="S2375" s="42">
        <v>500</v>
      </c>
      <c r="T2375" s="37">
        <v>1</v>
      </c>
      <c r="U2375" s="83">
        <v>1</v>
      </c>
      <c r="V2375" s="45">
        <f>SUMIF(ResumenCotizacion!$C:$C,E2375,ResumenCotizacion!$P:$P)</f>
        <v>0</v>
      </c>
      <c r="W2375" s="75">
        <f>IF(H2375="USD",S2375*SolCotizacion!$J$18,S2375)</f>
        <v>2063735.0000000002</v>
      </c>
      <c r="X2375" s="3">
        <f>ROUND(W2375/(1-VLOOKUP("Total porcentaje:",ResumenCotizacion!$F:$H,3,0)),2)</f>
        <v>2063735</v>
      </c>
      <c r="Y2375" s="3">
        <f t="shared" si="120"/>
        <v>0</v>
      </c>
    </row>
    <row r="2376" spans="1:25" ht="14.25" x14ac:dyDescent="0.2">
      <c r="A2376" s="18" t="str">
        <f t="shared" si="118"/>
        <v>Catalogo principalOPEN VALUE - CSP GOBIERNOCFQ7TTC0LFLS-0002</v>
      </c>
      <c r="B2376" s="18" t="str">
        <f t="shared" si="119"/>
        <v>CFQ7TTC0LFLS-0002OPEN VALUE - CSP GOBIERNO</v>
      </c>
      <c r="C2376"/>
      <c r="D2376" t="s">
        <v>122</v>
      </c>
      <c r="E2376" t="s">
        <v>4015</v>
      </c>
      <c r="F2376" s="37" t="s">
        <v>17</v>
      </c>
      <c r="G2376" s="18" t="s">
        <v>122</v>
      </c>
      <c r="H2376" s="18" t="s">
        <v>125</v>
      </c>
      <c r="I2376" s="37" t="s">
        <v>75</v>
      </c>
      <c r="J2376" t="s">
        <v>4016</v>
      </c>
      <c r="K2376" t="s">
        <v>28</v>
      </c>
      <c r="L2376" t="s">
        <v>90</v>
      </c>
      <c r="M2376" t="s">
        <v>74</v>
      </c>
      <c r="N2376" s="37" t="s">
        <v>75</v>
      </c>
      <c r="O2376" s="37" t="s">
        <v>75</v>
      </c>
      <c r="P2376" s="37" t="s">
        <v>75</v>
      </c>
      <c r="Q2376" t="s">
        <v>4015</v>
      </c>
      <c r="R2376" t="s">
        <v>76</v>
      </c>
      <c r="S2376" s="42">
        <v>6</v>
      </c>
      <c r="T2376" s="37">
        <v>1</v>
      </c>
      <c r="U2376" s="83">
        <v>1</v>
      </c>
      <c r="V2376" s="45">
        <f>SUMIF(ResumenCotizacion!$C:$C,E2376,ResumenCotizacion!$P:$P)</f>
        <v>0</v>
      </c>
      <c r="W2376" s="75">
        <f>IF(H2376="USD",S2376*SolCotizacion!$J$18,S2376)</f>
        <v>24764.82</v>
      </c>
      <c r="X2376" s="3">
        <f>ROUND(W2376/(1-VLOOKUP("Total porcentaje:",ResumenCotizacion!$F:$H,3,0)),2)</f>
        <v>24764.82</v>
      </c>
      <c r="Y2376" s="3">
        <f t="shared" si="120"/>
        <v>0</v>
      </c>
    </row>
    <row r="2377" spans="1:25" ht="14.25" x14ac:dyDescent="0.2">
      <c r="A2377" s="18" t="str">
        <f t="shared" si="118"/>
        <v>Catalogo principalOPEN VALUE - CSP GOBIERNOCFQ7TTC0LFK5-0001</v>
      </c>
      <c r="B2377" s="18" t="str">
        <f t="shared" si="119"/>
        <v>CFQ7TTC0LFK5-0001OPEN VALUE - CSP GOBIERNO</v>
      </c>
      <c r="C2377"/>
      <c r="D2377" t="s">
        <v>122</v>
      </c>
      <c r="E2377" t="s">
        <v>4017</v>
      </c>
      <c r="F2377" s="37" t="s">
        <v>17</v>
      </c>
      <c r="G2377" s="18" t="s">
        <v>122</v>
      </c>
      <c r="H2377" s="18" t="s">
        <v>125</v>
      </c>
      <c r="I2377" s="37" t="s">
        <v>75</v>
      </c>
      <c r="J2377" t="s">
        <v>4018</v>
      </c>
      <c r="K2377" t="s">
        <v>28</v>
      </c>
      <c r="L2377" t="s">
        <v>90</v>
      </c>
      <c r="M2377" t="s">
        <v>74</v>
      </c>
      <c r="N2377" s="37" t="s">
        <v>75</v>
      </c>
      <c r="O2377" s="37" t="s">
        <v>75</v>
      </c>
      <c r="P2377" s="37" t="s">
        <v>75</v>
      </c>
      <c r="Q2377" t="s">
        <v>4017</v>
      </c>
      <c r="R2377" t="s">
        <v>76</v>
      </c>
      <c r="S2377" s="42">
        <v>9</v>
      </c>
      <c r="T2377" s="37">
        <v>1</v>
      </c>
      <c r="U2377" s="83">
        <v>1</v>
      </c>
      <c r="V2377" s="45">
        <f>SUMIF(ResumenCotizacion!$C:$C,E2377,ResumenCotizacion!$P:$P)</f>
        <v>0</v>
      </c>
      <c r="W2377" s="75">
        <f>IF(H2377="USD",S2377*SolCotizacion!$J$18,S2377)</f>
        <v>37147.230000000003</v>
      </c>
      <c r="X2377" s="3">
        <f>ROUND(W2377/(1-VLOOKUP("Total porcentaje:",ResumenCotizacion!$F:$H,3,0)),2)</f>
        <v>37147.230000000003</v>
      </c>
      <c r="Y2377" s="3">
        <f t="shared" si="120"/>
        <v>0</v>
      </c>
    </row>
    <row r="2378" spans="1:25" ht="14.25" x14ac:dyDescent="0.2">
      <c r="A2378" s="18" t="str">
        <f t="shared" si="118"/>
        <v>Catalogo principalOPEN VALUE - CSP GOBIERNOCFQ7TTC0LH9J-0001</v>
      </c>
      <c r="B2378" s="18" t="str">
        <f t="shared" si="119"/>
        <v>CFQ7TTC0LH9J-0001OPEN VALUE - CSP GOBIERNO</v>
      </c>
      <c r="C2378"/>
      <c r="D2378" t="s">
        <v>122</v>
      </c>
      <c r="E2378" t="s">
        <v>4019</v>
      </c>
      <c r="F2378" s="37" t="s">
        <v>17</v>
      </c>
      <c r="G2378" s="18" t="s">
        <v>122</v>
      </c>
      <c r="H2378" s="18" t="s">
        <v>125</v>
      </c>
      <c r="I2378" s="37" t="s">
        <v>75</v>
      </c>
      <c r="J2378" t="s">
        <v>4020</v>
      </c>
      <c r="K2378" t="s">
        <v>28</v>
      </c>
      <c r="L2378" t="s">
        <v>90</v>
      </c>
      <c r="M2378" t="s">
        <v>74</v>
      </c>
      <c r="N2378" s="37" t="s">
        <v>75</v>
      </c>
      <c r="O2378" s="37" t="s">
        <v>75</v>
      </c>
      <c r="P2378" s="37" t="s">
        <v>75</v>
      </c>
      <c r="Q2378" t="s">
        <v>4019</v>
      </c>
      <c r="R2378" t="s">
        <v>76</v>
      </c>
      <c r="S2378" s="42">
        <v>2</v>
      </c>
      <c r="T2378" s="37">
        <v>1</v>
      </c>
      <c r="U2378" s="83">
        <v>1</v>
      </c>
      <c r="V2378" s="45">
        <f>SUMIF(ResumenCotizacion!$C:$C,E2378,ResumenCotizacion!$P:$P)</f>
        <v>0</v>
      </c>
      <c r="W2378" s="75">
        <f>IF(H2378="USD",S2378*SolCotizacion!$J$18,S2378)</f>
        <v>8254.94</v>
      </c>
      <c r="X2378" s="3">
        <f>ROUND(W2378/(1-VLOOKUP("Total porcentaje:",ResumenCotizacion!$F:$H,3,0)),2)</f>
        <v>8254.94</v>
      </c>
      <c r="Y2378" s="3">
        <f t="shared" si="120"/>
        <v>0</v>
      </c>
    </row>
    <row r="2379" spans="1:25" ht="14.25" x14ac:dyDescent="0.2">
      <c r="A2379" s="18" t="str">
        <f t="shared" si="118"/>
        <v>Catalogo principalOPEN VALUE - CSP GOBIERNOCFQ7TTC0LHT2-0001</v>
      </c>
      <c r="B2379" s="18" t="str">
        <f t="shared" si="119"/>
        <v>CFQ7TTC0LHT2-0001OPEN VALUE - CSP GOBIERNO</v>
      </c>
      <c r="C2379"/>
      <c r="D2379" t="s">
        <v>122</v>
      </c>
      <c r="E2379" t="s">
        <v>4021</v>
      </c>
      <c r="F2379" s="37" t="s">
        <v>17</v>
      </c>
      <c r="G2379" s="18" t="s">
        <v>122</v>
      </c>
      <c r="H2379" s="18" t="s">
        <v>125</v>
      </c>
      <c r="I2379" s="37" t="s">
        <v>75</v>
      </c>
      <c r="J2379" t="s">
        <v>4022</v>
      </c>
      <c r="K2379" t="s">
        <v>28</v>
      </c>
      <c r="L2379" t="s">
        <v>90</v>
      </c>
      <c r="M2379" t="s">
        <v>74</v>
      </c>
      <c r="N2379" s="37" t="s">
        <v>75</v>
      </c>
      <c r="O2379" s="37" t="s">
        <v>75</v>
      </c>
      <c r="P2379" s="37" t="s">
        <v>75</v>
      </c>
      <c r="Q2379" t="s">
        <v>4021</v>
      </c>
      <c r="R2379" t="s">
        <v>76</v>
      </c>
      <c r="S2379" s="42">
        <v>450</v>
      </c>
      <c r="T2379" s="37">
        <v>1</v>
      </c>
      <c r="U2379" s="83">
        <v>1</v>
      </c>
      <c r="V2379" s="45">
        <f>SUMIF(ResumenCotizacion!$C:$C,E2379,ResumenCotizacion!$P:$P)</f>
        <v>0</v>
      </c>
      <c r="W2379" s="75">
        <f>IF(H2379="USD",S2379*SolCotizacion!$J$18,S2379)</f>
        <v>1857361.5</v>
      </c>
      <c r="X2379" s="3">
        <f>ROUND(W2379/(1-VLOOKUP("Total porcentaje:",ResumenCotizacion!$F:$H,3,0)),2)</f>
        <v>1857361.5</v>
      </c>
      <c r="Y2379" s="3">
        <f t="shared" si="120"/>
        <v>0</v>
      </c>
    </row>
    <row r="2380" spans="1:25" ht="14.25" x14ac:dyDescent="0.2">
      <c r="A2380" s="18" t="str">
        <f t="shared" si="118"/>
        <v>Catalogo principalOPEN VALUE - CSP GOBIERNOCFQ7TTC0LH0V-0001</v>
      </c>
      <c r="B2380" s="18" t="str">
        <f t="shared" si="119"/>
        <v>CFQ7TTC0LH0V-0001OPEN VALUE - CSP GOBIERNO</v>
      </c>
      <c r="C2380"/>
      <c r="D2380" t="s">
        <v>122</v>
      </c>
      <c r="E2380" t="s">
        <v>4023</v>
      </c>
      <c r="F2380" s="37" t="s">
        <v>17</v>
      </c>
      <c r="G2380" s="18" t="s">
        <v>122</v>
      </c>
      <c r="H2380" s="18" t="s">
        <v>125</v>
      </c>
      <c r="I2380" s="37" t="s">
        <v>75</v>
      </c>
      <c r="J2380" t="s">
        <v>4024</v>
      </c>
      <c r="K2380" t="s">
        <v>28</v>
      </c>
      <c r="L2380" t="s">
        <v>90</v>
      </c>
      <c r="M2380" t="s">
        <v>74</v>
      </c>
      <c r="N2380" s="37" t="s">
        <v>75</v>
      </c>
      <c r="O2380" s="37" t="s">
        <v>75</v>
      </c>
      <c r="P2380" s="37" t="s">
        <v>75</v>
      </c>
      <c r="Q2380" t="s">
        <v>4023</v>
      </c>
      <c r="R2380" t="s">
        <v>76</v>
      </c>
      <c r="S2380" s="42">
        <v>8</v>
      </c>
      <c r="T2380" s="37">
        <v>1</v>
      </c>
      <c r="U2380" s="83">
        <v>1</v>
      </c>
      <c r="V2380" s="45">
        <f>SUMIF(ResumenCotizacion!$C:$C,E2380,ResumenCotizacion!$P:$P)</f>
        <v>0</v>
      </c>
      <c r="W2380" s="75">
        <f>IF(H2380="USD",S2380*SolCotizacion!$J$18,S2380)</f>
        <v>33019.760000000002</v>
      </c>
      <c r="X2380" s="3">
        <f>ROUND(W2380/(1-VLOOKUP("Total porcentaje:",ResumenCotizacion!$F:$H,3,0)),2)</f>
        <v>33019.760000000002</v>
      </c>
      <c r="Y2380" s="3">
        <f t="shared" si="120"/>
        <v>0</v>
      </c>
    </row>
    <row r="2381" spans="1:25" ht="14.25" x14ac:dyDescent="0.2">
      <c r="A2381" s="18" t="str">
        <f t="shared" si="118"/>
        <v>Catalogo principalOPEN VALUE - CSP GOBIERNOCFQ7TTC0LHRL-0002</v>
      </c>
      <c r="B2381" s="18" t="str">
        <f t="shared" si="119"/>
        <v>CFQ7TTC0LHRL-0002OPEN VALUE - CSP GOBIERNO</v>
      </c>
      <c r="C2381"/>
      <c r="D2381" t="s">
        <v>122</v>
      </c>
      <c r="E2381" t="s">
        <v>4025</v>
      </c>
      <c r="F2381" s="37" t="s">
        <v>17</v>
      </c>
      <c r="G2381" s="18" t="s">
        <v>122</v>
      </c>
      <c r="H2381" s="18" t="s">
        <v>125</v>
      </c>
      <c r="I2381" s="37" t="s">
        <v>75</v>
      </c>
      <c r="J2381" t="s">
        <v>4026</v>
      </c>
      <c r="K2381" t="s">
        <v>28</v>
      </c>
      <c r="L2381" t="s">
        <v>90</v>
      </c>
      <c r="M2381" t="s">
        <v>74</v>
      </c>
      <c r="N2381" s="37" t="s">
        <v>75</v>
      </c>
      <c r="O2381" s="37" t="s">
        <v>75</v>
      </c>
      <c r="P2381" s="37" t="s">
        <v>75</v>
      </c>
      <c r="Q2381" t="s">
        <v>4025</v>
      </c>
      <c r="R2381" t="s">
        <v>76</v>
      </c>
      <c r="S2381" s="42">
        <v>40</v>
      </c>
      <c r="T2381" s="37">
        <v>1</v>
      </c>
      <c r="U2381" s="83">
        <v>1</v>
      </c>
      <c r="V2381" s="45">
        <f>SUMIF(ResumenCotizacion!$C:$C,E2381,ResumenCotizacion!$P:$P)</f>
        <v>0</v>
      </c>
      <c r="W2381" s="75">
        <f>IF(H2381="USD",S2381*SolCotizacion!$J$18,S2381)</f>
        <v>165098.80000000002</v>
      </c>
      <c r="X2381" s="3">
        <f>ROUND(W2381/(1-VLOOKUP("Total porcentaje:",ResumenCotizacion!$F:$H,3,0)),2)</f>
        <v>165098.79999999999</v>
      </c>
      <c r="Y2381" s="3">
        <f t="shared" si="120"/>
        <v>0</v>
      </c>
    </row>
    <row r="2382" spans="1:25" ht="14.25" x14ac:dyDescent="0.2">
      <c r="A2382" s="18" t="str">
        <f t="shared" si="118"/>
        <v>Catalogo principalOPEN VALUE - CSP GOBIERNOCFQ7TTC0LHQ3-0001</v>
      </c>
      <c r="B2382" s="18" t="str">
        <f t="shared" si="119"/>
        <v>CFQ7TTC0LHQ3-0001OPEN VALUE - CSP GOBIERNO</v>
      </c>
      <c r="C2382"/>
      <c r="D2382" t="s">
        <v>122</v>
      </c>
      <c r="E2382" t="s">
        <v>4027</v>
      </c>
      <c r="F2382" s="37" t="s">
        <v>17</v>
      </c>
      <c r="G2382" s="18" t="s">
        <v>122</v>
      </c>
      <c r="H2382" s="18" t="s">
        <v>125</v>
      </c>
      <c r="I2382" s="37" t="s">
        <v>75</v>
      </c>
      <c r="J2382" t="s">
        <v>4028</v>
      </c>
      <c r="K2382" t="s">
        <v>28</v>
      </c>
      <c r="L2382" t="s">
        <v>90</v>
      </c>
      <c r="M2382" t="s">
        <v>74</v>
      </c>
      <c r="N2382" s="37" t="s">
        <v>75</v>
      </c>
      <c r="O2382" s="37" t="s">
        <v>75</v>
      </c>
      <c r="P2382" s="37" t="s">
        <v>75</v>
      </c>
      <c r="Q2382" t="s">
        <v>4027</v>
      </c>
      <c r="R2382" t="s">
        <v>76</v>
      </c>
      <c r="S2382" s="42">
        <v>2</v>
      </c>
      <c r="T2382" s="37">
        <v>1</v>
      </c>
      <c r="U2382" s="83">
        <v>1</v>
      </c>
      <c r="V2382" s="45">
        <f>SUMIF(ResumenCotizacion!$C:$C,E2382,ResumenCotizacion!$P:$P)</f>
        <v>0</v>
      </c>
      <c r="W2382" s="75">
        <f>IF(H2382="USD",S2382*SolCotizacion!$J$18,S2382)</f>
        <v>8254.94</v>
      </c>
      <c r="X2382" s="3">
        <f>ROUND(W2382/(1-VLOOKUP("Total porcentaje:",ResumenCotizacion!$F:$H,3,0)),2)</f>
        <v>8254.94</v>
      </c>
      <c r="Y2382" s="3">
        <f t="shared" si="120"/>
        <v>0</v>
      </c>
    </row>
    <row r="2383" spans="1:25" ht="14.25" x14ac:dyDescent="0.2">
      <c r="A2383" s="18" t="str">
        <f t="shared" si="118"/>
        <v>Catalogo principalOPEN VALUE - CSP GOBIERNOCFQ7TTC0HBSL-0001</v>
      </c>
      <c r="B2383" s="18" t="str">
        <f t="shared" si="119"/>
        <v>CFQ7TTC0HBSL-0001OPEN VALUE - CSP GOBIERNO</v>
      </c>
      <c r="C2383"/>
      <c r="D2383" t="s">
        <v>122</v>
      </c>
      <c r="E2383" t="s">
        <v>4029</v>
      </c>
      <c r="F2383" s="37" t="s">
        <v>17</v>
      </c>
      <c r="G2383" s="18" t="s">
        <v>122</v>
      </c>
      <c r="H2383" s="18" t="s">
        <v>125</v>
      </c>
      <c r="I2383" s="37" t="s">
        <v>75</v>
      </c>
      <c r="J2383" t="s">
        <v>4030</v>
      </c>
      <c r="K2383" t="s">
        <v>28</v>
      </c>
      <c r="L2383" t="s">
        <v>90</v>
      </c>
      <c r="M2383" t="s">
        <v>74</v>
      </c>
      <c r="N2383" s="37" t="s">
        <v>75</v>
      </c>
      <c r="O2383" s="37" t="s">
        <v>75</v>
      </c>
      <c r="P2383" s="37" t="s">
        <v>75</v>
      </c>
      <c r="Q2383" t="s">
        <v>4029</v>
      </c>
      <c r="R2383" t="s">
        <v>76</v>
      </c>
      <c r="S2383" s="42">
        <v>10</v>
      </c>
      <c r="T2383" s="37">
        <v>1</v>
      </c>
      <c r="U2383" s="83">
        <v>1</v>
      </c>
      <c r="V2383" s="45">
        <f>SUMIF(ResumenCotizacion!$C:$C,E2383,ResumenCotizacion!$P:$P)</f>
        <v>0</v>
      </c>
      <c r="W2383" s="75">
        <f>IF(H2383="USD",S2383*SolCotizacion!$J$18,S2383)</f>
        <v>41274.700000000004</v>
      </c>
      <c r="X2383" s="3">
        <f>ROUND(W2383/(1-VLOOKUP("Total porcentaje:",ResumenCotizacion!$F:$H,3,0)),2)</f>
        <v>41274.699999999997</v>
      </c>
      <c r="Y2383" s="3">
        <f t="shared" si="120"/>
        <v>0</v>
      </c>
    </row>
    <row r="2384" spans="1:25" ht="14.25" x14ac:dyDescent="0.2">
      <c r="A2384" s="18" t="str">
        <f t="shared" si="118"/>
        <v>Catalogo principalOPEN VALUE - CSP GOBIERNOCFQ7TTC0LHXR-0001</v>
      </c>
      <c r="B2384" s="18" t="str">
        <f t="shared" si="119"/>
        <v>CFQ7TTC0LHXR-0001OPEN VALUE - CSP GOBIERNO</v>
      </c>
      <c r="C2384"/>
      <c r="D2384" t="s">
        <v>122</v>
      </c>
      <c r="E2384" t="s">
        <v>4031</v>
      </c>
      <c r="F2384" s="37" t="s">
        <v>17</v>
      </c>
      <c r="G2384" s="18" t="s">
        <v>122</v>
      </c>
      <c r="H2384" s="18" t="s">
        <v>125</v>
      </c>
      <c r="I2384" s="37" t="s">
        <v>75</v>
      </c>
      <c r="J2384" t="s">
        <v>4032</v>
      </c>
      <c r="K2384" t="s">
        <v>28</v>
      </c>
      <c r="L2384" t="s">
        <v>90</v>
      </c>
      <c r="M2384" t="s">
        <v>74</v>
      </c>
      <c r="N2384" s="37" t="s">
        <v>75</v>
      </c>
      <c r="O2384" s="37" t="s">
        <v>75</v>
      </c>
      <c r="P2384" s="37" t="s">
        <v>75</v>
      </c>
      <c r="Q2384" t="s">
        <v>4031</v>
      </c>
      <c r="R2384" t="s">
        <v>76</v>
      </c>
      <c r="S2384" s="42">
        <v>500</v>
      </c>
      <c r="T2384" s="37">
        <v>1</v>
      </c>
      <c r="U2384" s="83">
        <v>1</v>
      </c>
      <c r="V2384" s="45">
        <f>SUMIF(ResumenCotizacion!$C:$C,E2384,ResumenCotizacion!$P:$P)</f>
        <v>0</v>
      </c>
      <c r="W2384" s="75">
        <f>IF(H2384="USD",S2384*SolCotizacion!$J$18,S2384)</f>
        <v>2063735.0000000002</v>
      </c>
      <c r="X2384" s="3">
        <f>ROUND(W2384/(1-VLOOKUP("Total porcentaje:",ResumenCotizacion!$F:$H,3,0)),2)</f>
        <v>2063735</v>
      </c>
      <c r="Y2384" s="3">
        <f t="shared" si="120"/>
        <v>0</v>
      </c>
    </row>
    <row r="2385" spans="1:25" ht="14.25" x14ac:dyDescent="0.2">
      <c r="A2385" s="18" t="str">
        <f t="shared" si="118"/>
        <v>Catalogo principalOPEN VALUE - CSP GOBIERNOCFQ7TTC0LHWJ-0001</v>
      </c>
      <c r="B2385" s="18" t="str">
        <f t="shared" si="119"/>
        <v>CFQ7TTC0LHWJ-0001OPEN VALUE - CSP GOBIERNO</v>
      </c>
      <c r="C2385"/>
      <c r="D2385" t="s">
        <v>122</v>
      </c>
      <c r="E2385" t="s">
        <v>4033</v>
      </c>
      <c r="F2385" s="37" t="s">
        <v>17</v>
      </c>
      <c r="G2385" s="18" t="s">
        <v>122</v>
      </c>
      <c r="H2385" s="18" t="s">
        <v>125</v>
      </c>
      <c r="I2385" s="37" t="s">
        <v>75</v>
      </c>
      <c r="J2385" t="s">
        <v>4034</v>
      </c>
      <c r="K2385" t="s">
        <v>28</v>
      </c>
      <c r="L2385" t="s">
        <v>90</v>
      </c>
      <c r="M2385" t="s">
        <v>74</v>
      </c>
      <c r="N2385" s="37" t="s">
        <v>75</v>
      </c>
      <c r="O2385" s="37" t="s">
        <v>75</v>
      </c>
      <c r="P2385" s="37" t="s">
        <v>75</v>
      </c>
      <c r="Q2385" t="s">
        <v>4033</v>
      </c>
      <c r="R2385" t="s">
        <v>76</v>
      </c>
      <c r="S2385" s="42">
        <v>100</v>
      </c>
      <c r="T2385" s="37">
        <v>1</v>
      </c>
      <c r="U2385" s="83">
        <v>1</v>
      </c>
      <c r="V2385" s="45">
        <f>SUMIF(ResumenCotizacion!$C:$C,E2385,ResumenCotizacion!$P:$P)</f>
        <v>0</v>
      </c>
      <c r="W2385" s="75">
        <f>IF(H2385="USD",S2385*SolCotizacion!$J$18,S2385)</f>
        <v>412747</v>
      </c>
      <c r="X2385" s="3">
        <f>ROUND(W2385/(1-VLOOKUP("Total porcentaje:",ResumenCotizacion!$F:$H,3,0)),2)</f>
        <v>412747</v>
      </c>
      <c r="Y2385" s="3">
        <f t="shared" si="120"/>
        <v>0</v>
      </c>
    </row>
    <row r="2386" spans="1:25" ht="14.25" x14ac:dyDescent="0.2">
      <c r="A2386" s="18" t="str">
        <f t="shared" si="118"/>
        <v>Catalogo principalOPEN VALUE - CSP GOBIERNOCFQ7TTC0HD7P-0001</v>
      </c>
      <c r="B2386" s="18" t="str">
        <f t="shared" si="119"/>
        <v>CFQ7TTC0HD7P-0001OPEN VALUE - CSP GOBIERNO</v>
      </c>
      <c r="C2386"/>
      <c r="D2386" t="s">
        <v>122</v>
      </c>
      <c r="E2386" t="s">
        <v>4035</v>
      </c>
      <c r="F2386" s="37" t="s">
        <v>17</v>
      </c>
      <c r="G2386" s="18" t="s">
        <v>122</v>
      </c>
      <c r="H2386" s="18" t="s">
        <v>125</v>
      </c>
      <c r="I2386" s="37" t="s">
        <v>75</v>
      </c>
      <c r="J2386" t="s">
        <v>4036</v>
      </c>
      <c r="K2386" t="s">
        <v>28</v>
      </c>
      <c r="L2386" t="s">
        <v>90</v>
      </c>
      <c r="M2386" t="s">
        <v>74</v>
      </c>
      <c r="N2386" s="37" t="s">
        <v>75</v>
      </c>
      <c r="O2386" s="37" t="s">
        <v>75</v>
      </c>
      <c r="P2386" s="37" t="s">
        <v>75</v>
      </c>
      <c r="Q2386" t="s">
        <v>4035</v>
      </c>
      <c r="R2386" t="s">
        <v>76</v>
      </c>
      <c r="S2386" s="42">
        <v>500</v>
      </c>
      <c r="T2386" s="37">
        <v>1</v>
      </c>
      <c r="U2386" s="83">
        <v>1</v>
      </c>
      <c r="V2386" s="45">
        <f>SUMIF(ResumenCotizacion!$C:$C,E2386,ResumenCotizacion!$P:$P)</f>
        <v>0</v>
      </c>
      <c r="W2386" s="75">
        <f>IF(H2386="USD",S2386*SolCotizacion!$J$18,S2386)</f>
        <v>2063735.0000000002</v>
      </c>
      <c r="X2386" s="3">
        <f>ROUND(W2386/(1-VLOOKUP("Total porcentaje:",ResumenCotizacion!$F:$H,3,0)),2)</f>
        <v>2063735</v>
      </c>
      <c r="Y2386" s="3">
        <f t="shared" si="120"/>
        <v>0</v>
      </c>
    </row>
    <row r="2387" spans="1:25" ht="14.25" x14ac:dyDescent="0.2">
      <c r="A2387" s="18" t="str">
        <f t="shared" si="118"/>
        <v>Catalogo principalOPEN VALUE - CSP GOBIERNOCFQ7TTC0HD3R-0001</v>
      </c>
      <c r="B2387" s="18" t="str">
        <f t="shared" si="119"/>
        <v>CFQ7TTC0HD3R-0001OPEN VALUE - CSP GOBIERNO</v>
      </c>
      <c r="C2387"/>
      <c r="D2387" t="s">
        <v>122</v>
      </c>
      <c r="E2387" t="s">
        <v>4037</v>
      </c>
      <c r="F2387" s="37" t="s">
        <v>17</v>
      </c>
      <c r="G2387" s="18" t="s">
        <v>122</v>
      </c>
      <c r="H2387" s="18" t="s">
        <v>125</v>
      </c>
      <c r="I2387" s="37" t="s">
        <v>75</v>
      </c>
      <c r="J2387" t="s">
        <v>4038</v>
      </c>
      <c r="K2387" t="s">
        <v>28</v>
      </c>
      <c r="L2387" t="s">
        <v>90</v>
      </c>
      <c r="M2387" t="s">
        <v>74</v>
      </c>
      <c r="N2387" s="37" t="s">
        <v>75</v>
      </c>
      <c r="O2387" s="37" t="s">
        <v>75</v>
      </c>
      <c r="P2387" s="37" t="s">
        <v>75</v>
      </c>
      <c r="Q2387" t="s">
        <v>4037</v>
      </c>
      <c r="R2387" t="s">
        <v>76</v>
      </c>
      <c r="S2387" s="42">
        <v>10</v>
      </c>
      <c r="T2387" s="37">
        <v>1</v>
      </c>
      <c r="U2387" s="83">
        <v>1</v>
      </c>
      <c r="V2387" s="45">
        <f>SUMIF(ResumenCotizacion!$C:$C,E2387,ResumenCotizacion!$P:$P)</f>
        <v>0</v>
      </c>
      <c r="W2387" s="75">
        <f>IF(H2387="USD",S2387*SolCotizacion!$J$18,S2387)</f>
        <v>41274.700000000004</v>
      </c>
      <c r="X2387" s="3">
        <f>ROUND(W2387/(1-VLOOKUP("Total porcentaje:",ResumenCotizacion!$F:$H,3,0)),2)</f>
        <v>41274.699999999997</v>
      </c>
      <c r="Y2387" s="3">
        <f t="shared" si="120"/>
        <v>0</v>
      </c>
    </row>
    <row r="2388" spans="1:25" ht="14.25" x14ac:dyDescent="0.2">
      <c r="A2388" s="18" t="str">
        <f t="shared" si="118"/>
        <v>Catalogo principalOPEN VALUE - CSP GOBIERNOCFQ7TTC0HD3R-0003</v>
      </c>
      <c r="B2388" s="18" t="str">
        <f t="shared" si="119"/>
        <v>CFQ7TTC0HD3R-0003OPEN VALUE - CSP GOBIERNO</v>
      </c>
      <c r="C2388"/>
      <c r="D2388" t="s">
        <v>122</v>
      </c>
      <c r="E2388" t="s">
        <v>4039</v>
      </c>
      <c r="F2388" s="37" t="s">
        <v>17</v>
      </c>
      <c r="G2388" s="18" t="s">
        <v>122</v>
      </c>
      <c r="H2388" s="18" t="s">
        <v>125</v>
      </c>
      <c r="I2388" s="37" t="s">
        <v>75</v>
      </c>
      <c r="J2388" t="s">
        <v>4040</v>
      </c>
      <c r="K2388" t="s">
        <v>28</v>
      </c>
      <c r="L2388" t="s">
        <v>90</v>
      </c>
      <c r="M2388" t="s">
        <v>74</v>
      </c>
      <c r="N2388" s="37" t="s">
        <v>75</v>
      </c>
      <c r="O2388" s="37" t="s">
        <v>75</v>
      </c>
      <c r="P2388" s="37" t="s">
        <v>75</v>
      </c>
      <c r="Q2388" t="s">
        <v>4039</v>
      </c>
      <c r="R2388" t="s">
        <v>76</v>
      </c>
      <c r="S2388" s="42">
        <v>5</v>
      </c>
      <c r="T2388" s="37">
        <v>1</v>
      </c>
      <c r="U2388" s="83">
        <v>1</v>
      </c>
      <c r="V2388" s="45">
        <f>SUMIF(ResumenCotizacion!$C:$C,E2388,ResumenCotizacion!$P:$P)</f>
        <v>0</v>
      </c>
      <c r="W2388" s="75">
        <f>IF(H2388="USD",S2388*SolCotizacion!$J$18,S2388)</f>
        <v>20637.350000000002</v>
      </c>
      <c r="X2388" s="3">
        <f>ROUND(W2388/(1-VLOOKUP("Total porcentaje:",ResumenCotizacion!$F:$H,3,0)),2)</f>
        <v>20637.349999999999</v>
      </c>
      <c r="Y2388" s="3">
        <f t="shared" si="120"/>
        <v>0</v>
      </c>
    </row>
    <row r="2389" spans="1:25" ht="14.25" x14ac:dyDescent="0.2">
      <c r="A2389" s="18" t="str">
        <f t="shared" si="118"/>
        <v>Catalogo principalOPEN VALUE - CSP GOBIERNOCFQ7TTC0HD3R-0002</v>
      </c>
      <c r="B2389" s="18" t="str">
        <f t="shared" si="119"/>
        <v>CFQ7TTC0HD3R-0002OPEN VALUE - CSP GOBIERNO</v>
      </c>
      <c r="C2389"/>
      <c r="D2389" t="s">
        <v>122</v>
      </c>
      <c r="E2389" t="s">
        <v>4041</v>
      </c>
      <c r="F2389" s="37" t="s">
        <v>17</v>
      </c>
      <c r="G2389" s="18" t="s">
        <v>122</v>
      </c>
      <c r="H2389" s="18" t="s">
        <v>125</v>
      </c>
      <c r="I2389" s="37" t="s">
        <v>75</v>
      </c>
      <c r="J2389" t="s">
        <v>4042</v>
      </c>
      <c r="K2389" t="s">
        <v>28</v>
      </c>
      <c r="L2389" t="s">
        <v>90</v>
      </c>
      <c r="M2389" t="s">
        <v>74</v>
      </c>
      <c r="N2389" s="37" t="s">
        <v>75</v>
      </c>
      <c r="O2389" s="37" t="s">
        <v>75</v>
      </c>
      <c r="P2389" s="37" t="s">
        <v>75</v>
      </c>
      <c r="Q2389" t="s">
        <v>4041</v>
      </c>
      <c r="R2389" t="s">
        <v>76</v>
      </c>
      <c r="S2389" s="42">
        <v>500</v>
      </c>
      <c r="T2389" s="37">
        <v>1</v>
      </c>
      <c r="U2389" s="83">
        <v>1</v>
      </c>
      <c r="V2389" s="45">
        <f>SUMIF(ResumenCotizacion!$C:$C,E2389,ResumenCotizacion!$P:$P)</f>
        <v>0</v>
      </c>
      <c r="W2389" s="75">
        <f>IF(H2389="USD",S2389*SolCotizacion!$J$18,S2389)</f>
        <v>2063735.0000000002</v>
      </c>
      <c r="X2389" s="3">
        <f>ROUND(W2389/(1-VLOOKUP("Total porcentaje:",ResumenCotizacion!$F:$H,3,0)),2)</f>
        <v>2063735</v>
      </c>
      <c r="Y2389" s="3">
        <f t="shared" si="120"/>
        <v>0</v>
      </c>
    </row>
    <row r="2390" spans="1:25" ht="14.25" x14ac:dyDescent="0.2">
      <c r="A2390" s="18" t="str">
        <f t="shared" si="118"/>
        <v>Catalogo principalOPEN VALUE - CSP GOBIERNOCFQ7TTC0LH3F-0002</v>
      </c>
      <c r="B2390" s="18" t="str">
        <f t="shared" si="119"/>
        <v>CFQ7TTC0LH3F-0002OPEN VALUE - CSP GOBIERNO</v>
      </c>
      <c r="C2390"/>
      <c r="D2390" t="s">
        <v>122</v>
      </c>
      <c r="E2390" t="s">
        <v>4043</v>
      </c>
      <c r="F2390" s="37" t="s">
        <v>17</v>
      </c>
      <c r="G2390" s="18" t="s">
        <v>122</v>
      </c>
      <c r="H2390" s="18" t="s">
        <v>125</v>
      </c>
      <c r="I2390" s="37" t="s">
        <v>75</v>
      </c>
      <c r="J2390" t="s">
        <v>4044</v>
      </c>
      <c r="K2390" t="s">
        <v>28</v>
      </c>
      <c r="L2390" t="s">
        <v>90</v>
      </c>
      <c r="M2390" t="s">
        <v>74</v>
      </c>
      <c r="N2390" s="37" t="s">
        <v>75</v>
      </c>
      <c r="O2390" s="37" t="s">
        <v>75</v>
      </c>
      <c r="P2390" s="37" t="s">
        <v>75</v>
      </c>
      <c r="Q2390" t="s">
        <v>4043</v>
      </c>
      <c r="R2390" t="s">
        <v>76</v>
      </c>
      <c r="S2390" s="42">
        <v>40</v>
      </c>
      <c r="T2390" s="37">
        <v>1</v>
      </c>
      <c r="U2390" s="83">
        <v>1</v>
      </c>
      <c r="V2390" s="45">
        <f>SUMIF(ResumenCotizacion!$C:$C,E2390,ResumenCotizacion!$P:$P)</f>
        <v>0</v>
      </c>
      <c r="W2390" s="75">
        <f>IF(H2390="USD",S2390*SolCotizacion!$J$18,S2390)</f>
        <v>165098.80000000002</v>
      </c>
      <c r="X2390" s="3">
        <f>ROUND(W2390/(1-VLOOKUP("Total porcentaje:",ResumenCotizacion!$F:$H,3,0)),2)</f>
        <v>165098.79999999999</v>
      </c>
      <c r="Y2390" s="3">
        <f t="shared" si="120"/>
        <v>0</v>
      </c>
    </row>
    <row r="2391" spans="1:25" ht="14.25" x14ac:dyDescent="0.2">
      <c r="A2391" s="18" t="str">
        <f t="shared" si="118"/>
        <v>Catalogo principalOPEN VALUE - CSP GOBIERNOCFQ7TTC0LH34-0001</v>
      </c>
      <c r="B2391" s="18" t="str">
        <f t="shared" si="119"/>
        <v>CFQ7TTC0LH34-0001OPEN VALUE - CSP GOBIERNO</v>
      </c>
      <c r="C2391"/>
      <c r="D2391" t="s">
        <v>122</v>
      </c>
      <c r="E2391" t="s">
        <v>4045</v>
      </c>
      <c r="F2391" s="37" t="s">
        <v>17</v>
      </c>
      <c r="G2391" s="18" t="s">
        <v>122</v>
      </c>
      <c r="H2391" s="18" t="s">
        <v>125</v>
      </c>
      <c r="I2391" s="37" t="s">
        <v>75</v>
      </c>
      <c r="J2391" t="s">
        <v>4046</v>
      </c>
      <c r="K2391" t="s">
        <v>28</v>
      </c>
      <c r="L2391" t="s">
        <v>90</v>
      </c>
      <c r="M2391" t="s">
        <v>74</v>
      </c>
      <c r="N2391" s="37" t="s">
        <v>75</v>
      </c>
      <c r="O2391" s="37" t="s">
        <v>75</v>
      </c>
      <c r="P2391" s="37" t="s">
        <v>75</v>
      </c>
      <c r="Q2391" t="s">
        <v>4045</v>
      </c>
      <c r="R2391" t="s">
        <v>76</v>
      </c>
      <c r="S2391" s="42">
        <v>70</v>
      </c>
      <c r="T2391" s="37">
        <v>1</v>
      </c>
      <c r="U2391" s="83">
        <v>1</v>
      </c>
      <c r="V2391" s="45">
        <f>SUMIF(ResumenCotizacion!$C:$C,E2391,ResumenCotizacion!$P:$P)</f>
        <v>0</v>
      </c>
      <c r="W2391" s="75">
        <f>IF(H2391="USD",S2391*SolCotizacion!$J$18,S2391)</f>
        <v>288922.90000000002</v>
      </c>
      <c r="X2391" s="3">
        <f>ROUND(W2391/(1-VLOOKUP("Total porcentaje:",ResumenCotizacion!$F:$H,3,0)),2)</f>
        <v>288922.90000000002</v>
      </c>
      <c r="Y2391" s="3">
        <f t="shared" si="120"/>
        <v>0</v>
      </c>
    </row>
    <row r="2392" spans="1:25" ht="14.25" x14ac:dyDescent="0.2">
      <c r="A2392" s="18" t="str">
        <f t="shared" si="118"/>
        <v>Catalogo principalOPEN VALUE - CSP GOBIERNOCFQ7TTC0LH33-0001</v>
      </c>
      <c r="B2392" s="18" t="str">
        <f t="shared" si="119"/>
        <v>CFQ7TTC0LH33-0001OPEN VALUE - CSP GOBIERNO</v>
      </c>
      <c r="C2392"/>
      <c r="D2392" t="s">
        <v>122</v>
      </c>
      <c r="E2392" t="s">
        <v>4047</v>
      </c>
      <c r="F2392" s="37" t="s">
        <v>17</v>
      </c>
      <c r="G2392" s="18" t="s">
        <v>122</v>
      </c>
      <c r="H2392" s="18" t="s">
        <v>125</v>
      </c>
      <c r="I2392" s="37" t="s">
        <v>75</v>
      </c>
      <c r="J2392" t="s">
        <v>4048</v>
      </c>
      <c r="K2392" t="s">
        <v>28</v>
      </c>
      <c r="L2392" t="s">
        <v>90</v>
      </c>
      <c r="M2392" t="s">
        <v>74</v>
      </c>
      <c r="N2392" s="37" t="s">
        <v>75</v>
      </c>
      <c r="O2392" s="37" t="s">
        <v>75</v>
      </c>
      <c r="P2392" s="37" t="s">
        <v>75</v>
      </c>
      <c r="Q2392" t="s">
        <v>4047</v>
      </c>
      <c r="R2392" t="s">
        <v>76</v>
      </c>
      <c r="S2392" s="42">
        <v>0</v>
      </c>
      <c r="T2392" s="37">
        <v>1</v>
      </c>
      <c r="U2392" s="83">
        <v>1</v>
      </c>
      <c r="V2392" s="45">
        <f>SUMIF(ResumenCotizacion!$C:$C,E2392,ResumenCotizacion!$P:$P)</f>
        <v>0</v>
      </c>
      <c r="W2392" s="75">
        <f>IF(H2392="USD",S2392*SolCotizacion!$J$18,S2392)</f>
        <v>0</v>
      </c>
      <c r="X2392" s="3">
        <f>ROUND(W2392/(1-VLOOKUP("Total porcentaje:",ResumenCotizacion!$F:$H,3,0)),2)</f>
        <v>0</v>
      </c>
      <c r="Y2392" s="3">
        <f t="shared" si="120"/>
        <v>0</v>
      </c>
    </row>
    <row r="2393" spans="1:25" ht="14.25" x14ac:dyDescent="0.2">
      <c r="A2393" s="18" t="str">
        <f t="shared" si="118"/>
        <v>Catalogo principalOPEN VALUE - CSP GOBIERNOCFQ7TTC0LH38-0001</v>
      </c>
      <c r="B2393" s="18" t="str">
        <f t="shared" si="119"/>
        <v>CFQ7TTC0LH38-0001OPEN VALUE - CSP GOBIERNO</v>
      </c>
      <c r="C2393"/>
      <c r="D2393" t="s">
        <v>122</v>
      </c>
      <c r="E2393" t="s">
        <v>4049</v>
      </c>
      <c r="F2393" s="37" t="s">
        <v>17</v>
      </c>
      <c r="G2393" s="18" t="s">
        <v>122</v>
      </c>
      <c r="H2393" s="18" t="s">
        <v>125</v>
      </c>
      <c r="I2393" s="37" t="s">
        <v>75</v>
      </c>
      <c r="J2393" t="s">
        <v>4050</v>
      </c>
      <c r="K2393" t="s">
        <v>28</v>
      </c>
      <c r="L2393" t="s">
        <v>90</v>
      </c>
      <c r="M2393" t="s">
        <v>74</v>
      </c>
      <c r="N2393" s="37" t="s">
        <v>75</v>
      </c>
      <c r="O2393" s="37" t="s">
        <v>75</v>
      </c>
      <c r="P2393" s="37" t="s">
        <v>75</v>
      </c>
      <c r="Q2393" t="s">
        <v>4049</v>
      </c>
      <c r="R2393" t="s">
        <v>76</v>
      </c>
      <c r="S2393" s="42">
        <v>100</v>
      </c>
      <c r="T2393" s="37">
        <v>1</v>
      </c>
      <c r="U2393" s="83">
        <v>1</v>
      </c>
      <c r="V2393" s="45">
        <f>SUMIF(ResumenCotizacion!$C:$C,E2393,ResumenCotizacion!$P:$P)</f>
        <v>0</v>
      </c>
      <c r="W2393" s="75">
        <f>IF(H2393="USD",S2393*SolCotizacion!$J$18,S2393)</f>
        <v>412747</v>
      </c>
      <c r="X2393" s="3">
        <f>ROUND(W2393/(1-VLOOKUP("Total porcentaje:",ResumenCotizacion!$F:$H,3,0)),2)</f>
        <v>412747</v>
      </c>
      <c r="Y2393" s="3">
        <f t="shared" si="120"/>
        <v>0</v>
      </c>
    </row>
    <row r="2394" spans="1:25" ht="14.25" x14ac:dyDescent="0.2">
      <c r="A2394" s="18" t="str">
        <f t="shared" si="118"/>
        <v>Catalogo principalOPEN VALUE - CSP GOBIERNOCFQ7TTC0LH39-0002</v>
      </c>
      <c r="B2394" s="18" t="str">
        <f t="shared" si="119"/>
        <v>CFQ7TTC0LH39-0002OPEN VALUE - CSP GOBIERNO</v>
      </c>
      <c r="C2394"/>
      <c r="D2394" t="s">
        <v>122</v>
      </c>
      <c r="E2394" t="s">
        <v>4051</v>
      </c>
      <c r="F2394" s="37" t="s">
        <v>17</v>
      </c>
      <c r="G2394" s="18" t="s">
        <v>122</v>
      </c>
      <c r="H2394" s="18" t="s">
        <v>125</v>
      </c>
      <c r="I2394" s="37" t="s">
        <v>75</v>
      </c>
      <c r="J2394" t="s">
        <v>4052</v>
      </c>
      <c r="K2394" t="s">
        <v>28</v>
      </c>
      <c r="L2394" t="s">
        <v>90</v>
      </c>
      <c r="M2394" t="s">
        <v>74</v>
      </c>
      <c r="N2394" s="37" t="s">
        <v>75</v>
      </c>
      <c r="O2394" s="37" t="s">
        <v>75</v>
      </c>
      <c r="P2394" s="37" t="s">
        <v>75</v>
      </c>
      <c r="Q2394" t="s">
        <v>4051</v>
      </c>
      <c r="R2394" t="s">
        <v>76</v>
      </c>
      <c r="S2394" s="42">
        <v>8</v>
      </c>
      <c r="T2394" s="37">
        <v>1</v>
      </c>
      <c r="U2394" s="83">
        <v>1</v>
      </c>
      <c r="V2394" s="45">
        <f>SUMIF(ResumenCotizacion!$C:$C,E2394,ResumenCotizacion!$P:$P)</f>
        <v>0</v>
      </c>
      <c r="W2394" s="75">
        <f>IF(H2394="USD",S2394*SolCotizacion!$J$18,S2394)</f>
        <v>33019.760000000002</v>
      </c>
      <c r="X2394" s="3">
        <f>ROUND(W2394/(1-VLOOKUP("Total porcentaje:",ResumenCotizacion!$F:$H,3,0)),2)</f>
        <v>33019.760000000002</v>
      </c>
      <c r="Y2394" s="3">
        <f t="shared" si="120"/>
        <v>0</v>
      </c>
    </row>
    <row r="2395" spans="1:25" ht="14.25" x14ac:dyDescent="0.2">
      <c r="A2395" s="18" t="str">
        <f t="shared" si="118"/>
        <v>Catalogo principalOPEN VALUE - CSP GOBIERNOCFQ7TTC0LH2Z-0002</v>
      </c>
      <c r="B2395" s="18" t="str">
        <f t="shared" si="119"/>
        <v>CFQ7TTC0LH2Z-0002OPEN VALUE - CSP GOBIERNO</v>
      </c>
      <c r="C2395"/>
      <c r="D2395" t="s">
        <v>122</v>
      </c>
      <c r="E2395" t="s">
        <v>4053</v>
      </c>
      <c r="F2395" s="37" t="s">
        <v>17</v>
      </c>
      <c r="G2395" s="18" t="s">
        <v>122</v>
      </c>
      <c r="H2395" s="18" t="s">
        <v>125</v>
      </c>
      <c r="I2395" s="37" t="s">
        <v>75</v>
      </c>
      <c r="J2395" t="s">
        <v>4054</v>
      </c>
      <c r="K2395" t="s">
        <v>28</v>
      </c>
      <c r="L2395" t="s">
        <v>90</v>
      </c>
      <c r="M2395" t="s">
        <v>74</v>
      </c>
      <c r="N2395" s="37" t="s">
        <v>75</v>
      </c>
      <c r="O2395" s="37" t="s">
        <v>75</v>
      </c>
      <c r="P2395" s="37" t="s">
        <v>75</v>
      </c>
      <c r="Q2395" t="s">
        <v>4053</v>
      </c>
      <c r="R2395" t="s">
        <v>76</v>
      </c>
      <c r="S2395" s="42">
        <v>180</v>
      </c>
      <c r="T2395" s="37">
        <v>1</v>
      </c>
      <c r="U2395" s="83">
        <v>1</v>
      </c>
      <c r="V2395" s="45">
        <f>SUMIF(ResumenCotizacion!$C:$C,E2395,ResumenCotizacion!$P:$P)</f>
        <v>0</v>
      </c>
      <c r="W2395" s="75">
        <f>IF(H2395="USD",S2395*SolCotizacion!$J$18,S2395)</f>
        <v>742944.60000000009</v>
      </c>
      <c r="X2395" s="3">
        <f>ROUND(W2395/(1-VLOOKUP("Total porcentaje:",ResumenCotizacion!$F:$H,3,0)),2)</f>
        <v>742944.6</v>
      </c>
      <c r="Y2395" s="3">
        <f t="shared" si="120"/>
        <v>0</v>
      </c>
    </row>
    <row r="2396" spans="1:25" ht="14.25" x14ac:dyDescent="0.2">
      <c r="A2396" s="18" t="str">
        <f t="shared" si="118"/>
        <v>Catalogo principalOPEN VALUE - CSP GOBIERNOCFQ7TTC0LH2Z-0001</v>
      </c>
      <c r="B2396" s="18" t="str">
        <f t="shared" si="119"/>
        <v>CFQ7TTC0LH2Z-0001OPEN VALUE - CSP GOBIERNO</v>
      </c>
      <c r="C2396"/>
      <c r="D2396" t="s">
        <v>122</v>
      </c>
      <c r="E2396" t="s">
        <v>4055</v>
      </c>
      <c r="F2396" s="37" t="s">
        <v>17</v>
      </c>
      <c r="G2396" s="18" t="s">
        <v>122</v>
      </c>
      <c r="H2396" s="18" t="s">
        <v>125</v>
      </c>
      <c r="I2396" s="37" t="s">
        <v>75</v>
      </c>
      <c r="J2396" t="s">
        <v>4056</v>
      </c>
      <c r="K2396" t="s">
        <v>28</v>
      </c>
      <c r="L2396" t="s">
        <v>90</v>
      </c>
      <c r="M2396" t="s">
        <v>74</v>
      </c>
      <c r="N2396" s="37" t="s">
        <v>75</v>
      </c>
      <c r="O2396" s="37" t="s">
        <v>75</v>
      </c>
      <c r="P2396" s="37" t="s">
        <v>75</v>
      </c>
      <c r="Q2396" t="s">
        <v>4055</v>
      </c>
      <c r="R2396" t="s">
        <v>76</v>
      </c>
      <c r="S2396" s="42">
        <v>30</v>
      </c>
      <c r="T2396" s="37">
        <v>1</v>
      </c>
      <c r="U2396" s="83">
        <v>1</v>
      </c>
      <c r="V2396" s="45">
        <f>SUMIF(ResumenCotizacion!$C:$C,E2396,ResumenCotizacion!$P:$P)</f>
        <v>0</v>
      </c>
      <c r="W2396" s="75">
        <f>IF(H2396="USD",S2396*SolCotizacion!$J$18,S2396)</f>
        <v>123824.1</v>
      </c>
      <c r="X2396" s="3">
        <f>ROUND(W2396/(1-VLOOKUP("Total porcentaje:",ResumenCotizacion!$F:$H,3,0)),2)</f>
        <v>123824.1</v>
      </c>
      <c r="Y2396" s="3">
        <f t="shared" si="120"/>
        <v>0</v>
      </c>
    </row>
    <row r="2397" spans="1:25" ht="14.25" x14ac:dyDescent="0.2">
      <c r="A2397" s="18" t="str">
        <f t="shared" si="118"/>
        <v>Catalogo principalOPEN VALUE - CSP GOBIERNOCFQ7TTC0HM0T-0012</v>
      </c>
      <c r="B2397" s="18" t="str">
        <f t="shared" si="119"/>
        <v>CFQ7TTC0HM0T-0012OPEN VALUE - CSP GOBIERNO</v>
      </c>
      <c r="C2397"/>
      <c r="D2397" t="s">
        <v>122</v>
      </c>
      <c r="E2397" t="s">
        <v>4057</v>
      </c>
      <c r="F2397" s="37" t="s">
        <v>17</v>
      </c>
      <c r="G2397" s="18" t="s">
        <v>122</v>
      </c>
      <c r="H2397" s="18" t="s">
        <v>125</v>
      </c>
      <c r="I2397" s="37" t="s">
        <v>75</v>
      </c>
      <c r="J2397" t="s">
        <v>4058</v>
      </c>
      <c r="K2397" t="s">
        <v>28</v>
      </c>
      <c r="L2397" t="s">
        <v>90</v>
      </c>
      <c r="M2397" t="s">
        <v>74</v>
      </c>
      <c r="N2397" s="37" t="s">
        <v>75</v>
      </c>
      <c r="O2397" s="37" t="s">
        <v>75</v>
      </c>
      <c r="P2397" s="37" t="s">
        <v>75</v>
      </c>
      <c r="Q2397" t="s">
        <v>4057</v>
      </c>
      <c r="R2397" t="s">
        <v>76</v>
      </c>
      <c r="S2397" s="42">
        <v>500</v>
      </c>
      <c r="T2397" s="37">
        <v>1</v>
      </c>
      <c r="U2397" s="83">
        <v>1</v>
      </c>
      <c r="V2397" s="45">
        <f>SUMIF(ResumenCotizacion!$C:$C,E2397,ResumenCotizacion!$P:$P)</f>
        <v>0</v>
      </c>
      <c r="W2397" s="75">
        <f>IF(H2397="USD",S2397*SolCotizacion!$J$18,S2397)</f>
        <v>2063735.0000000002</v>
      </c>
      <c r="X2397" s="3">
        <f>ROUND(W2397/(1-VLOOKUP("Total porcentaje:",ResumenCotizacion!$F:$H,3,0)),2)</f>
        <v>2063735</v>
      </c>
      <c r="Y2397" s="3">
        <f t="shared" si="120"/>
        <v>0</v>
      </c>
    </row>
    <row r="2398" spans="1:25" ht="14.25" x14ac:dyDescent="0.2">
      <c r="A2398" s="18" t="str">
        <f t="shared" si="118"/>
        <v>Catalogo principalOPEN VALUE - CSP GOBIERNOCFQ7TTC0HM0T-0011</v>
      </c>
      <c r="B2398" s="18" t="str">
        <f t="shared" si="119"/>
        <v>CFQ7TTC0HM0T-0011OPEN VALUE - CSP GOBIERNO</v>
      </c>
      <c r="C2398"/>
      <c r="D2398" t="s">
        <v>122</v>
      </c>
      <c r="E2398" t="s">
        <v>4059</v>
      </c>
      <c r="F2398" s="37" t="s">
        <v>17</v>
      </c>
      <c r="G2398" s="18" t="s">
        <v>122</v>
      </c>
      <c r="H2398" s="18" t="s">
        <v>125</v>
      </c>
      <c r="I2398" s="37" t="s">
        <v>75</v>
      </c>
      <c r="J2398" t="s">
        <v>4060</v>
      </c>
      <c r="K2398" t="s">
        <v>28</v>
      </c>
      <c r="L2398" t="s">
        <v>90</v>
      </c>
      <c r="M2398" t="s">
        <v>74</v>
      </c>
      <c r="N2398" s="37" t="s">
        <v>75</v>
      </c>
      <c r="O2398" s="37" t="s">
        <v>75</v>
      </c>
      <c r="P2398" s="37" t="s">
        <v>75</v>
      </c>
      <c r="Q2398" t="s">
        <v>4059</v>
      </c>
      <c r="R2398" t="s">
        <v>76</v>
      </c>
      <c r="S2398" s="42">
        <v>4000</v>
      </c>
      <c r="T2398" s="37">
        <v>1</v>
      </c>
      <c r="U2398" s="83">
        <v>1</v>
      </c>
      <c r="V2398" s="45">
        <f>SUMIF(ResumenCotizacion!$C:$C,E2398,ResumenCotizacion!$P:$P)</f>
        <v>0</v>
      </c>
      <c r="W2398" s="75">
        <f>IF(H2398="USD",S2398*SolCotizacion!$J$18,S2398)</f>
        <v>16509880.000000002</v>
      </c>
      <c r="X2398" s="3">
        <f>ROUND(W2398/(1-VLOOKUP("Total porcentaje:",ResumenCotizacion!$F:$H,3,0)),2)</f>
        <v>16509880</v>
      </c>
      <c r="Y2398" s="3">
        <f t="shared" si="120"/>
        <v>0</v>
      </c>
    </row>
    <row r="2399" spans="1:25" ht="14.25" x14ac:dyDescent="0.2">
      <c r="A2399" s="18" t="str">
        <f t="shared" si="118"/>
        <v>Catalogo principalOPEN VALUE - CSP GOBIERNOCFQ7TTC0HM0T-0010</v>
      </c>
      <c r="B2399" s="18" t="str">
        <f t="shared" si="119"/>
        <v>CFQ7TTC0HM0T-0010OPEN VALUE - CSP GOBIERNO</v>
      </c>
      <c r="C2399"/>
      <c r="D2399" t="s">
        <v>122</v>
      </c>
      <c r="E2399" t="s">
        <v>4061</v>
      </c>
      <c r="F2399" s="37" t="s">
        <v>17</v>
      </c>
      <c r="G2399" s="18" t="s">
        <v>122</v>
      </c>
      <c r="H2399" s="18" t="s">
        <v>125</v>
      </c>
      <c r="I2399" s="37" t="s">
        <v>75</v>
      </c>
      <c r="J2399" t="s">
        <v>4062</v>
      </c>
      <c r="K2399" t="s">
        <v>28</v>
      </c>
      <c r="L2399" t="s">
        <v>90</v>
      </c>
      <c r="M2399" t="s">
        <v>74</v>
      </c>
      <c r="N2399" s="37" t="s">
        <v>75</v>
      </c>
      <c r="O2399" s="37" t="s">
        <v>75</v>
      </c>
      <c r="P2399" s="37" t="s">
        <v>75</v>
      </c>
      <c r="Q2399" t="s">
        <v>4061</v>
      </c>
      <c r="R2399" t="s">
        <v>76</v>
      </c>
      <c r="S2399" s="42">
        <v>500</v>
      </c>
      <c r="T2399" s="37">
        <v>1</v>
      </c>
      <c r="U2399" s="83">
        <v>1</v>
      </c>
      <c r="V2399" s="45">
        <f>SUMIF(ResumenCotizacion!$C:$C,E2399,ResumenCotizacion!$P:$P)</f>
        <v>0</v>
      </c>
      <c r="W2399" s="75">
        <f>IF(H2399="USD",S2399*SolCotizacion!$J$18,S2399)</f>
        <v>2063735.0000000002</v>
      </c>
      <c r="X2399" s="3">
        <f>ROUND(W2399/(1-VLOOKUP("Total porcentaje:",ResumenCotizacion!$F:$H,3,0)),2)</f>
        <v>2063735</v>
      </c>
      <c r="Y2399" s="3">
        <f t="shared" si="120"/>
        <v>0</v>
      </c>
    </row>
    <row r="2400" spans="1:25" ht="14.25" x14ac:dyDescent="0.2">
      <c r="A2400" s="18" t="str">
        <f t="shared" si="118"/>
        <v>Catalogo principalOPEN VALUE - CSP GOBIERNOCFQ7TTC0HM0T-000Z</v>
      </c>
      <c r="B2400" s="18" t="str">
        <f t="shared" si="119"/>
        <v>CFQ7TTC0HM0T-000ZOPEN VALUE - CSP GOBIERNO</v>
      </c>
      <c r="C2400"/>
      <c r="D2400" t="s">
        <v>122</v>
      </c>
      <c r="E2400" t="s">
        <v>4063</v>
      </c>
      <c r="F2400" s="37" t="s">
        <v>17</v>
      </c>
      <c r="G2400" s="18" t="s">
        <v>122</v>
      </c>
      <c r="H2400" s="18" t="s">
        <v>125</v>
      </c>
      <c r="I2400" s="37" t="s">
        <v>75</v>
      </c>
      <c r="J2400" t="s">
        <v>4064</v>
      </c>
      <c r="K2400" t="s">
        <v>28</v>
      </c>
      <c r="L2400" t="s">
        <v>90</v>
      </c>
      <c r="M2400" t="s">
        <v>74</v>
      </c>
      <c r="N2400" s="37" t="s">
        <v>75</v>
      </c>
      <c r="O2400" s="37" t="s">
        <v>75</v>
      </c>
      <c r="P2400" s="37" t="s">
        <v>75</v>
      </c>
      <c r="Q2400" t="s">
        <v>4063</v>
      </c>
      <c r="R2400" t="s">
        <v>76</v>
      </c>
      <c r="S2400" s="42">
        <v>14500</v>
      </c>
      <c r="T2400" s="37">
        <v>1</v>
      </c>
      <c r="U2400" s="83">
        <v>1</v>
      </c>
      <c r="V2400" s="45">
        <f>SUMIF(ResumenCotizacion!$C:$C,E2400,ResumenCotizacion!$P:$P)</f>
        <v>0</v>
      </c>
      <c r="W2400" s="75">
        <f>IF(H2400="USD",S2400*SolCotizacion!$J$18,S2400)</f>
        <v>59848315</v>
      </c>
      <c r="X2400" s="3">
        <f>ROUND(W2400/(1-VLOOKUP("Total porcentaje:",ResumenCotizacion!$F:$H,3,0)),2)</f>
        <v>59848315</v>
      </c>
      <c r="Y2400" s="3">
        <f t="shared" si="120"/>
        <v>0</v>
      </c>
    </row>
    <row r="2401" spans="1:25" ht="14.25" x14ac:dyDescent="0.2">
      <c r="A2401" s="18" t="str">
        <f t="shared" si="118"/>
        <v>Catalogo principalOPEN VALUE - CSP GOBIERNOCFQ7TTC0HM0T-000X</v>
      </c>
      <c r="B2401" s="18" t="str">
        <f t="shared" si="119"/>
        <v>CFQ7TTC0HM0T-000XOPEN VALUE - CSP GOBIERNO</v>
      </c>
      <c r="C2401"/>
      <c r="D2401" t="s">
        <v>122</v>
      </c>
      <c r="E2401" t="s">
        <v>4065</v>
      </c>
      <c r="F2401" s="37" t="s">
        <v>17</v>
      </c>
      <c r="G2401" s="18" t="s">
        <v>122</v>
      </c>
      <c r="H2401" s="18" t="s">
        <v>125</v>
      </c>
      <c r="I2401" s="37" t="s">
        <v>75</v>
      </c>
      <c r="J2401" t="s">
        <v>4066</v>
      </c>
      <c r="K2401" t="s">
        <v>28</v>
      </c>
      <c r="L2401" t="s">
        <v>90</v>
      </c>
      <c r="M2401" t="s">
        <v>74</v>
      </c>
      <c r="N2401" s="37" t="s">
        <v>75</v>
      </c>
      <c r="O2401" s="37" t="s">
        <v>75</v>
      </c>
      <c r="P2401" s="37" t="s">
        <v>75</v>
      </c>
      <c r="Q2401" t="s">
        <v>4065</v>
      </c>
      <c r="R2401" t="s">
        <v>76</v>
      </c>
      <c r="S2401" s="42">
        <v>500</v>
      </c>
      <c r="T2401" s="37">
        <v>1</v>
      </c>
      <c r="U2401" s="83">
        <v>1</v>
      </c>
      <c r="V2401" s="45">
        <f>SUMIF(ResumenCotizacion!$C:$C,E2401,ResumenCotizacion!$P:$P)</f>
        <v>0</v>
      </c>
      <c r="W2401" s="75">
        <f>IF(H2401="USD",S2401*SolCotizacion!$J$18,S2401)</f>
        <v>2063735.0000000002</v>
      </c>
      <c r="X2401" s="3">
        <f>ROUND(W2401/(1-VLOOKUP("Total porcentaje:",ResumenCotizacion!$F:$H,3,0)),2)</f>
        <v>2063735</v>
      </c>
      <c r="Y2401" s="3">
        <f t="shared" si="120"/>
        <v>0</v>
      </c>
    </row>
    <row r="2402" spans="1:25" ht="14.25" x14ac:dyDescent="0.2">
      <c r="A2402" s="18" t="str">
        <f t="shared" si="118"/>
        <v>Catalogo principalOPEN VALUE - CSP GOBIERNOCFQ7TTC0HM0T-000W</v>
      </c>
      <c r="B2402" s="18" t="str">
        <f t="shared" si="119"/>
        <v>CFQ7TTC0HM0T-000WOPEN VALUE - CSP GOBIERNO</v>
      </c>
      <c r="C2402"/>
      <c r="D2402" t="s">
        <v>122</v>
      </c>
      <c r="E2402" t="s">
        <v>4067</v>
      </c>
      <c r="F2402" s="37" t="s">
        <v>17</v>
      </c>
      <c r="G2402" s="18" t="s">
        <v>122</v>
      </c>
      <c r="H2402" s="18" t="s">
        <v>125</v>
      </c>
      <c r="I2402" s="37" t="s">
        <v>75</v>
      </c>
      <c r="J2402" t="s">
        <v>4068</v>
      </c>
      <c r="K2402" t="s">
        <v>28</v>
      </c>
      <c r="L2402" t="s">
        <v>90</v>
      </c>
      <c r="M2402" t="s">
        <v>74</v>
      </c>
      <c r="N2402" s="37" t="s">
        <v>75</v>
      </c>
      <c r="O2402" s="37" t="s">
        <v>75</v>
      </c>
      <c r="P2402" s="37" t="s">
        <v>75</v>
      </c>
      <c r="Q2402" t="s">
        <v>4067</v>
      </c>
      <c r="R2402" t="s">
        <v>76</v>
      </c>
      <c r="S2402" s="42">
        <v>14500</v>
      </c>
      <c r="T2402" s="37">
        <v>1</v>
      </c>
      <c r="U2402" s="83">
        <v>1</v>
      </c>
      <c r="V2402" s="45">
        <f>SUMIF(ResumenCotizacion!$C:$C,E2402,ResumenCotizacion!$P:$P)</f>
        <v>0</v>
      </c>
      <c r="W2402" s="75">
        <f>IF(H2402="USD",S2402*SolCotizacion!$J$18,S2402)</f>
        <v>59848315</v>
      </c>
      <c r="X2402" s="3">
        <f>ROUND(W2402/(1-VLOOKUP("Total porcentaje:",ResumenCotizacion!$F:$H,3,0)),2)</f>
        <v>59848315</v>
      </c>
      <c r="Y2402" s="3">
        <f t="shared" si="120"/>
        <v>0</v>
      </c>
    </row>
    <row r="2403" spans="1:25" ht="14.25" x14ac:dyDescent="0.2">
      <c r="A2403" s="18" t="str">
        <f t="shared" si="118"/>
        <v>Catalogo principalOPEN VALUE - CSP GOBIERNOCFQ7TTC0HM0T-000V</v>
      </c>
      <c r="B2403" s="18" t="str">
        <f t="shared" si="119"/>
        <v>CFQ7TTC0HM0T-000VOPEN VALUE - CSP GOBIERNO</v>
      </c>
      <c r="C2403"/>
      <c r="D2403" t="s">
        <v>122</v>
      </c>
      <c r="E2403" t="s">
        <v>4069</v>
      </c>
      <c r="F2403" s="37" t="s">
        <v>17</v>
      </c>
      <c r="G2403" s="18" t="s">
        <v>122</v>
      </c>
      <c r="H2403" s="18" t="s">
        <v>125</v>
      </c>
      <c r="I2403" s="37" t="s">
        <v>75</v>
      </c>
      <c r="J2403" t="s">
        <v>4070</v>
      </c>
      <c r="K2403" t="s">
        <v>28</v>
      </c>
      <c r="L2403" t="s">
        <v>90</v>
      </c>
      <c r="M2403" t="s">
        <v>74</v>
      </c>
      <c r="N2403" s="37" t="s">
        <v>75</v>
      </c>
      <c r="O2403" s="37" t="s">
        <v>75</v>
      </c>
      <c r="P2403" s="37" t="s">
        <v>75</v>
      </c>
      <c r="Q2403" t="s">
        <v>4069</v>
      </c>
      <c r="R2403" t="s">
        <v>76</v>
      </c>
      <c r="S2403" s="42">
        <v>500</v>
      </c>
      <c r="T2403" s="37">
        <v>1</v>
      </c>
      <c r="U2403" s="83">
        <v>1</v>
      </c>
      <c r="V2403" s="45">
        <f>SUMIF(ResumenCotizacion!$C:$C,E2403,ResumenCotizacion!$P:$P)</f>
        <v>0</v>
      </c>
      <c r="W2403" s="75">
        <f>IF(H2403="USD",S2403*SolCotizacion!$J$18,S2403)</f>
        <v>2063735.0000000002</v>
      </c>
      <c r="X2403" s="3">
        <f>ROUND(W2403/(1-VLOOKUP("Total porcentaje:",ResumenCotizacion!$F:$H,3,0)),2)</f>
        <v>2063735</v>
      </c>
      <c r="Y2403" s="3">
        <f t="shared" si="120"/>
        <v>0</v>
      </c>
    </row>
    <row r="2404" spans="1:25" ht="14.25" x14ac:dyDescent="0.2">
      <c r="A2404" s="18" t="str">
        <f t="shared" si="118"/>
        <v>Catalogo principalOPEN VALUE - CSP GOBIERNOCFQ7TTC0HM0T-0016</v>
      </c>
      <c r="B2404" s="18" t="str">
        <f t="shared" si="119"/>
        <v>CFQ7TTC0HM0T-0016OPEN VALUE - CSP GOBIERNO</v>
      </c>
      <c r="C2404"/>
      <c r="D2404" t="s">
        <v>122</v>
      </c>
      <c r="E2404" t="s">
        <v>4071</v>
      </c>
      <c r="F2404" s="37" t="s">
        <v>17</v>
      </c>
      <c r="G2404" s="18" t="s">
        <v>122</v>
      </c>
      <c r="H2404" s="18" t="s">
        <v>125</v>
      </c>
      <c r="I2404" s="37" t="s">
        <v>75</v>
      </c>
      <c r="J2404" t="s">
        <v>4072</v>
      </c>
      <c r="K2404" t="s">
        <v>28</v>
      </c>
      <c r="L2404" t="s">
        <v>90</v>
      </c>
      <c r="M2404" t="s">
        <v>74</v>
      </c>
      <c r="N2404" s="37" t="s">
        <v>75</v>
      </c>
      <c r="O2404" s="37" t="s">
        <v>75</v>
      </c>
      <c r="P2404" s="37" t="s">
        <v>75</v>
      </c>
      <c r="Q2404" t="s">
        <v>4071</v>
      </c>
      <c r="R2404" t="s">
        <v>76</v>
      </c>
      <c r="S2404" s="42">
        <v>500</v>
      </c>
      <c r="T2404" s="37">
        <v>1</v>
      </c>
      <c r="U2404" s="83">
        <v>1</v>
      </c>
      <c r="V2404" s="45">
        <f>SUMIF(ResumenCotizacion!$C:$C,E2404,ResumenCotizacion!$P:$P)</f>
        <v>0</v>
      </c>
      <c r="W2404" s="75">
        <f>IF(H2404="USD",S2404*SolCotizacion!$J$18,S2404)</f>
        <v>2063735.0000000002</v>
      </c>
      <c r="X2404" s="3">
        <f>ROUND(W2404/(1-VLOOKUP("Total porcentaje:",ResumenCotizacion!$F:$H,3,0)),2)</f>
        <v>2063735</v>
      </c>
      <c r="Y2404" s="3">
        <f t="shared" si="120"/>
        <v>0</v>
      </c>
    </row>
    <row r="2405" spans="1:25" ht="14.25" x14ac:dyDescent="0.2">
      <c r="A2405" s="18" t="str">
        <f t="shared" si="118"/>
        <v>Catalogo principalOPEN VALUE - CSP GOBIERNOCFQ7TTC0HM0T-000G</v>
      </c>
      <c r="B2405" s="18" t="str">
        <f t="shared" si="119"/>
        <v>CFQ7TTC0HM0T-000GOPEN VALUE - CSP GOBIERNO</v>
      </c>
      <c r="C2405"/>
      <c r="D2405" t="s">
        <v>122</v>
      </c>
      <c r="E2405" t="s">
        <v>4073</v>
      </c>
      <c r="F2405" s="37" t="s">
        <v>17</v>
      </c>
      <c r="G2405" s="18" t="s">
        <v>122</v>
      </c>
      <c r="H2405" s="18" t="s">
        <v>125</v>
      </c>
      <c r="I2405" s="37" t="s">
        <v>75</v>
      </c>
      <c r="J2405" t="s">
        <v>4074</v>
      </c>
      <c r="K2405" t="s">
        <v>28</v>
      </c>
      <c r="L2405" t="s">
        <v>90</v>
      </c>
      <c r="M2405" t="s">
        <v>74</v>
      </c>
      <c r="N2405" s="37" t="s">
        <v>75</v>
      </c>
      <c r="O2405" s="37" t="s">
        <v>75</v>
      </c>
      <c r="P2405" s="37" t="s">
        <v>75</v>
      </c>
      <c r="Q2405" t="s">
        <v>4073</v>
      </c>
      <c r="R2405" t="s">
        <v>76</v>
      </c>
      <c r="S2405" s="42">
        <v>500</v>
      </c>
      <c r="T2405" s="37">
        <v>1</v>
      </c>
      <c r="U2405" s="83">
        <v>1</v>
      </c>
      <c r="V2405" s="45">
        <f>SUMIF(ResumenCotizacion!$C:$C,E2405,ResumenCotizacion!$P:$P)</f>
        <v>0</v>
      </c>
      <c r="W2405" s="75">
        <f>IF(H2405="USD",S2405*SolCotizacion!$J$18,S2405)</f>
        <v>2063735.0000000002</v>
      </c>
      <c r="X2405" s="3">
        <f>ROUND(W2405/(1-VLOOKUP("Total porcentaje:",ResumenCotizacion!$F:$H,3,0)),2)</f>
        <v>2063735</v>
      </c>
      <c r="Y2405" s="3">
        <f t="shared" si="120"/>
        <v>0</v>
      </c>
    </row>
    <row r="2406" spans="1:25" ht="14.25" x14ac:dyDescent="0.2">
      <c r="A2406" s="18" t="str">
        <f t="shared" si="118"/>
        <v>Catalogo principalOPEN VALUE - CSP GOBIERNOCFQ7TTC0HM0T-000F</v>
      </c>
      <c r="B2406" s="18" t="str">
        <f t="shared" si="119"/>
        <v>CFQ7TTC0HM0T-000FOPEN VALUE - CSP GOBIERNO</v>
      </c>
      <c r="C2406"/>
      <c r="D2406" t="s">
        <v>122</v>
      </c>
      <c r="E2406" t="s">
        <v>4075</v>
      </c>
      <c r="F2406" s="37" t="s">
        <v>17</v>
      </c>
      <c r="G2406" s="18" t="s">
        <v>122</v>
      </c>
      <c r="H2406" s="18" t="s">
        <v>125</v>
      </c>
      <c r="I2406" s="37" t="s">
        <v>75</v>
      </c>
      <c r="J2406" t="s">
        <v>4076</v>
      </c>
      <c r="K2406" t="s">
        <v>28</v>
      </c>
      <c r="L2406" t="s">
        <v>90</v>
      </c>
      <c r="M2406" t="s">
        <v>74</v>
      </c>
      <c r="N2406" s="37" t="s">
        <v>75</v>
      </c>
      <c r="O2406" s="37" t="s">
        <v>75</v>
      </c>
      <c r="P2406" s="37" t="s">
        <v>75</v>
      </c>
      <c r="Q2406" t="s">
        <v>4075</v>
      </c>
      <c r="R2406" t="s">
        <v>76</v>
      </c>
      <c r="S2406" s="42">
        <v>31000</v>
      </c>
      <c r="T2406" s="37">
        <v>1</v>
      </c>
      <c r="U2406" s="83">
        <v>1</v>
      </c>
      <c r="V2406" s="45">
        <f>SUMIF(ResumenCotizacion!$C:$C,E2406,ResumenCotizacion!$P:$P)</f>
        <v>0</v>
      </c>
      <c r="W2406" s="75">
        <f>IF(H2406="USD",S2406*SolCotizacion!$J$18,S2406)</f>
        <v>127951570.00000001</v>
      </c>
      <c r="X2406" s="3">
        <f>ROUND(W2406/(1-VLOOKUP("Total porcentaje:",ResumenCotizacion!$F:$H,3,0)),2)</f>
        <v>127951570</v>
      </c>
      <c r="Y2406" s="3">
        <f t="shared" si="120"/>
        <v>0</v>
      </c>
    </row>
    <row r="2407" spans="1:25" ht="14.25" x14ac:dyDescent="0.2">
      <c r="A2407" s="18" t="str">
        <f t="shared" si="118"/>
        <v>Catalogo principalOPEN VALUE - CSP GOBIERNOCFQ7TTC0HM0T-000D</v>
      </c>
      <c r="B2407" s="18" t="str">
        <f t="shared" si="119"/>
        <v>CFQ7TTC0HM0T-000DOPEN VALUE - CSP GOBIERNO</v>
      </c>
      <c r="C2407"/>
      <c r="D2407" t="s">
        <v>122</v>
      </c>
      <c r="E2407" t="s">
        <v>4077</v>
      </c>
      <c r="F2407" s="37" t="s">
        <v>17</v>
      </c>
      <c r="G2407" s="18" t="s">
        <v>122</v>
      </c>
      <c r="H2407" s="18" t="s">
        <v>125</v>
      </c>
      <c r="I2407" s="37" t="s">
        <v>75</v>
      </c>
      <c r="J2407" t="s">
        <v>4078</v>
      </c>
      <c r="K2407" t="s">
        <v>28</v>
      </c>
      <c r="L2407" t="s">
        <v>90</v>
      </c>
      <c r="M2407" t="s">
        <v>74</v>
      </c>
      <c r="N2407" s="37" t="s">
        <v>75</v>
      </c>
      <c r="O2407" s="37" t="s">
        <v>75</v>
      </c>
      <c r="P2407" s="37" t="s">
        <v>75</v>
      </c>
      <c r="Q2407" t="s">
        <v>4077</v>
      </c>
      <c r="R2407" t="s">
        <v>76</v>
      </c>
      <c r="S2407" s="42">
        <v>500</v>
      </c>
      <c r="T2407" s="37">
        <v>1</v>
      </c>
      <c r="U2407" s="83">
        <v>1</v>
      </c>
      <c r="V2407" s="45">
        <f>SUMIF(ResumenCotizacion!$C:$C,E2407,ResumenCotizacion!$P:$P)</f>
        <v>0</v>
      </c>
      <c r="W2407" s="75">
        <f>IF(H2407="USD",S2407*SolCotizacion!$J$18,S2407)</f>
        <v>2063735.0000000002</v>
      </c>
      <c r="X2407" s="3">
        <f>ROUND(W2407/(1-VLOOKUP("Total porcentaje:",ResumenCotizacion!$F:$H,3,0)),2)</f>
        <v>2063735</v>
      </c>
      <c r="Y2407" s="3">
        <f t="shared" si="120"/>
        <v>0</v>
      </c>
    </row>
    <row r="2408" spans="1:25" ht="14.25" x14ac:dyDescent="0.2">
      <c r="A2408" s="18" t="str">
        <f t="shared" si="118"/>
        <v>Catalogo principalOPEN VALUE - CSP GOBIERNOCFQ7TTC0HM0T-000C</v>
      </c>
      <c r="B2408" s="18" t="str">
        <f t="shared" si="119"/>
        <v>CFQ7TTC0HM0T-000COPEN VALUE - CSP GOBIERNO</v>
      </c>
      <c r="C2408"/>
      <c r="D2408" t="s">
        <v>122</v>
      </c>
      <c r="E2408" t="s">
        <v>4079</v>
      </c>
      <c r="F2408" s="37" t="s">
        <v>17</v>
      </c>
      <c r="G2408" s="18" t="s">
        <v>122</v>
      </c>
      <c r="H2408" s="18" t="s">
        <v>125</v>
      </c>
      <c r="I2408" s="37" t="s">
        <v>75</v>
      </c>
      <c r="J2408" t="s">
        <v>4080</v>
      </c>
      <c r="K2408" t="s">
        <v>28</v>
      </c>
      <c r="L2408" t="s">
        <v>90</v>
      </c>
      <c r="M2408" t="s">
        <v>74</v>
      </c>
      <c r="N2408" s="37" t="s">
        <v>75</v>
      </c>
      <c r="O2408" s="37" t="s">
        <v>75</v>
      </c>
      <c r="P2408" s="37" t="s">
        <v>75</v>
      </c>
      <c r="Q2408" t="s">
        <v>4079</v>
      </c>
      <c r="R2408" t="s">
        <v>76</v>
      </c>
      <c r="S2408" s="42">
        <v>4000</v>
      </c>
      <c r="T2408" s="37">
        <v>1</v>
      </c>
      <c r="U2408" s="83">
        <v>1</v>
      </c>
      <c r="V2408" s="45">
        <f>SUMIF(ResumenCotizacion!$C:$C,E2408,ResumenCotizacion!$P:$P)</f>
        <v>0</v>
      </c>
      <c r="W2408" s="75">
        <f>IF(H2408="USD",S2408*SolCotizacion!$J$18,S2408)</f>
        <v>16509880.000000002</v>
      </c>
      <c r="X2408" s="3">
        <f>ROUND(W2408/(1-VLOOKUP("Total porcentaje:",ResumenCotizacion!$F:$H,3,0)),2)</f>
        <v>16509880</v>
      </c>
      <c r="Y2408" s="3">
        <f t="shared" si="120"/>
        <v>0</v>
      </c>
    </row>
    <row r="2409" spans="1:25" ht="14.25" x14ac:dyDescent="0.2">
      <c r="A2409" s="18" t="str">
        <f t="shared" si="118"/>
        <v>Catalogo principalOPEN VALUE - CSP GOBIERNOCFQ7TTC0HM0T-000B</v>
      </c>
      <c r="B2409" s="18" t="str">
        <f t="shared" si="119"/>
        <v>CFQ7TTC0HM0T-000BOPEN VALUE - CSP GOBIERNO</v>
      </c>
      <c r="C2409"/>
      <c r="D2409" t="s">
        <v>122</v>
      </c>
      <c r="E2409" t="s">
        <v>4081</v>
      </c>
      <c r="F2409" s="37" t="s">
        <v>17</v>
      </c>
      <c r="G2409" s="18" t="s">
        <v>122</v>
      </c>
      <c r="H2409" s="18" t="s">
        <v>125</v>
      </c>
      <c r="I2409" s="37" t="s">
        <v>75</v>
      </c>
      <c r="J2409" t="s">
        <v>4082</v>
      </c>
      <c r="K2409" t="s">
        <v>28</v>
      </c>
      <c r="L2409" t="s">
        <v>90</v>
      </c>
      <c r="M2409" t="s">
        <v>74</v>
      </c>
      <c r="N2409" s="37" t="s">
        <v>75</v>
      </c>
      <c r="O2409" s="37" t="s">
        <v>75</v>
      </c>
      <c r="P2409" s="37" t="s">
        <v>75</v>
      </c>
      <c r="Q2409" t="s">
        <v>4081</v>
      </c>
      <c r="R2409" t="s">
        <v>76</v>
      </c>
      <c r="S2409" s="42">
        <v>500</v>
      </c>
      <c r="T2409" s="37">
        <v>1</v>
      </c>
      <c r="U2409" s="83">
        <v>1</v>
      </c>
      <c r="V2409" s="45">
        <f>SUMIF(ResumenCotizacion!$C:$C,E2409,ResumenCotizacion!$P:$P)</f>
        <v>0</v>
      </c>
      <c r="W2409" s="75">
        <f>IF(H2409="USD",S2409*SolCotizacion!$J$18,S2409)</f>
        <v>2063735.0000000002</v>
      </c>
      <c r="X2409" s="3">
        <f>ROUND(W2409/(1-VLOOKUP("Total porcentaje:",ResumenCotizacion!$F:$H,3,0)),2)</f>
        <v>2063735</v>
      </c>
      <c r="Y2409" s="3">
        <f t="shared" si="120"/>
        <v>0</v>
      </c>
    </row>
    <row r="2410" spans="1:25" ht="14.25" x14ac:dyDescent="0.2">
      <c r="A2410" s="18" t="str">
        <f t="shared" si="118"/>
        <v>Catalogo principalOPEN VALUE - CSP GOBIERNOCFQ7TTC0HM0T-0009</v>
      </c>
      <c r="B2410" s="18" t="str">
        <f t="shared" si="119"/>
        <v>CFQ7TTC0HM0T-0009OPEN VALUE - CSP GOBIERNO</v>
      </c>
      <c r="C2410"/>
      <c r="D2410" t="s">
        <v>122</v>
      </c>
      <c r="E2410" t="s">
        <v>4083</v>
      </c>
      <c r="F2410" s="37" t="s">
        <v>17</v>
      </c>
      <c r="G2410" s="18" t="s">
        <v>122</v>
      </c>
      <c r="H2410" s="18" t="s">
        <v>125</v>
      </c>
      <c r="I2410" s="37" t="s">
        <v>75</v>
      </c>
      <c r="J2410" t="s">
        <v>4084</v>
      </c>
      <c r="K2410" t="s">
        <v>28</v>
      </c>
      <c r="L2410" t="s">
        <v>90</v>
      </c>
      <c r="M2410" t="s">
        <v>74</v>
      </c>
      <c r="N2410" s="37" t="s">
        <v>75</v>
      </c>
      <c r="O2410" s="37" t="s">
        <v>75</v>
      </c>
      <c r="P2410" s="37" t="s">
        <v>75</v>
      </c>
      <c r="Q2410" t="s">
        <v>4083</v>
      </c>
      <c r="R2410" t="s">
        <v>76</v>
      </c>
      <c r="S2410" s="42">
        <v>31000</v>
      </c>
      <c r="T2410" s="37">
        <v>1</v>
      </c>
      <c r="U2410" s="83">
        <v>1</v>
      </c>
      <c r="V2410" s="45">
        <f>SUMIF(ResumenCotizacion!$C:$C,E2410,ResumenCotizacion!$P:$P)</f>
        <v>0</v>
      </c>
      <c r="W2410" s="75">
        <f>IF(H2410="USD",S2410*SolCotizacion!$J$18,S2410)</f>
        <v>127951570.00000001</v>
      </c>
      <c r="X2410" s="3">
        <f>ROUND(W2410/(1-VLOOKUP("Total porcentaje:",ResumenCotizacion!$F:$H,3,0)),2)</f>
        <v>127951570</v>
      </c>
      <c r="Y2410" s="3">
        <f t="shared" si="120"/>
        <v>0</v>
      </c>
    </row>
    <row r="2411" spans="1:25" ht="14.25" x14ac:dyDescent="0.2">
      <c r="A2411" s="18" t="str">
        <f t="shared" si="118"/>
        <v>Catalogo principalOPEN VALUE - CSP GOBIERNOCFQ7TTC0HM0T-0008</v>
      </c>
      <c r="B2411" s="18" t="str">
        <f t="shared" si="119"/>
        <v>CFQ7TTC0HM0T-0008OPEN VALUE - CSP GOBIERNO</v>
      </c>
      <c r="C2411"/>
      <c r="D2411" t="s">
        <v>122</v>
      </c>
      <c r="E2411" t="s">
        <v>4085</v>
      </c>
      <c r="F2411" s="37" t="s">
        <v>17</v>
      </c>
      <c r="G2411" s="18" t="s">
        <v>122</v>
      </c>
      <c r="H2411" s="18" t="s">
        <v>125</v>
      </c>
      <c r="I2411" s="37" t="s">
        <v>75</v>
      </c>
      <c r="J2411" t="s">
        <v>4086</v>
      </c>
      <c r="K2411" t="s">
        <v>28</v>
      </c>
      <c r="L2411" t="s">
        <v>90</v>
      </c>
      <c r="M2411" t="s">
        <v>74</v>
      </c>
      <c r="N2411" s="37" t="s">
        <v>75</v>
      </c>
      <c r="O2411" s="37" t="s">
        <v>75</v>
      </c>
      <c r="P2411" s="37" t="s">
        <v>75</v>
      </c>
      <c r="Q2411" t="s">
        <v>4085</v>
      </c>
      <c r="R2411" t="s">
        <v>76</v>
      </c>
      <c r="S2411" s="42">
        <v>500</v>
      </c>
      <c r="T2411" s="37">
        <v>1</v>
      </c>
      <c r="U2411" s="83">
        <v>1</v>
      </c>
      <c r="V2411" s="45">
        <f>SUMIF(ResumenCotizacion!$C:$C,E2411,ResumenCotizacion!$P:$P)</f>
        <v>0</v>
      </c>
      <c r="W2411" s="75">
        <f>IF(H2411="USD",S2411*SolCotizacion!$J$18,S2411)</f>
        <v>2063735.0000000002</v>
      </c>
      <c r="X2411" s="3">
        <f>ROUND(W2411/(1-VLOOKUP("Total porcentaje:",ResumenCotizacion!$F:$H,3,0)),2)</f>
        <v>2063735</v>
      </c>
      <c r="Y2411" s="3">
        <f t="shared" si="120"/>
        <v>0</v>
      </c>
    </row>
    <row r="2412" spans="1:25" ht="14.25" x14ac:dyDescent="0.2">
      <c r="A2412" s="18" t="str">
        <f t="shared" si="118"/>
        <v>Catalogo principalOPEN VALUE - CSP GOBIERNOCFQ7TTC0HM0T-0014</v>
      </c>
      <c r="B2412" s="18" t="str">
        <f t="shared" si="119"/>
        <v>CFQ7TTC0HM0T-0014OPEN VALUE - CSP GOBIERNO</v>
      </c>
      <c r="C2412"/>
      <c r="D2412" t="s">
        <v>122</v>
      </c>
      <c r="E2412" t="s">
        <v>4087</v>
      </c>
      <c r="F2412" s="37" t="s">
        <v>17</v>
      </c>
      <c r="G2412" s="18" t="s">
        <v>122</v>
      </c>
      <c r="H2412" s="18" t="s">
        <v>125</v>
      </c>
      <c r="I2412" s="37" t="s">
        <v>75</v>
      </c>
      <c r="J2412" t="s">
        <v>4088</v>
      </c>
      <c r="K2412" t="s">
        <v>28</v>
      </c>
      <c r="L2412" t="s">
        <v>90</v>
      </c>
      <c r="M2412" t="s">
        <v>74</v>
      </c>
      <c r="N2412" s="37" t="s">
        <v>75</v>
      </c>
      <c r="O2412" s="37" t="s">
        <v>75</v>
      </c>
      <c r="P2412" s="37" t="s">
        <v>75</v>
      </c>
      <c r="Q2412" t="s">
        <v>4087</v>
      </c>
      <c r="R2412" t="s">
        <v>76</v>
      </c>
      <c r="S2412" s="42">
        <v>500</v>
      </c>
      <c r="T2412" s="37">
        <v>1</v>
      </c>
      <c r="U2412" s="83">
        <v>1</v>
      </c>
      <c r="V2412" s="45">
        <f>SUMIF(ResumenCotizacion!$C:$C,E2412,ResumenCotizacion!$P:$P)</f>
        <v>0</v>
      </c>
      <c r="W2412" s="75">
        <f>IF(H2412="USD",S2412*SolCotizacion!$J$18,S2412)</f>
        <v>2063735.0000000002</v>
      </c>
      <c r="X2412" s="3">
        <f>ROUND(W2412/(1-VLOOKUP("Total porcentaje:",ResumenCotizacion!$F:$H,3,0)),2)</f>
        <v>2063735</v>
      </c>
      <c r="Y2412" s="3">
        <f t="shared" si="120"/>
        <v>0</v>
      </c>
    </row>
    <row r="2413" spans="1:25" ht="14.25" x14ac:dyDescent="0.2">
      <c r="A2413" s="18" t="str">
        <f t="shared" si="118"/>
        <v>Catalogo principalOPEN VALUE - CSP GOBIERNOCFQ7TTC0HM0T-0013</v>
      </c>
      <c r="B2413" s="18" t="str">
        <f t="shared" si="119"/>
        <v>CFQ7TTC0HM0T-0013OPEN VALUE - CSP GOBIERNO</v>
      </c>
      <c r="C2413"/>
      <c r="D2413" t="s">
        <v>122</v>
      </c>
      <c r="E2413" t="s">
        <v>4089</v>
      </c>
      <c r="F2413" s="37" t="s">
        <v>17</v>
      </c>
      <c r="G2413" s="18" t="s">
        <v>122</v>
      </c>
      <c r="H2413" s="18" t="s">
        <v>125</v>
      </c>
      <c r="I2413" s="37" t="s">
        <v>75</v>
      </c>
      <c r="J2413" t="s">
        <v>4090</v>
      </c>
      <c r="K2413" t="s">
        <v>28</v>
      </c>
      <c r="L2413" t="s">
        <v>90</v>
      </c>
      <c r="M2413" t="s">
        <v>74</v>
      </c>
      <c r="N2413" s="37" t="s">
        <v>75</v>
      </c>
      <c r="O2413" s="37" t="s">
        <v>75</v>
      </c>
      <c r="P2413" s="37" t="s">
        <v>75</v>
      </c>
      <c r="Q2413" t="s">
        <v>4089</v>
      </c>
      <c r="R2413" t="s">
        <v>76</v>
      </c>
      <c r="S2413" s="42">
        <v>4000</v>
      </c>
      <c r="T2413" s="37">
        <v>1</v>
      </c>
      <c r="U2413" s="83">
        <v>1</v>
      </c>
      <c r="V2413" s="45">
        <f>SUMIF(ResumenCotizacion!$C:$C,E2413,ResumenCotizacion!$P:$P)</f>
        <v>0</v>
      </c>
      <c r="W2413" s="75">
        <f>IF(H2413="USD",S2413*SolCotizacion!$J$18,S2413)</f>
        <v>16509880.000000002</v>
      </c>
      <c r="X2413" s="3">
        <f>ROUND(W2413/(1-VLOOKUP("Total porcentaje:",ResumenCotizacion!$F:$H,3,0)),2)</f>
        <v>16509880</v>
      </c>
      <c r="Y2413" s="3">
        <f t="shared" si="120"/>
        <v>0</v>
      </c>
    </row>
    <row r="2414" spans="1:25" ht="14.25" x14ac:dyDescent="0.2">
      <c r="A2414" s="18" t="str">
        <f t="shared" si="118"/>
        <v>Catalogo principalOPEN VALUE - CSP GOBIERNOCFQ7TTC0HM0T-0007</v>
      </c>
      <c r="B2414" s="18" t="str">
        <f t="shared" si="119"/>
        <v>CFQ7TTC0HM0T-0007OPEN VALUE - CSP GOBIERNO</v>
      </c>
      <c r="C2414"/>
      <c r="D2414" t="s">
        <v>122</v>
      </c>
      <c r="E2414" t="s">
        <v>4091</v>
      </c>
      <c r="F2414" s="37" t="s">
        <v>17</v>
      </c>
      <c r="G2414" s="18" t="s">
        <v>122</v>
      </c>
      <c r="H2414" s="18" t="s">
        <v>125</v>
      </c>
      <c r="I2414" s="37" t="s">
        <v>75</v>
      </c>
      <c r="J2414" t="s">
        <v>4092</v>
      </c>
      <c r="K2414" t="s">
        <v>28</v>
      </c>
      <c r="L2414" t="s">
        <v>90</v>
      </c>
      <c r="M2414" t="s">
        <v>74</v>
      </c>
      <c r="N2414" s="37" t="s">
        <v>75</v>
      </c>
      <c r="O2414" s="37" t="s">
        <v>75</v>
      </c>
      <c r="P2414" s="37" t="s">
        <v>75</v>
      </c>
      <c r="Q2414" t="s">
        <v>4091</v>
      </c>
      <c r="R2414" t="s">
        <v>76</v>
      </c>
      <c r="S2414" s="42">
        <v>4000</v>
      </c>
      <c r="T2414" s="37">
        <v>1</v>
      </c>
      <c r="U2414" s="83">
        <v>1</v>
      </c>
      <c r="V2414" s="45">
        <f>SUMIF(ResumenCotizacion!$C:$C,E2414,ResumenCotizacion!$P:$P)</f>
        <v>0</v>
      </c>
      <c r="W2414" s="75">
        <f>IF(H2414="USD",S2414*SolCotizacion!$J$18,S2414)</f>
        <v>16509880.000000002</v>
      </c>
      <c r="X2414" s="3">
        <f>ROUND(W2414/(1-VLOOKUP("Total porcentaje:",ResumenCotizacion!$F:$H,3,0)),2)</f>
        <v>16509880</v>
      </c>
      <c r="Y2414" s="3">
        <f t="shared" si="120"/>
        <v>0</v>
      </c>
    </row>
    <row r="2415" spans="1:25" ht="14.25" x14ac:dyDescent="0.2">
      <c r="A2415" s="18" t="str">
        <f t="shared" si="118"/>
        <v>Catalogo principalOPEN VALUE - CSP GOBIERNOCFQ7TTC0HM0T-0006</v>
      </c>
      <c r="B2415" s="18" t="str">
        <f t="shared" si="119"/>
        <v>CFQ7TTC0HM0T-0006OPEN VALUE - CSP GOBIERNO</v>
      </c>
      <c r="C2415"/>
      <c r="D2415" t="s">
        <v>122</v>
      </c>
      <c r="E2415" t="s">
        <v>4093</v>
      </c>
      <c r="F2415" s="37" t="s">
        <v>17</v>
      </c>
      <c r="G2415" s="18" t="s">
        <v>122</v>
      </c>
      <c r="H2415" s="18" t="s">
        <v>125</v>
      </c>
      <c r="I2415" s="37" t="s">
        <v>75</v>
      </c>
      <c r="J2415" t="s">
        <v>4094</v>
      </c>
      <c r="K2415" t="s">
        <v>28</v>
      </c>
      <c r="L2415" t="s">
        <v>90</v>
      </c>
      <c r="M2415" t="s">
        <v>74</v>
      </c>
      <c r="N2415" s="37" t="s">
        <v>75</v>
      </c>
      <c r="O2415" s="37" t="s">
        <v>75</v>
      </c>
      <c r="P2415" s="37" t="s">
        <v>75</v>
      </c>
      <c r="Q2415" t="s">
        <v>4093</v>
      </c>
      <c r="R2415" t="s">
        <v>76</v>
      </c>
      <c r="S2415" s="42">
        <v>31000</v>
      </c>
      <c r="T2415" s="37">
        <v>1</v>
      </c>
      <c r="U2415" s="83">
        <v>1</v>
      </c>
      <c r="V2415" s="45">
        <f>SUMIF(ResumenCotizacion!$C:$C,E2415,ResumenCotizacion!$P:$P)</f>
        <v>0</v>
      </c>
      <c r="W2415" s="75">
        <f>IF(H2415="USD",S2415*SolCotizacion!$J$18,S2415)</f>
        <v>127951570.00000001</v>
      </c>
      <c r="X2415" s="3">
        <f>ROUND(W2415/(1-VLOOKUP("Total porcentaje:",ResumenCotizacion!$F:$H,3,0)),2)</f>
        <v>127951570</v>
      </c>
      <c r="Y2415" s="3">
        <f t="shared" si="120"/>
        <v>0</v>
      </c>
    </row>
    <row r="2416" spans="1:25" ht="14.25" x14ac:dyDescent="0.2">
      <c r="A2416" s="18" t="str">
        <f t="shared" si="118"/>
        <v>Catalogo principalOPEN VALUE - CSP GOBIERNOCFQ7TTC0HM0T-0005</v>
      </c>
      <c r="B2416" s="18" t="str">
        <f t="shared" si="119"/>
        <v>CFQ7TTC0HM0T-0005OPEN VALUE - CSP GOBIERNO</v>
      </c>
      <c r="C2416"/>
      <c r="D2416" t="s">
        <v>122</v>
      </c>
      <c r="E2416" t="s">
        <v>4095</v>
      </c>
      <c r="F2416" s="37" t="s">
        <v>17</v>
      </c>
      <c r="G2416" s="18" t="s">
        <v>122</v>
      </c>
      <c r="H2416" s="18" t="s">
        <v>125</v>
      </c>
      <c r="I2416" s="37" t="s">
        <v>75</v>
      </c>
      <c r="J2416" t="s">
        <v>4096</v>
      </c>
      <c r="K2416" t="s">
        <v>28</v>
      </c>
      <c r="L2416" t="s">
        <v>90</v>
      </c>
      <c r="M2416" t="s">
        <v>74</v>
      </c>
      <c r="N2416" s="37" t="s">
        <v>75</v>
      </c>
      <c r="O2416" s="37" t="s">
        <v>75</v>
      </c>
      <c r="P2416" s="37" t="s">
        <v>75</v>
      </c>
      <c r="Q2416" t="s">
        <v>4095</v>
      </c>
      <c r="R2416" t="s">
        <v>76</v>
      </c>
      <c r="S2416" s="42">
        <v>31000</v>
      </c>
      <c r="T2416" s="37">
        <v>1</v>
      </c>
      <c r="U2416" s="83">
        <v>1</v>
      </c>
      <c r="V2416" s="45">
        <f>SUMIF(ResumenCotizacion!$C:$C,E2416,ResumenCotizacion!$P:$P)</f>
        <v>0</v>
      </c>
      <c r="W2416" s="75">
        <f>IF(H2416="USD",S2416*SolCotizacion!$J$18,S2416)</f>
        <v>127951570.00000001</v>
      </c>
      <c r="X2416" s="3">
        <f>ROUND(W2416/(1-VLOOKUP("Total porcentaje:",ResumenCotizacion!$F:$H,3,0)),2)</f>
        <v>127951570</v>
      </c>
      <c r="Y2416" s="3">
        <f t="shared" si="120"/>
        <v>0</v>
      </c>
    </row>
    <row r="2417" spans="1:25" ht="14.25" x14ac:dyDescent="0.2">
      <c r="A2417" s="18" t="str">
        <f t="shared" si="118"/>
        <v>Catalogo principalOPEN VALUE - CSP GOBIERNOCFQ7TTC0HM0T-0002</v>
      </c>
      <c r="B2417" s="18" t="str">
        <f t="shared" si="119"/>
        <v>CFQ7TTC0HM0T-0002OPEN VALUE - CSP GOBIERNO</v>
      </c>
      <c r="C2417"/>
      <c r="D2417" t="s">
        <v>122</v>
      </c>
      <c r="E2417" t="s">
        <v>4097</v>
      </c>
      <c r="F2417" s="37" t="s">
        <v>17</v>
      </c>
      <c r="G2417" s="18" t="s">
        <v>122</v>
      </c>
      <c r="H2417" s="18" t="s">
        <v>125</v>
      </c>
      <c r="I2417" s="37" t="s">
        <v>75</v>
      </c>
      <c r="J2417" t="s">
        <v>4098</v>
      </c>
      <c r="K2417" t="s">
        <v>28</v>
      </c>
      <c r="L2417" t="s">
        <v>90</v>
      </c>
      <c r="M2417" t="s">
        <v>74</v>
      </c>
      <c r="N2417" s="37" t="s">
        <v>75</v>
      </c>
      <c r="O2417" s="37" t="s">
        <v>75</v>
      </c>
      <c r="P2417" s="37" t="s">
        <v>75</v>
      </c>
      <c r="Q2417" t="s">
        <v>4097</v>
      </c>
      <c r="R2417" t="s">
        <v>76</v>
      </c>
      <c r="S2417" s="42">
        <v>4000</v>
      </c>
      <c r="T2417" s="37">
        <v>1</v>
      </c>
      <c r="U2417" s="83">
        <v>1</v>
      </c>
      <c r="V2417" s="45">
        <f>SUMIF(ResumenCotizacion!$C:$C,E2417,ResumenCotizacion!$P:$P)</f>
        <v>0</v>
      </c>
      <c r="W2417" s="75">
        <f>IF(H2417="USD",S2417*SolCotizacion!$J$18,S2417)</f>
        <v>16509880.000000002</v>
      </c>
      <c r="X2417" s="3">
        <f>ROUND(W2417/(1-VLOOKUP("Total porcentaje:",ResumenCotizacion!$F:$H,3,0)),2)</f>
        <v>16509880</v>
      </c>
      <c r="Y2417" s="3">
        <f t="shared" si="120"/>
        <v>0</v>
      </c>
    </row>
    <row r="2418" spans="1:25" ht="14.25" x14ac:dyDescent="0.2">
      <c r="A2418" s="18" t="str">
        <f t="shared" si="118"/>
        <v>Catalogo principalOPEN VALUE - CSP GOBIERNOCFQ7TTC0HM0T-0001</v>
      </c>
      <c r="B2418" s="18" t="str">
        <f t="shared" si="119"/>
        <v>CFQ7TTC0HM0T-0001OPEN VALUE - CSP GOBIERNO</v>
      </c>
      <c r="C2418"/>
      <c r="D2418" t="s">
        <v>122</v>
      </c>
      <c r="E2418" t="s">
        <v>4099</v>
      </c>
      <c r="F2418" s="37" t="s">
        <v>17</v>
      </c>
      <c r="G2418" s="18" t="s">
        <v>122</v>
      </c>
      <c r="H2418" s="18" t="s">
        <v>125</v>
      </c>
      <c r="I2418" s="37" t="s">
        <v>75</v>
      </c>
      <c r="J2418" t="s">
        <v>4100</v>
      </c>
      <c r="K2418" t="s">
        <v>28</v>
      </c>
      <c r="L2418" t="s">
        <v>90</v>
      </c>
      <c r="M2418" t="s">
        <v>74</v>
      </c>
      <c r="N2418" s="37" t="s">
        <v>75</v>
      </c>
      <c r="O2418" s="37" t="s">
        <v>75</v>
      </c>
      <c r="P2418" s="37" t="s">
        <v>75</v>
      </c>
      <c r="Q2418" t="s">
        <v>4099</v>
      </c>
      <c r="R2418" t="s">
        <v>76</v>
      </c>
      <c r="S2418" s="42">
        <v>4000</v>
      </c>
      <c r="T2418" s="37">
        <v>1</v>
      </c>
      <c r="U2418" s="83">
        <v>1</v>
      </c>
      <c r="V2418" s="45">
        <f>SUMIF(ResumenCotizacion!$C:$C,E2418,ResumenCotizacion!$P:$P)</f>
        <v>0</v>
      </c>
      <c r="W2418" s="75">
        <f>IF(H2418="USD",S2418*SolCotizacion!$J$18,S2418)</f>
        <v>16509880.000000002</v>
      </c>
      <c r="X2418" s="3">
        <f>ROUND(W2418/(1-VLOOKUP("Total porcentaje:",ResumenCotizacion!$F:$H,3,0)),2)</f>
        <v>16509880</v>
      </c>
      <c r="Y2418" s="3">
        <f t="shared" si="120"/>
        <v>0</v>
      </c>
    </row>
    <row r="2419" spans="1:25" ht="14.25" x14ac:dyDescent="0.2">
      <c r="A2419" s="18" t="str">
        <f t="shared" si="118"/>
        <v>Catalogo principalOPEN VALUE - CSP GOBIERNOCFQ7TTC0HM0T-000P</v>
      </c>
      <c r="B2419" s="18" t="str">
        <f t="shared" si="119"/>
        <v>CFQ7TTC0HM0T-000POPEN VALUE - CSP GOBIERNO</v>
      </c>
      <c r="C2419"/>
      <c r="D2419" t="s">
        <v>122</v>
      </c>
      <c r="E2419" t="s">
        <v>4101</v>
      </c>
      <c r="F2419" s="37" t="s">
        <v>17</v>
      </c>
      <c r="G2419" s="18" t="s">
        <v>122</v>
      </c>
      <c r="H2419" s="18" t="s">
        <v>125</v>
      </c>
      <c r="I2419" s="37" t="s">
        <v>75</v>
      </c>
      <c r="J2419" t="s">
        <v>4102</v>
      </c>
      <c r="K2419" t="s">
        <v>28</v>
      </c>
      <c r="L2419" t="s">
        <v>90</v>
      </c>
      <c r="M2419" t="s">
        <v>74</v>
      </c>
      <c r="N2419" s="37" t="s">
        <v>75</v>
      </c>
      <c r="O2419" s="37" t="s">
        <v>75</v>
      </c>
      <c r="P2419" s="37" t="s">
        <v>75</v>
      </c>
      <c r="Q2419" t="s">
        <v>4101</v>
      </c>
      <c r="R2419" t="s">
        <v>76</v>
      </c>
      <c r="S2419" s="42">
        <v>14500</v>
      </c>
      <c r="T2419" s="37">
        <v>1</v>
      </c>
      <c r="U2419" s="83">
        <v>1</v>
      </c>
      <c r="V2419" s="45">
        <f>SUMIF(ResumenCotizacion!$C:$C,E2419,ResumenCotizacion!$P:$P)</f>
        <v>0</v>
      </c>
      <c r="W2419" s="75">
        <f>IF(H2419="USD",S2419*SolCotizacion!$J$18,S2419)</f>
        <v>59848315</v>
      </c>
      <c r="X2419" s="3">
        <f>ROUND(W2419/(1-VLOOKUP("Total porcentaje:",ResumenCotizacion!$F:$H,3,0)),2)</f>
        <v>59848315</v>
      </c>
      <c r="Y2419" s="3">
        <f t="shared" si="120"/>
        <v>0</v>
      </c>
    </row>
    <row r="2420" spans="1:25" ht="14.25" x14ac:dyDescent="0.2">
      <c r="A2420" s="18" t="str">
        <f t="shared" si="118"/>
        <v>Catalogo principalOPEN VALUE - CSP GOBIERNOCFQ7TTC0HM0T-000N</v>
      </c>
      <c r="B2420" s="18" t="str">
        <f t="shared" si="119"/>
        <v>CFQ7TTC0HM0T-000NOPEN VALUE - CSP GOBIERNO</v>
      </c>
      <c r="C2420"/>
      <c r="D2420" t="s">
        <v>122</v>
      </c>
      <c r="E2420" t="s">
        <v>4103</v>
      </c>
      <c r="F2420" s="37" t="s">
        <v>17</v>
      </c>
      <c r="G2420" s="18" t="s">
        <v>122</v>
      </c>
      <c r="H2420" s="18" t="s">
        <v>125</v>
      </c>
      <c r="I2420" s="37" t="s">
        <v>75</v>
      </c>
      <c r="J2420" t="s">
        <v>4104</v>
      </c>
      <c r="K2420" t="s">
        <v>28</v>
      </c>
      <c r="L2420" t="s">
        <v>90</v>
      </c>
      <c r="M2420" t="s">
        <v>74</v>
      </c>
      <c r="N2420" s="37" t="s">
        <v>75</v>
      </c>
      <c r="O2420" s="37" t="s">
        <v>75</v>
      </c>
      <c r="P2420" s="37" t="s">
        <v>75</v>
      </c>
      <c r="Q2420" t="s">
        <v>4103</v>
      </c>
      <c r="R2420" t="s">
        <v>76</v>
      </c>
      <c r="S2420" s="42">
        <v>500</v>
      </c>
      <c r="T2420" s="37">
        <v>1</v>
      </c>
      <c r="U2420" s="83">
        <v>1</v>
      </c>
      <c r="V2420" s="45">
        <f>SUMIF(ResumenCotizacion!$C:$C,E2420,ResumenCotizacion!$P:$P)</f>
        <v>0</v>
      </c>
      <c r="W2420" s="75">
        <f>IF(H2420="USD",S2420*SolCotizacion!$J$18,S2420)</f>
        <v>2063735.0000000002</v>
      </c>
      <c r="X2420" s="3">
        <f>ROUND(W2420/(1-VLOOKUP("Total porcentaje:",ResumenCotizacion!$F:$H,3,0)),2)</f>
        <v>2063735</v>
      </c>
      <c r="Y2420" s="3">
        <f t="shared" si="120"/>
        <v>0</v>
      </c>
    </row>
    <row r="2421" spans="1:25" ht="14.25" x14ac:dyDescent="0.2">
      <c r="A2421" s="18" t="str">
        <f t="shared" si="118"/>
        <v>Catalogo principalOPEN VALUE - CSP GOBIERNOCFQ7TTC0HM0T-000M</v>
      </c>
      <c r="B2421" s="18" t="str">
        <f t="shared" si="119"/>
        <v>CFQ7TTC0HM0T-000MOPEN VALUE - CSP GOBIERNO</v>
      </c>
      <c r="C2421"/>
      <c r="D2421" t="s">
        <v>122</v>
      </c>
      <c r="E2421" t="s">
        <v>4105</v>
      </c>
      <c r="F2421" s="37" t="s">
        <v>17</v>
      </c>
      <c r="G2421" s="18" t="s">
        <v>122</v>
      </c>
      <c r="H2421" s="18" t="s">
        <v>125</v>
      </c>
      <c r="I2421" s="37" t="s">
        <v>75</v>
      </c>
      <c r="J2421" t="s">
        <v>4106</v>
      </c>
      <c r="K2421" t="s">
        <v>28</v>
      </c>
      <c r="L2421" t="s">
        <v>90</v>
      </c>
      <c r="M2421" t="s">
        <v>74</v>
      </c>
      <c r="N2421" s="37" t="s">
        <v>75</v>
      </c>
      <c r="O2421" s="37" t="s">
        <v>75</v>
      </c>
      <c r="P2421" s="37" t="s">
        <v>75</v>
      </c>
      <c r="Q2421" t="s">
        <v>4105</v>
      </c>
      <c r="R2421" t="s">
        <v>76</v>
      </c>
      <c r="S2421" s="42">
        <v>14500</v>
      </c>
      <c r="T2421" s="37">
        <v>1</v>
      </c>
      <c r="U2421" s="83">
        <v>1</v>
      </c>
      <c r="V2421" s="45">
        <f>SUMIF(ResumenCotizacion!$C:$C,E2421,ResumenCotizacion!$P:$P)</f>
        <v>0</v>
      </c>
      <c r="W2421" s="75">
        <f>IF(H2421="USD",S2421*SolCotizacion!$J$18,S2421)</f>
        <v>59848315</v>
      </c>
      <c r="X2421" s="3">
        <f>ROUND(W2421/(1-VLOOKUP("Total porcentaje:",ResumenCotizacion!$F:$H,3,0)),2)</f>
        <v>59848315</v>
      </c>
      <c r="Y2421" s="3">
        <f t="shared" si="120"/>
        <v>0</v>
      </c>
    </row>
    <row r="2422" spans="1:25" ht="14.25" x14ac:dyDescent="0.2">
      <c r="A2422" s="18" t="str">
        <f t="shared" si="118"/>
        <v>Catalogo principalOPEN VALUE - CSP GOBIERNOCFQ7TTC0HM0T-000L</v>
      </c>
      <c r="B2422" s="18" t="str">
        <f t="shared" si="119"/>
        <v>CFQ7TTC0HM0T-000LOPEN VALUE - CSP GOBIERNO</v>
      </c>
      <c r="C2422"/>
      <c r="D2422" t="s">
        <v>122</v>
      </c>
      <c r="E2422" t="s">
        <v>4107</v>
      </c>
      <c r="F2422" s="37" t="s">
        <v>17</v>
      </c>
      <c r="G2422" s="18" t="s">
        <v>122</v>
      </c>
      <c r="H2422" s="18" t="s">
        <v>125</v>
      </c>
      <c r="I2422" s="37" t="s">
        <v>75</v>
      </c>
      <c r="J2422" t="s">
        <v>4108</v>
      </c>
      <c r="K2422" t="s">
        <v>28</v>
      </c>
      <c r="L2422" t="s">
        <v>90</v>
      </c>
      <c r="M2422" t="s">
        <v>74</v>
      </c>
      <c r="N2422" s="37" t="s">
        <v>75</v>
      </c>
      <c r="O2422" s="37" t="s">
        <v>75</v>
      </c>
      <c r="P2422" s="37" t="s">
        <v>75</v>
      </c>
      <c r="Q2422" t="s">
        <v>4107</v>
      </c>
      <c r="R2422" t="s">
        <v>76</v>
      </c>
      <c r="S2422" s="42">
        <v>500</v>
      </c>
      <c r="T2422" s="37">
        <v>1</v>
      </c>
      <c r="U2422" s="83">
        <v>1</v>
      </c>
      <c r="V2422" s="45">
        <f>SUMIF(ResumenCotizacion!$C:$C,E2422,ResumenCotizacion!$P:$P)</f>
        <v>0</v>
      </c>
      <c r="W2422" s="75">
        <f>IF(H2422="USD",S2422*SolCotizacion!$J$18,S2422)</f>
        <v>2063735.0000000002</v>
      </c>
      <c r="X2422" s="3">
        <f>ROUND(W2422/(1-VLOOKUP("Total porcentaje:",ResumenCotizacion!$F:$H,3,0)),2)</f>
        <v>2063735</v>
      </c>
      <c r="Y2422" s="3">
        <f t="shared" si="120"/>
        <v>0</v>
      </c>
    </row>
    <row r="2423" spans="1:25" ht="14.25" x14ac:dyDescent="0.2">
      <c r="A2423" s="18" t="str">
        <f t="shared" si="118"/>
        <v>Catalogo principalOPEN VALUE - CSP GOBIERNOCFQ7TTC0HM0T-0004</v>
      </c>
      <c r="B2423" s="18" t="str">
        <f t="shared" si="119"/>
        <v>CFQ7TTC0HM0T-0004OPEN VALUE - CSP GOBIERNO</v>
      </c>
      <c r="C2423"/>
      <c r="D2423" t="s">
        <v>122</v>
      </c>
      <c r="E2423" t="s">
        <v>4109</v>
      </c>
      <c r="F2423" s="37" t="s">
        <v>17</v>
      </c>
      <c r="G2423" s="18" t="s">
        <v>122</v>
      </c>
      <c r="H2423" s="18" t="s">
        <v>125</v>
      </c>
      <c r="I2423" s="37" t="s">
        <v>75</v>
      </c>
      <c r="J2423" t="s">
        <v>4110</v>
      </c>
      <c r="K2423" t="s">
        <v>28</v>
      </c>
      <c r="L2423" t="s">
        <v>90</v>
      </c>
      <c r="M2423" t="s">
        <v>74</v>
      </c>
      <c r="N2423" s="37" t="s">
        <v>75</v>
      </c>
      <c r="O2423" s="37" t="s">
        <v>75</v>
      </c>
      <c r="P2423" s="37" t="s">
        <v>75</v>
      </c>
      <c r="Q2423" t="s">
        <v>4109</v>
      </c>
      <c r="R2423" t="s">
        <v>76</v>
      </c>
      <c r="S2423" s="42">
        <v>500</v>
      </c>
      <c r="T2423" s="37">
        <v>1</v>
      </c>
      <c r="U2423" s="83">
        <v>1</v>
      </c>
      <c r="V2423" s="45">
        <f>SUMIF(ResumenCotizacion!$C:$C,E2423,ResumenCotizacion!$P:$P)</f>
        <v>0</v>
      </c>
      <c r="W2423" s="75">
        <f>IF(H2423="USD",S2423*SolCotizacion!$J$18,S2423)</f>
        <v>2063735.0000000002</v>
      </c>
      <c r="X2423" s="3">
        <f>ROUND(W2423/(1-VLOOKUP("Total porcentaje:",ResumenCotizacion!$F:$H,3,0)),2)</f>
        <v>2063735</v>
      </c>
      <c r="Y2423" s="3">
        <f t="shared" si="120"/>
        <v>0</v>
      </c>
    </row>
    <row r="2424" spans="1:25" ht="14.25" x14ac:dyDescent="0.2">
      <c r="A2424" s="18" t="str">
        <f t="shared" si="118"/>
        <v>Catalogo principalOPEN VALUE - CSP GOBIERNOCFQ7TTC0HM0T-0003</v>
      </c>
      <c r="B2424" s="18" t="str">
        <f t="shared" si="119"/>
        <v>CFQ7TTC0HM0T-0003OPEN VALUE - CSP GOBIERNO</v>
      </c>
      <c r="C2424"/>
      <c r="D2424" t="s">
        <v>122</v>
      </c>
      <c r="E2424" t="s">
        <v>4111</v>
      </c>
      <c r="F2424" s="37" t="s">
        <v>17</v>
      </c>
      <c r="G2424" s="18" t="s">
        <v>122</v>
      </c>
      <c r="H2424" s="18" t="s">
        <v>125</v>
      </c>
      <c r="I2424" s="37" t="s">
        <v>75</v>
      </c>
      <c r="J2424" t="s">
        <v>4112</v>
      </c>
      <c r="K2424" t="s">
        <v>28</v>
      </c>
      <c r="L2424" t="s">
        <v>90</v>
      </c>
      <c r="M2424" t="s">
        <v>74</v>
      </c>
      <c r="N2424" s="37" t="s">
        <v>75</v>
      </c>
      <c r="O2424" s="37" t="s">
        <v>75</v>
      </c>
      <c r="P2424" s="37" t="s">
        <v>75</v>
      </c>
      <c r="Q2424" t="s">
        <v>4111</v>
      </c>
      <c r="R2424" t="s">
        <v>76</v>
      </c>
      <c r="S2424" s="42">
        <v>500</v>
      </c>
      <c r="T2424" s="37">
        <v>1</v>
      </c>
      <c r="U2424" s="83">
        <v>1</v>
      </c>
      <c r="V2424" s="45">
        <f>SUMIF(ResumenCotizacion!$C:$C,E2424,ResumenCotizacion!$P:$P)</f>
        <v>0</v>
      </c>
      <c r="W2424" s="75">
        <f>IF(H2424="USD",S2424*SolCotizacion!$J$18,S2424)</f>
        <v>2063735.0000000002</v>
      </c>
      <c r="X2424" s="3">
        <f>ROUND(W2424/(1-VLOOKUP("Total porcentaje:",ResumenCotizacion!$F:$H,3,0)),2)</f>
        <v>2063735</v>
      </c>
      <c r="Y2424" s="3">
        <f t="shared" si="120"/>
        <v>0</v>
      </c>
    </row>
    <row r="2425" spans="1:25" ht="14.25" x14ac:dyDescent="0.2">
      <c r="A2425" s="18" t="str">
        <f t="shared" si="118"/>
        <v>Catalogo principalOPEN VALUE - CSP GOBIERNOCFQ7TTC0HM0T-000T</v>
      </c>
      <c r="B2425" s="18" t="str">
        <f t="shared" si="119"/>
        <v>CFQ7TTC0HM0T-000TOPEN VALUE - CSP GOBIERNO</v>
      </c>
      <c r="C2425"/>
      <c r="D2425" t="s">
        <v>122</v>
      </c>
      <c r="E2425" t="s">
        <v>4113</v>
      </c>
      <c r="F2425" s="37" t="s">
        <v>17</v>
      </c>
      <c r="G2425" s="18" t="s">
        <v>122</v>
      </c>
      <c r="H2425" s="18" t="s">
        <v>125</v>
      </c>
      <c r="I2425" s="37" t="s">
        <v>75</v>
      </c>
      <c r="J2425" t="s">
        <v>4114</v>
      </c>
      <c r="K2425" t="s">
        <v>28</v>
      </c>
      <c r="L2425" t="s">
        <v>90</v>
      </c>
      <c r="M2425" t="s">
        <v>74</v>
      </c>
      <c r="N2425" s="37" t="s">
        <v>75</v>
      </c>
      <c r="O2425" s="37" t="s">
        <v>75</v>
      </c>
      <c r="P2425" s="37" t="s">
        <v>75</v>
      </c>
      <c r="Q2425" t="s">
        <v>4113</v>
      </c>
      <c r="R2425" t="s">
        <v>76</v>
      </c>
      <c r="S2425" s="42">
        <v>14500</v>
      </c>
      <c r="T2425" s="37">
        <v>1</v>
      </c>
      <c r="U2425" s="83">
        <v>1</v>
      </c>
      <c r="V2425" s="45">
        <f>SUMIF(ResumenCotizacion!$C:$C,E2425,ResumenCotizacion!$P:$P)</f>
        <v>0</v>
      </c>
      <c r="W2425" s="75">
        <f>IF(H2425="USD",S2425*SolCotizacion!$J$18,S2425)</f>
        <v>59848315</v>
      </c>
      <c r="X2425" s="3">
        <f>ROUND(W2425/(1-VLOOKUP("Total porcentaje:",ResumenCotizacion!$F:$H,3,0)),2)</f>
        <v>59848315</v>
      </c>
      <c r="Y2425" s="3">
        <f t="shared" si="120"/>
        <v>0</v>
      </c>
    </row>
    <row r="2426" spans="1:25" ht="14.25" x14ac:dyDescent="0.2">
      <c r="A2426" s="18" t="str">
        <f t="shared" si="118"/>
        <v>Catalogo principalOPEN VALUE - CSP GOBIERNOCFQ7TTC0HM0T-000S</v>
      </c>
      <c r="B2426" s="18" t="str">
        <f t="shared" si="119"/>
        <v>CFQ7TTC0HM0T-000SOPEN VALUE - CSP GOBIERNO</v>
      </c>
      <c r="C2426"/>
      <c r="D2426" t="s">
        <v>122</v>
      </c>
      <c r="E2426" t="s">
        <v>4115</v>
      </c>
      <c r="F2426" s="37" t="s">
        <v>17</v>
      </c>
      <c r="G2426" s="18" t="s">
        <v>122</v>
      </c>
      <c r="H2426" s="18" t="s">
        <v>125</v>
      </c>
      <c r="I2426" s="37" t="s">
        <v>75</v>
      </c>
      <c r="J2426" t="s">
        <v>4116</v>
      </c>
      <c r="K2426" t="s">
        <v>28</v>
      </c>
      <c r="L2426" t="s">
        <v>90</v>
      </c>
      <c r="M2426" t="s">
        <v>74</v>
      </c>
      <c r="N2426" s="37" t="s">
        <v>75</v>
      </c>
      <c r="O2426" s="37" t="s">
        <v>75</v>
      </c>
      <c r="P2426" s="37" t="s">
        <v>75</v>
      </c>
      <c r="Q2426" t="s">
        <v>4115</v>
      </c>
      <c r="R2426" t="s">
        <v>76</v>
      </c>
      <c r="S2426" s="42">
        <v>500</v>
      </c>
      <c r="T2426" s="37">
        <v>1</v>
      </c>
      <c r="U2426" s="83">
        <v>1</v>
      </c>
      <c r="V2426" s="45">
        <f>SUMIF(ResumenCotizacion!$C:$C,E2426,ResumenCotizacion!$P:$P)</f>
        <v>0</v>
      </c>
      <c r="W2426" s="75">
        <f>IF(H2426="USD",S2426*SolCotizacion!$J$18,S2426)</f>
        <v>2063735.0000000002</v>
      </c>
      <c r="X2426" s="3">
        <f>ROUND(W2426/(1-VLOOKUP("Total porcentaje:",ResumenCotizacion!$F:$H,3,0)),2)</f>
        <v>2063735</v>
      </c>
      <c r="Y2426" s="3">
        <f t="shared" si="120"/>
        <v>0</v>
      </c>
    </row>
    <row r="2427" spans="1:25" ht="14.25" x14ac:dyDescent="0.2">
      <c r="A2427" s="18" t="str">
        <f t="shared" si="118"/>
        <v>Catalogo principalOPEN VALUE - CSP GOBIERNOCFQ7TTC0HM0T-000R</v>
      </c>
      <c r="B2427" s="18" t="str">
        <f t="shared" si="119"/>
        <v>CFQ7TTC0HM0T-000ROPEN VALUE - CSP GOBIERNO</v>
      </c>
      <c r="C2427"/>
      <c r="D2427" t="s">
        <v>122</v>
      </c>
      <c r="E2427" t="s">
        <v>4117</v>
      </c>
      <c r="F2427" s="37" t="s">
        <v>17</v>
      </c>
      <c r="G2427" s="18" t="s">
        <v>122</v>
      </c>
      <c r="H2427" s="18" t="s">
        <v>125</v>
      </c>
      <c r="I2427" s="37" t="s">
        <v>75</v>
      </c>
      <c r="J2427" t="s">
        <v>4118</v>
      </c>
      <c r="K2427" t="s">
        <v>28</v>
      </c>
      <c r="L2427" t="s">
        <v>90</v>
      </c>
      <c r="M2427" t="s">
        <v>74</v>
      </c>
      <c r="N2427" s="37" t="s">
        <v>75</v>
      </c>
      <c r="O2427" s="37" t="s">
        <v>75</v>
      </c>
      <c r="P2427" s="37" t="s">
        <v>75</v>
      </c>
      <c r="Q2427" t="s">
        <v>4117</v>
      </c>
      <c r="R2427" t="s">
        <v>76</v>
      </c>
      <c r="S2427" s="42">
        <v>14500</v>
      </c>
      <c r="T2427" s="37">
        <v>1</v>
      </c>
      <c r="U2427" s="83">
        <v>1</v>
      </c>
      <c r="V2427" s="45">
        <f>SUMIF(ResumenCotizacion!$C:$C,E2427,ResumenCotizacion!$P:$P)</f>
        <v>0</v>
      </c>
      <c r="W2427" s="75">
        <f>IF(H2427="USD",S2427*SolCotizacion!$J$18,S2427)</f>
        <v>59848315</v>
      </c>
      <c r="X2427" s="3">
        <f>ROUND(W2427/(1-VLOOKUP("Total porcentaje:",ResumenCotizacion!$F:$H,3,0)),2)</f>
        <v>59848315</v>
      </c>
      <c r="Y2427" s="3">
        <f t="shared" si="120"/>
        <v>0</v>
      </c>
    </row>
    <row r="2428" spans="1:25" ht="14.25" x14ac:dyDescent="0.2">
      <c r="A2428" s="18" t="str">
        <f t="shared" si="118"/>
        <v>Catalogo principalOPEN VALUE - CSP GOBIERNOCFQ7TTC0HM0T-000Q</v>
      </c>
      <c r="B2428" s="18" t="str">
        <f t="shared" si="119"/>
        <v>CFQ7TTC0HM0T-000QOPEN VALUE - CSP GOBIERNO</v>
      </c>
      <c r="C2428"/>
      <c r="D2428" t="s">
        <v>122</v>
      </c>
      <c r="E2428" t="s">
        <v>4119</v>
      </c>
      <c r="F2428" s="37" t="s">
        <v>17</v>
      </c>
      <c r="G2428" s="18" t="s">
        <v>122</v>
      </c>
      <c r="H2428" s="18" t="s">
        <v>125</v>
      </c>
      <c r="I2428" s="37" t="s">
        <v>75</v>
      </c>
      <c r="J2428" t="s">
        <v>4120</v>
      </c>
      <c r="K2428" t="s">
        <v>28</v>
      </c>
      <c r="L2428" t="s">
        <v>90</v>
      </c>
      <c r="M2428" t="s">
        <v>74</v>
      </c>
      <c r="N2428" s="37" t="s">
        <v>75</v>
      </c>
      <c r="O2428" s="37" t="s">
        <v>75</v>
      </c>
      <c r="P2428" s="37" t="s">
        <v>75</v>
      </c>
      <c r="Q2428" t="s">
        <v>4119</v>
      </c>
      <c r="R2428" t="s">
        <v>76</v>
      </c>
      <c r="S2428" s="42">
        <v>500</v>
      </c>
      <c r="T2428" s="37">
        <v>1</v>
      </c>
      <c r="U2428" s="83">
        <v>1</v>
      </c>
      <c r="V2428" s="45">
        <f>SUMIF(ResumenCotizacion!$C:$C,E2428,ResumenCotizacion!$P:$P)</f>
        <v>0</v>
      </c>
      <c r="W2428" s="75">
        <f>IF(H2428="USD",S2428*SolCotizacion!$J$18,S2428)</f>
        <v>2063735.0000000002</v>
      </c>
      <c r="X2428" s="3">
        <f>ROUND(W2428/(1-VLOOKUP("Total porcentaje:",ResumenCotizacion!$F:$H,3,0)),2)</f>
        <v>2063735</v>
      </c>
      <c r="Y2428" s="3">
        <f t="shared" si="120"/>
        <v>0</v>
      </c>
    </row>
    <row r="2429" spans="1:25" ht="14.25" x14ac:dyDescent="0.2">
      <c r="A2429" s="18" t="str">
        <f t="shared" si="118"/>
        <v>Catalogo principalOPEN VALUE - CSP GOBIERNOCFQ7TTC0HM0T-000J</v>
      </c>
      <c r="B2429" s="18" t="str">
        <f t="shared" si="119"/>
        <v>CFQ7TTC0HM0T-000JOPEN VALUE - CSP GOBIERNO</v>
      </c>
      <c r="C2429"/>
      <c r="D2429" t="s">
        <v>122</v>
      </c>
      <c r="E2429" t="s">
        <v>4121</v>
      </c>
      <c r="F2429" s="37" t="s">
        <v>17</v>
      </c>
      <c r="G2429" s="18" t="s">
        <v>122</v>
      </c>
      <c r="H2429" s="18" t="s">
        <v>125</v>
      </c>
      <c r="I2429" s="37" t="s">
        <v>75</v>
      </c>
      <c r="J2429" t="s">
        <v>4122</v>
      </c>
      <c r="K2429" t="s">
        <v>28</v>
      </c>
      <c r="L2429" t="s">
        <v>90</v>
      </c>
      <c r="M2429" t="s">
        <v>74</v>
      </c>
      <c r="N2429" s="37" t="s">
        <v>75</v>
      </c>
      <c r="O2429" s="37" t="s">
        <v>75</v>
      </c>
      <c r="P2429" s="37" t="s">
        <v>75</v>
      </c>
      <c r="Q2429" t="s">
        <v>4121</v>
      </c>
      <c r="R2429" t="s">
        <v>76</v>
      </c>
      <c r="S2429" s="42">
        <v>500</v>
      </c>
      <c r="T2429" s="37">
        <v>1</v>
      </c>
      <c r="U2429" s="83">
        <v>1</v>
      </c>
      <c r="V2429" s="45">
        <f>SUMIF(ResumenCotizacion!$C:$C,E2429,ResumenCotizacion!$P:$P)</f>
        <v>0</v>
      </c>
      <c r="W2429" s="75">
        <f>IF(H2429="USD",S2429*SolCotizacion!$J$18,S2429)</f>
        <v>2063735.0000000002</v>
      </c>
      <c r="X2429" s="3">
        <f>ROUND(W2429/(1-VLOOKUP("Total porcentaje:",ResumenCotizacion!$F:$H,3,0)),2)</f>
        <v>2063735</v>
      </c>
      <c r="Y2429" s="3">
        <f t="shared" si="120"/>
        <v>0</v>
      </c>
    </row>
    <row r="2430" spans="1:25" ht="14.25" x14ac:dyDescent="0.2">
      <c r="A2430" s="18" t="str">
        <f t="shared" si="118"/>
        <v>Catalogo principalOPEN VALUE - CSP GOBIERNOCFQ7TTC0HM0T-000H</v>
      </c>
      <c r="B2430" s="18" t="str">
        <f t="shared" si="119"/>
        <v>CFQ7TTC0HM0T-000HOPEN VALUE - CSP GOBIERNO</v>
      </c>
      <c r="C2430"/>
      <c r="D2430" t="s">
        <v>122</v>
      </c>
      <c r="E2430" t="s">
        <v>4123</v>
      </c>
      <c r="F2430" s="37" t="s">
        <v>17</v>
      </c>
      <c r="G2430" s="18" t="s">
        <v>122</v>
      </c>
      <c r="H2430" s="18" t="s">
        <v>125</v>
      </c>
      <c r="I2430" s="37" t="s">
        <v>75</v>
      </c>
      <c r="J2430" t="s">
        <v>4124</v>
      </c>
      <c r="K2430" t="s">
        <v>28</v>
      </c>
      <c r="L2430" t="s">
        <v>90</v>
      </c>
      <c r="M2430" t="s">
        <v>74</v>
      </c>
      <c r="N2430" s="37" t="s">
        <v>75</v>
      </c>
      <c r="O2430" s="37" t="s">
        <v>75</v>
      </c>
      <c r="P2430" s="37" t="s">
        <v>75</v>
      </c>
      <c r="Q2430" t="s">
        <v>4123</v>
      </c>
      <c r="R2430" t="s">
        <v>76</v>
      </c>
      <c r="S2430" s="42">
        <v>31000</v>
      </c>
      <c r="T2430" s="37">
        <v>1</v>
      </c>
      <c r="U2430" s="83">
        <v>1</v>
      </c>
      <c r="V2430" s="45">
        <f>SUMIF(ResumenCotizacion!$C:$C,E2430,ResumenCotizacion!$P:$P)</f>
        <v>0</v>
      </c>
      <c r="W2430" s="75">
        <f>IF(H2430="USD",S2430*SolCotizacion!$J$18,S2430)</f>
        <v>127951570.00000001</v>
      </c>
      <c r="X2430" s="3">
        <f>ROUND(W2430/(1-VLOOKUP("Total porcentaje:",ResumenCotizacion!$F:$H,3,0)),2)</f>
        <v>127951570</v>
      </c>
      <c r="Y2430" s="3">
        <f t="shared" si="120"/>
        <v>0</v>
      </c>
    </row>
    <row r="2431" spans="1:25" ht="14.25" x14ac:dyDescent="0.2">
      <c r="A2431" s="18" t="str">
        <f t="shared" si="118"/>
        <v>Catalogo principalOPEN VALUE - CSP GOBIERNOCFQ7TTC0HM0T-0015</v>
      </c>
      <c r="B2431" s="18" t="str">
        <f t="shared" si="119"/>
        <v>CFQ7TTC0HM0T-0015OPEN VALUE - CSP GOBIERNO</v>
      </c>
      <c r="C2431"/>
      <c r="D2431" t="s">
        <v>122</v>
      </c>
      <c r="E2431" t="s">
        <v>4125</v>
      </c>
      <c r="F2431" s="37" t="s">
        <v>17</v>
      </c>
      <c r="G2431" s="18" t="s">
        <v>122</v>
      </c>
      <c r="H2431" s="18" t="s">
        <v>125</v>
      </c>
      <c r="I2431" s="37" t="s">
        <v>75</v>
      </c>
      <c r="J2431" t="s">
        <v>4126</v>
      </c>
      <c r="K2431" t="s">
        <v>28</v>
      </c>
      <c r="L2431" t="s">
        <v>90</v>
      </c>
      <c r="M2431" t="s">
        <v>74</v>
      </c>
      <c r="N2431" s="37" t="s">
        <v>75</v>
      </c>
      <c r="O2431" s="37" t="s">
        <v>75</v>
      </c>
      <c r="P2431" s="37" t="s">
        <v>75</v>
      </c>
      <c r="Q2431" t="s">
        <v>4125</v>
      </c>
      <c r="R2431" t="s">
        <v>76</v>
      </c>
      <c r="S2431" s="42">
        <v>500</v>
      </c>
      <c r="T2431" s="37">
        <v>1</v>
      </c>
      <c r="U2431" s="83">
        <v>1</v>
      </c>
      <c r="V2431" s="45">
        <f>SUMIF(ResumenCotizacion!$C:$C,E2431,ResumenCotizacion!$P:$P)</f>
        <v>0</v>
      </c>
      <c r="W2431" s="75">
        <f>IF(H2431="USD",S2431*SolCotizacion!$J$18,S2431)</f>
        <v>2063735.0000000002</v>
      </c>
      <c r="X2431" s="3">
        <f>ROUND(W2431/(1-VLOOKUP("Total porcentaje:",ResumenCotizacion!$F:$H,3,0)),2)</f>
        <v>2063735</v>
      </c>
      <c r="Y2431" s="3">
        <f t="shared" si="120"/>
        <v>0</v>
      </c>
    </row>
    <row r="2432" spans="1:25" ht="14.25" x14ac:dyDescent="0.2">
      <c r="A2432" s="18" t="str">
        <f t="shared" si="118"/>
        <v>Catalogo principalOPEN VALUE - CSP GOBIERNOCFQ7TTC0HM0T-000K</v>
      </c>
      <c r="B2432" s="18" t="str">
        <f t="shared" si="119"/>
        <v>CFQ7TTC0HM0T-000KOPEN VALUE - CSP GOBIERNO</v>
      </c>
      <c r="C2432"/>
      <c r="D2432" t="s">
        <v>122</v>
      </c>
      <c r="E2432" t="s">
        <v>4127</v>
      </c>
      <c r="F2432" s="37" t="s">
        <v>17</v>
      </c>
      <c r="G2432" s="18" t="s">
        <v>122</v>
      </c>
      <c r="H2432" s="18" t="s">
        <v>125</v>
      </c>
      <c r="I2432" s="37" t="s">
        <v>75</v>
      </c>
      <c r="J2432" t="s">
        <v>4128</v>
      </c>
      <c r="K2432" t="s">
        <v>28</v>
      </c>
      <c r="L2432" t="s">
        <v>90</v>
      </c>
      <c r="M2432" t="s">
        <v>74</v>
      </c>
      <c r="N2432" s="37" t="s">
        <v>75</v>
      </c>
      <c r="O2432" s="37" t="s">
        <v>75</v>
      </c>
      <c r="P2432" s="37" t="s">
        <v>75</v>
      </c>
      <c r="Q2432" t="s">
        <v>4127</v>
      </c>
      <c r="R2432" t="s">
        <v>76</v>
      </c>
      <c r="S2432" s="42">
        <v>31000</v>
      </c>
      <c r="T2432" s="37">
        <v>1</v>
      </c>
      <c r="U2432" s="83">
        <v>1</v>
      </c>
      <c r="V2432" s="45">
        <f>SUMIF(ResumenCotizacion!$C:$C,E2432,ResumenCotizacion!$P:$P)</f>
        <v>0</v>
      </c>
      <c r="W2432" s="75">
        <f>IF(H2432="USD",S2432*SolCotizacion!$J$18,S2432)</f>
        <v>127951570.00000001</v>
      </c>
      <c r="X2432" s="3">
        <f>ROUND(W2432/(1-VLOOKUP("Total porcentaje:",ResumenCotizacion!$F:$H,3,0)),2)</f>
        <v>127951570</v>
      </c>
      <c r="Y2432" s="3">
        <f t="shared" si="120"/>
        <v>0</v>
      </c>
    </row>
    <row r="2433" spans="1:25" ht="14.25" x14ac:dyDescent="0.2">
      <c r="A2433" s="18" t="str">
        <f t="shared" si="118"/>
        <v>Catalogo principalOPEN VALUE - CSP GOBIERNOCFQ7TTC0LH3J-000F</v>
      </c>
      <c r="B2433" s="18" t="str">
        <f t="shared" si="119"/>
        <v>CFQ7TTC0LH3J-000FOPEN VALUE - CSP GOBIERNO</v>
      </c>
      <c r="C2433"/>
      <c r="D2433" t="s">
        <v>122</v>
      </c>
      <c r="E2433" t="s">
        <v>4129</v>
      </c>
      <c r="F2433" s="37" t="s">
        <v>17</v>
      </c>
      <c r="G2433" s="18" t="s">
        <v>122</v>
      </c>
      <c r="H2433" s="18" t="s">
        <v>125</v>
      </c>
      <c r="I2433" s="37" t="s">
        <v>75</v>
      </c>
      <c r="J2433" t="s">
        <v>4130</v>
      </c>
      <c r="K2433" t="s">
        <v>28</v>
      </c>
      <c r="L2433" t="s">
        <v>90</v>
      </c>
      <c r="M2433" t="s">
        <v>74</v>
      </c>
      <c r="N2433" s="37" t="s">
        <v>75</v>
      </c>
      <c r="O2433" s="37" t="s">
        <v>75</v>
      </c>
      <c r="P2433" s="37" t="s">
        <v>75</v>
      </c>
      <c r="Q2433" t="s">
        <v>4129</v>
      </c>
      <c r="R2433" t="s">
        <v>76</v>
      </c>
      <c r="S2433" s="42">
        <v>1000</v>
      </c>
      <c r="T2433" s="37">
        <v>1</v>
      </c>
      <c r="U2433" s="83">
        <v>1</v>
      </c>
      <c r="V2433" s="45">
        <f>SUMIF(ResumenCotizacion!$C:$C,E2433,ResumenCotizacion!$P:$P)</f>
        <v>0</v>
      </c>
      <c r="W2433" s="75">
        <f>IF(H2433="USD",S2433*SolCotizacion!$J$18,S2433)</f>
        <v>4127470.0000000005</v>
      </c>
      <c r="X2433" s="3">
        <f>ROUND(W2433/(1-VLOOKUP("Total porcentaje:",ResumenCotizacion!$F:$H,3,0)),2)</f>
        <v>4127470</v>
      </c>
      <c r="Y2433" s="3">
        <f t="shared" si="120"/>
        <v>0</v>
      </c>
    </row>
    <row r="2434" spans="1:25" ht="14.25" x14ac:dyDescent="0.2">
      <c r="A2434" s="18" t="str">
        <f t="shared" ref="A2434:A2497" si="121">D2434&amp;F2434&amp;E2434</f>
        <v>Catalogo principalOPEN VALUE - CSP GOBIERNOCFQ7TTC0LH3J-000D</v>
      </c>
      <c r="B2434" s="18" t="str">
        <f t="shared" ref="B2434:B2497" si="122">E2434&amp;F2434</f>
        <v>CFQ7TTC0LH3J-000DOPEN VALUE - CSP GOBIERNO</v>
      </c>
      <c r="C2434"/>
      <c r="D2434" t="s">
        <v>122</v>
      </c>
      <c r="E2434" t="s">
        <v>4131</v>
      </c>
      <c r="F2434" s="37" t="s">
        <v>17</v>
      </c>
      <c r="G2434" s="18" t="s">
        <v>122</v>
      </c>
      <c r="H2434" s="18" t="s">
        <v>125</v>
      </c>
      <c r="I2434" s="37" t="s">
        <v>75</v>
      </c>
      <c r="J2434" t="s">
        <v>4132</v>
      </c>
      <c r="K2434" t="s">
        <v>28</v>
      </c>
      <c r="L2434" t="s">
        <v>90</v>
      </c>
      <c r="M2434" t="s">
        <v>74</v>
      </c>
      <c r="N2434" s="37" t="s">
        <v>75</v>
      </c>
      <c r="O2434" s="37" t="s">
        <v>75</v>
      </c>
      <c r="P2434" s="37" t="s">
        <v>75</v>
      </c>
      <c r="Q2434" t="s">
        <v>4131</v>
      </c>
      <c r="R2434" t="s">
        <v>76</v>
      </c>
      <c r="S2434" s="42">
        <v>75</v>
      </c>
      <c r="T2434" s="37">
        <v>1</v>
      </c>
      <c r="U2434" s="83">
        <v>1</v>
      </c>
      <c r="V2434" s="45">
        <f>SUMIF(ResumenCotizacion!$C:$C,E2434,ResumenCotizacion!$P:$P)</f>
        <v>0</v>
      </c>
      <c r="W2434" s="75">
        <f>IF(H2434="USD",S2434*SolCotizacion!$J$18,S2434)</f>
        <v>309560.25</v>
      </c>
      <c r="X2434" s="3">
        <f>ROUND(W2434/(1-VLOOKUP("Total porcentaje:",ResumenCotizacion!$F:$H,3,0)),2)</f>
        <v>309560.25</v>
      </c>
      <c r="Y2434" s="3">
        <f t="shared" si="120"/>
        <v>0</v>
      </c>
    </row>
    <row r="2435" spans="1:25" ht="14.25" x14ac:dyDescent="0.2">
      <c r="A2435" s="18" t="str">
        <f t="shared" si="121"/>
        <v>Catalogo principalOPEN VALUE - CSP GOBIERNOCFQ7TTC0LH3J-0003</v>
      </c>
      <c r="B2435" s="18" t="str">
        <f t="shared" si="122"/>
        <v>CFQ7TTC0LH3J-0003OPEN VALUE - CSP GOBIERNO</v>
      </c>
      <c r="C2435"/>
      <c r="D2435" t="s">
        <v>122</v>
      </c>
      <c r="E2435" t="s">
        <v>4133</v>
      </c>
      <c r="F2435" s="37" t="s">
        <v>17</v>
      </c>
      <c r="G2435" s="18" t="s">
        <v>122</v>
      </c>
      <c r="H2435" s="18" t="s">
        <v>125</v>
      </c>
      <c r="I2435" s="37" t="s">
        <v>75</v>
      </c>
      <c r="J2435" t="s">
        <v>4134</v>
      </c>
      <c r="K2435" t="s">
        <v>28</v>
      </c>
      <c r="L2435" t="s">
        <v>90</v>
      </c>
      <c r="M2435" t="s">
        <v>74</v>
      </c>
      <c r="N2435" s="37" t="s">
        <v>75</v>
      </c>
      <c r="O2435" s="37" t="s">
        <v>75</v>
      </c>
      <c r="P2435" s="37" t="s">
        <v>75</v>
      </c>
      <c r="Q2435" t="s">
        <v>4133</v>
      </c>
      <c r="R2435" t="s">
        <v>76</v>
      </c>
      <c r="S2435" s="42">
        <v>1000</v>
      </c>
      <c r="T2435" s="37">
        <v>1</v>
      </c>
      <c r="U2435" s="83">
        <v>1</v>
      </c>
      <c r="V2435" s="45">
        <f>SUMIF(ResumenCotizacion!$C:$C,E2435,ResumenCotizacion!$P:$P)</f>
        <v>0</v>
      </c>
      <c r="W2435" s="75">
        <f>IF(H2435="USD",S2435*SolCotizacion!$J$18,S2435)</f>
        <v>4127470.0000000005</v>
      </c>
      <c r="X2435" s="3">
        <f>ROUND(W2435/(1-VLOOKUP("Total porcentaje:",ResumenCotizacion!$F:$H,3,0)),2)</f>
        <v>4127470</v>
      </c>
      <c r="Y2435" s="3">
        <f t="shared" ref="Y2435:Y2498" si="123">V2435*X2435</f>
        <v>0</v>
      </c>
    </row>
    <row r="2436" spans="1:25" ht="14.25" x14ac:dyDescent="0.2">
      <c r="A2436" s="18" t="str">
        <f t="shared" si="121"/>
        <v>Catalogo principalOPEN VALUE - CSP GOBIERNOCFQ7TTC0LH3J-0002</v>
      </c>
      <c r="B2436" s="18" t="str">
        <f t="shared" si="122"/>
        <v>CFQ7TTC0LH3J-0002OPEN VALUE - CSP GOBIERNO</v>
      </c>
      <c r="C2436"/>
      <c r="D2436" t="s">
        <v>122</v>
      </c>
      <c r="E2436" t="s">
        <v>4135</v>
      </c>
      <c r="F2436" s="37" t="s">
        <v>17</v>
      </c>
      <c r="G2436" s="18" t="s">
        <v>122</v>
      </c>
      <c r="H2436" s="18" t="s">
        <v>125</v>
      </c>
      <c r="I2436" s="37" t="s">
        <v>75</v>
      </c>
      <c r="J2436" t="s">
        <v>4136</v>
      </c>
      <c r="K2436" t="s">
        <v>28</v>
      </c>
      <c r="L2436" t="s">
        <v>90</v>
      </c>
      <c r="M2436" t="s">
        <v>74</v>
      </c>
      <c r="N2436" s="37" t="s">
        <v>75</v>
      </c>
      <c r="O2436" s="37" t="s">
        <v>75</v>
      </c>
      <c r="P2436" s="37" t="s">
        <v>75</v>
      </c>
      <c r="Q2436" t="s">
        <v>4135</v>
      </c>
      <c r="R2436" t="s">
        <v>76</v>
      </c>
      <c r="S2436" s="42">
        <v>1500</v>
      </c>
      <c r="T2436" s="37">
        <v>1</v>
      </c>
      <c r="U2436" s="83">
        <v>1</v>
      </c>
      <c r="V2436" s="45">
        <f>SUMIF(ResumenCotizacion!$C:$C,E2436,ResumenCotizacion!$P:$P)</f>
        <v>0</v>
      </c>
      <c r="W2436" s="75">
        <f>IF(H2436="USD",S2436*SolCotizacion!$J$18,S2436)</f>
        <v>6191205</v>
      </c>
      <c r="X2436" s="3">
        <f>ROUND(W2436/(1-VLOOKUP("Total porcentaje:",ResumenCotizacion!$F:$H,3,0)),2)</f>
        <v>6191205</v>
      </c>
      <c r="Y2436" s="3">
        <f t="shared" si="123"/>
        <v>0</v>
      </c>
    </row>
    <row r="2437" spans="1:25" ht="14.25" x14ac:dyDescent="0.2">
      <c r="A2437" s="18" t="str">
        <f t="shared" si="121"/>
        <v>Catalogo principalOPEN VALUE - CSP GOBIERNOCFQ7TTC0LH3J-0001</v>
      </c>
      <c r="B2437" s="18" t="str">
        <f t="shared" si="122"/>
        <v>CFQ7TTC0LH3J-0001OPEN VALUE - CSP GOBIERNO</v>
      </c>
      <c r="C2437"/>
      <c r="D2437" t="s">
        <v>122</v>
      </c>
      <c r="E2437" t="s">
        <v>4137</v>
      </c>
      <c r="F2437" s="37" t="s">
        <v>17</v>
      </c>
      <c r="G2437" s="18" t="s">
        <v>122</v>
      </c>
      <c r="H2437" s="18" t="s">
        <v>125</v>
      </c>
      <c r="I2437" s="37" t="s">
        <v>75</v>
      </c>
      <c r="J2437" t="s">
        <v>4138</v>
      </c>
      <c r="K2437" t="s">
        <v>28</v>
      </c>
      <c r="L2437" t="s">
        <v>90</v>
      </c>
      <c r="M2437" t="s">
        <v>74</v>
      </c>
      <c r="N2437" s="37" t="s">
        <v>75</v>
      </c>
      <c r="O2437" s="37" t="s">
        <v>75</v>
      </c>
      <c r="P2437" s="37" t="s">
        <v>75</v>
      </c>
      <c r="Q2437" t="s">
        <v>4137</v>
      </c>
      <c r="R2437" t="s">
        <v>76</v>
      </c>
      <c r="S2437" s="42">
        <v>1000</v>
      </c>
      <c r="T2437" s="37">
        <v>1</v>
      </c>
      <c r="U2437" s="83">
        <v>1</v>
      </c>
      <c r="V2437" s="45">
        <f>SUMIF(ResumenCotizacion!$C:$C,E2437,ResumenCotizacion!$P:$P)</f>
        <v>0</v>
      </c>
      <c r="W2437" s="75">
        <f>IF(H2437="USD",S2437*SolCotizacion!$J$18,S2437)</f>
        <v>4127470.0000000005</v>
      </c>
      <c r="X2437" s="3">
        <f>ROUND(W2437/(1-VLOOKUP("Total porcentaje:",ResumenCotizacion!$F:$H,3,0)),2)</f>
        <v>4127470</v>
      </c>
      <c r="Y2437" s="3">
        <f t="shared" si="123"/>
        <v>0</v>
      </c>
    </row>
    <row r="2438" spans="1:25" ht="14.25" x14ac:dyDescent="0.2">
      <c r="A2438" s="18" t="str">
        <f t="shared" si="121"/>
        <v>Catalogo principalOPEN VALUE - CSP GOBIERNOCFQ7TTC0J7C5-0001</v>
      </c>
      <c r="B2438" s="18" t="str">
        <f t="shared" si="122"/>
        <v>CFQ7TTC0J7C5-0001OPEN VALUE - CSP GOBIERNO</v>
      </c>
      <c r="C2438"/>
      <c r="D2438" t="s">
        <v>122</v>
      </c>
      <c r="E2438" t="s">
        <v>4139</v>
      </c>
      <c r="F2438" s="37" t="s">
        <v>17</v>
      </c>
      <c r="G2438" s="18" t="s">
        <v>122</v>
      </c>
      <c r="H2438" s="18" t="s">
        <v>125</v>
      </c>
      <c r="I2438" s="37" t="s">
        <v>75</v>
      </c>
      <c r="J2438" t="s">
        <v>4140</v>
      </c>
      <c r="K2438" t="s">
        <v>28</v>
      </c>
      <c r="L2438" t="s">
        <v>90</v>
      </c>
      <c r="M2438" t="s">
        <v>74</v>
      </c>
      <c r="N2438" s="37" t="s">
        <v>75</v>
      </c>
      <c r="O2438" s="37" t="s">
        <v>75</v>
      </c>
      <c r="P2438" s="37" t="s">
        <v>75</v>
      </c>
      <c r="Q2438" t="s">
        <v>4139</v>
      </c>
      <c r="R2438" t="s">
        <v>76</v>
      </c>
      <c r="S2438" s="42">
        <v>15</v>
      </c>
      <c r="T2438" s="37">
        <v>1</v>
      </c>
      <c r="U2438" s="83">
        <v>1</v>
      </c>
      <c r="V2438" s="45">
        <f>SUMIF(ResumenCotizacion!$C:$C,E2438,ResumenCotizacion!$P:$P)</f>
        <v>0</v>
      </c>
      <c r="W2438" s="75">
        <f>IF(H2438="USD",S2438*SolCotizacion!$J$18,S2438)</f>
        <v>61912.05</v>
      </c>
      <c r="X2438" s="3">
        <f>ROUND(W2438/(1-VLOOKUP("Total porcentaje:",ResumenCotizacion!$F:$H,3,0)),2)</f>
        <v>61912.05</v>
      </c>
      <c r="Y2438" s="3">
        <f t="shared" si="123"/>
        <v>0</v>
      </c>
    </row>
    <row r="2439" spans="1:25" ht="14.25" x14ac:dyDescent="0.2">
      <c r="A2439" s="18" t="str">
        <f t="shared" si="121"/>
        <v>Catalogo principalOPEN VALUE - CSP GOBIERNOCFQ7TTC0LHPZ-0001</v>
      </c>
      <c r="B2439" s="18" t="str">
        <f t="shared" si="122"/>
        <v>CFQ7TTC0LHPZ-0001OPEN VALUE - CSP GOBIERNO</v>
      </c>
      <c r="C2439"/>
      <c r="D2439" t="s">
        <v>122</v>
      </c>
      <c r="E2439" t="s">
        <v>4141</v>
      </c>
      <c r="F2439" s="37" t="s">
        <v>17</v>
      </c>
      <c r="G2439" s="18" t="s">
        <v>122</v>
      </c>
      <c r="H2439" s="18" t="s">
        <v>125</v>
      </c>
      <c r="I2439" s="37" t="s">
        <v>75</v>
      </c>
      <c r="J2439" t="s">
        <v>4142</v>
      </c>
      <c r="K2439" t="s">
        <v>28</v>
      </c>
      <c r="L2439" t="s">
        <v>90</v>
      </c>
      <c r="M2439" t="s">
        <v>74</v>
      </c>
      <c r="N2439" s="37" t="s">
        <v>75</v>
      </c>
      <c r="O2439" s="37" t="s">
        <v>75</v>
      </c>
      <c r="P2439" s="37" t="s">
        <v>75</v>
      </c>
      <c r="Q2439" t="s">
        <v>4141</v>
      </c>
      <c r="R2439" t="s">
        <v>76</v>
      </c>
      <c r="S2439" s="42">
        <v>60</v>
      </c>
      <c r="T2439" s="37">
        <v>1</v>
      </c>
      <c r="U2439" s="83">
        <v>1</v>
      </c>
      <c r="V2439" s="45">
        <f>SUMIF(ResumenCotizacion!$C:$C,E2439,ResumenCotizacion!$P:$P)</f>
        <v>0</v>
      </c>
      <c r="W2439" s="75">
        <f>IF(H2439="USD",S2439*SolCotizacion!$J$18,S2439)</f>
        <v>247648.2</v>
      </c>
      <c r="X2439" s="3">
        <f>ROUND(W2439/(1-VLOOKUP("Total porcentaje:",ResumenCotizacion!$F:$H,3,0)),2)</f>
        <v>247648.2</v>
      </c>
      <c r="Y2439" s="3">
        <f t="shared" si="123"/>
        <v>0</v>
      </c>
    </row>
    <row r="2440" spans="1:25" ht="14.25" x14ac:dyDescent="0.2">
      <c r="A2440" s="18" t="str">
        <f t="shared" si="121"/>
        <v>Catalogo principalOPEN VALUE - CSP GOBIERNOCFQ7TTC0LHXC-0001</v>
      </c>
      <c r="B2440" s="18" t="str">
        <f t="shared" si="122"/>
        <v>CFQ7TTC0LHXC-0001OPEN VALUE - CSP GOBIERNO</v>
      </c>
      <c r="C2440"/>
      <c r="D2440" t="s">
        <v>122</v>
      </c>
      <c r="E2440" t="s">
        <v>4143</v>
      </c>
      <c r="F2440" s="37" t="s">
        <v>17</v>
      </c>
      <c r="G2440" s="18" t="s">
        <v>122</v>
      </c>
      <c r="H2440" s="18" t="s">
        <v>125</v>
      </c>
      <c r="I2440" s="37" t="s">
        <v>75</v>
      </c>
      <c r="J2440" t="s">
        <v>4144</v>
      </c>
      <c r="K2440" t="s">
        <v>28</v>
      </c>
      <c r="L2440" t="s">
        <v>90</v>
      </c>
      <c r="M2440" t="s">
        <v>74</v>
      </c>
      <c r="N2440" s="37" t="s">
        <v>75</v>
      </c>
      <c r="O2440" s="37" t="s">
        <v>75</v>
      </c>
      <c r="P2440" s="37" t="s">
        <v>75</v>
      </c>
      <c r="Q2440" t="s">
        <v>4143</v>
      </c>
      <c r="R2440" t="s">
        <v>76</v>
      </c>
      <c r="S2440" s="42">
        <v>75</v>
      </c>
      <c r="T2440" s="37">
        <v>1</v>
      </c>
      <c r="U2440" s="83">
        <v>1</v>
      </c>
      <c r="V2440" s="45">
        <f>SUMIF(ResumenCotizacion!$C:$C,E2440,ResumenCotizacion!$P:$P)</f>
        <v>0</v>
      </c>
      <c r="W2440" s="75">
        <f>IF(H2440="USD",S2440*SolCotizacion!$J$18,S2440)</f>
        <v>309560.25</v>
      </c>
      <c r="X2440" s="3">
        <f>ROUND(W2440/(1-VLOOKUP("Total porcentaje:",ResumenCotizacion!$F:$H,3,0)),2)</f>
        <v>309560.25</v>
      </c>
      <c r="Y2440" s="3">
        <f t="shared" si="123"/>
        <v>0</v>
      </c>
    </row>
    <row r="2441" spans="1:25" ht="14.25" x14ac:dyDescent="0.2">
      <c r="A2441" s="18" t="str">
        <f t="shared" si="121"/>
        <v>Catalogo principalOPEN VALUE - CSP GOBIERNOCFQ7TTC0J7BH-0001</v>
      </c>
      <c r="B2441" s="18" t="str">
        <f t="shared" si="122"/>
        <v>CFQ7TTC0J7BH-0001OPEN VALUE - CSP GOBIERNO</v>
      </c>
      <c r="C2441"/>
      <c r="D2441" t="s">
        <v>122</v>
      </c>
      <c r="E2441" t="s">
        <v>4145</v>
      </c>
      <c r="F2441" s="37" t="s">
        <v>17</v>
      </c>
      <c r="G2441" s="18" t="s">
        <v>122</v>
      </c>
      <c r="H2441" s="18" t="s">
        <v>125</v>
      </c>
      <c r="I2441" s="37" t="s">
        <v>75</v>
      </c>
      <c r="J2441" t="s">
        <v>4146</v>
      </c>
      <c r="K2441" t="s">
        <v>28</v>
      </c>
      <c r="L2441" t="s">
        <v>90</v>
      </c>
      <c r="M2441" t="s">
        <v>74</v>
      </c>
      <c r="N2441" s="37" t="s">
        <v>75</v>
      </c>
      <c r="O2441" s="37" t="s">
        <v>75</v>
      </c>
      <c r="P2441" s="37" t="s">
        <v>75</v>
      </c>
      <c r="Q2441" t="s">
        <v>4145</v>
      </c>
      <c r="R2441" t="s">
        <v>76</v>
      </c>
      <c r="S2441" s="42">
        <v>90</v>
      </c>
      <c r="T2441" s="37">
        <v>1</v>
      </c>
      <c r="U2441" s="83">
        <v>1</v>
      </c>
      <c r="V2441" s="45">
        <f>SUMIF(ResumenCotizacion!$C:$C,E2441,ResumenCotizacion!$P:$P)</f>
        <v>0</v>
      </c>
      <c r="W2441" s="75">
        <f>IF(H2441="USD",S2441*SolCotizacion!$J$18,S2441)</f>
        <v>371472.30000000005</v>
      </c>
      <c r="X2441" s="3">
        <f>ROUND(W2441/(1-VLOOKUP("Total porcentaje:",ResumenCotizacion!$F:$H,3,0)),2)</f>
        <v>371472.3</v>
      </c>
      <c r="Y2441" s="3">
        <f t="shared" si="123"/>
        <v>0</v>
      </c>
    </row>
    <row r="2442" spans="1:25" ht="14.25" x14ac:dyDescent="0.2">
      <c r="A2442" s="18" t="str">
        <f t="shared" si="121"/>
        <v>Catalogo principalOPEN VALUE - CSP GOBIERNOCFQ7TTC0LFDZ-0007</v>
      </c>
      <c r="B2442" s="18" t="str">
        <f t="shared" si="122"/>
        <v>CFQ7TTC0LFDZ-0007OPEN VALUE - CSP GOBIERNO</v>
      </c>
      <c r="C2442"/>
      <c r="D2442" t="s">
        <v>122</v>
      </c>
      <c r="E2442" t="s">
        <v>4147</v>
      </c>
      <c r="F2442" s="37" t="s">
        <v>17</v>
      </c>
      <c r="G2442" s="18" t="s">
        <v>122</v>
      </c>
      <c r="H2442" s="18" t="s">
        <v>125</v>
      </c>
      <c r="I2442" s="37" t="s">
        <v>75</v>
      </c>
      <c r="J2442" t="s">
        <v>4148</v>
      </c>
      <c r="K2442" t="s">
        <v>28</v>
      </c>
      <c r="L2442" t="s">
        <v>90</v>
      </c>
      <c r="M2442" t="s">
        <v>74</v>
      </c>
      <c r="N2442" s="37" t="s">
        <v>75</v>
      </c>
      <c r="O2442" s="37" t="s">
        <v>75</v>
      </c>
      <c r="P2442" s="37" t="s">
        <v>75</v>
      </c>
      <c r="Q2442" t="s">
        <v>4147</v>
      </c>
      <c r="R2442" t="s">
        <v>76</v>
      </c>
      <c r="S2442" s="42">
        <v>800</v>
      </c>
      <c r="T2442" s="37">
        <v>1</v>
      </c>
      <c r="U2442" s="83">
        <v>1</v>
      </c>
      <c r="V2442" s="45">
        <f>SUMIF(ResumenCotizacion!$C:$C,E2442,ResumenCotizacion!$P:$P)</f>
        <v>0</v>
      </c>
      <c r="W2442" s="75">
        <f>IF(H2442="USD",S2442*SolCotizacion!$J$18,S2442)</f>
        <v>3301976</v>
      </c>
      <c r="X2442" s="3">
        <f>ROUND(W2442/(1-VLOOKUP("Total porcentaje:",ResumenCotizacion!$F:$H,3,0)),2)</f>
        <v>3301976</v>
      </c>
      <c r="Y2442" s="3">
        <f t="shared" si="123"/>
        <v>0</v>
      </c>
    </row>
    <row r="2443" spans="1:25" ht="14.25" x14ac:dyDescent="0.2">
      <c r="A2443" s="18" t="str">
        <f t="shared" si="121"/>
        <v>Catalogo principalOPEN VALUE - CSP GOBIERNOCFQ7TTC0LFDZ-0003</v>
      </c>
      <c r="B2443" s="18" t="str">
        <f t="shared" si="122"/>
        <v>CFQ7TTC0LFDZ-0003OPEN VALUE - CSP GOBIERNO</v>
      </c>
      <c r="C2443"/>
      <c r="D2443" t="s">
        <v>122</v>
      </c>
      <c r="E2443" t="s">
        <v>4149</v>
      </c>
      <c r="F2443" s="37" t="s">
        <v>17</v>
      </c>
      <c r="G2443" s="18" t="s">
        <v>122</v>
      </c>
      <c r="H2443" s="18" t="s">
        <v>125</v>
      </c>
      <c r="I2443" s="37" t="s">
        <v>75</v>
      </c>
      <c r="J2443" t="s">
        <v>4150</v>
      </c>
      <c r="K2443" t="s">
        <v>28</v>
      </c>
      <c r="L2443" t="s">
        <v>90</v>
      </c>
      <c r="M2443" t="s">
        <v>74</v>
      </c>
      <c r="N2443" s="37" t="s">
        <v>75</v>
      </c>
      <c r="O2443" s="37" t="s">
        <v>75</v>
      </c>
      <c r="P2443" s="37" t="s">
        <v>75</v>
      </c>
      <c r="Q2443" t="s">
        <v>4149</v>
      </c>
      <c r="R2443" t="s">
        <v>76</v>
      </c>
      <c r="S2443" s="42">
        <v>20</v>
      </c>
      <c r="T2443" s="37">
        <v>1</v>
      </c>
      <c r="U2443" s="83">
        <v>1</v>
      </c>
      <c r="V2443" s="45">
        <f>SUMIF(ResumenCotizacion!$C:$C,E2443,ResumenCotizacion!$P:$P)</f>
        <v>0</v>
      </c>
      <c r="W2443" s="75">
        <f>IF(H2443="USD",S2443*SolCotizacion!$J$18,S2443)</f>
        <v>82549.400000000009</v>
      </c>
      <c r="X2443" s="3">
        <f>ROUND(W2443/(1-VLOOKUP("Total porcentaje:",ResumenCotizacion!$F:$H,3,0)),2)</f>
        <v>82549.399999999994</v>
      </c>
      <c r="Y2443" s="3">
        <f t="shared" si="123"/>
        <v>0</v>
      </c>
    </row>
    <row r="2444" spans="1:25" ht="14.25" x14ac:dyDescent="0.2">
      <c r="A2444" s="18" t="str">
        <f t="shared" si="121"/>
        <v>Catalogo principalOPEN VALUE - CSP GOBIERNOCFQ7TTC0LFDZ-0001</v>
      </c>
      <c r="B2444" s="18" t="str">
        <f t="shared" si="122"/>
        <v>CFQ7TTC0LFDZ-0001OPEN VALUE - CSP GOBIERNO</v>
      </c>
      <c r="C2444"/>
      <c r="D2444" t="s">
        <v>122</v>
      </c>
      <c r="E2444" t="s">
        <v>4151</v>
      </c>
      <c r="F2444" s="37" t="s">
        <v>17</v>
      </c>
      <c r="G2444" s="18" t="s">
        <v>122</v>
      </c>
      <c r="H2444" s="18" t="s">
        <v>125</v>
      </c>
      <c r="I2444" s="37" t="s">
        <v>75</v>
      </c>
      <c r="J2444" t="s">
        <v>4152</v>
      </c>
      <c r="K2444" t="s">
        <v>28</v>
      </c>
      <c r="L2444" t="s">
        <v>90</v>
      </c>
      <c r="M2444" t="s">
        <v>74</v>
      </c>
      <c r="N2444" s="37" t="s">
        <v>75</v>
      </c>
      <c r="O2444" s="37" t="s">
        <v>75</v>
      </c>
      <c r="P2444" s="37" t="s">
        <v>75</v>
      </c>
      <c r="Q2444" t="s">
        <v>4151</v>
      </c>
      <c r="R2444" t="s">
        <v>76</v>
      </c>
      <c r="S2444" s="42">
        <v>95</v>
      </c>
      <c r="T2444" s="37">
        <v>1</v>
      </c>
      <c r="U2444" s="83">
        <v>1</v>
      </c>
      <c r="V2444" s="45">
        <f>SUMIF(ResumenCotizacion!$C:$C,E2444,ResumenCotizacion!$P:$P)</f>
        <v>0</v>
      </c>
      <c r="W2444" s="75">
        <f>IF(H2444="USD",S2444*SolCotizacion!$J$18,S2444)</f>
        <v>392109.65</v>
      </c>
      <c r="X2444" s="3">
        <f>ROUND(W2444/(1-VLOOKUP("Total porcentaje:",ResumenCotizacion!$F:$H,3,0)),2)</f>
        <v>392109.65</v>
      </c>
      <c r="Y2444" s="3">
        <f t="shared" si="123"/>
        <v>0</v>
      </c>
    </row>
    <row r="2445" spans="1:25" ht="14.25" x14ac:dyDescent="0.2">
      <c r="A2445" s="18" t="str">
        <f t="shared" si="121"/>
        <v>Catalogo principalOPEN VALUE - CSP GOBIERNOCFQ7TTC0LFDZ-0006</v>
      </c>
      <c r="B2445" s="18" t="str">
        <f t="shared" si="122"/>
        <v>CFQ7TTC0LFDZ-0006OPEN VALUE - CSP GOBIERNO</v>
      </c>
      <c r="C2445"/>
      <c r="D2445" t="s">
        <v>122</v>
      </c>
      <c r="E2445" t="s">
        <v>4153</v>
      </c>
      <c r="F2445" s="37" t="s">
        <v>17</v>
      </c>
      <c r="G2445" s="18" t="s">
        <v>122</v>
      </c>
      <c r="H2445" s="18" t="s">
        <v>125</v>
      </c>
      <c r="I2445" s="37" t="s">
        <v>75</v>
      </c>
      <c r="J2445" t="s">
        <v>4154</v>
      </c>
      <c r="K2445" t="s">
        <v>28</v>
      </c>
      <c r="L2445" t="s">
        <v>90</v>
      </c>
      <c r="M2445" t="s">
        <v>74</v>
      </c>
      <c r="N2445" s="37" t="s">
        <v>75</v>
      </c>
      <c r="O2445" s="37" t="s">
        <v>75</v>
      </c>
      <c r="P2445" s="37" t="s">
        <v>75</v>
      </c>
      <c r="Q2445" t="s">
        <v>4153</v>
      </c>
      <c r="R2445" t="s">
        <v>76</v>
      </c>
      <c r="S2445" s="42">
        <v>145</v>
      </c>
      <c r="T2445" s="37">
        <v>1</v>
      </c>
      <c r="U2445" s="83">
        <v>1</v>
      </c>
      <c r="V2445" s="45">
        <f>SUMIF(ResumenCotizacion!$C:$C,E2445,ResumenCotizacion!$P:$P)</f>
        <v>0</v>
      </c>
      <c r="W2445" s="75">
        <f>IF(H2445="USD",S2445*SolCotizacion!$J$18,S2445)</f>
        <v>598483.15</v>
      </c>
      <c r="X2445" s="3">
        <f>ROUND(W2445/(1-VLOOKUP("Total porcentaje:",ResumenCotizacion!$F:$H,3,0)),2)</f>
        <v>598483.15</v>
      </c>
      <c r="Y2445" s="3">
        <f t="shared" si="123"/>
        <v>0</v>
      </c>
    </row>
    <row r="2446" spans="1:25" ht="14.25" x14ac:dyDescent="0.2">
      <c r="A2446" s="18" t="str">
        <f t="shared" si="121"/>
        <v>Catalogo principalOPEN VALUE - CSP GOBIERNOCFQ7TTC0J7M0-0001</v>
      </c>
      <c r="B2446" s="18" t="str">
        <f t="shared" si="122"/>
        <v>CFQ7TTC0J7M0-0001OPEN VALUE - CSP GOBIERNO</v>
      </c>
      <c r="C2446"/>
      <c r="D2446" t="s">
        <v>122</v>
      </c>
      <c r="E2446" t="s">
        <v>4155</v>
      </c>
      <c r="F2446" s="37" t="s">
        <v>17</v>
      </c>
      <c r="G2446" s="18" t="s">
        <v>122</v>
      </c>
      <c r="H2446" s="18" t="s">
        <v>125</v>
      </c>
      <c r="I2446" s="37" t="s">
        <v>75</v>
      </c>
      <c r="J2446" t="s">
        <v>4156</v>
      </c>
      <c r="K2446" t="s">
        <v>28</v>
      </c>
      <c r="L2446" t="s">
        <v>90</v>
      </c>
      <c r="M2446" t="s">
        <v>74</v>
      </c>
      <c r="N2446" s="37" t="s">
        <v>75</v>
      </c>
      <c r="O2446" s="37" t="s">
        <v>75</v>
      </c>
      <c r="P2446" s="37" t="s">
        <v>75</v>
      </c>
      <c r="Q2446" t="s">
        <v>4155</v>
      </c>
      <c r="R2446" t="s">
        <v>76</v>
      </c>
      <c r="S2446" s="42">
        <v>125</v>
      </c>
      <c r="T2446" s="37">
        <v>1</v>
      </c>
      <c r="U2446" s="83">
        <v>1</v>
      </c>
      <c r="V2446" s="45">
        <f>SUMIF(ResumenCotizacion!$C:$C,E2446,ResumenCotizacion!$P:$P)</f>
        <v>0</v>
      </c>
      <c r="W2446" s="75">
        <f>IF(H2446="USD",S2446*SolCotizacion!$J$18,S2446)</f>
        <v>515933.75000000006</v>
      </c>
      <c r="X2446" s="3">
        <f>ROUND(W2446/(1-VLOOKUP("Total porcentaje:",ResumenCotizacion!$F:$H,3,0)),2)</f>
        <v>515933.75</v>
      </c>
      <c r="Y2446" s="3">
        <f t="shared" si="123"/>
        <v>0</v>
      </c>
    </row>
    <row r="2447" spans="1:25" ht="14.25" x14ac:dyDescent="0.2">
      <c r="A2447" s="18" t="str">
        <f t="shared" si="121"/>
        <v>Catalogo principalOPEN VALUE - CSP GOBIERNOCFQ7TTC0LFNK-0001</v>
      </c>
      <c r="B2447" s="18" t="str">
        <f t="shared" si="122"/>
        <v>CFQ7TTC0LFNK-0001OPEN VALUE - CSP GOBIERNO</v>
      </c>
      <c r="C2447"/>
      <c r="D2447" t="s">
        <v>122</v>
      </c>
      <c r="E2447" t="s">
        <v>4157</v>
      </c>
      <c r="F2447" s="37" t="s">
        <v>17</v>
      </c>
      <c r="G2447" s="18" t="s">
        <v>122</v>
      </c>
      <c r="H2447" s="18" t="s">
        <v>125</v>
      </c>
      <c r="I2447" s="37" t="s">
        <v>75</v>
      </c>
      <c r="J2447" t="s">
        <v>4158</v>
      </c>
      <c r="K2447" t="s">
        <v>28</v>
      </c>
      <c r="L2447" t="s">
        <v>90</v>
      </c>
      <c r="M2447" t="s">
        <v>74</v>
      </c>
      <c r="N2447" s="37" t="s">
        <v>75</v>
      </c>
      <c r="O2447" s="37" t="s">
        <v>75</v>
      </c>
      <c r="P2447" s="37" t="s">
        <v>75</v>
      </c>
      <c r="Q2447" t="s">
        <v>4157</v>
      </c>
      <c r="R2447" t="s">
        <v>76</v>
      </c>
      <c r="S2447" s="42">
        <v>50</v>
      </c>
      <c r="T2447" s="37">
        <v>1</v>
      </c>
      <c r="U2447" s="83">
        <v>1</v>
      </c>
      <c r="V2447" s="45">
        <f>SUMIF(ResumenCotizacion!$C:$C,E2447,ResumenCotizacion!$P:$P)</f>
        <v>0</v>
      </c>
      <c r="W2447" s="75">
        <f>IF(H2447="USD",S2447*SolCotizacion!$J$18,S2447)</f>
        <v>206373.5</v>
      </c>
      <c r="X2447" s="3">
        <f>ROUND(W2447/(1-VLOOKUP("Total porcentaje:",ResumenCotizacion!$F:$H,3,0)),2)</f>
        <v>206373.5</v>
      </c>
      <c r="Y2447" s="3">
        <f t="shared" si="123"/>
        <v>0</v>
      </c>
    </row>
    <row r="2448" spans="1:25" ht="14.25" x14ac:dyDescent="0.2">
      <c r="A2448" s="18" t="str">
        <f t="shared" si="121"/>
        <v>Catalogo principalOPEN VALUE - CSP GOBIERNOCFQ7TTC0LFNK-0003</v>
      </c>
      <c r="B2448" s="18" t="str">
        <f t="shared" si="122"/>
        <v>CFQ7TTC0LFNK-0003OPEN VALUE - CSP GOBIERNO</v>
      </c>
      <c r="C2448"/>
      <c r="D2448" t="s">
        <v>122</v>
      </c>
      <c r="E2448" t="s">
        <v>4159</v>
      </c>
      <c r="F2448" s="37" t="s">
        <v>17</v>
      </c>
      <c r="G2448" s="18" t="s">
        <v>122</v>
      </c>
      <c r="H2448" s="18" t="s">
        <v>125</v>
      </c>
      <c r="I2448" s="37" t="s">
        <v>75</v>
      </c>
      <c r="J2448" t="s">
        <v>4160</v>
      </c>
      <c r="K2448" t="s">
        <v>28</v>
      </c>
      <c r="L2448" t="s">
        <v>90</v>
      </c>
      <c r="M2448" t="s">
        <v>74</v>
      </c>
      <c r="N2448" s="37" t="s">
        <v>75</v>
      </c>
      <c r="O2448" s="37" t="s">
        <v>75</v>
      </c>
      <c r="P2448" s="37" t="s">
        <v>75</v>
      </c>
      <c r="Q2448" t="s">
        <v>4159</v>
      </c>
      <c r="R2448" t="s">
        <v>76</v>
      </c>
      <c r="S2448" s="42">
        <v>20</v>
      </c>
      <c r="T2448" s="37">
        <v>1</v>
      </c>
      <c r="U2448" s="83">
        <v>1</v>
      </c>
      <c r="V2448" s="45">
        <f>SUMIF(ResumenCotizacion!$C:$C,E2448,ResumenCotizacion!$P:$P)</f>
        <v>0</v>
      </c>
      <c r="W2448" s="75">
        <f>IF(H2448="USD",S2448*SolCotizacion!$J$18,S2448)</f>
        <v>82549.400000000009</v>
      </c>
      <c r="X2448" s="3">
        <f>ROUND(W2448/(1-VLOOKUP("Total porcentaje:",ResumenCotizacion!$F:$H,3,0)),2)</f>
        <v>82549.399999999994</v>
      </c>
      <c r="Y2448" s="3">
        <f t="shared" si="123"/>
        <v>0</v>
      </c>
    </row>
    <row r="2449" spans="1:25" ht="14.25" x14ac:dyDescent="0.2">
      <c r="A2449" s="18" t="str">
        <f t="shared" si="121"/>
        <v>Catalogo principalOPEN VALUE - CSP GOBIERNOCFQ7TTC0J7N8-0001</v>
      </c>
      <c r="B2449" s="18" t="str">
        <f t="shared" si="122"/>
        <v>CFQ7TTC0J7N8-0001OPEN VALUE - CSP GOBIERNO</v>
      </c>
      <c r="C2449"/>
      <c r="D2449" t="s">
        <v>122</v>
      </c>
      <c r="E2449" t="s">
        <v>4161</v>
      </c>
      <c r="F2449" s="37" t="s">
        <v>17</v>
      </c>
      <c r="G2449" s="18" t="s">
        <v>122</v>
      </c>
      <c r="H2449" s="18" t="s">
        <v>125</v>
      </c>
      <c r="I2449" s="37" t="s">
        <v>75</v>
      </c>
      <c r="J2449" t="s">
        <v>4162</v>
      </c>
      <c r="K2449" t="s">
        <v>28</v>
      </c>
      <c r="L2449" t="s">
        <v>90</v>
      </c>
      <c r="M2449" t="s">
        <v>74</v>
      </c>
      <c r="N2449" s="37" t="s">
        <v>75</v>
      </c>
      <c r="O2449" s="37" t="s">
        <v>75</v>
      </c>
      <c r="P2449" s="37" t="s">
        <v>75</v>
      </c>
      <c r="Q2449" t="s">
        <v>4161</v>
      </c>
      <c r="R2449" t="s">
        <v>76</v>
      </c>
      <c r="S2449" s="42">
        <v>75</v>
      </c>
      <c r="T2449" s="37">
        <v>1</v>
      </c>
      <c r="U2449" s="83">
        <v>1</v>
      </c>
      <c r="V2449" s="45">
        <f>SUMIF(ResumenCotizacion!$C:$C,E2449,ResumenCotizacion!$P:$P)</f>
        <v>0</v>
      </c>
      <c r="W2449" s="75">
        <f>IF(H2449="USD",S2449*SolCotizacion!$J$18,S2449)</f>
        <v>309560.25</v>
      </c>
      <c r="X2449" s="3">
        <f>ROUND(W2449/(1-VLOOKUP("Total porcentaje:",ResumenCotizacion!$F:$H,3,0)),2)</f>
        <v>309560.25</v>
      </c>
      <c r="Y2449" s="3">
        <f t="shared" si="123"/>
        <v>0</v>
      </c>
    </row>
    <row r="2450" spans="1:25" ht="14.25" x14ac:dyDescent="0.2">
      <c r="A2450" s="18" t="str">
        <f t="shared" si="121"/>
        <v>Catalogo principalOPEN VALUE - CSP GOBIERNOCFQ7TTC0HKJ7-0001</v>
      </c>
      <c r="B2450" s="18" t="str">
        <f t="shared" si="122"/>
        <v>CFQ7TTC0HKJ7-0001OPEN VALUE - CSP GOBIERNO</v>
      </c>
      <c r="C2450"/>
      <c r="D2450" t="s">
        <v>122</v>
      </c>
      <c r="E2450" t="s">
        <v>4163</v>
      </c>
      <c r="F2450" s="37" t="s">
        <v>17</v>
      </c>
      <c r="G2450" s="18" t="s">
        <v>122</v>
      </c>
      <c r="H2450" s="18" t="s">
        <v>125</v>
      </c>
      <c r="I2450" s="37" t="s">
        <v>75</v>
      </c>
      <c r="J2450" t="s">
        <v>4164</v>
      </c>
      <c r="K2450" t="s">
        <v>28</v>
      </c>
      <c r="L2450" t="s">
        <v>90</v>
      </c>
      <c r="M2450" t="s">
        <v>74</v>
      </c>
      <c r="N2450" s="37" t="s">
        <v>75</v>
      </c>
      <c r="O2450" s="37" t="s">
        <v>75</v>
      </c>
      <c r="P2450" s="37" t="s">
        <v>75</v>
      </c>
      <c r="Q2450" t="s">
        <v>4163</v>
      </c>
      <c r="R2450" t="s">
        <v>76</v>
      </c>
      <c r="S2450" s="42">
        <v>200</v>
      </c>
      <c r="T2450" s="37">
        <v>1</v>
      </c>
      <c r="U2450" s="83">
        <v>1</v>
      </c>
      <c r="V2450" s="45">
        <f>SUMIF(ResumenCotizacion!$C:$C,E2450,ResumenCotizacion!$P:$P)</f>
        <v>0</v>
      </c>
      <c r="W2450" s="75">
        <f>IF(H2450="USD",S2450*SolCotizacion!$J$18,S2450)</f>
        <v>825494</v>
      </c>
      <c r="X2450" s="3">
        <f>ROUND(W2450/(1-VLOOKUP("Total porcentaje:",ResumenCotizacion!$F:$H,3,0)),2)</f>
        <v>825494</v>
      </c>
      <c r="Y2450" s="3">
        <f t="shared" si="123"/>
        <v>0</v>
      </c>
    </row>
    <row r="2451" spans="1:25" ht="14.25" x14ac:dyDescent="0.2">
      <c r="A2451" s="18" t="str">
        <f t="shared" si="121"/>
        <v>Catalogo principalOPEN VALUE - CSP GOBIERNOCFQ7TTC0HKJ6-0001</v>
      </c>
      <c r="B2451" s="18" t="str">
        <f t="shared" si="122"/>
        <v>CFQ7TTC0HKJ6-0001OPEN VALUE - CSP GOBIERNO</v>
      </c>
      <c r="C2451"/>
      <c r="D2451" t="s">
        <v>122</v>
      </c>
      <c r="E2451" t="s">
        <v>4165</v>
      </c>
      <c r="F2451" s="37" t="s">
        <v>17</v>
      </c>
      <c r="G2451" s="18" t="s">
        <v>122</v>
      </c>
      <c r="H2451" s="18" t="s">
        <v>125</v>
      </c>
      <c r="I2451" s="37" t="s">
        <v>75</v>
      </c>
      <c r="J2451" t="s">
        <v>4166</v>
      </c>
      <c r="K2451" t="s">
        <v>28</v>
      </c>
      <c r="L2451" t="s">
        <v>90</v>
      </c>
      <c r="M2451" t="s">
        <v>74</v>
      </c>
      <c r="N2451" s="37" t="s">
        <v>75</v>
      </c>
      <c r="O2451" s="37" t="s">
        <v>75</v>
      </c>
      <c r="P2451" s="37" t="s">
        <v>75</v>
      </c>
      <c r="Q2451" t="s">
        <v>4165</v>
      </c>
      <c r="R2451" t="s">
        <v>76</v>
      </c>
      <c r="S2451" s="42">
        <v>100</v>
      </c>
      <c r="T2451" s="37">
        <v>1</v>
      </c>
      <c r="U2451" s="83">
        <v>1</v>
      </c>
      <c r="V2451" s="45">
        <f>SUMIF(ResumenCotizacion!$C:$C,E2451,ResumenCotizacion!$P:$P)</f>
        <v>0</v>
      </c>
      <c r="W2451" s="75">
        <f>IF(H2451="USD",S2451*SolCotizacion!$J$18,S2451)</f>
        <v>412747</v>
      </c>
      <c r="X2451" s="3">
        <f>ROUND(W2451/(1-VLOOKUP("Total porcentaje:",ResumenCotizacion!$F:$H,3,0)),2)</f>
        <v>412747</v>
      </c>
      <c r="Y2451" s="3">
        <f t="shared" si="123"/>
        <v>0</v>
      </c>
    </row>
    <row r="2452" spans="1:25" ht="14.25" x14ac:dyDescent="0.2">
      <c r="A2452" s="18" t="str">
        <f t="shared" si="121"/>
        <v>Catalogo principalOPEN VALUE - CSP GOBIERNOCFQ7TTC0HBSM-0001</v>
      </c>
      <c r="B2452" s="18" t="str">
        <f t="shared" si="122"/>
        <v>CFQ7TTC0HBSM-0001OPEN VALUE - CSP GOBIERNO</v>
      </c>
      <c r="C2452"/>
      <c r="D2452" t="s">
        <v>122</v>
      </c>
      <c r="E2452" t="s">
        <v>4167</v>
      </c>
      <c r="F2452" s="37" t="s">
        <v>17</v>
      </c>
      <c r="G2452" s="18" t="s">
        <v>122</v>
      </c>
      <c r="H2452" s="18" t="s">
        <v>125</v>
      </c>
      <c r="I2452" s="37" t="s">
        <v>75</v>
      </c>
      <c r="J2452" t="s">
        <v>4168</v>
      </c>
      <c r="K2452" t="s">
        <v>28</v>
      </c>
      <c r="L2452" t="s">
        <v>90</v>
      </c>
      <c r="M2452" t="s">
        <v>74</v>
      </c>
      <c r="N2452" s="37" t="s">
        <v>75</v>
      </c>
      <c r="O2452" s="37" t="s">
        <v>75</v>
      </c>
      <c r="P2452" s="37" t="s">
        <v>75</v>
      </c>
      <c r="Q2452" t="s">
        <v>4167</v>
      </c>
      <c r="R2452" t="s">
        <v>76</v>
      </c>
      <c r="S2452" s="42">
        <v>0</v>
      </c>
      <c r="T2452" s="37">
        <v>1</v>
      </c>
      <c r="U2452" s="83">
        <v>1</v>
      </c>
      <c r="V2452" s="45">
        <f>SUMIF(ResumenCotizacion!$C:$C,E2452,ResumenCotizacion!$P:$P)</f>
        <v>0</v>
      </c>
      <c r="W2452" s="75">
        <f>IF(H2452="USD",S2452*SolCotizacion!$J$18,S2452)</f>
        <v>0</v>
      </c>
      <c r="X2452" s="3">
        <f>ROUND(W2452/(1-VLOOKUP("Total porcentaje:",ResumenCotizacion!$F:$H,3,0)),2)</f>
        <v>0</v>
      </c>
      <c r="Y2452" s="3">
        <f t="shared" si="123"/>
        <v>0</v>
      </c>
    </row>
    <row r="2453" spans="1:25" ht="14.25" x14ac:dyDescent="0.2">
      <c r="A2453" s="18" t="str">
        <f t="shared" si="121"/>
        <v>Catalogo principalOPEN VALUE - CSP GOBIERNOCFQ7TTC0HM43-0001</v>
      </c>
      <c r="B2453" s="18" t="str">
        <f t="shared" si="122"/>
        <v>CFQ7TTC0HM43-0001OPEN VALUE - CSP GOBIERNO</v>
      </c>
      <c r="C2453"/>
      <c r="D2453" t="s">
        <v>122</v>
      </c>
      <c r="E2453" t="s">
        <v>4169</v>
      </c>
      <c r="F2453" s="37" t="s">
        <v>17</v>
      </c>
      <c r="G2453" s="18" t="s">
        <v>122</v>
      </c>
      <c r="H2453" s="18" t="s">
        <v>125</v>
      </c>
      <c r="I2453" s="37" t="s">
        <v>75</v>
      </c>
      <c r="J2453" t="s">
        <v>4170</v>
      </c>
      <c r="K2453" t="s">
        <v>28</v>
      </c>
      <c r="L2453" t="s">
        <v>90</v>
      </c>
      <c r="M2453" t="s">
        <v>74</v>
      </c>
      <c r="N2453" s="37" t="s">
        <v>75</v>
      </c>
      <c r="O2453" s="37" t="s">
        <v>75</v>
      </c>
      <c r="P2453" s="37" t="s">
        <v>75</v>
      </c>
      <c r="Q2453" t="s">
        <v>4169</v>
      </c>
      <c r="R2453" t="s">
        <v>76</v>
      </c>
      <c r="S2453" s="42">
        <v>300</v>
      </c>
      <c r="T2453" s="37">
        <v>1</v>
      </c>
      <c r="U2453" s="83">
        <v>1</v>
      </c>
      <c r="V2453" s="45">
        <f>SUMIF(ResumenCotizacion!$C:$C,E2453,ResumenCotizacion!$P:$P)</f>
        <v>0</v>
      </c>
      <c r="W2453" s="75">
        <f>IF(H2453="USD",S2453*SolCotizacion!$J$18,S2453)</f>
        <v>1238241</v>
      </c>
      <c r="X2453" s="3">
        <f>ROUND(W2453/(1-VLOOKUP("Total porcentaje:",ResumenCotizacion!$F:$H,3,0)),2)</f>
        <v>1238241</v>
      </c>
      <c r="Y2453" s="3">
        <f t="shared" si="123"/>
        <v>0</v>
      </c>
    </row>
    <row r="2454" spans="1:25" ht="14.25" x14ac:dyDescent="0.2">
      <c r="A2454" s="18" t="str">
        <f t="shared" si="121"/>
        <v>Catalogo principalOPEN VALUE - CSP GOBIERNOCFQ7TTC0LFNL-0007</v>
      </c>
      <c r="B2454" s="18" t="str">
        <f t="shared" si="122"/>
        <v>CFQ7TTC0LFNL-0007OPEN VALUE - CSP GOBIERNO</v>
      </c>
      <c r="C2454"/>
      <c r="D2454" t="s">
        <v>122</v>
      </c>
      <c r="E2454" t="s">
        <v>4171</v>
      </c>
      <c r="F2454" s="37" t="s">
        <v>17</v>
      </c>
      <c r="G2454" s="18" t="s">
        <v>122</v>
      </c>
      <c r="H2454" s="18" t="s">
        <v>125</v>
      </c>
      <c r="I2454" s="37" t="s">
        <v>75</v>
      </c>
      <c r="J2454" t="s">
        <v>4172</v>
      </c>
      <c r="K2454" t="s">
        <v>28</v>
      </c>
      <c r="L2454" t="s">
        <v>90</v>
      </c>
      <c r="M2454" t="s">
        <v>74</v>
      </c>
      <c r="N2454" s="37" t="s">
        <v>75</v>
      </c>
      <c r="O2454" s="37" t="s">
        <v>75</v>
      </c>
      <c r="P2454" s="37" t="s">
        <v>75</v>
      </c>
      <c r="Q2454" t="s">
        <v>4171</v>
      </c>
      <c r="R2454" t="s">
        <v>76</v>
      </c>
      <c r="S2454" s="42">
        <v>145</v>
      </c>
      <c r="T2454" s="37">
        <v>1</v>
      </c>
      <c r="U2454" s="83">
        <v>1</v>
      </c>
      <c r="V2454" s="45">
        <f>SUMIF(ResumenCotizacion!$C:$C,E2454,ResumenCotizacion!$P:$P)</f>
        <v>0</v>
      </c>
      <c r="W2454" s="75">
        <f>IF(H2454="USD",S2454*SolCotizacion!$J$18,S2454)</f>
        <v>598483.15</v>
      </c>
      <c r="X2454" s="3">
        <f>ROUND(W2454/(1-VLOOKUP("Total porcentaje:",ResumenCotizacion!$F:$H,3,0)),2)</f>
        <v>598483.15</v>
      </c>
      <c r="Y2454" s="3">
        <f t="shared" si="123"/>
        <v>0</v>
      </c>
    </row>
    <row r="2455" spans="1:25" ht="14.25" x14ac:dyDescent="0.2">
      <c r="A2455" s="18" t="str">
        <f t="shared" si="121"/>
        <v>Catalogo principalOPEN VALUE - CSP GOBIERNOCFQ7TTC0LFNL-0006</v>
      </c>
      <c r="B2455" s="18" t="str">
        <f t="shared" si="122"/>
        <v>CFQ7TTC0LFNL-0006OPEN VALUE - CSP GOBIERNO</v>
      </c>
      <c r="C2455"/>
      <c r="D2455" t="s">
        <v>122</v>
      </c>
      <c r="E2455" t="s">
        <v>4173</v>
      </c>
      <c r="F2455" s="37" t="s">
        <v>17</v>
      </c>
      <c r="G2455" s="18" t="s">
        <v>122</v>
      </c>
      <c r="H2455" s="18" t="s">
        <v>125</v>
      </c>
      <c r="I2455" s="37" t="s">
        <v>75</v>
      </c>
      <c r="J2455" t="s">
        <v>4174</v>
      </c>
      <c r="K2455" t="s">
        <v>28</v>
      </c>
      <c r="L2455" t="s">
        <v>90</v>
      </c>
      <c r="M2455" t="s">
        <v>74</v>
      </c>
      <c r="N2455" s="37" t="s">
        <v>75</v>
      </c>
      <c r="O2455" s="37" t="s">
        <v>75</v>
      </c>
      <c r="P2455" s="37" t="s">
        <v>75</v>
      </c>
      <c r="Q2455" t="s">
        <v>4173</v>
      </c>
      <c r="R2455" t="s">
        <v>76</v>
      </c>
      <c r="S2455" s="42">
        <v>20</v>
      </c>
      <c r="T2455" s="37">
        <v>1</v>
      </c>
      <c r="U2455" s="83">
        <v>1</v>
      </c>
      <c r="V2455" s="45">
        <f>SUMIF(ResumenCotizacion!$C:$C,E2455,ResumenCotizacion!$P:$P)</f>
        <v>0</v>
      </c>
      <c r="W2455" s="75">
        <f>IF(H2455="USD",S2455*SolCotizacion!$J$18,S2455)</f>
        <v>82549.400000000009</v>
      </c>
      <c r="X2455" s="3">
        <f>ROUND(W2455/(1-VLOOKUP("Total porcentaje:",ResumenCotizacion!$F:$H,3,0)),2)</f>
        <v>82549.399999999994</v>
      </c>
      <c r="Y2455" s="3">
        <f t="shared" si="123"/>
        <v>0</v>
      </c>
    </row>
    <row r="2456" spans="1:25" ht="14.25" x14ac:dyDescent="0.2">
      <c r="A2456" s="18" t="str">
        <f t="shared" si="121"/>
        <v>Catalogo principalOPEN VALUE - CSP GOBIERNOCFQ7TTC0LFNL-0001</v>
      </c>
      <c r="B2456" s="18" t="str">
        <f t="shared" si="122"/>
        <v>CFQ7TTC0LFNL-0001OPEN VALUE - CSP GOBIERNO</v>
      </c>
      <c r="C2456"/>
      <c r="D2456" t="s">
        <v>122</v>
      </c>
      <c r="E2456" t="s">
        <v>4175</v>
      </c>
      <c r="F2456" s="37" t="s">
        <v>17</v>
      </c>
      <c r="G2456" s="18" t="s">
        <v>122</v>
      </c>
      <c r="H2456" s="18" t="s">
        <v>125</v>
      </c>
      <c r="I2456" s="37" t="s">
        <v>75</v>
      </c>
      <c r="J2456" t="s">
        <v>4176</v>
      </c>
      <c r="K2456" t="s">
        <v>28</v>
      </c>
      <c r="L2456" t="s">
        <v>90</v>
      </c>
      <c r="M2456" t="s">
        <v>74</v>
      </c>
      <c r="N2456" s="37" t="s">
        <v>75</v>
      </c>
      <c r="O2456" s="37" t="s">
        <v>75</v>
      </c>
      <c r="P2456" s="37" t="s">
        <v>75</v>
      </c>
      <c r="Q2456" t="s">
        <v>4175</v>
      </c>
      <c r="R2456" t="s">
        <v>76</v>
      </c>
      <c r="S2456" s="42">
        <v>95</v>
      </c>
      <c r="T2456" s="37">
        <v>1</v>
      </c>
      <c r="U2456" s="83">
        <v>1</v>
      </c>
      <c r="V2456" s="45">
        <f>SUMIF(ResumenCotizacion!$C:$C,E2456,ResumenCotizacion!$P:$P)</f>
        <v>0</v>
      </c>
      <c r="W2456" s="75">
        <f>IF(H2456="USD",S2456*SolCotizacion!$J$18,S2456)</f>
        <v>392109.65</v>
      </c>
      <c r="X2456" s="3">
        <f>ROUND(W2456/(1-VLOOKUP("Total porcentaje:",ResumenCotizacion!$F:$H,3,0)),2)</f>
        <v>392109.65</v>
      </c>
      <c r="Y2456" s="3">
        <f t="shared" si="123"/>
        <v>0</v>
      </c>
    </row>
    <row r="2457" spans="1:25" ht="14.25" x14ac:dyDescent="0.2">
      <c r="A2457" s="18" t="str">
        <f t="shared" si="121"/>
        <v>Catalogo principalOPEN VALUE - CSP GOBIERNOCFQ7TTC0LFDN-0001</v>
      </c>
      <c r="B2457" s="18" t="str">
        <f t="shared" si="122"/>
        <v>CFQ7TTC0LFDN-0001OPEN VALUE - CSP GOBIERNO</v>
      </c>
      <c r="C2457"/>
      <c r="D2457" t="s">
        <v>122</v>
      </c>
      <c r="E2457" t="s">
        <v>4177</v>
      </c>
      <c r="F2457" s="37" t="s">
        <v>17</v>
      </c>
      <c r="G2457" s="18" t="s">
        <v>122</v>
      </c>
      <c r="H2457" s="18" t="s">
        <v>125</v>
      </c>
      <c r="I2457" s="37" t="s">
        <v>75</v>
      </c>
      <c r="J2457" t="s">
        <v>4178</v>
      </c>
      <c r="K2457" t="s">
        <v>28</v>
      </c>
      <c r="L2457" t="s">
        <v>90</v>
      </c>
      <c r="M2457" t="s">
        <v>74</v>
      </c>
      <c r="N2457" s="37" t="s">
        <v>75</v>
      </c>
      <c r="O2457" s="37" t="s">
        <v>75</v>
      </c>
      <c r="P2457" s="37" t="s">
        <v>75</v>
      </c>
      <c r="Q2457" t="s">
        <v>4177</v>
      </c>
      <c r="R2457" t="s">
        <v>76</v>
      </c>
      <c r="S2457" s="42">
        <v>30</v>
      </c>
      <c r="T2457" s="37">
        <v>1</v>
      </c>
      <c r="U2457" s="83">
        <v>1</v>
      </c>
      <c r="V2457" s="45">
        <f>SUMIF(ResumenCotizacion!$C:$C,E2457,ResumenCotizacion!$P:$P)</f>
        <v>0</v>
      </c>
      <c r="W2457" s="75">
        <f>IF(H2457="USD",S2457*SolCotizacion!$J$18,S2457)</f>
        <v>123824.1</v>
      </c>
      <c r="X2457" s="3">
        <f>ROUND(W2457/(1-VLOOKUP("Total porcentaje:",ResumenCotizacion!$F:$H,3,0)),2)</f>
        <v>123824.1</v>
      </c>
      <c r="Y2457" s="3">
        <f t="shared" si="123"/>
        <v>0</v>
      </c>
    </row>
    <row r="2458" spans="1:25" ht="14.25" x14ac:dyDescent="0.2">
      <c r="A2458" s="18" t="str">
        <f t="shared" si="121"/>
        <v>Catalogo principalOPEN VALUE - CSP GOBIERNOCFQ7TTC0LGV4-0002</v>
      </c>
      <c r="B2458" s="18" t="str">
        <f t="shared" si="122"/>
        <v>CFQ7TTC0LGV4-0002OPEN VALUE - CSP GOBIERNO</v>
      </c>
      <c r="C2458"/>
      <c r="D2458" t="s">
        <v>122</v>
      </c>
      <c r="E2458" t="s">
        <v>4179</v>
      </c>
      <c r="F2458" s="37" t="s">
        <v>17</v>
      </c>
      <c r="G2458" s="18" t="s">
        <v>122</v>
      </c>
      <c r="H2458" s="18" t="s">
        <v>125</v>
      </c>
      <c r="I2458" s="37" t="s">
        <v>75</v>
      </c>
      <c r="J2458" t="s">
        <v>4180</v>
      </c>
      <c r="K2458" t="s">
        <v>28</v>
      </c>
      <c r="L2458" t="s">
        <v>90</v>
      </c>
      <c r="M2458" t="s">
        <v>74</v>
      </c>
      <c r="N2458" s="37" t="s">
        <v>75</v>
      </c>
      <c r="O2458" s="37" t="s">
        <v>75</v>
      </c>
      <c r="P2458" s="37" t="s">
        <v>75</v>
      </c>
      <c r="Q2458" t="s">
        <v>4179</v>
      </c>
      <c r="R2458" t="s">
        <v>76</v>
      </c>
      <c r="S2458" s="42">
        <v>30</v>
      </c>
      <c r="T2458" s="37">
        <v>1</v>
      </c>
      <c r="U2458" s="83">
        <v>1</v>
      </c>
      <c r="V2458" s="45">
        <f>SUMIF(ResumenCotizacion!$C:$C,E2458,ResumenCotizacion!$P:$P)</f>
        <v>0</v>
      </c>
      <c r="W2458" s="75">
        <f>IF(H2458="USD",S2458*SolCotizacion!$J$18,S2458)</f>
        <v>123824.1</v>
      </c>
      <c r="X2458" s="3">
        <f>ROUND(W2458/(1-VLOOKUP("Total porcentaje:",ResumenCotizacion!$F:$H,3,0)),2)</f>
        <v>123824.1</v>
      </c>
      <c r="Y2458" s="3">
        <f t="shared" si="123"/>
        <v>0</v>
      </c>
    </row>
    <row r="2459" spans="1:25" ht="14.25" x14ac:dyDescent="0.2">
      <c r="A2459" s="18" t="str">
        <f t="shared" si="121"/>
        <v>Catalogo principalOPEN VALUE - CSP GOBIERNOCFQ7TTC0LGV4-0001</v>
      </c>
      <c r="B2459" s="18" t="str">
        <f t="shared" si="122"/>
        <v>CFQ7TTC0LGV4-0001OPEN VALUE - CSP GOBIERNO</v>
      </c>
      <c r="C2459"/>
      <c r="D2459" t="s">
        <v>122</v>
      </c>
      <c r="E2459" t="s">
        <v>4181</v>
      </c>
      <c r="F2459" s="37" t="s">
        <v>17</v>
      </c>
      <c r="G2459" s="18" t="s">
        <v>122</v>
      </c>
      <c r="H2459" s="18" t="s">
        <v>125</v>
      </c>
      <c r="I2459" s="37" t="s">
        <v>75</v>
      </c>
      <c r="J2459" t="s">
        <v>4182</v>
      </c>
      <c r="K2459" t="s">
        <v>28</v>
      </c>
      <c r="L2459" t="s">
        <v>90</v>
      </c>
      <c r="M2459" t="s">
        <v>74</v>
      </c>
      <c r="N2459" s="37" t="s">
        <v>75</v>
      </c>
      <c r="O2459" s="37" t="s">
        <v>75</v>
      </c>
      <c r="P2459" s="37" t="s">
        <v>75</v>
      </c>
      <c r="Q2459" t="s">
        <v>4181</v>
      </c>
      <c r="R2459" t="s">
        <v>76</v>
      </c>
      <c r="S2459" s="42">
        <v>180</v>
      </c>
      <c r="T2459" s="37">
        <v>1</v>
      </c>
      <c r="U2459" s="83">
        <v>1</v>
      </c>
      <c r="V2459" s="45">
        <f>SUMIF(ResumenCotizacion!$C:$C,E2459,ResumenCotizacion!$P:$P)</f>
        <v>0</v>
      </c>
      <c r="W2459" s="75">
        <f>IF(H2459="USD",S2459*SolCotizacion!$J$18,S2459)</f>
        <v>742944.60000000009</v>
      </c>
      <c r="X2459" s="3">
        <f>ROUND(W2459/(1-VLOOKUP("Total porcentaje:",ResumenCotizacion!$F:$H,3,0)),2)</f>
        <v>742944.6</v>
      </c>
      <c r="Y2459" s="3">
        <f t="shared" si="123"/>
        <v>0</v>
      </c>
    </row>
    <row r="2460" spans="1:25" ht="14.25" x14ac:dyDescent="0.2">
      <c r="A2460" s="18" t="str">
        <f t="shared" si="121"/>
        <v>Catalogo principalOPEN VALUE - CSP GOBIERNOCFQ7TTC0HD41-0002</v>
      </c>
      <c r="B2460" s="18" t="str">
        <f t="shared" si="122"/>
        <v>CFQ7TTC0HD41-0002OPEN VALUE - CSP GOBIERNO</v>
      </c>
      <c r="C2460"/>
      <c r="D2460" t="s">
        <v>122</v>
      </c>
      <c r="E2460" t="s">
        <v>4183</v>
      </c>
      <c r="F2460" s="37" t="s">
        <v>17</v>
      </c>
      <c r="G2460" s="18" t="s">
        <v>122</v>
      </c>
      <c r="H2460" s="18" t="s">
        <v>125</v>
      </c>
      <c r="I2460" s="37" t="s">
        <v>75</v>
      </c>
      <c r="J2460" t="s">
        <v>4184</v>
      </c>
      <c r="K2460" t="s">
        <v>28</v>
      </c>
      <c r="L2460" t="s">
        <v>90</v>
      </c>
      <c r="M2460" t="s">
        <v>74</v>
      </c>
      <c r="N2460" s="37" t="s">
        <v>75</v>
      </c>
      <c r="O2460" s="37" t="s">
        <v>75</v>
      </c>
      <c r="P2460" s="37" t="s">
        <v>75</v>
      </c>
      <c r="Q2460" t="s">
        <v>4183</v>
      </c>
      <c r="R2460" t="s">
        <v>76</v>
      </c>
      <c r="S2460" s="42">
        <v>1000</v>
      </c>
      <c r="T2460" s="37">
        <v>1</v>
      </c>
      <c r="U2460" s="83">
        <v>1</v>
      </c>
      <c r="V2460" s="45">
        <f>SUMIF(ResumenCotizacion!$C:$C,E2460,ResumenCotizacion!$P:$P)</f>
        <v>0</v>
      </c>
      <c r="W2460" s="75">
        <f>IF(H2460="USD",S2460*SolCotizacion!$J$18,S2460)</f>
        <v>4127470.0000000005</v>
      </c>
      <c r="X2460" s="3">
        <f>ROUND(W2460/(1-VLOOKUP("Total porcentaje:",ResumenCotizacion!$F:$H,3,0)),2)</f>
        <v>4127470</v>
      </c>
      <c r="Y2460" s="3">
        <f t="shared" si="123"/>
        <v>0</v>
      </c>
    </row>
    <row r="2461" spans="1:25" ht="14.25" x14ac:dyDescent="0.2">
      <c r="A2461" s="18" t="str">
        <f t="shared" si="121"/>
        <v>Catalogo principalOPEN VALUE - CSP GOBIERNOCFQ7TTC0HD41-0001</v>
      </c>
      <c r="B2461" s="18" t="str">
        <f t="shared" si="122"/>
        <v>CFQ7TTC0HD41-0001OPEN VALUE - CSP GOBIERNO</v>
      </c>
      <c r="C2461"/>
      <c r="D2461" t="s">
        <v>122</v>
      </c>
      <c r="E2461" t="s">
        <v>4185</v>
      </c>
      <c r="F2461" s="37" t="s">
        <v>17</v>
      </c>
      <c r="G2461" s="18" t="s">
        <v>122</v>
      </c>
      <c r="H2461" s="18" t="s">
        <v>125</v>
      </c>
      <c r="I2461" s="37" t="s">
        <v>75</v>
      </c>
      <c r="J2461" t="s">
        <v>4186</v>
      </c>
      <c r="K2461" t="s">
        <v>28</v>
      </c>
      <c r="L2461" t="s">
        <v>90</v>
      </c>
      <c r="M2461" t="s">
        <v>74</v>
      </c>
      <c r="N2461" s="37" t="s">
        <v>75</v>
      </c>
      <c r="O2461" s="37" t="s">
        <v>75</v>
      </c>
      <c r="P2461" s="37" t="s">
        <v>75</v>
      </c>
      <c r="Q2461" t="s">
        <v>4185</v>
      </c>
      <c r="R2461" t="s">
        <v>76</v>
      </c>
      <c r="S2461" s="42">
        <v>150</v>
      </c>
      <c r="T2461" s="37">
        <v>1</v>
      </c>
      <c r="U2461" s="83">
        <v>1</v>
      </c>
      <c r="V2461" s="45">
        <f>SUMIF(ResumenCotizacion!$C:$C,E2461,ResumenCotizacion!$P:$P)</f>
        <v>0</v>
      </c>
      <c r="W2461" s="75">
        <f>IF(H2461="USD",S2461*SolCotizacion!$J$18,S2461)</f>
        <v>619120.5</v>
      </c>
      <c r="X2461" s="3">
        <f>ROUND(W2461/(1-VLOOKUP("Total porcentaje:",ResumenCotizacion!$F:$H,3,0)),2)</f>
        <v>619120.5</v>
      </c>
      <c r="Y2461" s="3">
        <f t="shared" si="123"/>
        <v>0</v>
      </c>
    </row>
    <row r="2462" spans="1:25" ht="14.25" x14ac:dyDescent="0.2">
      <c r="A2462" s="18" t="str">
        <f t="shared" si="121"/>
        <v>Catalogo principalOPEN VALUE - CSP GOBIERNOCFQ7TTC0HD40-0002</v>
      </c>
      <c r="B2462" s="18" t="str">
        <f t="shared" si="122"/>
        <v>CFQ7TTC0HD40-0002OPEN VALUE - CSP GOBIERNO</v>
      </c>
      <c r="C2462"/>
      <c r="D2462" t="s">
        <v>122</v>
      </c>
      <c r="E2462" t="s">
        <v>4187</v>
      </c>
      <c r="F2462" s="37" t="s">
        <v>17</v>
      </c>
      <c r="G2462" s="18" t="s">
        <v>122</v>
      </c>
      <c r="H2462" s="18" t="s">
        <v>125</v>
      </c>
      <c r="I2462" s="37" t="s">
        <v>75</v>
      </c>
      <c r="J2462" t="s">
        <v>4188</v>
      </c>
      <c r="K2462" t="s">
        <v>28</v>
      </c>
      <c r="L2462" t="s">
        <v>90</v>
      </c>
      <c r="M2462" t="s">
        <v>74</v>
      </c>
      <c r="N2462" s="37" t="s">
        <v>75</v>
      </c>
      <c r="O2462" s="37" t="s">
        <v>75</v>
      </c>
      <c r="P2462" s="37" t="s">
        <v>75</v>
      </c>
      <c r="Q2462" t="s">
        <v>4187</v>
      </c>
      <c r="R2462" t="s">
        <v>76</v>
      </c>
      <c r="S2462" s="42">
        <v>150</v>
      </c>
      <c r="T2462" s="37">
        <v>1</v>
      </c>
      <c r="U2462" s="83">
        <v>1</v>
      </c>
      <c r="V2462" s="45">
        <f>SUMIF(ResumenCotizacion!$C:$C,E2462,ResumenCotizacion!$P:$P)</f>
        <v>0</v>
      </c>
      <c r="W2462" s="75">
        <f>IF(H2462="USD",S2462*SolCotizacion!$J$18,S2462)</f>
        <v>619120.5</v>
      </c>
      <c r="X2462" s="3">
        <f>ROUND(W2462/(1-VLOOKUP("Total porcentaje:",ResumenCotizacion!$F:$H,3,0)),2)</f>
        <v>619120.5</v>
      </c>
      <c r="Y2462" s="3">
        <f t="shared" si="123"/>
        <v>0</v>
      </c>
    </row>
    <row r="2463" spans="1:25" ht="14.25" x14ac:dyDescent="0.2">
      <c r="A2463" s="18" t="str">
        <f t="shared" si="121"/>
        <v>Catalogo principalOPEN VALUE - CSP GOBIERNOCFQ7TTC0HD40-0001</v>
      </c>
      <c r="B2463" s="18" t="str">
        <f t="shared" si="122"/>
        <v>CFQ7TTC0HD40-0001OPEN VALUE - CSP GOBIERNO</v>
      </c>
      <c r="C2463"/>
      <c r="D2463" t="s">
        <v>122</v>
      </c>
      <c r="E2463" t="s">
        <v>4189</v>
      </c>
      <c r="F2463" s="37" t="s">
        <v>17</v>
      </c>
      <c r="G2463" s="18" t="s">
        <v>122</v>
      </c>
      <c r="H2463" s="18" t="s">
        <v>125</v>
      </c>
      <c r="I2463" s="37" t="s">
        <v>75</v>
      </c>
      <c r="J2463" t="s">
        <v>4190</v>
      </c>
      <c r="K2463" t="s">
        <v>28</v>
      </c>
      <c r="L2463" t="s">
        <v>90</v>
      </c>
      <c r="M2463" t="s">
        <v>74</v>
      </c>
      <c r="N2463" s="37" t="s">
        <v>75</v>
      </c>
      <c r="O2463" s="37" t="s">
        <v>75</v>
      </c>
      <c r="P2463" s="37" t="s">
        <v>75</v>
      </c>
      <c r="Q2463" t="s">
        <v>4189</v>
      </c>
      <c r="R2463" t="s">
        <v>76</v>
      </c>
      <c r="S2463" s="42">
        <v>1000</v>
      </c>
      <c r="T2463" s="37">
        <v>1</v>
      </c>
      <c r="U2463" s="83">
        <v>1</v>
      </c>
      <c r="V2463" s="45">
        <f>SUMIF(ResumenCotizacion!$C:$C,E2463,ResumenCotizacion!$P:$P)</f>
        <v>0</v>
      </c>
      <c r="W2463" s="75">
        <f>IF(H2463="USD",S2463*SolCotizacion!$J$18,S2463)</f>
        <v>4127470.0000000005</v>
      </c>
      <c r="X2463" s="3">
        <f>ROUND(W2463/(1-VLOOKUP("Total porcentaje:",ResumenCotizacion!$F:$H,3,0)),2)</f>
        <v>4127470</v>
      </c>
      <c r="Y2463" s="3">
        <f t="shared" si="123"/>
        <v>0</v>
      </c>
    </row>
    <row r="2464" spans="1:25" ht="14.25" x14ac:dyDescent="0.2">
      <c r="A2464" s="18" t="str">
        <f t="shared" si="121"/>
        <v>Catalogo principalOPEN VALUE - CSP GOBIERNOCFQ7TTC0HD4H-0002</v>
      </c>
      <c r="B2464" s="18" t="str">
        <f t="shared" si="122"/>
        <v>CFQ7TTC0HD4H-0002OPEN VALUE - CSP GOBIERNO</v>
      </c>
      <c r="C2464"/>
      <c r="D2464" t="s">
        <v>122</v>
      </c>
      <c r="E2464" t="s">
        <v>4191</v>
      </c>
      <c r="F2464" s="37" t="s">
        <v>17</v>
      </c>
      <c r="G2464" s="18" t="s">
        <v>122</v>
      </c>
      <c r="H2464" s="18" t="s">
        <v>125</v>
      </c>
      <c r="I2464" s="37" t="s">
        <v>75</v>
      </c>
      <c r="J2464" t="s">
        <v>4192</v>
      </c>
      <c r="K2464" t="s">
        <v>28</v>
      </c>
      <c r="L2464" t="s">
        <v>90</v>
      </c>
      <c r="M2464" t="s">
        <v>74</v>
      </c>
      <c r="N2464" s="37" t="s">
        <v>75</v>
      </c>
      <c r="O2464" s="37" t="s">
        <v>75</v>
      </c>
      <c r="P2464" s="37" t="s">
        <v>75</v>
      </c>
      <c r="Q2464" t="s">
        <v>4191</v>
      </c>
      <c r="R2464" t="s">
        <v>76</v>
      </c>
      <c r="S2464" s="42">
        <v>150</v>
      </c>
      <c r="T2464" s="37">
        <v>1</v>
      </c>
      <c r="U2464" s="83">
        <v>1</v>
      </c>
      <c r="V2464" s="45">
        <f>SUMIF(ResumenCotizacion!$C:$C,E2464,ResumenCotizacion!$P:$P)</f>
        <v>0</v>
      </c>
      <c r="W2464" s="75">
        <f>IF(H2464="USD",S2464*SolCotizacion!$J$18,S2464)</f>
        <v>619120.5</v>
      </c>
      <c r="X2464" s="3">
        <f>ROUND(W2464/(1-VLOOKUP("Total porcentaje:",ResumenCotizacion!$F:$H,3,0)),2)</f>
        <v>619120.5</v>
      </c>
      <c r="Y2464" s="3">
        <f t="shared" si="123"/>
        <v>0</v>
      </c>
    </row>
    <row r="2465" spans="1:25" ht="14.25" x14ac:dyDescent="0.2">
      <c r="A2465" s="18" t="str">
        <f t="shared" si="121"/>
        <v>Catalogo principalOPEN VALUE - CSP GOBIERNOCFQ7TTC0HD4H-0001</v>
      </c>
      <c r="B2465" s="18" t="str">
        <f t="shared" si="122"/>
        <v>CFQ7TTC0HD4H-0001OPEN VALUE - CSP GOBIERNO</v>
      </c>
      <c r="C2465"/>
      <c r="D2465" t="s">
        <v>122</v>
      </c>
      <c r="E2465" t="s">
        <v>4193</v>
      </c>
      <c r="F2465" s="37" t="s">
        <v>17</v>
      </c>
      <c r="G2465" s="18" t="s">
        <v>122</v>
      </c>
      <c r="H2465" s="18" t="s">
        <v>125</v>
      </c>
      <c r="I2465" s="37" t="s">
        <v>75</v>
      </c>
      <c r="J2465" t="s">
        <v>4194</v>
      </c>
      <c r="K2465" t="s">
        <v>28</v>
      </c>
      <c r="L2465" t="s">
        <v>90</v>
      </c>
      <c r="M2465" t="s">
        <v>74</v>
      </c>
      <c r="N2465" s="37" t="s">
        <v>75</v>
      </c>
      <c r="O2465" s="37" t="s">
        <v>75</v>
      </c>
      <c r="P2465" s="37" t="s">
        <v>75</v>
      </c>
      <c r="Q2465" t="s">
        <v>4193</v>
      </c>
      <c r="R2465" t="s">
        <v>76</v>
      </c>
      <c r="S2465" s="42">
        <v>1000</v>
      </c>
      <c r="T2465" s="37">
        <v>1</v>
      </c>
      <c r="U2465" s="83">
        <v>1</v>
      </c>
      <c r="V2465" s="45">
        <f>SUMIF(ResumenCotizacion!$C:$C,E2465,ResumenCotizacion!$P:$P)</f>
        <v>0</v>
      </c>
      <c r="W2465" s="75">
        <f>IF(H2465="USD",S2465*SolCotizacion!$J$18,S2465)</f>
        <v>4127470.0000000005</v>
      </c>
      <c r="X2465" s="3">
        <f>ROUND(W2465/(1-VLOOKUP("Total porcentaje:",ResumenCotizacion!$F:$H,3,0)),2)</f>
        <v>4127470</v>
      </c>
      <c r="Y2465" s="3">
        <f t="shared" si="123"/>
        <v>0</v>
      </c>
    </row>
    <row r="2466" spans="1:25" ht="14.25" x14ac:dyDescent="0.2">
      <c r="A2466" s="18" t="str">
        <f t="shared" si="121"/>
        <v>Catalogo principalOPEN VALUE - CSP GOBIERNOCFQ7TTC0LGV7-0001</v>
      </c>
      <c r="B2466" s="18" t="str">
        <f t="shared" si="122"/>
        <v>CFQ7TTC0LGV7-0001OPEN VALUE - CSP GOBIERNO</v>
      </c>
      <c r="C2466"/>
      <c r="D2466" t="s">
        <v>122</v>
      </c>
      <c r="E2466" t="s">
        <v>4195</v>
      </c>
      <c r="F2466" s="37" t="s">
        <v>17</v>
      </c>
      <c r="G2466" s="18" t="s">
        <v>122</v>
      </c>
      <c r="H2466" s="18" t="s">
        <v>125</v>
      </c>
      <c r="I2466" s="37" t="s">
        <v>75</v>
      </c>
      <c r="J2466" t="s">
        <v>4196</v>
      </c>
      <c r="K2466" t="s">
        <v>28</v>
      </c>
      <c r="L2466" t="s">
        <v>90</v>
      </c>
      <c r="M2466" t="s">
        <v>74</v>
      </c>
      <c r="N2466" s="37" t="s">
        <v>75</v>
      </c>
      <c r="O2466" s="37" t="s">
        <v>75</v>
      </c>
      <c r="P2466" s="37" t="s">
        <v>75</v>
      </c>
      <c r="Q2466" t="s">
        <v>4195</v>
      </c>
      <c r="R2466" t="s">
        <v>76</v>
      </c>
      <c r="S2466" s="42">
        <v>65</v>
      </c>
      <c r="T2466" s="37">
        <v>1</v>
      </c>
      <c r="U2466" s="83">
        <v>1</v>
      </c>
      <c r="V2466" s="45">
        <f>SUMIF(ResumenCotizacion!$C:$C,E2466,ResumenCotizacion!$P:$P)</f>
        <v>0</v>
      </c>
      <c r="W2466" s="75">
        <f>IF(H2466="USD",S2466*SolCotizacion!$J$18,S2466)</f>
        <v>268285.55</v>
      </c>
      <c r="X2466" s="3">
        <f>ROUND(W2466/(1-VLOOKUP("Total porcentaje:",ResumenCotizacion!$F:$H,3,0)),2)</f>
        <v>268285.55</v>
      </c>
      <c r="Y2466" s="3">
        <f t="shared" si="123"/>
        <v>0</v>
      </c>
    </row>
    <row r="2467" spans="1:25" ht="14.25" x14ac:dyDescent="0.2">
      <c r="A2467" s="18" t="str">
        <f t="shared" si="121"/>
        <v>Catalogo principalOPEN VALUE - CSP GOBIERNOCFQ7TTC0HD4G-0004</v>
      </c>
      <c r="B2467" s="18" t="str">
        <f t="shared" si="122"/>
        <v>CFQ7TTC0HD4G-0004OPEN VALUE - CSP GOBIERNO</v>
      </c>
      <c r="C2467"/>
      <c r="D2467" t="s">
        <v>122</v>
      </c>
      <c r="E2467" t="s">
        <v>4197</v>
      </c>
      <c r="F2467" s="37" t="s">
        <v>17</v>
      </c>
      <c r="G2467" s="18" t="s">
        <v>122</v>
      </c>
      <c r="H2467" s="18" t="s">
        <v>125</v>
      </c>
      <c r="I2467" s="37" t="s">
        <v>75</v>
      </c>
      <c r="J2467" t="s">
        <v>4198</v>
      </c>
      <c r="K2467" t="s">
        <v>28</v>
      </c>
      <c r="L2467" t="s">
        <v>90</v>
      </c>
      <c r="M2467" t="s">
        <v>74</v>
      </c>
      <c r="N2467" s="37" t="s">
        <v>75</v>
      </c>
      <c r="O2467" s="37" t="s">
        <v>75</v>
      </c>
      <c r="P2467" s="37" t="s">
        <v>75</v>
      </c>
      <c r="Q2467" t="s">
        <v>4197</v>
      </c>
      <c r="R2467" t="s">
        <v>76</v>
      </c>
      <c r="S2467" s="42">
        <v>1400</v>
      </c>
      <c r="T2467" s="37">
        <v>1</v>
      </c>
      <c r="U2467" s="83">
        <v>1</v>
      </c>
      <c r="V2467" s="45">
        <f>SUMIF(ResumenCotizacion!$C:$C,E2467,ResumenCotizacion!$P:$P)</f>
        <v>0</v>
      </c>
      <c r="W2467" s="75">
        <f>IF(H2467="USD",S2467*SolCotizacion!$J$18,S2467)</f>
        <v>5778458</v>
      </c>
      <c r="X2467" s="3">
        <f>ROUND(W2467/(1-VLOOKUP("Total porcentaje:",ResumenCotizacion!$F:$H,3,0)),2)</f>
        <v>5778458</v>
      </c>
      <c r="Y2467" s="3">
        <f t="shared" si="123"/>
        <v>0</v>
      </c>
    </row>
    <row r="2468" spans="1:25" ht="14.25" x14ac:dyDescent="0.2">
      <c r="A2468" s="18" t="str">
        <f t="shared" si="121"/>
        <v>Catalogo principalOPEN VALUE - CSP GOBIERNOCFQ7TTC0HD4G-0003</v>
      </c>
      <c r="B2468" s="18" t="str">
        <f t="shared" si="122"/>
        <v>CFQ7TTC0HD4G-0003OPEN VALUE - CSP GOBIERNO</v>
      </c>
      <c r="C2468"/>
      <c r="D2468" t="s">
        <v>122</v>
      </c>
      <c r="E2468" t="s">
        <v>4199</v>
      </c>
      <c r="F2468" s="37" t="s">
        <v>17</v>
      </c>
      <c r="G2468" s="18" t="s">
        <v>122</v>
      </c>
      <c r="H2468" s="18" t="s">
        <v>125</v>
      </c>
      <c r="I2468" s="37" t="s">
        <v>75</v>
      </c>
      <c r="J2468" t="s">
        <v>4200</v>
      </c>
      <c r="K2468" t="s">
        <v>28</v>
      </c>
      <c r="L2468" t="s">
        <v>90</v>
      </c>
      <c r="M2468" t="s">
        <v>74</v>
      </c>
      <c r="N2468" s="37" t="s">
        <v>75</v>
      </c>
      <c r="O2468" s="37" t="s">
        <v>75</v>
      </c>
      <c r="P2468" s="37" t="s">
        <v>75</v>
      </c>
      <c r="Q2468" t="s">
        <v>4199</v>
      </c>
      <c r="R2468" t="s">
        <v>76</v>
      </c>
      <c r="S2468" s="42">
        <v>30</v>
      </c>
      <c r="T2468" s="37">
        <v>1</v>
      </c>
      <c r="U2468" s="83">
        <v>1</v>
      </c>
      <c r="V2468" s="45">
        <f>SUMIF(ResumenCotizacion!$C:$C,E2468,ResumenCotizacion!$P:$P)</f>
        <v>0</v>
      </c>
      <c r="W2468" s="75">
        <f>IF(H2468="USD",S2468*SolCotizacion!$J$18,S2468)</f>
        <v>123824.1</v>
      </c>
      <c r="X2468" s="3">
        <f>ROUND(W2468/(1-VLOOKUP("Total porcentaje:",ResumenCotizacion!$F:$H,3,0)),2)</f>
        <v>123824.1</v>
      </c>
      <c r="Y2468" s="3">
        <f t="shared" si="123"/>
        <v>0</v>
      </c>
    </row>
    <row r="2469" spans="1:25" ht="14.25" x14ac:dyDescent="0.2">
      <c r="A2469" s="18" t="str">
        <f t="shared" si="121"/>
        <v>Catalogo principalOPEN VALUE - CSP GOBIERNOCFQ7TTC0HD4G-0002</v>
      </c>
      <c r="B2469" s="18" t="str">
        <f t="shared" si="122"/>
        <v>CFQ7TTC0HD4G-0002OPEN VALUE - CSP GOBIERNO</v>
      </c>
      <c r="C2469"/>
      <c r="D2469" t="s">
        <v>122</v>
      </c>
      <c r="E2469" t="s">
        <v>4201</v>
      </c>
      <c r="F2469" s="37" t="s">
        <v>17</v>
      </c>
      <c r="G2469" s="18" t="s">
        <v>122</v>
      </c>
      <c r="H2469" s="18" t="s">
        <v>125</v>
      </c>
      <c r="I2469" s="37" t="s">
        <v>75</v>
      </c>
      <c r="J2469" t="s">
        <v>4202</v>
      </c>
      <c r="K2469" t="s">
        <v>28</v>
      </c>
      <c r="L2469" t="s">
        <v>90</v>
      </c>
      <c r="M2469" t="s">
        <v>74</v>
      </c>
      <c r="N2469" s="37" t="s">
        <v>75</v>
      </c>
      <c r="O2469" s="37" t="s">
        <v>75</v>
      </c>
      <c r="P2469" s="37" t="s">
        <v>75</v>
      </c>
      <c r="Q2469" t="s">
        <v>4201</v>
      </c>
      <c r="R2469" t="s">
        <v>76</v>
      </c>
      <c r="S2469" s="42">
        <v>4</v>
      </c>
      <c r="T2469" s="37">
        <v>1</v>
      </c>
      <c r="U2469" s="83">
        <v>1</v>
      </c>
      <c r="V2469" s="45">
        <f>SUMIF(ResumenCotizacion!$C:$C,E2469,ResumenCotizacion!$P:$P)</f>
        <v>0</v>
      </c>
      <c r="W2469" s="75">
        <f>IF(H2469="USD",S2469*SolCotizacion!$J$18,S2469)</f>
        <v>16509.88</v>
      </c>
      <c r="X2469" s="3">
        <f>ROUND(W2469/(1-VLOOKUP("Total porcentaje:",ResumenCotizacion!$F:$H,3,0)),2)</f>
        <v>16509.88</v>
      </c>
      <c r="Y2469" s="3">
        <f t="shared" si="123"/>
        <v>0</v>
      </c>
    </row>
    <row r="2470" spans="1:25" ht="14.25" x14ac:dyDescent="0.2">
      <c r="A2470" s="18" t="str">
        <f t="shared" si="121"/>
        <v>Catalogo principalOPEN VALUE - CSP GOBIERNOCFQ7TTC0HD4G-0001</v>
      </c>
      <c r="B2470" s="18" t="str">
        <f t="shared" si="122"/>
        <v>CFQ7TTC0HD4G-0001OPEN VALUE - CSP GOBIERNO</v>
      </c>
      <c r="C2470"/>
      <c r="D2470" t="s">
        <v>122</v>
      </c>
      <c r="E2470" t="s">
        <v>4203</v>
      </c>
      <c r="F2470" s="37" t="s">
        <v>17</v>
      </c>
      <c r="G2470" s="18" t="s">
        <v>122</v>
      </c>
      <c r="H2470" s="18" t="s">
        <v>125</v>
      </c>
      <c r="I2470" s="37" t="s">
        <v>75</v>
      </c>
      <c r="J2470" t="s">
        <v>4204</v>
      </c>
      <c r="K2470" t="s">
        <v>28</v>
      </c>
      <c r="L2470" t="s">
        <v>90</v>
      </c>
      <c r="M2470" t="s">
        <v>74</v>
      </c>
      <c r="N2470" s="37" t="s">
        <v>75</v>
      </c>
      <c r="O2470" s="37" t="s">
        <v>75</v>
      </c>
      <c r="P2470" s="37" t="s">
        <v>75</v>
      </c>
      <c r="Q2470" t="s">
        <v>4203</v>
      </c>
      <c r="R2470" t="s">
        <v>76</v>
      </c>
      <c r="S2470" s="42">
        <v>120</v>
      </c>
      <c r="T2470" s="37">
        <v>1</v>
      </c>
      <c r="U2470" s="83">
        <v>1</v>
      </c>
      <c r="V2470" s="45">
        <f>SUMIF(ResumenCotizacion!$C:$C,E2470,ResumenCotizacion!$P:$P)</f>
        <v>0</v>
      </c>
      <c r="W2470" s="75">
        <f>IF(H2470="USD",S2470*SolCotizacion!$J$18,S2470)</f>
        <v>495296.4</v>
      </c>
      <c r="X2470" s="3">
        <f>ROUND(W2470/(1-VLOOKUP("Total porcentaje:",ResumenCotizacion!$F:$H,3,0)),2)</f>
        <v>495296.4</v>
      </c>
      <c r="Y2470" s="3">
        <f t="shared" si="123"/>
        <v>0</v>
      </c>
    </row>
    <row r="2471" spans="1:25" ht="14.25" x14ac:dyDescent="0.2">
      <c r="A2471" s="18" t="str">
        <f t="shared" si="121"/>
        <v>Catalogo principalOPEN VALUE - CSP GOBIERNOCFQ7TTC0J1XF-0004</v>
      </c>
      <c r="B2471" s="18" t="str">
        <f t="shared" si="122"/>
        <v>CFQ7TTC0J1XF-0004OPEN VALUE - CSP GOBIERNO</v>
      </c>
      <c r="C2471"/>
      <c r="D2471" t="s">
        <v>122</v>
      </c>
      <c r="E2471" t="s">
        <v>4205</v>
      </c>
      <c r="F2471" s="37" t="s">
        <v>17</v>
      </c>
      <c r="G2471" s="18" t="s">
        <v>122</v>
      </c>
      <c r="H2471" s="18" t="s">
        <v>125</v>
      </c>
      <c r="I2471" s="37" t="s">
        <v>75</v>
      </c>
      <c r="J2471" t="s">
        <v>4206</v>
      </c>
      <c r="K2471" t="s">
        <v>28</v>
      </c>
      <c r="L2471" t="s">
        <v>90</v>
      </c>
      <c r="M2471" t="s">
        <v>74</v>
      </c>
      <c r="N2471" s="37" t="s">
        <v>75</v>
      </c>
      <c r="O2471" s="37" t="s">
        <v>75</v>
      </c>
      <c r="P2471" s="37" t="s">
        <v>75</v>
      </c>
      <c r="Q2471" t="s">
        <v>4205</v>
      </c>
      <c r="R2471" t="s">
        <v>76</v>
      </c>
      <c r="S2471" s="42">
        <v>0</v>
      </c>
      <c r="T2471" s="37">
        <v>1</v>
      </c>
      <c r="U2471" s="83">
        <v>1</v>
      </c>
      <c r="V2471" s="45">
        <f>SUMIF(ResumenCotizacion!$C:$C,E2471,ResumenCotizacion!$P:$P)</f>
        <v>0</v>
      </c>
      <c r="W2471" s="75">
        <f>IF(H2471="USD",S2471*SolCotizacion!$J$18,S2471)</f>
        <v>0</v>
      </c>
      <c r="X2471" s="3">
        <f>ROUND(W2471/(1-VLOOKUP("Total porcentaje:",ResumenCotizacion!$F:$H,3,0)),2)</f>
        <v>0</v>
      </c>
      <c r="Y2471" s="3">
        <f t="shared" si="123"/>
        <v>0</v>
      </c>
    </row>
    <row r="2472" spans="1:25" ht="14.25" x14ac:dyDescent="0.2">
      <c r="A2472" s="18" t="str">
        <f t="shared" si="121"/>
        <v>Catalogo principalOPEN VALUE - CSP GOBIERNOCFQ7TTC0J1XF-0003</v>
      </c>
      <c r="B2472" s="18" t="str">
        <f t="shared" si="122"/>
        <v>CFQ7TTC0J1XF-0003OPEN VALUE - CSP GOBIERNO</v>
      </c>
      <c r="C2472"/>
      <c r="D2472" t="s">
        <v>122</v>
      </c>
      <c r="E2472" t="s">
        <v>4207</v>
      </c>
      <c r="F2472" s="37" t="s">
        <v>17</v>
      </c>
      <c r="G2472" s="18" t="s">
        <v>122</v>
      </c>
      <c r="H2472" s="18" t="s">
        <v>125</v>
      </c>
      <c r="I2472" s="37" t="s">
        <v>75</v>
      </c>
      <c r="J2472" t="s">
        <v>4208</v>
      </c>
      <c r="K2472" t="s">
        <v>28</v>
      </c>
      <c r="L2472" t="s">
        <v>90</v>
      </c>
      <c r="M2472" t="s">
        <v>74</v>
      </c>
      <c r="N2472" s="37" t="s">
        <v>75</v>
      </c>
      <c r="O2472" s="37" t="s">
        <v>75</v>
      </c>
      <c r="P2472" s="37" t="s">
        <v>75</v>
      </c>
      <c r="Q2472" t="s">
        <v>4207</v>
      </c>
      <c r="R2472" t="s">
        <v>76</v>
      </c>
      <c r="S2472" s="42">
        <v>300</v>
      </c>
      <c r="T2472" s="37">
        <v>1</v>
      </c>
      <c r="U2472" s="83">
        <v>1</v>
      </c>
      <c r="V2472" s="45">
        <f>SUMIF(ResumenCotizacion!$C:$C,E2472,ResumenCotizacion!$P:$P)</f>
        <v>0</v>
      </c>
      <c r="W2472" s="75">
        <f>IF(H2472="USD",S2472*SolCotizacion!$J$18,S2472)</f>
        <v>1238241</v>
      </c>
      <c r="X2472" s="3">
        <f>ROUND(W2472/(1-VLOOKUP("Total porcentaje:",ResumenCotizacion!$F:$H,3,0)),2)</f>
        <v>1238241</v>
      </c>
      <c r="Y2472" s="3">
        <f t="shared" si="123"/>
        <v>0</v>
      </c>
    </row>
    <row r="2473" spans="1:25" ht="14.25" x14ac:dyDescent="0.2">
      <c r="A2473" s="18" t="str">
        <f t="shared" si="121"/>
        <v>Catalogo principalOPEN VALUE - CSP GOBIERNOCFQ7TTC0LH3N-0001</v>
      </c>
      <c r="B2473" s="18" t="str">
        <f t="shared" si="122"/>
        <v>CFQ7TTC0LH3N-0001OPEN VALUE - CSP GOBIERNO</v>
      </c>
      <c r="C2473"/>
      <c r="D2473" t="s">
        <v>122</v>
      </c>
      <c r="E2473" t="s">
        <v>4209</v>
      </c>
      <c r="F2473" s="37" t="s">
        <v>17</v>
      </c>
      <c r="G2473" s="18" t="s">
        <v>122</v>
      </c>
      <c r="H2473" s="18" t="s">
        <v>125</v>
      </c>
      <c r="I2473" s="37" t="s">
        <v>75</v>
      </c>
      <c r="J2473" t="s">
        <v>4210</v>
      </c>
      <c r="K2473" t="s">
        <v>28</v>
      </c>
      <c r="L2473" t="s">
        <v>90</v>
      </c>
      <c r="M2473" t="s">
        <v>74</v>
      </c>
      <c r="N2473" s="37" t="s">
        <v>75</v>
      </c>
      <c r="O2473" s="37" t="s">
        <v>75</v>
      </c>
      <c r="P2473" s="37" t="s">
        <v>75</v>
      </c>
      <c r="Q2473" t="s">
        <v>4209</v>
      </c>
      <c r="R2473" t="s">
        <v>76</v>
      </c>
      <c r="S2473" s="42">
        <v>1500</v>
      </c>
      <c r="T2473" s="37">
        <v>1</v>
      </c>
      <c r="U2473" s="83">
        <v>1</v>
      </c>
      <c r="V2473" s="45">
        <f>SUMIF(ResumenCotizacion!$C:$C,E2473,ResumenCotizacion!$P:$P)</f>
        <v>0</v>
      </c>
      <c r="W2473" s="75">
        <f>IF(H2473="USD",S2473*SolCotizacion!$J$18,S2473)</f>
        <v>6191205</v>
      </c>
      <c r="X2473" s="3">
        <f>ROUND(W2473/(1-VLOOKUP("Total porcentaje:",ResumenCotizacion!$F:$H,3,0)),2)</f>
        <v>6191205</v>
      </c>
      <c r="Y2473" s="3">
        <f t="shared" si="123"/>
        <v>0</v>
      </c>
    </row>
    <row r="2474" spans="1:25" ht="14.25" x14ac:dyDescent="0.2">
      <c r="A2474" s="18" t="str">
        <f t="shared" si="121"/>
        <v>Catalogo principalOPEN VALUE - CSP GOBIERNOCFQ7TTC0HX6F-0001</v>
      </c>
      <c r="B2474" s="18" t="str">
        <f t="shared" si="122"/>
        <v>CFQ7TTC0HX6F-0001OPEN VALUE - CSP GOBIERNO</v>
      </c>
      <c r="C2474"/>
      <c r="D2474" t="s">
        <v>122</v>
      </c>
      <c r="E2474" t="s">
        <v>4211</v>
      </c>
      <c r="F2474" s="37" t="s">
        <v>17</v>
      </c>
      <c r="G2474" s="18" t="s">
        <v>122</v>
      </c>
      <c r="H2474" s="18" t="s">
        <v>125</v>
      </c>
      <c r="I2474" s="37" t="s">
        <v>75</v>
      </c>
      <c r="J2474" t="s">
        <v>4212</v>
      </c>
      <c r="K2474" t="s">
        <v>28</v>
      </c>
      <c r="L2474" t="s">
        <v>90</v>
      </c>
      <c r="M2474" t="s">
        <v>74</v>
      </c>
      <c r="N2474" s="37" t="s">
        <v>75</v>
      </c>
      <c r="O2474" s="37" t="s">
        <v>75</v>
      </c>
      <c r="P2474" s="37" t="s">
        <v>75</v>
      </c>
      <c r="Q2474" t="s">
        <v>4211</v>
      </c>
      <c r="R2474" t="s">
        <v>76</v>
      </c>
      <c r="S2474" s="42">
        <v>225</v>
      </c>
      <c r="T2474" s="37">
        <v>1</v>
      </c>
      <c r="U2474" s="83">
        <v>1</v>
      </c>
      <c r="V2474" s="45">
        <f>SUMIF(ResumenCotizacion!$C:$C,E2474,ResumenCotizacion!$P:$P)</f>
        <v>0</v>
      </c>
      <c r="W2474" s="75">
        <f>IF(H2474="USD",S2474*SolCotizacion!$J$18,S2474)</f>
        <v>928680.75</v>
      </c>
      <c r="X2474" s="3">
        <f>ROUND(W2474/(1-VLOOKUP("Total porcentaje:",ResumenCotizacion!$F:$H,3,0)),2)</f>
        <v>928680.75</v>
      </c>
      <c r="Y2474" s="3">
        <f t="shared" si="123"/>
        <v>0</v>
      </c>
    </row>
    <row r="2475" spans="1:25" ht="14.25" x14ac:dyDescent="0.2">
      <c r="A2475" s="18" t="str">
        <f t="shared" si="121"/>
        <v>Catalogo principalOPEN VALUE - CSP GOBIERNOCFQ7TTC0LHVK-0001</v>
      </c>
      <c r="B2475" s="18" t="str">
        <f t="shared" si="122"/>
        <v>CFQ7TTC0LHVK-0001OPEN VALUE - CSP GOBIERNO</v>
      </c>
      <c r="C2475"/>
      <c r="D2475" t="s">
        <v>122</v>
      </c>
      <c r="E2475" t="s">
        <v>4213</v>
      </c>
      <c r="F2475" s="37" t="s">
        <v>17</v>
      </c>
      <c r="G2475" s="18" t="s">
        <v>122</v>
      </c>
      <c r="H2475" s="18" t="s">
        <v>125</v>
      </c>
      <c r="I2475" s="37" t="s">
        <v>75</v>
      </c>
      <c r="J2475" t="s">
        <v>4214</v>
      </c>
      <c r="K2475" t="s">
        <v>28</v>
      </c>
      <c r="L2475" t="s">
        <v>90</v>
      </c>
      <c r="M2475" t="s">
        <v>74</v>
      </c>
      <c r="N2475" s="37" t="s">
        <v>75</v>
      </c>
      <c r="O2475" s="37" t="s">
        <v>75</v>
      </c>
      <c r="P2475" s="37" t="s">
        <v>75</v>
      </c>
      <c r="Q2475" t="s">
        <v>4213</v>
      </c>
      <c r="R2475" t="s">
        <v>76</v>
      </c>
      <c r="S2475" s="42">
        <v>500</v>
      </c>
      <c r="T2475" s="37">
        <v>1</v>
      </c>
      <c r="U2475" s="83">
        <v>1</v>
      </c>
      <c r="V2475" s="45">
        <f>SUMIF(ResumenCotizacion!$C:$C,E2475,ResumenCotizacion!$P:$P)</f>
        <v>0</v>
      </c>
      <c r="W2475" s="75">
        <f>IF(H2475="USD",S2475*SolCotizacion!$J$18,S2475)</f>
        <v>2063735.0000000002</v>
      </c>
      <c r="X2475" s="3">
        <f>ROUND(W2475/(1-VLOOKUP("Total porcentaje:",ResumenCotizacion!$F:$H,3,0)),2)</f>
        <v>2063735</v>
      </c>
      <c r="Y2475" s="3">
        <f t="shared" si="123"/>
        <v>0</v>
      </c>
    </row>
    <row r="2476" spans="1:25" ht="14.25" x14ac:dyDescent="0.2">
      <c r="A2476" s="18" t="str">
        <f t="shared" si="121"/>
        <v>Catalogo principalOPEN VALUE - CSP GOBIERNOCFQ7TTC0LHWM-0001</v>
      </c>
      <c r="B2476" s="18" t="str">
        <f t="shared" si="122"/>
        <v>CFQ7TTC0LHWM-0001OPEN VALUE - CSP GOBIERNO</v>
      </c>
      <c r="C2476"/>
      <c r="D2476" t="s">
        <v>122</v>
      </c>
      <c r="E2476" t="s">
        <v>4215</v>
      </c>
      <c r="F2476" s="37" t="s">
        <v>17</v>
      </c>
      <c r="G2476" s="18" t="s">
        <v>122</v>
      </c>
      <c r="H2476" s="18" t="s">
        <v>125</v>
      </c>
      <c r="I2476" s="37" t="s">
        <v>75</v>
      </c>
      <c r="J2476" t="s">
        <v>4216</v>
      </c>
      <c r="K2476" t="s">
        <v>28</v>
      </c>
      <c r="L2476" t="s">
        <v>90</v>
      </c>
      <c r="M2476" t="s">
        <v>74</v>
      </c>
      <c r="N2476" s="37" t="s">
        <v>75</v>
      </c>
      <c r="O2476" s="37" t="s">
        <v>75</v>
      </c>
      <c r="P2476" s="37" t="s">
        <v>75</v>
      </c>
      <c r="Q2476" t="s">
        <v>4215</v>
      </c>
      <c r="R2476" t="s">
        <v>76</v>
      </c>
      <c r="S2476" s="42">
        <v>250</v>
      </c>
      <c r="T2476" s="37">
        <v>1</v>
      </c>
      <c r="U2476" s="83">
        <v>1</v>
      </c>
      <c r="V2476" s="45">
        <f>SUMIF(ResumenCotizacion!$C:$C,E2476,ResumenCotizacion!$P:$P)</f>
        <v>0</v>
      </c>
      <c r="W2476" s="75">
        <f>IF(H2476="USD",S2476*SolCotizacion!$J$18,S2476)</f>
        <v>1031867.5000000001</v>
      </c>
      <c r="X2476" s="3">
        <f>ROUND(W2476/(1-VLOOKUP("Total porcentaje:",ResumenCotizacion!$F:$H,3,0)),2)</f>
        <v>1031867.5</v>
      </c>
      <c r="Y2476" s="3">
        <f t="shared" si="123"/>
        <v>0</v>
      </c>
    </row>
    <row r="2477" spans="1:25" ht="14.25" x14ac:dyDescent="0.2">
      <c r="A2477" s="18" t="str">
        <f t="shared" si="121"/>
        <v>Catalogo principalOPEN VALUE - CSP GOBIERNOCFQ7TTC0LHWQ-0006</v>
      </c>
      <c r="B2477" s="18" t="str">
        <f t="shared" si="122"/>
        <v>CFQ7TTC0LHWQ-0006OPEN VALUE - CSP GOBIERNO</v>
      </c>
      <c r="C2477"/>
      <c r="D2477" t="s">
        <v>122</v>
      </c>
      <c r="E2477" t="s">
        <v>4217</v>
      </c>
      <c r="F2477" s="37" t="s">
        <v>17</v>
      </c>
      <c r="G2477" s="18" t="s">
        <v>122</v>
      </c>
      <c r="H2477" s="18" t="s">
        <v>125</v>
      </c>
      <c r="I2477" s="37" t="s">
        <v>75</v>
      </c>
      <c r="J2477" t="s">
        <v>4218</v>
      </c>
      <c r="K2477" t="s">
        <v>28</v>
      </c>
      <c r="L2477" t="s">
        <v>90</v>
      </c>
      <c r="M2477" t="s">
        <v>74</v>
      </c>
      <c r="N2477" s="37" t="s">
        <v>75</v>
      </c>
      <c r="O2477" s="37" t="s">
        <v>75</v>
      </c>
      <c r="P2477" s="37" t="s">
        <v>75</v>
      </c>
      <c r="Q2477" t="s">
        <v>4217</v>
      </c>
      <c r="R2477" t="s">
        <v>76</v>
      </c>
      <c r="S2477" s="42">
        <v>600</v>
      </c>
      <c r="T2477" s="37">
        <v>1</v>
      </c>
      <c r="U2477" s="83">
        <v>1</v>
      </c>
      <c r="V2477" s="45">
        <f>SUMIF(ResumenCotizacion!$C:$C,E2477,ResumenCotizacion!$P:$P)</f>
        <v>0</v>
      </c>
      <c r="W2477" s="75">
        <f>IF(H2477="USD",S2477*SolCotizacion!$J$18,S2477)</f>
        <v>2476482</v>
      </c>
      <c r="X2477" s="3">
        <f>ROUND(W2477/(1-VLOOKUP("Total porcentaje:",ResumenCotizacion!$F:$H,3,0)),2)</f>
        <v>2476482</v>
      </c>
      <c r="Y2477" s="3">
        <f t="shared" si="123"/>
        <v>0</v>
      </c>
    </row>
    <row r="2478" spans="1:25" ht="14.25" x14ac:dyDescent="0.2">
      <c r="A2478" s="18" t="str">
        <f t="shared" si="121"/>
        <v>Catalogo principalOPEN VALUE - CSP GOBIERNOCFQ7TTC0LHWQ-0005</v>
      </c>
      <c r="B2478" s="18" t="str">
        <f t="shared" si="122"/>
        <v>CFQ7TTC0LHWQ-0005OPEN VALUE - CSP GOBIERNO</v>
      </c>
      <c r="C2478"/>
      <c r="D2478" t="s">
        <v>122</v>
      </c>
      <c r="E2478" t="s">
        <v>4219</v>
      </c>
      <c r="F2478" s="37" t="s">
        <v>17</v>
      </c>
      <c r="G2478" s="18" t="s">
        <v>122</v>
      </c>
      <c r="H2478" s="18" t="s">
        <v>125</v>
      </c>
      <c r="I2478" s="37" t="s">
        <v>75</v>
      </c>
      <c r="J2478" t="s">
        <v>4220</v>
      </c>
      <c r="K2478" t="s">
        <v>28</v>
      </c>
      <c r="L2478" t="s">
        <v>90</v>
      </c>
      <c r="M2478" t="s">
        <v>74</v>
      </c>
      <c r="N2478" s="37" t="s">
        <v>75</v>
      </c>
      <c r="O2478" s="37" t="s">
        <v>75</v>
      </c>
      <c r="P2478" s="37" t="s">
        <v>75</v>
      </c>
      <c r="Q2478" t="s">
        <v>4219</v>
      </c>
      <c r="R2478" t="s">
        <v>76</v>
      </c>
      <c r="S2478" s="42">
        <v>750</v>
      </c>
      <c r="T2478" s="37">
        <v>1</v>
      </c>
      <c r="U2478" s="83">
        <v>1</v>
      </c>
      <c r="V2478" s="45">
        <f>SUMIF(ResumenCotizacion!$C:$C,E2478,ResumenCotizacion!$P:$P)</f>
        <v>0</v>
      </c>
      <c r="W2478" s="75">
        <f>IF(H2478="USD",S2478*SolCotizacion!$J$18,S2478)</f>
        <v>3095602.5</v>
      </c>
      <c r="X2478" s="3">
        <f>ROUND(W2478/(1-VLOOKUP("Total porcentaje:",ResumenCotizacion!$F:$H,3,0)),2)</f>
        <v>3095602.5</v>
      </c>
      <c r="Y2478" s="3">
        <f t="shared" si="123"/>
        <v>0</v>
      </c>
    </row>
    <row r="2479" spans="1:25" ht="14.25" x14ac:dyDescent="0.2">
      <c r="A2479" s="18" t="str">
        <f t="shared" si="121"/>
        <v>Catalogo principalOPEN VALUE - CSP GOBIERNOCFQ7TTC0LHWQ-0004</v>
      </c>
      <c r="B2479" s="18" t="str">
        <f t="shared" si="122"/>
        <v>CFQ7TTC0LHWQ-0004OPEN VALUE - CSP GOBIERNO</v>
      </c>
      <c r="C2479"/>
      <c r="D2479" t="s">
        <v>122</v>
      </c>
      <c r="E2479" t="s">
        <v>4221</v>
      </c>
      <c r="F2479" s="37" t="s">
        <v>17</v>
      </c>
      <c r="G2479" s="18" t="s">
        <v>122</v>
      </c>
      <c r="H2479" s="18" t="s">
        <v>125</v>
      </c>
      <c r="I2479" s="37" t="s">
        <v>75</v>
      </c>
      <c r="J2479" t="s">
        <v>4222</v>
      </c>
      <c r="K2479" t="s">
        <v>28</v>
      </c>
      <c r="L2479" t="s">
        <v>90</v>
      </c>
      <c r="M2479" t="s">
        <v>74</v>
      </c>
      <c r="N2479" s="37" t="s">
        <v>75</v>
      </c>
      <c r="O2479" s="37" t="s">
        <v>75</v>
      </c>
      <c r="P2479" s="37" t="s">
        <v>75</v>
      </c>
      <c r="Q2479" t="s">
        <v>4221</v>
      </c>
      <c r="R2479" t="s">
        <v>76</v>
      </c>
      <c r="S2479" s="42">
        <v>1250</v>
      </c>
      <c r="T2479" s="37">
        <v>1</v>
      </c>
      <c r="U2479" s="83">
        <v>1</v>
      </c>
      <c r="V2479" s="45">
        <f>SUMIF(ResumenCotizacion!$C:$C,E2479,ResumenCotizacion!$P:$P)</f>
        <v>0</v>
      </c>
      <c r="W2479" s="75">
        <f>IF(H2479="USD",S2479*SolCotizacion!$J$18,S2479)</f>
        <v>5159337.5</v>
      </c>
      <c r="X2479" s="3">
        <f>ROUND(W2479/(1-VLOOKUP("Total porcentaje:",ResumenCotizacion!$F:$H,3,0)),2)</f>
        <v>5159337.5</v>
      </c>
      <c r="Y2479" s="3">
        <f t="shared" si="123"/>
        <v>0</v>
      </c>
    </row>
    <row r="2480" spans="1:25" ht="14.25" x14ac:dyDescent="0.2">
      <c r="A2480" s="18" t="str">
        <f t="shared" si="121"/>
        <v>Catalogo principalOPEN VALUE - CSP GOBIERNOCFQ7TTC0LHWQ-0003</v>
      </c>
      <c r="B2480" s="18" t="str">
        <f t="shared" si="122"/>
        <v>CFQ7TTC0LHWQ-0003OPEN VALUE - CSP GOBIERNO</v>
      </c>
      <c r="C2480"/>
      <c r="D2480" t="s">
        <v>122</v>
      </c>
      <c r="E2480" t="s">
        <v>4223</v>
      </c>
      <c r="F2480" s="37" t="s">
        <v>17</v>
      </c>
      <c r="G2480" s="18" t="s">
        <v>122</v>
      </c>
      <c r="H2480" s="18" t="s">
        <v>125</v>
      </c>
      <c r="I2480" s="37" t="s">
        <v>75</v>
      </c>
      <c r="J2480" t="s">
        <v>4224</v>
      </c>
      <c r="K2480" t="s">
        <v>28</v>
      </c>
      <c r="L2480" t="s">
        <v>90</v>
      </c>
      <c r="M2480" t="s">
        <v>74</v>
      </c>
      <c r="N2480" s="37" t="s">
        <v>75</v>
      </c>
      <c r="O2480" s="37" t="s">
        <v>75</v>
      </c>
      <c r="P2480" s="37" t="s">
        <v>75</v>
      </c>
      <c r="Q2480" t="s">
        <v>4223</v>
      </c>
      <c r="R2480" t="s">
        <v>76</v>
      </c>
      <c r="S2480" s="42">
        <v>250</v>
      </c>
      <c r="T2480" s="37">
        <v>1</v>
      </c>
      <c r="U2480" s="83">
        <v>1</v>
      </c>
      <c r="V2480" s="45">
        <f>SUMIF(ResumenCotizacion!$C:$C,E2480,ResumenCotizacion!$P:$P)</f>
        <v>0</v>
      </c>
      <c r="W2480" s="75">
        <f>IF(H2480="USD",S2480*SolCotizacion!$J$18,S2480)</f>
        <v>1031867.5000000001</v>
      </c>
      <c r="X2480" s="3">
        <f>ROUND(W2480/(1-VLOOKUP("Total porcentaje:",ResumenCotizacion!$F:$H,3,0)),2)</f>
        <v>1031867.5</v>
      </c>
      <c r="Y2480" s="3">
        <f t="shared" si="123"/>
        <v>0</v>
      </c>
    </row>
    <row r="2481" spans="1:25" ht="14.25" x14ac:dyDescent="0.2">
      <c r="A2481" s="18" t="str">
        <f t="shared" si="121"/>
        <v>Catalogo principalOPEN VALUE - CSP GOBIERNOCFQ7TTC0LHWQ-0001</v>
      </c>
      <c r="B2481" s="18" t="str">
        <f t="shared" si="122"/>
        <v>CFQ7TTC0LHWQ-0001OPEN VALUE - CSP GOBIERNO</v>
      </c>
      <c r="C2481"/>
      <c r="D2481" t="s">
        <v>122</v>
      </c>
      <c r="E2481" t="s">
        <v>4225</v>
      </c>
      <c r="F2481" s="37" t="s">
        <v>17</v>
      </c>
      <c r="G2481" s="18" t="s">
        <v>122</v>
      </c>
      <c r="H2481" s="18" t="s">
        <v>125</v>
      </c>
      <c r="I2481" s="37" t="s">
        <v>75</v>
      </c>
      <c r="J2481" t="s">
        <v>4226</v>
      </c>
      <c r="K2481" t="s">
        <v>28</v>
      </c>
      <c r="L2481" t="s">
        <v>90</v>
      </c>
      <c r="M2481" t="s">
        <v>74</v>
      </c>
      <c r="N2481" s="37" t="s">
        <v>75</v>
      </c>
      <c r="O2481" s="37" t="s">
        <v>75</v>
      </c>
      <c r="P2481" s="37" t="s">
        <v>75</v>
      </c>
      <c r="Q2481" t="s">
        <v>4225</v>
      </c>
      <c r="R2481" t="s">
        <v>76</v>
      </c>
      <c r="S2481" s="42">
        <v>500</v>
      </c>
      <c r="T2481" s="37">
        <v>1</v>
      </c>
      <c r="U2481" s="83">
        <v>1</v>
      </c>
      <c r="V2481" s="45">
        <f>SUMIF(ResumenCotizacion!$C:$C,E2481,ResumenCotizacion!$P:$P)</f>
        <v>0</v>
      </c>
      <c r="W2481" s="75">
        <f>IF(H2481="USD",S2481*SolCotizacion!$J$18,S2481)</f>
        <v>2063735.0000000002</v>
      </c>
      <c r="X2481" s="3">
        <f>ROUND(W2481/(1-VLOOKUP("Total porcentaje:",ResumenCotizacion!$F:$H,3,0)),2)</f>
        <v>2063735</v>
      </c>
      <c r="Y2481" s="3">
        <f t="shared" si="123"/>
        <v>0</v>
      </c>
    </row>
    <row r="2482" spans="1:25" ht="14.25" x14ac:dyDescent="0.2">
      <c r="A2482" s="18" t="str">
        <f t="shared" si="121"/>
        <v>Catalogo principalOPEN VALUE - CSP GOBIERNOCFQ7TTC0LHWQ-0002</v>
      </c>
      <c r="B2482" s="18" t="str">
        <f t="shared" si="122"/>
        <v>CFQ7TTC0LHWQ-0002OPEN VALUE - CSP GOBIERNO</v>
      </c>
      <c r="C2482"/>
      <c r="D2482" t="s">
        <v>122</v>
      </c>
      <c r="E2482" t="s">
        <v>4227</v>
      </c>
      <c r="F2482" s="37" t="s">
        <v>17</v>
      </c>
      <c r="G2482" s="18" t="s">
        <v>122</v>
      </c>
      <c r="H2482" s="18" t="s">
        <v>125</v>
      </c>
      <c r="I2482" s="37" t="s">
        <v>75</v>
      </c>
      <c r="J2482" t="s">
        <v>4228</v>
      </c>
      <c r="K2482" t="s">
        <v>28</v>
      </c>
      <c r="L2482" t="s">
        <v>90</v>
      </c>
      <c r="M2482" t="s">
        <v>74</v>
      </c>
      <c r="N2482" s="37" t="s">
        <v>75</v>
      </c>
      <c r="O2482" s="37" t="s">
        <v>75</v>
      </c>
      <c r="P2482" s="37" t="s">
        <v>75</v>
      </c>
      <c r="Q2482" t="s">
        <v>4227</v>
      </c>
      <c r="R2482" t="s">
        <v>76</v>
      </c>
      <c r="S2482" s="42">
        <v>1500</v>
      </c>
      <c r="T2482" s="37">
        <v>1</v>
      </c>
      <c r="U2482" s="83">
        <v>1</v>
      </c>
      <c r="V2482" s="45">
        <f>SUMIF(ResumenCotizacion!$C:$C,E2482,ResumenCotizacion!$P:$P)</f>
        <v>0</v>
      </c>
      <c r="W2482" s="75">
        <f>IF(H2482="USD",S2482*SolCotizacion!$J$18,S2482)</f>
        <v>6191205</v>
      </c>
      <c r="X2482" s="3">
        <f>ROUND(W2482/(1-VLOOKUP("Total porcentaje:",ResumenCotizacion!$F:$H,3,0)),2)</f>
        <v>6191205</v>
      </c>
      <c r="Y2482" s="3">
        <f t="shared" si="123"/>
        <v>0</v>
      </c>
    </row>
    <row r="2483" spans="1:25" ht="14.25" x14ac:dyDescent="0.2">
      <c r="A2483" s="18" t="str">
        <f t="shared" si="121"/>
        <v>Catalogo principalOPEN VALUE - CSP GOBIERNOCFQ7TTC0LHWP-0001</v>
      </c>
      <c r="B2483" s="18" t="str">
        <f t="shared" si="122"/>
        <v>CFQ7TTC0LHWP-0001OPEN VALUE - CSP GOBIERNO</v>
      </c>
      <c r="C2483"/>
      <c r="D2483" t="s">
        <v>122</v>
      </c>
      <c r="E2483" t="s">
        <v>4229</v>
      </c>
      <c r="F2483" s="37" t="s">
        <v>17</v>
      </c>
      <c r="G2483" s="18" t="s">
        <v>122</v>
      </c>
      <c r="H2483" s="18" t="s">
        <v>125</v>
      </c>
      <c r="I2483" s="37" t="s">
        <v>75</v>
      </c>
      <c r="J2483" t="s">
        <v>4230</v>
      </c>
      <c r="K2483" t="s">
        <v>28</v>
      </c>
      <c r="L2483" t="s">
        <v>90</v>
      </c>
      <c r="M2483" t="s">
        <v>74</v>
      </c>
      <c r="N2483" s="37" t="s">
        <v>75</v>
      </c>
      <c r="O2483" s="37" t="s">
        <v>75</v>
      </c>
      <c r="P2483" s="37" t="s">
        <v>75</v>
      </c>
      <c r="Q2483" t="s">
        <v>4229</v>
      </c>
      <c r="R2483" t="s">
        <v>76</v>
      </c>
      <c r="S2483" s="42">
        <v>750</v>
      </c>
      <c r="T2483" s="37">
        <v>1</v>
      </c>
      <c r="U2483" s="83">
        <v>1</v>
      </c>
      <c r="V2483" s="45">
        <f>SUMIF(ResumenCotizacion!$C:$C,E2483,ResumenCotizacion!$P:$P)</f>
        <v>0</v>
      </c>
      <c r="W2483" s="75">
        <f>IF(H2483="USD",S2483*SolCotizacion!$J$18,S2483)</f>
        <v>3095602.5</v>
      </c>
      <c r="X2483" s="3">
        <f>ROUND(W2483/(1-VLOOKUP("Total porcentaje:",ResumenCotizacion!$F:$H,3,0)),2)</f>
        <v>3095602.5</v>
      </c>
      <c r="Y2483" s="3">
        <f t="shared" si="123"/>
        <v>0</v>
      </c>
    </row>
    <row r="2484" spans="1:25" ht="14.25" x14ac:dyDescent="0.2">
      <c r="A2484" s="18" t="str">
        <f t="shared" si="121"/>
        <v>Catalogo principalOPEN VALUE - CSP GOBIERNOCFQ7TTC0LHX0-0001</v>
      </c>
      <c r="B2484" s="18" t="str">
        <f t="shared" si="122"/>
        <v>CFQ7TTC0LHX0-0001OPEN VALUE - CSP GOBIERNO</v>
      </c>
      <c r="C2484"/>
      <c r="D2484" t="s">
        <v>122</v>
      </c>
      <c r="E2484" t="s">
        <v>4231</v>
      </c>
      <c r="F2484" s="37" t="s">
        <v>17</v>
      </c>
      <c r="G2484" s="18" t="s">
        <v>122</v>
      </c>
      <c r="H2484" s="18" t="s">
        <v>125</v>
      </c>
      <c r="I2484" s="37" t="s">
        <v>75</v>
      </c>
      <c r="J2484" t="s">
        <v>4232</v>
      </c>
      <c r="K2484" t="s">
        <v>28</v>
      </c>
      <c r="L2484" t="s">
        <v>90</v>
      </c>
      <c r="M2484" t="s">
        <v>74</v>
      </c>
      <c r="N2484" s="37" t="s">
        <v>75</v>
      </c>
      <c r="O2484" s="37" t="s">
        <v>75</v>
      </c>
      <c r="P2484" s="37" t="s">
        <v>75</v>
      </c>
      <c r="Q2484" t="s">
        <v>4231</v>
      </c>
      <c r="R2484" t="s">
        <v>76</v>
      </c>
      <c r="S2484" s="42">
        <v>50</v>
      </c>
      <c r="T2484" s="37">
        <v>1</v>
      </c>
      <c r="U2484" s="83">
        <v>1</v>
      </c>
      <c r="V2484" s="45">
        <f>SUMIF(ResumenCotizacion!$C:$C,E2484,ResumenCotizacion!$P:$P)</f>
        <v>0</v>
      </c>
      <c r="W2484" s="75">
        <f>IF(H2484="USD",S2484*SolCotizacion!$J$18,S2484)</f>
        <v>206373.5</v>
      </c>
      <c r="X2484" s="3">
        <f>ROUND(W2484/(1-VLOOKUP("Total porcentaje:",ResumenCotizacion!$F:$H,3,0)),2)</f>
        <v>206373.5</v>
      </c>
      <c r="Y2484" s="3">
        <f t="shared" si="123"/>
        <v>0</v>
      </c>
    </row>
    <row r="2485" spans="1:25" ht="14.25" x14ac:dyDescent="0.2">
      <c r="A2485" s="18" t="str">
        <f t="shared" si="121"/>
        <v>Catalogo principalOPEN VALUE - CSP GOBIERNOCFQ7TTC0LHXQ-0001</v>
      </c>
      <c r="B2485" s="18" t="str">
        <f t="shared" si="122"/>
        <v>CFQ7TTC0LHXQ-0001OPEN VALUE - CSP GOBIERNO</v>
      </c>
      <c r="C2485"/>
      <c r="D2485" t="s">
        <v>122</v>
      </c>
      <c r="E2485" t="s">
        <v>4233</v>
      </c>
      <c r="F2485" s="37" t="s">
        <v>17</v>
      </c>
      <c r="G2485" s="18" t="s">
        <v>122</v>
      </c>
      <c r="H2485" s="18" t="s">
        <v>125</v>
      </c>
      <c r="I2485" s="37" t="s">
        <v>75</v>
      </c>
      <c r="J2485" t="s">
        <v>4234</v>
      </c>
      <c r="K2485" t="s">
        <v>28</v>
      </c>
      <c r="L2485" t="s">
        <v>90</v>
      </c>
      <c r="M2485" t="s">
        <v>74</v>
      </c>
      <c r="N2485" s="37" t="s">
        <v>75</v>
      </c>
      <c r="O2485" s="37" t="s">
        <v>75</v>
      </c>
      <c r="P2485" s="37" t="s">
        <v>75</v>
      </c>
      <c r="Q2485" t="s">
        <v>4233</v>
      </c>
      <c r="R2485" t="s">
        <v>76</v>
      </c>
      <c r="S2485" s="42">
        <v>40</v>
      </c>
      <c r="T2485" s="37">
        <v>1</v>
      </c>
      <c r="U2485" s="83">
        <v>1</v>
      </c>
      <c r="V2485" s="45">
        <f>SUMIF(ResumenCotizacion!$C:$C,E2485,ResumenCotizacion!$P:$P)</f>
        <v>0</v>
      </c>
      <c r="W2485" s="75">
        <f>IF(H2485="USD",S2485*SolCotizacion!$J$18,S2485)</f>
        <v>165098.80000000002</v>
      </c>
      <c r="X2485" s="3">
        <f>ROUND(W2485/(1-VLOOKUP("Total porcentaje:",ResumenCotizacion!$F:$H,3,0)),2)</f>
        <v>165098.79999999999</v>
      </c>
      <c r="Y2485" s="3">
        <f t="shared" si="123"/>
        <v>0</v>
      </c>
    </row>
    <row r="2486" spans="1:25" ht="14.25" x14ac:dyDescent="0.2">
      <c r="A2486" s="18" t="str">
        <f t="shared" si="121"/>
        <v>Catalogo principalOPEN VALUE - CSP GOBIERNOCFQ7TTC0LHVJ-0001</v>
      </c>
      <c r="B2486" s="18" t="str">
        <f t="shared" si="122"/>
        <v>CFQ7TTC0LHVJ-0001OPEN VALUE - CSP GOBIERNO</v>
      </c>
      <c r="C2486"/>
      <c r="D2486" t="s">
        <v>122</v>
      </c>
      <c r="E2486" t="s">
        <v>4235</v>
      </c>
      <c r="F2486" s="37" t="s">
        <v>17</v>
      </c>
      <c r="G2486" s="18" t="s">
        <v>122</v>
      </c>
      <c r="H2486" s="18" t="s">
        <v>125</v>
      </c>
      <c r="I2486" s="37" t="s">
        <v>75</v>
      </c>
      <c r="J2486" t="s">
        <v>4236</v>
      </c>
      <c r="K2486" t="s">
        <v>28</v>
      </c>
      <c r="L2486" t="s">
        <v>90</v>
      </c>
      <c r="M2486" t="s">
        <v>74</v>
      </c>
      <c r="N2486" s="37" t="s">
        <v>75</v>
      </c>
      <c r="O2486" s="37" t="s">
        <v>75</v>
      </c>
      <c r="P2486" s="37" t="s">
        <v>75</v>
      </c>
      <c r="Q2486" t="s">
        <v>4235</v>
      </c>
      <c r="R2486" t="s">
        <v>76</v>
      </c>
      <c r="S2486" s="42">
        <v>75</v>
      </c>
      <c r="T2486" s="37">
        <v>1</v>
      </c>
      <c r="U2486" s="83">
        <v>1</v>
      </c>
      <c r="V2486" s="45">
        <f>SUMIF(ResumenCotizacion!$C:$C,E2486,ResumenCotizacion!$P:$P)</f>
        <v>0</v>
      </c>
      <c r="W2486" s="75">
        <f>IF(H2486="USD",S2486*SolCotizacion!$J$18,S2486)</f>
        <v>309560.25</v>
      </c>
      <c r="X2486" s="3">
        <f>ROUND(W2486/(1-VLOOKUP("Total porcentaje:",ResumenCotizacion!$F:$H,3,0)),2)</f>
        <v>309560.25</v>
      </c>
      <c r="Y2486" s="3">
        <f t="shared" si="123"/>
        <v>0</v>
      </c>
    </row>
    <row r="2487" spans="1:25" ht="14.25" x14ac:dyDescent="0.2">
      <c r="A2487" s="18" t="str">
        <f t="shared" si="121"/>
        <v>Catalogo principalOPEN VALUE - CSP GOBIERNOCFQ7TTC0LHZ1-0001</v>
      </c>
      <c r="B2487" s="18" t="str">
        <f t="shared" si="122"/>
        <v>CFQ7TTC0LHZ1-0001OPEN VALUE - CSP GOBIERNO</v>
      </c>
      <c r="C2487"/>
      <c r="D2487" t="s">
        <v>122</v>
      </c>
      <c r="E2487" t="s">
        <v>4237</v>
      </c>
      <c r="F2487" s="37" t="s">
        <v>17</v>
      </c>
      <c r="G2487" s="18" t="s">
        <v>122</v>
      </c>
      <c r="H2487" s="18" t="s">
        <v>125</v>
      </c>
      <c r="I2487" s="37" t="s">
        <v>75</v>
      </c>
      <c r="J2487" t="s">
        <v>4238</v>
      </c>
      <c r="K2487" t="s">
        <v>28</v>
      </c>
      <c r="L2487" t="s">
        <v>90</v>
      </c>
      <c r="M2487" t="s">
        <v>74</v>
      </c>
      <c r="N2487" s="37" t="s">
        <v>75</v>
      </c>
      <c r="O2487" s="37" t="s">
        <v>75</v>
      </c>
      <c r="P2487" s="37" t="s">
        <v>75</v>
      </c>
      <c r="Q2487" t="s">
        <v>4237</v>
      </c>
      <c r="R2487" t="s">
        <v>76</v>
      </c>
      <c r="S2487" s="42">
        <v>2</v>
      </c>
      <c r="T2487" s="37">
        <v>1</v>
      </c>
      <c r="U2487" s="83">
        <v>1</v>
      </c>
      <c r="V2487" s="45">
        <f>SUMIF(ResumenCotizacion!$C:$C,E2487,ResumenCotizacion!$P:$P)</f>
        <v>0</v>
      </c>
      <c r="W2487" s="75">
        <f>IF(H2487="USD",S2487*SolCotizacion!$J$18,S2487)</f>
        <v>8254.94</v>
      </c>
      <c r="X2487" s="3">
        <f>ROUND(W2487/(1-VLOOKUP("Total porcentaje:",ResumenCotizacion!$F:$H,3,0)),2)</f>
        <v>8254.94</v>
      </c>
      <c r="Y2487" s="3">
        <f t="shared" si="123"/>
        <v>0</v>
      </c>
    </row>
    <row r="2488" spans="1:25" ht="14.25" x14ac:dyDescent="0.2">
      <c r="A2488" s="18" t="str">
        <f t="shared" si="121"/>
        <v>Catalogo principalOPEN VALUE - CSP GOBIERNOCFQ7TTC0LHV9-0001</v>
      </c>
      <c r="B2488" s="18" t="str">
        <f t="shared" si="122"/>
        <v>CFQ7TTC0LHV9-0001OPEN VALUE - CSP GOBIERNO</v>
      </c>
      <c r="C2488"/>
      <c r="D2488" t="s">
        <v>122</v>
      </c>
      <c r="E2488" t="s">
        <v>4239</v>
      </c>
      <c r="F2488" s="37" t="s">
        <v>17</v>
      </c>
      <c r="G2488" s="18" t="s">
        <v>122</v>
      </c>
      <c r="H2488" s="18" t="s">
        <v>125</v>
      </c>
      <c r="I2488" s="37" t="s">
        <v>75</v>
      </c>
      <c r="J2488" t="s">
        <v>4240</v>
      </c>
      <c r="K2488" t="s">
        <v>28</v>
      </c>
      <c r="L2488" t="s">
        <v>90</v>
      </c>
      <c r="M2488" t="s">
        <v>74</v>
      </c>
      <c r="N2488" s="37" t="s">
        <v>75</v>
      </c>
      <c r="O2488" s="37" t="s">
        <v>75</v>
      </c>
      <c r="P2488" s="37" t="s">
        <v>75</v>
      </c>
      <c r="Q2488" t="s">
        <v>4239</v>
      </c>
      <c r="R2488" t="s">
        <v>76</v>
      </c>
      <c r="S2488" s="42">
        <v>1350</v>
      </c>
      <c r="T2488" s="37">
        <v>1</v>
      </c>
      <c r="U2488" s="83">
        <v>1</v>
      </c>
      <c r="V2488" s="45">
        <f>SUMIF(ResumenCotizacion!$C:$C,E2488,ResumenCotizacion!$P:$P)</f>
        <v>0</v>
      </c>
      <c r="W2488" s="75">
        <f>IF(H2488="USD",S2488*SolCotizacion!$J$18,S2488)</f>
        <v>5572084.5</v>
      </c>
      <c r="X2488" s="3">
        <f>ROUND(W2488/(1-VLOOKUP("Total porcentaje:",ResumenCotizacion!$F:$H,3,0)),2)</f>
        <v>5572084.5</v>
      </c>
      <c r="Y2488" s="3">
        <f t="shared" si="123"/>
        <v>0</v>
      </c>
    </row>
    <row r="2489" spans="1:25" ht="14.25" x14ac:dyDescent="0.2">
      <c r="A2489" s="18" t="str">
        <f t="shared" si="121"/>
        <v>Catalogo principalOPEN VALUE - CSP GOBIERNOCFQ7TTC0LHVN-0001</v>
      </c>
      <c r="B2489" s="18" t="str">
        <f t="shared" si="122"/>
        <v>CFQ7TTC0LHVN-0001OPEN VALUE - CSP GOBIERNO</v>
      </c>
      <c r="C2489"/>
      <c r="D2489" t="s">
        <v>122</v>
      </c>
      <c r="E2489" t="s">
        <v>4241</v>
      </c>
      <c r="F2489" s="37" t="s">
        <v>17</v>
      </c>
      <c r="G2489" s="18" t="s">
        <v>122</v>
      </c>
      <c r="H2489" s="18" t="s">
        <v>125</v>
      </c>
      <c r="I2489" s="37" t="s">
        <v>75</v>
      </c>
      <c r="J2489" t="s">
        <v>4242</v>
      </c>
      <c r="K2489" t="s">
        <v>28</v>
      </c>
      <c r="L2489" t="s">
        <v>90</v>
      </c>
      <c r="M2489" t="s">
        <v>74</v>
      </c>
      <c r="N2489" s="37" t="s">
        <v>75</v>
      </c>
      <c r="O2489" s="37" t="s">
        <v>75</v>
      </c>
      <c r="P2489" s="37" t="s">
        <v>75</v>
      </c>
      <c r="Q2489" t="s">
        <v>4241</v>
      </c>
      <c r="R2489" t="s">
        <v>76</v>
      </c>
      <c r="S2489" s="42">
        <v>4050</v>
      </c>
      <c r="T2489" s="37">
        <v>1</v>
      </c>
      <c r="U2489" s="83">
        <v>1</v>
      </c>
      <c r="V2489" s="45">
        <f>SUMIF(ResumenCotizacion!$C:$C,E2489,ResumenCotizacion!$P:$P)</f>
        <v>0</v>
      </c>
      <c r="W2489" s="75">
        <f>IF(H2489="USD",S2489*SolCotizacion!$J$18,S2489)</f>
        <v>16716253.500000002</v>
      </c>
      <c r="X2489" s="3">
        <f>ROUND(W2489/(1-VLOOKUP("Total porcentaje:",ResumenCotizacion!$F:$H,3,0)),2)</f>
        <v>16716253.5</v>
      </c>
      <c r="Y2489" s="3">
        <f t="shared" si="123"/>
        <v>0</v>
      </c>
    </row>
    <row r="2490" spans="1:25" ht="14.25" x14ac:dyDescent="0.2">
      <c r="A2490" s="18" t="str">
        <f t="shared" si="121"/>
        <v>Catalogo principalOPEN VALUE - CSP GOBIERNOCFQ7TTC0LHXZ-0001</v>
      </c>
      <c r="B2490" s="18" t="str">
        <f t="shared" si="122"/>
        <v>CFQ7TTC0LHXZ-0001OPEN VALUE - CSP GOBIERNO</v>
      </c>
      <c r="C2490"/>
      <c r="D2490" t="s">
        <v>122</v>
      </c>
      <c r="E2490" t="s">
        <v>4243</v>
      </c>
      <c r="F2490" s="37" t="s">
        <v>17</v>
      </c>
      <c r="G2490" s="18" t="s">
        <v>122</v>
      </c>
      <c r="H2490" s="18" t="s">
        <v>125</v>
      </c>
      <c r="I2490" s="37" t="s">
        <v>75</v>
      </c>
      <c r="J2490" t="s">
        <v>4244</v>
      </c>
      <c r="K2490" t="s">
        <v>28</v>
      </c>
      <c r="L2490" t="s">
        <v>90</v>
      </c>
      <c r="M2490" t="s">
        <v>74</v>
      </c>
      <c r="N2490" s="37" t="s">
        <v>75</v>
      </c>
      <c r="O2490" s="37" t="s">
        <v>75</v>
      </c>
      <c r="P2490" s="37" t="s">
        <v>75</v>
      </c>
      <c r="Q2490" t="s">
        <v>4243</v>
      </c>
      <c r="R2490" t="s">
        <v>76</v>
      </c>
      <c r="S2490" s="42">
        <v>7900</v>
      </c>
      <c r="T2490" s="37">
        <v>1</v>
      </c>
      <c r="U2490" s="83">
        <v>1</v>
      </c>
      <c r="V2490" s="45">
        <f>SUMIF(ResumenCotizacion!$C:$C,E2490,ResumenCotizacion!$P:$P)</f>
        <v>0</v>
      </c>
      <c r="W2490" s="75">
        <f>IF(H2490="USD",S2490*SolCotizacion!$J$18,S2490)</f>
        <v>32607013.000000004</v>
      </c>
      <c r="X2490" s="3">
        <f>ROUND(W2490/(1-VLOOKUP("Total porcentaje:",ResumenCotizacion!$F:$H,3,0)),2)</f>
        <v>32607013</v>
      </c>
      <c r="Y2490" s="3">
        <f t="shared" si="123"/>
        <v>0</v>
      </c>
    </row>
    <row r="2491" spans="1:25" ht="14.25" x14ac:dyDescent="0.2">
      <c r="A2491" s="18" t="str">
        <f t="shared" si="121"/>
        <v>Catalogo principalOPEN VALUE - CSP GOBIERNOCFQ7TTC0LHVG-0001</v>
      </c>
      <c r="B2491" s="18" t="str">
        <f t="shared" si="122"/>
        <v>CFQ7TTC0LHVG-0001OPEN VALUE - CSP GOBIERNO</v>
      </c>
      <c r="C2491"/>
      <c r="D2491" t="s">
        <v>122</v>
      </c>
      <c r="E2491" t="s">
        <v>4245</v>
      </c>
      <c r="F2491" s="37" t="s">
        <v>17</v>
      </c>
      <c r="G2491" s="18" t="s">
        <v>122</v>
      </c>
      <c r="H2491" s="18" t="s">
        <v>125</v>
      </c>
      <c r="I2491" s="37" t="s">
        <v>75</v>
      </c>
      <c r="J2491" t="s">
        <v>4246</v>
      </c>
      <c r="K2491" t="s">
        <v>28</v>
      </c>
      <c r="L2491" t="s">
        <v>90</v>
      </c>
      <c r="M2491" t="s">
        <v>74</v>
      </c>
      <c r="N2491" s="37" t="s">
        <v>75</v>
      </c>
      <c r="O2491" s="37" t="s">
        <v>75</v>
      </c>
      <c r="P2491" s="37" t="s">
        <v>75</v>
      </c>
      <c r="Q2491" t="s">
        <v>4245</v>
      </c>
      <c r="R2491" t="s">
        <v>76</v>
      </c>
      <c r="S2491" s="42">
        <v>12000</v>
      </c>
      <c r="T2491" s="37">
        <v>1</v>
      </c>
      <c r="U2491" s="83">
        <v>1</v>
      </c>
      <c r="V2491" s="45">
        <f>SUMIF(ResumenCotizacion!$C:$C,E2491,ResumenCotizacion!$P:$P)</f>
        <v>0</v>
      </c>
      <c r="W2491" s="75">
        <f>IF(H2491="USD",S2491*SolCotizacion!$J$18,S2491)</f>
        <v>49529640</v>
      </c>
      <c r="X2491" s="3">
        <f>ROUND(W2491/(1-VLOOKUP("Total porcentaje:",ResumenCotizacion!$F:$H,3,0)),2)</f>
        <v>49529640</v>
      </c>
      <c r="Y2491" s="3">
        <f t="shared" si="123"/>
        <v>0</v>
      </c>
    </row>
    <row r="2492" spans="1:25" ht="14.25" x14ac:dyDescent="0.2">
      <c r="A2492" s="18" t="str">
        <f t="shared" si="121"/>
        <v>Catalogo principalOPEN VALUE - CSP GOBIERNOCFQ7TTC0LH3D-0001</v>
      </c>
      <c r="B2492" s="18" t="str">
        <f t="shared" si="122"/>
        <v>CFQ7TTC0LH3D-0001OPEN VALUE - CSP GOBIERNO</v>
      </c>
      <c r="C2492"/>
      <c r="D2492" t="s">
        <v>122</v>
      </c>
      <c r="E2492" t="s">
        <v>4247</v>
      </c>
      <c r="F2492" s="37" t="s">
        <v>17</v>
      </c>
      <c r="G2492" s="18" t="s">
        <v>122</v>
      </c>
      <c r="H2492" s="18" t="s">
        <v>125</v>
      </c>
      <c r="I2492" s="37" t="s">
        <v>75</v>
      </c>
      <c r="J2492" t="s">
        <v>4248</v>
      </c>
      <c r="K2492" t="s">
        <v>28</v>
      </c>
      <c r="L2492" t="s">
        <v>90</v>
      </c>
      <c r="M2492" t="s">
        <v>74</v>
      </c>
      <c r="N2492" s="37" t="s">
        <v>75</v>
      </c>
      <c r="O2492" s="37" t="s">
        <v>75</v>
      </c>
      <c r="P2492" s="37" t="s">
        <v>75</v>
      </c>
      <c r="Q2492" t="s">
        <v>4247</v>
      </c>
      <c r="R2492" t="s">
        <v>76</v>
      </c>
      <c r="S2492" s="42">
        <v>7900</v>
      </c>
      <c r="T2492" s="37">
        <v>1</v>
      </c>
      <c r="U2492" s="83">
        <v>1</v>
      </c>
      <c r="V2492" s="45">
        <f>SUMIF(ResumenCotizacion!$C:$C,E2492,ResumenCotizacion!$P:$P)</f>
        <v>0</v>
      </c>
      <c r="W2492" s="75">
        <f>IF(H2492="USD",S2492*SolCotizacion!$J$18,S2492)</f>
        <v>32607013.000000004</v>
      </c>
      <c r="X2492" s="3">
        <f>ROUND(W2492/(1-VLOOKUP("Total porcentaje:",ResumenCotizacion!$F:$H,3,0)),2)</f>
        <v>32607013</v>
      </c>
      <c r="Y2492" s="3">
        <f t="shared" si="123"/>
        <v>0</v>
      </c>
    </row>
    <row r="2493" spans="1:25" ht="14.25" x14ac:dyDescent="0.2">
      <c r="A2493" s="18" t="str">
        <f t="shared" si="121"/>
        <v>Catalogo principalOPEN VALUE - CSP GOBIERNOCFQ7TTC0HD4D-0002</v>
      </c>
      <c r="B2493" s="18" t="str">
        <f t="shared" si="122"/>
        <v>CFQ7TTC0HD4D-0002OPEN VALUE - CSP GOBIERNO</v>
      </c>
      <c r="C2493"/>
      <c r="D2493" t="s">
        <v>122</v>
      </c>
      <c r="E2493" t="s">
        <v>4249</v>
      </c>
      <c r="F2493" s="37" t="s">
        <v>17</v>
      </c>
      <c r="G2493" s="18" t="s">
        <v>122</v>
      </c>
      <c r="H2493" s="18" t="s">
        <v>125</v>
      </c>
      <c r="I2493" s="37" t="s">
        <v>75</v>
      </c>
      <c r="J2493" t="s">
        <v>4250</v>
      </c>
      <c r="K2493" t="s">
        <v>28</v>
      </c>
      <c r="L2493" t="s">
        <v>90</v>
      </c>
      <c r="M2493" t="s">
        <v>74</v>
      </c>
      <c r="N2493" s="37" t="s">
        <v>75</v>
      </c>
      <c r="O2493" s="37" t="s">
        <v>75</v>
      </c>
      <c r="P2493" s="37" t="s">
        <v>75</v>
      </c>
      <c r="Q2493" t="s">
        <v>4249</v>
      </c>
      <c r="R2493" t="s">
        <v>76</v>
      </c>
      <c r="S2493" s="42">
        <v>30</v>
      </c>
      <c r="T2493" s="37">
        <v>1</v>
      </c>
      <c r="U2493" s="83">
        <v>1</v>
      </c>
      <c r="V2493" s="45">
        <f>SUMIF(ResumenCotizacion!$C:$C,E2493,ResumenCotizacion!$P:$P)</f>
        <v>0</v>
      </c>
      <c r="W2493" s="75">
        <f>IF(H2493="USD",S2493*SolCotizacion!$J$18,S2493)</f>
        <v>123824.1</v>
      </c>
      <c r="X2493" s="3">
        <f>ROUND(W2493/(1-VLOOKUP("Total porcentaje:",ResumenCotizacion!$F:$H,3,0)),2)</f>
        <v>123824.1</v>
      </c>
      <c r="Y2493" s="3">
        <f t="shared" si="123"/>
        <v>0</v>
      </c>
    </row>
    <row r="2494" spans="1:25" ht="14.25" x14ac:dyDescent="0.2">
      <c r="A2494" s="18" t="str">
        <f t="shared" si="121"/>
        <v>Catalogo principalOPEN VALUE - CSP GOBIERNOCFQ7TTC0HD4D-0001</v>
      </c>
      <c r="B2494" s="18" t="str">
        <f t="shared" si="122"/>
        <v>CFQ7TTC0HD4D-0001OPEN VALUE - CSP GOBIERNO</v>
      </c>
      <c r="C2494"/>
      <c r="D2494" t="s">
        <v>122</v>
      </c>
      <c r="E2494" t="s">
        <v>4251</v>
      </c>
      <c r="F2494" s="37" t="s">
        <v>17</v>
      </c>
      <c r="G2494" s="18" t="s">
        <v>122</v>
      </c>
      <c r="H2494" s="18" t="s">
        <v>125</v>
      </c>
      <c r="I2494" s="37" t="s">
        <v>75</v>
      </c>
      <c r="J2494" t="s">
        <v>4252</v>
      </c>
      <c r="K2494" t="s">
        <v>28</v>
      </c>
      <c r="L2494" t="s">
        <v>90</v>
      </c>
      <c r="M2494" t="s">
        <v>74</v>
      </c>
      <c r="N2494" s="37" t="s">
        <v>75</v>
      </c>
      <c r="O2494" s="37" t="s">
        <v>75</v>
      </c>
      <c r="P2494" s="37" t="s">
        <v>75</v>
      </c>
      <c r="Q2494" t="s">
        <v>4251</v>
      </c>
      <c r="R2494" t="s">
        <v>76</v>
      </c>
      <c r="S2494" s="42">
        <v>120</v>
      </c>
      <c r="T2494" s="37">
        <v>1</v>
      </c>
      <c r="U2494" s="83">
        <v>1</v>
      </c>
      <c r="V2494" s="45">
        <f>SUMIF(ResumenCotizacion!$C:$C,E2494,ResumenCotizacion!$P:$P)</f>
        <v>0</v>
      </c>
      <c r="W2494" s="75">
        <f>IF(H2494="USD",S2494*SolCotizacion!$J$18,S2494)</f>
        <v>495296.4</v>
      </c>
      <c r="X2494" s="3">
        <f>ROUND(W2494/(1-VLOOKUP("Total porcentaje:",ResumenCotizacion!$F:$H,3,0)),2)</f>
        <v>495296.4</v>
      </c>
      <c r="Y2494" s="3">
        <f t="shared" si="123"/>
        <v>0</v>
      </c>
    </row>
    <row r="2495" spans="1:25" ht="14.25" x14ac:dyDescent="0.2">
      <c r="A2495" s="18" t="str">
        <f t="shared" si="121"/>
        <v>Catalogo principalOPEN VALUE - CSP GOBIERNOCFQ7TTC0LF90-0002</v>
      </c>
      <c r="B2495" s="18" t="str">
        <f t="shared" si="122"/>
        <v>CFQ7TTC0LF90-0002OPEN VALUE - CSP GOBIERNO</v>
      </c>
      <c r="C2495"/>
      <c r="D2495" t="s">
        <v>122</v>
      </c>
      <c r="E2495" t="s">
        <v>4253</v>
      </c>
      <c r="F2495" s="37" t="s">
        <v>17</v>
      </c>
      <c r="G2495" s="18" t="s">
        <v>122</v>
      </c>
      <c r="H2495" s="18" t="s">
        <v>125</v>
      </c>
      <c r="I2495" s="37" t="s">
        <v>75</v>
      </c>
      <c r="J2495" t="s">
        <v>4254</v>
      </c>
      <c r="K2495" t="s">
        <v>28</v>
      </c>
      <c r="L2495" t="s">
        <v>90</v>
      </c>
      <c r="M2495" t="s">
        <v>74</v>
      </c>
      <c r="N2495" s="37" t="s">
        <v>75</v>
      </c>
      <c r="O2495" s="37" t="s">
        <v>75</v>
      </c>
      <c r="P2495" s="37" t="s">
        <v>75</v>
      </c>
      <c r="Q2495" t="s">
        <v>4253</v>
      </c>
      <c r="R2495" t="s">
        <v>76</v>
      </c>
      <c r="S2495" s="42">
        <v>65</v>
      </c>
      <c r="T2495" s="37">
        <v>1</v>
      </c>
      <c r="U2495" s="83">
        <v>1</v>
      </c>
      <c r="V2495" s="45">
        <f>SUMIF(ResumenCotizacion!$C:$C,E2495,ResumenCotizacion!$P:$P)</f>
        <v>0</v>
      </c>
      <c r="W2495" s="75">
        <f>IF(H2495="USD",S2495*SolCotizacion!$J$18,S2495)</f>
        <v>268285.55</v>
      </c>
      <c r="X2495" s="3">
        <f>ROUND(W2495/(1-VLOOKUP("Total porcentaje:",ResumenCotizacion!$F:$H,3,0)),2)</f>
        <v>268285.55</v>
      </c>
      <c r="Y2495" s="3">
        <f t="shared" si="123"/>
        <v>0</v>
      </c>
    </row>
    <row r="2496" spans="1:25" ht="14.25" x14ac:dyDescent="0.2">
      <c r="A2496" s="18" t="str">
        <f t="shared" si="121"/>
        <v>Catalogo principalOPEN VALUE - CSP GOBIERNOCFQ7TTC0LGV9-0001</v>
      </c>
      <c r="B2496" s="18" t="str">
        <f t="shared" si="122"/>
        <v>CFQ7TTC0LGV9-0001OPEN VALUE - CSP GOBIERNO</v>
      </c>
      <c r="C2496"/>
      <c r="D2496" t="s">
        <v>122</v>
      </c>
      <c r="E2496" t="s">
        <v>4255</v>
      </c>
      <c r="F2496" s="37" t="s">
        <v>17</v>
      </c>
      <c r="G2496" s="18" t="s">
        <v>122</v>
      </c>
      <c r="H2496" s="18" t="s">
        <v>125</v>
      </c>
      <c r="I2496" s="37" t="s">
        <v>75</v>
      </c>
      <c r="J2496" t="s">
        <v>4256</v>
      </c>
      <c r="K2496" t="s">
        <v>28</v>
      </c>
      <c r="L2496" t="s">
        <v>90</v>
      </c>
      <c r="M2496" t="s">
        <v>74</v>
      </c>
      <c r="N2496" s="37" t="s">
        <v>75</v>
      </c>
      <c r="O2496" s="37" t="s">
        <v>75</v>
      </c>
      <c r="P2496" s="37" t="s">
        <v>75</v>
      </c>
      <c r="Q2496" t="s">
        <v>4255</v>
      </c>
      <c r="R2496" t="s">
        <v>76</v>
      </c>
      <c r="S2496" s="42">
        <v>20</v>
      </c>
      <c r="T2496" s="37">
        <v>1</v>
      </c>
      <c r="U2496" s="83">
        <v>1</v>
      </c>
      <c r="V2496" s="45">
        <f>SUMIF(ResumenCotizacion!$C:$C,E2496,ResumenCotizacion!$P:$P)</f>
        <v>0</v>
      </c>
      <c r="W2496" s="75">
        <f>IF(H2496="USD",S2496*SolCotizacion!$J$18,S2496)</f>
        <v>82549.400000000009</v>
      </c>
      <c r="X2496" s="3">
        <f>ROUND(W2496/(1-VLOOKUP("Total porcentaje:",ResumenCotizacion!$F:$H,3,0)),2)</f>
        <v>82549.399999999994</v>
      </c>
      <c r="Y2496" s="3">
        <f t="shared" si="123"/>
        <v>0</v>
      </c>
    </row>
    <row r="2497" spans="1:25" ht="14.25" x14ac:dyDescent="0.2">
      <c r="A2497" s="18" t="str">
        <f t="shared" si="121"/>
        <v>Catalogo principalOPEN VALUE - CSP GOBIERNOCFQ7TTC0LHZ4-0001</v>
      </c>
      <c r="B2497" s="18" t="str">
        <f t="shared" si="122"/>
        <v>CFQ7TTC0LHZ4-0001OPEN VALUE - CSP GOBIERNO</v>
      </c>
      <c r="C2497"/>
      <c r="D2497" t="s">
        <v>122</v>
      </c>
      <c r="E2497" t="s">
        <v>4257</v>
      </c>
      <c r="F2497" s="37" t="s">
        <v>17</v>
      </c>
      <c r="G2497" s="18" t="s">
        <v>122</v>
      </c>
      <c r="H2497" s="18" t="s">
        <v>125</v>
      </c>
      <c r="I2497" s="37" t="s">
        <v>75</v>
      </c>
      <c r="J2497" t="s">
        <v>4258</v>
      </c>
      <c r="K2497" t="s">
        <v>28</v>
      </c>
      <c r="L2497" t="s">
        <v>90</v>
      </c>
      <c r="M2497" t="s">
        <v>74</v>
      </c>
      <c r="N2497" s="37" t="s">
        <v>75</v>
      </c>
      <c r="O2497" s="37" t="s">
        <v>75</v>
      </c>
      <c r="P2497" s="37" t="s">
        <v>75</v>
      </c>
      <c r="Q2497" t="s">
        <v>4257</v>
      </c>
      <c r="R2497" t="s">
        <v>76</v>
      </c>
      <c r="S2497" s="42">
        <v>2000</v>
      </c>
      <c r="T2497" s="37">
        <v>1</v>
      </c>
      <c r="U2497" s="83">
        <v>1</v>
      </c>
      <c r="V2497" s="45">
        <f>SUMIF(ResumenCotizacion!$C:$C,E2497,ResumenCotizacion!$P:$P)</f>
        <v>0</v>
      </c>
      <c r="W2497" s="75">
        <f>IF(H2497="USD",S2497*SolCotizacion!$J$18,S2497)</f>
        <v>8254940.0000000009</v>
      </c>
      <c r="X2497" s="3">
        <f>ROUND(W2497/(1-VLOOKUP("Total porcentaje:",ResumenCotizacion!$F:$H,3,0)),2)</f>
        <v>8254940</v>
      </c>
      <c r="Y2497" s="3">
        <f t="shared" si="123"/>
        <v>0</v>
      </c>
    </row>
    <row r="2498" spans="1:25" ht="14.25" x14ac:dyDescent="0.2">
      <c r="A2498" s="18" t="str">
        <f t="shared" ref="A2498:A2561" si="124">D2498&amp;F2498&amp;E2498</f>
        <v>Catalogo principalOPEN VALUE - CSP GOBIERNOCFQ7TTC0LFF1-0006</v>
      </c>
      <c r="B2498" s="18" t="str">
        <f t="shared" ref="B2498:B2561" si="125">E2498&amp;F2498</f>
        <v>CFQ7TTC0LFF1-0006OPEN VALUE - CSP GOBIERNO</v>
      </c>
      <c r="C2498"/>
      <c r="D2498" t="s">
        <v>122</v>
      </c>
      <c r="E2498" t="s">
        <v>4259</v>
      </c>
      <c r="F2498" s="37" t="s">
        <v>17</v>
      </c>
      <c r="G2498" s="18" t="s">
        <v>122</v>
      </c>
      <c r="H2498" s="18" t="s">
        <v>125</v>
      </c>
      <c r="I2498" s="37" t="s">
        <v>75</v>
      </c>
      <c r="J2498" t="s">
        <v>4260</v>
      </c>
      <c r="K2498" t="s">
        <v>28</v>
      </c>
      <c r="L2498" t="s">
        <v>90</v>
      </c>
      <c r="M2498" t="s">
        <v>74</v>
      </c>
      <c r="N2498" s="37" t="s">
        <v>75</v>
      </c>
      <c r="O2498" s="37" t="s">
        <v>75</v>
      </c>
      <c r="P2498" s="37" t="s">
        <v>75</v>
      </c>
      <c r="Q2498" t="s">
        <v>4259</v>
      </c>
      <c r="R2498" t="s">
        <v>76</v>
      </c>
      <c r="S2498" s="42">
        <v>145</v>
      </c>
      <c r="T2498" s="37">
        <v>1</v>
      </c>
      <c r="U2498" s="83">
        <v>1</v>
      </c>
      <c r="V2498" s="45">
        <f>SUMIF(ResumenCotizacion!$C:$C,E2498,ResumenCotizacion!$P:$P)</f>
        <v>0</v>
      </c>
      <c r="W2498" s="75">
        <f>IF(H2498="USD",S2498*SolCotizacion!$J$18,S2498)</f>
        <v>598483.15</v>
      </c>
      <c r="X2498" s="3">
        <f>ROUND(W2498/(1-VLOOKUP("Total porcentaje:",ResumenCotizacion!$F:$H,3,0)),2)</f>
        <v>598483.15</v>
      </c>
      <c r="Y2498" s="3">
        <f t="shared" si="123"/>
        <v>0</v>
      </c>
    </row>
    <row r="2499" spans="1:25" ht="14.25" x14ac:dyDescent="0.2">
      <c r="A2499" s="18" t="str">
        <f t="shared" si="124"/>
        <v>Catalogo principalOPEN VALUE - CSP GOBIERNOCFQ7TTC0LFF1-0003</v>
      </c>
      <c r="B2499" s="18" t="str">
        <f t="shared" si="125"/>
        <v>CFQ7TTC0LFF1-0003OPEN VALUE - CSP GOBIERNO</v>
      </c>
      <c r="C2499"/>
      <c r="D2499" t="s">
        <v>122</v>
      </c>
      <c r="E2499" t="s">
        <v>4261</v>
      </c>
      <c r="F2499" s="37" t="s">
        <v>17</v>
      </c>
      <c r="G2499" s="18" t="s">
        <v>122</v>
      </c>
      <c r="H2499" s="18" t="s">
        <v>125</v>
      </c>
      <c r="I2499" s="37" t="s">
        <v>75</v>
      </c>
      <c r="J2499" t="s">
        <v>4262</v>
      </c>
      <c r="K2499" t="s">
        <v>28</v>
      </c>
      <c r="L2499" t="s">
        <v>90</v>
      </c>
      <c r="M2499" t="s">
        <v>74</v>
      </c>
      <c r="N2499" s="37" t="s">
        <v>75</v>
      </c>
      <c r="O2499" s="37" t="s">
        <v>75</v>
      </c>
      <c r="P2499" s="37" t="s">
        <v>75</v>
      </c>
      <c r="Q2499" t="s">
        <v>4261</v>
      </c>
      <c r="R2499" t="s">
        <v>76</v>
      </c>
      <c r="S2499" s="42">
        <v>20</v>
      </c>
      <c r="T2499" s="37">
        <v>1</v>
      </c>
      <c r="U2499" s="83">
        <v>1</v>
      </c>
      <c r="V2499" s="45">
        <f>SUMIF(ResumenCotizacion!$C:$C,E2499,ResumenCotizacion!$P:$P)</f>
        <v>0</v>
      </c>
      <c r="W2499" s="75">
        <f>IF(H2499="USD",S2499*SolCotizacion!$J$18,S2499)</f>
        <v>82549.400000000009</v>
      </c>
      <c r="X2499" s="3">
        <f>ROUND(W2499/(1-VLOOKUP("Total porcentaje:",ResumenCotizacion!$F:$H,3,0)),2)</f>
        <v>82549.399999999994</v>
      </c>
      <c r="Y2499" s="3">
        <f t="shared" ref="Y2499:Y2562" si="126">V2499*X2499</f>
        <v>0</v>
      </c>
    </row>
    <row r="2500" spans="1:25" ht="14.25" x14ac:dyDescent="0.2">
      <c r="A2500" s="18" t="str">
        <f t="shared" si="124"/>
        <v>Catalogo principalOPEN VALUE - CSP GOBIERNOCFQ7TTC0LFF1-0001</v>
      </c>
      <c r="B2500" s="18" t="str">
        <f t="shared" si="125"/>
        <v>CFQ7TTC0LFF1-0001OPEN VALUE - CSP GOBIERNO</v>
      </c>
      <c r="C2500"/>
      <c r="D2500" t="s">
        <v>122</v>
      </c>
      <c r="E2500" t="s">
        <v>4263</v>
      </c>
      <c r="F2500" s="37" t="s">
        <v>17</v>
      </c>
      <c r="G2500" s="18" t="s">
        <v>122</v>
      </c>
      <c r="H2500" s="18" t="s">
        <v>125</v>
      </c>
      <c r="I2500" s="37" t="s">
        <v>75</v>
      </c>
      <c r="J2500" t="s">
        <v>4264</v>
      </c>
      <c r="K2500" t="s">
        <v>28</v>
      </c>
      <c r="L2500" t="s">
        <v>90</v>
      </c>
      <c r="M2500" t="s">
        <v>74</v>
      </c>
      <c r="N2500" s="37" t="s">
        <v>75</v>
      </c>
      <c r="O2500" s="37" t="s">
        <v>75</v>
      </c>
      <c r="P2500" s="37" t="s">
        <v>75</v>
      </c>
      <c r="Q2500" t="s">
        <v>4263</v>
      </c>
      <c r="R2500" t="s">
        <v>76</v>
      </c>
      <c r="S2500" s="42">
        <v>95</v>
      </c>
      <c r="T2500" s="37">
        <v>1</v>
      </c>
      <c r="U2500" s="83">
        <v>1</v>
      </c>
      <c r="V2500" s="45">
        <f>SUMIF(ResumenCotizacion!$C:$C,E2500,ResumenCotizacion!$P:$P)</f>
        <v>0</v>
      </c>
      <c r="W2500" s="75">
        <f>IF(H2500="USD",S2500*SolCotizacion!$J$18,S2500)</f>
        <v>392109.65</v>
      </c>
      <c r="X2500" s="3">
        <f>ROUND(W2500/(1-VLOOKUP("Total porcentaje:",ResumenCotizacion!$F:$H,3,0)),2)</f>
        <v>392109.65</v>
      </c>
      <c r="Y2500" s="3">
        <f t="shared" si="126"/>
        <v>0</v>
      </c>
    </row>
    <row r="2501" spans="1:25" ht="14.25" x14ac:dyDescent="0.2">
      <c r="A2501" s="18" t="str">
        <f t="shared" si="124"/>
        <v>Catalogo principalOPEN VALUE - CSP GOBIERNOCFQ7TTC0LHZ3-0001</v>
      </c>
      <c r="B2501" s="18" t="str">
        <f t="shared" si="125"/>
        <v>CFQ7TTC0LHZ3-0001OPEN VALUE - CSP GOBIERNO</v>
      </c>
      <c r="C2501"/>
      <c r="D2501" t="s">
        <v>122</v>
      </c>
      <c r="E2501" t="s">
        <v>4265</v>
      </c>
      <c r="F2501" s="37" t="s">
        <v>17</v>
      </c>
      <c r="G2501" s="18" t="s">
        <v>122</v>
      </c>
      <c r="H2501" s="18" t="s">
        <v>125</v>
      </c>
      <c r="I2501" s="37" t="s">
        <v>75</v>
      </c>
      <c r="J2501" t="s">
        <v>4266</v>
      </c>
      <c r="K2501" t="s">
        <v>28</v>
      </c>
      <c r="L2501" t="s">
        <v>90</v>
      </c>
      <c r="M2501" t="s">
        <v>74</v>
      </c>
      <c r="N2501" s="37" t="s">
        <v>75</v>
      </c>
      <c r="O2501" s="37" t="s">
        <v>75</v>
      </c>
      <c r="P2501" s="37" t="s">
        <v>75</v>
      </c>
      <c r="Q2501" t="s">
        <v>4265</v>
      </c>
      <c r="R2501" t="s">
        <v>76</v>
      </c>
      <c r="S2501" s="42">
        <v>50</v>
      </c>
      <c r="T2501" s="37">
        <v>1</v>
      </c>
      <c r="U2501" s="83">
        <v>1</v>
      </c>
      <c r="V2501" s="45">
        <f>SUMIF(ResumenCotizacion!$C:$C,E2501,ResumenCotizacion!$P:$P)</f>
        <v>0</v>
      </c>
      <c r="W2501" s="75">
        <f>IF(H2501="USD",S2501*SolCotizacion!$J$18,S2501)</f>
        <v>206373.5</v>
      </c>
      <c r="X2501" s="3">
        <f>ROUND(W2501/(1-VLOOKUP("Total porcentaje:",ResumenCotizacion!$F:$H,3,0)),2)</f>
        <v>206373.5</v>
      </c>
      <c r="Y2501" s="3">
        <f t="shared" si="126"/>
        <v>0</v>
      </c>
    </row>
    <row r="2502" spans="1:25" ht="14.25" x14ac:dyDescent="0.2">
      <c r="A2502" s="18" t="str">
        <f t="shared" si="124"/>
        <v>Catalogo principalOPEN VALUE - CSP GOBIERNOCFQ7TTC0HBSJ-0001</v>
      </c>
      <c r="B2502" s="18" t="str">
        <f t="shared" si="125"/>
        <v>CFQ7TTC0HBSJ-0001OPEN VALUE - CSP GOBIERNO</v>
      </c>
      <c r="C2502"/>
      <c r="D2502" t="s">
        <v>122</v>
      </c>
      <c r="E2502" t="s">
        <v>4267</v>
      </c>
      <c r="F2502" s="37" t="s">
        <v>17</v>
      </c>
      <c r="G2502" s="18" t="s">
        <v>122</v>
      </c>
      <c r="H2502" s="18" t="s">
        <v>125</v>
      </c>
      <c r="I2502" s="37" t="s">
        <v>75</v>
      </c>
      <c r="J2502" t="s">
        <v>4268</v>
      </c>
      <c r="K2502" t="s">
        <v>28</v>
      </c>
      <c r="L2502" t="s">
        <v>90</v>
      </c>
      <c r="M2502" t="s">
        <v>74</v>
      </c>
      <c r="N2502" s="37" t="s">
        <v>75</v>
      </c>
      <c r="O2502" s="37" t="s">
        <v>75</v>
      </c>
      <c r="P2502" s="37" t="s">
        <v>75</v>
      </c>
      <c r="Q2502" t="s">
        <v>4267</v>
      </c>
      <c r="R2502" t="s">
        <v>76</v>
      </c>
      <c r="S2502" s="42">
        <v>135</v>
      </c>
      <c r="T2502" s="37">
        <v>1</v>
      </c>
      <c r="U2502" s="83">
        <v>1</v>
      </c>
      <c r="V2502" s="45">
        <f>SUMIF(ResumenCotizacion!$C:$C,E2502,ResumenCotizacion!$P:$P)</f>
        <v>0</v>
      </c>
      <c r="W2502" s="75">
        <f>IF(H2502="USD",S2502*SolCotizacion!$J$18,S2502)</f>
        <v>557208.45000000007</v>
      </c>
      <c r="X2502" s="3">
        <f>ROUND(W2502/(1-VLOOKUP("Total porcentaje:",ResumenCotizacion!$F:$H,3,0)),2)</f>
        <v>557208.44999999995</v>
      </c>
      <c r="Y2502" s="3">
        <f t="shared" si="126"/>
        <v>0</v>
      </c>
    </row>
    <row r="2503" spans="1:25" ht="14.25" x14ac:dyDescent="0.2">
      <c r="A2503" s="18" t="str">
        <f t="shared" si="124"/>
        <v>Catalogo principalOPEN VALUE - CSP GOBIERNOCFQ7TTC0LFN5-0004</v>
      </c>
      <c r="B2503" s="18" t="str">
        <f t="shared" si="125"/>
        <v>CFQ7TTC0LFN5-0004OPEN VALUE - CSP GOBIERNO</v>
      </c>
      <c r="C2503"/>
      <c r="D2503" t="s">
        <v>122</v>
      </c>
      <c r="E2503" t="s">
        <v>4269</v>
      </c>
      <c r="F2503" s="37" t="s">
        <v>17</v>
      </c>
      <c r="G2503" s="18" t="s">
        <v>122</v>
      </c>
      <c r="H2503" s="18" t="s">
        <v>125</v>
      </c>
      <c r="I2503" s="37" t="s">
        <v>75</v>
      </c>
      <c r="J2503" t="s">
        <v>4270</v>
      </c>
      <c r="K2503" t="s">
        <v>28</v>
      </c>
      <c r="L2503" t="s">
        <v>90</v>
      </c>
      <c r="M2503" t="s">
        <v>74</v>
      </c>
      <c r="N2503" s="37" t="s">
        <v>75</v>
      </c>
      <c r="O2503" s="37" t="s">
        <v>75</v>
      </c>
      <c r="P2503" s="37" t="s">
        <v>75</v>
      </c>
      <c r="Q2503" t="s">
        <v>4269</v>
      </c>
      <c r="R2503" t="s">
        <v>76</v>
      </c>
      <c r="S2503" s="42">
        <v>20</v>
      </c>
      <c r="T2503" s="37">
        <v>1</v>
      </c>
      <c r="U2503" s="83">
        <v>1</v>
      </c>
      <c r="V2503" s="45">
        <f>SUMIF(ResumenCotizacion!$C:$C,E2503,ResumenCotizacion!$P:$P)</f>
        <v>0</v>
      </c>
      <c r="W2503" s="75">
        <f>IF(H2503="USD",S2503*SolCotizacion!$J$18,S2503)</f>
        <v>82549.400000000009</v>
      </c>
      <c r="X2503" s="3">
        <f>ROUND(W2503/(1-VLOOKUP("Total porcentaje:",ResumenCotizacion!$F:$H,3,0)),2)</f>
        <v>82549.399999999994</v>
      </c>
      <c r="Y2503" s="3">
        <f t="shared" si="126"/>
        <v>0</v>
      </c>
    </row>
    <row r="2504" spans="1:25" ht="14.25" x14ac:dyDescent="0.2">
      <c r="A2504" s="18" t="str">
        <f t="shared" si="124"/>
        <v>Catalogo principalOPEN VALUE - CSP GOBIERNOCFQ7TTC0LFN5-0002</v>
      </c>
      <c r="B2504" s="18" t="str">
        <f t="shared" si="125"/>
        <v>CFQ7TTC0LFN5-0002OPEN VALUE - CSP GOBIERNO</v>
      </c>
      <c r="C2504"/>
      <c r="D2504" t="s">
        <v>122</v>
      </c>
      <c r="E2504" t="s">
        <v>4271</v>
      </c>
      <c r="F2504" s="37" t="s">
        <v>17</v>
      </c>
      <c r="G2504" s="18" t="s">
        <v>122</v>
      </c>
      <c r="H2504" s="18" t="s">
        <v>125</v>
      </c>
      <c r="I2504" s="37" t="s">
        <v>75</v>
      </c>
      <c r="J2504" t="s">
        <v>4272</v>
      </c>
      <c r="K2504" t="s">
        <v>28</v>
      </c>
      <c r="L2504" t="s">
        <v>90</v>
      </c>
      <c r="M2504" t="s">
        <v>74</v>
      </c>
      <c r="N2504" s="37" t="s">
        <v>75</v>
      </c>
      <c r="O2504" s="37" t="s">
        <v>75</v>
      </c>
      <c r="P2504" s="37" t="s">
        <v>75</v>
      </c>
      <c r="Q2504" t="s">
        <v>4271</v>
      </c>
      <c r="R2504" t="s">
        <v>76</v>
      </c>
      <c r="S2504" s="42">
        <v>65</v>
      </c>
      <c r="T2504" s="37">
        <v>1</v>
      </c>
      <c r="U2504" s="83">
        <v>1</v>
      </c>
      <c r="V2504" s="45">
        <f>SUMIF(ResumenCotizacion!$C:$C,E2504,ResumenCotizacion!$P:$P)</f>
        <v>0</v>
      </c>
      <c r="W2504" s="75">
        <f>IF(H2504="USD",S2504*SolCotizacion!$J$18,S2504)</f>
        <v>268285.55</v>
      </c>
      <c r="X2504" s="3">
        <f>ROUND(W2504/(1-VLOOKUP("Total porcentaje:",ResumenCotizacion!$F:$H,3,0)),2)</f>
        <v>268285.55</v>
      </c>
      <c r="Y2504" s="3">
        <f t="shared" si="126"/>
        <v>0</v>
      </c>
    </row>
    <row r="2505" spans="1:25" ht="14.25" x14ac:dyDescent="0.2">
      <c r="A2505" s="18" t="str">
        <f t="shared" si="124"/>
        <v>Catalogo principalOPEN VALUE - CSP GOBIERNOCFQ7TTC0LH31-0009</v>
      </c>
      <c r="B2505" s="18" t="str">
        <f t="shared" si="125"/>
        <v>CFQ7TTC0LH31-0009OPEN VALUE - CSP GOBIERNO</v>
      </c>
      <c r="C2505"/>
      <c r="D2505" t="s">
        <v>122</v>
      </c>
      <c r="E2505" t="s">
        <v>4273</v>
      </c>
      <c r="F2505" s="37" t="s">
        <v>17</v>
      </c>
      <c r="G2505" s="18" t="s">
        <v>122</v>
      </c>
      <c r="H2505" s="18" t="s">
        <v>125</v>
      </c>
      <c r="I2505" s="37" t="s">
        <v>75</v>
      </c>
      <c r="J2505" t="s">
        <v>4274</v>
      </c>
      <c r="K2505" t="s">
        <v>28</v>
      </c>
      <c r="L2505" t="s">
        <v>90</v>
      </c>
      <c r="M2505" t="s">
        <v>74</v>
      </c>
      <c r="N2505" s="37" t="s">
        <v>75</v>
      </c>
      <c r="O2505" s="37" t="s">
        <v>75</v>
      </c>
      <c r="P2505" s="37" t="s">
        <v>75</v>
      </c>
      <c r="Q2505" t="s">
        <v>4273</v>
      </c>
      <c r="R2505" t="s">
        <v>76</v>
      </c>
      <c r="S2505" s="42">
        <v>500</v>
      </c>
      <c r="T2505" s="37">
        <v>1</v>
      </c>
      <c r="U2505" s="83">
        <v>1</v>
      </c>
      <c r="V2505" s="45">
        <f>SUMIF(ResumenCotizacion!$C:$C,E2505,ResumenCotizacion!$P:$P)</f>
        <v>0</v>
      </c>
      <c r="W2505" s="75">
        <f>IF(H2505="USD",S2505*SolCotizacion!$J$18,S2505)</f>
        <v>2063735.0000000002</v>
      </c>
      <c r="X2505" s="3">
        <f>ROUND(W2505/(1-VLOOKUP("Total porcentaje:",ResumenCotizacion!$F:$H,3,0)),2)</f>
        <v>2063735</v>
      </c>
      <c r="Y2505" s="3">
        <f t="shared" si="126"/>
        <v>0</v>
      </c>
    </row>
    <row r="2506" spans="1:25" ht="14.25" x14ac:dyDescent="0.2">
      <c r="A2506" s="18" t="str">
        <f t="shared" si="124"/>
        <v>Catalogo principalOPEN VALUE - CSP GOBIERNOCFQ7TTC0LH31-0008</v>
      </c>
      <c r="B2506" s="18" t="str">
        <f t="shared" si="125"/>
        <v>CFQ7TTC0LH31-0008OPEN VALUE - CSP GOBIERNO</v>
      </c>
      <c r="C2506"/>
      <c r="D2506" t="s">
        <v>122</v>
      </c>
      <c r="E2506" t="s">
        <v>4275</v>
      </c>
      <c r="F2506" s="37" t="s">
        <v>17</v>
      </c>
      <c r="G2506" s="18" t="s">
        <v>122</v>
      </c>
      <c r="H2506" s="18" t="s">
        <v>125</v>
      </c>
      <c r="I2506" s="37" t="s">
        <v>75</v>
      </c>
      <c r="J2506" t="s">
        <v>4276</v>
      </c>
      <c r="K2506" t="s">
        <v>28</v>
      </c>
      <c r="L2506" t="s">
        <v>90</v>
      </c>
      <c r="M2506" t="s">
        <v>74</v>
      </c>
      <c r="N2506" s="37" t="s">
        <v>75</v>
      </c>
      <c r="O2506" s="37" t="s">
        <v>75</v>
      </c>
      <c r="P2506" s="37" t="s">
        <v>75</v>
      </c>
      <c r="Q2506" t="s">
        <v>4275</v>
      </c>
      <c r="R2506" t="s">
        <v>76</v>
      </c>
      <c r="S2506" s="42">
        <v>4000</v>
      </c>
      <c r="T2506" s="37">
        <v>1</v>
      </c>
      <c r="U2506" s="83">
        <v>1</v>
      </c>
      <c r="V2506" s="45">
        <f>SUMIF(ResumenCotizacion!$C:$C,E2506,ResumenCotizacion!$P:$P)</f>
        <v>0</v>
      </c>
      <c r="W2506" s="75">
        <f>IF(H2506="USD",S2506*SolCotizacion!$J$18,S2506)</f>
        <v>16509880.000000002</v>
      </c>
      <c r="X2506" s="3">
        <f>ROUND(W2506/(1-VLOOKUP("Total porcentaje:",ResumenCotizacion!$F:$H,3,0)),2)</f>
        <v>16509880</v>
      </c>
      <c r="Y2506" s="3">
        <f t="shared" si="126"/>
        <v>0</v>
      </c>
    </row>
    <row r="2507" spans="1:25" ht="14.25" x14ac:dyDescent="0.2">
      <c r="A2507" s="18" t="str">
        <f t="shared" si="124"/>
        <v>Catalogo principalOPEN VALUE - CSP GOBIERNOCFQ7TTC0LH31-0007</v>
      </c>
      <c r="B2507" s="18" t="str">
        <f t="shared" si="125"/>
        <v>CFQ7TTC0LH31-0007OPEN VALUE - CSP GOBIERNO</v>
      </c>
      <c r="C2507"/>
      <c r="D2507" t="s">
        <v>122</v>
      </c>
      <c r="E2507" t="s">
        <v>4277</v>
      </c>
      <c r="F2507" s="37" t="s">
        <v>17</v>
      </c>
      <c r="G2507" s="18" t="s">
        <v>122</v>
      </c>
      <c r="H2507" s="18" t="s">
        <v>125</v>
      </c>
      <c r="I2507" s="37" t="s">
        <v>75</v>
      </c>
      <c r="J2507" t="s">
        <v>4278</v>
      </c>
      <c r="K2507" t="s">
        <v>28</v>
      </c>
      <c r="L2507" t="s">
        <v>90</v>
      </c>
      <c r="M2507" t="s">
        <v>74</v>
      </c>
      <c r="N2507" s="37" t="s">
        <v>75</v>
      </c>
      <c r="O2507" s="37" t="s">
        <v>75</v>
      </c>
      <c r="P2507" s="37" t="s">
        <v>75</v>
      </c>
      <c r="Q2507" t="s">
        <v>4277</v>
      </c>
      <c r="R2507" t="s">
        <v>76</v>
      </c>
      <c r="S2507" s="42">
        <v>100</v>
      </c>
      <c r="T2507" s="37">
        <v>1</v>
      </c>
      <c r="U2507" s="83">
        <v>1</v>
      </c>
      <c r="V2507" s="45">
        <f>SUMIF(ResumenCotizacion!$C:$C,E2507,ResumenCotizacion!$P:$P)</f>
        <v>0</v>
      </c>
      <c r="W2507" s="75">
        <f>IF(H2507="USD",S2507*SolCotizacion!$J$18,S2507)</f>
        <v>412747</v>
      </c>
      <c r="X2507" s="3">
        <f>ROUND(W2507/(1-VLOOKUP("Total porcentaje:",ResumenCotizacion!$F:$H,3,0)),2)</f>
        <v>412747</v>
      </c>
      <c r="Y2507" s="3">
        <f t="shared" si="126"/>
        <v>0</v>
      </c>
    </row>
    <row r="2508" spans="1:25" ht="14.25" x14ac:dyDescent="0.2">
      <c r="A2508" s="18" t="str">
        <f t="shared" si="124"/>
        <v>Catalogo principalOPEN VALUE - CSP GOBIERNOCFQ7TTC0LH31-0005</v>
      </c>
      <c r="B2508" s="18" t="str">
        <f t="shared" si="125"/>
        <v>CFQ7TTC0LH31-0005OPEN VALUE - CSP GOBIERNO</v>
      </c>
      <c r="C2508"/>
      <c r="D2508" t="s">
        <v>122</v>
      </c>
      <c r="E2508" t="s">
        <v>4279</v>
      </c>
      <c r="F2508" s="37" t="s">
        <v>17</v>
      </c>
      <c r="G2508" s="18" t="s">
        <v>122</v>
      </c>
      <c r="H2508" s="18" t="s">
        <v>125</v>
      </c>
      <c r="I2508" s="37" t="s">
        <v>75</v>
      </c>
      <c r="J2508" t="s">
        <v>4280</v>
      </c>
      <c r="K2508" t="s">
        <v>28</v>
      </c>
      <c r="L2508" t="s">
        <v>90</v>
      </c>
      <c r="M2508" t="s">
        <v>74</v>
      </c>
      <c r="N2508" s="37" t="s">
        <v>75</v>
      </c>
      <c r="O2508" s="37" t="s">
        <v>75</v>
      </c>
      <c r="P2508" s="37" t="s">
        <v>75</v>
      </c>
      <c r="Q2508" t="s">
        <v>4279</v>
      </c>
      <c r="R2508" t="s">
        <v>76</v>
      </c>
      <c r="S2508" s="42">
        <v>12000</v>
      </c>
      <c r="T2508" s="37">
        <v>1</v>
      </c>
      <c r="U2508" s="83">
        <v>1</v>
      </c>
      <c r="V2508" s="45">
        <f>SUMIF(ResumenCotizacion!$C:$C,E2508,ResumenCotizacion!$P:$P)</f>
        <v>0</v>
      </c>
      <c r="W2508" s="75">
        <f>IF(H2508="USD",S2508*SolCotizacion!$J$18,S2508)</f>
        <v>49529640</v>
      </c>
      <c r="X2508" s="3">
        <f>ROUND(W2508/(1-VLOOKUP("Total porcentaje:",ResumenCotizacion!$F:$H,3,0)),2)</f>
        <v>49529640</v>
      </c>
      <c r="Y2508" s="3">
        <f t="shared" si="126"/>
        <v>0</v>
      </c>
    </row>
    <row r="2509" spans="1:25" ht="14.25" x14ac:dyDescent="0.2">
      <c r="A2509" s="18" t="str">
        <f t="shared" si="124"/>
        <v>Catalogo principalOPEN VALUE - CSP GOBIERNOCFQ7TTC0LH31-0002</v>
      </c>
      <c r="B2509" s="18" t="str">
        <f t="shared" si="125"/>
        <v>CFQ7TTC0LH31-0002OPEN VALUE - CSP GOBIERNO</v>
      </c>
      <c r="C2509"/>
      <c r="D2509" t="s">
        <v>122</v>
      </c>
      <c r="E2509" t="s">
        <v>4281</v>
      </c>
      <c r="F2509" s="37" t="s">
        <v>17</v>
      </c>
      <c r="G2509" s="18" t="s">
        <v>122</v>
      </c>
      <c r="H2509" s="18" t="s">
        <v>125</v>
      </c>
      <c r="I2509" s="37" t="s">
        <v>75</v>
      </c>
      <c r="J2509" t="s">
        <v>4282</v>
      </c>
      <c r="K2509" t="s">
        <v>28</v>
      </c>
      <c r="L2509" t="s">
        <v>90</v>
      </c>
      <c r="M2509" t="s">
        <v>74</v>
      </c>
      <c r="N2509" s="37" t="s">
        <v>75</v>
      </c>
      <c r="O2509" s="37" t="s">
        <v>75</v>
      </c>
      <c r="P2509" s="37" t="s">
        <v>75</v>
      </c>
      <c r="Q2509" t="s">
        <v>4281</v>
      </c>
      <c r="R2509" t="s">
        <v>76</v>
      </c>
      <c r="S2509" s="42">
        <v>30</v>
      </c>
      <c r="T2509" s="37">
        <v>1</v>
      </c>
      <c r="U2509" s="83">
        <v>1</v>
      </c>
      <c r="V2509" s="45">
        <f>SUMIF(ResumenCotizacion!$C:$C,E2509,ResumenCotizacion!$P:$P)</f>
        <v>0</v>
      </c>
      <c r="W2509" s="75">
        <f>IF(H2509="USD",S2509*SolCotizacion!$J$18,S2509)</f>
        <v>123824.1</v>
      </c>
      <c r="X2509" s="3">
        <f>ROUND(W2509/(1-VLOOKUP("Total porcentaje:",ResumenCotizacion!$F:$H,3,0)),2)</f>
        <v>123824.1</v>
      </c>
      <c r="Y2509" s="3">
        <f t="shared" si="126"/>
        <v>0</v>
      </c>
    </row>
    <row r="2510" spans="1:25" ht="14.25" x14ac:dyDescent="0.2">
      <c r="A2510" s="18" t="str">
        <f t="shared" si="124"/>
        <v>Catalogo principalOPEN VALUE - CSP GOBIERNOCFQ7TTC0LH31-001C</v>
      </c>
      <c r="B2510" s="18" t="str">
        <f t="shared" si="125"/>
        <v>CFQ7TTC0LH31-001COPEN VALUE - CSP GOBIERNO</v>
      </c>
      <c r="C2510"/>
      <c r="D2510" t="s">
        <v>122</v>
      </c>
      <c r="E2510" t="s">
        <v>4283</v>
      </c>
      <c r="F2510" s="37" t="s">
        <v>17</v>
      </c>
      <c r="G2510" s="18" t="s">
        <v>122</v>
      </c>
      <c r="H2510" s="18" t="s">
        <v>125</v>
      </c>
      <c r="I2510" s="37" t="s">
        <v>75</v>
      </c>
      <c r="J2510" t="s">
        <v>4284</v>
      </c>
      <c r="K2510" t="s">
        <v>28</v>
      </c>
      <c r="L2510" t="s">
        <v>90</v>
      </c>
      <c r="M2510" t="s">
        <v>74</v>
      </c>
      <c r="N2510" s="37" t="s">
        <v>75</v>
      </c>
      <c r="O2510" s="37" t="s">
        <v>75</v>
      </c>
      <c r="P2510" s="37" t="s">
        <v>75</v>
      </c>
      <c r="Q2510" t="s">
        <v>4283</v>
      </c>
      <c r="R2510" t="s">
        <v>76</v>
      </c>
      <c r="S2510" s="42">
        <v>2000</v>
      </c>
      <c r="T2510" s="37">
        <v>1</v>
      </c>
      <c r="U2510" s="83">
        <v>1</v>
      </c>
      <c r="V2510" s="45">
        <f>SUMIF(ResumenCotizacion!$C:$C,E2510,ResumenCotizacion!$P:$P)</f>
        <v>0</v>
      </c>
      <c r="W2510" s="75">
        <f>IF(H2510="USD",S2510*SolCotizacion!$J$18,S2510)</f>
        <v>8254940.0000000009</v>
      </c>
      <c r="X2510" s="3">
        <f>ROUND(W2510/(1-VLOOKUP("Total porcentaje:",ResumenCotizacion!$F:$H,3,0)),2)</f>
        <v>8254940</v>
      </c>
      <c r="Y2510" s="3">
        <f t="shared" si="126"/>
        <v>0</v>
      </c>
    </row>
    <row r="2511" spans="1:25" ht="14.25" x14ac:dyDescent="0.2">
      <c r="A2511" s="18" t="str">
        <f t="shared" si="124"/>
        <v>Catalogo principalOPEN VALUE - CSP GOBIERNOCFQ7TTC0LH31-001B</v>
      </c>
      <c r="B2511" s="18" t="str">
        <f t="shared" si="125"/>
        <v>CFQ7TTC0LH31-001BOPEN VALUE - CSP GOBIERNO</v>
      </c>
      <c r="C2511"/>
      <c r="D2511" t="s">
        <v>122</v>
      </c>
      <c r="E2511" t="s">
        <v>4285</v>
      </c>
      <c r="F2511" s="37" t="s">
        <v>17</v>
      </c>
      <c r="G2511" s="18" t="s">
        <v>122</v>
      </c>
      <c r="H2511" s="18" t="s">
        <v>125</v>
      </c>
      <c r="I2511" s="37" t="s">
        <v>75</v>
      </c>
      <c r="J2511" t="s">
        <v>4286</v>
      </c>
      <c r="K2511" t="s">
        <v>28</v>
      </c>
      <c r="L2511" t="s">
        <v>90</v>
      </c>
      <c r="M2511" t="s">
        <v>74</v>
      </c>
      <c r="N2511" s="37" t="s">
        <v>75</v>
      </c>
      <c r="O2511" s="37" t="s">
        <v>75</v>
      </c>
      <c r="P2511" s="37" t="s">
        <v>75</v>
      </c>
      <c r="Q2511" t="s">
        <v>4285</v>
      </c>
      <c r="R2511" t="s">
        <v>76</v>
      </c>
      <c r="S2511" s="42">
        <v>50</v>
      </c>
      <c r="T2511" s="37">
        <v>1</v>
      </c>
      <c r="U2511" s="83">
        <v>1</v>
      </c>
      <c r="V2511" s="45">
        <f>SUMIF(ResumenCotizacion!$C:$C,E2511,ResumenCotizacion!$P:$P)</f>
        <v>0</v>
      </c>
      <c r="W2511" s="75">
        <f>IF(H2511="USD",S2511*SolCotizacion!$J$18,S2511)</f>
        <v>206373.5</v>
      </c>
      <c r="X2511" s="3">
        <f>ROUND(W2511/(1-VLOOKUP("Total porcentaje:",ResumenCotizacion!$F:$H,3,0)),2)</f>
        <v>206373.5</v>
      </c>
      <c r="Y2511" s="3">
        <f t="shared" si="126"/>
        <v>0</v>
      </c>
    </row>
    <row r="2512" spans="1:25" ht="14.25" x14ac:dyDescent="0.2">
      <c r="A2512" s="18" t="str">
        <f t="shared" si="124"/>
        <v>Catalogo principalOPEN VALUE - CSP GOBIERNOCFQ7TTC0LH31-0019</v>
      </c>
      <c r="B2512" s="18" t="str">
        <f t="shared" si="125"/>
        <v>CFQ7TTC0LH31-0019OPEN VALUE - CSP GOBIERNO</v>
      </c>
      <c r="C2512"/>
      <c r="D2512" t="s">
        <v>122</v>
      </c>
      <c r="E2512" t="s">
        <v>4287</v>
      </c>
      <c r="F2512" s="37" t="s">
        <v>17</v>
      </c>
      <c r="G2512" s="18" t="s">
        <v>122</v>
      </c>
      <c r="H2512" s="18" t="s">
        <v>125</v>
      </c>
      <c r="I2512" s="37" t="s">
        <v>75</v>
      </c>
      <c r="J2512" t="s">
        <v>4288</v>
      </c>
      <c r="K2512" t="s">
        <v>28</v>
      </c>
      <c r="L2512" t="s">
        <v>90</v>
      </c>
      <c r="M2512" t="s">
        <v>74</v>
      </c>
      <c r="N2512" s="37" t="s">
        <v>75</v>
      </c>
      <c r="O2512" s="37" t="s">
        <v>75</v>
      </c>
      <c r="P2512" s="37" t="s">
        <v>75</v>
      </c>
      <c r="Q2512" t="s">
        <v>4287</v>
      </c>
      <c r="R2512" t="s">
        <v>76</v>
      </c>
      <c r="S2512" s="42">
        <v>6000</v>
      </c>
      <c r="T2512" s="37">
        <v>1</v>
      </c>
      <c r="U2512" s="83">
        <v>1</v>
      </c>
      <c r="V2512" s="45">
        <f>SUMIF(ResumenCotizacion!$C:$C,E2512,ResumenCotizacion!$P:$P)</f>
        <v>0</v>
      </c>
      <c r="W2512" s="75">
        <f>IF(H2512="USD",S2512*SolCotizacion!$J$18,S2512)</f>
        <v>24764820</v>
      </c>
      <c r="X2512" s="3">
        <f>ROUND(W2512/(1-VLOOKUP("Total porcentaje:",ResumenCotizacion!$F:$H,3,0)),2)</f>
        <v>24764820</v>
      </c>
      <c r="Y2512" s="3">
        <f t="shared" si="126"/>
        <v>0</v>
      </c>
    </row>
    <row r="2513" spans="1:25" ht="14.25" x14ac:dyDescent="0.2">
      <c r="A2513" s="18" t="str">
        <f t="shared" si="124"/>
        <v>Catalogo principalOPEN VALUE - CSP GOBIERNOCFQ7TTC0LH31-0018</v>
      </c>
      <c r="B2513" s="18" t="str">
        <f t="shared" si="125"/>
        <v>CFQ7TTC0LH31-0018OPEN VALUE - CSP GOBIERNO</v>
      </c>
      <c r="C2513"/>
      <c r="D2513" t="s">
        <v>122</v>
      </c>
      <c r="E2513" t="s">
        <v>4289</v>
      </c>
      <c r="F2513" s="37" t="s">
        <v>17</v>
      </c>
      <c r="G2513" s="18" t="s">
        <v>122</v>
      </c>
      <c r="H2513" s="18" t="s">
        <v>125</v>
      </c>
      <c r="I2513" s="37" t="s">
        <v>75</v>
      </c>
      <c r="J2513" t="s">
        <v>4290</v>
      </c>
      <c r="K2513" t="s">
        <v>28</v>
      </c>
      <c r="L2513" t="s">
        <v>90</v>
      </c>
      <c r="M2513" t="s">
        <v>74</v>
      </c>
      <c r="N2513" s="37" t="s">
        <v>75</v>
      </c>
      <c r="O2513" s="37" t="s">
        <v>75</v>
      </c>
      <c r="P2513" s="37" t="s">
        <v>75</v>
      </c>
      <c r="Q2513" t="s">
        <v>4289</v>
      </c>
      <c r="R2513" t="s">
        <v>76</v>
      </c>
      <c r="S2513" s="42">
        <v>250</v>
      </c>
      <c r="T2513" s="37">
        <v>1</v>
      </c>
      <c r="U2513" s="83">
        <v>1</v>
      </c>
      <c r="V2513" s="45">
        <f>SUMIF(ResumenCotizacion!$C:$C,E2513,ResumenCotizacion!$P:$P)</f>
        <v>0</v>
      </c>
      <c r="W2513" s="75">
        <f>IF(H2513="USD",S2513*SolCotizacion!$J$18,S2513)</f>
        <v>1031867.5000000001</v>
      </c>
      <c r="X2513" s="3">
        <f>ROUND(W2513/(1-VLOOKUP("Total porcentaje:",ResumenCotizacion!$F:$H,3,0)),2)</f>
        <v>1031867.5</v>
      </c>
      <c r="Y2513" s="3">
        <f t="shared" si="126"/>
        <v>0</v>
      </c>
    </row>
    <row r="2514" spans="1:25" ht="14.25" x14ac:dyDescent="0.2">
      <c r="A2514" s="18" t="str">
        <f t="shared" si="124"/>
        <v>Catalogo principalOPEN VALUE - CSP GOBIERNOCFQ7TTC0LH31-0001</v>
      </c>
      <c r="B2514" s="18" t="str">
        <f t="shared" si="125"/>
        <v>CFQ7TTC0LH31-0001OPEN VALUE - CSP GOBIERNO</v>
      </c>
      <c r="C2514"/>
      <c r="D2514" t="s">
        <v>122</v>
      </c>
      <c r="E2514" t="s">
        <v>4291</v>
      </c>
      <c r="F2514" s="37" t="s">
        <v>17</v>
      </c>
      <c r="G2514" s="18" t="s">
        <v>122</v>
      </c>
      <c r="H2514" s="18" t="s">
        <v>125</v>
      </c>
      <c r="I2514" s="37" t="s">
        <v>75</v>
      </c>
      <c r="J2514" t="s">
        <v>4292</v>
      </c>
      <c r="K2514" t="s">
        <v>28</v>
      </c>
      <c r="L2514" t="s">
        <v>90</v>
      </c>
      <c r="M2514" t="s">
        <v>74</v>
      </c>
      <c r="N2514" s="37" t="s">
        <v>75</v>
      </c>
      <c r="O2514" s="37" t="s">
        <v>75</v>
      </c>
      <c r="P2514" s="37" t="s">
        <v>75</v>
      </c>
      <c r="Q2514" t="s">
        <v>4291</v>
      </c>
      <c r="R2514" t="s">
        <v>76</v>
      </c>
      <c r="S2514" s="42">
        <v>180</v>
      </c>
      <c r="T2514" s="37">
        <v>1</v>
      </c>
      <c r="U2514" s="83">
        <v>1</v>
      </c>
      <c r="V2514" s="45">
        <f>SUMIF(ResumenCotizacion!$C:$C,E2514,ResumenCotizacion!$P:$P)</f>
        <v>0</v>
      </c>
      <c r="W2514" s="75">
        <f>IF(H2514="USD",S2514*SolCotizacion!$J$18,S2514)</f>
        <v>742944.60000000009</v>
      </c>
      <c r="X2514" s="3">
        <f>ROUND(W2514/(1-VLOOKUP("Total porcentaje:",ResumenCotizacion!$F:$H,3,0)),2)</f>
        <v>742944.6</v>
      </c>
      <c r="Y2514" s="3">
        <f t="shared" si="126"/>
        <v>0</v>
      </c>
    </row>
    <row r="2515" spans="1:25" ht="14.25" x14ac:dyDescent="0.2">
      <c r="A2515" s="18" t="str">
        <f t="shared" si="124"/>
        <v>Catalogo principalOPEN VALUE - CSP GOBIERNOCFQ7TTC0LFNJ-0001</v>
      </c>
      <c r="B2515" s="18" t="str">
        <f t="shared" si="125"/>
        <v>CFQ7TTC0LFNJ-0001OPEN VALUE - CSP GOBIERNO</v>
      </c>
      <c r="C2515"/>
      <c r="D2515" t="s">
        <v>122</v>
      </c>
      <c r="E2515" t="s">
        <v>4293</v>
      </c>
      <c r="F2515" s="37" t="s">
        <v>17</v>
      </c>
      <c r="G2515" s="18" t="s">
        <v>122</v>
      </c>
      <c r="H2515" s="18" t="s">
        <v>125</v>
      </c>
      <c r="I2515" s="37" t="s">
        <v>75</v>
      </c>
      <c r="J2515" t="s">
        <v>4294</v>
      </c>
      <c r="K2515" t="s">
        <v>28</v>
      </c>
      <c r="L2515" t="s">
        <v>90</v>
      </c>
      <c r="M2515" t="s">
        <v>74</v>
      </c>
      <c r="N2515" s="37" t="s">
        <v>75</v>
      </c>
      <c r="O2515" s="37" t="s">
        <v>75</v>
      </c>
      <c r="P2515" s="37" t="s">
        <v>75</v>
      </c>
      <c r="Q2515" t="s">
        <v>4293</v>
      </c>
      <c r="R2515" t="s">
        <v>76</v>
      </c>
      <c r="S2515" s="42">
        <v>8</v>
      </c>
      <c r="T2515" s="37">
        <v>1</v>
      </c>
      <c r="U2515" s="83">
        <v>1</v>
      </c>
      <c r="V2515" s="45">
        <f>SUMIF(ResumenCotizacion!$C:$C,E2515,ResumenCotizacion!$P:$P)</f>
        <v>0</v>
      </c>
      <c r="W2515" s="75">
        <f>IF(H2515="USD",S2515*SolCotizacion!$J$18,S2515)</f>
        <v>33019.760000000002</v>
      </c>
      <c r="X2515" s="3">
        <f>ROUND(W2515/(1-VLOOKUP("Total porcentaje:",ResumenCotizacion!$F:$H,3,0)),2)</f>
        <v>33019.760000000002</v>
      </c>
      <c r="Y2515" s="3">
        <f t="shared" si="126"/>
        <v>0</v>
      </c>
    </row>
    <row r="2516" spans="1:25" ht="14.25" x14ac:dyDescent="0.2">
      <c r="A2516" s="18" t="str">
        <f t="shared" si="124"/>
        <v>Catalogo principalOPEN VALUE - CSP GOBIERNOCFQ7TTC0HD42-000C</v>
      </c>
      <c r="B2516" s="18" t="str">
        <f t="shared" si="125"/>
        <v>CFQ7TTC0HD42-000COPEN VALUE - CSP GOBIERNO</v>
      </c>
      <c r="C2516"/>
      <c r="D2516" t="s">
        <v>122</v>
      </c>
      <c r="E2516" t="s">
        <v>4295</v>
      </c>
      <c r="F2516" s="37" t="s">
        <v>17</v>
      </c>
      <c r="G2516" s="18" t="s">
        <v>122</v>
      </c>
      <c r="H2516" s="18" t="s">
        <v>125</v>
      </c>
      <c r="I2516" s="37" t="s">
        <v>75</v>
      </c>
      <c r="J2516" t="s">
        <v>4296</v>
      </c>
      <c r="K2516" t="s">
        <v>28</v>
      </c>
      <c r="L2516" t="s">
        <v>90</v>
      </c>
      <c r="M2516" t="s">
        <v>74</v>
      </c>
      <c r="N2516" s="37" t="s">
        <v>75</v>
      </c>
      <c r="O2516" s="37" t="s">
        <v>75</v>
      </c>
      <c r="P2516" s="37" t="s">
        <v>75</v>
      </c>
      <c r="Q2516" t="s">
        <v>4295</v>
      </c>
      <c r="R2516" t="s">
        <v>76</v>
      </c>
      <c r="S2516" s="42">
        <v>750</v>
      </c>
      <c r="T2516" s="37">
        <v>1</v>
      </c>
      <c r="U2516" s="83">
        <v>1</v>
      </c>
      <c r="V2516" s="45">
        <f>SUMIF(ResumenCotizacion!$C:$C,E2516,ResumenCotizacion!$P:$P)</f>
        <v>0</v>
      </c>
      <c r="W2516" s="75">
        <f>IF(H2516="USD",S2516*SolCotizacion!$J$18,S2516)</f>
        <v>3095602.5</v>
      </c>
      <c r="X2516" s="3">
        <f>ROUND(W2516/(1-VLOOKUP("Total porcentaje:",ResumenCotizacion!$F:$H,3,0)),2)</f>
        <v>3095602.5</v>
      </c>
      <c r="Y2516" s="3">
        <f t="shared" si="126"/>
        <v>0</v>
      </c>
    </row>
    <row r="2517" spans="1:25" ht="14.25" x14ac:dyDescent="0.2">
      <c r="A2517" s="18" t="str">
        <f t="shared" si="124"/>
        <v>Catalogo principalOPEN VALUE - CSP GOBIERNOCFQ7TTC0HD42-000B</v>
      </c>
      <c r="B2517" s="18" t="str">
        <f t="shared" si="125"/>
        <v>CFQ7TTC0HD42-000BOPEN VALUE - CSP GOBIERNO</v>
      </c>
      <c r="C2517"/>
      <c r="D2517" t="s">
        <v>122</v>
      </c>
      <c r="E2517" t="s">
        <v>4297</v>
      </c>
      <c r="F2517" s="37" t="s">
        <v>17</v>
      </c>
      <c r="G2517" s="18" t="s">
        <v>122</v>
      </c>
      <c r="H2517" s="18" t="s">
        <v>125</v>
      </c>
      <c r="I2517" s="37" t="s">
        <v>75</v>
      </c>
      <c r="J2517" t="s">
        <v>4298</v>
      </c>
      <c r="K2517" t="s">
        <v>28</v>
      </c>
      <c r="L2517" t="s">
        <v>90</v>
      </c>
      <c r="M2517" t="s">
        <v>74</v>
      </c>
      <c r="N2517" s="37" t="s">
        <v>75</v>
      </c>
      <c r="O2517" s="37" t="s">
        <v>75</v>
      </c>
      <c r="P2517" s="37" t="s">
        <v>75</v>
      </c>
      <c r="Q2517" t="s">
        <v>4297</v>
      </c>
      <c r="R2517" t="s">
        <v>76</v>
      </c>
      <c r="S2517" s="42">
        <v>6000</v>
      </c>
      <c r="T2517" s="37">
        <v>1</v>
      </c>
      <c r="U2517" s="83">
        <v>1</v>
      </c>
      <c r="V2517" s="45">
        <f>SUMIF(ResumenCotizacion!$C:$C,E2517,ResumenCotizacion!$P:$P)</f>
        <v>0</v>
      </c>
      <c r="W2517" s="75">
        <f>IF(H2517="USD",S2517*SolCotizacion!$J$18,S2517)</f>
        <v>24764820</v>
      </c>
      <c r="X2517" s="3">
        <f>ROUND(W2517/(1-VLOOKUP("Total porcentaje:",ResumenCotizacion!$F:$H,3,0)),2)</f>
        <v>24764820</v>
      </c>
      <c r="Y2517" s="3">
        <f t="shared" si="126"/>
        <v>0</v>
      </c>
    </row>
    <row r="2518" spans="1:25" ht="14.25" x14ac:dyDescent="0.2">
      <c r="A2518" s="18" t="str">
        <f t="shared" si="124"/>
        <v>Catalogo principalOPEN VALUE - CSP GOBIERNOCFQ7TTC0HD42-0009</v>
      </c>
      <c r="B2518" s="18" t="str">
        <f t="shared" si="125"/>
        <v>CFQ7TTC0HD42-0009OPEN VALUE - CSP GOBIERNO</v>
      </c>
      <c r="C2518"/>
      <c r="D2518" t="s">
        <v>122</v>
      </c>
      <c r="E2518" t="s">
        <v>4299</v>
      </c>
      <c r="F2518" s="37" t="s">
        <v>17</v>
      </c>
      <c r="G2518" s="18" t="s">
        <v>122</v>
      </c>
      <c r="H2518" s="18" t="s">
        <v>125</v>
      </c>
      <c r="I2518" s="37" t="s">
        <v>75</v>
      </c>
      <c r="J2518" t="s">
        <v>4300</v>
      </c>
      <c r="K2518" t="s">
        <v>28</v>
      </c>
      <c r="L2518" t="s">
        <v>90</v>
      </c>
      <c r="M2518" t="s">
        <v>74</v>
      </c>
      <c r="N2518" s="37" t="s">
        <v>75</v>
      </c>
      <c r="O2518" s="37" t="s">
        <v>75</v>
      </c>
      <c r="P2518" s="37" t="s">
        <v>75</v>
      </c>
      <c r="Q2518" t="s">
        <v>4299</v>
      </c>
      <c r="R2518" t="s">
        <v>76</v>
      </c>
      <c r="S2518" s="42">
        <v>17000</v>
      </c>
      <c r="T2518" s="37">
        <v>1</v>
      </c>
      <c r="U2518" s="83">
        <v>1</v>
      </c>
      <c r="V2518" s="45">
        <f>SUMIF(ResumenCotizacion!$C:$C,E2518,ResumenCotizacion!$P:$P)</f>
        <v>0</v>
      </c>
      <c r="W2518" s="75">
        <f>IF(H2518="USD",S2518*SolCotizacion!$J$18,S2518)</f>
        <v>70166990</v>
      </c>
      <c r="X2518" s="3">
        <f>ROUND(W2518/(1-VLOOKUP("Total porcentaje:",ResumenCotizacion!$F:$H,3,0)),2)</f>
        <v>70166990</v>
      </c>
      <c r="Y2518" s="3">
        <f t="shared" si="126"/>
        <v>0</v>
      </c>
    </row>
    <row r="2519" spans="1:25" ht="14.25" x14ac:dyDescent="0.2">
      <c r="A2519" s="18" t="str">
        <f t="shared" si="124"/>
        <v>Catalogo principalOPEN VALUE - CSP GOBIERNOCFQ7TTC0HD42-0008</v>
      </c>
      <c r="B2519" s="18" t="str">
        <f t="shared" si="125"/>
        <v>CFQ7TTC0HD42-0008OPEN VALUE - CSP GOBIERNO</v>
      </c>
      <c r="C2519"/>
      <c r="D2519" t="s">
        <v>122</v>
      </c>
      <c r="E2519" t="s">
        <v>4301</v>
      </c>
      <c r="F2519" s="37" t="s">
        <v>17</v>
      </c>
      <c r="G2519" s="18" t="s">
        <v>122</v>
      </c>
      <c r="H2519" s="18" t="s">
        <v>125</v>
      </c>
      <c r="I2519" s="37" t="s">
        <v>75</v>
      </c>
      <c r="J2519" t="s">
        <v>4302</v>
      </c>
      <c r="K2519" t="s">
        <v>28</v>
      </c>
      <c r="L2519" t="s">
        <v>90</v>
      </c>
      <c r="M2519" t="s">
        <v>74</v>
      </c>
      <c r="N2519" s="37" t="s">
        <v>75</v>
      </c>
      <c r="O2519" s="37" t="s">
        <v>75</v>
      </c>
      <c r="P2519" s="37" t="s">
        <v>75</v>
      </c>
      <c r="Q2519" t="s">
        <v>4301</v>
      </c>
      <c r="R2519" t="s">
        <v>76</v>
      </c>
      <c r="S2519" s="42">
        <v>37000</v>
      </c>
      <c r="T2519" s="37">
        <v>1</v>
      </c>
      <c r="U2519" s="83">
        <v>1</v>
      </c>
      <c r="V2519" s="45">
        <f>SUMIF(ResumenCotizacion!$C:$C,E2519,ResumenCotizacion!$P:$P)</f>
        <v>0</v>
      </c>
      <c r="W2519" s="75">
        <f>IF(H2519="USD",S2519*SolCotizacion!$J$18,S2519)</f>
        <v>152716390</v>
      </c>
      <c r="X2519" s="3">
        <f>ROUND(W2519/(1-VLOOKUP("Total porcentaje:",ResumenCotizacion!$F:$H,3,0)),2)</f>
        <v>152716390</v>
      </c>
      <c r="Y2519" s="3">
        <f t="shared" si="126"/>
        <v>0</v>
      </c>
    </row>
    <row r="2520" spans="1:25" ht="14.25" x14ac:dyDescent="0.2">
      <c r="A2520" s="18" t="str">
        <f t="shared" si="124"/>
        <v>Catalogo principalOPEN VALUE - CSP GOBIERNOCFQ7TTC0HD42-0001</v>
      </c>
      <c r="B2520" s="18" t="str">
        <f t="shared" si="125"/>
        <v>CFQ7TTC0HD42-0001OPEN VALUE - CSP GOBIERNO</v>
      </c>
      <c r="C2520"/>
      <c r="D2520" t="s">
        <v>122</v>
      </c>
      <c r="E2520" t="s">
        <v>4303</v>
      </c>
      <c r="F2520" s="37" t="s">
        <v>17</v>
      </c>
      <c r="G2520" s="18" t="s">
        <v>122</v>
      </c>
      <c r="H2520" s="18" t="s">
        <v>125</v>
      </c>
      <c r="I2520" s="37" t="s">
        <v>75</v>
      </c>
      <c r="J2520" t="s">
        <v>4304</v>
      </c>
      <c r="K2520" t="s">
        <v>28</v>
      </c>
      <c r="L2520" t="s">
        <v>90</v>
      </c>
      <c r="M2520" t="s">
        <v>74</v>
      </c>
      <c r="N2520" s="37" t="s">
        <v>75</v>
      </c>
      <c r="O2520" s="37" t="s">
        <v>75</v>
      </c>
      <c r="P2520" s="37" t="s">
        <v>75</v>
      </c>
      <c r="Q2520" t="s">
        <v>4303</v>
      </c>
      <c r="R2520" t="s">
        <v>76</v>
      </c>
      <c r="S2520" s="42">
        <v>3000</v>
      </c>
      <c r="T2520" s="37">
        <v>1</v>
      </c>
      <c r="U2520" s="83">
        <v>1</v>
      </c>
      <c r="V2520" s="45">
        <f>SUMIF(ResumenCotizacion!$C:$C,E2520,ResumenCotizacion!$P:$P)</f>
        <v>0</v>
      </c>
      <c r="W2520" s="75">
        <f>IF(H2520="USD",S2520*SolCotizacion!$J$18,S2520)</f>
        <v>12382410</v>
      </c>
      <c r="X2520" s="3">
        <f>ROUND(W2520/(1-VLOOKUP("Total porcentaje:",ResumenCotizacion!$F:$H,3,0)),2)</f>
        <v>12382410</v>
      </c>
      <c r="Y2520" s="3">
        <f t="shared" si="126"/>
        <v>0</v>
      </c>
    </row>
    <row r="2521" spans="1:25" ht="14.25" x14ac:dyDescent="0.2">
      <c r="A2521" s="18" t="str">
        <f t="shared" si="124"/>
        <v>Catalogo principalOPEN VALUE - CSP GOBIERNOCFQ7TTC0LHT4-0001</v>
      </c>
      <c r="B2521" s="18" t="str">
        <f t="shared" si="125"/>
        <v>CFQ7TTC0LHT4-0001OPEN VALUE - CSP GOBIERNO</v>
      </c>
      <c r="C2521"/>
      <c r="D2521" t="s">
        <v>122</v>
      </c>
      <c r="E2521" t="s">
        <v>4305</v>
      </c>
      <c r="F2521" s="37" t="s">
        <v>17</v>
      </c>
      <c r="G2521" s="18" t="s">
        <v>122</v>
      </c>
      <c r="H2521" s="18" t="s">
        <v>125</v>
      </c>
      <c r="I2521" s="37" t="s">
        <v>75</v>
      </c>
      <c r="J2521" t="s">
        <v>4306</v>
      </c>
      <c r="K2521" t="s">
        <v>28</v>
      </c>
      <c r="L2521" t="s">
        <v>90</v>
      </c>
      <c r="M2521" t="s">
        <v>74</v>
      </c>
      <c r="N2521" s="37" t="s">
        <v>75</v>
      </c>
      <c r="O2521" s="37" t="s">
        <v>75</v>
      </c>
      <c r="P2521" s="37" t="s">
        <v>75</v>
      </c>
      <c r="Q2521" t="s">
        <v>4305</v>
      </c>
      <c r="R2521" t="s">
        <v>76</v>
      </c>
      <c r="S2521" s="42">
        <v>10.6</v>
      </c>
      <c r="T2521" s="37">
        <v>1</v>
      </c>
      <c r="U2521" s="83">
        <v>1</v>
      </c>
      <c r="V2521" s="45">
        <f>SUMIF(ResumenCotizacion!$C:$C,E2521,ResumenCotizacion!$P:$P)</f>
        <v>0</v>
      </c>
      <c r="W2521" s="75">
        <f>IF(H2521="USD",S2521*SolCotizacion!$J$18,S2521)</f>
        <v>43751.182000000001</v>
      </c>
      <c r="X2521" s="3">
        <f>ROUND(W2521/(1-VLOOKUP("Total porcentaje:",ResumenCotizacion!$F:$H,3,0)),2)</f>
        <v>43751.18</v>
      </c>
      <c r="Y2521" s="3">
        <f t="shared" si="126"/>
        <v>0</v>
      </c>
    </row>
    <row r="2522" spans="1:25" ht="14.25" x14ac:dyDescent="0.2">
      <c r="A2522" s="18" t="str">
        <f t="shared" si="124"/>
        <v>Catalogo principalOPEN VALUE - CSP GOBIERNOCFQ7TTC0LFJ1-0001</v>
      </c>
      <c r="B2522" s="18" t="str">
        <f t="shared" si="125"/>
        <v>CFQ7TTC0LFJ1-0001OPEN VALUE - CSP GOBIERNO</v>
      </c>
      <c r="C2522"/>
      <c r="D2522" t="s">
        <v>122</v>
      </c>
      <c r="E2522" t="s">
        <v>4307</v>
      </c>
      <c r="F2522" s="37" t="s">
        <v>17</v>
      </c>
      <c r="G2522" s="18" t="s">
        <v>122</v>
      </c>
      <c r="H2522" s="18" t="s">
        <v>125</v>
      </c>
      <c r="I2522" s="37" t="s">
        <v>75</v>
      </c>
      <c r="J2522" t="s">
        <v>4308</v>
      </c>
      <c r="K2522" t="s">
        <v>28</v>
      </c>
      <c r="L2522" t="s">
        <v>90</v>
      </c>
      <c r="M2522" t="s">
        <v>74</v>
      </c>
      <c r="N2522" s="37" t="s">
        <v>75</v>
      </c>
      <c r="O2522" s="37" t="s">
        <v>75</v>
      </c>
      <c r="P2522" s="37" t="s">
        <v>75</v>
      </c>
      <c r="Q2522" t="s">
        <v>4307</v>
      </c>
      <c r="R2522" t="s">
        <v>76</v>
      </c>
      <c r="S2522" s="42">
        <v>16.400000000000002</v>
      </c>
      <c r="T2522" s="37">
        <v>1</v>
      </c>
      <c r="U2522" s="83">
        <v>1</v>
      </c>
      <c r="V2522" s="45">
        <f>SUMIF(ResumenCotizacion!$C:$C,E2522,ResumenCotizacion!$P:$P)</f>
        <v>0</v>
      </c>
      <c r="W2522" s="75">
        <f>IF(H2522="USD",S2522*SolCotizacion!$J$18,S2522)</f>
        <v>67690.508000000016</v>
      </c>
      <c r="X2522" s="3">
        <f>ROUND(W2522/(1-VLOOKUP("Total porcentaje:",ResumenCotizacion!$F:$H,3,0)),2)</f>
        <v>67690.509999999995</v>
      </c>
      <c r="Y2522" s="3">
        <f t="shared" si="126"/>
        <v>0</v>
      </c>
    </row>
    <row r="2523" spans="1:25" ht="14.25" x14ac:dyDescent="0.2">
      <c r="A2523" s="18" t="str">
        <f t="shared" si="124"/>
        <v>Catalogo principalOPEN VALUE - CSP GOBIERNOCFQ7TTC0LH16-0001</v>
      </c>
      <c r="B2523" s="18" t="str">
        <f t="shared" si="125"/>
        <v>CFQ7TTC0LH16-0001OPEN VALUE - CSP GOBIERNO</v>
      </c>
      <c r="C2523"/>
      <c r="D2523" t="s">
        <v>122</v>
      </c>
      <c r="E2523" t="s">
        <v>4309</v>
      </c>
      <c r="F2523" s="37" t="s">
        <v>17</v>
      </c>
      <c r="G2523" s="18" t="s">
        <v>122</v>
      </c>
      <c r="H2523" s="18" t="s">
        <v>125</v>
      </c>
      <c r="I2523" s="37" t="s">
        <v>75</v>
      </c>
      <c r="J2523" t="s">
        <v>4310</v>
      </c>
      <c r="K2523" t="s">
        <v>28</v>
      </c>
      <c r="L2523" t="s">
        <v>90</v>
      </c>
      <c r="M2523" t="s">
        <v>74</v>
      </c>
      <c r="N2523" s="37" t="s">
        <v>75</v>
      </c>
      <c r="O2523" s="37" t="s">
        <v>75</v>
      </c>
      <c r="P2523" s="37" t="s">
        <v>75</v>
      </c>
      <c r="Q2523" t="s">
        <v>4309</v>
      </c>
      <c r="R2523" t="s">
        <v>76</v>
      </c>
      <c r="S2523" s="42">
        <v>4</v>
      </c>
      <c r="T2523" s="37">
        <v>1</v>
      </c>
      <c r="U2523" s="83">
        <v>1</v>
      </c>
      <c r="V2523" s="45">
        <f>SUMIF(ResumenCotizacion!$C:$C,E2523,ResumenCotizacion!$P:$P)</f>
        <v>0</v>
      </c>
      <c r="W2523" s="75">
        <f>IF(H2523="USD",S2523*SolCotizacion!$J$18,S2523)</f>
        <v>16509.88</v>
      </c>
      <c r="X2523" s="3">
        <f>ROUND(W2523/(1-VLOOKUP("Total porcentaje:",ResumenCotizacion!$F:$H,3,0)),2)</f>
        <v>16509.88</v>
      </c>
      <c r="Y2523" s="3">
        <f t="shared" si="126"/>
        <v>0</v>
      </c>
    </row>
    <row r="2524" spans="1:25" ht="14.25" x14ac:dyDescent="0.2">
      <c r="A2524" s="18" t="str">
        <f t="shared" si="124"/>
        <v>Catalogo principalOPEN VALUE - CSP GOBIERNOCFQ7TTC0LH1P-0001</v>
      </c>
      <c r="B2524" s="18" t="str">
        <f t="shared" si="125"/>
        <v>CFQ7TTC0LH1P-0001OPEN VALUE - CSP GOBIERNO</v>
      </c>
      <c r="C2524"/>
      <c r="D2524" t="s">
        <v>122</v>
      </c>
      <c r="E2524" t="s">
        <v>4311</v>
      </c>
      <c r="F2524" s="37" t="s">
        <v>17</v>
      </c>
      <c r="G2524" s="18" t="s">
        <v>122</v>
      </c>
      <c r="H2524" s="18" t="s">
        <v>125</v>
      </c>
      <c r="I2524" s="37" t="s">
        <v>75</v>
      </c>
      <c r="J2524" t="s">
        <v>4312</v>
      </c>
      <c r="K2524" t="s">
        <v>28</v>
      </c>
      <c r="L2524" t="s">
        <v>90</v>
      </c>
      <c r="M2524" t="s">
        <v>74</v>
      </c>
      <c r="N2524" s="37" t="s">
        <v>75</v>
      </c>
      <c r="O2524" s="37" t="s">
        <v>75</v>
      </c>
      <c r="P2524" s="37" t="s">
        <v>75</v>
      </c>
      <c r="Q2524" t="s">
        <v>4311</v>
      </c>
      <c r="R2524" t="s">
        <v>76</v>
      </c>
      <c r="S2524" s="42">
        <v>8</v>
      </c>
      <c r="T2524" s="37">
        <v>1</v>
      </c>
      <c r="U2524" s="83">
        <v>1</v>
      </c>
      <c r="V2524" s="45">
        <f>SUMIF(ResumenCotizacion!$C:$C,E2524,ResumenCotizacion!$P:$P)</f>
        <v>0</v>
      </c>
      <c r="W2524" s="75">
        <f>IF(H2524="USD",S2524*SolCotizacion!$J$18,S2524)</f>
        <v>33019.760000000002</v>
      </c>
      <c r="X2524" s="3">
        <f>ROUND(W2524/(1-VLOOKUP("Total porcentaje:",ResumenCotizacion!$F:$H,3,0)),2)</f>
        <v>33019.760000000002</v>
      </c>
      <c r="Y2524" s="3">
        <f t="shared" si="126"/>
        <v>0</v>
      </c>
    </row>
    <row r="2525" spans="1:25" ht="14.25" x14ac:dyDescent="0.2">
      <c r="A2525" s="18" t="str">
        <f t="shared" si="124"/>
        <v>Catalogo principalOPEN VALUE - CSP GOBIERNOCFQ7TTC0LH0J-0001</v>
      </c>
      <c r="B2525" s="18" t="str">
        <f t="shared" si="125"/>
        <v>CFQ7TTC0LH0J-0001OPEN VALUE - CSP GOBIERNO</v>
      </c>
      <c r="C2525"/>
      <c r="D2525" t="s">
        <v>122</v>
      </c>
      <c r="E2525" t="s">
        <v>4313</v>
      </c>
      <c r="F2525" s="37" t="s">
        <v>17</v>
      </c>
      <c r="G2525" s="18" t="s">
        <v>122</v>
      </c>
      <c r="H2525" s="18" t="s">
        <v>125</v>
      </c>
      <c r="I2525" s="37" t="s">
        <v>75</v>
      </c>
      <c r="J2525" t="s">
        <v>4314</v>
      </c>
      <c r="K2525" t="s">
        <v>28</v>
      </c>
      <c r="L2525" t="s">
        <v>90</v>
      </c>
      <c r="M2525" t="s">
        <v>74</v>
      </c>
      <c r="N2525" s="37" t="s">
        <v>75</v>
      </c>
      <c r="O2525" s="37" t="s">
        <v>75</v>
      </c>
      <c r="P2525" s="37" t="s">
        <v>75</v>
      </c>
      <c r="Q2525" t="s">
        <v>4313</v>
      </c>
      <c r="R2525" t="s">
        <v>76</v>
      </c>
      <c r="S2525" s="42">
        <v>3</v>
      </c>
      <c r="T2525" s="37">
        <v>1</v>
      </c>
      <c r="U2525" s="83">
        <v>1</v>
      </c>
      <c r="V2525" s="45">
        <f>SUMIF(ResumenCotizacion!$C:$C,E2525,ResumenCotizacion!$P:$P)</f>
        <v>0</v>
      </c>
      <c r="W2525" s="75">
        <f>IF(H2525="USD",S2525*SolCotizacion!$J$18,S2525)</f>
        <v>12382.41</v>
      </c>
      <c r="X2525" s="3">
        <f>ROUND(W2525/(1-VLOOKUP("Total porcentaje:",ResumenCotizacion!$F:$H,3,0)),2)</f>
        <v>12382.41</v>
      </c>
      <c r="Y2525" s="3">
        <f t="shared" si="126"/>
        <v>0</v>
      </c>
    </row>
    <row r="2526" spans="1:25" ht="14.25" x14ac:dyDescent="0.2">
      <c r="A2526" s="18" t="str">
        <f t="shared" si="124"/>
        <v>Catalogo principalOPEN VALUE - CSP GOBIERNOCFQ7TTC0LHQ5-0001</v>
      </c>
      <c r="B2526" s="18" t="str">
        <f t="shared" si="125"/>
        <v>CFQ7TTC0LHQ5-0001OPEN VALUE - CSP GOBIERNO</v>
      </c>
      <c r="C2526"/>
      <c r="D2526" t="s">
        <v>122</v>
      </c>
      <c r="E2526" t="s">
        <v>4315</v>
      </c>
      <c r="F2526" s="37" t="s">
        <v>17</v>
      </c>
      <c r="G2526" s="18" t="s">
        <v>122</v>
      </c>
      <c r="H2526" s="18" t="s">
        <v>125</v>
      </c>
      <c r="I2526" s="37" t="s">
        <v>75</v>
      </c>
      <c r="J2526" t="s">
        <v>4316</v>
      </c>
      <c r="K2526" t="s">
        <v>28</v>
      </c>
      <c r="L2526" t="s">
        <v>90</v>
      </c>
      <c r="M2526" t="s">
        <v>74</v>
      </c>
      <c r="N2526" s="37" t="s">
        <v>75</v>
      </c>
      <c r="O2526" s="37" t="s">
        <v>75</v>
      </c>
      <c r="P2526" s="37" t="s">
        <v>75</v>
      </c>
      <c r="Q2526" t="s">
        <v>4315</v>
      </c>
      <c r="R2526" t="s">
        <v>76</v>
      </c>
      <c r="S2526" s="42">
        <v>3</v>
      </c>
      <c r="T2526" s="37">
        <v>1</v>
      </c>
      <c r="U2526" s="83">
        <v>1</v>
      </c>
      <c r="V2526" s="45">
        <f>SUMIF(ResumenCotizacion!$C:$C,E2526,ResumenCotizacion!$P:$P)</f>
        <v>0</v>
      </c>
      <c r="W2526" s="75">
        <f>IF(H2526="USD",S2526*SolCotizacion!$J$18,S2526)</f>
        <v>12382.41</v>
      </c>
      <c r="X2526" s="3">
        <f>ROUND(W2526/(1-VLOOKUP("Total porcentaje:",ResumenCotizacion!$F:$H,3,0)),2)</f>
        <v>12382.41</v>
      </c>
      <c r="Y2526" s="3">
        <f t="shared" si="126"/>
        <v>0</v>
      </c>
    </row>
    <row r="2527" spans="1:25" ht="14.25" x14ac:dyDescent="0.2">
      <c r="A2527" s="18" t="str">
        <f t="shared" si="124"/>
        <v>Catalogo principalOPEN VALUE - CSP GOBIERNOCFQ7TTC0LH0L-0001</v>
      </c>
      <c r="B2527" s="18" t="str">
        <f t="shared" si="125"/>
        <v>CFQ7TTC0LH0L-0001OPEN VALUE - CSP GOBIERNO</v>
      </c>
      <c r="C2527"/>
      <c r="D2527" t="s">
        <v>122</v>
      </c>
      <c r="E2527" t="s">
        <v>4317</v>
      </c>
      <c r="F2527" s="37" t="s">
        <v>17</v>
      </c>
      <c r="G2527" s="18" t="s">
        <v>122</v>
      </c>
      <c r="H2527" s="18" t="s">
        <v>125</v>
      </c>
      <c r="I2527" s="37" t="s">
        <v>75</v>
      </c>
      <c r="J2527" t="s">
        <v>4318</v>
      </c>
      <c r="K2527" t="s">
        <v>28</v>
      </c>
      <c r="L2527" t="s">
        <v>90</v>
      </c>
      <c r="M2527" t="s">
        <v>74</v>
      </c>
      <c r="N2527" s="37" t="s">
        <v>75</v>
      </c>
      <c r="O2527" s="37" t="s">
        <v>75</v>
      </c>
      <c r="P2527" s="37" t="s">
        <v>75</v>
      </c>
      <c r="Q2527" t="s">
        <v>4317</v>
      </c>
      <c r="R2527" t="s">
        <v>76</v>
      </c>
      <c r="S2527" s="42">
        <v>2</v>
      </c>
      <c r="T2527" s="37">
        <v>1</v>
      </c>
      <c r="U2527" s="83">
        <v>1</v>
      </c>
      <c r="V2527" s="45">
        <f>SUMIF(ResumenCotizacion!$C:$C,E2527,ResumenCotizacion!$P:$P)</f>
        <v>0</v>
      </c>
      <c r="W2527" s="75">
        <f>IF(H2527="USD",S2527*SolCotizacion!$J$18,S2527)</f>
        <v>8254.94</v>
      </c>
      <c r="X2527" s="3">
        <f>ROUND(W2527/(1-VLOOKUP("Total porcentaje:",ResumenCotizacion!$F:$H,3,0)),2)</f>
        <v>8254.94</v>
      </c>
      <c r="Y2527" s="3">
        <f t="shared" si="126"/>
        <v>0</v>
      </c>
    </row>
    <row r="2528" spans="1:25" ht="14.25" x14ac:dyDescent="0.2">
      <c r="A2528" s="18" t="str">
        <f t="shared" si="124"/>
        <v>Catalogo principalOPEN VALUE - CSP GOBIERNOCFQ7TTC0LGZM-0001</v>
      </c>
      <c r="B2528" s="18" t="str">
        <f t="shared" si="125"/>
        <v>CFQ7TTC0LGZM-0001OPEN VALUE - CSP GOBIERNO</v>
      </c>
      <c r="C2528"/>
      <c r="D2528" t="s">
        <v>122</v>
      </c>
      <c r="E2528" t="s">
        <v>4319</v>
      </c>
      <c r="F2528" s="37" t="s">
        <v>17</v>
      </c>
      <c r="G2528" s="18" t="s">
        <v>122</v>
      </c>
      <c r="H2528" s="18" t="s">
        <v>125</v>
      </c>
      <c r="I2528" s="37" t="s">
        <v>75</v>
      </c>
      <c r="J2528" t="s">
        <v>4320</v>
      </c>
      <c r="K2528" t="s">
        <v>28</v>
      </c>
      <c r="L2528" t="s">
        <v>90</v>
      </c>
      <c r="M2528" t="s">
        <v>74</v>
      </c>
      <c r="N2528" s="37" t="s">
        <v>75</v>
      </c>
      <c r="O2528" s="37" t="s">
        <v>75</v>
      </c>
      <c r="P2528" s="37" t="s">
        <v>75</v>
      </c>
      <c r="Q2528" t="s">
        <v>4319</v>
      </c>
      <c r="R2528" t="s">
        <v>76</v>
      </c>
      <c r="S2528" s="42">
        <v>1</v>
      </c>
      <c r="T2528" s="37">
        <v>1</v>
      </c>
      <c r="U2528" s="83">
        <v>1</v>
      </c>
      <c r="V2528" s="45">
        <f>SUMIF(ResumenCotizacion!$C:$C,E2528,ResumenCotizacion!$P:$P)</f>
        <v>0</v>
      </c>
      <c r="W2528" s="75">
        <f>IF(H2528="USD",S2528*SolCotizacion!$J$18,S2528)</f>
        <v>4127.47</v>
      </c>
      <c r="X2528" s="3">
        <f>ROUND(W2528/(1-VLOOKUP("Total porcentaje:",ResumenCotizacion!$F:$H,3,0)),2)</f>
        <v>4127.47</v>
      </c>
      <c r="Y2528" s="3">
        <f t="shared" si="126"/>
        <v>0</v>
      </c>
    </row>
    <row r="2529" spans="1:25" ht="14.25" x14ac:dyDescent="0.2">
      <c r="A2529" s="18" t="str">
        <f t="shared" si="124"/>
        <v>Catalogo principalOPEN VALUE - CSP GOBIERNOCFQ7TTC0HDJX-0001</v>
      </c>
      <c r="B2529" s="18" t="str">
        <f t="shared" si="125"/>
        <v>CFQ7TTC0HDJX-0001OPEN VALUE - CSP GOBIERNO</v>
      </c>
      <c r="C2529"/>
      <c r="D2529" t="s">
        <v>122</v>
      </c>
      <c r="E2529" t="s">
        <v>4321</v>
      </c>
      <c r="F2529" s="37" t="s">
        <v>17</v>
      </c>
      <c r="G2529" s="18" t="s">
        <v>122</v>
      </c>
      <c r="H2529" s="18" t="s">
        <v>125</v>
      </c>
      <c r="I2529" s="37" t="s">
        <v>75</v>
      </c>
      <c r="J2529" t="s">
        <v>4322</v>
      </c>
      <c r="K2529" t="s">
        <v>28</v>
      </c>
      <c r="L2529" t="s">
        <v>90</v>
      </c>
      <c r="M2529" t="s">
        <v>74</v>
      </c>
      <c r="N2529" s="37" t="s">
        <v>75</v>
      </c>
      <c r="O2529" s="37" t="s">
        <v>75</v>
      </c>
      <c r="P2529" s="37" t="s">
        <v>75</v>
      </c>
      <c r="Q2529" t="s">
        <v>4321</v>
      </c>
      <c r="R2529" t="s">
        <v>76</v>
      </c>
      <c r="S2529" s="42">
        <v>1000</v>
      </c>
      <c r="T2529" s="37">
        <v>1</v>
      </c>
      <c r="U2529" s="83">
        <v>1</v>
      </c>
      <c r="V2529" s="45">
        <f>SUMIF(ResumenCotizacion!$C:$C,E2529,ResumenCotizacion!$P:$P)</f>
        <v>0</v>
      </c>
      <c r="W2529" s="75">
        <f>IF(H2529="USD",S2529*SolCotizacion!$J$18,S2529)</f>
        <v>4127470.0000000005</v>
      </c>
      <c r="X2529" s="3">
        <f>ROUND(W2529/(1-VLOOKUP("Total porcentaje:",ResumenCotizacion!$F:$H,3,0)),2)</f>
        <v>4127470</v>
      </c>
      <c r="Y2529" s="3">
        <f t="shared" si="126"/>
        <v>0</v>
      </c>
    </row>
    <row r="2530" spans="1:25" ht="14.25" x14ac:dyDescent="0.2">
      <c r="A2530" s="18" t="str">
        <f t="shared" si="124"/>
        <v>Catalogo principalOPEN VALUE - CSP GOBIERNOCFQ7TTC0HD4F-0002</v>
      </c>
      <c r="B2530" s="18" t="str">
        <f t="shared" si="125"/>
        <v>CFQ7TTC0HD4F-0002OPEN VALUE - CSP GOBIERNO</v>
      </c>
      <c r="C2530"/>
      <c r="D2530" t="s">
        <v>122</v>
      </c>
      <c r="E2530" t="s">
        <v>4323</v>
      </c>
      <c r="F2530" s="37" t="s">
        <v>17</v>
      </c>
      <c r="G2530" s="18" t="s">
        <v>122</v>
      </c>
      <c r="H2530" s="18" t="s">
        <v>125</v>
      </c>
      <c r="I2530" s="37" t="s">
        <v>75</v>
      </c>
      <c r="J2530" t="s">
        <v>4324</v>
      </c>
      <c r="K2530" t="s">
        <v>28</v>
      </c>
      <c r="L2530" t="s">
        <v>90</v>
      </c>
      <c r="M2530" t="s">
        <v>74</v>
      </c>
      <c r="N2530" s="37" t="s">
        <v>75</v>
      </c>
      <c r="O2530" s="37" t="s">
        <v>75</v>
      </c>
      <c r="P2530" s="37" t="s">
        <v>75</v>
      </c>
      <c r="Q2530" t="s">
        <v>4323</v>
      </c>
      <c r="R2530" t="s">
        <v>76</v>
      </c>
      <c r="S2530" s="42">
        <v>250</v>
      </c>
      <c r="T2530" s="37">
        <v>1</v>
      </c>
      <c r="U2530" s="83">
        <v>1</v>
      </c>
      <c r="V2530" s="45">
        <f>SUMIF(ResumenCotizacion!$C:$C,E2530,ResumenCotizacion!$P:$P)</f>
        <v>0</v>
      </c>
      <c r="W2530" s="75">
        <f>IF(H2530="USD",S2530*SolCotizacion!$J$18,S2530)</f>
        <v>1031867.5000000001</v>
      </c>
      <c r="X2530" s="3">
        <f>ROUND(W2530/(1-VLOOKUP("Total porcentaje:",ResumenCotizacion!$F:$H,3,0)),2)</f>
        <v>1031867.5</v>
      </c>
      <c r="Y2530" s="3">
        <f t="shared" si="126"/>
        <v>0</v>
      </c>
    </row>
    <row r="2531" spans="1:25" ht="14.25" x14ac:dyDescent="0.2">
      <c r="A2531" s="18" t="str">
        <f t="shared" si="124"/>
        <v>Catalogo principalOPEN VALUE - CSP GOBIERNOCFQ7TTC0HD4F-0001</v>
      </c>
      <c r="B2531" s="18" t="str">
        <f t="shared" si="125"/>
        <v>CFQ7TTC0HD4F-0001OPEN VALUE - CSP GOBIERNO</v>
      </c>
      <c r="C2531"/>
      <c r="D2531" t="s">
        <v>122</v>
      </c>
      <c r="E2531" t="s">
        <v>4325</v>
      </c>
      <c r="F2531" s="37" t="s">
        <v>17</v>
      </c>
      <c r="G2531" s="18" t="s">
        <v>122</v>
      </c>
      <c r="H2531" s="18" t="s">
        <v>125</v>
      </c>
      <c r="I2531" s="37" t="s">
        <v>75</v>
      </c>
      <c r="J2531" t="s">
        <v>4326</v>
      </c>
      <c r="K2531" t="s">
        <v>28</v>
      </c>
      <c r="L2531" t="s">
        <v>90</v>
      </c>
      <c r="M2531" t="s">
        <v>74</v>
      </c>
      <c r="N2531" s="37" t="s">
        <v>75</v>
      </c>
      <c r="O2531" s="37" t="s">
        <v>75</v>
      </c>
      <c r="P2531" s="37" t="s">
        <v>75</v>
      </c>
      <c r="Q2531" t="s">
        <v>4325</v>
      </c>
      <c r="R2531" t="s">
        <v>76</v>
      </c>
      <c r="S2531" s="42">
        <v>1500</v>
      </c>
      <c r="T2531" s="37">
        <v>1</v>
      </c>
      <c r="U2531" s="83">
        <v>1</v>
      </c>
      <c r="V2531" s="45">
        <f>SUMIF(ResumenCotizacion!$C:$C,E2531,ResumenCotizacion!$P:$P)</f>
        <v>0</v>
      </c>
      <c r="W2531" s="75">
        <f>IF(H2531="USD",S2531*SolCotizacion!$J$18,S2531)</f>
        <v>6191205</v>
      </c>
      <c r="X2531" s="3">
        <f>ROUND(W2531/(1-VLOOKUP("Total porcentaje:",ResumenCotizacion!$F:$H,3,0)),2)</f>
        <v>6191205</v>
      </c>
      <c r="Y2531" s="3">
        <f t="shared" si="126"/>
        <v>0</v>
      </c>
    </row>
    <row r="2532" spans="1:25" ht="14.25" x14ac:dyDescent="0.2">
      <c r="A2532" s="18" t="str">
        <f t="shared" si="124"/>
        <v>Catalogo principalOPEN VALUE - CSP GOBIERNOCFQ7TTC0LH1G-0001</v>
      </c>
      <c r="B2532" s="18" t="str">
        <f t="shared" si="125"/>
        <v>CFQ7TTC0LH1G-0001OPEN VALUE - CSP GOBIERNO</v>
      </c>
      <c r="C2532"/>
      <c r="D2532" t="s">
        <v>122</v>
      </c>
      <c r="E2532" t="s">
        <v>4327</v>
      </c>
      <c r="F2532" s="37" t="s">
        <v>17</v>
      </c>
      <c r="G2532" s="18" t="s">
        <v>122</v>
      </c>
      <c r="H2532" s="18" t="s">
        <v>125</v>
      </c>
      <c r="I2532" s="37" t="s">
        <v>75</v>
      </c>
      <c r="J2532" t="s">
        <v>4328</v>
      </c>
      <c r="K2532" t="s">
        <v>28</v>
      </c>
      <c r="L2532" t="s">
        <v>90</v>
      </c>
      <c r="M2532" t="s">
        <v>74</v>
      </c>
      <c r="N2532" s="37" t="s">
        <v>75</v>
      </c>
      <c r="O2532" s="37" t="s">
        <v>75</v>
      </c>
      <c r="P2532" s="37" t="s">
        <v>75</v>
      </c>
      <c r="Q2532" t="s">
        <v>4327</v>
      </c>
      <c r="R2532" t="s">
        <v>76</v>
      </c>
      <c r="S2532" s="42">
        <v>8.2999999999999989</v>
      </c>
      <c r="T2532" s="37">
        <v>1</v>
      </c>
      <c r="U2532" s="83">
        <v>1</v>
      </c>
      <c r="V2532" s="45">
        <f>SUMIF(ResumenCotizacion!$C:$C,E2532,ResumenCotizacion!$P:$P)</f>
        <v>0</v>
      </c>
      <c r="W2532" s="75">
        <f>IF(H2532="USD",S2532*SolCotizacion!$J$18,S2532)</f>
        <v>34258.000999999997</v>
      </c>
      <c r="X2532" s="3">
        <f>ROUND(W2532/(1-VLOOKUP("Total porcentaje:",ResumenCotizacion!$F:$H,3,0)),2)</f>
        <v>34258</v>
      </c>
      <c r="Y2532" s="3">
        <f t="shared" si="126"/>
        <v>0</v>
      </c>
    </row>
    <row r="2533" spans="1:25" ht="14.25" x14ac:dyDescent="0.2">
      <c r="A2533" s="18" t="str">
        <f t="shared" si="124"/>
        <v>Catalogo principalOPEN VALUE - CSP GOBIERNOCFQ7TTC0LGZT-0001</v>
      </c>
      <c r="B2533" s="18" t="str">
        <f t="shared" si="125"/>
        <v>CFQ7TTC0LGZT-0001OPEN VALUE - CSP GOBIERNO</v>
      </c>
      <c r="C2533"/>
      <c r="D2533" t="s">
        <v>122</v>
      </c>
      <c r="E2533" t="s">
        <v>4329</v>
      </c>
      <c r="F2533" s="37" t="s">
        <v>17</v>
      </c>
      <c r="G2533" s="18" t="s">
        <v>122</v>
      </c>
      <c r="H2533" s="18" t="s">
        <v>125</v>
      </c>
      <c r="I2533" s="37" t="s">
        <v>75</v>
      </c>
      <c r="J2533" t="s">
        <v>4330</v>
      </c>
      <c r="K2533" t="s">
        <v>28</v>
      </c>
      <c r="L2533" t="s">
        <v>90</v>
      </c>
      <c r="M2533" t="s">
        <v>74</v>
      </c>
      <c r="N2533" s="37" t="s">
        <v>75</v>
      </c>
      <c r="O2533" s="37" t="s">
        <v>75</v>
      </c>
      <c r="P2533" s="37" t="s">
        <v>75</v>
      </c>
      <c r="Q2533" t="s">
        <v>4329</v>
      </c>
      <c r="R2533" t="s">
        <v>76</v>
      </c>
      <c r="S2533" s="42">
        <v>12</v>
      </c>
      <c r="T2533" s="37">
        <v>1</v>
      </c>
      <c r="U2533" s="83">
        <v>1</v>
      </c>
      <c r="V2533" s="45">
        <f>SUMIF(ResumenCotizacion!$C:$C,E2533,ResumenCotizacion!$P:$P)</f>
        <v>0</v>
      </c>
      <c r="W2533" s="75">
        <f>IF(H2533="USD",S2533*SolCotizacion!$J$18,S2533)</f>
        <v>49529.64</v>
      </c>
      <c r="X2533" s="3">
        <f>ROUND(W2533/(1-VLOOKUP("Total porcentaje:",ResumenCotizacion!$F:$H,3,0)),2)</f>
        <v>49529.64</v>
      </c>
      <c r="Y2533" s="3">
        <f t="shared" si="126"/>
        <v>0</v>
      </c>
    </row>
    <row r="2534" spans="1:25" ht="14.25" x14ac:dyDescent="0.2">
      <c r="A2534" s="18" t="str">
        <f t="shared" si="124"/>
        <v>Catalogo principalOPEN VALUE - CSP GOBIERNOCFQ7TTC0LHSL-0008</v>
      </c>
      <c r="B2534" s="18" t="str">
        <f t="shared" si="125"/>
        <v>CFQ7TTC0LHSL-0008OPEN VALUE - CSP GOBIERNO</v>
      </c>
      <c r="C2534"/>
      <c r="D2534" t="s">
        <v>122</v>
      </c>
      <c r="E2534" t="s">
        <v>4331</v>
      </c>
      <c r="F2534" s="37" t="s">
        <v>17</v>
      </c>
      <c r="G2534" s="18" t="s">
        <v>122</v>
      </c>
      <c r="H2534" s="18" t="s">
        <v>125</v>
      </c>
      <c r="I2534" s="37" t="s">
        <v>75</v>
      </c>
      <c r="J2534" t="s">
        <v>4332</v>
      </c>
      <c r="K2534" t="s">
        <v>28</v>
      </c>
      <c r="L2534" t="s">
        <v>90</v>
      </c>
      <c r="M2534" t="s">
        <v>74</v>
      </c>
      <c r="N2534" s="37" t="s">
        <v>75</v>
      </c>
      <c r="O2534" s="37" t="s">
        <v>75</v>
      </c>
      <c r="P2534" s="37" t="s">
        <v>75</v>
      </c>
      <c r="Q2534" t="s">
        <v>4331</v>
      </c>
      <c r="R2534" t="s">
        <v>76</v>
      </c>
      <c r="S2534" s="42">
        <v>0</v>
      </c>
      <c r="T2534" s="37">
        <v>1</v>
      </c>
      <c r="U2534" s="83">
        <v>1</v>
      </c>
      <c r="V2534" s="45">
        <f>SUMIF(ResumenCotizacion!$C:$C,E2534,ResumenCotizacion!$P:$P)</f>
        <v>0</v>
      </c>
      <c r="W2534" s="75">
        <f>IF(H2534="USD",S2534*SolCotizacion!$J$18,S2534)</f>
        <v>0</v>
      </c>
      <c r="X2534" s="3">
        <f>ROUND(W2534/(1-VLOOKUP("Total porcentaje:",ResumenCotizacion!$F:$H,3,0)),2)</f>
        <v>0</v>
      </c>
      <c r="Y2534" s="3">
        <f t="shared" si="126"/>
        <v>0</v>
      </c>
    </row>
    <row r="2535" spans="1:25" ht="14.25" x14ac:dyDescent="0.2">
      <c r="A2535" s="18" t="str">
        <f t="shared" si="124"/>
        <v>Catalogo principalOPEN VALUE - CSP GOBIERNOCFQ7TTC0LHSL-0002</v>
      </c>
      <c r="B2535" s="18" t="str">
        <f t="shared" si="125"/>
        <v>CFQ7TTC0LHSL-0002OPEN VALUE - CSP GOBIERNO</v>
      </c>
      <c r="C2535"/>
      <c r="D2535" t="s">
        <v>122</v>
      </c>
      <c r="E2535" t="s">
        <v>4333</v>
      </c>
      <c r="F2535" s="37" t="s">
        <v>17</v>
      </c>
      <c r="G2535" s="18" t="s">
        <v>122</v>
      </c>
      <c r="H2535" s="18" t="s">
        <v>125</v>
      </c>
      <c r="I2535" s="37" t="s">
        <v>75</v>
      </c>
      <c r="J2535" t="s">
        <v>4334</v>
      </c>
      <c r="K2535" t="s">
        <v>28</v>
      </c>
      <c r="L2535" t="s">
        <v>90</v>
      </c>
      <c r="M2535" t="s">
        <v>74</v>
      </c>
      <c r="N2535" s="37" t="s">
        <v>75</v>
      </c>
      <c r="O2535" s="37" t="s">
        <v>75</v>
      </c>
      <c r="P2535" s="37" t="s">
        <v>75</v>
      </c>
      <c r="Q2535" t="s">
        <v>4333</v>
      </c>
      <c r="R2535" t="s">
        <v>76</v>
      </c>
      <c r="S2535" s="42">
        <v>4</v>
      </c>
      <c r="T2535" s="37">
        <v>1</v>
      </c>
      <c r="U2535" s="83">
        <v>1</v>
      </c>
      <c r="V2535" s="45">
        <f>SUMIF(ResumenCotizacion!$C:$C,E2535,ResumenCotizacion!$P:$P)</f>
        <v>0</v>
      </c>
      <c r="W2535" s="75">
        <f>IF(H2535="USD",S2535*SolCotizacion!$J$18,S2535)</f>
        <v>16509.88</v>
      </c>
      <c r="X2535" s="3">
        <f>ROUND(W2535/(1-VLOOKUP("Total porcentaje:",ResumenCotizacion!$F:$H,3,0)),2)</f>
        <v>16509.88</v>
      </c>
      <c r="Y2535" s="3">
        <f t="shared" si="126"/>
        <v>0</v>
      </c>
    </row>
    <row r="2536" spans="1:25" ht="14.25" x14ac:dyDescent="0.2">
      <c r="A2536" s="18" t="str">
        <f t="shared" si="124"/>
        <v>Catalogo principalOPEN VALUE - CSP GOBIERNOCFQ7TTC0LHSL-0001</v>
      </c>
      <c r="B2536" s="18" t="str">
        <f t="shared" si="125"/>
        <v>CFQ7TTC0LHSL-0001OPEN VALUE - CSP GOBIERNO</v>
      </c>
      <c r="C2536"/>
      <c r="D2536" t="s">
        <v>122</v>
      </c>
      <c r="E2536" t="s">
        <v>4335</v>
      </c>
      <c r="F2536" s="37" t="s">
        <v>17</v>
      </c>
      <c r="G2536" s="18" t="s">
        <v>122</v>
      </c>
      <c r="H2536" s="18" t="s">
        <v>125</v>
      </c>
      <c r="I2536" s="37" t="s">
        <v>75</v>
      </c>
      <c r="J2536" t="s">
        <v>4336</v>
      </c>
      <c r="K2536" t="s">
        <v>28</v>
      </c>
      <c r="L2536" t="s">
        <v>90</v>
      </c>
      <c r="M2536" t="s">
        <v>74</v>
      </c>
      <c r="N2536" s="37" t="s">
        <v>75</v>
      </c>
      <c r="O2536" s="37" t="s">
        <v>75</v>
      </c>
      <c r="P2536" s="37" t="s">
        <v>75</v>
      </c>
      <c r="Q2536" t="s">
        <v>4335</v>
      </c>
      <c r="R2536" t="s">
        <v>76</v>
      </c>
      <c r="S2536" s="42">
        <v>2.5</v>
      </c>
      <c r="T2536" s="37">
        <v>1</v>
      </c>
      <c r="U2536" s="83">
        <v>1</v>
      </c>
      <c r="V2536" s="45">
        <f>SUMIF(ResumenCotizacion!$C:$C,E2536,ResumenCotizacion!$P:$P)</f>
        <v>0</v>
      </c>
      <c r="W2536" s="75">
        <f>IF(H2536="USD",S2536*SolCotizacion!$J$18,S2536)</f>
        <v>10318.675000000001</v>
      </c>
      <c r="X2536" s="3">
        <f>ROUND(W2536/(1-VLOOKUP("Total porcentaje:",ResumenCotizacion!$F:$H,3,0)),2)</f>
        <v>10318.68</v>
      </c>
      <c r="Y2536" s="3">
        <f t="shared" si="126"/>
        <v>0</v>
      </c>
    </row>
    <row r="2537" spans="1:25" ht="14.25" x14ac:dyDescent="0.2">
      <c r="A2537" s="18" t="str">
        <f t="shared" si="124"/>
        <v>Catalogo principalOPEN VALUE - CSP GOBIERNOCFQ7TTC0LH18-0001</v>
      </c>
      <c r="B2537" s="18" t="str">
        <f t="shared" si="125"/>
        <v>CFQ7TTC0LH18-0001OPEN VALUE - CSP GOBIERNO</v>
      </c>
      <c r="C2537"/>
      <c r="D2537" t="s">
        <v>122</v>
      </c>
      <c r="E2537" t="s">
        <v>4337</v>
      </c>
      <c r="F2537" s="37" t="s">
        <v>17</v>
      </c>
      <c r="G2537" s="18" t="s">
        <v>122</v>
      </c>
      <c r="H2537" s="18" t="s">
        <v>125</v>
      </c>
      <c r="I2537" s="37" t="s">
        <v>75</v>
      </c>
      <c r="J2537" t="s">
        <v>4338</v>
      </c>
      <c r="K2537" t="s">
        <v>28</v>
      </c>
      <c r="L2537" t="s">
        <v>90</v>
      </c>
      <c r="M2537" t="s">
        <v>74</v>
      </c>
      <c r="N2537" s="37" t="s">
        <v>75</v>
      </c>
      <c r="O2537" s="37" t="s">
        <v>75</v>
      </c>
      <c r="P2537" s="37" t="s">
        <v>75</v>
      </c>
      <c r="Q2537" t="s">
        <v>4337</v>
      </c>
      <c r="R2537" t="s">
        <v>76</v>
      </c>
      <c r="S2537" s="42">
        <v>6</v>
      </c>
      <c r="T2537" s="37">
        <v>1</v>
      </c>
      <c r="U2537" s="83">
        <v>1</v>
      </c>
      <c r="V2537" s="45">
        <f>SUMIF(ResumenCotizacion!$C:$C,E2537,ResumenCotizacion!$P:$P)</f>
        <v>0</v>
      </c>
      <c r="W2537" s="75">
        <f>IF(H2537="USD",S2537*SolCotizacion!$J$18,S2537)</f>
        <v>24764.82</v>
      </c>
      <c r="X2537" s="3">
        <f>ROUND(W2537/(1-VLOOKUP("Total porcentaje:",ResumenCotizacion!$F:$H,3,0)),2)</f>
        <v>24764.82</v>
      </c>
      <c r="Y2537" s="3">
        <f t="shared" si="126"/>
        <v>0</v>
      </c>
    </row>
    <row r="2538" spans="1:25" ht="14.25" x14ac:dyDescent="0.2">
      <c r="A2538" s="18" t="str">
        <f t="shared" si="124"/>
        <v>Catalogo principalOPEN VALUE - CSP GOBIERNOCFQ7TTC0LCHC-0002</v>
      </c>
      <c r="B2538" s="18" t="str">
        <f t="shared" si="125"/>
        <v>CFQ7TTC0LCHC-0002OPEN VALUE - CSP GOBIERNO</v>
      </c>
      <c r="C2538"/>
      <c r="D2538" t="s">
        <v>122</v>
      </c>
      <c r="E2538" t="s">
        <v>4339</v>
      </c>
      <c r="F2538" s="37" t="s">
        <v>17</v>
      </c>
      <c r="G2538" s="18" t="s">
        <v>122</v>
      </c>
      <c r="H2538" s="18" t="s">
        <v>125</v>
      </c>
      <c r="I2538" s="37" t="s">
        <v>75</v>
      </c>
      <c r="J2538" t="s">
        <v>4340</v>
      </c>
      <c r="K2538" t="s">
        <v>28</v>
      </c>
      <c r="L2538" t="s">
        <v>90</v>
      </c>
      <c r="M2538" t="s">
        <v>74</v>
      </c>
      <c r="N2538" s="37" t="s">
        <v>75</v>
      </c>
      <c r="O2538" s="37" t="s">
        <v>75</v>
      </c>
      <c r="P2538" s="37" t="s">
        <v>75</v>
      </c>
      <c r="Q2538" t="s">
        <v>4339</v>
      </c>
      <c r="R2538" t="s">
        <v>76</v>
      </c>
      <c r="S2538" s="42">
        <v>22</v>
      </c>
      <c r="T2538" s="37">
        <v>1</v>
      </c>
      <c r="U2538" s="83">
        <v>1</v>
      </c>
      <c r="V2538" s="45">
        <f>SUMIF(ResumenCotizacion!$C:$C,E2538,ResumenCotizacion!$P:$P)</f>
        <v>0</v>
      </c>
      <c r="W2538" s="75">
        <f>IF(H2538="USD",S2538*SolCotizacion!$J$18,S2538)</f>
        <v>90804.340000000011</v>
      </c>
      <c r="X2538" s="3">
        <f>ROUND(W2538/(1-VLOOKUP("Total porcentaje:",ResumenCotizacion!$F:$H,3,0)),2)</f>
        <v>90804.34</v>
      </c>
      <c r="Y2538" s="3">
        <f t="shared" si="126"/>
        <v>0</v>
      </c>
    </row>
    <row r="2539" spans="1:25" ht="14.25" x14ac:dyDescent="0.2">
      <c r="A2539" s="18" t="str">
        <f t="shared" si="124"/>
        <v>Catalogo principalOPEN VALUE - CSP GOBIERNOCFQ7TTC0LDPB-0001</v>
      </c>
      <c r="B2539" s="18" t="str">
        <f t="shared" si="125"/>
        <v>CFQ7TTC0LDPB-0001OPEN VALUE - CSP GOBIERNO</v>
      </c>
      <c r="C2539"/>
      <c r="D2539" t="s">
        <v>122</v>
      </c>
      <c r="E2539" t="s">
        <v>4341</v>
      </c>
      <c r="F2539" s="37" t="s">
        <v>17</v>
      </c>
      <c r="G2539" s="18" t="s">
        <v>122</v>
      </c>
      <c r="H2539" s="18" t="s">
        <v>125</v>
      </c>
      <c r="I2539" s="37" t="s">
        <v>75</v>
      </c>
      <c r="J2539" t="s">
        <v>4342</v>
      </c>
      <c r="K2539" t="s">
        <v>28</v>
      </c>
      <c r="L2539" t="s">
        <v>90</v>
      </c>
      <c r="M2539" t="s">
        <v>74</v>
      </c>
      <c r="N2539" s="37" t="s">
        <v>75</v>
      </c>
      <c r="O2539" s="37" t="s">
        <v>75</v>
      </c>
      <c r="P2539" s="37" t="s">
        <v>75</v>
      </c>
      <c r="Q2539" t="s">
        <v>4341</v>
      </c>
      <c r="R2539" t="s">
        <v>76</v>
      </c>
      <c r="S2539" s="42">
        <v>12.5</v>
      </c>
      <c r="T2539" s="37">
        <v>1</v>
      </c>
      <c r="U2539" s="83">
        <v>1</v>
      </c>
      <c r="V2539" s="45">
        <f>SUMIF(ResumenCotizacion!$C:$C,E2539,ResumenCotizacion!$P:$P)</f>
        <v>0</v>
      </c>
      <c r="W2539" s="75">
        <f>IF(H2539="USD",S2539*SolCotizacion!$J$18,S2539)</f>
        <v>51593.375</v>
      </c>
      <c r="X2539" s="3">
        <f>ROUND(W2539/(1-VLOOKUP("Total porcentaje:",ResumenCotizacion!$F:$H,3,0)),2)</f>
        <v>51593.38</v>
      </c>
      <c r="Y2539" s="3">
        <f t="shared" si="126"/>
        <v>0</v>
      </c>
    </row>
    <row r="2540" spans="1:25" ht="14.25" x14ac:dyDescent="0.2">
      <c r="A2540" s="18" t="str">
        <f t="shared" si="124"/>
        <v>Catalogo principalOPEN VALUE - CSP GOBIERNOCFQ7TTC0LHXT-0001</v>
      </c>
      <c r="B2540" s="18" t="str">
        <f t="shared" si="125"/>
        <v>CFQ7TTC0LHXT-0001OPEN VALUE - CSP GOBIERNO</v>
      </c>
      <c r="C2540"/>
      <c r="D2540" t="s">
        <v>122</v>
      </c>
      <c r="E2540" t="s">
        <v>4343</v>
      </c>
      <c r="F2540" s="37" t="s">
        <v>17</v>
      </c>
      <c r="G2540" s="18" t="s">
        <v>122</v>
      </c>
      <c r="H2540" s="18" t="s">
        <v>125</v>
      </c>
      <c r="I2540" s="37" t="s">
        <v>75</v>
      </c>
      <c r="J2540" t="s">
        <v>4344</v>
      </c>
      <c r="K2540" t="s">
        <v>28</v>
      </c>
      <c r="L2540" t="s">
        <v>90</v>
      </c>
      <c r="M2540" t="s">
        <v>74</v>
      </c>
      <c r="N2540" s="37" t="s">
        <v>75</v>
      </c>
      <c r="O2540" s="37" t="s">
        <v>75</v>
      </c>
      <c r="P2540" s="37" t="s">
        <v>75</v>
      </c>
      <c r="Q2540" t="s">
        <v>4343</v>
      </c>
      <c r="R2540" t="s">
        <v>76</v>
      </c>
      <c r="S2540" s="42">
        <v>24</v>
      </c>
      <c r="T2540" s="37">
        <v>1</v>
      </c>
      <c r="U2540" s="83">
        <v>1</v>
      </c>
      <c r="V2540" s="45">
        <f>SUMIF(ResumenCotizacion!$C:$C,E2540,ResumenCotizacion!$P:$P)</f>
        <v>0</v>
      </c>
      <c r="W2540" s="75">
        <f>IF(H2540="USD",S2540*SolCotizacion!$J$18,S2540)</f>
        <v>99059.28</v>
      </c>
      <c r="X2540" s="3">
        <f>ROUND(W2540/(1-VLOOKUP("Total porcentaje:",ResumenCotizacion!$F:$H,3,0)),2)</f>
        <v>99059.28</v>
      </c>
      <c r="Y2540" s="3">
        <f t="shared" si="126"/>
        <v>0</v>
      </c>
    </row>
    <row r="2541" spans="1:25" ht="14.25" x14ac:dyDescent="0.2">
      <c r="A2541" s="18" t="str">
        <f t="shared" si="124"/>
        <v>Catalogo principalOPEN VALUE - CSP GOBIERNOCFQ7TTC0LHXJ-0003</v>
      </c>
      <c r="B2541" s="18" t="str">
        <f t="shared" si="125"/>
        <v>CFQ7TTC0LHXJ-0003OPEN VALUE - CSP GOBIERNO</v>
      </c>
      <c r="C2541"/>
      <c r="D2541" t="s">
        <v>122</v>
      </c>
      <c r="E2541" t="s">
        <v>4345</v>
      </c>
      <c r="F2541" s="37" t="s">
        <v>17</v>
      </c>
      <c r="G2541" s="18" t="s">
        <v>122</v>
      </c>
      <c r="H2541" s="18" t="s">
        <v>125</v>
      </c>
      <c r="I2541" s="37" t="s">
        <v>75</v>
      </c>
      <c r="J2541" t="s">
        <v>4346</v>
      </c>
      <c r="K2541" t="s">
        <v>28</v>
      </c>
      <c r="L2541" t="s">
        <v>90</v>
      </c>
      <c r="M2541" t="s">
        <v>74</v>
      </c>
      <c r="N2541" s="37" t="s">
        <v>75</v>
      </c>
      <c r="O2541" s="37" t="s">
        <v>75</v>
      </c>
      <c r="P2541" s="37" t="s">
        <v>75</v>
      </c>
      <c r="Q2541" t="s">
        <v>4345</v>
      </c>
      <c r="R2541" t="s">
        <v>76</v>
      </c>
      <c r="S2541" s="42">
        <v>6</v>
      </c>
      <c r="T2541" s="37">
        <v>1</v>
      </c>
      <c r="U2541" s="83">
        <v>1</v>
      </c>
      <c r="V2541" s="45">
        <f>SUMIF(ResumenCotizacion!$C:$C,E2541,ResumenCotizacion!$P:$P)</f>
        <v>0</v>
      </c>
      <c r="W2541" s="75">
        <f>IF(H2541="USD",S2541*SolCotizacion!$J$18,S2541)</f>
        <v>24764.82</v>
      </c>
      <c r="X2541" s="3">
        <f>ROUND(W2541/(1-VLOOKUP("Total porcentaje:",ResumenCotizacion!$F:$H,3,0)),2)</f>
        <v>24764.82</v>
      </c>
      <c r="Y2541" s="3">
        <f t="shared" si="126"/>
        <v>0</v>
      </c>
    </row>
    <row r="2542" spans="1:25" ht="14.25" x14ac:dyDescent="0.2">
      <c r="A2542" s="18" t="str">
        <f t="shared" si="124"/>
        <v>Catalogo principalOPEN VALUE - CSP GOBIERNOCFQ7TTC0LHXJ-0001</v>
      </c>
      <c r="B2542" s="18" t="str">
        <f t="shared" si="125"/>
        <v>CFQ7TTC0LHXJ-0001OPEN VALUE - CSP GOBIERNO</v>
      </c>
      <c r="C2542"/>
      <c r="D2542" t="s">
        <v>122</v>
      </c>
      <c r="E2542" t="s">
        <v>4347</v>
      </c>
      <c r="F2542" s="37" t="s">
        <v>17</v>
      </c>
      <c r="G2542" s="18" t="s">
        <v>122</v>
      </c>
      <c r="H2542" s="18" t="s">
        <v>125</v>
      </c>
      <c r="I2542" s="37" t="s">
        <v>75</v>
      </c>
      <c r="J2542" t="s">
        <v>4348</v>
      </c>
      <c r="K2542" t="s">
        <v>28</v>
      </c>
      <c r="L2542" t="s">
        <v>90</v>
      </c>
      <c r="M2542" t="s">
        <v>74</v>
      </c>
      <c r="N2542" s="37" t="s">
        <v>75</v>
      </c>
      <c r="O2542" s="37" t="s">
        <v>75</v>
      </c>
      <c r="P2542" s="37" t="s">
        <v>75</v>
      </c>
      <c r="Q2542" t="s">
        <v>4347</v>
      </c>
      <c r="R2542" t="s">
        <v>76</v>
      </c>
      <c r="S2542" s="42">
        <v>12</v>
      </c>
      <c r="T2542" s="37">
        <v>1</v>
      </c>
      <c r="U2542" s="83">
        <v>1</v>
      </c>
      <c r="V2542" s="45">
        <f>SUMIF(ResumenCotizacion!$C:$C,E2542,ResumenCotizacion!$P:$P)</f>
        <v>0</v>
      </c>
      <c r="W2542" s="75">
        <f>IF(H2542="USD",S2542*SolCotizacion!$J$18,S2542)</f>
        <v>49529.64</v>
      </c>
      <c r="X2542" s="3">
        <f>ROUND(W2542/(1-VLOOKUP("Total porcentaje:",ResumenCotizacion!$F:$H,3,0)),2)</f>
        <v>49529.64</v>
      </c>
      <c r="Y2542" s="3">
        <f t="shared" si="126"/>
        <v>0</v>
      </c>
    </row>
    <row r="2543" spans="1:25" ht="14.25" x14ac:dyDescent="0.2">
      <c r="A2543" s="18" t="str">
        <f t="shared" si="124"/>
        <v>Catalogo principalOPEN VALUE - CSP GOBIERNOCFQ7TTC0LFLX-0003</v>
      </c>
      <c r="B2543" s="18" t="str">
        <f t="shared" si="125"/>
        <v>CFQ7TTC0LFLX-0003OPEN VALUE - CSP GOBIERNO</v>
      </c>
      <c r="C2543"/>
      <c r="D2543" t="s">
        <v>122</v>
      </c>
      <c r="E2543" t="s">
        <v>4349</v>
      </c>
      <c r="F2543" s="37" t="s">
        <v>17</v>
      </c>
      <c r="G2543" s="18" t="s">
        <v>122</v>
      </c>
      <c r="H2543" s="18" t="s">
        <v>125</v>
      </c>
      <c r="I2543" s="37" t="s">
        <v>75</v>
      </c>
      <c r="J2543" t="s">
        <v>4350</v>
      </c>
      <c r="K2543" t="s">
        <v>28</v>
      </c>
      <c r="L2543" t="s">
        <v>90</v>
      </c>
      <c r="M2543" t="s">
        <v>74</v>
      </c>
      <c r="N2543" s="37" t="s">
        <v>75</v>
      </c>
      <c r="O2543" s="37" t="s">
        <v>75</v>
      </c>
      <c r="P2543" s="37" t="s">
        <v>75</v>
      </c>
      <c r="Q2543" t="s">
        <v>4349</v>
      </c>
      <c r="R2543" t="s">
        <v>76</v>
      </c>
      <c r="S2543" s="42">
        <v>36</v>
      </c>
      <c r="T2543" s="37">
        <v>1</v>
      </c>
      <c r="U2543" s="83">
        <v>1</v>
      </c>
      <c r="V2543" s="45">
        <f>SUMIF(ResumenCotizacion!$C:$C,E2543,ResumenCotizacion!$P:$P)</f>
        <v>0</v>
      </c>
      <c r="W2543" s="75">
        <f>IF(H2543="USD",S2543*SolCotizacion!$J$18,S2543)</f>
        <v>148588.92000000001</v>
      </c>
      <c r="X2543" s="3">
        <f>ROUND(W2543/(1-VLOOKUP("Total porcentaje:",ResumenCotizacion!$F:$H,3,0)),2)</f>
        <v>148588.92000000001</v>
      </c>
      <c r="Y2543" s="3">
        <f t="shared" si="126"/>
        <v>0</v>
      </c>
    </row>
    <row r="2544" spans="1:25" ht="14.25" x14ac:dyDescent="0.2">
      <c r="A2544" s="18" t="str">
        <f t="shared" si="124"/>
        <v>Catalogo principalOPEN VALUE - CSP GOBIERNOCFQ7TTC0LFLX-0001</v>
      </c>
      <c r="B2544" s="18" t="str">
        <f t="shared" si="125"/>
        <v>CFQ7TTC0LFLX-0001OPEN VALUE - CSP GOBIERNO</v>
      </c>
      <c r="C2544"/>
      <c r="D2544" t="s">
        <v>122</v>
      </c>
      <c r="E2544" t="s">
        <v>4351</v>
      </c>
      <c r="F2544" s="37" t="s">
        <v>17</v>
      </c>
      <c r="G2544" s="18" t="s">
        <v>122</v>
      </c>
      <c r="H2544" s="18" t="s">
        <v>125</v>
      </c>
      <c r="I2544" s="37" t="s">
        <v>75</v>
      </c>
      <c r="J2544" t="s">
        <v>4352</v>
      </c>
      <c r="K2544" t="s">
        <v>28</v>
      </c>
      <c r="L2544" t="s">
        <v>90</v>
      </c>
      <c r="M2544" t="s">
        <v>74</v>
      </c>
      <c r="N2544" s="37" t="s">
        <v>75</v>
      </c>
      <c r="O2544" s="37" t="s">
        <v>75</v>
      </c>
      <c r="P2544" s="37" t="s">
        <v>75</v>
      </c>
      <c r="Q2544" t="s">
        <v>4351</v>
      </c>
      <c r="R2544" t="s">
        <v>76</v>
      </c>
      <c r="S2544" s="42">
        <v>36</v>
      </c>
      <c r="T2544" s="37">
        <v>1</v>
      </c>
      <c r="U2544" s="83">
        <v>1</v>
      </c>
      <c r="V2544" s="45">
        <f>SUMIF(ResumenCotizacion!$C:$C,E2544,ResumenCotizacion!$P:$P)</f>
        <v>0</v>
      </c>
      <c r="W2544" s="75">
        <f>IF(H2544="USD",S2544*SolCotizacion!$J$18,S2544)</f>
        <v>148588.92000000001</v>
      </c>
      <c r="X2544" s="3">
        <f>ROUND(W2544/(1-VLOOKUP("Total porcentaje:",ResumenCotizacion!$F:$H,3,0)),2)</f>
        <v>148588.92000000001</v>
      </c>
      <c r="Y2544" s="3">
        <f t="shared" si="126"/>
        <v>0</v>
      </c>
    </row>
    <row r="2545" spans="1:25" ht="14.25" x14ac:dyDescent="0.2">
      <c r="A2545" s="18" t="str">
        <f t="shared" si="124"/>
        <v>Catalogo principalOPEN VALUE - CSP GOBIERNOCFQ7TTC0LFLZ-0003</v>
      </c>
      <c r="B2545" s="18" t="str">
        <f t="shared" si="125"/>
        <v>CFQ7TTC0LFLZ-0003OPEN VALUE - CSP GOBIERNO</v>
      </c>
      <c r="C2545"/>
      <c r="D2545" t="s">
        <v>122</v>
      </c>
      <c r="E2545" t="s">
        <v>4353</v>
      </c>
      <c r="F2545" s="37" t="s">
        <v>17</v>
      </c>
      <c r="G2545" s="18" t="s">
        <v>122</v>
      </c>
      <c r="H2545" s="18" t="s">
        <v>125</v>
      </c>
      <c r="I2545" s="37" t="s">
        <v>75</v>
      </c>
      <c r="J2545" t="s">
        <v>4354</v>
      </c>
      <c r="K2545" t="s">
        <v>28</v>
      </c>
      <c r="L2545" t="s">
        <v>90</v>
      </c>
      <c r="M2545" t="s">
        <v>74</v>
      </c>
      <c r="N2545" s="37" t="s">
        <v>75</v>
      </c>
      <c r="O2545" s="37" t="s">
        <v>75</v>
      </c>
      <c r="P2545" s="37" t="s">
        <v>75</v>
      </c>
      <c r="Q2545" t="s">
        <v>4353</v>
      </c>
      <c r="R2545" t="s">
        <v>76</v>
      </c>
      <c r="S2545" s="42">
        <v>57</v>
      </c>
      <c r="T2545" s="37">
        <v>1</v>
      </c>
      <c r="U2545" s="83">
        <v>1</v>
      </c>
      <c r="V2545" s="45">
        <f>SUMIF(ResumenCotizacion!$C:$C,E2545,ResumenCotizacion!$P:$P)</f>
        <v>0</v>
      </c>
      <c r="W2545" s="75">
        <f>IF(H2545="USD",S2545*SolCotizacion!$J$18,S2545)</f>
        <v>235265.79</v>
      </c>
      <c r="X2545" s="3">
        <f>ROUND(W2545/(1-VLOOKUP("Total porcentaje:",ResumenCotizacion!$F:$H,3,0)),2)</f>
        <v>235265.79</v>
      </c>
      <c r="Y2545" s="3">
        <f t="shared" si="126"/>
        <v>0</v>
      </c>
    </row>
    <row r="2546" spans="1:25" ht="14.25" x14ac:dyDescent="0.2">
      <c r="A2546" s="18" t="str">
        <f t="shared" si="124"/>
        <v>Catalogo principalOPEN VALUE - CSP GOBIERNOCFQ7TTC0LFLZ-0002</v>
      </c>
      <c r="B2546" s="18" t="str">
        <f t="shared" si="125"/>
        <v>CFQ7TTC0LFLZ-0002OPEN VALUE - CSP GOBIERNO</v>
      </c>
      <c r="C2546"/>
      <c r="D2546" t="s">
        <v>122</v>
      </c>
      <c r="E2546" t="s">
        <v>4355</v>
      </c>
      <c r="F2546" s="37" t="s">
        <v>17</v>
      </c>
      <c r="G2546" s="18" t="s">
        <v>122</v>
      </c>
      <c r="H2546" s="18" t="s">
        <v>125</v>
      </c>
      <c r="I2546" s="37" t="s">
        <v>75</v>
      </c>
      <c r="J2546" t="s">
        <v>4356</v>
      </c>
      <c r="K2546" t="s">
        <v>28</v>
      </c>
      <c r="L2546" t="s">
        <v>90</v>
      </c>
      <c r="M2546" t="s">
        <v>74</v>
      </c>
      <c r="N2546" s="37" t="s">
        <v>75</v>
      </c>
      <c r="O2546" s="37" t="s">
        <v>75</v>
      </c>
      <c r="P2546" s="37" t="s">
        <v>75</v>
      </c>
      <c r="Q2546" t="s">
        <v>4355</v>
      </c>
      <c r="R2546" t="s">
        <v>76</v>
      </c>
      <c r="S2546" s="42">
        <v>57</v>
      </c>
      <c r="T2546" s="37">
        <v>1</v>
      </c>
      <c r="U2546" s="83">
        <v>1</v>
      </c>
      <c r="V2546" s="45">
        <f>SUMIF(ResumenCotizacion!$C:$C,E2546,ResumenCotizacion!$P:$P)</f>
        <v>0</v>
      </c>
      <c r="W2546" s="75">
        <f>IF(H2546="USD",S2546*SolCotizacion!$J$18,S2546)</f>
        <v>235265.79</v>
      </c>
      <c r="X2546" s="3">
        <f>ROUND(W2546/(1-VLOOKUP("Total porcentaje:",ResumenCotizacion!$F:$H,3,0)),2)</f>
        <v>235265.79</v>
      </c>
      <c r="Y2546" s="3">
        <f t="shared" si="126"/>
        <v>0</v>
      </c>
    </row>
    <row r="2547" spans="1:25" ht="14.25" x14ac:dyDescent="0.2">
      <c r="A2547" s="18" t="str">
        <f t="shared" si="124"/>
        <v>Catalogo principalOPEN VALUE - CSP GOBIERNOCFQ7TTC0LHR4-0002</v>
      </c>
      <c r="B2547" s="18" t="str">
        <f t="shared" si="125"/>
        <v>CFQ7TTC0LHR4-0002OPEN VALUE - CSP GOBIERNO</v>
      </c>
      <c r="C2547"/>
      <c r="D2547" t="s">
        <v>122</v>
      </c>
      <c r="E2547" t="s">
        <v>4357</v>
      </c>
      <c r="F2547" s="37" t="s">
        <v>17</v>
      </c>
      <c r="G2547" s="18" t="s">
        <v>122</v>
      </c>
      <c r="H2547" s="18" t="s">
        <v>125</v>
      </c>
      <c r="I2547" s="37" t="s">
        <v>75</v>
      </c>
      <c r="J2547" t="s">
        <v>4358</v>
      </c>
      <c r="K2547" t="s">
        <v>28</v>
      </c>
      <c r="L2547" t="s">
        <v>90</v>
      </c>
      <c r="M2547" t="s">
        <v>74</v>
      </c>
      <c r="N2547" s="37" t="s">
        <v>75</v>
      </c>
      <c r="O2547" s="37" t="s">
        <v>75</v>
      </c>
      <c r="P2547" s="37" t="s">
        <v>75</v>
      </c>
      <c r="Q2547" t="s">
        <v>4357</v>
      </c>
      <c r="R2547" t="s">
        <v>76</v>
      </c>
      <c r="S2547" s="42">
        <v>2500</v>
      </c>
      <c r="T2547" s="37">
        <v>1</v>
      </c>
      <c r="U2547" s="83">
        <v>1</v>
      </c>
      <c r="V2547" s="45">
        <f>SUMIF(ResumenCotizacion!$C:$C,E2547,ResumenCotizacion!$P:$P)</f>
        <v>0</v>
      </c>
      <c r="W2547" s="75">
        <f>IF(H2547="USD",S2547*SolCotizacion!$J$18,S2547)</f>
        <v>10318675</v>
      </c>
      <c r="X2547" s="3">
        <f>ROUND(W2547/(1-VLOOKUP("Total porcentaje:",ResumenCotizacion!$F:$H,3,0)),2)</f>
        <v>10318675</v>
      </c>
      <c r="Y2547" s="3">
        <f t="shared" si="126"/>
        <v>0</v>
      </c>
    </row>
    <row r="2548" spans="1:25" ht="14.25" x14ac:dyDescent="0.2">
      <c r="A2548" s="18" t="str">
        <f t="shared" si="124"/>
        <v>Catalogo principalOPEN VALUE - CSP GOBIERNOCFQ7TTC0LHR4-0001</v>
      </c>
      <c r="B2548" s="18" t="str">
        <f t="shared" si="125"/>
        <v>CFQ7TTC0LHR4-0001OPEN VALUE - CSP GOBIERNO</v>
      </c>
      <c r="C2548"/>
      <c r="D2548" t="s">
        <v>122</v>
      </c>
      <c r="E2548" t="s">
        <v>4359</v>
      </c>
      <c r="F2548" s="37" t="s">
        <v>17</v>
      </c>
      <c r="G2548" s="18" t="s">
        <v>122</v>
      </c>
      <c r="H2548" s="18" t="s">
        <v>125</v>
      </c>
      <c r="I2548" s="37" t="s">
        <v>75</v>
      </c>
      <c r="J2548" t="s">
        <v>4360</v>
      </c>
      <c r="K2548" t="s">
        <v>28</v>
      </c>
      <c r="L2548" t="s">
        <v>90</v>
      </c>
      <c r="M2548" t="s">
        <v>74</v>
      </c>
      <c r="N2548" s="37" t="s">
        <v>75</v>
      </c>
      <c r="O2548" s="37" t="s">
        <v>75</v>
      </c>
      <c r="P2548" s="37" t="s">
        <v>75</v>
      </c>
      <c r="Q2548" t="s">
        <v>4359</v>
      </c>
      <c r="R2548" t="s">
        <v>76</v>
      </c>
      <c r="S2548" s="42">
        <v>12</v>
      </c>
      <c r="T2548" s="37">
        <v>1</v>
      </c>
      <c r="U2548" s="83">
        <v>1</v>
      </c>
      <c r="V2548" s="45">
        <f>SUMIF(ResumenCotizacion!$C:$C,E2548,ResumenCotizacion!$P:$P)</f>
        <v>0</v>
      </c>
      <c r="W2548" s="75">
        <f>IF(H2548="USD",S2548*SolCotizacion!$J$18,S2548)</f>
        <v>49529.64</v>
      </c>
      <c r="X2548" s="3">
        <f>ROUND(W2548/(1-VLOOKUP("Total porcentaje:",ResumenCotizacion!$F:$H,3,0)),2)</f>
        <v>49529.64</v>
      </c>
      <c r="Y2548" s="3">
        <f t="shared" si="126"/>
        <v>0</v>
      </c>
    </row>
    <row r="2549" spans="1:25" ht="14.25" x14ac:dyDescent="0.2">
      <c r="A2549" s="18" t="str">
        <f t="shared" si="124"/>
        <v>Catalogo principalOPEN VALUE - CSP GOBIERNOCFQ7TTC0HD6V-0001</v>
      </c>
      <c r="B2549" s="18" t="str">
        <f t="shared" si="125"/>
        <v>CFQ7TTC0HD6V-0001OPEN VALUE - CSP GOBIERNO</v>
      </c>
      <c r="C2549"/>
      <c r="D2549" t="s">
        <v>122</v>
      </c>
      <c r="E2549" t="s">
        <v>4361</v>
      </c>
      <c r="F2549" s="37" t="s">
        <v>17</v>
      </c>
      <c r="G2549" s="18" t="s">
        <v>122</v>
      </c>
      <c r="H2549" s="18" t="s">
        <v>125</v>
      </c>
      <c r="I2549" s="37" t="s">
        <v>75</v>
      </c>
      <c r="J2549" t="s">
        <v>4362</v>
      </c>
      <c r="K2549" t="s">
        <v>28</v>
      </c>
      <c r="L2549" t="s">
        <v>90</v>
      </c>
      <c r="M2549" t="s">
        <v>74</v>
      </c>
      <c r="N2549" s="37" t="s">
        <v>75</v>
      </c>
      <c r="O2549" s="37" t="s">
        <v>75</v>
      </c>
      <c r="P2549" s="37" t="s">
        <v>75</v>
      </c>
      <c r="Q2549" t="s">
        <v>4361</v>
      </c>
      <c r="R2549" t="s">
        <v>76</v>
      </c>
      <c r="S2549" s="42">
        <v>6</v>
      </c>
      <c r="T2549" s="37">
        <v>1</v>
      </c>
      <c r="U2549" s="83">
        <v>1</v>
      </c>
      <c r="V2549" s="45">
        <f>SUMIF(ResumenCotizacion!$C:$C,E2549,ResumenCotizacion!$P:$P)</f>
        <v>0</v>
      </c>
      <c r="W2549" s="75">
        <f>IF(H2549="USD",S2549*SolCotizacion!$J$18,S2549)</f>
        <v>24764.82</v>
      </c>
      <c r="X2549" s="3">
        <f>ROUND(W2549/(1-VLOOKUP("Total porcentaje:",ResumenCotizacion!$F:$H,3,0)),2)</f>
        <v>24764.82</v>
      </c>
      <c r="Y2549" s="3">
        <f t="shared" si="126"/>
        <v>0</v>
      </c>
    </row>
    <row r="2550" spans="1:25" ht="14.25" x14ac:dyDescent="0.2">
      <c r="A2550" s="18" t="str">
        <f t="shared" si="124"/>
        <v>Catalogo principalOPEN VALUE - CSP GOBIERNOCFQ7TTC0HD6T-0001</v>
      </c>
      <c r="B2550" s="18" t="str">
        <f t="shared" si="125"/>
        <v>CFQ7TTC0HD6T-0001OPEN VALUE - CSP GOBIERNO</v>
      </c>
      <c r="C2550"/>
      <c r="D2550" t="s">
        <v>122</v>
      </c>
      <c r="E2550" t="s">
        <v>4363</v>
      </c>
      <c r="F2550" s="37" t="s">
        <v>17</v>
      </c>
      <c r="G2550" s="18" t="s">
        <v>122</v>
      </c>
      <c r="H2550" s="18" t="s">
        <v>125</v>
      </c>
      <c r="I2550" s="37" t="s">
        <v>75</v>
      </c>
      <c r="J2550" t="s">
        <v>4364</v>
      </c>
      <c r="K2550" t="s">
        <v>28</v>
      </c>
      <c r="L2550" t="s">
        <v>90</v>
      </c>
      <c r="M2550" t="s">
        <v>74</v>
      </c>
      <c r="N2550" s="37" t="s">
        <v>75</v>
      </c>
      <c r="O2550" s="37" t="s">
        <v>75</v>
      </c>
      <c r="P2550" s="37" t="s">
        <v>75</v>
      </c>
      <c r="Q2550" t="s">
        <v>4363</v>
      </c>
      <c r="R2550" t="s">
        <v>76</v>
      </c>
      <c r="S2550" s="42">
        <v>7</v>
      </c>
      <c r="T2550" s="37">
        <v>1</v>
      </c>
      <c r="U2550" s="83">
        <v>1</v>
      </c>
      <c r="V2550" s="45">
        <f>SUMIF(ResumenCotizacion!$C:$C,E2550,ResumenCotizacion!$P:$P)</f>
        <v>0</v>
      </c>
      <c r="W2550" s="75">
        <f>IF(H2550="USD",S2550*SolCotizacion!$J$18,S2550)</f>
        <v>28892.29</v>
      </c>
      <c r="X2550" s="3">
        <f>ROUND(W2550/(1-VLOOKUP("Total porcentaje:",ResumenCotizacion!$F:$H,3,0)),2)</f>
        <v>28892.29</v>
      </c>
      <c r="Y2550" s="3">
        <f t="shared" si="126"/>
        <v>0</v>
      </c>
    </row>
    <row r="2551" spans="1:25" ht="14.25" x14ac:dyDescent="0.2">
      <c r="A2551" s="18" t="str">
        <f t="shared" si="124"/>
        <v>Catalogo principalOPEN VALUE - CSP GOBIERNOCFQ7TTC0HD6S-0001</v>
      </c>
      <c r="B2551" s="18" t="str">
        <f t="shared" si="125"/>
        <v>CFQ7TTC0HD6S-0001OPEN VALUE - CSP GOBIERNO</v>
      </c>
      <c r="C2551"/>
      <c r="D2551" t="s">
        <v>122</v>
      </c>
      <c r="E2551" t="s">
        <v>4365</v>
      </c>
      <c r="F2551" s="37" t="s">
        <v>17</v>
      </c>
      <c r="G2551" s="18" t="s">
        <v>122</v>
      </c>
      <c r="H2551" s="18" t="s">
        <v>125</v>
      </c>
      <c r="I2551" s="37" t="s">
        <v>75</v>
      </c>
      <c r="J2551" t="s">
        <v>4366</v>
      </c>
      <c r="K2551" t="s">
        <v>28</v>
      </c>
      <c r="L2551" t="s">
        <v>90</v>
      </c>
      <c r="M2551" t="s">
        <v>74</v>
      </c>
      <c r="N2551" s="37" t="s">
        <v>75</v>
      </c>
      <c r="O2551" s="37" t="s">
        <v>75</v>
      </c>
      <c r="P2551" s="37" t="s">
        <v>75</v>
      </c>
      <c r="Q2551" t="s">
        <v>4365</v>
      </c>
      <c r="R2551" t="s">
        <v>76</v>
      </c>
      <c r="S2551" s="42">
        <v>6</v>
      </c>
      <c r="T2551" s="37">
        <v>1</v>
      </c>
      <c r="U2551" s="83">
        <v>1</v>
      </c>
      <c r="V2551" s="45">
        <f>SUMIF(ResumenCotizacion!$C:$C,E2551,ResumenCotizacion!$P:$P)</f>
        <v>0</v>
      </c>
      <c r="W2551" s="75">
        <f>IF(H2551="USD",S2551*SolCotizacion!$J$18,S2551)</f>
        <v>24764.82</v>
      </c>
      <c r="X2551" s="3">
        <f>ROUND(W2551/(1-VLOOKUP("Total porcentaje:",ResumenCotizacion!$F:$H,3,0)),2)</f>
        <v>24764.82</v>
      </c>
      <c r="Y2551" s="3">
        <f t="shared" si="126"/>
        <v>0</v>
      </c>
    </row>
    <row r="2552" spans="1:25" ht="14.25" x14ac:dyDescent="0.2">
      <c r="A2552" s="18" t="str">
        <f t="shared" si="124"/>
        <v>Catalogo principalOPEN VALUE - CSP GOBIERNOCFQ7TTC0LHQB-0001</v>
      </c>
      <c r="B2552" s="18" t="str">
        <f t="shared" si="125"/>
        <v>CFQ7TTC0LHQB-0001OPEN VALUE - CSP GOBIERNO</v>
      </c>
      <c r="C2552"/>
      <c r="D2552" t="s">
        <v>122</v>
      </c>
      <c r="E2552" t="s">
        <v>4367</v>
      </c>
      <c r="F2552" s="37" t="s">
        <v>17</v>
      </c>
      <c r="G2552" s="18" t="s">
        <v>122</v>
      </c>
      <c r="H2552" s="18" t="s">
        <v>125</v>
      </c>
      <c r="I2552" s="37" t="s">
        <v>75</v>
      </c>
      <c r="J2552" t="s">
        <v>4368</v>
      </c>
      <c r="K2552" t="s">
        <v>28</v>
      </c>
      <c r="L2552" t="s">
        <v>90</v>
      </c>
      <c r="M2552" t="s">
        <v>74</v>
      </c>
      <c r="N2552" s="37" t="s">
        <v>75</v>
      </c>
      <c r="O2552" s="37" t="s">
        <v>75</v>
      </c>
      <c r="P2552" s="37" t="s">
        <v>75</v>
      </c>
      <c r="Q2552" t="s">
        <v>4367</v>
      </c>
      <c r="R2552" t="s">
        <v>76</v>
      </c>
      <c r="S2552" s="42">
        <v>12</v>
      </c>
      <c r="T2552" s="37">
        <v>1</v>
      </c>
      <c r="U2552" s="83">
        <v>1</v>
      </c>
      <c r="V2552" s="45">
        <f>SUMIF(ResumenCotizacion!$C:$C,E2552,ResumenCotizacion!$P:$P)</f>
        <v>0</v>
      </c>
      <c r="W2552" s="75">
        <f>IF(H2552="USD",S2552*SolCotizacion!$J$18,S2552)</f>
        <v>49529.64</v>
      </c>
      <c r="X2552" s="3">
        <f>ROUND(W2552/(1-VLOOKUP("Total porcentaje:",ResumenCotizacion!$F:$H,3,0)),2)</f>
        <v>49529.64</v>
      </c>
      <c r="Y2552" s="3">
        <f t="shared" si="126"/>
        <v>0</v>
      </c>
    </row>
    <row r="2553" spans="1:25" ht="14.25" x14ac:dyDescent="0.2">
      <c r="A2553" s="18" t="str">
        <f t="shared" si="124"/>
        <v>Catalogo principalOPEN VALUE - CSP GOBIERNOCFQ7TTC0MBMD-0007</v>
      </c>
      <c r="B2553" s="18" t="str">
        <f t="shared" si="125"/>
        <v>CFQ7TTC0MBMD-0007OPEN VALUE - CSP GOBIERNO</v>
      </c>
      <c r="C2553"/>
      <c r="D2553" t="s">
        <v>122</v>
      </c>
      <c r="E2553" t="s">
        <v>4369</v>
      </c>
      <c r="F2553" s="37" t="s">
        <v>17</v>
      </c>
      <c r="G2553" s="18" t="s">
        <v>122</v>
      </c>
      <c r="H2553" s="18" t="s">
        <v>125</v>
      </c>
      <c r="I2553" s="37" t="s">
        <v>75</v>
      </c>
      <c r="J2553" t="s">
        <v>4370</v>
      </c>
      <c r="K2553" t="s">
        <v>28</v>
      </c>
      <c r="L2553" t="s">
        <v>90</v>
      </c>
      <c r="M2553" t="s">
        <v>74</v>
      </c>
      <c r="N2553" s="37" t="s">
        <v>75</v>
      </c>
      <c r="O2553" s="37" t="s">
        <v>75</v>
      </c>
      <c r="P2553" s="37" t="s">
        <v>75</v>
      </c>
      <c r="Q2553" t="s">
        <v>4369</v>
      </c>
      <c r="R2553" t="s">
        <v>76</v>
      </c>
      <c r="S2553" s="42">
        <v>13</v>
      </c>
      <c r="T2553" s="37">
        <v>1</v>
      </c>
      <c r="U2553" s="83">
        <v>1</v>
      </c>
      <c r="V2553" s="45">
        <f>SUMIF(ResumenCotizacion!$C:$C,E2553,ResumenCotizacion!$P:$P)</f>
        <v>0</v>
      </c>
      <c r="W2553" s="75">
        <f>IF(H2553="USD",S2553*SolCotizacion!$J$18,S2553)</f>
        <v>53657.11</v>
      </c>
      <c r="X2553" s="3">
        <f>ROUND(W2553/(1-VLOOKUP("Total porcentaje:",ResumenCotizacion!$F:$H,3,0)),2)</f>
        <v>53657.11</v>
      </c>
      <c r="Y2553" s="3">
        <f t="shared" si="126"/>
        <v>0</v>
      </c>
    </row>
    <row r="2554" spans="1:25" ht="14.25" x14ac:dyDescent="0.2">
      <c r="A2554" s="18" t="str">
        <f t="shared" si="124"/>
        <v>Catalogo principalOPEN VALUE - CSP GOBIERNOCFQ7TTC0MBMD-0006</v>
      </c>
      <c r="B2554" s="18" t="str">
        <f t="shared" si="125"/>
        <v>CFQ7TTC0MBMD-0006OPEN VALUE - CSP GOBIERNO</v>
      </c>
      <c r="C2554"/>
      <c r="D2554" t="s">
        <v>122</v>
      </c>
      <c r="E2554" t="s">
        <v>4371</v>
      </c>
      <c r="F2554" s="37" t="s">
        <v>17</v>
      </c>
      <c r="G2554" s="18" t="s">
        <v>122</v>
      </c>
      <c r="H2554" s="18" t="s">
        <v>125</v>
      </c>
      <c r="I2554" s="37" t="s">
        <v>75</v>
      </c>
      <c r="J2554" t="s">
        <v>4372</v>
      </c>
      <c r="K2554" t="s">
        <v>28</v>
      </c>
      <c r="L2554" t="s">
        <v>90</v>
      </c>
      <c r="M2554" t="s">
        <v>74</v>
      </c>
      <c r="N2554" s="37" t="s">
        <v>75</v>
      </c>
      <c r="O2554" s="37" t="s">
        <v>75</v>
      </c>
      <c r="P2554" s="37" t="s">
        <v>75</v>
      </c>
      <c r="Q2554" t="s">
        <v>4371</v>
      </c>
      <c r="R2554" t="s">
        <v>76</v>
      </c>
      <c r="S2554" s="42">
        <v>8</v>
      </c>
      <c r="T2554" s="37">
        <v>1</v>
      </c>
      <c r="U2554" s="83">
        <v>1</v>
      </c>
      <c r="V2554" s="45">
        <f>SUMIF(ResumenCotizacion!$C:$C,E2554,ResumenCotizacion!$P:$P)</f>
        <v>0</v>
      </c>
      <c r="W2554" s="75">
        <f>IF(H2554="USD",S2554*SolCotizacion!$J$18,S2554)</f>
        <v>33019.760000000002</v>
      </c>
      <c r="X2554" s="3">
        <f>ROUND(W2554/(1-VLOOKUP("Total porcentaje:",ResumenCotizacion!$F:$H,3,0)),2)</f>
        <v>33019.760000000002</v>
      </c>
      <c r="Y2554" s="3">
        <f t="shared" si="126"/>
        <v>0</v>
      </c>
    </row>
    <row r="2555" spans="1:25" ht="14.25" x14ac:dyDescent="0.2">
      <c r="A2555" s="18" t="str">
        <f t="shared" si="124"/>
        <v>Catalogo principalOPEN VALUE - CSP GOBIERNOCFQ7TTC0MBMD-0005</v>
      </c>
      <c r="B2555" s="18" t="str">
        <f t="shared" si="125"/>
        <v>CFQ7TTC0MBMD-0005OPEN VALUE - CSP GOBIERNO</v>
      </c>
      <c r="C2555"/>
      <c r="D2555" t="s">
        <v>122</v>
      </c>
      <c r="E2555" t="s">
        <v>4373</v>
      </c>
      <c r="F2555" s="37" t="s">
        <v>17</v>
      </c>
      <c r="G2555" s="18" t="s">
        <v>122</v>
      </c>
      <c r="H2555" s="18" t="s">
        <v>125</v>
      </c>
      <c r="I2555" s="37" t="s">
        <v>75</v>
      </c>
      <c r="J2555" t="s">
        <v>4374</v>
      </c>
      <c r="K2555" t="s">
        <v>28</v>
      </c>
      <c r="L2555" t="s">
        <v>90</v>
      </c>
      <c r="M2555" t="s">
        <v>74</v>
      </c>
      <c r="N2555" s="37" t="s">
        <v>75</v>
      </c>
      <c r="O2555" s="37" t="s">
        <v>75</v>
      </c>
      <c r="P2555" s="37" t="s">
        <v>75</v>
      </c>
      <c r="Q2555" t="s">
        <v>4373</v>
      </c>
      <c r="R2555" t="s">
        <v>76</v>
      </c>
      <c r="S2555" s="42">
        <v>8</v>
      </c>
      <c r="T2555" s="37">
        <v>1</v>
      </c>
      <c r="U2555" s="83">
        <v>1</v>
      </c>
      <c r="V2555" s="45">
        <f>SUMIF(ResumenCotizacion!$C:$C,E2555,ResumenCotizacion!$P:$P)</f>
        <v>0</v>
      </c>
      <c r="W2555" s="75">
        <f>IF(H2555="USD",S2555*SolCotizacion!$J$18,S2555)</f>
        <v>33019.760000000002</v>
      </c>
      <c r="X2555" s="3">
        <f>ROUND(W2555/(1-VLOOKUP("Total porcentaje:",ResumenCotizacion!$F:$H,3,0)),2)</f>
        <v>33019.760000000002</v>
      </c>
      <c r="Y2555" s="3">
        <f t="shared" si="126"/>
        <v>0</v>
      </c>
    </row>
    <row r="2556" spans="1:25" ht="14.25" x14ac:dyDescent="0.2">
      <c r="A2556" s="18" t="str">
        <f t="shared" si="124"/>
        <v>Catalogo principalOPEN VALUE - CSP GOBIERNOCFQ7TTC0MBMD-0002</v>
      </c>
      <c r="B2556" s="18" t="str">
        <f t="shared" si="125"/>
        <v>CFQ7TTC0MBMD-0002OPEN VALUE - CSP GOBIERNO</v>
      </c>
      <c r="C2556"/>
      <c r="D2556" t="s">
        <v>122</v>
      </c>
      <c r="E2556" t="s">
        <v>4375</v>
      </c>
      <c r="F2556" s="37" t="s">
        <v>17</v>
      </c>
      <c r="G2556" s="18" t="s">
        <v>122</v>
      </c>
      <c r="H2556" s="18" t="s">
        <v>125</v>
      </c>
      <c r="I2556" s="37" t="s">
        <v>75</v>
      </c>
      <c r="J2556" t="s">
        <v>4376</v>
      </c>
      <c r="K2556" t="s">
        <v>28</v>
      </c>
      <c r="L2556" t="s">
        <v>90</v>
      </c>
      <c r="M2556" t="s">
        <v>74</v>
      </c>
      <c r="N2556" s="37" t="s">
        <v>75</v>
      </c>
      <c r="O2556" s="37" t="s">
        <v>75</v>
      </c>
      <c r="P2556" s="37" t="s">
        <v>75</v>
      </c>
      <c r="Q2556" t="s">
        <v>4375</v>
      </c>
      <c r="R2556" t="s">
        <v>76</v>
      </c>
      <c r="S2556" s="42">
        <v>2.3000000000000003</v>
      </c>
      <c r="T2556" s="37">
        <v>1</v>
      </c>
      <c r="U2556" s="83">
        <v>1</v>
      </c>
      <c r="V2556" s="45">
        <f>SUMIF(ResumenCotizacion!$C:$C,E2556,ResumenCotizacion!$P:$P)</f>
        <v>0</v>
      </c>
      <c r="W2556" s="75">
        <f>IF(H2556="USD",S2556*SolCotizacion!$J$18,S2556)</f>
        <v>9493.1810000000023</v>
      </c>
      <c r="X2556" s="3">
        <f>ROUND(W2556/(1-VLOOKUP("Total porcentaje:",ResumenCotizacion!$F:$H,3,0)),2)</f>
        <v>9493.18</v>
      </c>
      <c r="Y2556" s="3">
        <f t="shared" si="126"/>
        <v>0</v>
      </c>
    </row>
    <row r="2557" spans="1:25" ht="14.25" x14ac:dyDescent="0.2">
      <c r="A2557" s="18" t="str">
        <f t="shared" si="124"/>
        <v>Catalogo principalOPEN VALUE - CSP GOBIERNOCFQ7TTC0LH05-0001</v>
      </c>
      <c r="B2557" s="18" t="str">
        <f t="shared" si="125"/>
        <v>CFQ7TTC0LH05-0001OPEN VALUE - CSP GOBIERNO</v>
      </c>
      <c r="C2557"/>
      <c r="D2557" t="s">
        <v>122</v>
      </c>
      <c r="E2557" t="s">
        <v>4377</v>
      </c>
      <c r="F2557" s="37" t="s">
        <v>17</v>
      </c>
      <c r="G2557" s="18" t="s">
        <v>122</v>
      </c>
      <c r="H2557" s="18" t="s">
        <v>125</v>
      </c>
      <c r="I2557" s="37" t="s">
        <v>75</v>
      </c>
      <c r="J2557" t="s">
        <v>4378</v>
      </c>
      <c r="K2557" t="s">
        <v>28</v>
      </c>
      <c r="L2557" t="s">
        <v>90</v>
      </c>
      <c r="M2557" t="s">
        <v>74</v>
      </c>
      <c r="N2557" s="37" t="s">
        <v>75</v>
      </c>
      <c r="O2557" s="37" t="s">
        <v>75</v>
      </c>
      <c r="P2557" s="37" t="s">
        <v>75</v>
      </c>
      <c r="Q2557" t="s">
        <v>4377</v>
      </c>
      <c r="R2557" t="s">
        <v>76</v>
      </c>
      <c r="S2557" s="42">
        <v>8</v>
      </c>
      <c r="T2557" s="37">
        <v>1</v>
      </c>
      <c r="U2557" s="83">
        <v>1</v>
      </c>
      <c r="V2557" s="45">
        <f>SUMIF(ResumenCotizacion!$C:$C,E2557,ResumenCotizacion!$P:$P)</f>
        <v>0</v>
      </c>
      <c r="W2557" s="75">
        <f>IF(H2557="USD",S2557*SolCotizacion!$J$18,S2557)</f>
        <v>33019.760000000002</v>
      </c>
      <c r="X2557" s="3">
        <f>ROUND(W2557/(1-VLOOKUP("Total porcentaje:",ResumenCotizacion!$F:$H,3,0)),2)</f>
        <v>33019.760000000002</v>
      </c>
      <c r="Y2557" s="3">
        <f t="shared" si="126"/>
        <v>0</v>
      </c>
    </row>
    <row r="2558" spans="1:25" ht="14.25" x14ac:dyDescent="0.2">
      <c r="A2558" s="18" t="str">
        <f t="shared" si="124"/>
        <v>Catalogo principalOPEN VALUE - CSP GOBIERNOCFQ7TTC0HC36-0001</v>
      </c>
      <c r="B2558" s="18" t="str">
        <f t="shared" si="125"/>
        <v>CFQ7TTC0HC36-0001OPEN VALUE - CSP GOBIERNO</v>
      </c>
      <c r="C2558"/>
      <c r="D2558" t="s">
        <v>122</v>
      </c>
      <c r="E2558" t="s">
        <v>4379</v>
      </c>
      <c r="F2558" s="37" t="s">
        <v>17</v>
      </c>
      <c r="G2558" s="18" t="s">
        <v>122</v>
      </c>
      <c r="H2558" s="18" t="s">
        <v>125</v>
      </c>
      <c r="I2558" s="37" t="s">
        <v>75</v>
      </c>
      <c r="J2558" t="s">
        <v>4380</v>
      </c>
      <c r="K2558" t="s">
        <v>28</v>
      </c>
      <c r="L2558" t="s">
        <v>90</v>
      </c>
      <c r="M2558" t="s">
        <v>74</v>
      </c>
      <c r="N2558" s="37" t="s">
        <v>75</v>
      </c>
      <c r="O2558" s="37" t="s">
        <v>75</v>
      </c>
      <c r="P2558" s="37" t="s">
        <v>75</v>
      </c>
      <c r="Q2558" t="s">
        <v>4379</v>
      </c>
      <c r="R2558" t="s">
        <v>76</v>
      </c>
      <c r="S2558" s="42">
        <v>12</v>
      </c>
      <c r="T2558" s="37">
        <v>1</v>
      </c>
      <c r="U2558" s="83">
        <v>1</v>
      </c>
      <c r="V2558" s="45">
        <f>SUMIF(ResumenCotizacion!$C:$C,E2558,ResumenCotizacion!$P:$P)</f>
        <v>0</v>
      </c>
      <c r="W2558" s="75">
        <f>IF(H2558="USD",S2558*SolCotizacion!$J$18,S2558)</f>
        <v>49529.64</v>
      </c>
      <c r="X2558" s="3">
        <f>ROUND(W2558/(1-VLOOKUP("Total porcentaje:",ResumenCotizacion!$F:$H,3,0)),2)</f>
        <v>49529.64</v>
      </c>
      <c r="Y2558" s="3">
        <f t="shared" si="126"/>
        <v>0</v>
      </c>
    </row>
    <row r="2559" spans="1:25" ht="14.25" x14ac:dyDescent="0.2">
      <c r="A2559" s="18" t="str">
        <f t="shared" si="124"/>
        <v>Catalogo principalOPEN VALUE - CSP GOBIERNOCFQ7TTC0J7WF-0004</v>
      </c>
      <c r="B2559" s="18" t="str">
        <f t="shared" si="125"/>
        <v>CFQ7TTC0J7WF-0004OPEN VALUE - CSP GOBIERNO</v>
      </c>
      <c r="C2559"/>
      <c r="D2559" t="s">
        <v>122</v>
      </c>
      <c r="E2559" t="s">
        <v>4381</v>
      </c>
      <c r="F2559" s="37" t="s">
        <v>17</v>
      </c>
      <c r="G2559" s="18" t="s">
        <v>122</v>
      </c>
      <c r="H2559" s="18" t="s">
        <v>125</v>
      </c>
      <c r="I2559" s="37" t="s">
        <v>75</v>
      </c>
      <c r="J2559" t="s">
        <v>4382</v>
      </c>
      <c r="K2559" t="s">
        <v>28</v>
      </c>
      <c r="L2559" t="s">
        <v>90</v>
      </c>
      <c r="M2559" t="s">
        <v>74</v>
      </c>
      <c r="N2559" s="37" t="s">
        <v>75</v>
      </c>
      <c r="O2559" s="37" t="s">
        <v>75</v>
      </c>
      <c r="P2559" s="37" t="s">
        <v>75</v>
      </c>
      <c r="Q2559" t="s">
        <v>4381</v>
      </c>
      <c r="R2559" t="s">
        <v>76</v>
      </c>
      <c r="S2559" s="42">
        <v>4</v>
      </c>
      <c r="T2559" s="37">
        <v>1</v>
      </c>
      <c r="U2559" s="83">
        <v>1</v>
      </c>
      <c r="V2559" s="45">
        <f>SUMIF(ResumenCotizacion!$C:$C,E2559,ResumenCotizacion!$P:$P)</f>
        <v>0</v>
      </c>
      <c r="W2559" s="75">
        <f>IF(H2559="USD",S2559*SolCotizacion!$J$18,S2559)</f>
        <v>16509.88</v>
      </c>
      <c r="X2559" s="3">
        <f>ROUND(W2559/(1-VLOOKUP("Total porcentaje:",ResumenCotizacion!$F:$H,3,0)),2)</f>
        <v>16509.88</v>
      </c>
      <c r="Y2559" s="3">
        <f t="shared" si="126"/>
        <v>0</v>
      </c>
    </row>
    <row r="2560" spans="1:25" ht="14.25" x14ac:dyDescent="0.2">
      <c r="A2560" s="18" t="str">
        <f t="shared" si="124"/>
        <v>Catalogo principalOPEN VALUE - CSP GOBIERNOCFQ7TTC0LHRR-0001</v>
      </c>
      <c r="B2560" s="18" t="str">
        <f t="shared" si="125"/>
        <v>CFQ7TTC0LHRR-0001OPEN VALUE - CSP GOBIERNO</v>
      </c>
      <c r="C2560"/>
      <c r="D2560" t="s">
        <v>122</v>
      </c>
      <c r="E2560" t="s">
        <v>4383</v>
      </c>
      <c r="F2560" s="37" t="s">
        <v>17</v>
      </c>
      <c r="G2560" s="18" t="s">
        <v>122</v>
      </c>
      <c r="H2560" s="18" t="s">
        <v>125</v>
      </c>
      <c r="I2560" s="37" t="s">
        <v>75</v>
      </c>
      <c r="J2560" t="s">
        <v>4384</v>
      </c>
      <c r="K2560" t="s">
        <v>28</v>
      </c>
      <c r="L2560" t="s">
        <v>90</v>
      </c>
      <c r="M2560" t="s">
        <v>74</v>
      </c>
      <c r="N2560" s="37" t="s">
        <v>75</v>
      </c>
      <c r="O2560" s="37" t="s">
        <v>75</v>
      </c>
      <c r="P2560" s="37" t="s">
        <v>75</v>
      </c>
      <c r="Q2560" t="s">
        <v>4383</v>
      </c>
      <c r="R2560" t="s">
        <v>76</v>
      </c>
      <c r="S2560" s="42">
        <v>3.5</v>
      </c>
      <c r="T2560" s="37">
        <v>1</v>
      </c>
      <c r="U2560" s="83">
        <v>1</v>
      </c>
      <c r="V2560" s="45">
        <f>SUMIF(ResumenCotizacion!$C:$C,E2560,ResumenCotizacion!$P:$P)</f>
        <v>0</v>
      </c>
      <c r="W2560" s="75">
        <f>IF(H2560="USD",S2560*SolCotizacion!$J$18,S2560)</f>
        <v>14446.145</v>
      </c>
      <c r="X2560" s="3">
        <f>ROUND(W2560/(1-VLOOKUP("Total porcentaje:",ResumenCotizacion!$F:$H,3,0)),2)</f>
        <v>14446.15</v>
      </c>
      <c r="Y2560" s="3">
        <f t="shared" si="126"/>
        <v>0</v>
      </c>
    </row>
    <row r="2561" spans="1:25" ht="14.25" x14ac:dyDescent="0.2">
      <c r="A2561" s="18" t="str">
        <f t="shared" si="124"/>
        <v>Catalogo principalOPEN VALUE - CSP GOBIERNOCFQ7TTC0J1GB-0003</v>
      </c>
      <c r="B2561" s="18" t="str">
        <f t="shared" si="125"/>
        <v>CFQ7TTC0J1GB-0003OPEN VALUE - CSP GOBIERNO</v>
      </c>
      <c r="C2561"/>
      <c r="D2561" t="s">
        <v>122</v>
      </c>
      <c r="E2561" t="s">
        <v>4385</v>
      </c>
      <c r="F2561" s="37" t="s">
        <v>17</v>
      </c>
      <c r="G2561" s="18" t="s">
        <v>122</v>
      </c>
      <c r="H2561" s="18" t="s">
        <v>125</v>
      </c>
      <c r="I2561" s="37" t="s">
        <v>75</v>
      </c>
      <c r="J2561" t="s">
        <v>4386</v>
      </c>
      <c r="K2561" t="s">
        <v>28</v>
      </c>
      <c r="L2561" t="s">
        <v>90</v>
      </c>
      <c r="M2561" t="s">
        <v>74</v>
      </c>
      <c r="N2561" s="37" t="s">
        <v>75</v>
      </c>
      <c r="O2561" s="37" t="s">
        <v>75</v>
      </c>
      <c r="P2561" s="37" t="s">
        <v>75</v>
      </c>
      <c r="Q2561" t="s">
        <v>4385</v>
      </c>
      <c r="R2561" t="s">
        <v>76</v>
      </c>
      <c r="S2561" s="42">
        <v>3</v>
      </c>
      <c r="T2561" s="37">
        <v>1</v>
      </c>
      <c r="U2561" s="83">
        <v>1</v>
      </c>
      <c r="V2561" s="45">
        <f>SUMIF(ResumenCotizacion!$C:$C,E2561,ResumenCotizacion!$P:$P)</f>
        <v>0</v>
      </c>
      <c r="W2561" s="75">
        <f>IF(H2561="USD",S2561*SolCotizacion!$J$18,S2561)</f>
        <v>12382.41</v>
      </c>
      <c r="X2561" s="3">
        <f>ROUND(W2561/(1-VLOOKUP("Total porcentaje:",ResumenCotizacion!$F:$H,3,0)),2)</f>
        <v>12382.41</v>
      </c>
      <c r="Y2561" s="3">
        <f t="shared" si="126"/>
        <v>0</v>
      </c>
    </row>
    <row r="2562" spans="1:25" ht="14.25" x14ac:dyDescent="0.2">
      <c r="A2562" s="18" t="str">
        <f t="shared" ref="A2562:A2625" si="127">D2562&amp;F2562&amp;E2562</f>
        <v>Catalogo principalOPEN VALUE - CSP GOBIERNOCFQ7TTC0LGV0-0003</v>
      </c>
      <c r="B2562" s="18" t="str">
        <f t="shared" ref="B2562:B2625" si="128">E2562&amp;F2562</f>
        <v>CFQ7TTC0LGV0-0003OPEN VALUE - CSP GOBIERNO</v>
      </c>
      <c r="C2562"/>
      <c r="D2562" t="s">
        <v>122</v>
      </c>
      <c r="E2562" t="s">
        <v>4387</v>
      </c>
      <c r="F2562" s="37" t="s">
        <v>17</v>
      </c>
      <c r="G2562" s="18" t="s">
        <v>122</v>
      </c>
      <c r="H2562" s="18" t="s">
        <v>125</v>
      </c>
      <c r="I2562" s="37" t="s">
        <v>75</v>
      </c>
      <c r="J2562" t="s">
        <v>4388</v>
      </c>
      <c r="K2562" t="s">
        <v>28</v>
      </c>
      <c r="L2562" t="s">
        <v>90</v>
      </c>
      <c r="M2562" t="s">
        <v>74</v>
      </c>
      <c r="N2562" s="37" t="s">
        <v>75</v>
      </c>
      <c r="O2562" s="37" t="s">
        <v>75</v>
      </c>
      <c r="P2562" s="37" t="s">
        <v>75</v>
      </c>
      <c r="Q2562" t="s">
        <v>4387</v>
      </c>
      <c r="R2562" t="s">
        <v>76</v>
      </c>
      <c r="S2562" s="42">
        <v>5.2</v>
      </c>
      <c r="T2562" s="37">
        <v>1</v>
      </c>
      <c r="U2562" s="83">
        <v>1</v>
      </c>
      <c r="V2562" s="45">
        <f>SUMIF(ResumenCotizacion!$C:$C,E2562,ResumenCotizacion!$P:$P)</f>
        <v>0</v>
      </c>
      <c r="W2562" s="75">
        <f>IF(H2562="USD",S2562*SolCotizacion!$J$18,S2562)</f>
        <v>21462.844000000001</v>
      </c>
      <c r="X2562" s="3">
        <f>ROUND(W2562/(1-VLOOKUP("Total porcentaje:",ResumenCotizacion!$F:$H,3,0)),2)</f>
        <v>21462.84</v>
      </c>
      <c r="Y2562" s="3">
        <f t="shared" si="126"/>
        <v>0</v>
      </c>
    </row>
    <row r="2563" spans="1:25" ht="14.25" x14ac:dyDescent="0.2">
      <c r="A2563" s="18" t="str">
        <f t="shared" si="127"/>
        <v>Catalogo principalOPEN VALUE - CSP GOBIERNOCFQ7TTC0LGV0-0001</v>
      </c>
      <c r="B2563" s="18" t="str">
        <f t="shared" si="128"/>
        <v>CFQ7TTC0LGV0-0001OPEN VALUE - CSP GOBIERNO</v>
      </c>
      <c r="C2563"/>
      <c r="D2563" t="s">
        <v>122</v>
      </c>
      <c r="E2563" t="s">
        <v>4389</v>
      </c>
      <c r="F2563" s="37" t="s">
        <v>17</v>
      </c>
      <c r="G2563" s="18" t="s">
        <v>122</v>
      </c>
      <c r="H2563" s="18" t="s">
        <v>125</v>
      </c>
      <c r="I2563" s="37" t="s">
        <v>75</v>
      </c>
      <c r="J2563" t="s">
        <v>4390</v>
      </c>
      <c r="K2563" t="s">
        <v>28</v>
      </c>
      <c r="L2563" t="s">
        <v>90</v>
      </c>
      <c r="M2563" t="s">
        <v>74</v>
      </c>
      <c r="N2563" s="37" t="s">
        <v>75</v>
      </c>
      <c r="O2563" s="37" t="s">
        <v>75</v>
      </c>
      <c r="P2563" s="37" t="s">
        <v>75</v>
      </c>
      <c r="Q2563" t="s">
        <v>4389</v>
      </c>
      <c r="R2563" t="s">
        <v>76</v>
      </c>
      <c r="S2563" s="42">
        <v>5.2</v>
      </c>
      <c r="T2563" s="37">
        <v>1</v>
      </c>
      <c r="U2563" s="83">
        <v>1</v>
      </c>
      <c r="V2563" s="45">
        <f>SUMIF(ResumenCotizacion!$C:$C,E2563,ResumenCotizacion!$P:$P)</f>
        <v>0</v>
      </c>
      <c r="W2563" s="75">
        <f>IF(H2563="USD",S2563*SolCotizacion!$J$18,S2563)</f>
        <v>21462.844000000001</v>
      </c>
      <c r="X2563" s="3">
        <f>ROUND(W2563/(1-VLOOKUP("Total porcentaje:",ResumenCotizacion!$F:$H,3,0)),2)</f>
        <v>21462.84</v>
      </c>
      <c r="Y2563" s="3">
        <f t="shared" ref="Y2563:Y2626" si="129">V2563*X2563</f>
        <v>0</v>
      </c>
    </row>
    <row r="2564" spans="1:25" ht="14.25" x14ac:dyDescent="0.2">
      <c r="A2564" s="18" t="str">
        <f t="shared" si="127"/>
        <v>Catalogo principalOPEN VALUE - CSP GOBIERNOCFQ7TTC0LH0D-0001</v>
      </c>
      <c r="B2564" s="18" t="str">
        <f t="shared" si="128"/>
        <v>CFQ7TTC0LH0D-0001OPEN VALUE - CSP GOBIERNO</v>
      </c>
      <c r="C2564"/>
      <c r="D2564" t="s">
        <v>122</v>
      </c>
      <c r="E2564" t="s">
        <v>4391</v>
      </c>
      <c r="F2564" s="37" t="s">
        <v>17</v>
      </c>
      <c r="G2564" s="18" t="s">
        <v>122</v>
      </c>
      <c r="H2564" s="18" t="s">
        <v>125</v>
      </c>
      <c r="I2564" s="37" t="s">
        <v>75</v>
      </c>
      <c r="J2564" t="s">
        <v>4392</v>
      </c>
      <c r="K2564" t="s">
        <v>28</v>
      </c>
      <c r="L2564" t="s">
        <v>90</v>
      </c>
      <c r="M2564" t="s">
        <v>74</v>
      </c>
      <c r="N2564" s="37" t="s">
        <v>75</v>
      </c>
      <c r="O2564" s="37" t="s">
        <v>75</v>
      </c>
      <c r="P2564" s="37" t="s">
        <v>75</v>
      </c>
      <c r="Q2564" t="s">
        <v>4391</v>
      </c>
      <c r="R2564" t="s">
        <v>76</v>
      </c>
      <c r="S2564" s="42">
        <v>5.5</v>
      </c>
      <c r="T2564" s="37">
        <v>1</v>
      </c>
      <c r="U2564" s="83">
        <v>1</v>
      </c>
      <c r="V2564" s="45">
        <f>SUMIF(ResumenCotizacion!$C:$C,E2564,ResumenCotizacion!$P:$P)</f>
        <v>0</v>
      </c>
      <c r="W2564" s="75">
        <f>IF(H2564="USD",S2564*SolCotizacion!$J$18,S2564)</f>
        <v>22701.085000000003</v>
      </c>
      <c r="X2564" s="3">
        <f>ROUND(W2564/(1-VLOOKUP("Total porcentaje:",ResumenCotizacion!$F:$H,3,0)),2)</f>
        <v>22701.09</v>
      </c>
      <c r="Y2564" s="3">
        <f t="shared" si="129"/>
        <v>0</v>
      </c>
    </row>
    <row r="2565" spans="1:25" ht="14.25" x14ac:dyDescent="0.2">
      <c r="A2565" s="18" t="str">
        <f t="shared" si="127"/>
        <v>Catalogo principalOPEN VALUE - CSP GOBIERNOCFQ7TTC0LH04-0001</v>
      </c>
      <c r="B2565" s="18" t="str">
        <f t="shared" si="128"/>
        <v>CFQ7TTC0LH04-0001OPEN VALUE - CSP GOBIERNO</v>
      </c>
      <c r="C2565"/>
      <c r="D2565" t="s">
        <v>122</v>
      </c>
      <c r="E2565" t="s">
        <v>4393</v>
      </c>
      <c r="F2565" s="37" t="s">
        <v>17</v>
      </c>
      <c r="G2565" s="18" t="s">
        <v>122</v>
      </c>
      <c r="H2565" s="18" t="s">
        <v>125</v>
      </c>
      <c r="I2565" s="37" t="s">
        <v>75</v>
      </c>
      <c r="J2565" t="s">
        <v>4394</v>
      </c>
      <c r="K2565" t="s">
        <v>28</v>
      </c>
      <c r="L2565" t="s">
        <v>90</v>
      </c>
      <c r="M2565" t="s">
        <v>74</v>
      </c>
      <c r="N2565" s="37" t="s">
        <v>75</v>
      </c>
      <c r="O2565" s="37" t="s">
        <v>75</v>
      </c>
      <c r="P2565" s="37" t="s">
        <v>75</v>
      </c>
      <c r="Q2565" t="s">
        <v>4393</v>
      </c>
      <c r="R2565" t="s">
        <v>76</v>
      </c>
      <c r="S2565" s="42">
        <v>2</v>
      </c>
      <c r="T2565" s="37">
        <v>1</v>
      </c>
      <c r="U2565" s="83">
        <v>1</v>
      </c>
      <c r="V2565" s="45">
        <f>SUMIF(ResumenCotizacion!$C:$C,E2565,ResumenCotizacion!$P:$P)</f>
        <v>0</v>
      </c>
      <c r="W2565" s="75">
        <f>IF(H2565="USD",S2565*SolCotizacion!$J$18,S2565)</f>
        <v>8254.94</v>
      </c>
      <c r="X2565" s="3">
        <f>ROUND(W2565/(1-VLOOKUP("Total porcentaje:",ResumenCotizacion!$F:$H,3,0)),2)</f>
        <v>8254.94</v>
      </c>
      <c r="Y2565" s="3">
        <f t="shared" si="129"/>
        <v>0</v>
      </c>
    </row>
    <row r="2566" spans="1:25" ht="14.25" x14ac:dyDescent="0.2">
      <c r="A2566" s="18" t="str">
        <f t="shared" si="127"/>
        <v>Catalogo principalOPEN VALUE - CSP GOBIERNOCFQ7TTC0LHXH-0001</v>
      </c>
      <c r="B2566" s="18" t="str">
        <f t="shared" si="128"/>
        <v>CFQ7TTC0LHXH-0001OPEN VALUE - CSP GOBIERNO</v>
      </c>
      <c r="C2566"/>
      <c r="D2566" t="s">
        <v>122</v>
      </c>
      <c r="E2566" t="s">
        <v>4395</v>
      </c>
      <c r="F2566" s="37" t="s">
        <v>17</v>
      </c>
      <c r="G2566" s="18" t="s">
        <v>122</v>
      </c>
      <c r="H2566" s="18" t="s">
        <v>125</v>
      </c>
      <c r="I2566" s="37" t="s">
        <v>75</v>
      </c>
      <c r="J2566" t="s">
        <v>4396</v>
      </c>
      <c r="K2566" t="s">
        <v>28</v>
      </c>
      <c r="L2566" t="s">
        <v>90</v>
      </c>
      <c r="M2566" t="s">
        <v>74</v>
      </c>
      <c r="N2566" s="37" t="s">
        <v>75</v>
      </c>
      <c r="O2566" s="37" t="s">
        <v>75</v>
      </c>
      <c r="P2566" s="37" t="s">
        <v>75</v>
      </c>
      <c r="Q2566" t="s">
        <v>4395</v>
      </c>
      <c r="R2566" t="s">
        <v>76</v>
      </c>
      <c r="S2566" s="42">
        <v>5</v>
      </c>
      <c r="T2566" s="37">
        <v>1</v>
      </c>
      <c r="U2566" s="83">
        <v>1</v>
      </c>
      <c r="V2566" s="45">
        <f>SUMIF(ResumenCotizacion!$C:$C,E2566,ResumenCotizacion!$P:$P)</f>
        <v>0</v>
      </c>
      <c r="W2566" s="75">
        <f>IF(H2566="USD",S2566*SolCotizacion!$J$18,S2566)</f>
        <v>20637.350000000002</v>
      </c>
      <c r="X2566" s="3">
        <f>ROUND(W2566/(1-VLOOKUP("Total porcentaje:",ResumenCotizacion!$F:$H,3,0)),2)</f>
        <v>20637.349999999999</v>
      </c>
      <c r="Y2566" s="3">
        <f t="shared" si="129"/>
        <v>0</v>
      </c>
    </row>
    <row r="2567" spans="1:25" ht="14.25" x14ac:dyDescent="0.2">
      <c r="A2567" s="18" t="str">
        <f t="shared" si="127"/>
        <v>Catalogo principalOPEN VALUE - CSP GOBIERNOCFQ7TTC0Q17R-0001</v>
      </c>
      <c r="B2567" s="18" t="str">
        <f t="shared" si="128"/>
        <v>CFQ7TTC0Q17R-0001OPEN VALUE - CSP GOBIERNO</v>
      </c>
      <c r="C2567"/>
      <c r="D2567" t="s">
        <v>122</v>
      </c>
      <c r="E2567" t="s">
        <v>4397</v>
      </c>
      <c r="F2567" s="37" t="s">
        <v>17</v>
      </c>
      <c r="G2567" s="18" t="s">
        <v>122</v>
      </c>
      <c r="H2567" s="18" t="s">
        <v>125</v>
      </c>
      <c r="I2567" s="37" t="s">
        <v>75</v>
      </c>
      <c r="J2567" t="s">
        <v>4398</v>
      </c>
      <c r="K2567" t="s">
        <v>28</v>
      </c>
      <c r="L2567" t="s">
        <v>90</v>
      </c>
      <c r="M2567" t="s">
        <v>74</v>
      </c>
      <c r="N2567" s="37" t="s">
        <v>75</v>
      </c>
      <c r="O2567" s="37" t="s">
        <v>75</v>
      </c>
      <c r="P2567" s="37" t="s">
        <v>75</v>
      </c>
      <c r="Q2567" t="s">
        <v>4397</v>
      </c>
      <c r="R2567" t="s">
        <v>76</v>
      </c>
      <c r="S2567" s="42">
        <v>3.5</v>
      </c>
      <c r="T2567" s="37">
        <v>1</v>
      </c>
      <c r="U2567" s="83">
        <v>1</v>
      </c>
      <c r="V2567" s="45">
        <f>SUMIF(ResumenCotizacion!$C:$C,E2567,ResumenCotizacion!$P:$P)</f>
        <v>0</v>
      </c>
      <c r="W2567" s="75">
        <f>IF(H2567="USD",S2567*SolCotizacion!$J$18,S2567)</f>
        <v>14446.145</v>
      </c>
      <c r="X2567" s="3">
        <f>ROUND(W2567/(1-VLOOKUP("Total porcentaje:",ResumenCotizacion!$F:$H,3,0)),2)</f>
        <v>14446.15</v>
      </c>
      <c r="Y2567" s="3">
        <f t="shared" si="129"/>
        <v>0</v>
      </c>
    </row>
    <row r="2568" spans="1:25" ht="14.25" x14ac:dyDescent="0.2">
      <c r="A2568" s="18" t="str">
        <f t="shared" si="127"/>
        <v>Catalogo principalOPEN VALUE - CSP GOBIERNOCFQ7TTC0LCH4-0009</v>
      </c>
      <c r="B2568" s="18" t="str">
        <f t="shared" si="128"/>
        <v>CFQ7TTC0LCH4-0009OPEN VALUE - CSP GOBIERNO</v>
      </c>
      <c r="C2568"/>
      <c r="D2568" t="s">
        <v>122</v>
      </c>
      <c r="E2568" t="s">
        <v>4399</v>
      </c>
      <c r="F2568" s="37" t="s">
        <v>17</v>
      </c>
      <c r="G2568" s="18" t="s">
        <v>122</v>
      </c>
      <c r="H2568" s="18" t="s">
        <v>125</v>
      </c>
      <c r="I2568" s="37" t="s">
        <v>75</v>
      </c>
      <c r="J2568" t="s">
        <v>4400</v>
      </c>
      <c r="K2568" t="s">
        <v>28</v>
      </c>
      <c r="L2568" t="s">
        <v>90</v>
      </c>
      <c r="M2568" t="s">
        <v>74</v>
      </c>
      <c r="N2568" s="37" t="s">
        <v>75</v>
      </c>
      <c r="O2568" s="37" t="s">
        <v>75</v>
      </c>
      <c r="P2568" s="37" t="s">
        <v>75</v>
      </c>
      <c r="Q2568" t="s">
        <v>4399</v>
      </c>
      <c r="R2568" t="s">
        <v>76</v>
      </c>
      <c r="S2568" s="42">
        <v>8</v>
      </c>
      <c r="T2568" s="37">
        <v>1</v>
      </c>
      <c r="U2568" s="83">
        <v>1</v>
      </c>
      <c r="V2568" s="45">
        <f>SUMIF(ResumenCotizacion!$C:$C,E2568,ResumenCotizacion!$P:$P)</f>
        <v>0</v>
      </c>
      <c r="W2568" s="75">
        <f>IF(H2568="USD",S2568*SolCotizacion!$J$18,S2568)</f>
        <v>33019.760000000002</v>
      </c>
      <c r="X2568" s="3">
        <f>ROUND(W2568/(1-VLOOKUP("Total porcentaje:",ResumenCotizacion!$F:$H,3,0)),2)</f>
        <v>33019.760000000002</v>
      </c>
      <c r="Y2568" s="3">
        <f t="shared" si="129"/>
        <v>0</v>
      </c>
    </row>
    <row r="2569" spans="1:25" ht="14.25" x14ac:dyDescent="0.2">
      <c r="A2569" s="18" t="str">
        <f t="shared" si="127"/>
        <v>Catalogo principalOPEN VALUE - CSP GOBIERNOCFQ7TTC0LCH4-0006</v>
      </c>
      <c r="B2569" s="18" t="str">
        <f t="shared" si="128"/>
        <v>CFQ7TTC0LCH4-0006OPEN VALUE - CSP GOBIERNO</v>
      </c>
      <c r="C2569"/>
      <c r="D2569" t="s">
        <v>122</v>
      </c>
      <c r="E2569" t="s">
        <v>4401</v>
      </c>
      <c r="F2569" s="37" t="s">
        <v>17</v>
      </c>
      <c r="G2569" s="18" t="s">
        <v>122</v>
      </c>
      <c r="H2569" s="18" t="s">
        <v>125</v>
      </c>
      <c r="I2569" s="37" t="s">
        <v>75</v>
      </c>
      <c r="J2569" t="s">
        <v>4402</v>
      </c>
      <c r="K2569" t="s">
        <v>28</v>
      </c>
      <c r="L2569" t="s">
        <v>90</v>
      </c>
      <c r="M2569" t="s">
        <v>74</v>
      </c>
      <c r="N2569" s="37" t="s">
        <v>75</v>
      </c>
      <c r="O2569" s="37" t="s">
        <v>75</v>
      </c>
      <c r="P2569" s="37" t="s">
        <v>75</v>
      </c>
      <c r="Q2569" t="s">
        <v>4401</v>
      </c>
      <c r="R2569" t="s">
        <v>76</v>
      </c>
      <c r="S2569" s="42">
        <v>4</v>
      </c>
      <c r="T2569" s="37">
        <v>1</v>
      </c>
      <c r="U2569" s="83">
        <v>1</v>
      </c>
      <c r="V2569" s="45">
        <f>SUMIF(ResumenCotizacion!$C:$C,E2569,ResumenCotizacion!$P:$P)</f>
        <v>0</v>
      </c>
      <c r="W2569" s="75">
        <f>IF(H2569="USD",S2569*SolCotizacion!$J$18,S2569)</f>
        <v>16509.88</v>
      </c>
      <c r="X2569" s="3">
        <f>ROUND(W2569/(1-VLOOKUP("Total porcentaje:",ResumenCotizacion!$F:$H,3,0)),2)</f>
        <v>16509.88</v>
      </c>
      <c r="Y2569" s="3">
        <f t="shared" si="129"/>
        <v>0</v>
      </c>
    </row>
    <row r="2570" spans="1:25" ht="14.25" x14ac:dyDescent="0.2">
      <c r="A2570" s="18" t="str">
        <f t="shared" si="127"/>
        <v>Catalogo principalOPEN VALUE - CSP GOBIERNOCFQ7TTC0LCH4-0004</v>
      </c>
      <c r="B2570" s="18" t="str">
        <f t="shared" si="128"/>
        <v>CFQ7TTC0LCH4-0004OPEN VALUE - CSP GOBIERNO</v>
      </c>
      <c r="C2570"/>
      <c r="D2570" t="s">
        <v>122</v>
      </c>
      <c r="E2570" t="s">
        <v>4403</v>
      </c>
      <c r="F2570" s="37" t="s">
        <v>17</v>
      </c>
      <c r="G2570" s="18" t="s">
        <v>122</v>
      </c>
      <c r="H2570" s="18" t="s">
        <v>125</v>
      </c>
      <c r="I2570" s="37" t="s">
        <v>75</v>
      </c>
      <c r="J2570" t="s">
        <v>4404</v>
      </c>
      <c r="K2570" t="s">
        <v>28</v>
      </c>
      <c r="L2570" t="s">
        <v>90</v>
      </c>
      <c r="M2570" t="s">
        <v>74</v>
      </c>
      <c r="N2570" s="37" t="s">
        <v>75</v>
      </c>
      <c r="O2570" s="37" t="s">
        <v>75</v>
      </c>
      <c r="P2570" s="37" t="s">
        <v>75</v>
      </c>
      <c r="Q2570" t="s">
        <v>4403</v>
      </c>
      <c r="R2570" t="s">
        <v>76</v>
      </c>
      <c r="S2570" s="42">
        <v>2.6999999999999997</v>
      </c>
      <c r="T2570" s="37">
        <v>1</v>
      </c>
      <c r="U2570" s="83">
        <v>1</v>
      </c>
      <c r="V2570" s="45">
        <f>SUMIF(ResumenCotizacion!$C:$C,E2570,ResumenCotizacion!$P:$P)</f>
        <v>0</v>
      </c>
      <c r="W2570" s="75">
        <f>IF(H2570="USD",S2570*SolCotizacion!$J$18,S2570)</f>
        <v>11144.169</v>
      </c>
      <c r="X2570" s="3">
        <f>ROUND(W2570/(1-VLOOKUP("Total porcentaje:",ResumenCotizacion!$F:$H,3,0)),2)</f>
        <v>11144.17</v>
      </c>
      <c r="Y2570" s="3">
        <f t="shared" si="129"/>
        <v>0</v>
      </c>
    </row>
    <row r="2571" spans="1:25" ht="14.25" x14ac:dyDescent="0.2">
      <c r="A2571" s="18" t="str">
        <f t="shared" si="127"/>
        <v>Catalogo principalOPEN VALUE - CSP GOBIERNOCFQ7TTC0LH0C-0001</v>
      </c>
      <c r="B2571" s="18" t="str">
        <f t="shared" si="128"/>
        <v>CFQ7TTC0LH0C-0001OPEN VALUE - CSP GOBIERNO</v>
      </c>
      <c r="C2571"/>
      <c r="D2571" t="s">
        <v>122</v>
      </c>
      <c r="E2571" t="s">
        <v>4405</v>
      </c>
      <c r="F2571" s="37" t="s">
        <v>17</v>
      </c>
      <c r="G2571" s="18" t="s">
        <v>122</v>
      </c>
      <c r="H2571" s="18" t="s">
        <v>125</v>
      </c>
      <c r="I2571" s="37" t="s">
        <v>75</v>
      </c>
      <c r="J2571" t="s">
        <v>4406</v>
      </c>
      <c r="K2571" t="s">
        <v>28</v>
      </c>
      <c r="L2571" t="s">
        <v>90</v>
      </c>
      <c r="M2571" t="s">
        <v>74</v>
      </c>
      <c r="N2571" s="37" t="s">
        <v>75</v>
      </c>
      <c r="O2571" s="37" t="s">
        <v>75</v>
      </c>
      <c r="P2571" s="37" t="s">
        <v>75</v>
      </c>
      <c r="Q2571" t="s">
        <v>4405</v>
      </c>
      <c r="R2571" t="s">
        <v>76</v>
      </c>
      <c r="S2571" s="42">
        <v>2</v>
      </c>
      <c r="T2571" s="37">
        <v>1</v>
      </c>
      <c r="U2571" s="83">
        <v>1</v>
      </c>
      <c r="V2571" s="45">
        <f>SUMIF(ResumenCotizacion!$C:$C,E2571,ResumenCotizacion!$P:$P)</f>
        <v>0</v>
      </c>
      <c r="W2571" s="75">
        <f>IF(H2571="USD",S2571*SolCotizacion!$J$18,S2571)</f>
        <v>8254.94</v>
      </c>
      <c r="X2571" s="3">
        <f>ROUND(W2571/(1-VLOOKUP("Total porcentaje:",ResumenCotizacion!$F:$H,3,0)),2)</f>
        <v>8254.94</v>
      </c>
      <c r="Y2571" s="3">
        <f t="shared" si="129"/>
        <v>0</v>
      </c>
    </row>
    <row r="2572" spans="1:25" ht="14.25" x14ac:dyDescent="0.2">
      <c r="A2572" s="18" t="str">
        <f t="shared" si="127"/>
        <v>Catalogo principalOPEN VALUE - CSP GOBIERNOCFQ7TTC0LHPG-0001</v>
      </c>
      <c r="B2572" s="18" t="str">
        <f t="shared" si="128"/>
        <v>CFQ7TTC0LHPG-0001OPEN VALUE - CSP GOBIERNO</v>
      </c>
      <c r="C2572"/>
      <c r="D2572" t="s">
        <v>122</v>
      </c>
      <c r="E2572" t="s">
        <v>4407</v>
      </c>
      <c r="F2572" s="37" t="s">
        <v>17</v>
      </c>
      <c r="G2572" s="18" t="s">
        <v>122</v>
      </c>
      <c r="H2572" s="18" t="s">
        <v>125</v>
      </c>
      <c r="I2572" s="37" t="s">
        <v>75</v>
      </c>
      <c r="J2572" t="s">
        <v>4408</v>
      </c>
      <c r="K2572" t="s">
        <v>28</v>
      </c>
      <c r="L2572" t="s">
        <v>90</v>
      </c>
      <c r="M2572" t="s">
        <v>74</v>
      </c>
      <c r="N2572" s="37" t="s">
        <v>75</v>
      </c>
      <c r="O2572" s="37" t="s">
        <v>75</v>
      </c>
      <c r="P2572" s="37" t="s">
        <v>75</v>
      </c>
      <c r="Q2572" t="s">
        <v>4407</v>
      </c>
      <c r="R2572" t="s">
        <v>76</v>
      </c>
      <c r="S2572" s="42">
        <v>100</v>
      </c>
      <c r="T2572" s="37">
        <v>1</v>
      </c>
      <c r="U2572" s="83">
        <v>1</v>
      </c>
      <c r="V2572" s="45">
        <f>SUMIF(ResumenCotizacion!$C:$C,E2572,ResumenCotizacion!$P:$P)</f>
        <v>0</v>
      </c>
      <c r="W2572" s="75">
        <f>IF(H2572="USD",S2572*SolCotizacion!$J$18,S2572)</f>
        <v>412747</v>
      </c>
      <c r="X2572" s="3">
        <f>ROUND(W2572/(1-VLOOKUP("Total porcentaje:",ResumenCotizacion!$F:$H,3,0)),2)</f>
        <v>412747</v>
      </c>
      <c r="Y2572" s="3">
        <f t="shared" si="129"/>
        <v>0</v>
      </c>
    </row>
    <row r="2573" spans="1:25" ht="14.25" x14ac:dyDescent="0.2">
      <c r="A2573" s="18" t="str">
        <f t="shared" si="127"/>
        <v>Catalogo principalOPEN VALUE - CSP GOBIERNOCFQ7TTC0JXCZ-0004</v>
      </c>
      <c r="B2573" s="18" t="str">
        <f t="shared" si="128"/>
        <v>CFQ7TTC0JXCZ-0004OPEN VALUE - CSP GOBIERNO</v>
      </c>
      <c r="C2573"/>
      <c r="D2573" t="s">
        <v>122</v>
      </c>
      <c r="E2573" t="s">
        <v>4409</v>
      </c>
      <c r="F2573" s="37" t="s">
        <v>17</v>
      </c>
      <c r="G2573" s="18" t="s">
        <v>122</v>
      </c>
      <c r="H2573" s="18" t="s">
        <v>125</v>
      </c>
      <c r="I2573" s="37" t="s">
        <v>75</v>
      </c>
      <c r="J2573" t="s">
        <v>4410</v>
      </c>
      <c r="K2573" t="s">
        <v>28</v>
      </c>
      <c r="L2573" t="s">
        <v>90</v>
      </c>
      <c r="M2573" t="s">
        <v>74</v>
      </c>
      <c r="N2573" s="37" t="s">
        <v>75</v>
      </c>
      <c r="O2573" s="37" t="s">
        <v>75</v>
      </c>
      <c r="P2573" s="37" t="s">
        <v>75</v>
      </c>
      <c r="Q2573" t="s">
        <v>4409</v>
      </c>
      <c r="R2573" t="s">
        <v>76</v>
      </c>
      <c r="S2573" s="42">
        <v>0</v>
      </c>
      <c r="T2573" s="37">
        <v>1</v>
      </c>
      <c r="U2573" s="83">
        <v>1</v>
      </c>
      <c r="V2573" s="45">
        <f>SUMIF(ResumenCotizacion!$C:$C,E2573,ResumenCotizacion!$P:$P)</f>
        <v>0</v>
      </c>
      <c r="W2573" s="75">
        <f>IF(H2573="USD",S2573*SolCotizacion!$J$18,S2573)</f>
        <v>0</v>
      </c>
      <c r="X2573" s="3">
        <f>ROUND(W2573/(1-VLOOKUP("Total porcentaje:",ResumenCotizacion!$F:$H,3,0)),2)</f>
        <v>0</v>
      </c>
      <c r="Y2573" s="3">
        <f t="shared" si="129"/>
        <v>0</v>
      </c>
    </row>
    <row r="2574" spans="1:25" ht="14.25" x14ac:dyDescent="0.2">
      <c r="A2574" s="18" t="str">
        <f t="shared" si="127"/>
        <v>Catalogo principalOPEN VALUE - CSP GOBIERNOCFQ7TTC0JN4R-0002</v>
      </c>
      <c r="B2574" s="18" t="str">
        <f t="shared" si="128"/>
        <v>CFQ7TTC0JN4R-0002OPEN VALUE - CSP GOBIERNO</v>
      </c>
      <c r="C2574"/>
      <c r="D2574" t="s">
        <v>122</v>
      </c>
      <c r="E2574" t="s">
        <v>4411</v>
      </c>
      <c r="F2574" s="37" t="s">
        <v>17</v>
      </c>
      <c r="G2574" s="18" t="s">
        <v>122</v>
      </c>
      <c r="H2574" s="18" t="s">
        <v>125</v>
      </c>
      <c r="I2574" s="37" t="s">
        <v>75</v>
      </c>
      <c r="J2574" t="s">
        <v>4412</v>
      </c>
      <c r="K2574" t="s">
        <v>28</v>
      </c>
      <c r="L2574" t="s">
        <v>90</v>
      </c>
      <c r="M2574" t="s">
        <v>74</v>
      </c>
      <c r="N2574" s="37" t="s">
        <v>75</v>
      </c>
      <c r="O2574" s="37" t="s">
        <v>75</v>
      </c>
      <c r="P2574" s="37" t="s">
        <v>75</v>
      </c>
      <c r="Q2574" t="s">
        <v>4411</v>
      </c>
      <c r="R2574" t="s">
        <v>76</v>
      </c>
      <c r="S2574" s="42">
        <v>4</v>
      </c>
      <c r="T2574" s="37">
        <v>1</v>
      </c>
      <c r="U2574" s="83">
        <v>1</v>
      </c>
      <c r="V2574" s="45">
        <f>SUMIF(ResumenCotizacion!$C:$C,E2574,ResumenCotizacion!$P:$P)</f>
        <v>0</v>
      </c>
      <c r="W2574" s="75">
        <f>IF(H2574="USD",S2574*SolCotizacion!$J$18,S2574)</f>
        <v>16509.88</v>
      </c>
      <c r="X2574" s="3">
        <f>ROUND(W2574/(1-VLOOKUP("Total porcentaje:",ResumenCotizacion!$F:$H,3,0)),2)</f>
        <v>16509.88</v>
      </c>
      <c r="Y2574" s="3">
        <f t="shared" si="129"/>
        <v>0</v>
      </c>
    </row>
    <row r="2575" spans="1:25" ht="14.25" x14ac:dyDescent="0.2">
      <c r="A2575" s="18" t="str">
        <f t="shared" si="127"/>
        <v>Catalogo principalOPEN VALUE - CSP GOBIERNOCFQ7TTC0LH0T-0001</v>
      </c>
      <c r="B2575" s="18" t="str">
        <f t="shared" si="128"/>
        <v>CFQ7TTC0LH0T-0001OPEN VALUE - CSP GOBIERNO</v>
      </c>
      <c r="C2575"/>
      <c r="D2575" t="s">
        <v>122</v>
      </c>
      <c r="E2575" t="s">
        <v>4413</v>
      </c>
      <c r="F2575" s="37" t="s">
        <v>17</v>
      </c>
      <c r="G2575" s="18" t="s">
        <v>122</v>
      </c>
      <c r="H2575" s="18" t="s">
        <v>125</v>
      </c>
      <c r="I2575" s="37" t="s">
        <v>75</v>
      </c>
      <c r="J2575" t="s">
        <v>4414</v>
      </c>
      <c r="K2575" t="s">
        <v>28</v>
      </c>
      <c r="L2575" t="s">
        <v>90</v>
      </c>
      <c r="M2575" t="s">
        <v>74</v>
      </c>
      <c r="N2575" s="37" t="s">
        <v>75</v>
      </c>
      <c r="O2575" s="37" t="s">
        <v>75</v>
      </c>
      <c r="P2575" s="37" t="s">
        <v>75</v>
      </c>
      <c r="Q2575" t="s">
        <v>4413</v>
      </c>
      <c r="R2575" t="s">
        <v>76</v>
      </c>
      <c r="S2575" s="42">
        <v>8</v>
      </c>
      <c r="T2575" s="37">
        <v>1</v>
      </c>
      <c r="U2575" s="83">
        <v>1</v>
      </c>
      <c r="V2575" s="45">
        <f>SUMIF(ResumenCotizacion!$C:$C,E2575,ResumenCotizacion!$P:$P)</f>
        <v>0</v>
      </c>
      <c r="W2575" s="75">
        <f>IF(H2575="USD",S2575*SolCotizacion!$J$18,S2575)</f>
        <v>33019.760000000002</v>
      </c>
      <c r="X2575" s="3">
        <f>ROUND(W2575/(1-VLOOKUP("Total porcentaje:",ResumenCotizacion!$F:$H,3,0)),2)</f>
        <v>33019.760000000002</v>
      </c>
      <c r="Y2575" s="3">
        <f t="shared" si="129"/>
        <v>0</v>
      </c>
    </row>
    <row r="2576" spans="1:25" ht="14.25" x14ac:dyDescent="0.2">
      <c r="A2576" s="18" t="str">
        <f t="shared" si="127"/>
        <v>Catalogo principalOPEN VALUE - CSP GOBIERNOCFQ7TTC0LH0R-0001</v>
      </c>
      <c r="B2576" s="18" t="str">
        <f t="shared" si="128"/>
        <v>CFQ7TTC0LH0R-0001OPEN VALUE - CSP GOBIERNO</v>
      </c>
      <c r="C2576"/>
      <c r="D2576" t="s">
        <v>122</v>
      </c>
      <c r="E2576" t="s">
        <v>4415</v>
      </c>
      <c r="F2576" s="37" t="s">
        <v>17</v>
      </c>
      <c r="G2576" s="18" t="s">
        <v>122</v>
      </c>
      <c r="H2576" s="18" t="s">
        <v>125</v>
      </c>
      <c r="I2576" s="37" t="s">
        <v>75</v>
      </c>
      <c r="J2576" t="s">
        <v>4416</v>
      </c>
      <c r="K2576" t="s">
        <v>28</v>
      </c>
      <c r="L2576" t="s">
        <v>90</v>
      </c>
      <c r="M2576" t="s">
        <v>74</v>
      </c>
      <c r="N2576" s="37" t="s">
        <v>75</v>
      </c>
      <c r="O2576" s="37" t="s">
        <v>75</v>
      </c>
      <c r="P2576" s="37" t="s">
        <v>75</v>
      </c>
      <c r="Q2576" t="s">
        <v>4415</v>
      </c>
      <c r="R2576" t="s">
        <v>76</v>
      </c>
      <c r="S2576" s="42">
        <v>0</v>
      </c>
      <c r="T2576" s="37">
        <v>1</v>
      </c>
      <c r="U2576" s="83">
        <v>1</v>
      </c>
      <c r="V2576" s="45">
        <f>SUMIF(ResumenCotizacion!$C:$C,E2576,ResumenCotizacion!$P:$P)</f>
        <v>0</v>
      </c>
      <c r="W2576" s="75">
        <f>IF(H2576="USD",S2576*SolCotizacion!$J$18,S2576)</f>
        <v>0</v>
      </c>
      <c r="X2576" s="3">
        <f>ROUND(W2576/(1-VLOOKUP("Total porcentaje:",ResumenCotizacion!$F:$H,3,0)),2)</f>
        <v>0</v>
      </c>
      <c r="Y2576" s="3">
        <f t="shared" si="129"/>
        <v>0</v>
      </c>
    </row>
    <row r="2577" spans="1:25" ht="14.25" x14ac:dyDescent="0.2">
      <c r="A2577" s="18" t="str">
        <f t="shared" si="127"/>
        <v>Catalogo principalOPEN VALUE - CSP GOBIERNOCFQ7TTC0HL73-0001</v>
      </c>
      <c r="B2577" s="18" t="str">
        <f t="shared" si="128"/>
        <v>CFQ7TTC0HL73-0001OPEN VALUE - CSP GOBIERNO</v>
      </c>
      <c r="C2577"/>
      <c r="D2577" t="s">
        <v>122</v>
      </c>
      <c r="E2577" t="s">
        <v>4417</v>
      </c>
      <c r="F2577" s="37" t="s">
        <v>17</v>
      </c>
      <c r="G2577" s="18" t="s">
        <v>122</v>
      </c>
      <c r="H2577" s="18" t="s">
        <v>125</v>
      </c>
      <c r="I2577" s="37" t="s">
        <v>75</v>
      </c>
      <c r="J2577" t="s">
        <v>4418</v>
      </c>
      <c r="K2577" t="s">
        <v>28</v>
      </c>
      <c r="L2577" t="s">
        <v>90</v>
      </c>
      <c r="M2577" t="s">
        <v>74</v>
      </c>
      <c r="N2577" s="37" t="s">
        <v>75</v>
      </c>
      <c r="O2577" s="37" t="s">
        <v>75</v>
      </c>
      <c r="P2577" s="37" t="s">
        <v>75</v>
      </c>
      <c r="Q2577" t="s">
        <v>4417</v>
      </c>
      <c r="R2577" t="s">
        <v>76</v>
      </c>
      <c r="S2577" s="42">
        <v>20</v>
      </c>
      <c r="T2577" s="37">
        <v>1</v>
      </c>
      <c r="U2577" s="83">
        <v>1</v>
      </c>
      <c r="V2577" s="45">
        <f>SUMIF(ResumenCotizacion!$C:$C,E2577,ResumenCotizacion!$P:$P)</f>
        <v>0</v>
      </c>
      <c r="W2577" s="75">
        <f>IF(H2577="USD",S2577*SolCotizacion!$J$18,S2577)</f>
        <v>82549.400000000009</v>
      </c>
      <c r="X2577" s="3">
        <f>ROUND(W2577/(1-VLOOKUP("Total porcentaje:",ResumenCotizacion!$F:$H,3,0)),2)</f>
        <v>82549.399999999994</v>
      </c>
      <c r="Y2577" s="3">
        <f t="shared" si="129"/>
        <v>0</v>
      </c>
    </row>
    <row r="2578" spans="1:25" ht="14.25" x14ac:dyDescent="0.2">
      <c r="A2578" s="18" t="str">
        <f t="shared" si="127"/>
        <v>Catalogo principalOPEN VALUE - CSP GOBIERNOCFQ7TTC0LH0S-0001</v>
      </c>
      <c r="B2578" s="18" t="str">
        <f t="shared" si="128"/>
        <v>CFQ7TTC0LH0S-0001OPEN VALUE - CSP GOBIERNO</v>
      </c>
      <c r="C2578"/>
      <c r="D2578" t="s">
        <v>122</v>
      </c>
      <c r="E2578" t="s">
        <v>4419</v>
      </c>
      <c r="F2578" s="37" t="s">
        <v>17</v>
      </c>
      <c r="G2578" s="18" t="s">
        <v>122</v>
      </c>
      <c r="H2578" s="18" t="s">
        <v>125</v>
      </c>
      <c r="I2578" s="37" t="s">
        <v>75</v>
      </c>
      <c r="J2578" t="s">
        <v>4420</v>
      </c>
      <c r="K2578" t="s">
        <v>28</v>
      </c>
      <c r="L2578" t="s">
        <v>90</v>
      </c>
      <c r="M2578" t="s">
        <v>74</v>
      </c>
      <c r="N2578" s="37" t="s">
        <v>75</v>
      </c>
      <c r="O2578" s="37" t="s">
        <v>75</v>
      </c>
      <c r="P2578" s="37" t="s">
        <v>75</v>
      </c>
      <c r="Q2578" t="s">
        <v>4419</v>
      </c>
      <c r="R2578" t="s">
        <v>76</v>
      </c>
      <c r="S2578" s="42">
        <v>15</v>
      </c>
      <c r="T2578" s="37">
        <v>1</v>
      </c>
      <c r="U2578" s="83">
        <v>1</v>
      </c>
      <c r="V2578" s="45">
        <f>SUMIF(ResumenCotizacion!$C:$C,E2578,ResumenCotizacion!$P:$P)</f>
        <v>0</v>
      </c>
      <c r="W2578" s="75">
        <f>IF(H2578="USD",S2578*SolCotizacion!$J$18,S2578)</f>
        <v>61912.05</v>
      </c>
      <c r="X2578" s="3">
        <f>ROUND(W2578/(1-VLOOKUP("Total porcentaje:",ResumenCotizacion!$F:$H,3,0)),2)</f>
        <v>61912.05</v>
      </c>
      <c r="Y2578" s="3">
        <f t="shared" si="129"/>
        <v>0</v>
      </c>
    </row>
    <row r="2579" spans="1:25" ht="14.25" x14ac:dyDescent="0.2">
      <c r="A2579" s="18" t="str">
        <f t="shared" si="127"/>
        <v>Catalogo principalOPEN VALUE - CSP GOBIERNOCFQ7TTC0LH0S-0002</v>
      </c>
      <c r="B2579" s="18" t="str">
        <f t="shared" si="128"/>
        <v>CFQ7TTC0LH0S-0002OPEN VALUE - CSP GOBIERNO</v>
      </c>
      <c r="C2579"/>
      <c r="D2579" t="s">
        <v>122</v>
      </c>
      <c r="E2579" t="s">
        <v>4421</v>
      </c>
      <c r="F2579" s="37" t="s">
        <v>17</v>
      </c>
      <c r="G2579" s="18" t="s">
        <v>122</v>
      </c>
      <c r="H2579" s="18" t="s">
        <v>125</v>
      </c>
      <c r="I2579" s="37" t="s">
        <v>75</v>
      </c>
      <c r="J2579" t="s">
        <v>4422</v>
      </c>
      <c r="K2579" t="s">
        <v>28</v>
      </c>
      <c r="L2579" t="s">
        <v>90</v>
      </c>
      <c r="M2579" t="s">
        <v>74</v>
      </c>
      <c r="N2579" s="37" t="s">
        <v>75</v>
      </c>
      <c r="O2579" s="37" t="s">
        <v>75</v>
      </c>
      <c r="P2579" s="37" t="s">
        <v>75</v>
      </c>
      <c r="Q2579" t="s">
        <v>4421</v>
      </c>
      <c r="R2579" t="s">
        <v>76</v>
      </c>
      <c r="S2579" s="42">
        <v>15</v>
      </c>
      <c r="T2579" s="37">
        <v>1</v>
      </c>
      <c r="U2579" s="83">
        <v>1</v>
      </c>
      <c r="V2579" s="45">
        <f>SUMIF(ResumenCotizacion!$C:$C,E2579,ResumenCotizacion!$P:$P)</f>
        <v>0</v>
      </c>
      <c r="W2579" s="75">
        <f>IF(H2579="USD",S2579*SolCotizacion!$J$18,S2579)</f>
        <v>61912.05</v>
      </c>
      <c r="X2579" s="3">
        <f>ROUND(W2579/(1-VLOOKUP("Total porcentaje:",ResumenCotizacion!$F:$H,3,0)),2)</f>
        <v>61912.05</v>
      </c>
      <c r="Y2579" s="3">
        <f t="shared" si="129"/>
        <v>0</v>
      </c>
    </row>
    <row r="2580" spans="1:25" ht="14.25" x14ac:dyDescent="0.2">
      <c r="A2580" s="18" t="str">
        <f t="shared" si="127"/>
        <v>Catalogo principalOPEN VALUE - CSP GOBIERNOCFQ7TTC0J7V7-0002</v>
      </c>
      <c r="B2580" s="18" t="str">
        <f t="shared" si="128"/>
        <v>CFQ7TTC0J7V7-0002OPEN VALUE - CSP GOBIERNO</v>
      </c>
      <c r="C2580"/>
      <c r="D2580" t="s">
        <v>122</v>
      </c>
      <c r="E2580" t="s">
        <v>4423</v>
      </c>
      <c r="F2580" s="37" t="s">
        <v>17</v>
      </c>
      <c r="G2580" s="18" t="s">
        <v>122</v>
      </c>
      <c r="H2580" s="18" t="s">
        <v>125</v>
      </c>
      <c r="I2580" s="37" t="s">
        <v>75</v>
      </c>
      <c r="J2580" t="s">
        <v>4424</v>
      </c>
      <c r="K2580" t="s">
        <v>28</v>
      </c>
      <c r="L2580" t="s">
        <v>90</v>
      </c>
      <c r="M2580" t="s">
        <v>74</v>
      </c>
      <c r="N2580" s="37" t="s">
        <v>75</v>
      </c>
      <c r="O2580" s="37" t="s">
        <v>75</v>
      </c>
      <c r="P2580" s="37" t="s">
        <v>75</v>
      </c>
      <c r="Q2580" t="s">
        <v>4423</v>
      </c>
      <c r="R2580" t="s">
        <v>76</v>
      </c>
      <c r="S2580" s="42">
        <v>12</v>
      </c>
      <c r="T2580" s="37">
        <v>1</v>
      </c>
      <c r="U2580" s="83">
        <v>1</v>
      </c>
      <c r="V2580" s="45">
        <f>SUMIF(ResumenCotizacion!$C:$C,E2580,ResumenCotizacion!$P:$P)</f>
        <v>0</v>
      </c>
      <c r="W2580" s="75">
        <f>IF(H2580="USD",S2580*SolCotizacion!$J$18,S2580)</f>
        <v>49529.64</v>
      </c>
      <c r="X2580" s="3">
        <f>ROUND(W2580/(1-VLOOKUP("Total porcentaje:",ResumenCotizacion!$F:$H,3,0)),2)</f>
        <v>49529.64</v>
      </c>
      <c r="Y2580" s="3">
        <f t="shared" si="129"/>
        <v>0</v>
      </c>
    </row>
    <row r="2581" spans="1:25" ht="14.25" x14ac:dyDescent="0.2">
      <c r="A2581" s="18" t="str">
        <f t="shared" si="127"/>
        <v>Catalogo principalOPEN VALUE - CSP GOBIERNOCFQ7TTC0LHWF-0008</v>
      </c>
      <c r="B2581" s="18" t="str">
        <f t="shared" si="128"/>
        <v>CFQ7TTC0LHWF-0008OPEN VALUE - CSP GOBIERNO</v>
      </c>
      <c r="C2581"/>
      <c r="D2581" t="s">
        <v>122</v>
      </c>
      <c r="E2581" t="s">
        <v>4425</v>
      </c>
      <c r="F2581" s="37" t="s">
        <v>17</v>
      </c>
      <c r="G2581" s="18" t="s">
        <v>122</v>
      </c>
      <c r="H2581" s="18" t="s">
        <v>125</v>
      </c>
      <c r="I2581" s="37" t="s">
        <v>75</v>
      </c>
      <c r="J2581" t="s">
        <v>4426</v>
      </c>
      <c r="K2581" t="s">
        <v>28</v>
      </c>
      <c r="L2581" t="s">
        <v>90</v>
      </c>
      <c r="M2581" t="s">
        <v>74</v>
      </c>
      <c r="N2581" s="37" t="s">
        <v>75</v>
      </c>
      <c r="O2581" s="37" t="s">
        <v>75</v>
      </c>
      <c r="P2581" s="37" t="s">
        <v>75</v>
      </c>
      <c r="Q2581" t="s">
        <v>4425</v>
      </c>
      <c r="R2581" t="s">
        <v>76</v>
      </c>
      <c r="S2581" s="42">
        <v>5000</v>
      </c>
      <c r="T2581" s="37">
        <v>1</v>
      </c>
      <c r="U2581" s="83">
        <v>1</v>
      </c>
      <c r="V2581" s="45">
        <f>SUMIF(ResumenCotizacion!$C:$C,E2581,ResumenCotizacion!$P:$P)</f>
        <v>0</v>
      </c>
      <c r="W2581" s="75">
        <f>IF(H2581="USD",S2581*SolCotizacion!$J$18,S2581)</f>
        <v>20637350</v>
      </c>
      <c r="X2581" s="3">
        <f>ROUND(W2581/(1-VLOOKUP("Total porcentaje:",ResumenCotizacion!$F:$H,3,0)),2)</f>
        <v>20637350</v>
      </c>
      <c r="Y2581" s="3">
        <f t="shared" si="129"/>
        <v>0</v>
      </c>
    </row>
    <row r="2582" spans="1:25" ht="14.25" x14ac:dyDescent="0.2">
      <c r="A2582" s="18" t="str">
        <f t="shared" si="127"/>
        <v>Catalogo principalOPEN VALUE - CSP GOBIERNOCFQ7TTC0LHWF-0001</v>
      </c>
      <c r="B2582" s="18" t="str">
        <f t="shared" si="128"/>
        <v>CFQ7TTC0LHWF-0001OPEN VALUE - CSP GOBIERNO</v>
      </c>
      <c r="C2582"/>
      <c r="D2582" t="s">
        <v>122</v>
      </c>
      <c r="E2582" t="s">
        <v>4427</v>
      </c>
      <c r="F2582" s="37" t="s">
        <v>17</v>
      </c>
      <c r="G2582" s="18" t="s">
        <v>122</v>
      </c>
      <c r="H2582" s="18" t="s">
        <v>125</v>
      </c>
      <c r="I2582" s="37" t="s">
        <v>75</v>
      </c>
      <c r="J2582" t="s">
        <v>4428</v>
      </c>
      <c r="K2582" t="s">
        <v>28</v>
      </c>
      <c r="L2582" t="s">
        <v>90</v>
      </c>
      <c r="M2582" t="s">
        <v>74</v>
      </c>
      <c r="N2582" s="37" t="s">
        <v>75</v>
      </c>
      <c r="O2582" s="37" t="s">
        <v>75</v>
      </c>
      <c r="P2582" s="37" t="s">
        <v>75</v>
      </c>
      <c r="Q2582" t="s">
        <v>4427</v>
      </c>
      <c r="R2582" t="s">
        <v>76</v>
      </c>
      <c r="S2582" s="42">
        <v>4</v>
      </c>
      <c r="T2582" s="37">
        <v>1</v>
      </c>
      <c r="U2582" s="83">
        <v>1</v>
      </c>
      <c r="V2582" s="45">
        <f>SUMIF(ResumenCotizacion!$C:$C,E2582,ResumenCotizacion!$P:$P)</f>
        <v>0</v>
      </c>
      <c r="W2582" s="75">
        <f>IF(H2582="USD",S2582*SolCotizacion!$J$18,S2582)</f>
        <v>16509.88</v>
      </c>
      <c r="X2582" s="3">
        <f>ROUND(W2582/(1-VLOOKUP("Total porcentaje:",ResumenCotizacion!$F:$H,3,0)),2)</f>
        <v>16509.88</v>
      </c>
      <c r="Y2582" s="3">
        <f t="shared" si="129"/>
        <v>0</v>
      </c>
    </row>
    <row r="2583" spans="1:25" ht="14.25" x14ac:dyDescent="0.2">
      <c r="A2583" s="18" t="str">
        <f t="shared" si="127"/>
        <v>Catalogo principalOPEN VALUE - CSP GOBIERNOCFQ7TTC0HDJW-0001</v>
      </c>
      <c r="B2583" s="18" t="str">
        <f t="shared" si="128"/>
        <v>CFQ7TTC0HDJW-0001OPEN VALUE - CSP GOBIERNO</v>
      </c>
      <c r="C2583"/>
      <c r="D2583" t="s">
        <v>122</v>
      </c>
      <c r="E2583" t="s">
        <v>4429</v>
      </c>
      <c r="F2583" s="37" t="s">
        <v>17</v>
      </c>
      <c r="G2583" s="18" t="s">
        <v>122</v>
      </c>
      <c r="H2583" s="18" t="s">
        <v>125</v>
      </c>
      <c r="I2583" s="37" t="s">
        <v>75</v>
      </c>
      <c r="J2583" t="s">
        <v>4430</v>
      </c>
      <c r="K2583" t="s">
        <v>28</v>
      </c>
      <c r="L2583" t="s">
        <v>90</v>
      </c>
      <c r="M2583" t="s">
        <v>74</v>
      </c>
      <c r="N2583" s="37" t="s">
        <v>75</v>
      </c>
      <c r="O2583" s="37" t="s">
        <v>75</v>
      </c>
      <c r="P2583" s="37" t="s">
        <v>75</v>
      </c>
      <c r="Q2583" t="s">
        <v>4429</v>
      </c>
      <c r="R2583" t="s">
        <v>76</v>
      </c>
      <c r="S2583" s="42">
        <v>4</v>
      </c>
      <c r="T2583" s="37">
        <v>1</v>
      </c>
      <c r="U2583" s="83">
        <v>1</v>
      </c>
      <c r="V2583" s="45">
        <f>SUMIF(ResumenCotizacion!$C:$C,E2583,ResumenCotizacion!$P:$P)</f>
        <v>0</v>
      </c>
      <c r="W2583" s="75">
        <f>IF(H2583="USD",S2583*SolCotizacion!$J$18,S2583)</f>
        <v>16509.88</v>
      </c>
      <c r="X2583" s="3">
        <f>ROUND(W2583/(1-VLOOKUP("Total porcentaje:",ResumenCotizacion!$F:$H,3,0)),2)</f>
        <v>16509.88</v>
      </c>
      <c r="Y2583" s="3">
        <f t="shared" si="129"/>
        <v>0</v>
      </c>
    </row>
    <row r="2584" spans="1:25" ht="14.25" x14ac:dyDescent="0.2">
      <c r="A2584" s="18" t="str">
        <f t="shared" si="127"/>
        <v>Catalogo principalOPEN VALUE - CSP GOBIERNOCFQ7TTC0LHSW-0001</v>
      </c>
      <c r="B2584" s="18" t="str">
        <f t="shared" si="128"/>
        <v>CFQ7TTC0LHSW-0001OPEN VALUE - CSP GOBIERNO</v>
      </c>
      <c r="C2584"/>
      <c r="D2584" t="s">
        <v>122</v>
      </c>
      <c r="E2584" t="s">
        <v>4431</v>
      </c>
      <c r="F2584" s="37" t="s">
        <v>17</v>
      </c>
      <c r="G2584" s="18" t="s">
        <v>122</v>
      </c>
      <c r="H2584" s="18" t="s">
        <v>125</v>
      </c>
      <c r="I2584" s="37" t="s">
        <v>75</v>
      </c>
      <c r="J2584" t="s">
        <v>4432</v>
      </c>
      <c r="K2584" t="s">
        <v>28</v>
      </c>
      <c r="L2584" t="s">
        <v>90</v>
      </c>
      <c r="M2584" t="s">
        <v>74</v>
      </c>
      <c r="N2584" s="37" t="s">
        <v>75</v>
      </c>
      <c r="O2584" s="37" t="s">
        <v>75</v>
      </c>
      <c r="P2584" s="37" t="s">
        <v>75</v>
      </c>
      <c r="Q2584" t="s">
        <v>4431</v>
      </c>
      <c r="R2584" t="s">
        <v>76</v>
      </c>
      <c r="S2584" s="42">
        <v>3</v>
      </c>
      <c r="T2584" s="37">
        <v>1</v>
      </c>
      <c r="U2584" s="83">
        <v>1</v>
      </c>
      <c r="V2584" s="45">
        <f>SUMIF(ResumenCotizacion!$C:$C,E2584,ResumenCotizacion!$P:$P)</f>
        <v>0</v>
      </c>
      <c r="W2584" s="75">
        <f>IF(H2584="USD",S2584*SolCotizacion!$J$18,S2584)</f>
        <v>12382.41</v>
      </c>
      <c r="X2584" s="3">
        <f>ROUND(W2584/(1-VLOOKUP("Total porcentaje:",ResumenCotizacion!$F:$H,3,0)),2)</f>
        <v>12382.41</v>
      </c>
      <c r="Y2584" s="3">
        <f t="shared" si="129"/>
        <v>0</v>
      </c>
    </row>
    <row r="2585" spans="1:25" ht="14.25" x14ac:dyDescent="0.2">
      <c r="A2585" s="18" t="str">
        <f t="shared" si="127"/>
        <v>Catalogo principalOPEN VALUE - CSP GOBIERNOCFQ7TTC0LF8Q-0001</v>
      </c>
      <c r="B2585" s="18" t="str">
        <f t="shared" si="128"/>
        <v>CFQ7TTC0LF8Q-0001OPEN VALUE - CSP GOBIERNO</v>
      </c>
      <c r="C2585"/>
      <c r="D2585" t="s">
        <v>122</v>
      </c>
      <c r="E2585" t="s">
        <v>4433</v>
      </c>
      <c r="F2585" s="37" t="s">
        <v>17</v>
      </c>
      <c r="G2585" s="18" t="s">
        <v>122</v>
      </c>
      <c r="H2585" s="18" t="s">
        <v>125</v>
      </c>
      <c r="I2585" s="37" t="s">
        <v>75</v>
      </c>
      <c r="J2585" t="s">
        <v>4434</v>
      </c>
      <c r="K2585" t="s">
        <v>28</v>
      </c>
      <c r="L2585" t="s">
        <v>90</v>
      </c>
      <c r="M2585" t="s">
        <v>74</v>
      </c>
      <c r="N2585" s="37" t="s">
        <v>75</v>
      </c>
      <c r="O2585" s="37" t="s">
        <v>75</v>
      </c>
      <c r="P2585" s="37" t="s">
        <v>75</v>
      </c>
      <c r="Q2585" t="s">
        <v>4433</v>
      </c>
      <c r="R2585" t="s">
        <v>76</v>
      </c>
      <c r="S2585" s="42">
        <v>10</v>
      </c>
      <c r="T2585" s="37">
        <v>1</v>
      </c>
      <c r="U2585" s="83">
        <v>1</v>
      </c>
      <c r="V2585" s="45">
        <f>SUMIF(ResumenCotizacion!$C:$C,E2585,ResumenCotizacion!$P:$P)</f>
        <v>0</v>
      </c>
      <c r="W2585" s="75">
        <f>IF(H2585="USD",S2585*SolCotizacion!$J$18,S2585)</f>
        <v>41274.700000000004</v>
      </c>
      <c r="X2585" s="3">
        <f>ROUND(W2585/(1-VLOOKUP("Total porcentaje:",ResumenCotizacion!$F:$H,3,0)),2)</f>
        <v>41274.699999999997</v>
      </c>
      <c r="Y2585" s="3">
        <f t="shared" si="129"/>
        <v>0</v>
      </c>
    </row>
    <row r="2586" spans="1:25" ht="14.25" x14ac:dyDescent="0.2">
      <c r="A2586" s="18" t="str">
        <f t="shared" si="127"/>
        <v>Catalogo principalOPEN VALUE - CSP GOBIERNOCFQ7TTC0LF8R-0001</v>
      </c>
      <c r="B2586" s="18" t="str">
        <f t="shared" si="128"/>
        <v>CFQ7TTC0LF8R-0001OPEN VALUE - CSP GOBIERNO</v>
      </c>
      <c r="C2586"/>
      <c r="D2586" t="s">
        <v>122</v>
      </c>
      <c r="E2586" t="s">
        <v>35</v>
      </c>
      <c r="F2586" s="37" t="s">
        <v>17</v>
      </c>
      <c r="G2586" s="18" t="s">
        <v>122</v>
      </c>
      <c r="H2586" s="18" t="s">
        <v>125</v>
      </c>
      <c r="I2586" s="37" t="s">
        <v>75</v>
      </c>
      <c r="J2586" t="s">
        <v>73</v>
      </c>
      <c r="K2586" t="s">
        <v>28</v>
      </c>
      <c r="L2586" t="s">
        <v>90</v>
      </c>
      <c r="M2586" t="s">
        <v>74</v>
      </c>
      <c r="N2586" s="37" t="s">
        <v>75</v>
      </c>
      <c r="O2586" s="37" t="s">
        <v>75</v>
      </c>
      <c r="P2586" s="37" t="s">
        <v>75</v>
      </c>
      <c r="Q2586" t="s">
        <v>35</v>
      </c>
      <c r="R2586" t="s">
        <v>76</v>
      </c>
      <c r="S2586" s="42">
        <v>23</v>
      </c>
      <c r="T2586" s="37">
        <v>1</v>
      </c>
      <c r="U2586" s="83">
        <v>1</v>
      </c>
      <c r="V2586" s="45">
        <f>SUMIF(ResumenCotizacion!$C:$C,E2586,ResumenCotizacion!$P:$P)</f>
        <v>1740</v>
      </c>
      <c r="W2586" s="75">
        <f>IF(H2586="USD",S2586*SolCotizacion!$J$18,S2586)</f>
        <v>94931.810000000012</v>
      </c>
      <c r="X2586" s="3">
        <f>ROUND(W2586/(1-VLOOKUP("Total porcentaje:",ResumenCotizacion!$F:$H,3,0)),2)</f>
        <v>94931.81</v>
      </c>
      <c r="Y2586" s="3">
        <f t="shared" si="129"/>
        <v>165181349.40000001</v>
      </c>
    </row>
    <row r="2587" spans="1:25" ht="14.25" x14ac:dyDescent="0.2">
      <c r="A2587" s="18" t="str">
        <f t="shared" si="127"/>
        <v>Catalogo principalOPEN VALUE - CSP GOBIERNOCFQ7TTC0LF8S-0002</v>
      </c>
      <c r="B2587" s="18" t="str">
        <f t="shared" si="128"/>
        <v>CFQ7TTC0LF8S-0002OPEN VALUE - CSP GOBIERNO</v>
      </c>
      <c r="C2587"/>
      <c r="D2587" t="s">
        <v>122</v>
      </c>
      <c r="E2587" t="s">
        <v>4435</v>
      </c>
      <c r="F2587" s="37" t="s">
        <v>17</v>
      </c>
      <c r="G2587" s="18" t="s">
        <v>122</v>
      </c>
      <c r="H2587" s="18" t="s">
        <v>125</v>
      </c>
      <c r="I2587" s="37" t="s">
        <v>75</v>
      </c>
      <c r="J2587" t="s">
        <v>4436</v>
      </c>
      <c r="K2587" t="s">
        <v>28</v>
      </c>
      <c r="L2587" t="s">
        <v>90</v>
      </c>
      <c r="M2587" t="s">
        <v>74</v>
      </c>
      <c r="N2587" s="37" t="s">
        <v>75</v>
      </c>
      <c r="O2587" s="37" t="s">
        <v>75</v>
      </c>
      <c r="P2587" s="37" t="s">
        <v>75</v>
      </c>
      <c r="Q2587" t="s">
        <v>4435</v>
      </c>
      <c r="R2587" t="s">
        <v>76</v>
      </c>
      <c r="S2587" s="42">
        <v>38</v>
      </c>
      <c r="T2587" s="37">
        <v>1</v>
      </c>
      <c r="U2587" s="83">
        <v>1</v>
      </c>
      <c r="V2587" s="45">
        <f>SUMIF(ResumenCotizacion!$C:$C,E2587,ResumenCotizacion!$P:$P)</f>
        <v>0</v>
      </c>
      <c r="W2587" s="75">
        <f>IF(H2587="USD",S2587*SolCotizacion!$J$18,S2587)</f>
        <v>156843.86000000002</v>
      </c>
      <c r="X2587" s="3">
        <f>ROUND(W2587/(1-VLOOKUP("Total porcentaje:",ResumenCotizacion!$F:$H,3,0)),2)</f>
        <v>156843.85999999999</v>
      </c>
      <c r="Y2587" s="3">
        <f t="shared" si="129"/>
        <v>0</v>
      </c>
    </row>
    <row r="2588" spans="1:25" ht="14.25" x14ac:dyDescent="0.2">
      <c r="A2588" s="18" t="str">
        <f t="shared" si="127"/>
        <v>Catalogo principalOPEN VALUE - CSP GOBIERNOCFQ7TTC0LF8S-0001</v>
      </c>
      <c r="B2588" s="18" t="str">
        <f t="shared" si="128"/>
        <v>CFQ7TTC0LF8S-0001OPEN VALUE - CSP GOBIERNO</v>
      </c>
      <c r="C2588"/>
      <c r="D2588" t="s">
        <v>122</v>
      </c>
      <c r="E2588" t="s">
        <v>4437</v>
      </c>
      <c r="F2588" s="37" t="s">
        <v>17</v>
      </c>
      <c r="G2588" s="18" t="s">
        <v>122</v>
      </c>
      <c r="H2588" s="18" t="s">
        <v>125</v>
      </c>
      <c r="I2588" s="37" t="s">
        <v>75</v>
      </c>
      <c r="J2588" t="s">
        <v>4438</v>
      </c>
      <c r="K2588" t="s">
        <v>28</v>
      </c>
      <c r="L2588" t="s">
        <v>90</v>
      </c>
      <c r="M2588" t="s">
        <v>74</v>
      </c>
      <c r="N2588" s="37" t="s">
        <v>75</v>
      </c>
      <c r="O2588" s="37" t="s">
        <v>75</v>
      </c>
      <c r="P2588" s="37" t="s">
        <v>75</v>
      </c>
      <c r="Q2588" t="s">
        <v>4437</v>
      </c>
      <c r="R2588" t="s">
        <v>76</v>
      </c>
      <c r="S2588" s="42">
        <v>38</v>
      </c>
      <c r="T2588" s="37">
        <v>1</v>
      </c>
      <c r="U2588" s="83">
        <v>1</v>
      </c>
      <c r="V2588" s="45">
        <f>SUMIF(ResumenCotizacion!$C:$C,E2588,ResumenCotizacion!$P:$P)</f>
        <v>0</v>
      </c>
      <c r="W2588" s="75">
        <f>IF(H2588="USD",S2588*SolCotizacion!$J$18,S2588)</f>
        <v>156843.86000000002</v>
      </c>
      <c r="X2588" s="3">
        <f>ROUND(W2588/(1-VLOOKUP("Total porcentaje:",ResumenCotizacion!$F:$H,3,0)),2)</f>
        <v>156843.85999999999</v>
      </c>
      <c r="Y2588" s="3">
        <f t="shared" si="129"/>
        <v>0</v>
      </c>
    </row>
    <row r="2589" spans="1:25" ht="14.25" x14ac:dyDescent="0.2">
      <c r="A2589" s="18" t="str">
        <f t="shared" si="127"/>
        <v>Catalogo principalOPEN VALUE - CSP GOBIERNOCFQ7TTC0LHS9-0001</v>
      </c>
      <c r="B2589" s="18" t="str">
        <f t="shared" si="128"/>
        <v>CFQ7TTC0LHS9-0001OPEN VALUE - CSP GOBIERNO</v>
      </c>
      <c r="C2589"/>
      <c r="D2589" t="s">
        <v>122</v>
      </c>
      <c r="E2589" t="s">
        <v>4439</v>
      </c>
      <c r="F2589" s="37" t="s">
        <v>17</v>
      </c>
      <c r="G2589" s="18" t="s">
        <v>122</v>
      </c>
      <c r="H2589" s="18" t="s">
        <v>125</v>
      </c>
      <c r="I2589" s="37" t="s">
        <v>75</v>
      </c>
      <c r="J2589" t="s">
        <v>4440</v>
      </c>
      <c r="K2589" t="s">
        <v>28</v>
      </c>
      <c r="L2589" t="s">
        <v>90</v>
      </c>
      <c r="M2589" t="s">
        <v>74</v>
      </c>
      <c r="N2589" s="37" t="s">
        <v>75</v>
      </c>
      <c r="O2589" s="37" t="s">
        <v>75</v>
      </c>
      <c r="P2589" s="37" t="s">
        <v>75</v>
      </c>
      <c r="Q2589" t="s">
        <v>4439</v>
      </c>
      <c r="R2589" t="s">
        <v>76</v>
      </c>
      <c r="S2589" s="42">
        <v>0.19999999999999998</v>
      </c>
      <c r="T2589" s="37">
        <v>1</v>
      </c>
      <c r="U2589" s="83">
        <v>1</v>
      </c>
      <c r="V2589" s="45">
        <f>SUMIF(ResumenCotizacion!$C:$C,E2589,ResumenCotizacion!$P:$P)</f>
        <v>0</v>
      </c>
      <c r="W2589" s="75">
        <f>IF(H2589="USD",S2589*SolCotizacion!$J$18,S2589)</f>
        <v>825.49400000000003</v>
      </c>
      <c r="X2589" s="3">
        <f>ROUND(W2589/(1-VLOOKUP("Total porcentaje:",ResumenCotizacion!$F:$H,3,0)),2)</f>
        <v>825.49</v>
      </c>
      <c r="Y2589" s="3">
        <f t="shared" si="129"/>
        <v>0</v>
      </c>
    </row>
    <row r="2590" spans="1:25" ht="14.25" x14ac:dyDescent="0.2">
      <c r="A2590" s="18" t="str">
        <f t="shared" si="127"/>
        <v>Catalogo principalOPEN VALUE - CSP GOBIERNOCFQ7TTC0LGZW-0001</v>
      </c>
      <c r="B2590" s="18" t="str">
        <f t="shared" si="128"/>
        <v>CFQ7TTC0LGZW-0001OPEN VALUE - CSP GOBIERNO</v>
      </c>
      <c r="C2590"/>
      <c r="D2590" t="s">
        <v>122</v>
      </c>
      <c r="E2590" t="s">
        <v>4441</v>
      </c>
      <c r="F2590" s="37" t="s">
        <v>17</v>
      </c>
      <c r="G2590" s="18" t="s">
        <v>122</v>
      </c>
      <c r="H2590" s="18" t="s">
        <v>125</v>
      </c>
      <c r="I2590" s="37" t="s">
        <v>75</v>
      </c>
      <c r="J2590" t="s">
        <v>4442</v>
      </c>
      <c r="K2590" t="s">
        <v>28</v>
      </c>
      <c r="L2590" t="s">
        <v>90</v>
      </c>
      <c r="M2590" t="s">
        <v>74</v>
      </c>
      <c r="N2590" s="37" t="s">
        <v>75</v>
      </c>
      <c r="O2590" s="37" t="s">
        <v>75</v>
      </c>
      <c r="P2590" s="37" t="s">
        <v>75</v>
      </c>
      <c r="Q2590" t="s">
        <v>4441</v>
      </c>
      <c r="R2590" t="s">
        <v>76</v>
      </c>
      <c r="S2590" s="42">
        <v>4</v>
      </c>
      <c r="T2590" s="37">
        <v>1</v>
      </c>
      <c r="U2590" s="83">
        <v>1</v>
      </c>
      <c r="V2590" s="45">
        <f>SUMIF(ResumenCotizacion!$C:$C,E2590,ResumenCotizacion!$P:$P)</f>
        <v>0</v>
      </c>
      <c r="W2590" s="75">
        <f>IF(H2590="USD",S2590*SolCotizacion!$J$18,S2590)</f>
        <v>16509.88</v>
      </c>
      <c r="X2590" s="3">
        <f>ROUND(W2590/(1-VLOOKUP("Total porcentaje:",ResumenCotizacion!$F:$H,3,0)),2)</f>
        <v>16509.88</v>
      </c>
      <c r="Y2590" s="3">
        <f t="shared" si="129"/>
        <v>0</v>
      </c>
    </row>
    <row r="2591" spans="1:25" ht="14.25" x14ac:dyDescent="0.2">
      <c r="A2591" s="18" t="str">
        <f t="shared" si="127"/>
        <v>Catalogo principalOPEN VALUE - CSP GOBIERNOCFQ7TTC0LHSV-0001</v>
      </c>
      <c r="B2591" s="18" t="str">
        <f t="shared" si="128"/>
        <v>CFQ7TTC0LHSV-0001OPEN VALUE - CSP GOBIERNO</v>
      </c>
      <c r="C2591"/>
      <c r="D2591" t="s">
        <v>122</v>
      </c>
      <c r="E2591" t="s">
        <v>4443</v>
      </c>
      <c r="F2591" s="37" t="s">
        <v>17</v>
      </c>
      <c r="G2591" s="18" t="s">
        <v>122</v>
      </c>
      <c r="H2591" s="18" t="s">
        <v>125</v>
      </c>
      <c r="I2591" s="37" t="s">
        <v>75</v>
      </c>
      <c r="J2591" t="s">
        <v>4444</v>
      </c>
      <c r="K2591" t="s">
        <v>28</v>
      </c>
      <c r="L2591" t="s">
        <v>90</v>
      </c>
      <c r="M2591" t="s">
        <v>74</v>
      </c>
      <c r="N2591" s="37" t="s">
        <v>75</v>
      </c>
      <c r="O2591" s="37" t="s">
        <v>75</v>
      </c>
      <c r="P2591" s="37" t="s">
        <v>75</v>
      </c>
      <c r="Q2591" t="s">
        <v>4443</v>
      </c>
      <c r="R2591" t="s">
        <v>76</v>
      </c>
      <c r="S2591" s="42">
        <v>5</v>
      </c>
      <c r="T2591" s="37">
        <v>1</v>
      </c>
      <c r="U2591" s="83">
        <v>1</v>
      </c>
      <c r="V2591" s="45">
        <f>SUMIF(ResumenCotizacion!$C:$C,E2591,ResumenCotizacion!$P:$P)</f>
        <v>0</v>
      </c>
      <c r="W2591" s="75">
        <f>IF(H2591="USD",S2591*SolCotizacion!$J$18,S2591)</f>
        <v>20637.350000000002</v>
      </c>
      <c r="X2591" s="3">
        <f>ROUND(W2591/(1-VLOOKUP("Total porcentaje:",ResumenCotizacion!$F:$H,3,0)),2)</f>
        <v>20637.349999999999</v>
      </c>
      <c r="Y2591" s="3">
        <f t="shared" si="129"/>
        <v>0</v>
      </c>
    </row>
    <row r="2592" spans="1:25" ht="14.25" x14ac:dyDescent="0.2">
      <c r="A2592" s="18" t="str">
        <f t="shared" si="127"/>
        <v>Catalogo principalOPEN VALUE - CSP GOBIERNOCFQ7TTC0LH1M-0001</v>
      </c>
      <c r="B2592" s="18" t="str">
        <f t="shared" si="128"/>
        <v>CFQ7TTC0LH1M-0001OPEN VALUE - CSP GOBIERNO</v>
      </c>
      <c r="C2592"/>
      <c r="D2592" t="s">
        <v>122</v>
      </c>
      <c r="E2592" t="s">
        <v>4445</v>
      </c>
      <c r="F2592" s="37" t="s">
        <v>17</v>
      </c>
      <c r="G2592" s="18" t="s">
        <v>122</v>
      </c>
      <c r="H2592" s="18" t="s">
        <v>125</v>
      </c>
      <c r="I2592" s="37" t="s">
        <v>75</v>
      </c>
      <c r="J2592" t="s">
        <v>4446</v>
      </c>
      <c r="K2592" t="s">
        <v>28</v>
      </c>
      <c r="L2592" t="s">
        <v>90</v>
      </c>
      <c r="M2592" t="s">
        <v>74</v>
      </c>
      <c r="N2592" s="37" t="s">
        <v>75</v>
      </c>
      <c r="O2592" s="37" t="s">
        <v>75</v>
      </c>
      <c r="P2592" s="37" t="s">
        <v>75</v>
      </c>
      <c r="Q2592" t="s">
        <v>4445</v>
      </c>
      <c r="R2592" t="s">
        <v>76</v>
      </c>
      <c r="S2592" s="42">
        <v>10</v>
      </c>
      <c r="T2592" s="37">
        <v>1</v>
      </c>
      <c r="U2592" s="83">
        <v>1</v>
      </c>
      <c r="V2592" s="45">
        <f>SUMIF(ResumenCotizacion!$C:$C,E2592,ResumenCotizacion!$P:$P)</f>
        <v>0</v>
      </c>
      <c r="W2592" s="75">
        <f>IF(H2592="USD",S2592*SolCotizacion!$J$18,S2592)</f>
        <v>41274.700000000004</v>
      </c>
      <c r="X2592" s="3">
        <f>ROUND(W2592/(1-VLOOKUP("Total porcentaje:",ResumenCotizacion!$F:$H,3,0)),2)</f>
        <v>41274.699999999997</v>
      </c>
      <c r="Y2592" s="3">
        <f t="shared" si="129"/>
        <v>0</v>
      </c>
    </row>
    <row r="2593" spans="1:25" ht="14.25" x14ac:dyDescent="0.2">
      <c r="A2593" s="18" t="str">
        <f t="shared" si="127"/>
        <v>Catalogo principalOPEN VALUE - CSP GOBIERNOCFQ7TTC0LH1S-0001</v>
      </c>
      <c r="B2593" s="18" t="str">
        <f t="shared" si="128"/>
        <v>CFQ7TTC0LH1S-0001OPEN VALUE - CSP GOBIERNO</v>
      </c>
      <c r="C2593"/>
      <c r="D2593" t="s">
        <v>122</v>
      </c>
      <c r="E2593" t="s">
        <v>4447</v>
      </c>
      <c r="F2593" s="37" t="s">
        <v>17</v>
      </c>
      <c r="G2593" s="18" t="s">
        <v>122</v>
      </c>
      <c r="H2593" s="18" t="s">
        <v>125</v>
      </c>
      <c r="I2593" s="37" t="s">
        <v>75</v>
      </c>
      <c r="J2593" t="s">
        <v>4448</v>
      </c>
      <c r="K2593" t="s">
        <v>28</v>
      </c>
      <c r="L2593" t="s">
        <v>90</v>
      </c>
      <c r="M2593" t="s">
        <v>74</v>
      </c>
      <c r="N2593" s="37" t="s">
        <v>75</v>
      </c>
      <c r="O2593" s="37" t="s">
        <v>75</v>
      </c>
      <c r="P2593" s="37" t="s">
        <v>75</v>
      </c>
      <c r="Q2593" t="s">
        <v>4447</v>
      </c>
      <c r="R2593" t="s">
        <v>76</v>
      </c>
      <c r="S2593" s="42">
        <v>50</v>
      </c>
      <c r="T2593" s="37">
        <v>1</v>
      </c>
      <c r="U2593" s="83">
        <v>1</v>
      </c>
      <c r="V2593" s="45">
        <f>SUMIF(ResumenCotizacion!$C:$C,E2593,ResumenCotizacion!$P:$P)</f>
        <v>0</v>
      </c>
      <c r="W2593" s="75">
        <f>IF(H2593="USD",S2593*SolCotizacion!$J$18,S2593)</f>
        <v>206373.5</v>
      </c>
      <c r="X2593" s="3">
        <f>ROUND(W2593/(1-VLOOKUP("Total porcentaje:",ResumenCotizacion!$F:$H,3,0)),2)</f>
        <v>206373.5</v>
      </c>
      <c r="Y2593" s="3">
        <f t="shared" si="129"/>
        <v>0</v>
      </c>
    </row>
    <row r="2594" spans="1:25" ht="14.25" x14ac:dyDescent="0.2">
      <c r="A2594" s="18" t="str">
        <f t="shared" si="127"/>
        <v>Catalogo principalOPEN VALUE - CSP GOBIERNOCFQ7TTC0J4GS-0002</v>
      </c>
      <c r="B2594" s="18" t="str">
        <f t="shared" si="128"/>
        <v>CFQ7TTC0J4GS-0002OPEN VALUE - CSP GOBIERNO</v>
      </c>
      <c r="C2594"/>
      <c r="D2594" t="s">
        <v>122</v>
      </c>
      <c r="E2594" t="s">
        <v>4449</v>
      </c>
      <c r="F2594" s="37" t="s">
        <v>17</v>
      </c>
      <c r="G2594" s="18" t="s">
        <v>122</v>
      </c>
      <c r="H2594" s="18" t="s">
        <v>125</v>
      </c>
      <c r="I2594" s="37" t="s">
        <v>75</v>
      </c>
      <c r="J2594" t="s">
        <v>4450</v>
      </c>
      <c r="K2594" t="s">
        <v>28</v>
      </c>
      <c r="L2594" t="s">
        <v>90</v>
      </c>
      <c r="M2594" t="s">
        <v>74</v>
      </c>
      <c r="N2594" s="37" t="s">
        <v>75</v>
      </c>
      <c r="O2594" s="37" t="s">
        <v>75</v>
      </c>
      <c r="P2594" s="37" t="s">
        <v>75</v>
      </c>
      <c r="Q2594" t="s">
        <v>4449</v>
      </c>
      <c r="R2594" t="s">
        <v>76</v>
      </c>
      <c r="S2594" s="42">
        <v>5</v>
      </c>
      <c r="T2594" s="37">
        <v>1</v>
      </c>
      <c r="U2594" s="83">
        <v>1</v>
      </c>
      <c r="V2594" s="45">
        <f>SUMIF(ResumenCotizacion!$C:$C,E2594,ResumenCotizacion!$P:$P)</f>
        <v>0</v>
      </c>
      <c r="W2594" s="75">
        <f>IF(H2594="USD",S2594*SolCotizacion!$J$18,S2594)</f>
        <v>20637.350000000002</v>
      </c>
      <c r="X2594" s="3">
        <f>ROUND(W2594/(1-VLOOKUP("Total porcentaje:",ResumenCotizacion!$F:$H,3,0)),2)</f>
        <v>20637.349999999999</v>
      </c>
      <c r="Y2594" s="3">
        <f t="shared" si="129"/>
        <v>0</v>
      </c>
    </row>
    <row r="2595" spans="1:25" ht="14.25" x14ac:dyDescent="0.2">
      <c r="A2595" s="18" t="str">
        <f t="shared" si="127"/>
        <v>Catalogo principalOPEN VALUE - CSP GOBIERNOCFQ7TTC0LHQM-0001</v>
      </c>
      <c r="B2595" s="18" t="str">
        <f t="shared" si="128"/>
        <v>CFQ7TTC0LHQM-0001OPEN VALUE - CSP GOBIERNO</v>
      </c>
      <c r="C2595"/>
      <c r="D2595" t="s">
        <v>122</v>
      </c>
      <c r="E2595" t="s">
        <v>4451</v>
      </c>
      <c r="F2595" s="37" t="s">
        <v>17</v>
      </c>
      <c r="G2595" s="18" t="s">
        <v>122</v>
      </c>
      <c r="H2595" s="18" t="s">
        <v>125</v>
      </c>
      <c r="I2595" s="37" t="s">
        <v>75</v>
      </c>
      <c r="J2595" t="s">
        <v>4452</v>
      </c>
      <c r="K2595" t="s">
        <v>28</v>
      </c>
      <c r="L2595" t="s">
        <v>90</v>
      </c>
      <c r="M2595" t="s">
        <v>74</v>
      </c>
      <c r="N2595" s="37" t="s">
        <v>75</v>
      </c>
      <c r="O2595" s="37" t="s">
        <v>75</v>
      </c>
      <c r="P2595" s="37" t="s">
        <v>75</v>
      </c>
      <c r="Q2595" t="s">
        <v>4451</v>
      </c>
      <c r="R2595" t="s">
        <v>76</v>
      </c>
      <c r="S2595" s="42">
        <v>10</v>
      </c>
      <c r="T2595" s="37">
        <v>1</v>
      </c>
      <c r="U2595" s="83">
        <v>1</v>
      </c>
      <c r="V2595" s="45">
        <f>SUMIF(ResumenCotizacion!$C:$C,E2595,ResumenCotizacion!$P:$P)</f>
        <v>0</v>
      </c>
      <c r="W2595" s="75">
        <f>IF(H2595="USD",S2595*SolCotizacion!$J$18,S2595)</f>
        <v>41274.700000000004</v>
      </c>
      <c r="X2595" s="3">
        <f>ROUND(W2595/(1-VLOOKUP("Total porcentaje:",ResumenCotizacion!$F:$H,3,0)),2)</f>
        <v>41274.699999999997</v>
      </c>
      <c r="Y2595" s="3">
        <f t="shared" si="129"/>
        <v>0</v>
      </c>
    </row>
    <row r="2596" spans="1:25" ht="14.25" x14ac:dyDescent="0.2">
      <c r="A2596" s="18" t="str">
        <f t="shared" si="127"/>
        <v>Catalogo principalOPEN VALUE - CSP GOBIERNOCFQ7TTC0LH2H-0002</v>
      </c>
      <c r="B2596" s="18" t="str">
        <f t="shared" si="128"/>
        <v>CFQ7TTC0LH2H-0002OPEN VALUE - CSP GOBIERNO</v>
      </c>
      <c r="C2596"/>
      <c r="D2596" t="s">
        <v>122</v>
      </c>
      <c r="E2596" t="s">
        <v>4453</v>
      </c>
      <c r="F2596" s="37" t="s">
        <v>17</v>
      </c>
      <c r="G2596" s="18" t="s">
        <v>122</v>
      </c>
      <c r="H2596" s="18" t="s">
        <v>125</v>
      </c>
      <c r="I2596" s="37" t="s">
        <v>75</v>
      </c>
      <c r="J2596" t="s">
        <v>4454</v>
      </c>
      <c r="K2596" t="s">
        <v>28</v>
      </c>
      <c r="L2596" t="s">
        <v>90</v>
      </c>
      <c r="M2596" t="s">
        <v>74</v>
      </c>
      <c r="N2596" s="37" t="s">
        <v>75</v>
      </c>
      <c r="O2596" s="37" t="s">
        <v>75</v>
      </c>
      <c r="P2596" s="37" t="s">
        <v>75</v>
      </c>
      <c r="Q2596" t="s">
        <v>4453</v>
      </c>
      <c r="R2596" t="s">
        <v>76</v>
      </c>
      <c r="S2596" s="42">
        <v>20</v>
      </c>
      <c r="T2596" s="37">
        <v>1</v>
      </c>
      <c r="U2596" s="83">
        <v>1</v>
      </c>
      <c r="V2596" s="45">
        <f>SUMIF(ResumenCotizacion!$C:$C,E2596,ResumenCotizacion!$P:$P)</f>
        <v>0</v>
      </c>
      <c r="W2596" s="75">
        <f>IF(H2596="USD",S2596*SolCotizacion!$J$18,S2596)</f>
        <v>82549.400000000009</v>
      </c>
      <c r="X2596" s="3">
        <f>ROUND(W2596/(1-VLOOKUP("Total porcentaje:",ResumenCotizacion!$F:$H,3,0)),2)</f>
        <v>82549.399999999994</v>
      </c>
      <c r="Y2596" s="3">
        <f t="shared" si="129"/>
        <v>0</v>
      </c>
    </row>
    <row r="2597" spans="1:25" ht="14.25" x14ac:dyDescent="0.2">
      <c r="A2597" s="18" t="str">
        <f t="shared" si="127"/>
        <v>Catalogo principalOPEN VALUE - CSP GOBIERNOCFQ7TTC0LHRX-0003</v>
      </c>
      <c r="B2597" s="18" t="str">
        <f t="shared" si="128"/>
        <v>CFQ7TTC0LHRX-0003OPEN VALUE - CSP GOBIERNO</v>
      </c>
      <c r="C2597"/>
      <c r="D2597" t="s">
        <v>122</v>
      </c>
      <c r="E2597" t="s">
        <v>4455</v>
      </c>
      <c r="F2597" s="37" t="s">
        <v>17</v>
      </c>
      <c r="G2597" s="18" t="s">
        <v>122</v>
      </c>
      <c r="H2597" s="18" t="s">
        <v>125</v>
      </c>
      <c r="I2597" s="37" t="s">
        <v>75</v>
      </c>
      <c r="J2597" t="s">
        <v>4456</v>
      </c>
      <c r="K2597" t="s">
        <v>28</v>
      </c>
      <c r="L2597" t="s">
        <v>90</v>
      </c>
      <c r="M2597" t="s">
        <v>74</v>
      </c>
      <c r="N2597" s="37" t="s">
        <v>75</v>
      </c>
      <c r="O2597" s="37" t="s">
        <v>75</v>
      </c>
      <c r="P2597" s="37" t="s">
        <v>75</v>
      </c>
      <c r="Q2597" t="s">
        <v>4455</v>
      </c>
      <c r="R2597" t="s">
        <v>76</v>
      </c>
      <c r="S2597" s="42">
        <v>70</v>
      </c>
      <c r="T2597" s="37">
        <v>1</v>
      </c>
      <c r="U2597" s="83">
        <v>1</v>
      </c>
      <c r="V2597" s="45">
        <f>SUMIF(ResumenCotizacion!$C:$C,E2597,ResumenCotizacion!$P:$P)</f>
        <v>0</v>
      </c>
      <c r="W2597" s="75">
        <f>IF(H2597="USD",S2597*SolCotizacion!$J$18,S2597)</f>
        <v>288922.90000000002</v>
      </c>
      <c r="X2597" s="3">
        <f>ROUND(W2597/(1-VLOOKUP("Total porcentaje:",ResumenCotizacion!$F:$H,3,0)),2)</f>
        <v>288922.90000000002</v>
      </c>
      <c r="Y2597" s="3">
        <f t="shared" si="129"/>
        <v>0</v>
      </c>
    </row>
    <row r="2598" spans="1:25" ht="14.25" x14ac:dyDescent="0.2">
      <c r="A2598" s="18" t="str">
        <f t="shared" si="127"/>
        <v>Catalogo principalOPEN VALUE - CSP GOBIERNOCFQ7TTC0LHRX-0002</v>
      </c>
      <c r="B2598" s="18" t="str">
        <f t="shared" si="128"/>
        <v>CFQ7TTC0LHRX-0002OPEN VALUE - CSP GOBIERNO</v>
      </c>
      <c r="C2598"/>
      <c r="D2598" t="s">
        <v>122</v>
      </c>
      <c r="E2598" t="s">
        <v>4457</v>
      </c>
      <c r="F2598" s="37" t="s">
        <v>17</v>
      </c>
      <c r="G2598" s="18" t="s">
        <v>122</v>
      </c>
      <c r="H2598" s="18" t="s">
        <v>125</v>
      </c>
      <c r="I2598" s="37" t="s">
        <v>75</v>
      </c>
      <c r="J2598" t="s">
        <v>4458</v>
      </c>
      <c r="K2598" t="s">
        <v>28</v>
      </c>
      <c r="L2598" t="s">
        <v>90</v>
      </c>
      <c r="M2598" t="s">
        <v>74</v>
      </c>
      <c r="N2598" s="37" t="s">
        <v>75</v>
      </c>
      <c r="O2598" s="37" t="s">
        <v>75</v>
      </c>
      <c r="P2598" s="37" t="s">
        <v>75</v>
      </c>
      <c r="Q2598" t="s">
        <v>4457</v>
      </c>
      <c r="R2598" t="s">
        <v>76</v>
      </c>
      <c r="S2598" s="42">
        <v>100</v>
      </c>
      <c r="T2598" s="37">
        <v>1</v>
      </c>
      <c r="U2598" s="83">
        <v>1</v>
      </c>
      <c r="V2598" s="45">
        <f>SUMIF(ResumenCotizacion!$C:$C,E2598,ResumenCotizacion!$P:$P)</f>
        <v>0</v>
      </c>
      <c r="W2598" s="75">
        <f>IF(H2598="USD",S2598*SolCotizacion!$J$18,S2598)</f>
        <v>412747</v>
      </c>
      <c r="X2598" s="3">
        <f>ROUND(W2598/(1-VLOOKUP("Total porcentaje:",ResumenCotizacion!$F:$H,3,0)),2)</f>
        <v>412747</v>
      </c>
      <c r="Y2598" s="3">
        <f t="shared" si="129"/>
        <v>0</v>
      </c>
    </row>
    <row r="2599" spans="1:25" ht="14.25" x14ac:dyDescent="0.2">
      <c r="A2599" s="18" t="str">
        <f t="shared" si="127"/>
        <v>Catalogo principalOPEN VALUE - CSP GOBIERNOCFQ7TTC0LHRX-0001</v>
      </c>
      <c r="B2599" s="18" t="str">
        <f t="shared" si="128"/>
        <v>CFQ7TTC0LHRX-0001OPEN VALUE - CSP GOBIERNO</v>
      </c>
      <c r="C2599"/>
      <c r="D2599" t="s">
        <v>122</v>
      </c>
      <c r="E2599" t="s">
        <v>4459</v>
      </c>
      <c r="F2599" s="37" t="s">
        <v>17</v>
      </c>
      <c r="G2599" s="18" t="s">
        <v>122</v>
      </c>
      <c r="H2599" s="18" t="s">
        <v>125</v>
      </c>
      <c r="I2599" s="37" t="s">
        <v>75</v>
      </c>
      <c r="J2599" t="s">
        <v>4460</v>
      </c>
      <c r="K2599" t="s">
        <v>28</v>
      </c>
      <c r="L2599" t="s">
        <v>90</v>
      </c>
      <c r="M2599" t="s">
        <v>74</v>
      </c>
      <c r="N2599" s="37" t="s">
        <v>75</v>
      </c>
      <c r="O2599" s="37" t="s">
        <v>75</v>
      </c>
      <c r="P2599" s="37" t="s">
        <v>75</v>
      </c>
      <c r="Q2599" t="s">
        <v>4459</v>
      </c>
      <c r="R2599" t="s">
        <v>76</v>
      </c>
      <c r="S2599" s="42">
        <v>200</v>
      </c>
      <c r="T2599" s="37">
        <v>1</v>
      </c>
      <c r="U2599" s="83">
        <v>1</v>
      </c>
      <c r="V2599" s="45">
        <f>SUMIF(ResumenCotizacion!$C:$C,E2599,ResumenCotizacion!$P:$P)</f>
        <v>0</v>
      </c>
      <c r="W2599" s="75">
        <f>IF(H2599="USD",S2599*SolCotizacion!$J$18,S2599)</f>
        <v>825494</v>
      </c>
      <c r="X2599" s="3">
        <f>ROUND(W2599/(1-VLOOKUP("Total porcentaje:",ResumenCotizacion!$F:$H,3,0)),2)</f>
        <v>825494</v>
      </c>
      <c r="Y2599" s="3">
        <f t="shared" si="129"/>
        <v>0</v>
      </c>
    </row>
    <row r="2600" spans="1:25" ht="14.25" x14ac:dyDescent="0.2">
      <c r="A2600" s="18" t="str">
        <f t="shared" si="127"/>
        <v>Catalogo principalOPEN VALUE - CSP GOBIERNOCFQ7TTC0LH23-0001</v>
      </c>
      <c r="B2600" s="18" t="str">
        <f t="shared" si="128"/>
        <v>CFQ7TTC0LH23-0001OPEN VALUE - CSP GOBIERNO</v>
      </c>
      <c r="C2600"/>
      <c r="D2600" t="s">
        <v>122</v>
      </c>
      <c r="E2600" t="s">
        <v>4461</v>
      </c>
      <c r="F2600" s="37" t="s">
        <v>17</v>
      </c>
      <c r="G2600" s="18" t="s">
        <v>122</v>
      </c>
      <c r="H2600" s="18" t="s">
        <v>125</v>
      </c>
      <c r="I2600" s="37" t="s">
        <v>75</v>
      </c>
      <c r="J2600" t="s">
        <v>4462</v>
      </c>
      <c r="K2600" t="s">
        <v>28</v>
      </c>
      <c r="L2600" t="s">
        <v>90</v>
      </c>
      <c r="M2600" t="s">
        <v>74</v>
      </c>
      <c r="N2600" s="37" t="s">
        <v>75</v>
      </c>
      <c r="O2600" s="37" t="s">
        <v>75</v>
      </c>
      <c r="P2600" s="37" t="s">
        <v>75</v>
      </c>
      <c r="Q2600" t="s">
        <v>4461</v>
      </c>
      <c r="R2600" t="s">
        <v>76</v>
      </c>
      <c r="S2600" s="42">
        <v>100</v>
      </c>
      <c r="T2600" s="37">
        <v>1</v>
      </c>
      <c r="U2600" s="83">
        <v>1</v>
      </c>
      <c r="V2600" s="45">
        <f>SUMIF(ResumenCotizacion!$C:$C,E2600,ResumenCotizacion!$P:$P)</f>
        <v>0</v>
      </c>
      <c r="W2600" s="75">
        <f>IF(H2600="USD",S2600*SolCotizacion!$J$18,S2600)</f>
        <v>412747</v>
      </c>
      <c r="X2600" s="3">
        <f>ROUND(W2600/(1-VLOOKUP("Total porcentaje:",ResumenCotizacion!$F:$H,3,0)),2)</f>
        <v>412747</v>
      </c>
      <c r="Y2600" s="3">
        <f t="shared" si="129"/>
        <v>0</v>
      </c>
    </row>
    <row r="2601" spans="1:25" ht="14.25" x14ac:dyDescent="0.2">
      <c r="A2601" s="18" t="str">
        <f t="shared" si="127"/>
        <v>Catalogo principalOPEN VALUE - CSP GOBIERNOCFQ7TTC0LH13-0001</v>
      </c>
      <c r="B2601" s="18" t="str">
        <f t="shared" si="128"/>
        <v>CFQ7TTC0LH13-0001OPEN VALUE - CSP GOBIERNO</v>
      </c>
      <c r="C2601"/>
      <c r="D2601" t="s">
        <v>122</v>
      </c>
      <c r="E2601" t="s">
        <v>4463</v>
      </c>
      <c r="F2601" s="37" t="s">
        <v>17</v>
      </c>
      <c r="G2601" s="18" t="s">
        <v>122</v>
      </c>
      <c r="H2601" s="18" t="s">
        <v>125</v>
      </c>
      <c r="I2601" s="37" t="s">
        <v>75</v>
      </c>
      <c r="J2601" t="s">
        <v>4464</v>
      </c>
      <c r="K2601" t="s">
        <v>28</v>
      </c>
      <c r="L2601" t="s">
        <v>90</v>
      </c>
      <c r="M2601" t="s">
        <v>74</v>
      </c>
      <c r="N2601" s="37" t="s">
        <v>75</v>
      </c>
      <c r="O2601" s="37" t="s">
        <v>75</v>
      </c>
      <c r="P2601" s="37" t="s">
        <v>75</v>
      </c>
      <c r="Q2601" t="s">
        <v>4463</v>
      </c>
      <c r="R2601" t="s">
        <v>76</v>
      </c>
      <c r="S2601" s="42">
        <v>100</v>
      </c>
      <c r="T2601" s="37">
        <v>1</v>
      </c>
      <c r="U2601" s="83">
        <v>1</v>
      </c>
      <c r="V2601" s="45">
        <f>SUMIF(ResumenCotizacion!$C:$C,E2601,ResumenCotizacion!$P:$P)</f>
        <v>0</v>
      </c>
      <c r="W2601" s="75">
        <f>IF(H2601="USD",S2601*SolCotizacion!$J$18,S2601)</f>
        <v>412747</v>
      </c>
      <c r="X2601" s="3">
        <f>ROUND(W2601/(1-VLOOKUP("Total porcentaje:",ResumenCotizacion!$F:$H,3,0)),2)</f>
        <v>412747</v>
      </c>
      <c r="Y2601" s="3">
        <f t="shared" si="129"/>
        <v>0</v>
      </c>
    </row>
    <row r="2602" spans="1:25" ht="14.25" x14ac:dyDescent="0.2">
      <c r="A2602" s="18" t="str">
        <f t="shared" si="127"/>
        <v>Catalogo principalOPEN VALUE - CSP GOBIERNOCFQ7TTC0LH3L-0001</v>
      </c>
      <c r="B2602" s="18" t="str">
        <f t="shared" si="128"/>
        <v>CFQ7TTC0LH3L-0001OPEN VALUE - CSP GOBIERNO</v>
      </c>
      <c r="C2602"/>
      <c r="D2602" t="s">
        <v>122</v>
      </c>
      <c r="E2602" t="s">
        <v>4465</v>
      </c>
      <c r="F2602" s="37" t="s">
        <v>17</v>
      </c>
      <c r="G2602" s="18" t="s">
        <v>122</v>
      </c>
      <c r="H2602" s="18" t="s">
        <v>125</v>
      </c>
      <c r="I2602" s="37" t="s">
        <v>75</v>
      </c>
      <c r="J2602" t="s">
        <v>4466</v>
      </c>
      <c r="K2602" t="s">
        <v>28</v>
      </c>
      <c r="L2602" t="s">
        <v>90</v>
      </c>
      <c r="M2602" t="s">
        <v>74</v>
      </c>
      <c r="N2602" s="37" t="s">
        <v>75</v>
      </c>
      <c r="O2602" s="37" t="s">
        <v>75</v>
      </c>
      <c r="P2602" s="37" t="s">
        <v>75</v>
      </c>
      <c r="Q2602" t="s">
        <v>4465</v>
      </c>
      <c r="R2602" t="s">
        <v>76</v>
      </c>
      <c r="S2602" s="42">
        <v>15</v>
      </c>
      <c r="T2602" s="37">
        <v>1</v>
      </c>
      <c r="U2602" s="83">
        <v>1</v>
      </c>
      <c r="V2602" s="45">
        <f>SUMIF(ResumenCotizacion!$C:$C,E2602,ResumenCotizacion!$P:$P)</f>
        <v>0</v>
      </c>
      <c r="W2602" s="75">
        <f>IF(H2602="USD",S2602*SolCotizacion!$J$18,S2602)</f>
        <v>61912.05</v>
      </c>
      <c r="X2602" s="3">
        <f>ROUND(W2602/(1-VLOOKUP("Total porcentaje:",ResumenCotizacion!$F:$H,3,0)),2)</f>
        <v>61912.05</v>
      </c>
      <c r="Y2602" s="3">
        <f t="shared" si="129"/>
        <v>0</v>
      </c>
    </row>
    <row r="2603" spans="1:25" ht="14.25" x14ac:dyDescent="0.2">
      <c r="A2603" s="18" t="str">
        <f t="shared" si="127"/>
        <v>Catalogo principalOPEN VALUE - CSP GOBIERNOCFQ7TTC0LSGZ-0001</v>
      </c>
      <c r="B2603" s="18" t="str">
        <f t="shared" si="128"/>
        <v>CFQ7TTC0LSGZ-0001OPEN VALUE - CSP GOBIERNO</v>
      </c>
      <c r="C2603"/>
      <c r="D2603" t="s">
        <v>122</v>
      </c>
      <c r="E2603" t="s">
        <v>4467</v>
      </c>
      <c r="F2603" s="37" t="s">
        <v>17</v>
      </c>
      <c r="G2603" s="18" t="s">
        <v>122</v>
      </c>
      <c r="H2603" s="18" t="s">
        <v>125</v>
      </c>
      <c r="I2603" s="37" t="s">
        <v>75</v>
      </c>
      <c r="J2603" t="s">
        <v>4468</v>
      </c>
      <c r="K2603" t="s">
        <v>28</v>
      </c>
      <c r="L2603" t="s">
        <v>90</v>
      </c>
      <c r="M2603" t="s">
        <v>74</v>
      </c>
      <c r="N2603" s="37" t="s">
        <v>75</v>
      </c>
      <c r="O2603" s="37" t="s">
        <v>75</v>
      </c>
      <c r="P2603" s="37" t="s">
        <v>75</v>
      </c>
      <c r="Q2603" t="s">
        <v>4467</v>
      </c>
      <c r="R2603" t="s">
        <v>76</v>
      </c>
      <c r="S2603" s="42">
        <v>40</v>
      </c>
      <c r="T2603" s="37">
        <v>1</v>
      </c>
      <c r="U2603" s="83">
        <v>1</v>
      </c>
      <c r="V2603" s="45">
        <f>SUMIF(ResumenCotizacion!$C:$C,E2603,ResumenCotizacion!$P:$P)</f>
        <v>0</v>
      </c>
      <c r="W2603" s="75">
        <f>IF(H2603="USD",S2603*SolCotizacion!$J$18,S2603)</f>
        <v>165098.80000000002</v>
      </c>
      <c r="X2603" s="3">
        <f>ROUND(W2603/(1-VLOOKUP("Total porcentaje:",ResumenCotizacion!$F:$H,3,0)),2)</f>
        <v>165098.79999999999</v>
      </c>
      <c r="Y2603" s="3">
        <f t="shared" si="129"/>
        <v>0</v>
      </c>
    </row>
    <row r="2604" spans="1:25" ht="14.25" x14ac:dyDescent="0.2">
      <c r="A2604" s="18" t="str">
        <f t="shared" si="127"/>
        <v>Catalogo principalOPEN VALUE - CSP GOBIERNOCFQ7TTC0LSH0-0001</v>
      </c>
      <c r="B2604" s="18" t="str">
        <f t="shared" si="128"/>
        <v>CFQ7TTC0LSH0-0001OPEN VALUE - CSP GOBIERNO</v>
      </c>
      <c r="C2604"/>
      <c r="D2604" t="s">
        <v>122</v>
      </c>
      <c r="E2604" t="s">
        <v>4469</v>
      </c>
      <c r="F2604" s="37" t="s">
        <v>17</v>
      </c>
      <c r="G2604" s="18" t="s">
        <v>122</v>
      </c>
      <c r="H2604" s="18" t="s">
        <v>125</v>
      </c>
      <c r="I2604" s="37" t="s">
        <v>75</v>
      </c>
      <c r="J2604" t="s">
        <v>4470</v>
      </c>
      <c r="K2604" t="s">
        <v>28</v>
      </c>
      <c r="L2604" t="s">
        <v>90</v>
      </c>
      <c r="M2604" t="s">
        <v>74</v>
      </c>
      <c r="N2604" s="37" t="s">
        <v>75</v>
      </c>
      <c r="O2604" s="37" t="s">
        <v>75</v>
      </c>
      <c r="P2604" s="37" t="s">
        <v>75</v>
      </c>
      <c r="Q2604" t="s">
        <v>4469</v>
      </c>
      <c r="R2604" t="s">
        <v>76</v>
      </c>
      <c r="S2604" s="42">
        <v>150</v>
      </c>
      <c r="T2604" s="37">
        <v>1</v>
      </c>
      <c r="U2604" s="83">
        <v>1</v>
      </c>
      <c r="V2604" s="45">
        <f>SUMIF(ResumenCotizacion!$C:$C,E2604,ResumenCotizacion!$P:$P)</f>
        <v>0</v>
      </c>
      <c r="W2604" s="75">
        <f>IF(H2604="USD",S2604*SolCotizacion!$J$18,S2604)</f>
        <v>619120.5</v>
      </c>
      <c r="X2604" s="3">
        <f>ROUND(W2604/(1-VLOOKUP("Total porcentaje:",ResumenCotizacion!$F:$H,3,0)),2)</f>
        <v>619120.5</v>
      </c>
      <c r="Y2604" s="3">
        <f t="shared" si="129"/>
        <v>0</v>
      </c>
    </row>
    <row r="2605" spans="1:25" ht="14.25" x14ac:dyDescent="0.2">
      <c r="A2605" s="18" t="str">
        <f t="shared" si="127"/>
        <v>Catalogo principalOPEN VALUE - CSP GOBIERNOCFQ7TTC0HL8W-0001</v>
      </c>
      <c r="B2605" s="18" t="str">
        <f t="shared" si="128"/>
        <v>CFQ7TTC0HL8W-0001OPEN VALUE - CSP GOBIERNO</v>
      </c>
      <c r="C2605"/>
      <c r="D2605" t="s">
        <v>122</v>
      </c>
      <c r="E2605" t="s">
        <v>4471</v>
      </c>
      <c r="F2605" s="37" t="s">
        <v>17</v>
      </c>
      <c r="G2605" s="18" t="s">
        <v>122</v>
      </c>
      <c r="H2605" s="18" t="s">
        <v>125</v>
      </c>
      <c r="I2605" s="37" t="s">
        <v>75</v>
      </c>
      <c r="J2605" t="s">
        <v>4472</v>
      </c>
      <c r="K2605" t="s">
        <v>28</v>
      </c>
      <c r="L2605" t="s">
        <v>90</v>
      </c>
      <c r="M2605" t="s">
        <v>74</v>
      </c>
      <c r="N2605" s="37" t="s">
        <v>75</v>
      </c>
      <c r="O2605" s="37" t="s">
        <v>75</v>
      </c>
      <c r="P2605" s="37" t="s">
        <v>75</v>
      </c>
      <c r="Q2605" t="s">
        <v>4471</v>
      </c>
      <c r="R2605" t="s">
        <v>76</v>
      </c>
      <c r="S2605" s="42">
        <v>20</v>
      </c>
      <c r="T2605" s="37">
        <v>1</v>
      </c>
      <c r="U2605" s="83">
        <v>1</v>
      </c>
      <c r="V2605" s="45">
        <f>SUMIF(ResumenCotizacion!$C:$C,E2605,ResumenCotizacion!$P:$P)</f>
        <v>0</v>
      </c>
      <c r="W2605" s="75">
        <f>IF(H2605="USD",S2605*SolCotizacion!$J$18,S2605)</f>
        <v>82549.400000000009</v>
      </c>
      <c r="X2605" s="3">
        <f>ROUND(W2605/(1-VLOOKUP("Total porcentaje:",ResumenCotizacion!$F:$H,3,0)),2)</f>
        <v>82549.399999999994</v>
      </c>
      <c r="Y2605" s="3">
        <f t="shared" si="129"/>
        <v>0</v>
      </c>
    </row>
    <row r="2606" spans="1:25" ht="14.25" x14ac:dyDescent="0.2">
      <c r="A2606" s="18" t="str">
        <f t="shared" si="127"/>
        <v>Catalogo principalOPEN VALUE - CSP GOBIERNOCFQ7TTC0HL8T-0001</v>
      </c>
      <c r="B2606" s="18" t="str">
        <f t="shared" si="128"/>
        <v>CFQ7TTC0HL8T-0001OPEN VALUE - CSP GOBIERNO</v>
      </c>
      <c r="C2606"/>
      <c r="D2606" t="s">
        <v>122</v>
      </c>
      <c r="E2606" t="s">
        <v>4473</v>
      </c>
      <c r="F2606" s="37" t="s">
        <v>17</v>
      </c>
      <c r="G2606" s="18" t="s">
        <v>122</v>
      </c>
      <c r="H2606" s="18" t="s">
        <v>125</v>
      </c>
      <c r="I2606" s="37" t="s">
        <v>75</v>
      </c>
      <c r="J2606" t="s">
        <v>4474</v>
      </c>
      <c r="K2606" t="s">
        <v>28</v>
      </c>
      <c r="L2606" t="s">
        <v>90</v>
      </c>
      <c r="M2606" t="s">
        <v>74</v>
      </c>
      <c r="N2606" s="37" t="s">
        <v>75</v>
      </c>
      <c r="O2606" s="37" t="s">
        <v>75</v>
      </c>
      <c r="P2606" s="37" t="s">
        <v>75</v>
      </c>
      <c r="Q2606" t="s">
        <v>4473</v>
      </c>
      <c r="R2606" t="s">
        <v>76</v>
      </c>
      <c r="S2606" s="42">
        <v>10</v>
      </c>
      <c r="T2606" s="37">
        <v>1</v>
      </c>
      <c r="U2606" s="83">
        <v>1</v>
      </c>
      <c r="V2606" s="45">
        <f>SUMIF(ResumenCotizacion!$C:$C,E2606,ResumenCotizacion!$P:$P)</f>
        <v>0</v>
      </c>
      <c r="W2606" s="75">
        <f>IF(H2606="USD",S2606*SolCotizacion!$J$18,S2606)</f>
        <v>41274.700000000004</v>
      </c>
      <c r="X2606" s="3">
        <f>ROUND(W2606/(1-VLOOKUP("Total porcentaje:",ResumenCotizacion!$F:$H,3,0)),2)</f>
        <v>41274.699999999997</v>
      </c>
      <c r="Y2606" s="3">
        <f t="shared" si="129"/>
        <v>0</v>
      </c>
    </row>
    <row r="2607" spans="1:25" ht="14.25" x14ac:dyDescent="0.2">
      <c r="A2607" s="18" t="str">
        <f t="shared" si="127"/>
        <v>Catalogo principalOPEN VALUE - CSP GOBIERNOCFQ7TTC0LHQ2-0003</v>
      </c>
      <c r="B2607" s="18" t="str">
        <f t="shared" si="128"/>
        <v>CFQ7TTC0LHQ2-0003OPEN VALUE - CSP GOBIERNO</v>
      </c>
      <c r="C2607"/>
      <c r="D2607" t="s">
        <v>122</v>
      </c>
      <c r="E2607" t="s">
        <v>4475</v>
      </c>
      <c r="F2607" s="37" t="s">
        <v>17</v>
      </c>
      <c r="G2607" s="18" t="s">
        <v>122</v>
      </c>
      <c r="H2607" s="18" t="s">
        <v>125</v>
      </c>
      <c r="I2607" s="37" t="s">
        <v>75</v>
      </c>
      <c r="J2607" t="s">
        <v>4476</v>
      </c>
      <c r="K2607" t="s">
        <v>28</v>
      </c>
      <c r="L2607" t="s">
        <v>90</v>
      </c>
      <c r="M2607" t="s">
        <v>74</v>
      </c>
      <c r="N2607" s="37" t="s">
        <v>75</v>
      </c>
      <c r="O2607" s="37" t="s">
        <v>75</v>
      </c>
      <c r="P2607" s="37" t="s">
        <v>75</v>
      </c>
      <c r="Q2607" t="s">
        <v>4475</v>
      </c>
      <c r="R2607" t="s">
        <v>76</v>
      </c>
      <c r="S2607" s="42">
        <v>4995</v>
      </c>
      <c r="T2607" s="37">
        <v>1</v>
      </c>
      <c r="U2607" s="83">
        <v>1</v>
      </c>
      <c r="V2607" s="45">
        <f>SUMIF(ResumenCotizacion!$C:$C,E2607,ResumenCotizacion!$P:$P)</f>
        <v>0</v>
      </c>
      <c r="W2607" s="75">
        <f>IF(H2607="USD",S2607*SolCotizacion!$J$18,S2607)</f>
        <v>20616712.650000002</v>
      </c>
      <c r="X2607" s="3">
        <f>ROUND(W2607/(1-VLOOKUP("Total porcentaje:",ResumenCotizacion!$F:$H,3,0)),2)</f>
        <v>20616712.649999999</v>
      </c>
      <c r="Y2607" s="3">
        <f t="shared" si="129"/>
        <v>0</v>
      </c>
    </row>
    <row r="2608" spans="1:25" ht="14.25" x14ac:dyDescent="0.2">
      <c r="A2608" s="18" t="str">
        <f t="shared" si="127"/>
        <v>Catalogo principalOPEN VALUE - CSP GOBIERNOCFQ7TTC0LHQ2-0005</v>
      </c>
      <c r="B2608" s="18" t="str">
        <f t="shared" si="128"/>
        <v>CFQ7TTC0LHQ2-0005OPEN VALUE - CSP GOBIERNO</v>
      </c>
      <c r="C2608"/>
      <c r="D2608" t="s">
        <v>122</v>
      </c>
      <c r="E2608" t="s">
        <v>4477</v>
      </c>
      <c r="F2608" s="37" t="s">
        <v>17</v>
      </c>
      <c r="G2608" s="18" t="s">
        <v>122</v>
      </c>
      <c r="H2608" s="18" t="s">
        <v>125</v>
      </c>
      <c r="I2608" s="37" t="s">
        <v>75</v>
      </c>
      <c r="J2608" t="s">
        <v>4478</v>
      </c>
      <c r="K2608" t="s">
        <v>28</v>
      </c>
      <c r="L2608" t="s">
        <v>90</v>
      </c>
      <c r="M2608" t="s">
        <v>74</v>
      </c>
      <c r="N2608" s="37" t="s">
        <v>75</v>
      </c>
      <c r="O2608" s="37" t="s">
        <v>75</v>
      </c>
      <c r="P2608" s="37" t="s">
        <v>75</v>
      </c>
      <c r="Q2608" t="s">
        <v>4477</v>
      </c>
      <c r="R2608" t="s">
        <v>76</v>
      </c>
      <c r="S2608" s="42">
        <v>39995</v>
      </c>
      <c r="T2608" s="37">
        <v>1</v>
      </c>
      <c r="U2608" s="83">
        <v>1</v>
      </c>
      <c r="V2608" s="45">
        <f>SUMIF(ResumenCotizacion!$C:$C,E2608,ResumenCotizacion!$P:$P)</f>
        <v>0</v>
      </c>
      <c r="W2608" s="75">
        <f>IF(H2608="USD",S2608*SolCotizacion!$J$18,S2608)</f>
        <v>165078162.65000001</v>
      </c>
      <c r="X2608" s="3">
        <f>ROUND(W2608/(1-VLOOKUP("Total porcentaje:",ResumenCotizacion!$F:$H,3,0)),2)</f>
        <v>165078162.65000001</v>
      </c>
      <c r="Y2608" s="3">
        <f t="shared" si="129"/>
        <v>0</v>
      </c>
    </row>
    <row r="2609" spans="1:25" ht="14.25" x14ac:dyDescent="0.2">
      <c r="A2609" s="18" t="str">
        <f t="shared" si="127"/>
        <v>Catalogo principalOPEN VALUE - CSP GOBIERNOCFQ7TTC0LHQ2-0004</v>
      </c>
      <c r="B2609" s="18" t="str">
        <f t="shared" si="128"/>
        <v>CFQ7TTC0LHQ2-0004OPEN VALUE - CSP GOBIERNO</v>
      </c>
      <c r="C2609"/>
      <c r="D2609" t="s">
        <v>122</v>
      </c>
      <c r="E2609" t="s">
        <v>4479</v>
      </c>
      <c r="F2609" s="37" t="s">
        <v>17</v>
      </c>
      <c r="G2609" s="18" t="s">
        <v>122</v>
      </c>
      <c r="H2609" s="18" t="s">
        <v>125</v>
      </c>
      <c r="I2609" s="37" t="s">
        <v>75</v>
      </c>
      <c r="J2609" t="s">
        <v>4480</v>
      </c>
      <c r="K2609" t="s">
        <v>28</v>
      </c>
      <c r="L2609" t="s">
        <v>90</v>
      </c>
      <c r="M2609" t="s">
        <v>74</v>
      </c>
      <c r="N2609" s="37" t="s">
        <v>75</v>
      </c>
      <c r="O2609" s="37" t="s">
        <v>75</v>
      </c>
      <c r="P2609" s="37" t="s">
        <v>75</v>
      </c>
      <c r="Q2609" t="s">
        <v>4479</v>
      </c>
      <c r="R2609" t="s">
        <v>76</v>
      </c>
      <c r="S2609" s="42">
        <v>19995</v>
      </c>
      <c r="T2609" s="37">
        <v>1</v>
      </c>
      <c r="U2609" s="83">
        <v>1</v>
      </c>
      <c r="V2609" s="45">
        <f>SUMIF(ResumenCotizacion!$C:$C,E2609,ResumenCotizacion!$P:$P)</f>
        <v>0</v>
      </c>
      <c r="W2609" s="75">
        <f>IF(H2609="USD",S2609*SolCotizacion!$J$18,S2609)</f>
        <v>82528762.650000006</v>
      </c>
      <c r="X2609" s="3">
        <f>ROUND(W2609/(1-VLOOKUP("Total porcentaje:",ResumenCotizacion!$F:$H,3,0)),2)</f>
        <v>82528762.650000006</v>
      </c>
      <c r="Y2609" s="3">
        <f t="shared" si="129"/>
        <v>0</v>
      </c>
    </row>
    <row r="2610" spans="1:25" ht="14.25" x14ac:dyDescent="0.2">
      <c r="A2610" s="18" t="str">
        <f t="shared" si="127"/>
        <v>Catalogo principalOPEN VALUE - CSP GOBIERNOCFQ7TTC0LHQ2-0002</v>
      </c>
      <c r="B2610" s="18" t="str">
        <f t="shared" si="128"/>
        <v>CFQ7TTC0LHQ2-0002OPEN VALUE - CSP GOBIERNO</v>
      </c>
      <c r="C2610"/>
      <c r="D2610" t="s">
        <v>122</v>
      </c>
      <c r="E2610" t="s">
        <v>4481</v>
      </c>
      <c r="F2610" s="37" t="s">
        <v>17</v>
      </c>
      <c r="G2610" s="18" t="s">
        <v>122</v>
      </c>
      <c r="H2610" s="18" t="s">
        <v>125</v>
      </c>
      <c r="I2610" s="37" t="s">
        <v>75</v>
      </c>
      <c r="J2610" t="s">
        <v>4482</v>
      </c>
      <c r="K2610" t="s">
        <v>28</v>
      </c>
      <c r="L2610" t="s">
        <v>90</v>
      </c>
      <c r="M2610" t="s">
        <v>74</v>
      </c>
      <c r="N2610" s="37" t="s">
        <v>75</v>
      </c>
      <c r="O2610" s="37" t="s">
        <v>75</v>
      </c>
      <c r="P2610" s="37" t="s">
        <v>75</v>
      </c>
      <c r="Q2610" t="s">
        <v>4481</v>
      </c>
      <c r="R2610" t="s">
        <v>76</v>
      </c>
      <c r="S2610" s="42">
        <v>9995</v>
      </c>
      <c r="T2610" s="37">
        <v>1</v>
      </c>
      <c r="U2610" s="83">
        <v>1</v>
      </c>
      <c r="V2610" s="45">
        <f>SUMIF(ResumenCotizacion!$C:$C,E2610,ResumenCotizacion!$P:$P)</f>
        <v>0</v>
      </c>
      <c r="W2610" s="75">
        <f>IF(H2610="USD",S2610*SolCotizacion!$J$18,S2610)</f>
        <v>41254062.650000006</v>
      </c>
      <c r="X2610" s="3">
        <f>ROUND(W2610/(1-VLOOKUP("Total porcentaje:",ResumenCotizacion!$F:$H,3,0)),2)</f>
        <v>41254062.649999999</v>
      </c>
      <c r="Y2610" s="3">
        <f t="shared" si="129"/>
        <v>0</v>
      </c>
    </row>
    <row r="2611" spans="1:25" ht="14.25" x14ac:dyDescent="0.2">
      <c r="A2611" s="18" t="str">
        <f t="shared" si="127"/>
        <v>Catalogo principalOPEN VALUE - CSP GOBIERNOCFQ7TTC0LHQ2-0001</v>
      </c>
      <c r="B2611" s="18" t="str">
        <f t="shared" si="128"/>
        <v>CFQ7TTC0LHQ2-0001OPEN VALUE - CSP GOBIERNO</v>
      </c>
      <c r="C2611"/>
      <c r="D2611" t="s">
        <v>122</v>
      </c>
      <c r="E2611" t="s">
        <v>4483</v>
      </c>
      <c r="F2611" s="37" t="s">
        <v>17</v>
      </c>
      <c r="G2611" s="18" t="s">
        <v>122</v>
      </c>
      <c r="H2611" s="18" t="s">
        <v>125</v>
      </c>
      <c r="I2611" s="37" t="s">
        <v>75</v>
      </c>
      <c r="J2611" t="s">
        <v>4484</v>
      </c>
      <c r="K2611" t="s">
        <v>28</v>
      </c>
      <c r="L2611" t="s">
        <v>90</v>
      </c>
      <c r="M2611" t="s">
        <v>74</v>
      </c>
      <c r="N2611" s="37" t="s">
        <v>75</v>
      </c>
      <c r="O2611" s="37" t="s">
        <v>75</v>
      </c>
      <c r="P2611" s="37" t="s">
        <v>75</v>
      </c>
      <c r="Q2611" t="s">
        <v>4483</v>
      </c>
      <c r="R2611" t="s">
        <v>76</v>
      </c>
      <c r="S2611" s="42">
        <v>79995</v>
      </c>
      <c r="T2611" s="37">
        <v>1</v>
      </c>
      <c r="U2611" s="83">
        <v>1</v>
      </c>
      <c r="V2611" s="45">
        <f>SUMIF(ResumenCotizacion!$C:$C,E2611,ResumenCotizacion!$P:$P)</f>
        <v>0</v>
      </c>
      <c r="W2611" s="75">
        <f>IF(H2611="USD",S2611*SolCotizacion!$J$18,S2611)</f>
        <v>330176962.65000004</v>
      </c>
      <c r="X2611" s="3">
        <f>ROUND(W2611/(1-VLOOKUP("Total porcentaje:",ResumenCotizacion!$F:$H,3,0)),2)</f>
        <v>330176962.64999998</v>
      </c>
      <c r="Y2611" s="3">
        <f t="shared" si="129"/>
        <v>0</v>
      </c>
    </row>
    <row r="2612" spans="1:25" ht="14.25" x14ac:dyDescent="0.2">
      <c r="A2612" s="18" t="str">
        <f t="shared" si="127"/>
        <v>Catalogo principalOPEN VALUE - CSP GOBIERNOCFQ7TTC0LHSF-0001</v>
      </c>
      <c r="B2612" s="18" t="str">
        <f t="shared" si="128"/>
        <v>CFQ7TTC0LHSF-0001OPEN VALUE - CSP GOBIERNO</v>
      </c>
      <c r="C2612"/>
      <c r="D2612" t="s">
        <v>122</v>
      </c>
      <c r="E2612" t="s">
        <v>4485</v>
      </c>
      <c r="F2612" s="37" t="s">
        <v>17</v>
      </c>
      <c r="G2612" s="18" t="s">
        <v>122</v>
      </c>
      <c r="H2612" s="18" t="s">
        <v>125</v>
      </c>
      <c r="I2612" s="37" t="s">
        <v>75</v>
      </c>
      <c r="J2612" t="s">
        <v>4486</v>
      </c>
      <c r="K2612" t="s">
        <v>28</v>
      </c>
      <c r="L2612" t="s">
        <v>90</v>
      </c>
      <c r="M2612" t="s">
        <v>74</v>
      </c>
      <c r="N2612" s="37" t="s">
        <v>75</v>
      </c>
      <c r="O2612" s="37" t="s">
        <v>75</v>
      </c>
      <c r="P2612" s="37" t="s">
        <v>75</v>
      </c>
      <c r="Q2612" t="s">
        <v>4485</v>
      </c>
      <c r="R2612" t="s">
        <v>76</v>
      </c>
      <c r="S2612" s="42">
        <v>10</v>
      </c>
      <c r="T2612" s="37">
        <v>1</v>
      </c>
      <c r="U2612" s="83">
        <v>1</v>
      </c>
      <c r="V2612" s="45">
        <f>SUMIF(ResumenCotizacion!$C:$C,E2612,ResumenCotizacion!$P:$P)</f>
        <v>0</v>
      </c>
      <c r="W2612" s="75">
        <f>IF(H2612="USD",S2612*SolCotizacion!$J$18,S2612)</f>
        <v>41274.700000000004</v>
      </c>
      <c r="X2612" s="3">
        <f>ROUND(W2612/(1-VLOOKUP("Total porcentaje:",ResumenCotizacion!$F:$H,3,0)),2)</f>
        <v>41274.699999999997</v>
      </c>
      <c r="Y2612" s="3">
        <f t="shared" si="129"/>
        <v>0</v>
      </c>
    </row>
    <row r="2613" spans="1:25" ht="14.25" x14ac:dyDescent="0.2">
      <c r="A2613" s="18" t="str">
        <f t="shared" si="127"/>
        <v>Catalogo principalOPEN VALUE - CSP GOBIERNOCFQ7TTC0LH1F-0002</v>
      </c>
      <c r="B2613" s="18" t="str">
        <f t="shared" si="128"/>
        <v>CFQ7TTC0LH1F-0002OPEN VALUE - CSP GOBIERNO</v>
      </c>
      <c r="C2613"/>
      <c r="D2613" t="s">
        <v>122</v>
      </c>
      <c r="E2613" t="s">
        <v>4487</v>
      </c>
      <c r="F2613" s="37" t="s">
        <v>17</v>
      </c>
      <c r="G2613" s="18" t="s">
        <v>122</v>
      </c>
      <c r="H2613" s="18" t="s">
        <v>125</v>
      </c>
      <c r="I2613" s="37" t="s">
        <v>75</v>
      </c>
      <c r="J2613" t="s">
        <v>4488</v>
      </c>
      <c r="K2613" t="s">
        <v>28</v>
      </c>
      <c r="L2613" t="s">
        <v>90</v>
      </c>
      <c r="M2613" t="s">
        <v>74</v>
      </c>
      <c r="N2613" s="37" t="s">
        <v>75</v>
      </c>
      <c r="O2613" s="37" t="s">
        <v>75</v>
      </c>
      <c r="P2613" s="37" t="s">
        <v>75</v>
      </c>
      <c r="Q2613" t="s">
        <v>4487</v>
      </c>
      <c r="R2613" t="s">
        <v>76</v>
      </c>
      <c r="S2613" s="42">
        <v>1000</v>
      </c>
      <c r="T2613" s="37">
        <v>1</v>
      </c>
      <c r="U2613" s="83">
        <v>1</v>
      </c>
      <c r="V2613" s="45">
        <f>SUMIF(ResumenCotizacion!$C:$C,E2613,ResumenCotizacion!$P:$P)</f>
        <v>0</v>
      </c>
      <c r="W2613" s="75">
        <f>IF(H2613="USD",S2613*SolCotizacion!$J$18,S2613)</f>
        <v>4127470.0000000005</v>
      </c>
      <c r="X2613" s="3">
        <f>ROUND(W2613/(1-VLOOKUP("Total porcentaje:",ResumenCotizacion!$F:$H,3,0)),2)</f>
        <v>4127470</v>
      </c>
      <c r="Y2613" s="3">
        <f t="shared" si="129"/>
        <v>0</v>
      </c>
    </row>
    <row r="2614" spans="1:25" ht="14.25" x14ac:dyDescent="0.2">
      <c r="A2614" s="18" t="str">
        <f t="shared" si="127"/>
        <v>Catalogo principalOPEN VALUE - CSP GOBIERNOCFQ7TTC0LH1F-0001</v>
      </c>
      <c r="B2614" s="18" t="str">
        <f t="shared" si="128"/>
        <v>CFQ7TTC0LH1F-0001OPEN VALUE - CSP GOBIERNO</v>
      </c>
      <c r="C2614"/>
      <c r="D2614" t="s">
        <v>122</v>
      </c>
      <c r="E2614" t="s">
        <v>4489</v>
      </c>
      <c r="F2614" s="37" t="s">
        <v>17</v>
      </c>
      <c r="G2614" s="18" t="s">
        <v>122</v>
      </c>
      <c r="H2614" s="18" t="s">
        <v>125</v>
      </c>
      <c r="I2614" s="37" t="s">
        <v>75</v>
      </c>
      <c r="J2614" t="s">
        <v>4490</v>
      </c>
      <c r="K2614" t="s">
        <v>28</v>
      </c>
      <c r="L2614" t="s">
        <v>90</v>
      </c>
      <c r="M2614" t="s">
        <v>74</v>
      </c>
      <c r="N2614" s="37" t="s">
        <v>75</v>
      </c>
      <c r="O2614" s="37" t="s">
        <v>75</v>
      </c>
      <c r="P2614" s="37" t="s">
        <v>75</v>
      </c>
      <c r="Q2614" t="s">
        <v>4489</v>
      </c>
      <c r="R2614" t="s">
        <v>76</v>
      </c>
      <c r="S2614" s="42">
        <v>0</v>
      </c>
      <c r="T2614" s="37">
        <v>1</v>
      </c>
      <c r="U2614" s="83">
        <v>1</v>
      </c>
      <c r="V2614" s="45">
        <f>SUMIF(ResumenCotizacion!$C:$C,E2614,ResumenCotizacion!$P:$P)</f>
        <v>0</v>
      </c>
      <c r="W2614" s="75">
        <f>IF(H2614="USD",S2614*SolCotizacion!$J$18,S2614)</f>
        <v>0</v>
      </c>
      <c r="X2614" s="3">
        <f>ROUND(W2614/(1-VLOOKUP("Total porcentaje:",ResumenCotizacion!$F:$H,3,0)),2)</f>
        <v>0</v>
      </c>
      <c r="Y2614" s="3">
        <f t="shared" si="129"/>
        <v>0</v>
      </c>
    </row>
    <row r="2615" spans="1:25" ht="14.25" x14ac:dyDescent="0.2">
      <c r="A2615" s="18" t="str">
        <f t="shared" si="127"/>
        <v>Catalogo principalOPEN VALUE - CSP GOBIERNOCFQ7TTC0LHVD-0001</v>
      </c>
      <c r="B2615" s="18" t="str">
        <f t="shared" si="128"/>
        <v>CFQ7TTC0LHVD-0001OPEN VALUE - CSP GOBIERNO</v>
      </c>
      <c r="C2615"/>
      <c r="D2615" t="s">
        <v>122</v>
      </c>
      <c r="E2615" t="s">
        <v>4491</v>
      </c>
      <c r="F2615" s="37" t="s">
        <v>17</v>
      </c>
      <c r="G2615" s="18" t="s">
        <v>122</v>
      </c>
      <c r="H2615" s="18" t="s">
        <v>125</v>
      </c>
      <c r="I2615" s="37" t="s">
        <v>75</v>
      </c>
      <c r="J2615" t="s">
        <v>4492</v>
      </c>
      <c r="K2615" t="s">
        <v>28</v>
      </c>
      <c r="L2615" t="s">
        <v>90</v>
      </c>
      <c r="M2615" t="s">
        <v>74</v>
      </c>
      <c r="N2615" s="37" t="s">
        <v>75</v>
      </c>
      <c r="O2615" s="37" t="s">
        <v>75</v>
      </c>
      <c r="P2615" s="37" t="s">
        <v>75</v>
      </c>
      <c r="Q2615" t="s">
        <v>4491</v>
      </c>
      <c r="R2615" t="s">
        <v>76</v>
      </c>
      <c r="S2615" s="42">
        <v>9</v>
      </c>
      <c r="T2615" s="37">
        <v>1</v>
      </c>
      <c r="U2615" s="83">
        <v>1</v>
      </c>
      <c r="V2615" s="45">
        <f>SUMIF(ResumenCotizacion!$C:$C,E2615,ResumenCotizacion!$P:$P)</f>
        <v>0</v>
      </c>
      <c r="W2615" s="75">
        <f>IF(H2615="USD",S2615*SolCotizacion!$J$18,S2615)</f>
        <v>37147.230000000003</v>
      </c>
      <c r="X2615" s="3">
        <f>ROUND(W2615/(1-VLOOKUP("Total porcentaje:",ResumenCotizacion!$F:$H,3,0)),2)</f>
        <v>37147.230000000003</v>
      </c>
      <c r="Y2615" s="3">
        <f t="shared" si="129"/>
        <v>0</v>
      </c>
    </row>
    <row r="2616" spans="1:25" ht="14.25" x14ac:dyDescent="0.2">
      <c r="A2616" s="18" t="str">
        <f t="shared" si="127"/>
        <v>Catalogo principalOPEN VALUE - CSP GOBIERNOCFQ7TTC0LHP3-0001</v>
      </c>
      <c r="B2616" s="18" t="str">
        <f t="shared" si="128"/>
        <v>CFQ7TTC0LHP3-0001OPEN VALUE - CSP GOBIERNO</v>
      </c>
      <c r="C2616"/>
      <c r="D2616" t="s">
        <v>122</v>
      </c>
      <c r="E2616" t="s">
        <v>4493</v>
      </c>
      <c r="F2616" s="37" t="s">
        <v>17</v>
      </c>
      <c r="G2616" s="18" t="s">
        <v>122</v>
      </c>
      <c r="H2616" s="18" t="s">
        <v>125</v>
      </c>
      <c r="I2616" s="37" t="s">
        <v>75</v>
      </c>
      <c r="J2616" t="s">
        <v>4494</v>
      </c>
      <c r="K2616" t="s">
        <v>28</v>
      </c>
      <c r="L2616" t="s">
        <v>90</v>
      </c>
      <c r="M2616" t="s">
        <v>74</v>
      </c>
      <c r="N2616" s="37" t="s">
        <v>75</v>
      </c>
      <c r="O2616" s="37" t="s">
        <v>75</v>
      </c>
      <c r="P2616" s="37" t="s">
        <v>75</v>
      </c>
      <c r="Q2616" t="s">
        <v>4493</v>
      </c>
      <c r="R2616" t="s">
        <v>76</v>
      </c>
      <c r="S2616" s="42">
        <v>7</v>
      </c>
      <c r="T2616" s="37">
        <v>1</v>
      </c>
      <c r="U2616" s="83">
        <v>1</v>
      </c>
      <c r="V2616" s="45">
        <f>SUMIF(ResumenCotizacion!$C:$C,E2616,ResumenCotizacion!$P:$P)</f>
        <v>0</v>
      </c>
      <c r="W2616" s="75">
        <f>IF(H2616="USD",S2616*SolCotizacion!$J$18,S2616)</f>
        <v>28892.29</v>
      </c>
      <c r="X2616" s="3">
        <f>ROUND(W2616/(1-VLOOKUP("Total porcentaje:",ResumenCotizacion!$F:$H,3,0)),2)</f>
        <v>28892.29</v>
      </c>
      <c r="Y2616" s="3">
        <f t="shared" si="129"/>
        <v>0</v>
      </c>
    </row>
    <row r="2617" spans="1:25" ht="14.25" x14ac:dyDescent="0.2">
      <c r="A2617" s="18" t="str">
        <f t="shared" si="127"/>
        <v>Catalogo principalOPEN VALUE - CSP GOBIERNOCFQ7TTC0HDB1-0002</v>
      </c>
      <c r="B2617" s="18" t="str">
        <f t="shared" si="128"/>
        <v>CFQ7TTC0HDB1-0002OPEN VALUE - CSP GOBIERNO</v>
      </c>
      <c r="C2617"/>
      <c r="D2617" t="s">
        <v>122</v>
      </c>
      <c r="E2617" t="s">
        <v>4495</v>
      </c>
      <c r="F2617" s="37" t="s">
        <v>17</v>
      </c>
      <c r="G2617" s="18" t="s">
        <v>122</v>
      </c>
      <c r="H2617" s="18" t="s">
        <v>125</v>
      </c>
      <c r="I2617" s="37" t="s">
        <v>75</v>
      </c>
      <c r="J2617" t="s">
        <v>4496</v>
      </c>
      <c r="K2617" t="s">
        <v>28</v>
      </c>
      <c r="L2617" t="s">
        <v>90</v>
      </c>
      <c r="M2617" t="s">
        <v>74</v>
      </c>
      <c r="N2617" s="37" t="s">
        <v>75</v>
      </c>
      <c r="O2617" s="37" t="s">
        <v>75</v>
      </c>
      <c r="P2617" s="37" t="s">
        <v>75</v>
      </c>
      <c r="Q2617" t="s">
        <v>4495</v>
      </c>
      <c r="R2617" t="s">
        <v>76</v>
      </c>
      <c r="S2617" s="42">
        <v>10</v>
      </c>
      <c r="T2617" s="37">
        <v>1</v>
      </c>
      <c r="U2617" s="83">
        <v>1</v>
      </c>
      <c r="V2617" s="45">
        <f>SUMIF(ResumenCotizacion!$C:$C,E2617,ResumenCotizacion!$P:$P)</f>
        <v>0</v>
      </c>
      <c r="W2617" s="75">
        <f>IF(H2617="USD",S2617*SolCotizacion!$J$18,S2617)</f>
        <v>41274.700000000004</v>
      </c>
      <c r="X2617" s="3">
        <f>ROUND(W2617/(1-VLOOKUP("Total porcentaje:",ResumenCotizacion!$F:$H,3,0)),2)</f>
        <v>41274.699999999997</v>
      </c>
      <c r="Y2617" s="3">
        <f t="shared" si="129"/>
        <v>0</v>
      </c>
    </row>
    <row r="2618" spans="1:25" ht="14.25" x14ac:dyDescent="0.2">
      <c r="A2618" s="18" t="str">
        <f t="shared" si="127"/>
        <v>Catalogo principalOPEN VALUE - CSP GOBIERNOCFQ7TTC0HDB0-0002</v>
      </c>
      <c r="B2618" s="18" t="str">
        <f t="shared" si="128"/>
        <v>CFQ7TTC0HDB0-0002OPEN VALUE - CSP GOBIERNO</v>
      </c>
      <c r="C2618"/>
      <c r="D2618" t="s">
        <v>122</v>
      </c>
      <c r="E2618" t="s">
        <v>4497</v>
      </c>
      <c r="F2618" s="37" t="s">
        <v>17</v>
      </c>
      <c r="G2618" s="18" t="s">
        <v>122</v>
      </c>
      <c r="H2618" s="18" t="s">
        <v>125</v>
      </c>
      <c r="I2618" s="37" t="s">
        <v>75</v>
      </c>
      <c r="J2618" t="s">
        <v>4498</v>
      </c>
      <c r="K2618" t="s">
        <v>28</v>
      </c>
      <c r="L2618" t="s">
        <v>90</v>
      </c>
      <c r="M2618" t="s">
        <v>74</v>
      </c>
      <c r="N2618" s="37" t="s">
        <v>75</v>
      </c>
      <c r="O2618" s="37" t="s">
        <v>75</v>
      </c>
      <c r="P2618" s="37" t="s">
        <v>75</v>
      </c>
      <c r="Q2618" t="s">
        <v>4497</v>
      </c>
      <c r="R2618" t="s">
        <v>76</v>
      </c>
      <c r="S2618" s="42">
        <v>30</v>
      </c>
      <c r="T2618" s="37">
        <v>1</v>
      </c>
      <c r="U2618" s="83">
        <v>1</v>
      </c>
      <c r="V2618" s="45">
        <f>SUMIF(ResumenCotizacion!$C:$C,E2618,ResumenCotizacion!$P:$P)</f>
        <v>0</v>
      </c>
      <c r="W2618" s="75">
        <f>IF(H2618="USD",S2618*SolCotizacion!$J$18,S2618)</f>
        <v>123824.1</v>
      </c>
      <c r="X2618" s="3">
        <f>ROUND(W2618/(1-VLOOKUP("Total porcentaje:",ResumenCotizacion!$F:$H,3,0)),2)</f>
        <v>123824.1</v>
      </c>
      <c r="Y2618" s="3">
        <f t="shared" si="129"/>
        <v>0</v>
      </c>
    </row>
    <row r="2619" spans="1:25" ht="14.25" x14ac:dyDescent="0.2">
      <c r="A2619" s="18" t="str">
        <f t="shared" si="127"/>
        <v>Catalogo principalOPEN VALUE - CSP GOBIERNOCFQ7TTC0HD9Z-0002</v>
      </c>
      <c r="B2619" s="18" t="str">
        <f t="shared" si="128"/>
        <v>CFQ7TTC0HD9Z-0002OPEN VALUE - CSP GOBIERNO</v>
      </c>
      <c r="C2619"/>
      <c r="D2619" t="s">
        <v>122</v>
      </c>
      <c r="E2619" t="s">
        <v>4499</v>
      </c>
      <c r="F2619" s="37" t="s">
        <v>17</v>
      </c>
      <c r="G2619" s="18" t="s">
        <v>122</v>
      </c>
      <c r="H2619" s="18" t="s">
        <v>125</v>
      </c>
      <c r="I2619" s="37" t="s">
        <v>75</v>
      </c>
      <c r="J2619" t="s">
        <v>4500</v>
      </c>
      <c r="K2619" t="s">
        <v>28</v>
      </c>
      <c r="L2619" t="s">
        <v>90</v>
      </c>
      <c r="M2619" t="s">
        <v>74</v>
      </c>
      <c r="N2619" s="37" t="s">
        <v>75</v>
      </c>
      <c r="O2619" s="37" t="s">
        <v>75</v>
      </c>
      <c r="P2619" s="37" t="s">
        <v>75</v>
      </c>
      <c r="Q2619" t="s">
        <v>4499</v>
      </c>
      <c r="R2619" t="s">
        <v>76</v>
      </c>
      <c r="S2619" s="42">
        <v>55</v>
      </c>
      <c r="T2619" s="37">
        <v>1</v>
      </c>
      <c r="U2619" s="83">
        <v>1</v>
      </c>
      <c r="V2619" s="45">
        <f>SUMIF(ResumenCotizacion!$C:$C,E2619,ResumenCotizacion!$P:$P)</f>
        <v>0</v>
      </c>
      <c r="W2619" s="75">
        <f>IF(H2619="USD",S2619*SolCotizacion!$J$18,S2619)</f>
        <v>227010.85</v>
      </c>
      <c r="X2619" s="3">
        <f>ROUND(W2619/(1-VLOOKUP("Total porcentaje:",ResumenCotizacion!$F:$H,3,0)),2)</f>
        <v>227010.85</v>
      </c>
      <c r="Y2619" s="3">
        <f t="shared" si="129"/>
        <v>0</v>
      </c>
    </row>
    <row r="2620" spans="1:25" ht="14.25" x14ac:dyDescent="0.2">
      <c r="A2620" s="18" t="str">
        <f t="shared" si="127"/>
        <v>Catalogo principalOPEN VALUE - CSP GOBIERNOCFQ7TTC0HL72-0001</v>
      </c>
      <c r="B2620" s="18" t="str">
        <f t="shared" si="128"/>
        <v>CFQ7TTC0HL72-0001OPEN VALUE - CSP GOBIERNO</v>
      </c>
      <c r="C2620"/>
      <c r="D2620" t="s">
        <v>122</v>
      </c>
      <c r="E2620" t="s">
        <v>4501</v>
      </c>
      <c r="F2620" s="37" t="s">
        <v>17</v>
      </c>
      <c r="G2620" s="18" t="s">
        <v>122</v>
      </c>
      <c r="H2620" s="18" t="s">
        <v>125</v>
      </c>
      <c r="I2620" s="37" t="s">
        <v>75</v>
      </c>
      <c r="J2620" t="s">
        <v>4502</v>
      </c>
      <c r="K2620" t="s">
        <v>28</v>
      </c>
      <c r="L2620" t="s">
        <v>90</v>
      </c>
      <c r="M2620" t="s">
        <v>74</v>
      </c>
      <c r="N2620" s="37" t="s">
        <v>75</v>
      </c>
      <c r="O2620" s="37" t="s">
        <v>75</v>
      </c>
      <c r="P2620" s="37" t="s">
        <v>75</v>
      </c>
      <c r="Q2620" t="s">
        <v>4501</v>
      </c>
      <c r="R2620" t="s">
        <v>76</v>
      </c>
      <c r="S2620" s="42">
        <v>10</v>
      </c>
      <c r="T2620" s="37">
        <v>1</v>
      </c>
      <c r="U2620" s="83">
        <v>1</v>
      </c>
      <c r="V2620" s="45">
        <f>SUMIF(ResumenCotizacion!$C:$C,E2620,ResumenCotizacion!$P:$P)</f>
        <v>0</v>
      </c>
      <c r="W2620" s="75">
        <f>IF(H2620="USD",S2620*SolCotizacion!$J$18,S2620)</f>
        <v>41274.700000000004</v>
      </c>
      <c r="X2620" s="3">
        <f>ROUND(W2620/(1-VLOOKUP("Total porcentaje:",ResumenCotizacion!$F:$H,3,0)),2)</f>
        <v>41274.699999999997</v>
      </c>
      <c r="Y2620" s="3">
        <f t="shared" si="129"/>
        <v>0</v>
      </c>
    </row>
    <row r="2621" spans="1:25" ht="14.25" x14ac:dyDescent="0.2">
      <c r="A2621" s="18" t="str">
        <f t="shared" si="127"/>
        <v>Catalogo principalOPEN VALUE - CSP GOBIERNOCFQ7TTC0LH0N-0001</v>
      </c>
      <c r="B2621" s="18" t="str">
        <f t="shared" si="128"/>
        <v>CFQ7TTC0LH0N-0001OPEN VALUE - CSP GOBIERNO</v>
      </c>
      <c r="C2621"/>
      <c r="D2621" t="s">
        <v>122</v>
      </c>
      <c r="E2621" t="s">
        <v>4503</v>
      </c>
      <c r="F2621" s="37" t="s">
        <v>17</v>
      </c>
      <c r="G2621" s="18" t="s">
        <v>122</v>
      </c>
      <c r="H2621" s="18" t="s">
        <v>125</v>
      </c>
      <c r="I2621" s="37" t="s">
        <v>75</v>
      </c>
      <c r="J2621" t="s">
        <v>4504</v>
      </c>
      <c r="K2621" t="s">
        <v>28</v>
      </c>
      <c r="L2621" t="s">
        <v>90</v>
      </c>
      <c r="M2621" t="s">
        <v>74</v>
      </c>
      <c r="N2621" s="37" t="s">
        <v>75</v>
      </c>
      <c r="O2621" s="37" t="s">
        <v>75</v>
      </c>
      <c r="P2621" s="37" t="s">
        <v>75</v>
      </c>
      <c r="Q2621" t="s">
        <v>4503</v>
      </c>
      <c r="R2621" t="s">
        <v>76</v>
      </c>
      <c r="S2621" s="42">
        <v>5</v>
      </c>
      <c r="T2621" s="37">
        <v>1</v>
      </c>
      <c r="U2621" s="83">
        <v>1</v>
      </c>
      <c r="V2621" s="45">
        <f>SUMIF(ResumenCotizacion!$C:$C,E2621,ResumenCotizacion!$P:$P)</f>
        <v>0</v>
      </c>
      <c r="W2621" s="75">
        <f>IF(H2621="USD",S2621*SolCotizacion!$J$18,S2621)</f>
        <v>20637.350000000002</v>
      </c>
      <c r="X2621" s="3">
        <f>ROUND(W2621/(1-VLOOKUP("Total porcentaje:",ResumenCotizacion!$F:$H,3,0)),2)</f>
        <v>20637.349999999999</v>
      </c>
      <c r="Y2621" s="3">
        <f t="shared" si="129"/>
        <v>0</v>
      </c>
    </row>
    <row r="2622" spans="1:25" ht="14.25" x14ac:dyDescent="0.2">
      <c r="A2622" s="18" t="str">
        <f t="shared" si="127"/>
        <v>Catalogo principalOPEN VALUE - CSP GOBIERNOCFQ7TTC0LH14-0001</v>
      </c>
      <c r="B2622" s="18" t="str">
        <f t="shared" si="128"/>
        <v>CFQ7TTC0LH14-0001OPEN VALUE - CSP GOBIERNO</v>
      </c>
      <c r="C2622"/>
      <c r="D2622" t="s">
        <v>122</v>
      </c>
      <c r="E2622" t="s">
        <v>4505</v>
      </c>
      <c r="F2622" s="37" t="s">
        <v>17</v>
      </c>
      <c r="G2622" s="18" t="s">
        <v>122</v>
      </c>
      <c r="H2622" s="18" t="s">
        <v>125</v>
      </c>
      <c r="I2622" s="37" t="s">
        <v>75</v>
      </c>
      <c r="J2622" t="s">
        <v>4506</v>
      </c>
      <c r="K2622" t="s">
        <v>28</v>
      </c>
      <c r="L2622" t="s">
        <v>90</v>
      </c>
      <c r="M2622" t="s">
        <v>74</v>
      </c>
      <c r="N2622" s="37" t="s">
        <v>75</v>
      </c>
      <c r="O2622" s="37" t="s">
        <v>75</v>
      </c>
      <c r="P2622" s="37" t="s">
        <v>75</v>
      </c>
      <c r="Q2622" t="s">
        <v>4505</v>
      </c>
      <c r="R2622" t="s">
        <v>76</v>
      </c>
      <c r="S2622" s="42">
        <v>10</v>
      </c>
      <c r="T2622" s="37">
        <v>1</v>
      </c>
      <c r="U2622" s="83">
        <v>1</v>
      </c>
      <c r="V2622" s="45">
        <f>SUMIF(ResumenCotizacion!$C:$C,E2622,ResumenCotizacion!$P:$P)</f>
        <v>0</v>
      </c>
      <c r="W2622" s="75">
        <f>IF(H2622="USD",S2622*SolCotizacion!$J$18,S2622)</f>
        <v>41274.700000000004</v>
      </c>
      <c r="X2622" s="3">
        <f>ROUND(W2622/(1-VLOOKUP("Total porcentaje:",ResumenCotizacion!$F:$H,3,0)),2)</f>
        <v>41274.699999999997</v>
      </c>
      <c r="Y2622" s="3">
        <f t="shared" si="129"/>
        <v>0</v>
      </c>
    </row>
    <row r="2623" spans="1:25" ht="14.25" x14ac:dyDescent="0.2">
      <c r="A2623" s="18" t="str">
        <f t="shared" si="127"/>
        <v>Catalogo principalOPEN VALUE - CSP GOBIERNOCFQ7TTC0HDK2-0001</v>
      </c>
      <c r="B2623" s="18" t="str">
        <f t="shared" si="128"/>
        <v>CFQ7TTC0HDK2-0001OPEN VALUE - CSP GOBIERNO</v>
      </c>
      <c r="C2623"/>
      <c r="D2623" t="s">
        <v>122</v>
      </c>
      <c r="E2623" t="s">
        <v>4507</v>
      </c>
      <c r="F2623" s="37" t="s">
        <v>17</v>
      </c>
      <c r="G2623" s="18" t="s">
        <v>122</v>
      </c>
      <c r="H2623" s="18" t="s">
        <v>125</v>
      </c>
      <c r="I2623" s="37" t="s">
        <v>75</v>
      </c>
      <c r="J2623" t="s">
        <v>4508</v>
      </c>
      <c r="K2623" t="s">
        <v>28</v>
      </c>
      <c r="L2623" t="s">
        <v>90</v>
      </c>
      <c r="M2623" t="s">
        <v>74</v>
      </c>
      <c r="N2623" s="37" t="s">
        <v>75</v>
      </c>
      <c r="O2623" s="37" t="s">
        <v>75</v>
      </c>
      <c r="P2623" s="37" t="s">
        <v>75</v>
      </c>
      <c r="Q2623" t="s">
        <v>4507</v>
      </c>
      <c r="R2623" t="s">
        <v>76</v>
      </c>
      <c r="S2623" s="42">
        <v>5</v>
      </c>
      <c r="T2623" s="37">
        <v>1</v>
      </c>
      <c r="U2623" s="83">
        <v>1</v>
      </c>
      <c r="V2623" s="45">
        <f>SUMIF(ResumenCotizacion!$C:$C,E2623,ResumenCotizacion!$P:$P)</f>
        <v>0</v>
      </c>
      <c r="W2623" s="75">
        <f>IF(H2623="USD",S2623*SolCotizacion!$J$18,S2623)</f>
        <v>20637.350000000002</v>
      </c>
      <c r="X2623" s="3">
        <f>ROUND(W2623/(1-VLOOKUP("Total porcentaje:",ResumenCotizacion!$F:$H,3,0)),2)</f>
        <v>20637.349999999999</v>
      </c>
      <c r="Y2623" s="3">
        <f t="shared" si="129"/>
        <v>0</v>
      </c>
    </row>
    <row r="2624" spans="1:25" ht="14.25" x14ac:dyDescent="0.2">
      <c r="A2624" s="18" t="str">
        <f t="shared" si="127"/>
        <v>Catalogo principalOPEN VALUE - CSP GOBIERNOCFQ7TTC0LHR5-0001</v>
      </c>
      <c r="B2624" s="18" t="str">
        <f t="shared" si="128"/>
        <v>CFQ7TTC0LHR5-0001OPEN VALUE - CSP GOBIERNO</v>
      </c>
      <c r="C2624"/>
      <c r="D2624" t="s">
        <v>122</v>
      </c>
      <c r="E2624" t="s">
        <v>4509</v>
      </c>
      <c r="F2624" s="37" t="s">
        <v>17</v>
      </c>
      <c r="G2624" s="18" t="s">
        <v>122</v>
      </c>
      <c r="H2624" s="18" t="s">
        <v>125</v>
      </c>
      <c r="I2624" s="37" t="s">
        <v>75</v>
      </c>
      <c r="J2624" t="s">
        <v>4510</v>
      </c>
      <c r="K2624" t="s">
        <v>28</v>
      </c>
      <c r="L2624" t="s">
        <v>90</v>
      </c>
      <c r="M2624" t="s">
        <v>74</v>
      </c>
      <c r="N2624" s="37" t="s">
        <v>75</v>
      </c>
      <c r="O2624" s="37" t="s">
        <v>75</v>
      </c>
      <c r="P2624" s="37" t="s">
        <v>75</v>
      </c>
      <c r="Q2624" t="s">
        <v>4509</v>
      </c>
      <c r="R2624" t="s">
        <v>76</v>
      </c>
      <c r="S2624" s="42">
        <v>2</v>
      </c>
      <c r="T2624" s="37">
        <v>1</v>
      </c>
      <c r="U2624" s="83">
        <v>1</v>
      </c>
      <c r="V2624" s="45">
        <f>SUMIF(ResumenCotizacion!$C:$C,E2624,ResumenCotizacion!$P:$P)</f>
        <v>0</v>
      </c>
      <c r="W2624" s="75">
        <f>IF(H2624="USD",S2624*SolCotizacion!$J$18,S2624)</f>
        <v>8254.94</v>
      </c>
      <c r="X2624" s="3">
        <f>ROUND(W2624/(1-VLOOKUP("Total porcentaje:",ResumenCotizacion!$F:$H,3,0)),2)</f>
        <v>8254.94</v>
      </c>
      <c r="Y2624" s="3">
        <f t="shared" si="129"/>
        <v>0</v>
      </c>
    </row>
    <row r="2625" spans="1:25" ht="14.25" x14ac:dyDescent="0.2">
      <c r="A2625" s="18" t="str">
        <f t="shared" si="127"/>
        <v>Catalogo principalOPEN VALUE - CSP GOBIERNOCFQ7TTC0GZ16-0001</v>
      </c>
      <c r="B2625" s="18" t="str">
        <f t="shared" si="128"/>
        <v>CFQ7TTC0GZ16-0001OPEN VALUE - CSP GOBIERNO</v>
      </c>
      <c r="C2625"/>
      <c r="D2625" t="s">
        <v>122</v>
      </c>
      <c r="E2625" t="s">
        <v>4511</v>
      </c>
      <c r="F2625" s="37" t="s">
        <v>17</v>
      </c>
      <c r="G2625" s="18" t="s">
        <v>122</v>
      </c>
      <c r="H2625" s="18" t="s">
        <v>125</v>
      </c>
      <c r="I2625" s="37" t="s">
        <v>75</v>
      </c>
      <c r="J2625" t="s">
        <v>4512</v>
      </c>
      <c r="K2625" t="s">
        <v>28</v>
      </c>
      <c r="L2625" t="s">
        <v>90</v>
      </c>
      <c r="M2625" t="s">
        <v>74</v>
      </c>
      <c r="N2625" s="37" t="s">
        <v>75</v>
      </c>
      <c r="O2625" s="37" t="s">
        <v>75</v>
      </c>
      <c r="P2625" s="37" t="s">
        <v>75</v>
      </c>
      <c r="Q2625" t="s">
        <v>4511</v>
      </c>
      <c r="R2625" t="s">
        <v>76</v>
      </c>
      <c r="S2625" s="42">
        <v>50</v>
      </c>
      <c r="T2625" s="37">
        <v>1</v>
      </c>
      <c r="U2625" s="83">
        <v>1</v>
      </c>
      <c r="V2625" s="45">
        <f>SUMIF(ResumenCotizacion!$C:$C,E2625,ResumenCotizacion!$P:$P)</f>
        <v>0</v>
      </c>
      <c r="W2625" s="75">
        <f>IF(H2625="USD",S2625*SolCotizacion!$J$18,S2625)</f>
        <v>206373.5</v>
      </c>
      <c r="X2625" s="3">
        <f>ROUND(W2625/(1-VLOOKUP("Total porcentaje:",ResumenCotizacion!$F:$H,3,0)),2)</f>
        <v>206373.5</v>
      </c>
      <c r="Y2625" s="3">
        <f t="shared" si="129"/>
        <v>0</v>
      </c>
    </row>
    <row r="2626" spans="1:25" ht="14.25" x14ac:dyDescent="0.2">
      <c r="A2626" s="18" t="str">
        <f t="shared" ref="A2626:A2689" si="130">D2626&amp;F2626&amp;E2626</f>
        <v>Catalogo principalOPEN VALUE - CSP GOBIERNOCFQ7TTC0GZ16-0002</v>
      </c>
      <c r="B2626" s="18" t="str">
        <f t="shared" ref="B2626:B2689" si="131">E2626&amp;F2626</f>
        <v>CFQ7TTC0GZ16-0002OPEN VALUE - CSP GOBIERNO</v>
      </c>
      <c r="C2626"/>
      <c r="D2626" t="s">
        <v>122</v>
      </c>
      <c r="E2626" t="s">
        <v>4513</v>
      </c>
      <c r="F2626" s="37" t="s">
        <v>17</v>
      </c>
      <c r="G2626" s="18" t="s">
        <v>122</v>
      </c>
      <c r="H2626" s="18" t="s">
        <v>125</v>
      </c>
      <c r="I2626" s="37" t="s">
        <v>75</v>
      </c>
      <c r="J2626" t="s">
        <v>4514</v>
      </c>
      <c r="K2626" t="s">
        <v>28</v>
      </c>
      <c r="L2626" t="s">
        <v>90</v>
      </c>
      <c r="M2626" t="s">
        <v>74</v>
      </c>
      <c r="N2626" s="37" t="s">
        <v>75</v>
      </c>
      <c r="O2626" s="37" t="s">
        <v>75</v>
      </c>
      <c r="P2626" s="37" t="s">
        <v>75</v>
      </c>
      <c r="Q2626" t="s">
        <v>4513</v>
      </c>
      <c r="R2626" t="s">
        <v>76</v>
      </c>
      <c r="S2626" s="42">
        <v>50</v>
      </c>
      <c r="T2626" s="37">
        <v>1</v>
      </c>
      <c r="U2626" s="83">
        <v>1</v>
      </c>
      <c r="V2626" s="45">
        <f>SUMIF(ResumenCotizacion!$C:$C,E2626,ResumenCotizacion!$P:$P)</f>
        <v>0</v>
      </c>
      <c r="W2626" s="75">
        <f>IF(H2626="USD",S2626*SolCotizacion!$J$18,S2626)</f>
        <v>206373.5</v>
      </c>
      <c r="X2626" s="3">
        <f>ROUND(W2626/(1-VLOOKUP("Total porcentaje:",ResumenCotizacion!$F:$H,3,0)),2)</f>
        <v>206373.5</v>
      </c>
      <c r="Y2626" s="3">
        <f t="shared" si="129"/>
        <v>0</v>
      </c>
    </row>
    <row r="2627" spans="1:25" ht="14.25" x14ac:dyDescent="0.2">
      <c r="A2627" s="18" t="str">
        <f t="shared" si="130"/>
        <v>Catalogo principalOPEN VALUE - CSP GOBIERNOCFQ7TTC0HDJR-000C</v>
      </c>
      <c r="B2627" s="18" t="str">
        <f t="shared" si="131"/>
        <v>CFQ7TTC0HDJR-000COPEN VALUE - CSP GOBIERNO</v>
      </c>
      <c r="C2627"/>
      <c r="D2627" t="s">
        <v>122</v>
      </c>
      <c r="E2627" t="s">
        <v>4515</v>
      </c>
      <c r="F2627" s="37" t="s">
        <v>17</v>
      </c>
      <c r="G2627" s="18" t="s">
        <v>122</v>
      </c>
      <c r="H2627" s="18" t="s">
        <v>125</v>
      </c>
      <c r="I2627" s="37" t="s">
        <v>75</v>
      </c>
      <c r="J2627" t="s">
        <v>4516</v>
      </c>
      <c r="K2627" t="s">
        <v>28</v>
      </c>
      <c r="L2627" t="s">
        <v>90</v>
      </c>
      <c r="M2627" t="s">
        <v>74</v>
      </c>
      <c r="N2627" s="37" t="s">
        <v>75</v>
      </c>
      <c r="O2627" s="37" t="s">
        <v>75</v>
      </c>
      <c r="P2627" s="37" t="s">
        <v>75</v>
      </c>
      <c r="Q2627" t="s">
        <v>4515</v>
      </c>
      <c r="R2627" t="s">
        <v>76</v>
      </c>
      <c r="S2627" s="42">
        <v>500</v>
      </c>
      <c r="T2627" s="37">
        <v>1</v>
      </c>
      <c r="U2627" s="83">
        <v>1</v>
      </c>
      <c r="V2627" s="45">
        <f>SUMIF(ResumenCotizacion!$C:$C,E2627,ResumenCotizacion!$P:$P)</f>
        <v>0</v>
      </c>
      <c r="W2627" s="75">
        <f>IF(H2627="USD",S2627*SolCotizacion!$J$18,S2627)</f>
        <v>2063735.0000000002</v>
      </c>
      <c r="X2627" s="3">
        <f>ROUND(W2627/(1-VLOOKUP("Total porcentaje:",ResumenCotizacion!$F:$H,3,0)),2)</f>
        <v>2063735</v>
      </c>
      <c r="Y2627" s="3">
        <f t="shared" ref="Y2627:Y2690" si="132">V2627*X2627</f>
        <v>0</v>
      </c>
    </row>
    <row r="2628" spans="1:25" ht="14.25" x14ac:dyDescent="0.2">
      <c r="A2628" s="18" t="str">
        <f t="shared" si="130"/>
        <v>Catalogo principalOPEN VALUE - CSP GOBIERNOCFQ7TTC0HDJR-0002</v>
      </c>
      <c r="B2628" s="18" t="str">
        <f t="shared" si="131"/>
        <v>CFQ7TTC0HDJR-0002OPEN VALUE - CSP GOBIERNO</v>
      </c>
      <c r="C2628"/>
      <c r="D2628" t="s">
        <v>122</v>
      </c>
      <c r="E2628" t="s">
        <v>4517</v>
      </c>
      <c r="F2628" s="37" t="s">
        <v>17</v>
      </c>
      <c r="G2628" s="18" t="s">
        <v>122</v>
      </c>
      <c r="H2628" s="18" t="s">
        <v>125</v>
      </c>
      <c r="I2628" s="37" t="s">
        <v>75</v>
      </c>
      <c r="J2628" t="s">
        <v>4518</v>
      </c>
      <c r="K2628" t="s">
        <v>28</v>
      </c>
      <c r="L2628" t="s">
        <v>90</v>
      </c>
      <c r="M2628" t="s">
        <v>74</v>
      </c>
      <c r="N2628" s="37" t="s">
        <v>75</v>
      </c>
      <c r="O2628" s="37" t="s">
        <v>75</v>
      </c>
      <c r="P2628" s="37" t="s">
        <v>75</v>
      </c>
      <c r="Q2628" t="s">
        <v>4517</v>
      </c>
      <c r="R2628" t="s">
        <v>76</v>
      </c>
      <c r="S2628" s="42">
        <v>4</v>
      </c>
      <c r="T2628" s="37">
        <v>1</v>
      </c>
      <c r="U2628" s="83">
        <v>1</v>
      </c>
      <c r="V2628" s="45">
        <f>SUMIF(ResumenCotizacion!$C:$C,E2628,ResumenCotizacion!$P:$P)</f>
        <v>0</v>
      </c>
      <c r="W2628" s="75">
        <f>IF(H2628="USD",S2628*SolCotizacion!$J$18,S2628)</f>
        <v>16509.88</v>
      </c>
      <c r="X2628" s="3">
        <f>ROUND(W2628/(1-VLOOKUP("Total porcentaje:",ResumenCotizacion!$F:$H,3,0)),2)</f>
        <v>16509.88</v>
      </c>
      <c r="Y2628" s="3">
        <f t="shared" si="132"/>
        <v>0</v>
      </c>
    </row>
    <row r="2629" spans="1:25" ht="14.25" x14ac:dyDescent="0.2">
      <c r="A2629" s="18" t="str">
        <f t="shared" si="130"/>
        <v>Catalogo principalOPEN VALUE - CSP GOBIERNOCFQ7TTC0HDJR-0001</v>
      </c>
      <c r="B2629" s="18" t="str">
        <f t="shared" si="131"/>
        <v>CFQ7TTC0HDJR-0001OPEN VALUE - CSP GOBIERNO</v>
      </c>
      <c r="C2629"/>
      <c r="D2629" t="s">
        <v>122</v>
      </c>
      <c r="E2629" t="s">
        <v>4519</v>
      </c>
      <c r="F2629" s="37" t="s">
        <v>17</v>
      </c>
      <c r="G2629" s="18" t="s">
        <v>122</v>
      </c>
      <c r="H2629" s="18" t="s">
        <v>125</v>
      </c>
      <c r="I2629" s="37" t="s">
        <v>75</v>
      </c>
      <c r="J2629" t="s">
        <v>4520</v>
      </c>
      <c r="K2629" t="s">
        <v>28</v>
      </c>
      <c r="L2629" t="s">
        <v>90</v>
      </c>
      <c r="M2629" t="s">
        <v>74</v>
      </c>
      <c r="N2629" s="37" t="s">
        <v>75</v>
      </c>
      <c r="O2629" s="37" t="s">
        <v>75</v>
      </c>
      <c r="P2629" s="37" t="s">
        <v>75</v>
      </c>
      <c r="Q2629" t="s">
        <v>4519</v>
      </c>
      <c r="R2629" t="s">
        <v>76</v>
      </c>
      <c r="S2629" s="42">
        <v>25</v>
      </c>
      <c r="T2629" s="37">
        <v>1</v>
      </c>
      <c r="U2629" s="83">
        <v>1</v>
      </c>
      <c r="V2629" s="45">
        <f>SUMIF(ResumenCotizacion!$C:$C,E2629,ResumenCotizacion!$P:$P)</f>
        <v>0</v>
      </c>
      <c r="W2629" s="75">
        <f>IF(H2629="USD",S2629*SolCotizacion!$J$18,S2629)</f>
        <v>103186.75</v>
      </c>
      <c r="X2629" s="3">
        <f>ROUND(W2629/(1-VLOOKUP("Total porcentaje:",ResumenCotizacion!$F:$H,3,0)),2)</f>
        <v>103186.75</v>
      </c>
      <c r="Y2629" s="3">
        <f t="shared" si="132"/>
        <v>0</v>
      </c>
    </row>
    <row r="2630" spans="1:25" ht="14.25" x14ac:dyDescent="0.2">
      <c r="A2630" s="18" t="str">
        <f t="shared" si="130"/>
        <v>Catalogo principalOPEN VALUE - CSP GOBIERNOCFQ7TTC0HL82-0006</v>
      </c>
      <c r="B2630" s="18" t="str">
        <f t="shared" si="131"/>
        <v>CFQ7TTC0HL82-0006OPEN VALUE - CSP GOBIERNO</v>
      </c>
      <c r="C2630"/>
      <c r="D2630" t="s">
        <v>122</v>
      </c>
      <c r="E2630" t="s">
        <v>4521</v>
      </c>
      <c r="F2630" s="37" t="s">
        <v>17</v>
      </c>
      <c r="G2630" s="18" t="s">
        <v>122</v>
      </c>
      <c r="H2630" s="18" t="s">
        <v>125</v>
      </c>
      <c r="I2630" s="37" t="s">
        <v>75</v>
      </c>
      <c r="J2630" t="s">
        <v>4522</v>
      </c>
      <c r="K2630" t="s">
        <v>28</v>
      </c>
      <c r="L2630" t="s">
        <v>90</v>
      </c>
      <c r="M2630" t="s">
        <v>74</v>
      </c>
      <c r="N2630" s="37" t="s">
        <v>75</v>
      </c>
      <c r="O2630" s="37" t="s">
        <v>75</v>
      </c>
      <c r="P2630" s="37" t="s">
        <v>75</v>
      </c>
      <c r="Q2630" t="s">
        <v>4521</v>
      </c>
      <c r="R2630" t="s">
        <v>76</v>
      </c>
      <c r="S2630" s="42">
        <v>500</v>
      </c>
      <c r="T2630" s="37">
        <v>1</v>
      </c>
      <c r="U2630" s="83">
        <v>1</v>
      </c>
      <c r="V2630" s="45">
        <f>SUMIF(ResumenCotizacion!$C:$C,E2630,ResumenCotizacion!$P:$P)</f>
        <v>0</v>
      </c>
      <c r="W2630" s="75">
        <f>IF(H2630="USD",S2630*SolCotizacion!$J$18,S2630)</f>
        <v>2063735.0000000002</v>
      </c>
      <c r="X2630" s="3">
        <f>ROUND(W2630/(1-VLOOKUP("Total porcentaje:",ResumenCotizacion!$F:$H,3,0)),2)</f>
        <v>2063735</v>
      </c>
      <c r="Y2630" s="3">
        <f t="shared" si="132"/>
        <v>0</v>
      </c>
    </row>
    <row r="2631" spans="1:25" ht="14.25" x14ac:dyDescent="0.2">
      <c r="A2631" s="18" t="str">
        <f t="shared" si="130"/>
        <v>Catalogo principalOPEN VALUE - CSP GOBIERNOCFQ7TTC0HL82-0001</v>
      </c>
      <c r="B2631" s="18" t="str">
        <f t="shared" si="131"/>
        <v>CFQ7TTC0HL82-0001OPEN VALUE - CSP GOBIERNO</v>
      </c>
      <c r="C2631"/>
      <c r="D2631" t="s">
        <v>122</v>
      </c>
      <c r="E2631" t="s">
        <v>4523</v>
      </c>
      <c r="F2631" s="37" t="s">
        <v>17</v>
      </c>
      <c r="G2631" s="18" t="s">
        <v>122</v>
      </c>
      <c r="H2631" s="18" t="s">
        <v>125</v>
      </c>
      <c r="I2631" s="37" t="s">
        <v>75</v>
      </c>
      <c r="J2631" t="s">
        <v>4524</v>
      </c>
      <c r="K2631" t="s">
        <v>28</v>
      </c>
      <c r="L2631" t="s">
        <v>90</v>
      </c>
      <c r="M2631" t="s">
        <v>74</v>
      </c>
      <c r="N2631" s="37" t="s">
        <v>75</v>
      </c>
      <c r="O2631" s="37" t="s">
        <v>75</v>
      </c>
      <c r="P2631" s="37" t="s">
        <v>75</v>
      </c>
      <c r="Q2631" t="s">
        <v>4523</v>
      </c>
      <c r="R2631" t="s">
        <v>76</v>
      </c>
      <c r="S2631" s="42">
        <v>25</v>
      </c>
      <c r="T2631" s="37">
        <v>1</v>
      </c>
      <c r="U2631" s="83">
        <v>1</v>
      </c>
      <c r="V2631" s="45">
        <f>SUMIF(ResumenCotizacion!$C:$C,E2631,ResumenCotizacion!$P:$P)</f>
        <v>0</v>
      </c>
      <c r="W2631" s="75">
        <f>IF(H2631="USD",S2631*SolCotizacion!$J$18,S2631)</f>
        <v>103186.75</v>
      </c>
      <c r="X2631" s="3">
        <f>ROUND(W2631/(1-VLOOKUP("Total porcentaje:",ResumenCotizacion!$F:$H,3,0)),2)</f>
        <v>103186.75</v>
      </c>
      <c r="Y2631" s="3">
        <f t="shared" si="132"/>
        <v>0</v>
      </c>
    </row>
    <row r="2632" spans="1:25" ht="14.25" x14ac:dyDescent="0.2">
      <c r="A2632" s="18" t="str">
        <f t="shared" si="130"/>
        <v>Catalogo principalOPEN VALUE - CSP GOBIERNOCFQ7TTC0HD33-0003</v>
      </c>
      <c r="B2632" s="18" t="str">
        <f t="shared" si="131"/>
        <v>CFQ7TTC0HD33-0003OPEN VALUE - CSP GOBIERNO</v>
      </c>
      <c r="C2632"/>
      <c r="D2632" t="s">
        <v>122</v>
      </c>
      <c r="E2632" t="s">
        <v>4525</v>
      </c>
      <c r="F2632" s="37" t="s">
        <v>17</v>
      </c>
      <c r="G2632" s="18" t="s">
        <v>122</v>
      </c>
      <c r="H2632" s="18" t="s">
        <v>125</v>
      </c>
      <c r="I2632" s="37" t="s">
        <v>75</v>
      </c>
      <c r="J2632" t="s">
        <v>4526</v>
      </c>
      <c r="K2632" t="s">
        <v>28</v>
      </c>
      <c r="L2632" t="s">
        <v>90</v>
      </c>
      <c r="M2632" t="s">
        <v>74</v>
      </c>
      <c r="N2632" s="37" t="s">
        <v>75</v>
      </c>
      <c r="O2632" s="37" t="s">
        <v>75</v>
      </c>
      <c r="P2632" s="37" t="s">
        <v>75</v>
      </c>
      <c r="Q2632" t="s">
        <v>4525</v>
      </c>
      <c r="R2632" t="s">
        <v>76</v>
      </c>
      <c r="S2632" s="42">
        <v>5</v>
      </c>
      <c r="T2632" s="37">
        <v>1</v>
      </c>
      <c r="U2632" s="83">
        <v>1</v>
      </c>
      <c r="V2632" s="45">
        <f>SUMIF(ResumenCotizacion!$C:$C,E2632,ResumenCotizacion!$P:$P)</f>
        <v>0</v>
      </c>
      <c r="W2632" s="75">
        <f>IF(H2632="USD",S2632*SolCotizacion!$J$18,S2632)</f>
        <v>20637.350000000002</v>
      </c>
      <c r="X2632" s="3">
        <f>ROUND(W2632/(1-VLOOKUP("Total porcentaje:",ResumenCotizacion!$F:$H,3,0)),2)</f>
        <v>20637.349999999999</v>
      </c>
      <c r="Y2632" s="3">
        <f t="shared" si="132"/>
        <v>0</v>
      </c>
    </row>
    <row r="2633" spans="1:25" ht="14.25" x14ac:dyDescent="0.2">
      <c r="A2633" s="18" t="str">
        <f t="shared" si="130"/>
        <v>Catalogo principalOPEN VALUE - CSP GOBIERNOCFQ7TTC0HD32-0002</v>
      </c>
      <c r="B2633" s="18" t="str">
        <f t="shared" si="131"/>
        <v>CFQ7TTC0HD32-0002OPEN VALUE - CSP GOBIERNO</v>
      </c>
      <c r="C2633"/>
      <c r="D2633" t="s">
        <v>122</v>
      </c>
      <c r="E2633" t="s">
        <v>4527</v>
      </c>
      <c r="F2633" s="37" t="s">
        <v>17</v>
      </c>
      <c r="G2633" s="18" t="s">
        <v>122</v>
      </c>
      <c r="H2633" s="18" t="s">
        <v>125</v>
      </c>
      <c r="I2633" s="37" t="s">
        <v>75</v>
      </c>
      <c r="J2633" t="s">
        <v>4528</v>
      </c>
      <c r="K2633" t="s">
        <v>28</v>
      </c>
      <c r="L2633" t="s">
        <v>90</v>
      </c>
      <c r="M2633" t="s">
        <v>74</v>
      </c>
      <c r="N2633" s="37" t="s">
        <v>75</v>
      </c>
      <c r="O2633" s="37" t="s">
        <v>75</v>
      </c>
      <c r="P2633" s="37" t="s">
        <v>75</v>
      </c>
      <c r="Q2633" t="s">
        <v>4527</v>
      </c>
      <c r="R2633" t="s">
        <v>76</v>
      </c>
      <c r="S2633" s="42">
        <v>15</v>
      </c>
      <c r="T2633" s="37">
        <v>1</v>
      </c>
      <c r="U2633" s="83">
        <v>1</v>
      </c>
      <c r="V2633" s="45">
        <f>SUMIF(ResumenCotizacion!$C:$C,E2633,ResumenCotizacion!$P:$P)</f>
        <v>0</v>
      </c>
      <c r="W2633" s="75">
        <f>IF(H2633="USD",S2633*SolCotizacion!$J$18,S2633)</f>
        <v>61912.05</v>
      </c>
      <c r="X2633" s="3">
        <f>ROUND(W2633/(1-VLOOKUP("Total porcentaje:",ResumenCotizacion!$F:$H,3,0)),2)</f>
        <v>61912.05</v>
      </c>
      <c r="Y2633" s="3">
        <f t="shared" si="132"/>
        <v>0</v>
      </c>
    </row>
    <row r="2634" spans="1:25" ht="14.25" x14ac:dyDescent="0.2">
      <c r="A2634" s="18" t="str">
        <f t="shared" si="130"/>
        <v>Catalogo principalOPEN VALUE - CSP GOBIERNOCFQ7TTC0HVZG-0001</v>
      </c>
      <c r="B2634" s="18" t="str">
        <f t="shared" si="131"/>
        <v>CFQ7TTC0HVZG-0001OPEN VALUE - CSP GOBIERNO</v>
      </c>
      <c r="C2634"/>
      <c r="D2634" t="s">
        <v>122</v>
      </c>
      <c r="E2634" t="s">
        <v>4529</v>
      </c>
      <c r="F2634" s="37" t="s">
        <v>17</v>
      </c>
      <c r="G2634" s="18" t="s">
        <v>122</v>
      </c>
      <c r="H2634" s="18" t="s">
        <v>125</v>
      </c>
      <c r="I2634" s="37" t="s">
        <v>75</v>
      </c>
      <c r="J2634" t="s">
        <v>4530</v>
      </c>
      <c r="K2634" t="s">
        <v>28</v>
      </c>
      <c r="L2634" t="s">
        <v>90</v>
      </c>
      <c r="M2634" t="s">
        <v>74</v>
      </c>
      <c r="N2634" s="37" t="s">
        <v>75</v>
      </c>
      <c r="O2634" s="37" t="s">
        <v>75</v>
      </c>
      <c r="P2634" s="37" t="s">
        <v>75</v>
      </c>
      <c r="Q2634" t="s">
        <v>4529</v>
      </c>
      <c r="R2634" t="s">
        <v>76</v>
      </c>
      <c r="S2634" s="42">
        <v>4</v>
      </c>
      <c r="T2634" s="37">
        <v>1</v>
      </c>
      <c r="U2634" s="83">
        <v>1</v>
      </c>
      <c r="V2634" s="45">
        <f>SUMIF(ResumenCotizacion!$C:$C,E2634,ResumenCotizacion!$P:$P)</f>
        <v>0</v>
      </c>
      <c r="W2634" s="75">
        <f>IF(H2634="USD",S2634*SolCotizacion!$J$18,S2634)</f>
        <v>16509.88</v>
      </c>
      <c r="X2634" s="3">
        <f>ROUND(W2634/(1-VLOOKUP("Total porcentaje:",ResumenCotizacion!$F:$H,3,0)),2)</f>
        <v>16509.88</v>
      </c>
      <c r="Y2634" s="3">
        <f t="shared" si="132"/>
        <v>0</v>
      </c>
    </row>
    <row r="2635" spans="1:25" ht="14.25" x14ac:dyDescent="0.2">
      <c r="A2635" s="18" t="str">
        <f t="shared" si="130"/>
        <v>Catalogo principalOPEN VALUE - CSP GOBIERNOCFQ7TTC0LGTX-0004</v>
      </c>
      <c r="B2635" s="18" t="str">
        <f t="shared" si="131"/>
        <v>CFQ7TTC0LGTX-0004OPEN VALUE - CSP GOBIERNO</v>
      </c>
      <c r="C2635"/>
      <c r="D2635" t="s">
        <v>122</v>
      </c>
      <c r="E2635" t="s">
        <v>4531</v>
      </c>
      <c r="F2635" s="37" t="s">
        <v>17</v>
      </c>
      <c r="G2635" s="18" t="s">
        <v>122</v>
      </c>
      <c r="H2635" s="18" t="s">
        <v>125</v>
      </c>
      <c r="I2635" s="37" t="s">
        <v>75</v>
      </c>
      <c r="J2635" t="s">
        <v>4532</v>
      </c>
      <c r="K2635" t="s">
        <v>28</v>
      </c>
      <c r="L2635" t="s">
        <v>90</v>
      </c>
      <c r="M2635" t="s">
        <v>74</v>
      </c>
      <c r="N2635" s="37" t="s">
        <v>75</v>
      </c>
      <c r="O2635" s="37" t="s">
        <v>75</v>
      </c>
      <c r="P2635" s="37" t="s">
        <v>75</v>
      </c>
      <c r="Q2635" t="s">
        <v>4531</v>
      </c>
      <c r="R2635" t="s">
        <v>76</v>
      </c>
      <c r="S2635" s="42">
        <v>7</v>
      </c>
      <c r="T2635" s="37">
        <v>1</v>
      </c>
      <c r="U2635" s="83">
        <v>1</v>
      </c>
      <c r="V2635" s="45">
        <f>SUMIF(ResumenCotizacion!$C:$C,E2635,ResumenCotizacion!$P:$P)</f>
        <v>0</v>
      </c>
      <c r="W2635" s="75">
        <f>IF(H2635="USD",S2635*SolCotizacion!$J$18,S2635)</f>
        <v>28892.29</v>
      </c>
      <c r="X2635" s="3">
        <f>ROUND(W2635/(1-VLOOKUP("Total porcentaje:",ResumenCotizacion!$F:$H,3,0)),2)</f>
        <v>28892.29</v>
      </c>
      <c r="Y2635" s="3">
        <f t="shared" si="132"/>
        <v>0</v>
      </c>
    </row>
    <row r="2636" spans="1:25" ht="14.25" x14ac:dyDescent="0.2">
      <c r="A2636" s="18" t="str">
        <f t="shared" si="130"/>
        <v>Catalogo principalOPEN VALUE - CSP GOBIERNOCFQ7TTC0LGTX-0001</v>
      </c>
      <c r="B2636" s="18" t="str">
        <f t="shared" si="131"/>
        <v>CFQ7TTC0LGTX-0001OPEN VALUE - CSP GOBIERNO</v>
      </c>
      <c r="C2636"/>
      <c r="D2636" t="s">
        <v>122</v>
      </c>
      <c r="E2636" t="s">
        <v>4533</v>
      </c>
      <c r="F2636" s="37" t="s">
        <v>17</v>
      </c>
      <c r="G2636" s="18" t="s">
        <v>122</v>
      </c>
      <c r="H2636" s="18" t="s">
        <v>125</v>
      </c>
      <c r="I2636" s="37" t="s">
        <v>75</v>
      </c>
      <c r="J2636" t="s">
        <v>4534</v>
      </c>
      <c r="K2636" t="s">
        <v>28</v>
      </c>
      <c r="L2636" t="s">
        <v>90</v>
      </c>
      <c r="M2636" t="s">
        <v>74</v>
      </c>
      <c r="N2636" s="37" t="s">
        <v>75</v>
      </c>
      <c r="O2636" s="37" t="s">
        <v>75</v>
      </c>
      <c r="P2636" s="37" t="s">
        <v>75</v>
      </c>
      <c r="Q2636" t="s">
        <v>4533</v>
      </c>
      <c r="R2636" t="s">
        <v>76</v>
      </c>
      <c r="S2636" s="42">
        <v>13.200000000000001</v>
      </c>
      <c r="T2636" s="37">
        <v>1</v>
      </c>
      <c r="U2636" s="83">
        <v>1</v>
      </c>
      <c r="V2636" s="45">
        <f>SUMIF(ResumenCotizacion!$C:$C,E2636,ResumenCotizacion!$P:$P)</f>
        <v>0</v>
      </c>
      <c r="W2636" s="75">
        <f>IF(H2636="USD",S2636*SolCotizacion!$J$18,S2636)</f>
        <v>54482.604000000007</v>
      </c>
      <c r="X2636" s="3">
        <f>ROUND(W2636/(1-VLOOKUP("Total porcentaje:",ResumenCotizacion!$F:$H,3,0)),2)</f>
        <v>54482.6</v>
      </c>
      <c r="Y2636" s="3">
        <f t="shared" si="132"/>
        <v>0</v>
      </c>
    </row>
    <row r="2637" spans="1:25" ht="14.25" x14ac:dyDescent="0.2">
      <c r="A2637" s="18" t="str">
        <f t="shared" si="130"/>
        <v>Catalogo principalOPEN VALUE - CSP GOBIERNOCFQ7TTC0LFNW-0002</v>
      </c>
      <c r="B2637" s="18" t="str">
        <f t="shared" si="131"/>
        <v>CFQ7TTC0LFNW-0002OPEN VALUE - CSP GOBIERNO</v>
      </c>
      <c r="C2637"/>
      <c r="D2637" t="s">
        <v>122</v>
      </c>
      <c r="E2637" t="s">
        <v>4535</v>
      </c>
      <c r="F2637" s="37" t="s">
        <v>17</v>
      </c>
      <c r="G2637" s="18" t="s">
        <v>122</v>
      </c>
      <c r="H2637" s="18" t="s">
        <v>125</v>
      </c>
      <c r="I2637" s="37" t="s">
        <v>75</v>
      </c>
      <c r="J2637" t="s">
        <v>4536</v>
      </c>
      <c r="K2637" t="s">
        <v>28</v>
      </c>
      <c r="L2637" t="s">
        <v>90</v>
      </c>
      <c r="M2637" t="s">
        <v>74</v>
      </c>
      <c r="N2637" s="37" t="s">
        <v>75</v>
      </c>
      <c r="O2637" s="37" t="s">
        <v>75</v>
      </c>
      <c r="P2637" s="37" t="s">
        <v>75</v>
      </c>
      <c r="Q2637" t="s">
        <v>4535</v>
      </c>
      <c r="R2637" t="s">
        <v>76</v>
      </c>
      <c r="S2637" s="42">
        <v>11</v>
      </c>
      <c r="T2637" s="37">
        <v>1</v>
      </c>
      <c r="U2637" s="83">
        <v>1</v>
      </c>
      <c r="V2637" s="45">
        <f>SUMIF(ResumenCotizacion!$C:$C,E2637,ResumenCotizacion!$P:$P)</f>
        <v>0</v>
      </c>
      <c r="W2637" s="75">
        <f>IF(H2637="USD",S2637*SolCotizacion!$J$18,S2637)</f>
        <v>45402.170000000006</v>
      </c>
      <c r="X2637" s="3">
        <f>ROUND(W2637/(1-VLOOKUP("Total porcentaje:",ResumenCotizacion!$F:$H,3,0)),2)</f>
        <v>45402.17</v>
      </c>
      <c r="Y2637" s="3">
        <f t="shared" si="132"/>
        <v>0</v>
      </c>
    </row>
    <row r="2638" spans="1:25" ht="14.25" x14ac:dyDescent="0.2">
      <c r="A2638" s="18" t="str">
        <f t="shared" si="130"/>
        <v>Catalogo principalOPEN VALUE - CSP GOBIERNOCFQ7TTC0J203-000K</v>
      </c>
      <c r="B2638" s="18" t="str">
        <f t="shared" si="131"/>
        <v>CFQ7TTC0J203-000KOPEN VALUE - CSP GOBIERNO</v>
      </c>
      <c r="C2638"/>
      <c r="D2638" t="s">
        <v>122</v>
      </c>
      <c r="E2638" t="s">
        <v>4537</v>
      </c>
      <c r="F2638" s="37" t="s">
        <v>17</v>
      </c>
      <c r="G2638" s="18" t="s">
        <v>122</v>
      </c>
      <c r="H2638" s="18" t="s">
        <v>125</v>
      </c>
      <c r="I2638" s="37" t="s">
        <v>75</v>
      </c>
      <c r="J2638" t="s">
        <v>4538</v>
      </c>
      <c r="K2638" t="s">
        <v>28</v>
      </c>
      <c r="L2638" t="s">
        <v>90</v>
      </c>
      <c r="M2638" t="s">
        <v>74</v>
      </c>
      <c r="N2638" s="37" t="s">
        <v>75</v>
      </c>
      <c r="O2638" s="37" t="s">
        <v>75</v>
      </c>
      <c r="P2638" s="37" t="s">
        <v>75</v>
      </c>
      <c r="Q2638" t="s">
        <v>4537</v>
      </c>
      <c r="R2638" t="s">
        <v>76</v>
      </c>
      <c r="S2638" s="42">
        <v>24</v>
      </c>
      <c r="T2638" s="37">
        <v>1</v>
      </c>
      <c r="U2638" s="83">
        <v>1</v>
      </c>
      <c r="V2638" s="45">
        <f>SUMIF(ResumenCotizacion!$C:$C,E2638,ResumenCotizacion!$P:$P)</f>
        <v>0</v>
      </c>
      <c r="W2638" s="75">
        <f>IF(H2638="USD",S2638*SolCotizacion!$J$18,S2638)</f>
        <v>99059.28</v>
      </c>
      <c r="X2638" s="3">
        <f>ROUND(W2638/(1-VLOOKUP("Total porcentaje:",ResumenCotizacion!$F:$H,3,0)),2)</f>
        <v>99059.28</v>
      </c>
      <c r="Y2638" s="3">
        <f t="shared" si="132"/>
        <v>0</v>
      </c>
    </row>
    <row r="2639" spans="1:25" ht="14.25" x14ac:dyDescent="0.2">
      <c r="A2639" s="18" t="str">
        <f t="shared" si="130"/>
        <v>Catalogo principalOPEN VALUE - CSP GOBIERNOCFQ7TTC0HX99-000N</v>
      </c>
      <c r="B2639" s="18" t="str">
        <f t="shared" si="131"/>
        <v>CFQ7TTC0HX99-000NOPEN VALUE - CSP GOBIERNO</v>
      </c>
      <c r="C2639"/>
      <c r="D2639" t="s">
        <v>122</v>
      </c>
      <c r="E2639" t="s">
        <v>4539</v>
      </c>
      <c r="F2639" s="37" t="s">
        <v>17</v>
      </c>
      <c r="G2639" s="18" t="s">
        <v>122</v>
      </c>
      <c r="H2639" s="18" t="s">
        <v>125</v>
      </c>
      <c r="I2639" s="37" t="s">
        <v>75</v>
      </c>
      <c r="J2639" t="s">
        <v>4540</v>
      </c>
      <c r="K2639" t="s">
        <v>28</v>
      </c>
      <c r="L2639" t="s">
        <v>90</v>
      </c>
      <c r="M2639" t="s">
        <v>74</v>
      </c>
      <c r="N2639" s="37" t="s">
        <v>75</v>
      </c>
      <c r="O2639" s="37" t="s">
        <v>75</v>
      </c>
      <c r="P2639" s="37" t="s">
        <v>75</v>
      </c>
      <c r="Q2639" t="s">
        <v>4539</v>
      </c>
      <c r="R2639" t="s">
        <v>76</v>
      </c>
      <c r="S2639" s="42">
        <v>20</v>
      </c>
      <c r="T2639" s="37">
        <v>1</v>
      </c>
      <c r="U2639" s="83">
        <v>1</v>
      </c>
      <c r="V2639" s="45">
        <f>SUMIF(ResumenCotizacion!$C:$C,E2639,ResumenCotizacion!$P:$P)</f>
        <v>0</v>
      </c>
      <c r="W2639" s="75">
        <f>IF(H2639="USD",S2639*SolCotizacion!$J$18,S2639)</f>
        <v>82549.400000000009</v>
      </c>
      <c r="X2639" s="3">
        <f>ROUND(W2639/(1-VLOOKUP("Total porcentaje:",ResumenCotizacion!$F:$H,3,0)),2)</f>
        <v>82549.399999999994</v>
      </c>
      <c r="Y2639" s="3">
        <f t="shared" si="132"/>
        <v>0</v>
      </c>
    </row>
    <row r="2640" spans="1:25" ht="14.25" x14ac:dyDescent="0.2">
      <c r="A2640" s="18" t="str">
        <f t="shared" si="130"/>
        <v>Catalogo principalOPEN VALUE - CSP GOBIERNOCFQ7TTC0HX99-000T</v>
      </c>
      <c r="B2640" s="18" t="str">
        <f t="shared" si="131"/>
        <v>CFQ7TTC0HX99-000TOPEN VALUE - CSP GOBIERNO</v>
      </c>
      <c r="C2640"/>
      <c r="D2640" t="s">
        <v>122</v>
      </c>
      <c r="E2640" t="s">
        <v>4541</v>
      </c>
      <c r="F2640" s="37" t="s">
        <v>17</v>
      </c>
      <c r="G2640" s="18" t="s">
        <v>122</v>
      </c>
      <c r="H2640" s="18" t="s">
        <v>125</v>
      </c>
      <c r="I2640" s="37" t="s">
        <v>75</v>
      </c>
      <c r="J2640" t="s">
        <v>4542</v>
      </c>
      <c r="K2640" t="s">
        <v>28</v>
      </c>
      <c r="L2640" t="s">
        <v>90</v>
      </c>
      <c r="M2640" t="s">
        <v>74</v>
      </c>
      <c r="N2640" s="37" t="s">
        <v>75</v>
      </c>
      <c r="O2640" s="37" t="s">
        <v>75</v>
      </c>
      <c r="P2640" s="37" t="s">
        <v>75</v>
      </c>
      <c r="Q2640" t="s">
        <v>4541</v>
      </c>
      <c r="R2640" t="s">
        <v>76</v>
      </c>
      <c r="S2640" s="42">
        <v>27.900000000000002</v>
      </c>
      <c r="T2640" s="37">
        <v>1</v>
      </c>
      <c r="U2640" s="83">
        <v>1</v>
      </c>
      <c r="V2640" s="45">
        <f>SUMIF(ResumenCotizacion!$C:$C,E2640,ResumenCotizacion!$P:$P)</f>
        <v>0</v>
      </c>
      <c r="W2640" s="75">
        <f>IF(H2640="USD",S2640*SolCotizacion!$J$18,S2640)</f>
        <v>115156.41300000002</v>
      </c>
      <c r="X2640" s="3">
        <f>ROUND(W2640/(1-VLOOKUP("Total porcentaje:",ResumenCotizacion!$F:$H,3,0)),2)</f>
        <v>115156.41</v>
      </c>
      <c r="Y2640" s="3">
        <f t="shared" si="132"/>
        <v>0</v>
      </c>
    </row>
    <row r="2641" spans="1:25" ht="14.25" x14ac:dyDescent="0.2">
      <c r="A2641" s="18" t="str">
        <f t="shared" si="130"/>
        <v>Catalogo principalOPEN VALUE - CSP GOBIERNOCFQ7TTC0HX99-000S</v>
      </c>
      <c r="B2641" s="18" t="str">
        <f t="shared" si="131"/>
        <v>CFQ7TTC0HX99-000SOPEN VALUE - CSP GOBIERNO</v>
      </c>
      <c r="C2641"/>
      <c r="D2641" t="s">
        <v>122</v>
      </c>
      <c r="E2641" t="s">
        <v>4543</v>
      </c>
      <c r="F2641" s="37" t="s">
        <v>17</v>
      </c>
      <c r="G2641" s="18" t="s">
        <v>122</v>
      </c>
      <c r="H2641" s="18" t="s">
        <v>125</v>
      </c>
      <c r="I2641" s="37" t="s">
        <v>75</v>
      </c>
      <c r="J2641" t="s">
        <v>4544</v>
      </c>
      <c r="K2641" t="s">
        <v>28</v>
      </c>
      <c r="L2641" t="s">
        <v>90</v>
      </c>
      <c r="M2641" t="s">
        <v>74</v>
      </c>
      <c r="N2641" s="37" t="s">
        <v>75</v>
      </c>
      <c r="O2641" s="37" t="s">
        <v>75</v>
      </c>
      <c r="P2641" s="37" t="s">
        <v>75</v>
      </c>
      <c r="Q2641" t="s">
        <v>4543</v>
      </c>
      <c r="R2641" t="s">
        <v>76</v>
      </c>
      <c r="S2641" s="42">
        <v>36.9</v>
      </c>
      <c r="T2641" s="37">
        <v>1</v>
      </c>
      <c r="U2641" s="83">
        <v>1</v>
      </c>
      <c r="V2641" s="45">
        <f>SUMIF(ResumenCotizacion!$C:$C,E2641,ResumenCotizacion!$P:$P)</f>
        <v>0</v>
      </c>
      <c r="W2641" s="75">
        <f>IF(H2641="USD",S2641*SolCotizacion!$J$18,S2641)</f>
        <v>152303.64300000001</v>
      </c>
      <c r="X2641" s="3">
        <f>ROUND(W2641/(1-VLOOKUP("Total porcentaje:",ResumenCotizacion!$F:$H,3,0)),2)</f>
        <v>152303.64000000001</v>
      </c>
      <c r="Y2641" s="3">
        <f t="shared" si="132"/>
        <v>0</v>
      </c>
    </row>
    <row r="2642" spans="1:25" ht="14.25" x14ac:dyDescent="0.2">
      <c r="A2642" s="18" t="str">
        <f t="shared" si="130"/>
        <v>Catalogo principalOPEN VALUE - CSP GOBIERNOCFQ7TTC0HX99-000Q</v>
      </c>
      <c r="B2642" s="18" t="str">
        <f t="shared" si="131"/>
        <v>CFQ7TTC0HX99-000QOPEN VALUE - CSP GOBIERNO</v>
      </c>
      <c r="C2642"/>
      <c r="D2642" t="s">
        <v>122</v>
      </c>
      <c r="E2642" t="s">
        <v>4545</v>
      </c>
      <c r="F2642" s="37" t="s">
        <v>17</v>
      </c>
      <c r="G2642" s="18" t="s">
        <v>122</v>
      </c>
      <c r="H2642" s="18" t="s">
        <v>125</v>
      </c>
      <c r="I2642" s="37" t="s">
        <v>75</v>
      </c>
      <c r="J2642" t="s">
        <v>4546</v>
      </c>
      <c r="K2642" t="s">
        <v>28</v>
      </c>
      <c r="L2642" t="s">
        <v>90</v>
      </c>
      <c r="M2642" t="s">
        <v>74</v>
      </c>
      <c r="N2642" s="37" t="s">
        <v>75</v>
      </c>
      <c r="O2642" s="37" t="s">
        <v>75</v>
      </c>
      <c r="P2642" s="37" t="s">
        <v>75</v>
      </c>
      <c r="Q2642" t="s">
        <v>4545</v>
      </c>
      <c r="R2642" t="s">
        <v>76</v>
      </c>
      <c r="S2642" s="42">
        <v>45</v>
      </c>
      <c r="T2642" s="37">
        <v>1</v>
      </c>
      <c r="U2642" s="83">
        <v>1</v>
      </c>
      <c r="V2642" s="45">
        <f>SUMIF(ResumenCotizacion!$C:$C,E2642,ResumenCotizacion!$P:$P)</f>
        <v>0</v>
      </c>
      <c r="W2642" s="75">
        <f>IF(H2642="USD",S2642*SolCotizacion!$J$18,S2642)</f>
        <v>185736.15000000002</v>
      </c>
      <c r="X2642" s="3">
        <f>ROUND(W2642/(1-VLOOKUP("Total porcentaje:",ResumenCotizacion!$F:$H,3,0)),2)</f>
        <v>185736.15</v>
      </c>
      <c r="Y2642" s="3">
        <f t="shared" si="132"/>
        <v>0</v>
      </c>
    </row>
    <row r="2643" spans="1:25" ht="14.25" x14ac:dyDescent="0.2">
      <c r="A2643" s="18" t="str">
        <f t="shared" si="130"/>
        <v>Catalogo principalOPEN VALUE - CSP GOBIERNOCFQ7TTC0HX99-000P</v>
      </c>
      <c r="B2643" s="18" t="str">
        <f t="shared" si="131"/>
        <v>CFQ7TTC0HX99-000POPEN VALUE - CSP GOBIERNO</v>
      </c>
      <c r="C2643"/>
      <c r="D2643" t="s">
        <v>122</v>
      </c>
      <c r="E2643" t="s">
        <v>4547</v>
      </c>
      <c r="F2643" s="37" t="s">
        <v>17</v>
      </c>
      <c r="G2643" s="18" t="s">
        <v>122</v>
      </c>
      <c r="H2643" s="18" t="s">
        <v>125</v>
      </c>
      <c r="I2643" s="37" t="s">
        <v>75</v>
      </c>
      <c r="J2643" t="s">
        <v>4548</v>
      </c>
      <c r="K2643" t="s">
        <v>28</v>
      </c>
      <c r="L2643" t="s">
        <v>90</v>
      </c>
      <c r="M2643" t="s">
        <v>74</v>
      </c>
      <c r="N2643" s="37" t="s">
        <v>75</v>
      </c>
      <c r="O2643" s="37" t="s">
        <v>75</v>
      </c>
      <c r="P2643" s="37" t="s">
        <v>75</v>
      </c>
      <c r="Q2643" t="s">
        <v>4547</v>
      </c>
      <c r="R2643" t="s">
        <v>76</v>
      </c>
      <c r="S2643" s="42">
        <v>142.20000000000002</v>
      </c>
      <c r="T2643" s="37">
        <v>1</v>
      </c>
      <c r="U2643" s="83">
        <v>1</v>
      </c>
      <c r="V2643" s="45">
        <f>SUMIF(ResumenCotizacion!$C:$C,E2643,ResumenCotizacion!$P:$P)</f>
        <v>0</v>
      </c>
      <c r="W2643" s="75">
        <f>IF(H2643="USD",S2643*SolCotizacion!$J$18,S2643)</f>
        <v>586926.23400000005</v>
      </c>
      <c r="X2643" s="3">
        <f>ROUND(W2643/(1-VLOOKUP("Total porcentaje:",ResumenCotizacion!$F:$H,3,0)),2)</f>
        <v>586926.23</v>
      </c>
      <c r="Y2643" s="3">
        <f t="shared" si="132"/>
        <v>0</v>
      </c>
    </row>
    <row r="2644" spans="1:25" ht="14.25" x14ac:dyDescent="0.2">
      <c r="A2644" s="18" t="str">
        <f t="shared" si="130"/>
        <v>Catalogo principalOPEN VALUE - CSP GOBIERNOCFQ7TTC0HX99-000M</v>
      </c>
      <c r="B2644" s="18" t="str">
        <f t="shared" si="131"/>
        <v>CFQ7TTC0HX99-000MOPEN VALUE - CSP GOBIERNO</v>
      </c>
      <c r="C2644"/>
      <c r="D2644" t="s">
        <v>122</v>
      </c>
      <c r="E2644" t="s">
        <v>4549</v>
      </c>
      <c r="F2644" s="37" t="s">
        <v>17</v>
      </c>
      <c r="G2644" s="18" t="s">
        <v>122</v>
      </c>
      <c r="H2644" s="18" t="s">
        <v>125</v>
      </c>
      <c r="I2644" s="37" t="s">
        <v>75</v>
      </c>
      <c r="J2644" t="s">
        <v>4550</v>
      </c>
      <c r="K2644" t="s">
        <v>28</v>
      </c>
      <c r="L2644" t="s">
        <v>90</v>
      </c>
      <c r="M2644" t="s">
        <v>74</v>
      </c>
      <c r="N2644" s="37" t="s">
        <v>75</v>
      </c>
      <c r="O2644" s="37" t="s">
        <v>75</v>
      </c>
      <c r="P2644" s="37" t="s">
        <v>75</v>
      </c>
      <c r="Q2644" t="s">
        <v>4549</v>
      </c>
      <c r="R2644" t="s">
        <v>76</v>
      </c>
      <c r="S2644" s="42">
        <v>118.8</v>
      </c>
      <c r="T2644" s="37">
        <v>1</v>
      </c>
      <c r="U2644" s="83">
        <v>1</v>
      </c>
      <c r="V2644" s="45">
        <f>SUMIF(ResumenCotizacion!$C:$C,E2644,ResumenCotizacion!$P:$P)</f>
        <v>0</v>
      </c>
      <c r="W2644" s="75">
        <f>IF(H2644="USD",S2644*SolCotizacion!$J$18,S2644)</f>
        <v>490343.43600000005</v>
      </c>
      <c r="X2644" s="3">
        <f>ROUND(W2644/(1-VLOOKUP("Total porcentaje:",ResumenCotizacion!$F:$H,3,0)),2)</f>
        <v>490343.44</v>
      </c>
      <c r="Y2644" s="3">
        <f t="shared" si="132"/>
        <v>0</v>
      </c>
    </row>
    <row r="2645" spans="1:25" ht="14.25" x14ac:dyDescent="0.2">
      <c r="A2645" s="18" t="str">
        <f t="shared" si="130"/>
        <v>Catalogo principalOPEN VALUE - CSP GOBIERNOCFQ7TTC0HX99-000L</v>
      </c>
      <c r="B2645" s="18" t="str">
        <f t="shared" si="131"/>
        <v>CFQ7TTC0HX99-000LOPEN VALUE - CSP GOBIERNO</v>
      </c>
      <c r="C2645"/>
      <c r="D2645" t="s">
        <v>122</v>
      </c>
      <c r="E2645" t="s">
        <v>4551</v>
      </c>
      <c r="F2645" s="37" t="s">
        <v>17</v>
      </c>
      <c r="G2645" s="18" t="s">
        <v>122</v>
      </c>
      <c r="H2645" s="18" t="s">
        <v>125</v>
      </c>
      <c r="I2645" s="37" t="s">
        <v>75</v>
      </c>
      <c r="J2645" t="s">
        <v>4552</v>
      </c>
      <c r="K2645" t="s">
        <v>28</v>
      </c>
      <c r="L2645" t="s">
        <v>90</v>
      </c>
      <c r="M2645" t="s">
        <v>74</v>
      </c>
      <c r="N2645" s="37" t="s">
        <v>75</v>
      </c>
      <c r="O2645" s="37" t="s">
        <v>75</v>
      </c>
      <c r="P2645" s="37" t="s">
        <v>75</v>
      </c>
      <c r="Q2645" t="s">
        <v>4551</v>
      </c>
      <c r="R2645" t="s">
        <v>76</v>
      </c>
      <c r="S2645" s="42">
        <v>110.7</v>
      </c>
      <c r="T2645" s="37">
        <v>1</v>
      </c>
      <c r="U2645" s="83">
        <v>1</v>
      </c>
      <c r="V2645" s="45">
        <f>SUMIF(ResumenCotizacion!$C:$C,E2645,ResumenCotizacion!$P:$P)</f>
        <v>0</v>
      </c>
      <c r="W2645" s="75">
        <f>IF(H2645="USD",S2645*SolCotizacion!$J$18,S2645)</f>
        <v>456910.92900000006</v>
      </c>
      <c r="X2645" s="3">
        <f>ROUND(W2645/(1-VLOOKUP("Total porcentaje:",ResumenCotizacion!$F:$H,3,0)),2)</f>
        <v>456910.93</v>
      </c>
      <c r="Y2645" s="3">
        <f t="shared" si="132"/>
        <v>0</v>
      </c>
    </row>
    <row r="2646" spans="1:25" ht="14.25" x14ac:dyDescent="0.2">
      <c r="A2646" s="18" t="str">
        <f t="shared" si="130"/>
        <v>Catalogo principalOPEN VALUE - CSP GOBIERNOCFQ7TTC0HX99-000K</v>
      </c>
      <c r="B2646" s="18" t="str">
        <f t="shared" si="131"/>
        <v>CFQ7TTC0HX99-000KOPEN VALUE - CSP GOBIERNO</v>
      </c>
      <c r="C2646"/>
      <c r="D2646" t="s">
        <v>122</v>
      </c>
      <c r="E2646" t="s">
        <v>4553</v>
      </c>
      <c r="F2646" s="37" t="s">
        <v>17</v>
      </c>
      <c r="G2646" s="18" t="s">
        <v>122</v>
      </c>
      <c r="H2646" s="18" t="s">
        <v>125</v>
      </c>
      <c r="I2646" s="37" t="s">
        <v>75</v>
      </c>
      <c r="J2646" t="s">
        <v>4554</v>
      </c>
      <c r="K2646" t="s">
        <v>28</v>
      </c>
      <c r="L2646" t="s">
        <v>90</v>
      </c>
      <c r="M2646" t="s">
        <v>74</v>
      </c>
      <c r="N2646" s="37" t="s">
        <v>75</v>
      </c>
      <c r="O2646" s="37" t="s">
        <v>75</v>
      </c>
      <c r="P2646" s="37" t="s">
        <v>75</v>
      </c>
      <c r="Q2646" t="s">
        <v>4553</v>
      </c>
      <c r="R2646" t="s">
        <v>76</v>
      </c>
      <c r="S2646" s="42">
        <v>36</v>
      </c>
      <c r="T2646" s="37">
        <v>1</v>
      </c>
      <c r="U2646" s="83">
        <v>1</v>
      </c>
      <c r="V2646" s="45">
        <f>SUMIF(ResumenCotizacion!$C:$C,E2646,ResumenCotizacion!$P:$P)</f>
        <v>0</v>
      </c>
      <c r="W2646" s="75">
        <f>IF(H2646="USD",S2646*SolCotizacion!$J$18,S2646)</f>
        <v>148588.92000000001</v>
      </c>
      <c r="X2646" s="3">
        <f>ROUND(W2646/(1-VLOOKUP("Total porcentaje:",ResumenCotizacion!$F:$H,3,0)),2)</f>
        <v>148588.92000000001</v>
      </c>
      <c r="Y2646" s="3">
        <f t="shared" si="132"/>
        <v>0</v>
      </c>
    </row>
    <row r="2647" spans="1:25" ht="14.25" x14ac:dyDescent="0.2">
      <c r="A2647" s="18" t="str">
        <f t="shared" si="130"/>
        <v>Catalogo principalOPEN VALUE - CSP GOBIERNOCFQ7TTC0HX99-000J</v>
      </c>
      <c r="B2647" s="18" t="str">
        <f t="shared" si="131"/>
        <v>CFQ7TTC0HX99-000JOPEN VALUE - CSP GOBIERNO</v>
      </c>
      <c r="C2647"/>
      <c r="D2647" t="s">
        <v>122</v>
      </c>
      <c r="E2647" t="s">
        <v>4555</v>
      </c>
      <c r="F2647" s="37" t="s">
        <v>17</v>
      </c>
      <c r="G2647" s="18" t="s">
        <v>122</v>
      </c>
      <c r="H2647" s="18" t="s">
        <v>125</v>
      </c>
      <c r="I2647" s="37" t="s">
        <v>75</v>
      </c>
      <c r="J2647" t="s">
        <v>4556</v>
      </c>
      <c r="K2647" t="s">
        <v>28</v>
      </c>
      <c r="L2647" t="s">
        <v>90</v>
      </c>
      <c r="M2647" t="s">
        <v>74</v>
      </c>
      <c r="N2647" s="37" t="s">
        <v>75</v>
      </c>
      <c r="O2647" s="37" t="s">
        <v>75</v>
      </c>
      <c r="P2647" s="37" t="s">
        <v>75</v>
      </c>
      <c r="Q2647" t="s">
        <v>4555</v>
      </c>
      <c r="R2647" t="s">
        <v>76</v>
      </c>
      <c r="S2647" s="42">
        <v>25.2</v>
      </c>
      <c r="T2647" s="37">
        <v>1</v>
      </c>
      <c r="U2647" s="83">
        <v>1</v>
      </c>
      <c r="V2647" s="45">
        <f>SUMIF(ResumenCotizacion!$C:$C,E2647,ResumenCotizacion!$P:$P)</f>
        <v>0</v>
      </c>
      <c r="W2647" s="75">
        <f>IF(H2647="USD",S2647*SolCotizacion!$J$18,S2647)</f>
        <v>104012.24400000001</v>
      </c>
      <c r="X2647" s="3">
        <f>ROUND(W2647/(1-VLOOKUP("Total porcentaje:",ResumenCotizacion!$F:$H,3,0)),2)</f>
        <v>104012.24</v>
      </c>
      <c r="Y2647" s="3">
        <f t="shared" si="132"/>
        <v>0</v>
      </c>
    </row>
    <row r="2648" spans="1:25" ht="14.25" x14ac:dyDescent="0.2">
      <c r="A2648" s="18" t="str">
        <f t="shared" si="130"/>
        <v>Catalogo principalOPEN VALUE - CSP GOBIERNOCFQ7TTC0HX99-000H</v>
      </c>
      <c r="B2648" s="18" t="str">
        <f t="shared" si="131"/>
        <v>CFQ7TTC0HX99-000HOPEN VALUE - CSP GOBIERNO</v>
      </c>
      <c r="C2648"/>
      <c r="D2648" t="s">
        <v>122</v>
      </c>
      <c r="E2648" t="s">
        <v>4557</v>
      </c>
      <c r="F2648" s="37" t="s">
        <v>17</v>
      </c>
      <c r="G2648" s="18" t="s">
        <v>122</v>
      </c>
      <c r="H2648" s="18" t="s">
        <v>125</v>
      </c>
      <c r="I2648" s="37" t="s">
        <v>75</v>
      </c>
      <c r="J2648" t="s">
        <v>4558</v>
      </c>
      <c r="K2648" t="s">
        <v>28</v>
      </c>
      <c r="L2648" t="s">
        <v>90</v>
      </c>
      <c r="M2648" t="s">
        <v>74</v>
      </c>
      <c r="N2648" s="37" t="s">
        <v>75</v>
      </c>
      <c r="O2648" s="37" t="s">
        <v>75</v>
      </c>
      <c r="P2648" s="37" t="s">
        <v>75</v>
      </c>
      <c r="Q2648" t="s">
        <v>4557</v>
      </c>
      <c r="R2648" t="s">
        <v>76</v>
      </c>
      <c r="S2648" s="42">
        <v>59.4</v>
      </c>
      <c r="T2648" s="37">
        <v>1</v>
      </c>
      <c r="U2648" s="83">
        <v>1</v>
      </c>
      <c r="V2648" s="45">
        <f>SUMIF(ResumenCotizacion!$C:$C,E2648,ResumenCotizacion!$P:$P)</f>
        <v>0</v>
      </c>
      <c r="W2648" s="75">
        <f>IF(H2648="USD",S2648*SolCotizacion!$J$18,S2648)</f>
        <v>245171.71800000002</v>
      </c>
      <c r="X2648" s="3">
        <f>ROUND(W2648/(1-VLOOKUP("Total porcentaje:",ResumenCotizacion!$F:$H,3,0)),2)</f>
        <v>245171.72</v>
      </c>
      <c r="Y2648" s="3">
        <f t="shared" si="132"/>
        <v>0</v>
      </c>
    </row>
    <row r="2649" spans="1:25" ht="14.25" x14ac:dyDescent="0.2">
      <c r="A2649" s="18" t="str">
        <f t="shared" si="130"/>
        <v>Catalogo principalOPEN VALUE - CSP GOBIERNOCFQ7TTC0HX99-000G</v>
      </c>
      <c r="B2649" s="18" t="str">
        <f t="shared" si="131"/>
        <v>CFQ7TTC0HX99-000GOPEN VALUE - CSP GOBIERNO</v>
      </c>
      <c r="C2649"/>
      <c r="D2649" t="s">
        <v>122</v>
      </c>
      <c r="E2649" t="s">
        <v>4559</v>
      </c>
      <c r="F2649" s="37" t="s">
        <v>17</v>
      </c>
      <c r="G2649" s="18" t="s">
        <v>122</v>
      </c>
      <c r="H2649" s="18" t="s">
        <v>125</v>
      </c>
      <c r="I2649" s="37" t="s">
        <v>75</v>
      </c>
      <c r="J2649" t="s">
        <v>4560</v>
      </c>
      <c r="K2649" t="s">
        <v>28</v>
      </c>
      <c r="L2649" t="s">
        <v>90</v>
      </c>
      <c r="M2649" t="s">
        <v>74</v>
      </c>
      <c r="N2649" s="37" t="s">
        <v>75</v>
      </c>
      <c r="O2649" s="37" t="s">
        <v>75</v>
      </c>
      <c r="P2649" s="37" t="s">
        <v>75</v>
      </c>
      <c r="Q2649" t="s">
        <v>4559</v>
      </c>
      <c r="R2649" t="s">
        <v>76</v>
      </c>
      <c r="S2649" s="42">
        <v>67.5</v>
      </c>
      <c r="T2649" s="37">
        <v>1</v>
      </c>
      <c r="U2649" s="83">
        <v>1</v>
      </c>
      <c r="V2649" s="45">
        <f>SUMIF(ResumenCotizacion!$C:$C,E2649,ResumenCotizacion!$P:$P)</f>
        <v>0</v>
      </c>
      <c r="W2649" s="75">
        <f>IF(H2649="USD",S2649*SolCotizacion!$J$18,S2649)</f>
        <v>278604.22500000003</v>
      </c>
      <c r="X2649" s="3">
        <f>ROUND(W2649/(1-VLOOKUP("Total porcentaje:",ResumenCotizacion!$F:$H,3,0)),2)</f>
        <v>278604.23</v>
      </c>
      <c r="Y2649" s="3">
        <f t="shared" si="132"/>
        <v>0</v>
      </c>
    </row>
    <row r="2650" spans="1:25" ht="14.25" x14ac:dyDescent="0.2">
      <c r="A2650" s="18" t="str">
        <f t="shared" si="130"/>
        <v>Catalogo principalOPEN VALUE - CSP GOBIERNOCFQ7TTC0HX99-000F</v>
      </c>
      <c r="B2650" s="18" t="str">
        <f t="shared" si="131"/>
        <v>CFQ7TTC0HX99-000FOPEN VALUE - CSP GOBIERNO</v>
      </c>
      <c r="C2650"/>
      <c r="D2650" t="s">
        <v>122</v>
      </c>
      <c r="E2650" t="s">
        <v>4561</v>
      </c>
      <c r="F2650" s="37" t="s">
        <v>17</v>
      </c>
      <c r="G2650" s="18" t="s">
        <v>122</v>
      </c>
      <c r="H2650" s="18" t="s">
        <v>125</v>
      </c>
      <c r="I2650" s="37" t="s">
        <v>75</v>
      </c>
      <c r="J2650" t="s">
        <v>4562</v>
      </c>
      <c r="K2650" t="s">
        <v>28</v>
      </c>
      <c r="L2650" t="s">
        <v>90</v>
      </c>
      <c r="M2650" t="s">
        <v>74</v>
      </c>
      <c r="N2650" s="37" t="s">
        <v>75</v>
      </c>
      <c r="O2650" s="37" t="s">
        <v>75</v>
      </c>
      <c r="P2650" s="37" t="s">
        <v>75</v>
      </c>
      <c r="Q2650" t="s">
        <v>4561</v>
      </c>
      <c r="R2650" t="s">
        <v>76</v>
      </c>
      <c r="S2650" s="42">
        <v>90.899999999999991</v>
      </c>
      <c r="T2650" s="37">
        <v>1</v>
      </c>
      <c r="U2650" s="83">
        <v>1</v>
      </c>
      <c r="V2650" s="45">
        <f>SUMIF(ResumenCotizacion!$C:$C,E2650,ResumenCotizacion!$P:$P)</f>
        <v>0</v>
      </c>
      <c r="W2650" s="75">
        <f>IF(H2650="USD",S2650*SolCotizacion!$J$18,S2650)</f>
        <v>375187.02299999999</v>
      </c>
      <c r="X2650" s="3">
        <f>ROUND(W2650/(1-VLOOKUP("Total porcentaje:",ResumenCotizacion!$F:$H,3,0)),2)</f>
        <v>375187.02</v>
      </c>
      <c r="Y2650" s="3">
        <f t="shared" si="132"/>
        <v>0</v>
      </c>
    </row>
    <row r="2651" spans="1:25" ht="14.25" x14ac:dyDescent="0.2">
      <c r="A2651" s="18" t="str">
        <f t="shared" si="130"/>
        <v>Catalogo principalOPEN VALUE - CSP GOBIERNOCFQ7TTC0HHS9-0010</v>
      </c>
      <c r="B2651" s="18" t="str">
        <f t="shared" si="131"/>
        <v>CFQ7TTC0HHS9-0010OPEN VALUE - CSP GOBIERNO</v>
      </c>
      <c r="C2651"/>
      <c r="D2651" t="s">
        <v>122</v>
      </c>
      <c r="E2651" t="s">
        <v>4563</v>
      </c>
      <c r="F2651" s="37" t="s">
        <v>17</v>
      </c>
      <c r="G2651" s="18" t="s">
        <v>122</v>
      </c>
      <c r="H2651" s="18" t="s">
        <v>125</v>
      </c>
      <c r="I2651" s="37" t="s">
        <v>75</v>
      </c>
      <c r="J2651" t="s">
        <v>4564</v>
      </c>
      <c r="K2651" t="s">
        <v>28</v>
      </c>
      <c r="L2651" t="s">
        <v>90</v>
      </c>
      <c r="M2651" t="s">
        <v>74</v>
      </c>
      <c r="N2651" s="37" t="s">
        <v>75</v>
      </c>
      <c r="O2651" s="37" t="s">
        <v>75</v>
      </c>
      <c r="P2651" s="37" t="s">
        <v>75</v>
      </c>
      <c r="Q2651" t="s">
        <v>4563</v>
      </c>
      <c r="R2651" t="s">
        <v>76</v>
      </c>
      <c r="S2651" s="42">
        <v>110.7</v>
      </c>
      <c r="T2651" s="37">
        <v>1</v>
      </c>
      <c r="U2651" s="83">
        <v>1</v>
      </c>
      <c r="V2651" s="45">
        <f>SUMIF(ResumenCotizacion!$C:$C,E2651,ResumenCotizacion!$P:$P)</f>
        <v>0</v>
      </c>
      <c r="W2651" s="75">
        <f>IF(H2651="USD",S2651*SolCotizacion!$J$18,S2651)</f>
        <v>456910.92900000006</v>
      </c>
      <c r="X2651" s="3">
        <f>ROUND(W2651/(1-VLOOKUP("Total porcentaje:",ResumenCotizacion!$F:$H,3,0)),2)</f>
        <v>456910.93</v>
      </c>
      <c r="Y2651" s="3">
        <f t="shared" si="132"/>
        <v>0</v>
      </c>
    </row>
    <row r="2652" spans="1:25" ht="14.25" x14ac:dyDescent="0.2">
      <c r="A2652" s="18" t="str">
        <f t="shared" si="130"/>
        <v>Catalogo principalOPEN VALUE - CSP GOBIERNOCFQ7TTC0HHS9-000Z</v>
      </c>
      <c r="B2652" s="18" t="str">
        <f t="shared" si="131"/>
        <v>CFQ7TTC0HHS9-000ZOPEN VALUE - CSP GOBIERNO</v>
      </c>
      <c r="C2652"/>
      <c r="D2652" t="s">
        <v>122</v>
      </c>
      <c r="E2652" t="s">
        <v>4565</v>
      </c>
      <c r="F2652" s="37" t="s">
        <v>17</v>
      </c>
      <c r="G2652" s="18" t="s">
        <v>122</v>
      </c>
      <c r="H2652" s="18" t="s">
        <v>125</v>
      </c>
      <c r="I2652" s="37" t="s">
        <v>75</v>
      </c>
      <c r="J2652" t="s">
        <v>4566</v>
      </c>
      <c r="K2652" t="s">
        <v>28</v>
      </c>
      <c r="L2652" t="s">
        <v>90</v>
      </c>
      <c r="M2652" t="s">
        <v>74</v>
      </c>
      <c r="N2652" s="37" t="s">
        <v>75</v>
      </c>
      <c r="O2652" s="37" t="s">
        <v>75</v>
      </c>
      <c r="P2652" s="37" t="s">
        <v>75</v>
      </c>
      <c r="Q2652" t="s">
        <v>4565</v>
      </c>
      <c r="R2652" t="s">
        <v>76</v>
      </c>
      <c r="S2652" s="42">
        <v>59.4</v>
      </c>
      <c r="T2652" s="37">
        <v>1</v>
      </c>
      <c r="U2652" s="83">
        <v>1</v>
      </c>
      <c r="V2652" s="45">
        <f>SUMIF(ResumenCotizacion!$C:$C,E2652,ResumenCotizacion!$P:$P)</f>
        <v>0</v>
      </c>
      <c r="W2652" s="75">
        <f>IF(H2652="USD",S2652*SolCotizacion!$J$18,S2652)</f>
        <v>245171.71800000002</v>
      </c>
      <c r="X2652" s="3">
        <f>ROUND(W2652/(1-VLOOKUP("Total porcentaje:",ResumenCotizacion!$F:$H,3,0)),2)</f>
        <v>245171.72</v>
      </c>
      <c r="Y2652" s="3">
        <f t="shared" si="132"/>
        <v>0</v>
      </c>
    </row>
    <row r="2653" spans="1:25" ht="14.25" x14ac:dyDescent="0.2">
      <c r="A2653" s="18" t="str">
        <f t="shared" si="130"/>
        <v>Catalogo principalOPEN VALUE - CSP GOBIERNOCFQ7TTC0HHS9-000X</v>
      </c>
      <c r="B2653" s="18" t="str">
        <f t="shared" si="131"/>
        <v>CFQ7TTC0HHS9-000XOPEN VALUE - CSP GOBIERNO</v>
      </c>
      <c r="C2653"/>
      <c r="D2653" t="s">
        <v>122</v>
      </c>
      <c r="E2653" t="s">
        <v>4567</v>
      </c>
      <c r="F2653" s="37" t="s">
        <v>17</v>
      </c>
      <c r="G2653" s="18" t="s">
        <v>122</v>
      </c>
      <c r="H2653" s="18" t="s">
        <v>125</v>
      </c>
      <c r="I2653" s="37" t="s">
        <v>75</v>
      </c>
      <c r="J2653" t="s">
        <v>4568</v>
      </c>
      <c r="K2653" t="s">
        <v>28</v>
      </c>
      <c r="L2653" t="s">
        <v>90</v>
      </c>
      <c r="M2653" t="s">
        <v>74</v>
      </c>
      <c r="N2653" s="37" t="s">
        <v>75</v>
      </c>
      <c r="O2653" s="37" t="s">
        <v>75</v>
      </c>
      <c r="P2653" s="37" t="s">
        <v>75</v>
      </c>
      <c r="Q2653" t="s">
        <v>4567</v>
      </c>
      <c r="R2653" t="s">
        <v>76</v>
      </c>
      <c r="S2653" s="42">
        <v>142.20000000000002</v>
      </c>
      <c r="T2653" s="37">
        <v>1</v>
      </c>
      <c r="U2653" s="83">
        <v>1</v>
      </c>
      <c r="V2653" s="45">
        <f>SUMIF(ResumenCotizacion!$C:$C,E2653,ResumenCotizacion!$P:$P)</f>
        <v>0</v>
      </c>
      <c r="W2653" s="75">
        <f>IF(H2653="USD",S2653*SolCotizacion!$J$18,S2653)</f>
        <v>586926.23400000005</v>
      </c>
      <c r="X2653" s="3">
        <f>ROUND(W2653/(1-VLOOKUP("Total porcentaje:",ResumenCotizacion!$F:$H,3,0)),2)</f>
        <v>586926.23</v>
      </c>
      <c r="Y2653" s="3">
        <f t="shared" si="132"/>
        <v>0</v>
      </c>
    </row>
    <row r="2654" spans="1:25" ht="14.25" x14ac:dyDescent="0.2">
      <c r="A2654" s="18" t="str">
        <f t="shared" si="130"/>
        <v>Catalogo principalOPEN VALUE - CSP GOBIERNOCFQ7TTC0HHS9-000W</v>
      </c>
      <c r="B2654" s="18" t="str">
        <f t="shared" si="131"/>
        <v>CFQ7TTC0HHS9-000WOPEN VALUE - CSP GOBIERNO</v>
      </c>
      <c r="C2654"/>
      <c r="D2654" t="s">
        <v>122</v>
      </c>
      <c r="E2654" t="s">
        <v>4569</v>
      </c>
      <c r="F2654" s="37" t="s">
        <v>17</v>
      </c>
      <c r="G2654" s="18" t="s">
        <v>122</v>
      </c>
      <c r="H2654" s="18" t="s">
        <v>125</v>
      </c>
      <c r="I2654" s="37" t="s">
        <v>75</v>
      </c>
      <c r="J2654" t="s">
        <v>4570</v>
      </c>
      <c r="K2654" t="s">
        <v>28</v>
      </c>
      <c r="L2654" t="s">
        <v>90</v>
      </c>
      <c r="M2654" t="s">
        <v>74</v>
      </c>
      <c r="N2654" s="37" t="s">
        <v>75</v>
      </c>
      <c r="O2654" s="37" t="s">
        <v>75</v>
      </c>
      <c r="P2654" s="37" t="s">
        <v>75</v>
      </c>
      <c r="Q2654" t="s">
        <v>4569</v>
      </c>
      <c r="R2654" t="s">
        <v>76</v>
      </c>
      <c r="S2654" s="42">
        <v>90.899999999999991</v>
      </c>
      <c r="T2654" s="37">
        <v>1</v>
      </c>
      <c r="U2654" s="83">
        <v>1</v>
      </c>
      <c r="V2654" s="45">
        <f>SUMIF(ResumenCotizacion!$C:$C,E2654,ResumenCotizacion!$P:$P)</f>
        <v>0</v>
      </c>
      <c r="W2654" s="75">
        <f>IF(H2654="USD",S2654*SolCotizacion!$J$18,S2654)</f>
        <v>375187.02299999999</v>
      </c>
      <c r="X2654" s="3">
        <f>ROUND(W2654/(1-VLOOKUP("Total porcentaje:",ResumenCotizacion!$F:$H,3,0)),2)</f>
        <v>375187.02</v>
      </c>
      <c r="Y2654" s="3">
        <f t="shared" si="132"/>
        <v>0</v>
      </c>
    </row>
    <row r="2655" spans="1:25" ht="14.25" x14ac:dyDescent="0.2">
      <c r="A2655" s="18" t="str">
        <f t="shared" si="130"/>
        <v>Catalogo principalOPEN VALUE - CSP GOBIERNOCFQ7TTC0HHS9-000V</v>
      </c>
      <c r="B2655" s="18" t="str">
        <f t="shared" si="131"/>
        <v>CFQ7TTC0HHS9-000VOPEN VALUE - CSP GOBIERNO</v>
      </c>
      <c r="C2655"/>
      <c r="D2655" t="s">
        <v>122</v>
      </c>
      <c r="E2655" t="s">
        <v>4571</v>
      </c>
      <c r="F2655" s="37" t="s">
        <v>17</v>
      </c>
      <c r="G2655" s="18" t="s">
        <v>122</v>
      </c>
      <c r="H2655" s="18" t="s">
        <v>125</v>
      </c>
      <c r="I2655" s="37" t="s">
        <v>75</v>
      </c>
      <c r="J2655" t="s">
        <v>4572</v>
      </c>
      <c r="K2655" t="s">
        <v>28</v>
      </c>
      <c r="L2655" t="s">
        <v>90</v>
      </c>
      <c r="M2655" t="s">
        <v>74</v>
      </c>
      <c r="N2655" s="37" t="s">
        <v>75</v>
      </c>
      <c r="O2655" s="37" t="s">
        <v>75</v>
      </c>
      <c r="P2655" s="37" t="s">
        <v>75</v>
      </c>
      <c r="Q2655" t="s">
        <v>4571</v>
      </c>
      <c r="R2655" t="s">
        <v>76</v>
      </c>
      <c r="S2655" s="42">
        <v>118.8</v>
      </c>
      <c r="T2655" s="37">
        <v>1</v>
      </c>
      <c r="U2655" s="83">
        <v>1</v>
      </c>
      <c r="V2655" s="45">
        <f>SUMIF(ResumenCotizacion!$C:$C,E2655,ResumenCotizacion!$P:$P)</f>
        <v>0</v>
      </c>
      <c r="W2655" s="75">
        <f>IF(H2655="USD",S2655*SolCotizacion!$J$18,S2655)</f>
        <v>490343.43600000005</v>
      </c>
      <c r="X2655" s="3">
        <f>ROUND(W2655/(1-VLOOKUP("Total porcentaje:",ResumenCotizacion!$F:$H,3,0)),2)</f>
        <v>490343.44</v>
      </c>
      <c r="Y2655" s="3">
        <f t="shared" si="132"/>
        <v>0</v>
      </c>
    </row>
    <row r="2656" spans="1:25" ht="14.25" x14ac:dyDescent="0.2">
      <c r="A2656" s="18" t="str">
        <f t="shared" si="130"/>
        <v>Catalogo principalOPEN VALUE - CSP GOBIERNOCFQ7TTC0HHS9-000T</v>
      </c>
      <c r="B2656" s="18" t="str">
        <f t="shared" si="131"/>
        <v>CFQ7TTC0HHS9-000TOPEN VALUE - CSP GOBIERNO</v>
      </c>
      <c r="C2656"/>
      <c r="D2656" t="s">
        <v>122</v>
      </c>
      <c r="E2656" t="s">
        <v>4573</v>
      </c>
      <c r="F2656" s="37" t="s">
        <v>17</v>
      </c>
      <c r="G2656" s="18" t="s">
        <v>122</v>
      </c>
      <c r="H2656" s="18" t="s">
        <v>125</v>
      </c>
      <c r="I2656" s="37" t="s">
        <v>75</v>
      </c>
      <c r="J2656" t="s">
        <v>4574</v>
      </c>
      <c r="K2656" t="s">
        <v>28</v>
      </c>
      <c r="L2656" t="s">
        <v>90</v>
      </c>
      <c r="M2656" t="s">
        <v>74</v>
      </c>
      <c r="N2656" s="37" t="s">
        <v>75</v>
      </c>
      <c r="O2656" s="37" t="s">
        <v>75</v>
      </c>
      <c r="P2656" s="37" t="s">
        <v>75</v>
      </c>
      <c r="Q2656" t="s">
        <v>4573</v>
      </c>
      <c r="R2656" t="s">
        <v>76</v>
      </c>
      <c r="S2656" s="42">
        <v>67.5</v>
      </c>
      <c r="T2656" s="37">
        <v>1</v>
      </c>
      <c r="U2656" s="83">
        <v>1</v>
      </c>
      <c r="V2656" s="45">
        <f>SUMIF(ResumenCotizacion!$C:$C,E2656,ResumenCotizacion!$P:$P)</f>
        <v>0</v>
      </c>
      <c r="W2656" s="75">
        <f>IF(H2656="USD",S2656*SolCotizacion!$J$18,S2656)</f>
        <v>278604.22500000003</v>
      </c>
      <c r="X2656" s="3">
        <f>ROUND(W2656/(1-VLOOKUP("Total porcentaje:",ResumenCotizacion!$F:$H,3,0)),2)</f>
        <v>278604.23</v>
      </c>
      <c r="Y2656" s="3">
        <f t="shared" si="132"/>
        <v>0</v>
      </c>
    </row>
    <row r="2657" spans="1:25" ht="14.25" x14ac:dyDescent="0.2">
      <c r="A2657" s="18" t="str">
        <f t="shared" si="130"/>
        <v>Catalogo principalOPEN VALUE - CSP GOBIERNOCFQ7TTC0HHS9-0016</v>
      </c>
      <c r="B2657" s="18" t="str">
        <f t="shared" si="131"/>
        <v>CFQ7TTC0HHS9-0016OPEN VALUE - CSP GOBIERNO</v>
      </c>
      <c r="C2657"/>
      <c r="D2657" t="s">
        <v>122</v>
      </c>
      <c r="E2657" t="s">
        <v>4575</v>
      </c>
      <c r="F2657" s="37" t="s">
        <v>17</v>
      </c>
      <c r="G2657" s="18" t="s">
        <v>122</v>
      </c>
      <c r="H2657" s="18" t="s">
        <v>125</v>
      </c>
      <c r="I2657" s="37" t="s">
        <v>75</v>
      </c>
      <c r="J2657" t="s">
        <v>4576</v>
      </c>
      <c r="K2657" t="s">
        <v>28</v>
      </c>
      <c r="L2657" t="s">
        <v>90</v>
      </c>
      <c r="M2657" t="s">
        <v>74</v>
      </c>
      <c r="N2657" s="37" t="s">
        <v>75</v>
      </c>
      <c r="O2657" s="37" t="s">
        <v>75</v>
      </c>
      <c r="P2657" s="37" t="s">
        <v>75</v>
      </c>
      <c r="Q2657" t="s">
        <v>4575</v>
      </c>
      <c r="R2657" t="s">
        <v>76</v>
      </c>
      <c r="S2657" s="42">
        <v>45</v>
      </c>
      <c r="T2657" s="37">
        <v>1</v>
      </c>
      <c r="U2657" s="83">
        <v>1</v>
      </c>
      <c r="V2657" s="45">
        <f>SUMIF(ResumenCotizacion!$C:$C,E2657,ResumenCotizacion!$P:$P)</f>
        <v>0</v>
      </c>
      <c r="W2657" s="75">
        <f>IF(H2657="USD",S2657*SolCotizacion!$J$18,S2657)</f>
        <v>185736.15000000002</v>
      </c>
      <c r="X2657" s="3">
        <f>ROUND(W2657/(1-VLOOKUP("Total porcentaje:",ResumenCotizacion!$F:$H,3,0)),2)</f>
        <v>185736.15</v>
      </c>
      <c r="Y2657" s="3">
        <f t="shared" si="132"/>
        <v>0</v>
      </c>
    </row>
    <row r="2658" spans="1:25" ht="14.25" x14ac:dyDescent="0.2">
      <c r="A2658" s="18" t="str">
        <f t="shared" si="130"/>
        <v>Catalogo principalOPEN VALUE - CSP GOBIERNOCFQ7TTC0HHS9-0015</v>
      </c>
      <c r="B2658" s="18" t="str">
        <f t="shared" si="131"/>
        <v>CFQ7TTC0HHS9-0015OPEN VALUE - CSP GOBIERNO</v>
      </c>
      <c r="C2658"/>
      <c r="D2658" t="s">
        <v>122</v>
      </c>
      <c r="E2658" t="s">
        <v>4577</v>
      </c>
      <c r="F2658" s="37" t="s">
        <v>17</v>
      </c>
      <c r="G2658" s="18" t="s">
        <v>122</v>
      </c>
      <c r="H2658" s="18" t="s">
        <v>125</v>
      </c>
      <c r="I2658" s="37" t="s">
        <v>75</v>
      </c>
      <c r="J2658" t="s">
        <v>4578</v>
      </c>
      <c r="K2658" t="s">
        <v>28</v>
      </c>
      <c r="L2658" t="s">
        <v>90</v>
      </c>
      <c r="M2658" t="s">
        <v>74</v>
      </c>
      <c r="N2658" s="37" t="s">
        <v>75</v>
      </c>
      <c r="O2658" s="37" t="s">
        <v>75</v>
      </c>
      <c r="P2658" s="37" t="s">
        <v>75</v>
      </c>
      <c r="Q2658" t="s">
        <v>4577</v>
      </c>
      <c r="R2658" t="s">
        <v>76</v>
      </c>
      <c r="S2658" s="42">
        <v>36.9</v>
      </c>
      <c r="T2658" s="37">
        <v>1</v>
      </c>
      <c r="U2658" s="83">
        <v>1</v>
      </c>
      <c r="V2658" s="45">
        <f>SUMIF(ResumenCotizacion!$C:$C,E2658,ResumenCotizacion!$P:$P)</f>
        <v>0</v>
      </c>
      <c r="W2658" s="75">
        <f>IF(H2658="USD",S2658*SolCotizacion!$J$18,S2658)</f>
        <v>152303.64300000001</v>
      </c>
      <c r="X2658" s="3">
        <f>ROUND(W2658/(1-VLOOKUP("Total porcentaje:",ResumenCotizacion!$F:$H,3,0)),2)</f>
        <v>152303.64000000001</v>
      </c>
      <c r="Y2658" s="3">
        <f t="shared" si="132"/>
        <v>0</v>
      </c>
    </row>
    <row r="2659" spans="1:25" ht="14.25" x14ac:dyDescent="0.2">
      <c r="A2659" s="18" t="str">
        <f t="shared" si="130"/>
        <v>Catalogo principalOPEN VALUE - CSP GOBIERNOCFQ7TTC0HHS9-0014</v>
      </c>
      <c r="B2659" s="18" t="str">
        <f t="shared" si="131"/>
        <v>CFQ7TTC0HHS9-0014OPEN VALUE - CSP GOBIERNO</v>
      </c>
      <c r="C2659"/>
      <c r="D2659" t="s">
        <v>122</v>
      </c>
      <c r="E2659" t="s">
        <v>4579</v>
      </c>
      <c r="F2659" s="37" t="s">
        <v>17</v>
      </c>
      <c r="G2659" s="18" t="s">
        <v>122</v>
      </c>
      <c r="H2659" s="18" t="s">
        <v>125</v>
      </c>
      <c r="I2659" s="37" t="s">
        <v>75</v>
      </c>
      <c r="J2659" t="s">
        <v>4580</v>
      </c>
      <c r="K2659" t="s">
        <v>28</v>
      </c>
      <c r="L2659" t="s">
        <v>90</v>
      </c>
      <c r="M2659" t="s">
        <v>74</v>
      </c>
      <c r="N2659" s="37" t="s">
        <v>75</v>
      </c>
      <c r="O2659" s="37" t="s">
        <v>75</v>
      </c>
      <c r="P2659" s="37" t="s">
        <v>75</v>
      </c>
      <c r="Q2659" t="s">
        <v>4579</v>
      </c>
      <c r="R2659" t="s">
        <v>76</v>
      </c>
      <c r="S2659" s="42">
        <v>36</v>
      </c>
      <c r="T2659" s="37">
        <v>1</v>
      </c>
      <c r="U2659" s="83">
        <v>1</v>
      </c>
      <c r="V2659" s="45">
        <f>SUMIF(ResumenCotizacion!$C:$C,E2659,ResumenCotizacion!$P:$P)</f>
        <v>0</v>
      </c>
      <c r="W2659" s="75">
        <f>IF(H2659="USD",S2659*SolCotizacion!$J$18,S2659)</f>
        <v>148588.92000000001</v>
      </c>
      <c r="X2659" s="3">
        <f>ROUND(W2659/(1-VLOOKUP("Total porcentaje:",ResumenCotizacion!$F:$H,3,0)),2)</f>
        <v>148588.92000000001</v>
      </c>
      <c r="Y2659" s="3">
        <f t="shared" si="132"/>
        <v>0</v>
      </c>
    </row>
    <row r="2660" spans="1:25" ht="14.25" x14ac:dyDescent="0.2">
      <c r="A2660" s="18" t="str">
        <f t="shared" si="130"/>
        <v>Catalogo principalOPEN VALUE - CSP GOBIERNOCFQ7TTC0HHS9-0013</v>
      </c>
      <c r="B2660" s="18" t="str">
        <f t="shared" si="131"/>
        <v>CFQ7TTC0HHS9-0013OPEN VALUE - CSP GOBIERNO</v>
      </c>
      <c r="C2660"/>
      <c r="D2660" t="s">
        <v>122</v>
      </c>
      <c r="E2660" t="s">
        <v>4581</v>
      </c>
      <c r="F2660" s="37" t="s">
        <v>17</v>
      </c>
      <c r="G2660" s="18" t="s">
        <v>122</v>
      </c>
      <c r="H2660" s="18" t="s">
        <v>125</v>
      </c>
      <c r="I2660" s="37" t="s">
        <v>75</v>
      </c>
      <c r="J2660" t="s">
        <v>4582</v>
      </c>
      <c r="K2660" t="s">
        <v>28</v>
      </c>
      <c r="L2660" t="s">
        <v>90</v>
      </c>
      <c r="M2660" t="s">
        <v>74</v>
      </c>
      <c r="N2660" s="37" t="s">
        <v>75</v>
      </c>
      <c r="O2660" s="37" t="s">
        <v>75</v>
      </c>
      <c r="P2660" s="37" t="s">
        <v>75</v>
      </c>
      <c r="Q2660" t="s">
        <v>4581</v>
      </c>
      <c r="R2660" t="s">
        <v>76</v>
      </c>
      <c r="S2660" s="42">
        <v>27.900000000000002</v>
      </c>
      <c r="T2660" s="37">
        <v>1</v>
      </c>
      <c r="U2660" s="83">
        <v>1</v>
      </c>
      <c r="V2660" s="45">
        <f>SUMIF(ResumenCotizacion!$C:$C,E2660,ResumenCotizacion!$P:$P)</f>
        <v>0</v>
      </c>
      <c r="W2660" s="75">
        <f>IF(H2660="USD",S2660*SolCotizacion!$J$18,S2660)</f>
        <v>115156.41300000002</v>
      </c>
      <c r="X2660" s="3">
        <f>ROUND(W2660/(1-VLOOKUP("Total porcentaje:",ResumenCotizacion!$F:$H,3,0)),2)</f>
        <v>115156.41</v>
      </c>
      <c r="Y2660" s="3">
        <f t="shared" si="132"/>
        <v>0</v>
      </c>
    </row>
    <row r="2661" spans="1:25" ht="14.25" x14ac:dyDescent="0.2">
      <c r="A2661" s="18" t="str">
        <f t="shared" si="130"/>
        <v>Catalogo principalOPEN VALUE - CSP GOBIERNOCFQ7TTC0HHS9-0012</v>
      </c>
      <c r="B2661" s="18" t="str">
        <f t="shared" si="131"/>
        <v>CFQ7TTC0HHS9-0012OPEN VALUE - CSP GOBIERNO</v>
      </c>
      <c r="C2661"/>
      <c r="D2661" t="s">
        <v>122</v>
      </c>
      <c r="E2661" t="s">
        <v>4583</v>
      </c>
      <c r="F2661" s="37" t="s">
        <v>17</v>
      </c>
      <c r="G2661" s="18" t="s">
        <v>122</v>
      </c>
      <c r="H2661" s="18" t="s">
        <v>125</v>
      </c>
      <c r="I2661" s="37" t="s">
        <v>75</v>
      </c>
      <c r="J2661" t="s">
        <v>4584</v>
      </c>
      <c r="K2661" t="s">
        <v>28</v>
      </c>
      <c r="L2661" t="s">
        <v>90</v>
      </c>
      <c r="M2661" t="s">
        <v>74</v>
      </c>
      <c r="N2661" s="37" t="s">
        <v>75</v>
      </c>
      <c r="O2661" s="37" t="s">
        <v>75</v>
      </c>
      <c r="P2661" s="37" t="s">
        <v>75</v>
      </c>
      <c r="Q2661" t="s">
        <v>4583</v>
      </c>
      <c r="R2661" t="s">
        <v>76</v>
      </c>
      <c r="S2661" s="42">
        <v>25.2</v>
      </c>
      <c r="T2661" s="37">
        <v>1</v>
      </c>
      <c r="U2661" s="83">
        <v>1</v>
      </c>
      <c r="V2661" s="45">
        <f>SUMIF(ResumenCotizacion!$C:$C,E2661,ResumenCotizacion!$P:$P)</f>
        <v>0</v>
      </c>
      <c r="W2661" s="75">
        <f>IF(H2661="USD",S2661*SolCotizacion!$J$18,S2661)</f>
        <v>104012.24400000001</v>
      </c>
      <c r="X2661" s="3">
        <f>ROUND(W2661/(1-VLOOKUP("Total porcentaje:",ResumenCotizacion!$F:$H,3,0)),2)</f>
        <v>104012.24</v>
      </c>
      <c r="Y2661" s="3">
        <f t="shared" si="132"/>
        <v>0</v>
      </c>
    </row>
    <row r="2662" spans="1:25" ht="15" x14ac:dyDescent="0.25">
      <c r="A2662" s="18" t="str">
        <f t="shared" si="130"/>
        <v>Catalogo principalCSP ACADEMICOeb3e7855-136e-4b80-9519-eaa0662d8ccd</v>
      </c>
      <c r="B2662" s="18" t="str">
        <f t="shared" si="131"/>
        <v>eb3e7855-136e-4b80-9519-eaa0662d8ccdCSP ACADEMICO</v>
      </c>
      <c r="C2662"/>
      <c r="D2662" t="s">
        <v>122</v>
      </c>
      <c r="E2662" t="s">
        <v>4585</v>
      </c>
      <c r="F2662" s="37" t="s">
        <v>1339</v>
      </c>
      <c r="G2662" s="18" t="s">
        <v>122</v>
      </c>
      <c r="H2662" s="18" t="s">
        <v>125</v>
      </c>
      <c r="I2662" s="37" t="s">
        <v>75</v>
      </c>
      <c r="J2662" s="24" t="s">
        <v>4586</v>
      </c>
      <c r="K2662" t="s">
        <v>28</v>
      </c>
      <c r="L2662" t="s">
        <v>90</v>
      </c>
      <c r="M2662" t="s">
        <v>74</v>
      </c>
      <c r="N2662" s="37" t="s">
        <v>75</v>
      </c>
      <c r="O2662" s="37" t="s">
        <v>75</v>
      </c>
      <c r="P2662" s="37" t="s">
        <v>75</v>
      </c>
      <c r="Q2662" t="s">
        <v>4585</v>
      </c>
      <c r="R2662" t="s">
        <v>76</v>
      </c>
      <c r="S2662" s="42">
        <v>2200</v>
      </c>
      <c r="T2662" s="37">
        <v>1</v>
      </c>
      <c r="U2662" s="83">
        <v>1</v>
      </c>
      <c r="V2662" s="45">
        <f>SUMIF(ResumenCotizacion!$C:$C,E2662,ResumenCotizacion!$P:$P)</f>
        <v>0</v>
      </c>
      <c r="W2662" s="75">
        <f>IF(H2662="USD",S2662*SolCotizacion!$J$18,S2662)</f>
        <v>9080434</v>
      </c>
      <c r="X2662" s="3">
        <f>ROUND(W2662/(1-VLOOKUP("Total porcentaje:",ResumenCotizacion!$F:$H,3,0)),2)</f>
        <v>9080434</v>
      </c>
      <c r="Y2662" s="3">
        <f t="shared" si="132"/>
        <v>0</v>
      </c>
    </row>
    <row r="2663" spans="1:25" ht="15" x14ac:dyDescent="0.25">
      <c r="A2663" s="18" t="str">
        <f t="shared" si="130"/>
        <v>Catalogo principalCSP ACADEMICO0fba8bcb-12e9-4183-bd1c-0a9ee2d36fe7</v>
      </c>
      <c r="B2663" s="18" t="str">
        <f t="shared" si="131"/>
        <v>0fba8bcb-12e9-4183-bd1c-0a9ee2d36fe7CSP ACADEMICO</v>
      </c>
      <c r="C2663"/>
      <c r="D2663" t="s">
        <v>122</v>
      </c>
      <c r="E2663" t="s">
        <v>4587</v>
      </c>
      <c r="F2663" s="37" t="s">
        <v>1339</v>
      </c>
      <c r="G2663" s="18" t="s">
        <v>122</v>
      </c>
      <c r="H2663" s="18" t="s">
        <v>125</v>
      </c>
      <c r="I2663" s="37" t="s">
        <v>75</v>
      </c>
      <c r="J2663" s="24" t="s">
        <v>4588</v>
      </c>
      <c r="K2663" t="s">
        <v>28</v>
      </c>
      <c r="L2663" t="s">
        <v>90</v>
      </c>
      <c r="M2663" t="s">
        <v>74</v>
      </c>
      <c r="N2663" s="37" t="s">
        <v>75</v>
      </c>
      <c r="O2663" s="37" t="s">
        <v>75</v>
      </c>
      <c r="P2663" s="37" t="s">
        <v>75</v>
      </c>
      <c r="Q2663" t="s">
        <v>4587</v>
      </c>
      <c r="R2663" t="s">
        <v>76</v>
      </c>
      <c r="S2663" s="42">
        <v>7975</v>
      </c>
      <c r="T2663" s="37">
        <v>1</v>
      </c>
      <c r="U2663" s="83">
        <v>1</v>
      </c>
      <c r="V2663" s="45">
        <f>SUMIF(ResumenCotizacion!$C:$C,E2663,ResumenCotizacion!$P:$P)</f>
        <v>0</v>
      </c>
      <c r="W2663" s="75">
        <f>IF(H2663="USD",S2663*SolCotizacion!$J$18,S2663)</f>
        <v>32916573.250000004</v>
      </c>
      <c r="X2663" s="3">
        <f>ROUND(W2663/(1-VLOOKUP("Total porcentaje:",ResumenCotizacion!$F:$H,3,0)),2)</f>
        <v>32916573.25</v>
      </c>
      <c r="Y2663" s="3">
        <f t="shared" si="132"/>
        <v>0</v>
      </c>
    </row>
    <row r="2664" spans="1:25" ht="14.25" x14ac:dyDescent="0.2">
      <c r="A2664" s="18" t="str">
        <f t="shared" si="130"/>
        <v>Catalogo principalOPEN VALUE ENTIDADES NO CUALIFICADAS077-03499</v>
      </c>
      <c r="B2664" s="18" t="str">
        <f t="shared" si="131"/>
        <v>077-03499OPEN VALUE ENTIDADES NO CUALIFICADAS</v>
      </c>
      <c r="C2664"/>
      <c r="D2664" t="s">
        <v>122</v>
      </c>
      <c r="E2664" t="s">
        <v>4589</v>
      </c>
      <c r="F2664" s="37" t="s">
        <v>3196</v>
      </c>
      <c r="G2664" s="18" t="s">
        <v>122</v>
      </c>
      <c r="H2664" s="18" t="s">
        <v>125</v>
      </c>
      <c r="I2664" s="37" t="s">
        <v>75</v>
      </c>
      <c r="J2664" t="s">
        <v>4590</v>
      </c>
      <c r="K2664" t="s">
        <v>28</v>
      </c>
      <c r="L2664" t="s">
        <v>90</v>
      </c>
      <c r="M2664" t="s">
        <v>74</v>
      </c>
      <c r="N2664" s="37" t="s">
        <v>75</v>
      </c>
      <c r="O2664" s="37" t="s">
        <v>75</v>
      </c>
      <c r="P2664" s="37" t="s">
        <v>75</v>
      </c>
      <c r="Q2664" t="s">
        <v>4589</v>
      </c>
      <c r="R2664" t="s">
        <v>2153</v>
      </c>
      <c r="S2664" s="42">
        <v>339</v>
      </c>
      <c r="T2664" s="37">
        <v>1</v>
      </c>
      <c r="U2664" s="83">
        <v>1</v>
      </c>
      <c r="V2664" s="45">
        <f>SUMIF(ResumenCotizacion!$C:$C,E2664,ResumenCotizacion!$P:$P)</f>
        <v>0</v>
      </c>
      <c r="W2664" s="75">
        <f>IF(H2664="USD",S2664*SolCotizacion!$J$18,S2664)</f>
        <v>1399212.33</v>
      </c>
      <c r="X2664" s="3">
        <f>ROUND(W2664/(1-VLOOKUP("Total porcentaje:",ResumenCotizacion!$F:$H,3,0)),2)</f>
        <v>1399212.33</v>
      </c>
      <c r="Y2664" s="3">
        <f t="shared" si="132"/>
        <v>0</v>
      </c>
    </row>
    <row r="2665" spans="1:25" ht="14.25" x14ac:dyDescent="0.2">
      <c r="A2665" s="18" t="str">
        <f t="shared" si="130"/>
        <v>Catalogo principalOPEN VALUE ENTIDADES NO CUALIFICADAS077-03504</v>
      </c>
      <c r="B2665" s="18" t="str">
        <f t="shared" si="131"/>
        <v>077-03504OPEN VALUE ENTIDADES NO CUALIFICADAS</v>
      </c>
      <c r="C2665"/>
      <c r="D2665" t="s">
        <v>122</v>
      </c>
      <c r="E2665" t="s">
        <v>4591</v>
      </c>
      <c r="F2665" s="37" t="s">
        <v>3196</v>
      </c>
      <c r="G2665" s="18" t="s">
        <v>122</v>
      </c>
      <c r="H2665" s="18" t="s">
        <v>125</v>
      </c>
      <c r="I2665" s="37" t="s">
        <v>75</v>
      </c>
      <c r="J2665" t="s">
        <v>4592</v>
      </c>
      <c r="K2665" t="s">
        <v>28</v>
      </c>
      <c r="L2665" t="s">
        <v>90</v>
      </c>
      <c r="M2665" t="s">
        <v>74</v>
      </c>
      <c r="N2665" s="37" t="s">
        <v>75</v>
      </c>
      <c r="O2665" s="37" t="s">
        <v>75</v>
      </c>
      <c r="P2665" s="37" t="s">
        <v>75</v>
      </c>
      <c r="Q2665" t="s">
        <v>4591</v>
      </c>
      <c r="R2665" t="s">
        <v>2153</v>
      </c>
      <c r="S2665" s="42">
        <v>159</v>
      </c>
      <c r="T2665" s="37">
        <v>1</v>
      </c>
      <c r="U2665" s="83">
        <v>1</v>
      </c>
      <c r="V2665" s="45">
        <f>SUMIF(ResumenCotizacion!$C:$C,E2665,ResumenCotizacion!$P:$P)</f>
        <v>0</v>
      </c>
      <c r="W2665" s="75">
        <f>IF(H2665="USD",S2665*SolCotizacion!$J$18,S2665)</f>
        <v>656267.7300000001</v>
      </c>
      <c r="X2665" s="3">
        <f>ROUND(W2665/(1-VLOOKUP("Total porcentaje:",ResumenCotizacion!$F:$H,3,0)),2)</f>
        <v>656267.73</v>
      </c>
      <c r="Y2665" s="3">
        <f t="shared" si="132"/>
        <v>0</v>
      </c>
    </row>
    <row r="2666" spans="1:25" ht="14.25" x14ac:dyDescent="0.2">
      <c r="A2666" s="18" t="str">
        <f t="shared" si="130"/>
        <v>Catalogo principalCSP ENTIDADES NO CUALIFICADASCFQ7TTC0HL8Z-0001_NCLF</v>
      </c>
      <c r="B2666" s="18" t="str">
        <f t="shared" si="131"/>
        <v>CFQ7TTC0HL8Z-0001_NCLFCSP ENTIDADES NO CUALIFICADAS</v>
      </c>
      <c r="C2666"/>
      <c r="D2666" t="s">
        <v>122</v>
      </c>
      <c r="E2666" t="s">
        <v>4593</v>
      </c>
      <c r="F2666" s="37" t="s">
        <v>3879</v>
      </c>
      <c r="G2666" s="18" t="s">
        <v>122</v>
      </c>
      <c r="H2666" s="18" t="s">
        <v>125</v>
      </c>
      <c r="I2666" s="37" t="s">
        <v>75</v>
      </c>
      <c r="J2666" t="s">
        <v>4594</v>
      </c>
      <c r="K2666" t="s">
        <v>28</v>
      </c>
      <c r="L2666" t="s">
        <v>90</v>
      </c>
      <c r="M2666" t="s">
        <v>74</v>
      </c>
      <c r="N2666" s="37" t="s">
        <v>75</v>
      </c>
      <c r="O2666" s="37" t="s">
        <v>75</v>
      </c>
      <c r="P2666" s="37" t="s">
        <v>75</v>
      </c>
      <c r="Q2666" t="s">
        <v>4593</v>
      </c>
      <c r="R2666" t="s">
        <v>76</v>
      </c>
      <c r="S2666" s="42">
        <v>2</v>
      </c>
      <c r="T2666" s="37">
        <v>1</v>
      </c>
      <c r="U2666" s="83">
        <v>1</v>
      </c>
      <c r="V2666" s="45">
        <f>SUMIF(ResumenCotizacion!$C:$C,E2666,ResumenCotizacion!$P:$P)</f>
        <v>0</v>
      </c>
      <c r="W2666" s="75">
        <f>IF(H2666="USD",S2666*SolCotizacion!$J$18,S2666)</f>
        <v>8254.94</v>
      </c>
      <c r="X2666" s="3">
        <f>ROUND(W2666/(1-VLOOKUP("Total porcentaje:",ResumenCotizacion!$F:$H,3,0)),2)</f>
        <v>8254.94</v>
      </c>
      <c r="Y2666" s="3">
        <f t="shared" si="132"/>
        <v>0</v>
      </c>
    </row>
    <row r="2667" spans="1:25" ht="14.25" x14ac:dyDescent="0.2">
      <c r="A2667" s="18" t="str">
        <f t="shared" si="130"/>
        <v>Catalogo principalCSP ENTIDADES NO CUALIFICADASCFQ7TTC0HDK0-0001_NCLF</v>
      </c>
      <c r="B2667" s="18" t="str">
        <f t="shared" si="131"/>
        <v>CFQ7TTC0HDK0-0001_NCLFCSP ENTIDADES NO CUALIFICADAS</v>
      </c>
      <c r="C2667"/>
      <c r="D2667" t="s">
        <v>122</v>
      </c>
      <c r="E2667" t="s">
        <v>4595</v>
      </c>
      <c r="F2667" s="37" t="s">
        <v>3879</v>
      </c>
      <c r="G2667" s="18" t="s">
        <v>122</v>
      </c>
      <c r="H2667" s="18" t="s">
        <v>125</v>
      </c>
      <c r="I2667" s="37" t="s">
        <v>75</v>
      </c>
      <c r="J2667" t="s">
        <v>4596</v>
      </c>
      <c r="K2667" t="s">
        <v>28</v>
      </c>
      <c r="L2667" t="s">
        <v>90</v>
      </c>
      <c r="M2667" t="s">
        <v>74</v>
      </c>
      <c r="N2667" s="37" t="s">
        <v>75</v>
      </c>
      <c r="O2667" s="37" t="s">
        <v>75</v>
      </c>
      <c r="P2667" s="37" t="s">
        <v>75</v>
      </c>
      <c r="Q2667" t="s">
        <v>4595</v>
      </c>
      <c r="R2667" t="s">
        <v>76</v>
      </c>
      <c r="S2667" s="42">
        <v>12</v>
      </c>
      <c r="T2667" s="37">
        <v>1</v>
      </c>
      <c r="U2667" s="83">
        <v>1</v>
      </c>
      <c r="V2667" s="45">
        <f>SUMIF(ResumenCotizacion!$C:$C,E2667,ResumenCotizacion!$P:$P)</f>
        <v>0</v>
      </c>
      <c r="W2667" s="75">
        <f>IF(H2667="USD",S2667*SolCotizacion!$J$18,S2667)</f>
        <v>49529.64</v>
      </c>
      <c r="X2667" s="3">
        <f>ROUND(W2667/(1-VLOOKUP("Total porcentaje:",ResumenCotizacion!$F:$H,3,0)),2)</f>
        <v>49529.64</v>
      </c>
      <c r="Y2667" s="3">
        <f t="shared" si="132"/>
        <v>0</v>
      </c>
    </row>
    <row r="2668" spans="1:25" ht="14.25" x14ac:dyDescent="0.2">
      <c r="A2668" s="18" t="str">
        <f t="shared" si="130"/>
        <v>Catalogo principalCSP ENTIDADES NO CUALIFICADASCFQ7TTC0LHQD-0001_NCLF</v>
      </c>
      <c r="B2668" s="18" t="str">
        <f t="shared" si="131"/>
        <v>CFQ7TTC0LHQD-0001_NCLFCSP ENTIDADES NO CUALIFICADAS</v>
      </c>
      <c r="C2668"/>
      <c r="D2668" t="s">
        <v>122</v>
      </c>
      <c r="E2668" t="s">
        <v>4597</v>
      </c>
      <c r="F2668" s="37" t="s">
        <v>3879</v>
      </c>
      <c r="G2668" s="18" t="s">
        <v>122</v>
      </c>
      <c r="H2668" s="18" t="s">
        <v>125</v>
      </c>
      <c r="I2668" s="37" t="s">
        <v>75</v>
      </c>
      <c r="J2668" t="s">
        <v>4598</v>
      </c>
      <c r="K2668" t="s">
        <v>28</v>
      </c>
      <c r="L2668" t="s">
        <v>90</v>
      </c>
      <c r="M2668" t="s">
        <v>74</v>
      </c>
      <c r="N2668" s="37" t="s">
        <v>75</v>
      </c>
      <c r="O2668" s="37" t="s">
        <v>75</v>
      </c>
      <c r="P2668" s="37" t="s">
        <v>75</v>
      </c>
      <c r="Q2668" t="s">
        <v>4597</v>
      </c>
      <c r="R2668" t="s">
        <v>76</v>
      </c>
      <c r="S2668" s="42">
        <v>100</v>
      </c>
      <c r="T2668" s="37">
        <v>1</v>
      </c>
      <c r="U2668" s="83">
        <v>1</v>
      </c>
      <c r="V2668" s="45">
        <f>SUMIF(ResumenCotizacion!$C:$C,E2668,ResumenCotizacion!$P:$P)</f>
        <v>0</v>
      </c>
      <c r="W2668" s="75">
        <f>IF(H2668="USD",S2668*SolCotizacion!$J$18,S2668)</f>
        <v>412747</v>
      </c>
      <c r="X2668" s="3">
        <f>ROUND(W2668/(1-VLOOKUP("Total porcentaje:",ResumenCotizacion!$F:$H,3,0)),2)</f>
        <v>412747</v>
      </c>
      <c r="Y2668" s="3">
        <f t="shared" si="132"/>
        <v>0</v>
      </c>
    </row>
    <row r="2669" spans="1:25" ht="14.25" x14ac:dyDescent="0.2">
      <c r="A2669" s="18" t="str">
        <f t="shared" si="130"/>
        <v>Catalogo principalCSP ENTIDADES NO CUALIFICADASCFQ7TTC0LH0Z-0001_NCLF</v>
      </c>
      <c r="B2669" s="18" t="str">
        <f t="shared" si="131"/>
        <v>CFQ7TTC0LH0Z-0001_NCLFCSP ENTIDADES NO CUALIFICADAS</v>
      </c>
      <c r="C2669"/>
      <c r="D2669" t="s">
        <v>122</v>
      </c>
      <c r="E2669" t="s">
        <v>4599</v>
      </c>
      <c r="F2669" s="37" t="s">
        <v>3879</v>
      </c>
      <c r="G2669" s="18" t="s">
        <v>122</v>
      </c>
      <c r="H2669" s="18" t="s">
        <v>125</v>
      </c>
      <c r="I2669" s="37" t="s">
        <v>75</v>
      </c>
      <c r="J2669" t="s">
        <v>4600</v>
      </c>
      <c r="K2669" t="s">
        <v>28</v>
      </c>
      <c r="L2669" t="s">
        <v>90</v>
      </c>
      <c r="M2669" t="s">
        <v>74</v>
      </c>
      <c r="N2669" s="37" t="s">
        <v>75</v>
      </c>
      <c r="O2669" s="37" t="s">
        <v>75</v>
      </c>
      <c r="P2669" s="37" t="s">
        <v>75</v>
      </c>
      <c r="Q2669" t="s">
        <v>4599</v>
      </c>
      <c r="R2669" t="s">
        <v>76</v>
      </c>
      <c r="S2669" s="42">
        <v>500</v>
      </c>
      <c r="T2669" s="37">
        <v>1</v>
      </c>
      <c r="U2669" s="83">
        <v>1</v>
      </c>
      <c r="V2669" s="45">
        <f>SUMIF(ResumenCotizacion!$C:$C,E2669,ResumenCotizacion!$P:$P)</f>
        <v>0</v>
      </c>
      <c r="W2669" s="75">
        <f>IF(H2669="USD",S2669*SolCotizacion!$J$18,S2669)</f>
        <v>2063735.0000000002</v>
      </c>
      <c r="X2669" s="3">
        <f>ROUND(W2669/(1-VLOOKUP("Total porcentaje:",ResumenCotizacion!$F:$H,3,0)),2)</f>
        <v>2063735</v>
      </c>
      <c r="Y2669" s="3">
        <f t="shared" si="132"/>
        <v>0</v>
      </c>
    </row>
    <row r="2670" spans="1:25" ht="14.25" x14ac:dyDescent="0.2">
      <c r="A2670" s="18" t="str">
        <f t="shared" si="130"/>
        <v>Catalogo principalCSP ENTIDADES NO CUALIFICADASCFQ7TTC0LFLS-0002_NCLF</v>
      </c>
      <c r="B2670" s="18" t="str">
        <f t="shared" si="131"/>
        <v>CFQ7TTC0LFLS-0002_NCLFCSP ENTIDADES NO CUALIFICADAS</v>
      </c>
      <c r="C2670"/>
      <c r="D2670" t="s">
        <v>122</v>
      </c>
      <c r="E2670" t="s">
        <v>4601</v>
      </c>
      <c r="F2670" s="37" t="s">
        <v>3879</v>
      </c>
      <c r="G2670" s="18" t="s">
        <v>122</v>
      </c>
      <c r="H2670" s="18" t="s">
        <v>125</v>
      </c>
      <c r="I2670" s="37" t="s">
        <v>75</v>
      </c>
      <c r="J2670" t="s">
        <v>4602</v>
      </c>
      <c r="K2670" t="s">
        <v>28</v>
      </c>
      <c r="L2670" t="s">
        <v>90</v>
      </c>
      <c r="M2670" t="s">
        <v>74</v>
      </c>
      <c r="N2670" s="37" t="s">
        <v>75</v>
      </c>
      <c r="O2670" s="37" t="s">
        <v>75</v>
      </c>
      <c r="P2670" s="37" t="s">
        <v>75</v>
      </c>
      <c r="Q2670" t="s">
        <v>4601</v>
      </c>
      <c r="R2670" t="s">
        <v>76</v>
      </c>
      <c r="S2670" s="42">
        <v>6</v>
      </c>
      <c r="T2670" s="37">
        <v>1</v>
      </c>
      <c r="U2670" s="83">
        <v>1</v>
      </c>
      <c r="V2670" s="45">
        <f>SUMIF(ResumenCotizacion!$C:$C,E2670,ResumenCotizacion!$P:$P)</f>
        <v>0</v>
      </c>
      <c r="W2670" s="75">
        <f>IF(H2670="USD",S2670*SolCotizacion!$J$18,S2670)</f>
        <v>24764.82</v>
      </c>
      <c r="X2670" s="3">
        <f>ROUND(W2670/(1-VLOOKUP("Total porcentaje:",ResumenCotizacion!$F:$H,3,0)),2)</f>
        <v>24764.82</v>
      </c>
      <c r="Y2670" s="3">
        <f t="shared" si="132"/>
        <v>0</v>
      </c>
    </row>
    <row r="2671" spans="1:25" ht="14.25" x14ac:dyDescent="0.2">
      <c r="A2671" s="18" t="str">
        <f t="shared" si="130"/>
        <v>Catalogo principalCSP ENTIDADES NO CUALIFICADASCFQ7TTC0LFK5-0001_NCLF</v>
      </c>
      <c r="B2671" s="18" t="str">
        <f t="shared" si="131"/>
        <v>CFQ7TTC0LFK5-0001_NCLFCSP ENTIDADES NO CUALIFICADAS</v>
      </c>
      <c r="C2671"/>
      <c r="D2671" t="s">
        <v>122</v>
      </c>
      <c r="E2671" t="s">
        <v>4603</v>
      </c>
      <c r="F2671" s="37" t="s">
        <v>3879</v>
      </c>
      <c r="G2671" s="18" t="s">
        <v>122</v>
      </c>
      <c r="H2671" s="18" t="s">
        <v>125</v>
      </c>
      <c r="I2671" s="37" t="s">
        <v>75</v>
      </c>
      <c r="J2671" t="s">
        <v>4604</v>
      </c>
      <c r="K2671" t="s">
        <v>28</v>
      </c>
      <c r="L2671" t="s">
        <v>90</v>
      </c>
      <c r="M2671" t="s">
        <v>74</v>
      </c>
      <c r="N2671" s="37" t="s">
        <v>75</v>
      </c>
      <c r="O2671" s="37" t="s">
        <v>75</v>
      </c>
      <c r="P2671" s="37" t="s">
        <v>75</v>
      </c>
      <c r="Q2671" t="s">
        <v>4603</v>
      </c>
      <c r="R2671" t="s">
        <v>76</v>
      </c>
      <c r="S2671" s="42">
        <v>9</v>
      </c>
      <c r="T2671" s="37">
        <v>1</v>
      </c>
      <c r="U2671" s="83">
        <v>1</v>
      </c>
      <c r="V2671" s="45">
        <f>SUMIF(ResumenCotizacion!$C:$C,E2671,ResumenCotizacion!$P:$P)</f>
        <v>0</v>
      </c>
      <c r="W2671" s="75">
        <f>IF(H2671="USD",S2671*SolCotizacion!$J$18,S2671)</f>
        <v>37147.230000000003</v>
      </c>
      <c r="X2671" s="3">
        <f>ROUND(W2671/(1-VLOOKUP("Total porcentaje:",ResumenCotizacion!$F:$H,3,0)),2)</f>
        <v>37147.230000000003</v>
      </c>
      <c r="Y2671" s="3">
        <f t="shared" si="132"/>
        <v>0</v>
      </c>
    </row>
    <row r="2672" spans="1:25" ht="14.25" x14ac:dyDescent="0.2">
      <c r="A2672" s="18" t="str">
        <f t="shared" si="130"/>
        <v>Catalogo principalCSP ENTIDADES NO CUALIFICADASCFQ7TTC0LH9J-0001_NCLF</v>
      </c>
      <c r="B2672" s="18" t="str">
        <f t="shared" si="131"/>
        <v>CFQ7TTC0LH9J-0001_NCLFCSP ENTIDADES NO CUALIFICADAS</v>
      </c>
      <c r="C2672"/>
      <c r="D2672" t="s">
        <v>122</v>
      </c>
      <c r="E2672" t="s">
        <v>4605</v>
      </c>
      <c r="F2672" s="37" t="s">
        <v>3879</v>
      </c>
      <c r="G2672" s="18" t="s">
        <v>122</v>
      </c>
      <c r="H2672" s="18" t="s">
        <v>125</v>
      </c>
      <c r="I2672" s="37" t="s">
        <v>75</v>
      </c>
      <c r="J2672" t="s">
        <v>4606</v>
      </c>
      <c r="K2672" t="s">
        <v>28</v>
      </c>
      <c r="L2672" t="s">
        <v>90</v>
      </c>
      <c r="M2672" t="s">
        <v>74</v>
      </c>
      <c r="N2672" s="37" t="s">
        <v>75</v>
      </c>
      <c r="O2672" s="37" t="s">
        <v>75</v>
      </c>
      <c r="P2672" s="37" t="s">
        <v>75</v>
      </c>
      <c r="Q2672" t="s">
        <v>4605</v>
      </c>
      <c r="R2672" t="s">
        <v>76</v>
      </c>
      <c r="S2672" s="42">
        <v>2</v>
      </c>
      <c r="T2672" s="37">
        <v>1</v>
      </c>
      <c r="U2672" s="83">
        <v>1</v>
      </c>
      <c r="V2672" s="45">
        <f>SUMIF(ResumenCotizacion!$C:$C,E2672,ResumenCotizacion!$P:$P)</f>
        <v>0</v>
      </c>
      <c r="W2672" s="75">
        <f>IF(H2672="USD",S2672*SolCotizacion!$J$18,S2672)</f>
        <v>8254.94</v>
      </c>
      <c r="X2672" s="3">
        <f>ROUND(W2672/(1-VLOOKUP("Total porcentaje:",ResumenCotizacion!$F:$H,3,0)),2)</f>
        <v>8254.94</v>
      </c>
      <c r="Y2672" s="3">
        <f t="shared" si="132"/>
        <v>0</v>
      </c>
    </row>
    <row r="2673" spans="1:25" ht="14.25" x14ac:dyDescent="0.2">
      <c r="A2673" s="18" t="str">
        <f t="shared" si="130"/>
        <v>Catalogo principalCSP ENTIDADES NO CUALIFICADASCFQ7TTC0LHT2-0001_NCLF</v>
      </c>
      <c r="B2673" s="18" t="str">
        <f t="shared" si="131"/>
        <v>CFQ7TTC0LHT2-0001_NCLFCSP ENTIDADES NO CUALIFICADAS</v>
      </c>
      <c r="C2673"/>
      <c r="D2673" t="s">
        <v>122</v>
      </c>
      <c r="E2673" t="s">
        <v>4607</v>
      </c>
      <c r="F2673" s="37" t="s">
        <v>3879</v>
      </c>
      <c r="G2673" s="18" t="s">
        <v>122</v>
      </c>
      <c r="H2673" s="18" t="s">
        <v>125</v>
      </c>
      <c r="I2673" s="37" t="s">
        <v>75</v>
      </c>
      <c r="J2673" t="s">
        <v>4608</v>
      </c>
      <c r="K2673" t="s">
        <v>28</v>
      </c>
      <c r="L2673" t="s">
        <v>90</v>
      </c>
      <c r="M2673" t="s">
        <v>74</v>
      </c>
      <c r="N2673" s="37" t="s">
        <v>75</v>
      </c>
      <c r="O2673" s="37" t="s">
        <v>75</v>
      </c>
      <c r="P2673" s="37" t="s">
        <v>75</v>
      </c>
      <c r="Q2673" t="s">
        <v>4607</v>
      </c>
      <c r="R2673" t="s">
        <v>76</v>
      </c>
      <c r="S2673" s="42">
        <v>450</v>
      </c>
      <c r="T2673" s="37">
        <v>1</v>
      </c>
      <c r="U2673" s="83">
        <v>1</v>
      </c>
      <c r="V2673" s="45">
        <f>SUMIF(ResumenCotizacion!$C:$C,E2673,ResumenCotizacion!$P:$P)</f>
        <v>0</v>
      </c>
      <c r="W2673" s="75">
        <f>IF(H2673="USD",S2673*SolCotizacion!$J$18,S2673)</f>
        <v>1857361.5</v>
      </c>
      <c r="X2673" s="3">
        <f>ROUND(W2673/(1-VLOOKUP("Total porcentaje:",ResumenCotizacion!$F:$H,3,0)),2)</f>
        <v>1857361.5</v>
      </c>
      <c r="Y2673" s="3">
        <f t="shared" si="132"/>
        <v>0</v>
      </c>
    </row>
    <row r="2674" spans="1:25" ht="14.25" x14ac:dyDescent="0.2">
      <c r="A2674" s="18" t="str">
        <f t="shared" si="130"/>
        <v>Catalogo principalCSP ENTIDADES NO CUALIFICADASCFQ7TTC0LH0V-0001_NCLF</v>
      </c>
      <c r="B2674" s="18" t="str">
        <f t="shared" si="131"/>
        <v>CFQ7TTC0LH0V-0001_NCLFCSP ENTIDADES NO CUALIFICADAS</v>
      </c>
      <c r="C2674"/>
      <c r="D2674" t="s">
        <v>122</v>
      </c>
      <c r="E2674" t="s">
        <v>4609</v>
      </c>
      <c r="F2674" s="37" t="s">
        <v>3879</v>
      </c>
      <c r="G2674" s="18" t="s">
        <v>122</v>
      </c>
      <c r="H2674" s="18" t="s">
        <v>125</v>
      </c>
      <c r="I2674" s="37" t="s">
        <v>75</v>
      </c>
      <c r="J2674" t="s">
        <v>4610</v>
      </c>
      <c r="K2674" t="s">
        <v>28</v>
      </c>
      <c r="L2674" t="s">
        <v>90</v>
      </c>
      <c r="M2674" t="s">
        <v>74</v>
      </c>
      <c r="N2674" s="37" t="s">
        <v>75</v>
      </c>
      <c r="O2674" s="37" t="s">
        <v>75</v>
      </c>
      <c r="P2674" s="37" t="s">
        <v>75</v>
      </c>
      <c r="Q2674" t="s">
        <v>4609</v>
      </c>
      <c r="R2674" t="s">
        <v>76</v>
      </c>
      <c r="S2674" s="42">
        <v>8</v>
      </c>
      <c r="T2674" s="37">
        <v>1</v>
      </c>
      <c r="U2674" s="83">
        <v>1</v>
      </c>
      <c r="V2674" s="45">
        <f>SUMIF(ResumenCotizacion!$C:$C,E2674,ResumenCotizacion!$P:$P)</f>
        <v>0</v>
      </c>
      <c r="W2674" s="75">
        <f>IF(H2674="USD",S2674*SolCotizacion!$J$18,S2674)</f>
        <v>33019.760000000002</v>
      </c>
      <c r="X2674" s="3">
        <f>ROUND(W2674/(1-VLOOKUP("Total porcentaje:",ResumenCotizacion!$F:$H,3,0)),2)</f>
        <v>33019.760000000002</v>
      </c>
      <c r="Y2674" s="3">
        <f t="shared" si="132"/>
        <v>0</v>
      </c>
    </row>
    <row r="2675" spans="1:25" ht="14.25" x14ac:dyDescent="0.2">
      <c r="A2675" s="18" t="str">
        <f t="shared" si="130"/>
        <v>Catalogo principalCSP ENTIDADES NO CUALIFICADASCFQ7TTC0LHRL-0002_NCLF</v>
      </c>
      <c r="B2675" s="18" t="str">
        <f t="shared" si="131"/>
        <v>CFQ7TTC0LHRL-0002_NCLFCSP ENTIDADES NO CUALIFICADAS</v>
      </c>
      <c r="C2675"/>
      <c r="D2675" t="s">
        <v>122</v>
      </c>
      <c r="E2675" t="s">
        <v>4611</v>
      </c>
      <c r="F2675" s="37" t="s">
        <v>3879</v>
      </c>
      <c r="G2675" s="18" t="s">
        <v>122</v>
      </c>
      <c r="H2675" s="18" t="s">
        <v>125</v>
      </c>
      <c r="I2675" s="37" t="s">
        <v>75</v>
      </c>
      <c r="J2675" t="s">
        <v>4612</v>
      </c>
      <c r="K2675" t="s">
        <v>28</v>
      </c>
      <c r="L2675" t="s">
        <v>90</v>
      </c>
      <c r="M2675" t="s">
        <v>74</v>
      </c>
      <c r="N2675" s="37" t="s">
        <v>75</v>
      </c>
      <c r="O2675" s="37" t="s">
        <v>75</v>
      </c>
      <c r="P2675" s="37" t="s">
        <v>75</v>
      </c>
      <c r="Q2675" t="s">
        <v>4611</v>
      </c>
      <c r="R2675" t="s">
        <v>76</v>
      </c>
      <c r="S2675" s="42">
        <v>40</v>
      </c>
      <c r="T2675" s="37">
        <v>1</v>
      </c>
      <c r="U2675" s="83">
        <v>1</v>
      </c>
      <c r="V2675" s="45">
        <f>SUMIF(ResumenCotizacion!$C:$C,E2675,ResumenCotizacion!$P:$P)</f>
        <v>0</v>
      </c>
      <c r="W2675" s="75">
        <f>IF(H2675="USD",S2675*SolCotizacion!$J$18,S2675)</f>
        <v>165098.80000000002</v>
      </c>
      <c r="X2675" s="3">
        <f>ROUND(W2675/(1-VLOOKUP("Total porcentaje:",ResumenCotizacion!$F:$H,3,0)),2)</f>
        <v>165098.79999999999</v>
      </c>
      <c r="Y2675" s="3">
        <f t="shared" si="132"/>
        <v>0</v>
      </c>
    </row>
    <row r="2676" spans="1:25" ht="14.25" x14ac:dyDescent="0.2">
      <c r="A2676" s="18" t="str">
        <f t="shared" si="130"/>
        <v>Catalogo principalCSP ENTIDADES NO CUALIFICADASCFQ7TTC0LHQ3-0001_NCLF</v>
      </c>
      <c r="B2676" s="18" t="str">
        <f t="shared" si="131"/>
        <v>CFQ7TTC0LHQ3-0001_NCLFCSP ENTIDADES NO CUALIFICADAS</v>
      </c>
      <c r="C2676"/>
      <c r="D2676" t="s">
        <v>122</v>
      </c>
      <c r="E2676" t="s">
        <v>4613</v>
      </c>
      <c r="F2676" s="37" t="s">
        <v>3879</v>
      </c>
      <c r="G2676" s="18" t="s">
        <v>122</v>
      </c>
      <c r="H2676" s="18" t="s">
        <v>125</v>
      </c>
      <c r="I2676" s="37" t="s">
        <v>75</v>
      </c>
      <c r="J2676" t="s">
        <v>4614</v>
      </c>
      <c r="K2676" t="s">
        <v>28</v>
      </c>
      <c r="L2676" t="s">
        <v>90</v>
      </c>
      <c r="M2676" t="s">
        <v>74</v>
      </c>
      <c r="N2676" s="37" t="s">
        <v>75</v>
      </c>
      <c r="O2676" s="37" t="s">
        <v>75</v>
      </c>
      <c r="P2676" s="37" t="s">
        <v>75</v>
      </c>
      <c r="Q2676" t="s">
        <v>4613</v>
      </c>
      <c r="R2676" t="s">
        <v>76</v>
      </c>
      <c r="S2676" s="42">
        <v>2</v>
      </c>
      <c r="T2676" s="37">
        <v>1</v>
      </c>
      <c r="U2676" s="83">
        <v>1</v>
      </c>
      <c r="V2676" s="45">
        <f>SUMIF(ResumenCotizacion!$C:$C,E2676,ResumenCotizacion!$P:$P)</f>
        <v>0</v>
      </c>
      <c r="W2676" s="75">
        <f>IF(H2676="USD",S2676*SolCotizacion!$J$18,S2676)</f>
        <v>8254.94</v>
      </c>
      <c r="X2676" s="3">
        <f>ROUND(W2676/(1-VLOOKUP("Total porcentaje:",ResumenCotizacion!$F:$H,3,0)),2)</f>
        <v>8254.94</v>
      </c>
      <c r="Y2676" s="3">
        <f t="shared" si="132"/>
        <v>0</v>
      </c>
    </row>
    <row r="2677" spans="1:25" ht="14.25" x14ac:dyDescent="0.2">
      <c r="A2677" s="18" t="str">
        <f t="shared" si="130"/>
        <v>Catalogo principalCSP ENTIDADES NO CUALIFICADASCFQ7TTC0HBSL-0001_NCLF</v>
      </c>
      <c r="B2677" s="18" t="str">
        <f t="shared" si="131"/>
        <v>CFQ7TTC0HBSL-0001_NCLFCSP ENTIDADES NO CUALIFICADAS</v>
      </c>
      <c r="C2677"/>
      <c r="D2677" t="s">
        <v>122</v>
      </c>
      <c r="E2677" t="s">
        <v>4615</v>
      </c>
      <c r="F2677" s="37" t="s">
        <v>3879</v>
      </c>
      <c r="G2677" s="18" t="s">
        <v>122</v>
      </c>
      <c r="H2677" s="18" t="s">
        <v>125</v>
      </c>
      <c r="I2677" s="37" t="s">
        <v>75</v>
      </c>
      <c r="J2677" t="s">
        <v>4616</v>
      </c>
      <c r="K2677" t="s">
        <v>28</v>
      </c>
      <c r="L2677" t="s">
        <v>90</v>
      </c>
      <c r="M2677" t="s">
        <v>74</v>
      </c>
      <c r="N2677" s="37" t="s">
        <v>75</v>
      </c>
      <c r="O2677" s="37" t="s">
        <v>75</v>
      </c>
      <c r="P2677" s="37" t="s">
        <v>75</v>
      </c>
      <c r="Q2677" t="s">
        <v>4615</v>
      </c>
      <c r="R2677" t="s">
        <v>76</v>
      </c>
      <c r="S2677" s="42">
        <v>10</v>
      </c>
      <c r="T2677" s="37">
        <v>1</v>
      </c>
      <c r="U2677" s="83">
        <v>1</v>
      </c>
      <c r="V2677" s="45">
        <f>SUMIF(ResumenCotizacion!$C:$C,E2677,ResumenCotizacion!$P:$P)</f>
        <v>0</v>
      </c>
      <c r="W2677" s="75">
        <f>IF(H2677="USD",S2677*SolCotizacion!$J$18,S2677)</f>
        <v>41274.700000000004</v>
      </c>
      <c r="X2677" s="3">
        <f>ROUND(W2677/(1-VLOOKUP("Total porcentaje:",ResumenCotizacion!$F:$H,3,0)),2)</f>
        <v>41274.699999999997</v>
      </c>
      <c r="Y2677" s="3">
        <f t="shared" si="132"/>
        <v>0</v>
      </c>
    </row>
    <row r="2678" spans="1:25" ht="14.25" x14ac:dyDescent="0.2">
      <c r="A2678" s="18" t="str">
        <f t="shared" si="130"/>
        <v>Catalogo principalCSP ENTIDADES NO CUALIFICADASCFQ7TTC0LHXR-0001_NCLF</v>
      </c>
      <c r="B2678" s="18" t="str">
        <f t="shared" si="131"/>
        <v>CFQ7TTC0LHXR-0001_NCLFCSP ENTIDADES NO CUALIFICADAS</v>
      </c>
      <c r="C2678"/>
      <c r="D2678" t="s">
        <v>122</v>
      </c>
      <c r="E2678" t="s">
        <v>4617</v>
      </c>
      <c r="F2678" s="37" t="s">
        <v>3879</v>
      </c>
      <c r="G2678" s="18" t="s">
        <v>122</v>
      </c>
      <c r="H2678" s="18" t="s">
        <v>125</v>
      </c>
      <c r="I2678" s="37" t="s">
        <v>75</v>
      </c>
      <c r="J2678" t="s">
        <v>4618</v>
      </c>
      <c r="K2678" t="s">
        <v>28</v>
      </c>
      <c r="L2678" t="s">
        <v>90</v>
      </c>
      <c r="M2678" t="s">
        <v>74</v>
      </c>
      <c r="N2678" s="37" t="s">
        <v>75</v>
      </c>
      <c r="O2678" s="37" t="s">
        <v>75</v>
      </c>
      <c r="P2678" s="37" t="s">
        <v>75</v>
      </c>
      <c r="Q2678" t="s">
        <v>4617</v>
      </c>
      <c r="R2678" t="s">
        <v>76</v>
      </c>
      <c r="S2678" s="42">
        <v>500</v>
      </c>
      <c r="T2678" s="37">
        <v>1</v>
      </c>
      <c r="U2678" s="83">
        <v>1</v>
      </c>
      <c r="V2678" s="45">
        <f>SUMIF(ResumenCotizacion!$C:$C,E2678,ResumenCotizacion!$P:$P)</f>
        <v>0</v>
      </c>
      <c r="W2678" s="75">
        <f>IF(H2678="USD",S2678*SolCotizacion!$J$18,S2678)</f>
        <v>2063735.0000000002</v>
      </c>
      <c r="X2678" s="3">
        <f>ROUND(W2678/(1-VLOOKUP("Total porcentaje:",ResumenCotizacion!$F:$H,3,0)),2)</f>
        <v>2063735</v>
      </c>
      <c r="Y2678" s="3">
        <f t="shared" si="132"/>
        <v>0</v>
      </c>
    </row>
    <row r="2679" spans="1:25" ht="14.25" x14ac:dyDescent="0.2">
      <c r="A2679" s="18" t="str">
        <f t="shared" si="130"/>
        <v>Catalogo principalCSP ENTIDADES NO CUALIFICADASCFQ7TTC0LHWJ-0001_NCLF</v>
      </c>
      <c r="B2679" s="18" t="str">
        <f t="shared" si="131"/>
        <v>CFQ7TTC0LHWJ-0001_NCLFCSP ENTIDADES NO CUALIFICADAS</v>
      </c>
      <c r="C2679"/>
      <c r="D2679" t="s">
        <v>122</v>
      </c>
      <c r="E2679" t="s">
        <v>4619</v>
      </c>
      <c r="F2679" s="37" t="s">
        <v>3879</v>
      </c>
      <c r="G2679" s="18" t="s">
        <v>122</v>
      </c>
      <c r="H2679" s="18" t="s">
        <v>125</v>
      </c>
      <c r="I2679" s="37" t="s">
        <v>75</v>
      </c>
      <c r="J2679" t="s">
        <v>4620</v>
      </c>
      <c r="K2679" t="s">
        <v>28</v>
      </c>
      <c r="L2679" t="s">
        <v>90</v>
      </c>
      <c r="M2679" t="s">
        <v>74</v>
      </c>
      <c r="N2679" s="37" t="s">
        <v>75</v>
      </c>
      <c r="O2679" s="37" t="s">
        <v>75</v>
      </c>
      <c r="P2679" s="37" t="s">
        <v>75</v>
      </c>
      <c r="Q2679" t="s">
        <v>4619</v>
      </c>
      <c r="R2679" t="s">
        <v>76</v>
      </c>
      <c r="S2679" s="42">
        <v>100</v>
      </c>
      <c r="T2679" s="37">
        <v>1</v>
      </c>
      <c r="U2679" s="83">
        <v>1</v>
      </c>
      <c r="V2679" s="45">
        <f>SUMIF(ResumenCotizacion!$C:$C,E2679,ResumenCotizacion!$P:$P)</f>
        <v>0</v>
      </c>
      <c r="W2679" s="75">
        <f>IF(H2679="USD",S2679*SolCotizacion!$J$18,S2679)</f>
        <v>412747</v>
      </c>
      <c r="X2679" s="3">
        <f>ROUND(W2679/(1-VLOOKUP("Total porcentaje:",ResumenCotizacion!$F:$H,3,0)),2)</f>
        <v>412747</v>
      </c>
      <c r="Y2679" s="3">
        <f t="shared" si="132"/>
        <v>0</v>
      </c>
    </row>
    <row r="2680" spans="1:25" ht="14.25" x14ac:dyDescent="0.2">
      <c r="A2680" s="18" t="str">
        <f t="shared" si="130"/>
        <v>Catalogo principalCSP ENTIDADES NO CUALIFICADASCFQ7TTC0HD7P-0001_NCLF</v>
      </c>
      <c r="B2680" s="18" t="str">
        <f t="shared" si="131"/>
        <v>CFQ7TTC0HD7P-0001_NCLFCSP ENTIDADES NO CUALIFICADAS</v>
      </c>
      <c r="C2680"/>
      <c r="D2680" t="s">
        <v>122</v>
      </c>
      <c r="E2680" t="s">
        <v>4621</v>
      </c>
      <c r="F2680" s="37" t="s">
        <v>3879</v>
      </c>
      <c r="G2680" s="18" t="s">
        <v>122</v>
      </c>
      <c r="H2680" s="18" t="s">
        <v>125</v>
      </c>
      <c r="I2680" s="37" t="s">
        <v>75</v>
      </c>
      <c r="J2680" t="s">
        <v>4622</v>
      </c>
      <c r="K2680" t="s">
        <v>28</v>
      </c>
      <c r="L2680" t="s">
        <v>90</v>
      </c>
      <c r="M2680" t="s">
        <v>74</v>
      </c>
      <c r="N2680" s="37" t="s">
        <v>75</v>
      </c>
      <c r="O2680" s="37" t="s">
        <v>75</v>
      </c>
      <c r="P2680" s="37" t="s">
        <v>75</v>
      </c>
      <c r="Q2680" t="s">
        <v>4621</v>
      </c>
      <c r="R2680" t="s">
        <v>76</v>
      </c>
      <c r="S2680" s="42">
        <v>500</v>
      </c>
      <c r="T2680" s="37">
        <v>1</v>
      </c>
      <c r="U2680" s="83">
        <v>1</v>
      </c>
      <c r="V2680" s="45">
        <f>SUMIF(ResumenCotizacion!$C:$C,E2680,ResumenCotizacion!$P:$P)</f>
        <v>0</v>
      </c>
      <c r="W2680" s="75">
        <f>IF(H2680="USD",S2680*SolCotizacion!$J$18,S2680)</f>
        <v>2063735.0000000002</v>
      </c>
      <c r="X2680" s="3">
        <f>ROUND(W2680/(1-VLOOKUP("Total porcentaje:",ResumenCotizacion!$F:$H,3,0)),2)</f>
        <v>2063735</v>
      </c>
      <c r="Y2680" s="3">
        <f t="shared" si="132"/>
        <v>0</v>
      </c>
    </row>
    <row r="2681" spans="1:25" ht="14.25" x14ac:dyDescent="0.2">
      <c r="A2681" s="18" t="str">
        <f t="shared" si="130"/>
        <v>Catalogo principalCSP ENTIDADES NO CUALIFICADASCFQ7TTC0HD3R-0001_NCLF</v>
      </c>
      <c r="B2681" s="18" t="str">
        <f t="shared" si="131"/>
        <v>CFQ7TTC0HD3R-0001_NCLFCSP ENTIDADES NO CUALIFICADAS</v>
      </c>
      <c r="C2681"/>
      <c r="D2681" t="s">
        <v>122</v>
      </c>
      <c r="E2681" t="s">
        <v>4623</v>
      </c>
      <c r="F2681" s="37" t="s">
        <v>3879</v>
      </c>
      <c r="G2681" s="18" t="s">
        <v>122</v>
      </c>
      <c r="H2681" s="18" t="s">
        <v>125</v>
      </c>
      <c r="I2681" s="37" t="s">
        <v>75</v>
      </c>
      <c r="J2681" t="s">
        <v>4624</v>
      </c>
      <c r="K2681" t="s">
        <v>28</v>
      </c>
      <c r="L2681" t="s">
        <v>90</v>
      </c>
      <c r="M2681" t="s">
        <v>74</v>
      </c>
      <c r="N2681" s="37" t="s">
        <v>75</v>
      </c>
      <c r="O2681" s="37" t="s">
        <v>75</v>
      </c>
      <c r="P2681" s="37" t="s">
        <v>75</v>
      </c>
      <c r="Q2681" t="s">
        <v>4623</v>
      </c>
      <c r="R2681" t="s">
        <v>76</v>
      </c>
      <c r="S2681" s="42">
        <v>10</v>
      </c>
      <c r="T2681" s="37">
        <v>1</v>
      </c>
      <c r="U2681" s="83">
        <v>1</v>
      </c>
      <c r="V2681" s="45">
        <f>SUMIF(ResumenCotizacion!$C:$C,E2681,ResumenCotizacion!$P:$P)</f>
        <v>0</v>
      </c>
      <c r="W2681" s="75">
        <f>IF(H2681="USD",S2681*SolCotizacion!$J$18,S2681)</f>
        <v>41274.700000000004</v>
      </c>
      <c r="X2681" s="3">
        <f>ROUND(W2681/(1-VLOOKUP("Total porcentaje:",ResumenCotizacion!$F:$H,3,0)),2)</f>
        <v>41274.699999999997</v>
      </c>
      <c r="Y2681" s="3">
        <f t="shared" si="132"/>
        <v>0</v>
      </c>
    </row>
    <row r="2682" spans="1:25" ht="14.25" x14ac:dyDescent="0.2">
      <c r="A2682" s="18" t="str">
        <f t="shared" si="130"/>
        <v>Catalogo principalCSP ENTIDADES NO CUALIFICADASCFQ7TTC0HD3R-0003_NCLF</v>
      </c>
      <c r="B2682" s="18" t="str">
        <f t="shared" si="131"/>
        <v>CFQ7TTC0HD3R-0003_NCLFCSP ENTIDADES NO CUALIFICADAS</v>
      </c>
      <c r="C2682"/>
      <c r="D2682" t="s">
        <v>122</v>
      </c>
      <c r="E2682" t="s">
        <v>4625</v>
      </c>
      <c r="F2682" s="37" t="s">
        <v>3879</v>
      </c>
      <c r="G2682" s="18" t="s">
        <v>122</v>
      </c>
      <c r="H2682" s="18" t="s">
        <v>125</v>
      </c>
      <c r="I2682" s="37" t="s">
        <v>75</v>
      </c>
      <c r="J2682" t="s">
        <v>4626</v>
      </c>
      <c r="K2682" t="s">
        <v>28</v>
      </c>
      <c r="L2682" t="s">
        <v>90</v>
      </c>
      <c r="M2682" t="s">
        <v>74</v>
      </c>
      <c r="N2682" s="37" t="s">
        <v>75</v>
      </c>
      <c r="O2682" s="37" t="s">
        <v>75</v>
      </c>
      <c r="P2682" s="37" t="s">
        <v>75</v>
      </c>
      <c r="Q2682" t="s">
        <v>4625</v>
      </c>
      <c r="R2682" t="s">
        <v>76</v>
      </c>
      <c r="S2682" s="42">
        <v>5</v>
      </c>
      <c r="T2682" s="37">
        <v>1</v>
      </c>
      <c r="U2682" s="83">
        <v>1</v>
      </c>
      <c r="V2682" s="45">
        <f>SUMIF(ResumenCotizacion!$C:$C,E2682,ResumenCotizacion!$P:$P)</f>
        <v>0</v>
      </c>
      <c r="W2682" s="75">
        <f>IF(H2682="USD",S2682*SolCotizacion!$J$18,S2682)</f>
        <v>20637.350000000002</v>
      </c>
      <c r="X2682" s="3">
        <f>ROUND(W2682/(1-VLOOKUP("Total porcentaje:",ResumenCotizacion!$F:$H,3,0)),2)</f>
        <v>20637.349999999999</v>
      </c>
      <c r="Y2682" s="3">
        <f t="shared" si="132"/>
        <v>0</v>
      </c>
    </row>
    <row r="2683" spans="1:25" ht="14.25" x14ac:dyDescent="0.2">
      <c r="A2683" s="18" t="str">
        <f t="shared" si="130"/>
        <v>Catalogo principalCSP ENTIDADES NO CUALIFICADASCFQ7TTC0HD3R-0002_NCLF</v>
      </c>
      <c r="B2683" s="18" t="str">
        <f t="shared" si="131"/>
        <v>CFQ7TTC0HD3R-0002_NCLFCSP ENTIDADES NO CUALIFICADAS</v>
      </c>
      <c r="C2683"/>
      <c r="D2683" t="s">
        <v>122</v>
      </c>
      <c r="E2683" t="s">
        <v>4627</v>
      </c>
      <c r="F2683" s="37" t="s">
        <v>3879</v>
      </c>
      <c r="G2683" s="18" t="s">
        <v>122</v>
      </c>
      <c r="H2683" s="18" t="s">
        <v>125</v>
      </c>
      <c r="I2683" s="37" t="s">
        <v>75</v>
      </c>
      <c r="J2683" t="s">
        <v>4628</v>
      </c>
      <c r="K2683" t="s">
        <v>28</v>
      </c>
      <c r="L2683" t="s">
        <v>90</v>
      </c>
      <c r="M2683" t="s">
        <v>74</v>
      </c>
      <c r="N2683" s="37" t="s">
        <v>75</v>
      </c>
      <c r="O2683" s="37" t="s">
        <v>75</v>
      </c>
      <c r="P2683" s="37" t="s">
        <v>75</v>
      </c>
      <c r="Q2683" t="s">
        <v>4627</v>
      </c>
      <c r="R2683" t="s">
        <v>76</v>
      </c>
      <c r="S2683" s="42">
        <v>500</v>
      </c>
      <c r="T2683" s="37">
        <v>1</v>
      </c>
      <c r="U2683" s="83">
        <v>1</v>
      </c>
      <c r="V2683" s="45">
        <f>SUMIF(ResumenCotizacion!$C:$C,E2683,ResumenCotizacion!$P:$P)</f>
        <v>0</v>
      </c>
      <c r="W2683" s="75">
        <f>IF(H2683="USD",S2683*SolCotizacion!$J$18,S2683)</f>
        <v>2063735.0000000002</v>
      </c>
      <c r="X2683" s="3">
        <f>ROUND(W2683/(1-VLOOKUP("Total porcentaje:",ResumenCotizacion!$F:$H,3,0)),2)</f>
        <v>2063735</v>
      </c>
      <c r="Y2683" s="3">
        <f t="shared" si="132"/>
        <v>0</v>
      </c>
    </row>
    <row r="2684" spans="1:25" ht="14.25" x14ac:dyDescent="0.2">
      <c r="A2684" s="18" t="str">
        <f t="shared" si="130"/>
        <v>Catalogo principalCSP ENTIDADES NO CUALIFICADASCFQ7TTC0LH3F-0002_NCLF</v>
      </c>
      <c r="B2684" s="18" t="str">
        <f t="shared" si="131"/>
        <v>CFQ7TTC0LH3F-0002_NCLFCSP ENTIDADES NO CUALIFICADAS</v>
      </c>
      <c r="C2684"/>
      <c r="D2684" t="s">
        <v>122</v>
      </c>
      <c r="E2684" t="s">
        <v>4629</v>
      </c>
      <c r="F2684" s="37" t="s">
        <v>3879</v>
      </c>
      <c r="G2684" s="18" t="s">
        <v>122</v>
      </c>
      <c r="H2684" s="18" t="s">
        <v>125</v>
      </c>
      <c r="I2684" s="37" t="s">
        <v>75</v>
      </c>
      <c r="J2684" t="s">
        <v>4630</v>
      </c>
      <c r="K2684" t="s">
        <v>28</v>
      </c>
      <c r="L2684" t="s">
        <v>90</v>
      </c>
      <c r="M2684" t="s">
        <v>74</v>
      </c>
      <c r="N2684" s="37" t="s">
        <v>75</v>
      </c>
      <c r="O2684" s="37" t="s">
        <v>75</v>
      </c>
      <c r="P2684" s="37" t="s">
        <v>75</v>
      </c>
      <c r="Q2684" t="s">
        <v>4629</v>
      </c>
      <c r="R2684" t="s">
        <v>76</v>
      </c>
      <c r="S2684" s="42">
        <v>40</v>
      </c>
      <c r="T2684" s="37">
        <v>1</v>
      </c>
      <c r="U2684" s="83">
        <v>1</v>
      </c>
      <c r="V2684" s="45">
        <f>SUMIF(ResumenCotizacion!$C:$C,E2684,ResumenCotizacion!$P:$P)</f>
        <v>0</v>
      </c>
      <c r="W2684" s="75">
        <f>IF(H2684="USD",S2684*SolCotizacion!$J$18,S2684)</f>
        <v>165098.80000000002</v>
      </c>
      <c r="X2684" s="3">
        <f>ROUND(W2684/(1-VLOOKUP("Total porcentaje:",ResumenCotizacion!$F:$H,3,0)),2)</f>
        <v>165098.79999999999</v>
      </c>
      <c r="Y2684" s="3">
        <f t="shared" si="132"/>
        <v>0</v>
      </c>
    </row>
    <row r="2685" spans="1:25" ht="14.25" x14ac:dyDescent="0.2">
      <c r="A2685" s="18" t="str">
        <f t="shared" si="130"/>
        <v>Catalogo principalCSP ENTIDADES NO CUALIFICADASCFQ7TTC0LH34-0001_NCLF</v>
      </c>
      <c r="B2685" s="18" t="str">
        <f t="shared" si="131"/>
        <v>CFQ7TTC0LH34-0001_NCLFCSP ENTIDADES NO CUALIFICADAS</v>
      </c>
      <c r="C2685"/>
      <c r="D2685" t="s">
        <v>122</v>
      </c>
      <c r="E2685" t="s">
        <v>4631</v>
      </c>
      <c r="F2685" s="37" t="s">
        <v>3879</v>
      </c>
      <c r="G2685" s="18" t="s">
        <v>122</v>
      </c>
      <c r="H2685" s="18" t="s">
        <v>125</v>
      </c>
      <c r="I2685" s="37" t="s">
        <v>75</v>
      </c>
      <c r="J2685" t="s">
        <v>4632</v>
      </c>
      <c r="K2685" t="s">
        <v>28</v>
      </c>
      <c r="L2685" t="s">
        <v>90</v>
      </c>
      <c r="M2685" t="s">
        <v>74</v>
      </c>
      <c r="N2685" s="37" t="s">
        <v>75</v>
      </c>
      <c r="O2685" s="37" t="s">
        <v>75</v>
      </c>
      <c r="P2685" s="37" t="s">
        <v>75</v>
      </c>
      <c r="Q2685" t="s">
        <v>4631</v>
      </c>
      <c r="R2685" t="s">
        <v>76</v>
      </c>
      <c r="S2685" s="42">
        <v>70</v>
      </c>
      <c r="T2685" s="37">
        <v>1</v>
      </c>
      <c r="U2685" s="83">
        <v>1</v>
      </c>
      <c r="V2685" s="45">
        <f>SUMIF(ResumenCotizacion!$C:$C,E2685,ResumenCotizacion!$P:$P)</f>
        <v>0</v>
      </c>
      <c r="W2685" s="75">
        <f>IF(H2685="USD",S2685*SolCotizacion!$J$18,S2685)</f>
        <v>288922.90000000002</v>
      </c>
      <c r="X2685" s="3">
        <f>ROUND(W2685/(1-VLOOKUP("Total porcentaje:",ResumenCotizacion!$F:$H,3,0)),2)</f>
        <v>288922.90000000002</v>
      </c>
      <c r="Y2685" s="3">
        <f t="shared" si="132"/>
        <v>0</v>
      </c>
    </row>
    <row r="2686" spans="1:25" ht="14.25" x14ac:dyDescent="0.2">
      <c r="A2686" s="18" t="str">
        <f t="shared" si="130"/>
        <v>Catalogo principalCSP ENTIDADES NO CUALIFICADASCFQ7TTC0LH33-0001_NCLF</v>
      </c>
      <c r="B2686" s="18" t="str">
        <f t="shared" si="131"/>
        <v>CFQ7TTC0LH33-0001_NCLFCSP ENTIDADES NO CUALIFICADAS</v>
      </c>
      <c r="C2686"/>
      <c r="D2686" t="s">
        <v>122</v>
      </c>
      <c r="E2686" t="s">
        <v>4633</v>
      </c>
      <c r="F2686" s="37" t="s">
        <v>3879</v>
      </c>
      <c r="G2686" s="18" t="s">
        <v>122</v>
      </c>
      <c r="H2686" s="18" t="s">
        <v>125</v>
      </c>
      <c r="I2686" s="37" t="s">
        <v>75</v>
      </c>
      <c r="J2686" t="s">
        <v>4634</v>
      </c>
      <c r="K2686" t="s">
        <v>28</v>
      </c>
      <c r="L2686" t="s">
        <v>90</v>
      </c>
      <c r="M2686" t="s">
        <v>74</v>
      </c>
      <c r="N2686" s="37" t="s">
        <v>75</v>
      </c>
      <c r="O2686" s="37" t="s">
        <v>75</v>
      </c>
      <c r="P2686" s="37" t="s">
        <v>75</v>
      </c>
      <c r="Q2686" t="s">
        <v>4633</v>
      </c>
      <c r="R2686" t="s">
        <v>76</v>
      </c>
      <c r="S2686" s="42">
        <v>0</v>
      </c>
      <c r="T2686" s="37">
        <v>1</v>
      </c>
      <c r="U2686" s="83">
        <v>1</v>
      </c>
      <c r="V2686" s="45">
        <f>SUMIF(ResumenCotizacion!$C:$C,E2686,ResumenCotizacion!$P:$P)</f>
        <v>0</v>
      </c>
      <c r="W2686" s="75">
        <f>IF(H2686="USD",S2686*SolCotizacion!$J$18,S2686)</f>
        <v>0</v>
      </c>
      <c r="X2686" s="3">
        <f>ROUND(W2686/(1-VLOOKUP("Total porcentaje:",ResumenCotizacion!$F:$H,3,0)),2)</f>
        <v>0</v>
      </c>
      <c r="Y2686" s="3">
        <f t="shared" si="132"/>
        <v>0</v>
      </c>
    </row>
    <row r="2687" spans="1:25" ht="14.25" x14ac:dyDescent="0.2">
      <c r="A2687" s="18" t="str">
        <f t="shared" si="130"/>
        <v>Catalogo principalCSP ENTIDADES NO CUALIFICADASCFQ7TTC0LH38-0001_NCLF</v>
      </c>
      <c r="B2687" s="18" t="str">
        <f t="shared" si="131"/>
        <v>CFQ7TTC0LH38-0001_NCLFCSP ENTIDADES NO CUALIFICADAS</v>
      </c>
      <c r="C2687"/>
      <c r="D2687" t="s">
        <v>122</v>
      </c>
      <c r="E2687" t="s">
        <v>4635</v>
      </c>
      <c r="F2687" s="37" t="s">
        <v>3879</v>
      </c>
      <c r="G2687" s="18" t="s">
        <v>122</v>
      </c>
      <c r="H2687" s="18" t="s">
        <v>125</v>
      </c>
      <c r="I2687" s="37" t="s">
        <v>75</v>
      </c>
      <c r="J2687" t="s">
        <v>4636</v>
      </c>
      <c r="K2687" t="s">
        <v>28</v>
      </c>
      <c r="L2687" t="s">
        <v>90</v>
      </c>
      <c r="M2687" t="s">
        <v>74</v>
      </c>
      <c r="N2687" s="37" t="s">
        <v>75</v>
      </c>
      <c r="O2687" s="37" t="s">
        <v>75</v>
      </c>
      <c r="P2687" s="37" t="s">
        <v>75</v>
      </c>
      <c r="Q2687" t="s">
        <v>4635</v>
      </c>
      <c r="R2687" t="s">
        <v>76</v>
      </c>
      <c r="S2687" s="42">
        <v>100</v>
      </c>
      <c r="T2687" s="37">
        <v>1</v>
      </c>
      <c r="U2687" s="83">
        <v>1</v>
      </c>
      <c r="V2687" s="45">
        <f>SUMIF(ResumenCotizacion!$C:$C,E2687,ResumenCotizacion!$P:$P)</f>
        <v>0</v>
      </c>
      <c r="W2687" s="75">
        <f>IF(H2687="USD",S2687*SolCotizacion!$J$18,S2687)</f>
        <v>412747</v>
      </c>
      <c r="X2687" s="3">
        <f>ROUND(W2687/(1-VLOOKUP("Total porcentaje:",ResumenCotizacion!$F:$H,3,0)),2)</f>
        <v>412747</v>
      </c>
      <c r="Y2687" s="3">
        <f t="shared" si="132"/>
        <v>0</v>
      </c>
    </row>
    <row r="2688" spans="1:25" ht="14.25" x14ac:dyDescent="0.2">
      <c r="A2688" s="18" t="str">
        <f t="shared" si="130"/>
        <v>Catalogo principalCSP ENTIDADES NO CUALIFICADASCFQ7TTC0LH39-0002_NCLF</v>
      </c>
      <c r="B2688" s="18" t="str">
        <f t="shared" si="131"/>
        <v>CFQ7TTC0LH39-0002_NCLFCSP ENTIDADES NO CUALIFICADAS</v>
      </c>
      <c r="C2688"/>
      <c r="D2688" t="s">
        <v>122</v>
      </c>
      <c r="E2688" t="s">
        <v>4637</v>
      </c>
      <c r="F2688" s="37" t="s">
        <v>3879</v>
      </c>
      <c r="G2688" s="18" t="s">
        <v>122</v>
      </c>
      <c r="H2688" s="18" t="s">
        <v>125</v>
      </c>
      <c r="I2688" s="37" t="s">
        <v>75</v>
      </c>
      <c r="J2688" t="s">
        <v>4638</v>
      </c>
      <c r="K2688" t="s">
        <v>28</v>
      </c>
      <c r="L2688" t="s">
        <v>90</v>
      </c>
      <c r="M2688" t="s">
        <v>74</v>
      </c>
      <c r="N2688" s="37" t="s">
        <v>75</v>
      </c>
      <c r="O2688" s="37" t="s">
        <v>75</v>
      </c>
      <c r="P2688" s="37" t="s">
        <v>75</v>
      </c>
      <c r="Q2688" t="s">
        <v>4637</v>
      </c>
      <c r="R2688" t="s">
        <v>76</v>
      </c>
      <c r="S2688" s="42">
        <v>8</v>
      </c>
      <c r="T2688" s="37">
        <v>1</v>
      </c>
      <c r="U2688" s="83">
        <v>1</v>
      </c>
      <c r="V2688" s="45">
        <f>SUMIF(ResumenCotizacion!$C:$C,E2688,ResumenCotizacion!$P:$P)</f>
        <v>0</v>
      </c>
      <c r="W2688" s="75">
        <f>IF(H2688="USD",S2688*SolCotizacion!$J$18,S2688)</f>
        <v>33019.760000000002</v>
      </c>
      <c r="X2688" s="3">
        <f>ROUND(W2688/(1-VLOOKUP("Total porcentaje:",ResumenCotizacion!$F:$H,3,0)),2)</f>
        <v>33019.760000000002</v>
      </c>
      <c r="Y2688" s="3">
        <f t="shared" si="132"/>
        <v>0</v>
      </c>
    </row>
    <row r="2689" spans="1:25" ht="14.25" x14ac:dyDescent="0.2">
      <c r="A2689" s="18" t="str">
        <f t="shared" si="130"/>
        <v>Catalogo principalCSP ENTIDADES NO CUALIFICADASCFQ7TTC0LH2Z-0002_NCLF</v>
      </c>
      <c r="B2689" s="18" t="str">
        <f t="shared" si="131"/>
        <v>CFQ7TTC0LH2Z-0002_NCLFCSP ENTIDADES NO CUALIFICADAS</v>
      </c>
      <c r="C2689"/>
      <c r="D2689" t="s">
        <v>122</v>
      </c>
      <c r="E2689" t="s">
        <v>4639</v>
      </c>
      <c r="F2689" s="37" t="s">
        <v>3879</v>
      </c>
      <c r="G2689" s="18" t="s">
        <v>122</v>
      </c>
      <c r="H2689" s="18" t="s">
        <v>125</v>
      </c>
      <c r="I2689" s="37" t="s">
        <v>75</v>
      </c>
      <c r="J2689" t="s">
        <v>4640</v>
      </c>
      <c r="K2689" t="s">
        <v>28</v>
      </c>
      <c r="L2689" t="s">
        <v>90</v>
      </c>
      <c r="M2689" t="s">
        <v>74</v>
      </c>
      <c r="N2689" s="37" t="s">
        <v>75</v>
      </c>
      <c r="O2689" s="37" t="s">
        <v>75</v>
      </c>
      <c r="P2689" s="37" t="s">
        <v>75</v>
      </c>
      <c r="Q2689" t="s">
        <v>4639</v>
      </c>
      <c r="R2689" t="s">
        <v>76</v>
      </c>
      <c r="S2689" s="42">
        <v>180</v>
      </c>
      <c r="T2689" s="37">
        <v>1</v>
      </c>
      <c r="U2689" s="83">
        <v>1</v>
      </c>
      <c r="V2689" s="45">
        <f>SUMIF(ResumenCotizacion!$C:$C,E2689,ResumenCotizacion!$P:$P)</f>
        <v>0</v>
      </c>
      <c r="W2689" s="75">
        <f>IF(H2689="USD",S2689*SolCotizacion!$J$18,S2689)</f>
        <v>742944.60000000009</v>
      </c>
      <c r="X2689" s="3">
        <f>ROUND(W2689/(1-VLOOKUP("Total porcentaje:",ResumenCotizacion!$F:$H,3,0)),2)</f>
        <v>742944.6</v>
      </c>
      <c r="Y2689" s="3">
        <f t="shared" si="132"/>
        <v>0</v>
      </c>
    </row>
    <row r="2690" spans="1:25" ht="14.25" x14ac:dyDescent="0.2">
      <c r="A2690" s="18" t="str">
        <f t="shared" ref="A2690:A2753" si="133">D2690&amp;F2690&amp;E2690</f>
        <v>Catalogo principalCSP ENTIDADES NO CUALIFICADASCFQ7TTC0LH2Z-0001_NCLF</v>
      </c>
      <c r="B2690" s="18" t="str">
        <f t="shared" ref="B2690:B2753" si="134">E2690&amp;F2690</f>
        <v>CFQ7TTC0LH2Z-0001_NCLFCSP ENTIDADES NO CUALIFICADAS</v>
      </c>
      <c r="C2690"/>
      <c r="D2690" t="s">
        <v>122</v>
      </c>
      <c r="E2690" t="s">
        <v>4641</v>
      </c>
      <c r="F2690" s="37" t="s">
        <v>3879</v>
      </c>
      <c r="G2690" s="18" t="s">
        <v>122</v>
      </c>
      <c r="H2690" s="18" t="s">
        <v>125</v>
      </c>
      <c r="I2690" s="37" t="s">
        <v>75</v>
      </c>
      <c r="J2690" t="s">
        <v>4642</v>
      </c>
      <c r="K2690" t="s">
        <v>28</v>
      </c>
      <c r="L2690" t="s">
        <v>90</v>
      </c>
      <c r="M2690" t="s">
        <v>74</v>
      </c>
      <c r="N2690" s="37" t="s">
        <v>75</v>
      </c>
      <c r="O2690" s="37" t="s">
        <v>75</v>
      </c>
      <c r="P2690" s="37" t="s">
        <v>75</v>
      </c>
      <c r="Q2690" t="s">
        <v>4641</v>
      </c>
      <c r="R2690" t="s">
        <v>76</v>
      </c>
      <c r="S2690" s="42">
        <v>30</v>
      </c>
      <c r="T2690" s="37">
        <v>1</v>
      </c>
      <c r="U2690" s="83">
        <v>1</v>
      </c>
      <c r="V2690" s="45">
        <f>SUMIF(ResumenCotizacion!$C:$C,E2690,ResumenCotizacion!$P:$P)</f>
        <v>0</v>
      </c>
      <c r="W2690" s="75">
        <f>IF(H2690="USD",S2690*SolCotizacion!$J$18,S2690)</f>
        <v>123824.1</v>
      </c>
      <c r="X2690" s="3">
        <f>ROUND(W2690/(1-VLOOKUP("Total porcentaje:",ResumenCotizacion!$F:$H,3,0)),2)</f>
        <v>123824.1</v>
      </c>
      <c r="Y2690" s="3">
        <f t="shared" si="132"/>
        <v>0</v>
      </c>
    </row>
    <row r="2691" spans="1:25" ht="14.25" x14ac:dyDescent="0.2">
      <c r="A2691" s="18" t="str">
        <f t="shared" si="133"/>
        <v>Catalogo principalCSP ENTIDADES NO CUALIFICADASCFQ7TTC0HM0T-0012_NCLF</v>
      </c>
      <c r="B2691" s="18" t="str">
        <f t="shared" si="134"/>
        <v>CFQ7TTC0HM0T-0012_NCLFCSP ENTIDADES NO CUALIFICADAS</v>
      </c>
      <c r="C2691"/>
      <c r="D2691" t="s">
        <v>122</v>
      </c>
      <c r="E2691" t="s">
        <v>4643</v>
      </c>
      <c r="F2691" s="37" t="s">
        <v>3879</v>
      </c>
      <c r="G2691" s="18" t="s">
        <v>122</v>
      </c>
      <c r="H2691" s="18" t="s">
        <v>125</v>
      </c>
      <c r="I2691" s="37" t="s">
        <v>75</v>
      </c>
      <c r="J2691" t="s">
        <v>4644</v>
      </c>
      <c r="K2691" t="s">
        <v>28</v>
      </c>
      <c r="L2691" t="s">
        <v>90</v>
      </c>
      <c r="M2691" t="s">
        <v>74</v>
      </c>
      <c r="N2691" s="37" t="s">
        <v>75</v>
      </c>
      <c r="O2691" s="37" t="s">
        <v>75</v>
      </c>
      <c r="P2691" s="37" t="s">
        <v>75</v>
      </c>
      <c r="Q2691" t="s">
        <v>4643</v>
      </c>
      <c r="R2691" t="s">
        <v>76</v>
      </c>
      <c r="S2691" s="42">
        <v>500</v>
      </c>
      <c r="T2691" s="37">
        <v>1</v>
      </c>
      <c r="U2691" s="83">
        <v>1</v>
      </c>
      <c r="V2691" s="45">
        <f>SUMIF(ResumenCotizacion!$C:$C,E2691,ResumenCotizacion!$P:$P)</f>
        <v>0</v>
      </c>
      <c r="W2691" s="75">
        <f>IF(H2691="USD",S2691*SolCotizacion!$J$18,S2691)</f>
        <v>2063735.0000000002</v>
      </c>
      <c r="X2691" s="3">
        <f>ROUND(W2691/(1-VLOOKUP("Total porcentaje:",ResumenCotizacion!$F:$H,3,0)),2)</f>
        <v>2063735</v>
      </c>
      <c r="Y2691" s="3">
        <f t="shared" ref="Y2691:Y2754" si="135">V2691*X2691</f>
        <v>0</v>
      </c>
    </row>
    <row r="2692" spans="1:25" ht="14.25" x14ac:dyDescent="0.2">
      <c r="A2692" s="18" t="str">
        <f t="shared" si="133"/>
        <v>Catalogo principalCSP ENTIDADES NO CUALIFICADASCFQ7TTC0HM0T-0011_NCLF</v>
      </c>
      <c r="B2692" s="18" t="str">
        <f t="shared" si="134"/>
        <v>CFQ7TTC0HM0T-0011_NCLFCSP ENTIDADES NO CUALIFICADAS</v>
      </c>
      <c r="C2692"/>
      <c r="D2692" t="s">
        <v>122</v>
      </c>
      <c r="E2692" t="s">
        <v>4645</v>
      </c>
      <c r="F2692" s="37" t="s">
        <v>3879</v>
      </c>
      <c r="G2692" s="18" t="s">
        <v>122</v>
      </c>
      <c r="H2692" s="18" t="s">
        <v>125</v>
      </c>
      <c r="I2692" s="37" t="s">
        <v>75</v>
      </c>
      <c r="J2692" t="s">
        <v>4646</v>
      </c>
      <c r="K2692" t="s">
        <v>28</v>
      </c>
      <c r="L2692" t="s">
        <v>90</v>
      </c>
      <c r="M2692" t="s">
        <v>74</v>
      </c>
      <c r="N2692" s="37" t="s">
        <v>75</v>
      </c>
      <c r="O2692" s="37" t="s">
        <v>75</v>
      </c>
      <c r="P2692" s="37" t="s">
        <v>75</v>
      </c>
      <c r="Q2692" t="s">
        <v>4645</v>
      </c>
      <c r="R2692" t="s">
        <v>76</v>
      </c>
      <c r="S2692" s="42">
        <v>4000</v>
      </c>
      <c r="T2692" s="37">
        <v>1</v>
      </c>
      <c r="U2692" s="83">
        <v>1</v>
      </c>
      <c r="V2692" s="45">
        <f>SUMIF(ResumenCotizacion!$C:$C,E2692,ResumenCotizacion!$P:$P)</f>
        <v>0</v>
      </c>
      <c r="W2692" s="75">
        <f>IF(H2692="USD",S2692*SolCotizacion!$J$18,S2692)</f>
        <v>16509880.000000002</v>
      </c>
      <c r="X2692" s="3">
        <f>ROUND(W2692/(1-VLOOKUP("Total porcentaje:",ResumenCotizacion!$F:$H,3,0)),2)</f>
        <v>16509880</v>
      </c>
      <c r="Y2692" s="3">
        <f t="shared" si="135"/>
        <v>0</v>
      </c>
    </row>
    <row r="2693" spans="1:25" ht="14.25" x14ac:dyDescent="0.2">
      <c r="A2693" s="18" t="str">
        <f t="shared" si="133"/>
        <v>Catalogo principalCSP ENTIDADES NO CUALIFICADASCFQ7TTC0HM0T-0010_NCLF</v>
      </c>
      <c r="B2693" s="18" t="str">
        <f t="shared" si="134"/>
        <v>CFQ7TTC0HM0T-0010_NCLFCSP ENTIDADES NO CUALIFICADAS</v>
      </c>
      <c r="C2693"/>
      <c r="D2693" t="s">
        <v>122</v>
      </c>
      <c r="E2693" t="s">
        <v>4647</v>
      </c>
      <c r="F2693" s="37" t="s">
        <v>3879</v>
      </c>
      <c r="G2693" s="18" t="s">
        <v>122</v>
      </c>
      <c r="H2693" s="18" t="s">
        <v>125</v>
      </c>
      <c r="I2693" s="37" t="s">
        <v>75</v>
      </c>
      <c r="J2693" t="s">
        <v>4648</v>
      </c>
      <c r="K2693" t="s">
        <v>28</v>
      </c>
      <c r="L2693" t="s">
        <v>90</v>
      </c>
      <c r="M2693" t="s">
        <v>74</v>
      </c>
      <c r="N2693" s="37" t="s">
        <v>75</v>
      </c>
      <c r="O2693" s="37" t="s">
        <v>75</v>
      </c>
      <c r="P2693" s="37" t="s">
        <v>75</v>
      </c>
      <c r="Q2693" t="s">
        <v>4647</v>
      </c>
      <c r="R2693" t="s">
        <v>76</v>
      </c>
      <c r="S2693" s="42">
        <v>500</v>
      </c>
      <c r="T2693" s="37">
        <v>1</v>
      </c>
      <c r="U2693" s="83">
        <v>1</v>
      </c>
      <c r="V2693" s="45">
        <f>SUMIF(ResumenCotizacion!$C:$C,E2693,ResumenCotizacion!$P:$P)</f>
        <v>0</v>
      </c>
      <c r="W2693" s="75">
        <f>IF(H2693="USD",S2693*SolCotizacion!$J$18,S2693)</f>
        <v>2063735.0000000002</v>
      </c>
      <c r="X2693" s="3">
        <f>ROUND(W2693/(1-VLOOKUP("Total porcentaje:",ResumenCotizacion!$F:$H,3,0)),2)</f>
        <v>2063735</v>
      </c>
      <c r="Y2693" s="3">
        <f t="shared" si="135"/>
        <v>0</v>
      </c>
    </row>
    <row r="2694" spans="1:25" ht="14.25" x14ac:dyDescent="0.2">
      <c r="A2694" s="18" t="str">
        <f t="shared" si="133"/>
        <v>Catalogo principalCSP ENTIDADES NO CUALIFICADASCFQ7TTC0HM0T-000Z_NCLF</v>
      </c>
      <c r="B2694" s="18" t="str">
        <f t="shared" si="134"/>
        <v>CFQ7TTC0HM0T-000Z_NCLFCSP ENTIDADES NO CUALIFICADAS</v>
      </c>
      <c r="C2694"/>
      <c r="D2694" t="s">
        <v>122</v>
      </c>
      <c r="E2694" t="s">
        <v>4649</v>
      </c>
      <c r="F2694" s="37" t="s">
        <v>3879</v>
      </c>
      <c r="G2694" s="18" t="s">
        <v>122</v>
      </c>
      <c r="H2694" s="18" t="s">
        <v>125</v>
      </c>
      <c r="I2694" s="37" t="s">
        <v>75</v>
      </c>
      <c r="J2694" t="s">
        <v>4650</v>
      </c>
      <c r="K2694" t="s">
        <v>28</v>
      </c>
      <c r="L2694" t="s">
        <v>90</v>
      </c>
      <c r="M2694" t="s">
        <v>74</v>
      </c>
      <c r="N2694" s="37" t="s">
        <v>75</v>
      </c>
      <c r="O2694" s="37" t="s">
        <v>75</v>
      </c>
      <c r="P2694" s="37" t="s">
        <v>75</v>
      </c>
      <c r="Q2694" t="s">
        <v>4649</v>
      </c>
      <c r="R2694" t="s">
        <v>76</v>
      </c>
      <c r="S2694" s="42">
        <v>14500</v>
      </c>
      <c r="T2694" s="37">
        <v>1</v>
      </c>
      <c r="U2694" s="83">
        <v>1</v>
      </c>
      <c r="V2694" s="45">
        <f>SUMIF(ResumenCotizacion!$C:$C,E2694,ResumenCotizacion!$P:$P)</f>
        <v>0</v>
      </c>
      <c r="W2694" s="75">
        <f>IF(H2694="USD",S2694*SolCotizacion!$J$18,S2694)</f>
        <v>59848315</v>
      </c>
      <c r="X2694" s="3">
        <f>ROUND(W2694/(1-VLOOKUP("Total porcentaje:",ResumenCotizacion!$F:$H,3,0)),2)</f>
        <v>59848315</v>
      </c>
      <c r="Y2694" s="3">
        <f t="shared" si="135"/>
        <v>0</v>
      </c>
    </row>
    <row r="2695" spans="1:25" ht="14.25" x14ac:dyDescent="0.2">
      <c r="A2695" s="18" t="str">
        <f t="shared" si="133"/>
        <v>Catalogo principalCSP ENTIDADES NO CUALIFICADASCFQ7TTC0HM0T-000X_NCLF</v>
      </c>
      <c r="B2695" s="18" t="str">
        <f t="shared" si="134"/>
        <v>CFQ7TTC0HM0T-000X_NCLFCSP ENTIDADES NO CUALIFICADAS</v>
      </c>
      <c r="C2695"/>
      <c r="D2695" t="s">
        <v>122</v>
      </c>
      <c r="E2695" t="s">
        <v>4651</v>
      </c>
      <c r="F2695" s="37" t="s">
        <v>3879</v>
      </c>
      <c r="G2695" s="18" t="s">
        <v>122</v>
      </c>
      <c r="H2695" s="18" t="s">
        <v>125</v>
      </c>
      <c r="I2695" s="37" t="s">
        <v>75</v>
      </c>
      <c r="J2695" t="s">
        <v>4652</v>
      </c>
      <c r="K2695" t="s">
        <v>28</v>
      </c>
      <c r="L2695" t="s">
        <v>90</v>
      </c>
      <c r="M2695" t="s">
        <v>74</v>
      </c>
      <c r="N2695" s="37" t="s">
        <v>75</v>
      </c>
      <c r="O2695" s="37" t="s">
        <v>75</v>
      </c>
      <c r="P2695" s="37" t="s">
        <v>75</v>
      </c>
      <c r="Q2695" t="s">
        <v>4651</v>
      </c>
      <c r="R2695" t="s">
        <v>76</v>
      </c>
      <c r="S2695" s="42">
        <v>500</v>
      </c>
      <c r="T2695" s="37">
        <v>1</v>
      </c>
      <c r="U2695" s="83">
        <v>1</v>
      </c>
      <c r="V2695" s="45">
        <f>SUMIF(ResumenCotizacion!$C:$C,E2695,ResumenCotizacion!$P:$P)</f>
        <v>0</v>
      </c>
      <c r="W2695" s="75">
        <f>IF(H2695="USD",S2695*SolCotizacion!$J$18,S2695)</f>
        <v>2063735.0000000002</v>
      </c>
      <c r="X2695" s="3">
        <f>ROUND(W2695/(1-VLOOKUP("Total porcentaje:",ResumenCotizacion!$F:$H,3,0)),2)</f>
        <v>2063735</v>
      </c>
      <c r="Y2695" s="3">
        <f t="shared" si="135"/>
        <v>0</v>
      </c>
    </row>
    <row r="2696" spans="1:25" ht="14.25" x14ac:dyDescent="0.2">
      <c r="A2696" s="18" t="str">
        <f t="shared" si="133"/>
        <v>Catalogo principalCSP ENTIDADES NO CUALIFICADASCFQ7TTC0HM0T-000W_NCLF</v>
      </c>
      <c r="B2696" s="18" t="str">
        <f t="shared" si="134"/>
        <v>CFQ7TTC0HM0T-000W_NCLFCSP ENTIDADES NO CUALIFICADAS</v>
      </c>
      <c r="C2696"/>
      <c r="D2696" t="s">
        <v>122</v>
      </c>
      <c r="E2696" t="s">
        <v>4653</v>
      </c>
      <c r="F2696" s="37" t="s">
        <v>3879</v>
      </c>
      <c r="G2696" s="18" t="s">
        <v>122</v>
      </c>
      <c r="H2696" s="18" t="s">
        <v>125</v>
      </c>
      <c r="I2696" s="37" t="s">
        <v>75</v>
      </c>
      <c r="J2696" t="s">
        <v>4654</v>
      </c>
      <c r="K2696" t="s">
        <v>28</v>
      </c>
      <c r="L2696" t="s">
        <v>90</v>
      </c>
      <c r="M2696" t="s">
        <v>74</v>
      </c>
      <c r="N2696" s="37" t="s">
        <v>75</v>
      </c>
      <c r="O2696" s="37" t="s">
        <v>75</v>
      </c>
      <c r="P2696" s="37" t="s">
        <v>75</v>
      </c>
      <c r="Q2696" t="s">
        <v>4653</v>
      </c>
      <c r="R2696" t="s">
        <v>76</v>
      </c>
      <c r="S2696" s="42">
        <v>14500</v>
      </c>
      <c r="T2696" s="37">
        <v>1</v>
      </c>
      <c r="U2696" s="83">
        <v>1</v>
      </c>
      <c r="V2696" s="45">
        <f>SUMIF(ResumenCotizacion!$C:$C,E2696,ResumenCotizacion!$P:$P)</f>
        <v>0</v>
      </c>
      <c r="W2696" s="75">
        <f>IF(H2696="USD",S2696*SolCotizacion!$J$18,S2696)</f>
        <v>59848315</v>
      </c>
      <c r="X2696" s="3">
        <f>ROUND(W2696/(1-VLOOKUP("Total porcentaje:",ResumenCotizacion!$F:$H,3,0)),2)</f>
        <v>59848315</v>
      </c>
      <c r="Y2696" s="3">
        <f t="shared" si="135"/>
        <v>0</v>
      </c>
    </row>
    <row r="2697" spans="1:25" ht="14.25" x14ac:dyDescent="0.2">
      <c r="A2697" s="18" t="str">
        <f t="shared" si="133"/>
        <v>Catalogo principalCSP ENTIDADES NO CUALIFICADASCFQ7TTC0HM0T-000V_NCLF</v>
      </c>
      <c r="B2697" s="18" t="str">
        <f t="shared" si="134"/>
        <v>CFQ7TTC0HM0T-000V_NCLFCSP ENTIDADES NO CUALIFICADAS</v>
      </c>
      <c r="C2697"/>
      <c r="D2697" t="s">
        <v>122</v>
      </c>
      <c r="E2697" t="s">
        <v>4655</v>
      </c>
      <c r="F2697" s="37" t="s">
        <v>3879</v>
      </c>
      <c r="G2697" s="18" t="s">
        <v>122</v>
      </c>
      <c r="H2697" s="18" t="s">
        <v>125</v>
      </c>
      <c r="I2697" s="37" t="s">
        <v>75</v>
      </c>
      <c r="J2697" t="s">
        <v>4656</v>
      </c>
      <c r="K2697" t="s">
        <v>28</v>
      </c>
      <c r="L2697" t="s">
        <v>90</v>
      </c>
      <c r="M2697" t="s">
        <v>74</v>
      </c>
      <c r="N2697" s="37" t="s">
        <v>75</v>
      </c>
      <c r="O2697" s="37" t="s">
        <v>75</v>
      </c>
      <c r="P2697" s="37" t="s">
        <v>75</v>
      </c>
      <c r="Q2697" t="s">
        <v>4655</v>
      </c>
      <c r="R2697" t="s">
        <v>76</v>
      </c>
      <c r="S2697" s="42">
        <v>500</v>
      </c>
      <c r="T2697" s="37">
        <v>1</v>
      </c>
      <c r="U2697" s="83">
        <v>1</v>
      </c>
      <c r="V2697" s="45">
        <f>SUMIF(ResumenCotizacion!$C:$C,E2697,ResumenCotizacion!$P:$P)</f>
        <v>0</v>
      </c>
      <c r="W2697" s="75">
        <f>IF(H2697="USD",S2697*SolCotizacion!$J$18,S2697)</f>
        <v>2063735.0000000002</v>
      </c>
      <c r="X2697" s="3">
        <f>ROUND(W2697/(1-VLOOKUP("Total porcentaje:",ResumenCotizacion!$F:$H,3,0)),2)</f>
        <v>2063735</v>
      </c>
      <c r="Y2697" s="3">
        <f t="shared" si="135"/>
        <v>0</v>
      </c>
    </row>
    <row r="2698" spans="1:25" ht="14.25" x14ac:dyDescent="0.2">
      <c r="A2698" s="18" t="str">
        <f t="shared" si="133"/>
        <v>Catalogo principalCSP ENTIDADES NO CUALIFICADASCFQ7TTC0HM0T-0016_NCLF</v>
      </c>
      <c r="B2698" s="18" t="str">
        <f t="shared" si="134"/>
        <v>CFQ7TTC0HM0T-0016_NCLFCSP ENTIDADES NO CUALIFICADAS</v>
      </c>
      <c r="C2698"/>
      <c r="D2698" t="s">
        <v>122</v>
      </c>
      <c r="E2698" t="s">
        <v>4657</v>
      </c>
      <c r="F2698" s="37" t="s">
        <v>3879</v>
      </c>
      <c r="G2698" s="18" t="s">
        <v>122</v>
      </c>
      <c r="H2698" s="18" t="s">
        <v>125</v>
      </c>
      <c r="I2698" s="37" t="s">
        <v>75</v>
      </c>
      <c r="J2698" t="s">
        <v>4658</v>
      </c>
      <c r="K2698" t="s">
        <v>28</v>
      </c>
      <c r="L2698" t="s">
        <v>90</v>
      </c>
      <c r="M2698" t="s">
        <v>74</v>
      </c>
      <c r="N2698" s="37" t="s">
        <v>75</v>
      </c>
      <c r="O2698" s="37" t="s">
        <v>75</v>
      </c>
      <c r="P2698" s="37" t="s">
        <v>75</v>
      </c>
      <c r="Q2698" t="s">
        <v>4657</v>
      </c>
      <c r="R2698" t="s">
        <v>76</v>
      </c>
      <c r="S2698" s="42">
        <v>500</v>
      </c>
      <c r="T2698" s="37">
        <v>1</v>
      </c>
      <c r="U2698" s="83">
        <v>1</v>
      </c>
      <c r="V2698" s="45">
        <f>SUMIF(ResumenCotizacion!$C:$C,E2698,ResumenCotizacion!$P:$P)</f>
        <v>0</v>
      </c>
      <c r="W2698" s="75">
        <f>IF(H2698="USD",S2698*SolCotizacion!$J$18,S2698)</f>
        <v>2063735.0000000002</v>
      </c>
      <c r="X2698" s="3">
        <f>ROUND(W2698/(1-VLOOKUP("Total porcentaje:",ResumenCotizacion!$F:$H,3,0)),2)</f>
        <v>2063735</v>
      </c>
      <c r="Y2698" s="3">
        <f t="shared" si="135"/>
        <v>0</v>
      </c>
    </row>
    <row r="2699" spans="1:25" ht="14.25" x14ac:dyDescent="0.2">
      <c r="A2699" s="18" t="str">
        <f t="shared" si="133"/>
        <v>Catalogo principalCSP ENTIDADES NO CUALIFICADASCFQ7TTC0HM0T-000G_NCLF</v>
      </c>
      <c r="B2699" s="18" t="str">
        <f t="shared" si="134"/>
        <v>CFQ7TTC0HM0T-000G_NCLFCSP ENTIDADES NO CUALIFICADAS</v>
      </c>
      <c r="C2699"/>
      <c r="D2699" t="s">
        <v>122</v>
      </c>
      <c r="E2699" t="s">
        <v>4659</v>
      </c>
      <c r="F2699" s="37" t="s">
        <v>3879</v>
      </c>
      <c r="G2699" s="18" t="s">
        <v>122</v>
      </c>
      <c r="H2699" s="18" t="s">
        <v>125</v>
      </c>
      <c r="I2699" s="37" t="s">
        <v>75</v>
      </c>
      <c r="J2699" t="s">
        <v>4660</v>
      </c>
      <c r="K2699" t="s">
        <v>28</v>
      </c>
      <c r="L2699" t="s">
        <v>90</v>
      </c>
      <c r="M2699" t="s">
        <v>74</v>
      </c>
      <c r="N2699" s="37" t="s">
        <v>75</v>
      </c>
      <c r="O2699" s="37" t="s">
        <v>75</v>
      </c>
      <c r="P2699" s="37" t="s">
        <v>75</v>
      </c>
      <c r="Q2699" t="s">
        <v>4659</v>
      </c>
      <c r="R2699" t="s">
        <v>76</v>
      </c>
      <c r="S2699" s="42">
        <v>500</v>
      </c>
      <c r="T2699" s="37">
        <v>1</v>
      </c>
      <c r="U2699" s="83">
        <v>1</v>
      </c>
      <c r="V2699" s="45">
        <f>SUMIF(ResumenCotizacion!$C:$C,E2699,ResumenCotizacion!$P:$P)</f>
        <v>0</v>
      </c>
      <c r="W2699" s="75">
        <f>IF(H2699="USD",S2699*SolCotizacion!$J$18,S2699)</f>
        <v>2063735.0000000002</v>
      </c>
      <c r="X2699" s="3">
        <f>ROUND(W2699/(1-VLOOKUP("Total porcentaje:",ResumenCotizacion!$F:$H,3,0)),2)</f>
        <v>2063735</v>
      </c>
      <c r="Y2699" s="3">
        <f t="shared" si="135"/>
        <v>0</v>
      </c>
    </row>
    <row r="2700" spans="1:25" ht="14.25" x14ac:dyDescent="0.2">
      <c r="A2700" s="18" t="str">
        <f t="shared" si="133"/>
        <v>Catalogo principalCSP ENTIDADES NO CUALIFICADASCFQ7TTC0HM0T-000F_NCLF</v>
      </c>
      <c r="B2700" s="18" t="str">
        <f t="shared" si="134"/>
        <v>CFQ7TTC0HM0T-000F_NCLFCSP ENTIDADES NO CUALIFICADAS</v>
      </c>
      <c r="C2700"/>
      <c r="D2700" t="s">
        <v>122</v>
      </c>
      <c r="E2700" t="s">
        <v>4661</v>
      </c>
      <c r="F2700" s="37" t="s">
        <v>3879</v>
      </c>
      <c r="G2700" s="18" t="s">
        <v>122</v>
      </c>
      <c r="H2700" s="18" t="s">
        <v>125</v>
      </c>
      <c r="I2700" s="37" t="s">
        <v>75</v>
      </c>
      <c r="J2700" t="s">
        <v>4662</v>
      </c>
      <c r="K2700" t="s">
        <v>28</v>
      </c>
      <c r="L2700" t="s">
        <v>90</v>
      </c>
      <c r="M2700" t="s">
        <v>74</v>
      </c>
      <c r="N2700" s="37" t="s">
        <v>75</v>
      </c>
      <c r="O2700" s="37" t="s">
        <v>75</v>
      </c>
      <c r="P2700" s="37" t="s">
        <v>75</v>
      </c>
      <c r="Q2700" t="s">
        <v>4661</v>
      </c>
      <c r="R2700" t="s">
        <v>76</v>
      </c>
      <c r="S2700" s="42">
        <v>31000</v>
      </c>
      <c r="T2700" s="37">
        <v>1</v>
      </c>
      <c r="U2700" s="83">
        <v>1</v>
      </c>
      <c r="V2700" s="45">
        <f>SUMIF(ResumenCotizacion!$C:$C,E2700,ResumenCotizacion!$P:$P)</f>
        <v>0</v>
      </c>
      <c r="W2700" s="75">
        <f>IF(H2700="USD",S2700*SolCotizacion!$J$18,S2700)</f>
        <v>127951570.00000001</v>
      </c>
      <c r="X2700" s="3">
        <f>ROUND(W2700/(1-VLOOKUP("Total porcentaje:",ResumenCotizacion!$F:$H,3,0)),2)</f>
        <v>127951570</v>
      </c>
      <c r="Y2700" s="3">
        <f t="shared" si="135"/>
        <v>0</v>
      </c>
    </row>
    <row r="2701" spans="1:25" ht="14.25" x14ac:dyDescent="0.2">
      <c r="A2701" s="18" t="str">
        <f t="shared" si="133"/>
        <v>Catalogo principalCSP ENTIDADES NO CUALIFICADASCFQ7TTC0HM0T-000D_NCLF</v>
      </c>
      <c r="B2701" s="18" t="str">
        <f t="shared" si="134"/>
        <v>CFQ7TTC0HM0T-000D_NCLFCSP ENTIDADES NO CUALIFICADAS</v>
      </c>
      <c r="C2701"/>
      <c r="D2701" t="s">
        <v>122</v>
      </c>
      <c r="E2701" t="s">
        <v>4663</v>
      </c>
      <c r="F2701" s="37" t="s">
        <v>3879</v>
      </c>
      <c r="G2701" s="18" t="s">
        <v>122</v>
      </c>
      <c r="H2701" s="18" t="s">
        <v>125</v>
      </c>
      <c r="I2701" s="37" t="s">
        <v>75</v>
      </c>
      <c r="J2701" t="s">
        <v>4664</v>
      </c>
      <c r="K2701" t="s">
        <v>28</v>
      </c>
      <c r="L2701" t="s">
        <v>90</v>
      </c>
      <c r="M2701" t="s">
        <v>74</v>
      </c>
      <c r="N2701" s="37" t="s">
        <v>75</v>
      </c>
      <c r="O2701" s="37" t="s">
        <v>75</v>
      </c>
      <c r="P2701" s="37" t="s">
        <v>75</v>
      </c>
      <c r="Q2701" t="s">
        <v>4663</v>
      </c>
      <c r="R2701" t="s">
        <v>76</v>
      </c>
      <c r="S2701" s="42">
        <v>500</v>
      </c>
      <c r="T2701" s="37">
        <v>1</v>
      </c>
      <c r="U2701" s="83">
        <v>1</v>
      </c>
      <c r="V2701" s="45">
        <f>SUMIF(ResumenCotizacion!$C:$C,E2701,ResumenCotizacion!$P:$P)</f>
        <v>0</v>
      </c>
      <c r="W2701" s="75">
        <f>IF(H2701="USD",S2701*SolCotizacion!$J$18,S2701)</f>
        <v>2063735.0000000002</v>
      </c>
      <c r="X2701" s="3">
        <f>ROUND(W2701/(1-VLOOKUP("Total porcentaje:",ResumenCotizacion!$F:$H,3,0)),2)</f>
        <v>2063735</v>
      </c>
      <c r="Y2701" s="3">
        <f t="shared" si="135"/>
        <v>0</v>
      </c>
    </row>
    <row r="2702" spans="1:25" ht="14.25" x14ac:dyDescent="0.2">
      <c r="A2702" s="18" t="str">
        <f t="shared" si="133"/>
        <v>Catalogo principalCSP ENTIDADES NO CUALIFICADASCFQ7TTC0HM0T-000C_NCLF</v>
      </c>
      <c r="B2702" s="18" t="str">
        <f t="shared" si="134"/>
        <v>CFQ7TTC0HM0T-000C_NCLFCSP ENTIDADES NO CUALIFICADAS</v>
      </c>
      <c r="C2702"/>
      <c r="D2702" t="s">
        <v>122</v>
      </c>
      <c r="E2702" t="s">
        <v>4665</v>
      </c>
      <c r="F2702" s="37" t="s">
        <v>3879</v>
      </c>
      <c r="G2702" s="18" t="s">
        <v>122</v>
      </c>
      <c r="H2702" s="18" t="s">
        <v>125</v>
      </c>
      <c r="I2702" s="37" t="s">
        <v>75</v>
      </c>
      <c r="J2702" t="s">
        <v>4666</v>
      </c>
      <c r="K2702" t="s">
        <v>28</v>
      </c>
      <c r="L2702" t="s">
        <v>90</v>
      </c>
      <c r="M2702" t="s">
        <v>74</v>
      </c>
      <c r="N2702" s="37" t="s">
        <v>75</v>
      </c>
      <c r="O2702" s="37" t="s">
        <v>75</v>
      </c>
      <c r="P2702" s="37" t="s">
        <v>75</v>
      </c>
      <c r="Q2702" t="s">
        <v>4665</v>
      </c>
      <c r="R2702" t="s">
        <v>76</v>
      </c>
      <c r="S2702" s="42">
        <v>4000</v>
      </c>
      <c r="T2702" s="37">
        <v>1</v>
      </c>
      <c r="U2702" s="83">
        <v>1</v>
      </c>
      <c r="V2702" s="45">
        <f>SUMIF(ResumenCotizacion!$C:$C,E2702,ResumenCotizacion!$P:$P)</f>
        <v>0</v>
      </c>
      <c r="W2702" s="75">
        <f>IF(H2702="USD",S2702*SolCotizacion!$J$18,S2702)</f>
        <v>16509880.000000002</v>
      </c>
      <c r="X2702" s="3">
        <f>ROUND(W2702/(1-VLOOKUP("Total porcentaje:",ResumenCotizacion!$F:$H,3,0)),2)</f>
        <v>16509880</v>
      </c>
      <c r="Y2702" s="3">
        <f t="shared" si="135"/>
        <v>0</v>
      </c>
    </row>
    <row r="2703" spans="1:25" ht="14.25" x14ac:dyDescent="0.2">
      <c r="A2703" s="18" t="str">
        <f t="shared" si="133"/>
        <v>Catalogo principalCSP ENTIDADES NO CUALIFICADASCFQ7TTC0HM0T-000B_NCLF</v>
      </c>
      <c r="B2703" s="18" t="str">
        <f t="shared" si="134"/>
        <v>CFQ7TTC0HM0T-000B_NCLFCSP ENTIDADES NO CUALIFICADAS</v>
      </c>
      <c r="C2703"/>
      <c r="D2703" t="s">
        <v>122</v>
      </c>
      <c r="E2703" t="s">
        <v>4667</v>
      </c>
      <c r="F2703" s="37" t="s">
        <v>3879</v>
      </c>
      <c r="G2703" s="18" t="s">
        <v>122</v>
      </c>
      <c r="H2703" s="18" t="s">
        <v>125</v>
      </c>
      <c r="I2703" s="37" t="s">
        <v>75</v>
      </c>
      <c r="J2703" t="s">
        <v>4668</v>
      </c>
      <c r="K2703" t="s">
        <v>28</v>
      </c>
      <c r="L2703" t="s">
        <v>90</v>
      </c>
      <c r="M2703" t="s">
        <v>74</v>
      </c>
      <c r="N2703" s="37" t="s">
        <v>75</v>
      </c>
      <c r="O2703" s="37" t="s">
        <v>75</v>
      </c>
      <c r="P2703" s="37" t="s">
        <v>75</v>
      </c>
      <c r="Q2703" t="s">
        <v>4667</v>
      </c>
      <c r="R2703" t="s">
        <v>76</v>
      </c>
      <c r="S2703" s="42">
        <v>500</v>
      </c>
      <c r="T2703" s="37">
        <v>1</v>
      </c>
      <c r="U2703" s="83">
        <v>1</v>
      </c>
      <c r="V2703" s="45">
        <f>SUMIF(ResumenCotizacion!$C:$C,E2703,ResumenCotizacion!$P:$P)</f>
        <v>0</v>
      </c>
      <c r="W2703" s="75">
        <f>IF(H2703="USD",S2703*SolCotizacion!$J$18,S2703)</f>
        <v>2063735.0000000002</v>
      </c>
      <c r="X2703" s="3">
        <f>ROUND(W2703/(1-VLOOKUP("Total porcentaje:",ResumenCotizacion!$F:$H,3,0)),2)</f>
        <v>2063735</v>
      </c>
      <c r="Y2703" s="3">
        <f t="shared" si="135"/>
        <v>0</v>
      </c>
    </row>
    <row r="2704" spans="1:25" ht="14.25" x14ac:dyDescent="0.2">
      <c r="A2704" s="18" t="str">
        <f t="shared" si="133"/>
        <v>Catalogo principalCSP ENTIDADES NO CUALIFICADASCFQ7TTC0HM0T-0009_NCLF</v>
      </c>
      <c r="B2704" s="18" t="str">
        <f t="shared" si="134"/>
        <v>CFQ7TTC0HM0T-0009_NCLFCSP ENTIDADES NO CUALIFICADAS</v>
      </c>
      <c r="C2704"/>
      <c r="D2704" t="s">
        <v>122</v>
      </c>
      <c r="E2704" t="s">
        <v>4669</v>
      </c>
      <c r="F2704" s="37" t="s">
        <v>3879</v>
      </c>
      <c r="G2704" s="18" t="s">
        <v>122</v>
      </c>
      <c r="H2704" s="18" t="s">
        <v>125</v>
      </c>
      <c r="I2704" s="37" t="s">
        <v>75</v>
      </c>
      <c r="J2704" t="s">
        <v>4670</v>
      </c>
      <c r="K2704" t="s">
        <v>28</v>
      </c>
      <c r="L2704" t="s">
        <v>90</v>
      </c>
      <c r="M2704" t="s">
        <v>74</v>
      </c>
      <c r="N2704" s="37" t="s">
        <v>75</v>
      </c>
      <c r="O2704" s="37" t="s">
        <v>75</v>
      </c>
      <c r="P2704" s="37" t="s">
        <v>75</v>
      </c>
      <c r="Q2704" t="s">
        <v>4669</v>
      </c>
      <c r="R2704" t="s">
        <v>76</v>
      </c>
      <c r="S2704" s="42">
        <v>31000</v>
      </c>
      <c r="T2704" s="37">
        <v>1</v>
      </c>
      <c r="U2704" s="83">
        <v>1</v>
      </c>
      <c r="V2704" s="45">
        <f>SUMIF(ResumenCotizacion!$C:$C,E2704,ResumenCotizacion!$P:$P)</f>
        <v>0</v>
      </c>
      <c r="W2704" s="75">
        <f>IF(H2704="USD",S2704*SolCotizacion!$J$18,S2704)</f>
        <v>127951570.00000001</v>
      </c>
      <c r="X2704" s="3">
        <f>ROUND(W2704/(1-VLOOKUP("Total porcentaje:",ResumenCotizacion!$F:$H,3,0)),2)</f>
        <v>127951570</v>
      </c>
      <c r="Y2704" s="3">
        <f t="shared" si="135"/>
        <v>0</v>
      </c>
    </row>
    <row r="2705" spans="1:25" ht="14.25" x14ac:dyDescent="0.2">
      <c r="A2705" s="18" t="str">
        <f t="shared" si="133"/>
        <v>Catalogo principalCSP ENTIDADES NO CUALIFICADASCFQ7TTC0HM0T-0008_NCLF</v>
      </c>
      <c r="B2705" s="18" t="str">
        <f t="shared" si="134"/>
        <v>CFQ7TTC0HM0T-0008_NCLFCSP ENTIDADES NO CUALIFICADAS</v>
      </c>
      <c r="C2705"/>
      <c r="D2705" t="s">
        <v>122</v>
      </c>
      <c r="E2705" t="s">
        <v>4671</v>
      </c>
      <c r="F2705" s="37" t="s">
        <v>3879</v>
      </c>
      <c r="G2705" s="18" t="s">
        <v>122</v>
      </c>
      <c r="H2705" s="18" t="s">
        <v>125</v>
      </c>
      <c r="I2705" s="37" t="s">
        <v>75</v>
      </c>
      <c r="J2705" t="s">
        <v>4672</v>
      </c>
      <c r="K2705" t="s">
        <v>28</v>
      </c>
      <c r="L2705" t="s">
        <v>90</v>
      </c>
      <c r="M2705" t="s">
        <v>74</v>
      </c>
      <c r="N2705" s="37" t="s">
        <v>75</v>
      </c>
      <c r="O2705" s="37" t="s">
        <v>75</v>
      </c>
      <c r="P2705" s="37" t="s">
        <v>75</v>
      </c>
      <c r="Q2705" t="s">
        <v>4671</v>
      </c>
      <c r="R2705" t="s">
        <v>76</v>
      </c>
      <c r="S2705" s="42">
        <v>500</v>
      </c>
      <c r="T2705" s="37">
        <v>1</v>
      </c>
      <c r="U2705" s="83">
        <v>1</v>
      </c>
      <c r="V2705" s="45">
        <f>SUMIF(ResumenCotizacion!$C:$C,E2705,ResumenCotizacion!$P:$P)</f>
        <v>0</v>
      </c>
      <c r="W2705" s="75">
        <f>IF(H2705="USD",S2705*SolCotizacion!$J$18,S2705)</f>
        <v>2063735.0000000002</v>
      </c>
      <c r="X2705" s="3">
        <f>ROUND(W2705/(1-VLOOKUP("Total porcentaje:",ResumenCotizacion!$F:$H,3,0)),2)</f>
        <v>2063735</v>
      </c>
      <c r="Y2705" s="3">
        <f t="shared" si="135"/>
        <v>0</v>
      </c>
    </row>
    <row r="2706" spans="1:25" ht="14.25" x14ac:dyDescent="0.2">
      <c r="A2706" s="18" t="str">
        <f t="shared" si="133"/>
        <v>Catalogo principalCSP ENTIDADES NO CUALIFICADASCFQ7TTC0HM0T-0014_NCLF</v>
      </c>
      <c r="B2706" s="18" t="str">
        <f t="shared" si="134"/>
        <v>CFQ7TTC0HM0T-0014_NCLFCSP ENTIDADES NO CUALIFICADAS</v>
      </c>
      <c r="C2706"/>
      <c r="D2706" t="s">
        <v>122</v>
      </c>
      <c r="E2706" t="s">
        <v>4673</v>
      </c>
      <c r="F2706" s="37" t="s">
        <v>3879</v>
      </c>
      <c r="G2706" s="18" t="s">
        <v>122</v>
      </c>
      <c r="H2706" s="18" t="s">
        <v>125</v>
      </c>
      <c r="I2706" s="37" t="s">
        <v>75</v>
      </c>
      <c r="J2706" t="s">
        <v>4674</v>
      </c>
      <c r="K2706" t="s">
        <v>28</v>
      </c>
      <c r="L2706" t="s">
        <v>90</v>
      </c>
      <c r="M2706" t="s">
        <v>74</v>
      </c>
      <c r="N2706" s="37" t="s">
        <v>75</v>
      </c>
      <c r="O2706" s="37" t="s">
        <v>75</v>
      </c>
      <c r="P2706" s="37" t="s">
        <v>75</v>
      </c>
      <c r="Q2706" t="s">
        <v>4673</v>
      </c>
      <c r="R2706" t="s">
        <v>76</v>
      </c>
      <c r="S2706" s="42">
        <v>500</v>
      </c>
      <c r="T2706" s="37">
        <v>1</v>
      </c>
      <c r="U2706" s="83">
        <v>1</v>
      </c>
      <c r="V2706" s="45">
        <f>SUMIF(ResumenCotizacion!$C:$C,E2706,ResumenCotizacion!$P:$P)</f>
        <v>0</v>
      </c>
      <c r="W2706" s="75">
        <f>IF(H2706="USD",S2706*SolCotizacion!$J$18,S2706)</f>
        <v>2063735.0000000002</v>
      </c>
      <c r="X2706" s="3">
        <f>ROUND(W2706/(1-VLOOKUP("Total porcentaje:",ResumenCotizacion!$F:$H,3,0)),2)</f>
        <v>2063735</v>
      </c>
      <c r="Y2706" s="3">
        <f t="shared" si="135"/>
        <v>0</v>
      </c>
    </row>
    <row r="2707" spans="1:25" ht="14.25" x14ac:dyDescent="0.2">
      <c r="A2707" s="18" t="str">
        <f t="shared" si="133"/>
        <v>Catalogo principalCSP ENTIDADES NO CUALIFICADASCFQ7TTC0HM0T-0013_NCLF</v>
      </c>
      <c r="B2707" s="18" t="str">
        <f t="shared" si="134"/>
        <v>CFQ7TTC0HM0T-0013_NCLFCSP ENTIDADES NO CUALIFICADAS</v>
      </c>
      <c r="C2707"/>
      <c r="D2707" t="s">
        <v>122</v>
      </c>
      <c r="E2707" t="s">
        <v>4675</v>
      </c>
      <c r="F2707" s="37" t="s">
        <v>3879</v>
      </c>
      <c r="G2707" s="18" t="s">
        <v>122</v>
      </c>
      <c r="H2707" s="18" t="s">
        <v>125</v>
      </c>
      <c r="I2707" s="37" t="s">
        <v>75</v>
      </c>
      <c r="J2707" t="s">
        <v>4676</v>
      </c>
      <c r="K2707" t="s">
        <v>28</v>
      </c>
      <c r="L2707" t="s">
        <v>90</v>
      </c>
      <c r="M2707" t="s">
        <v>74</v>
      </c>
      <c r="N2707" s="37" t="s">
        <v>75</v>
      </c>
      <c r="O2707" s="37" t="s">
        <v>75</v>
      </c>
      <c r="P2707" s="37" t="s">
        <v>75</v>
      </c>
      <c r="Q2707" t="s">
        <v>4675</v>
      </c>
      <c r="R2707" t="s">
        <v>76</v>
      </c>
      <c r="S2707" s="42">
        <v>4000</v>
      </c>
      <c r="T2707" s="37">
        <v>1</v>
      </c>
      <c r="U2707" s="83">
        <v>1</v>
      </c>
      <c r="V2707" s="45">
        <f>SUMIF(ResumenCotizacion!$C:$C,E2707,ResumenCotizacion!$P:$P)</f>
        <v>0</v>
      </c>
      <c r="W2707" s="75">
        <f>IF(H2707="USD",S2707*SolCotizacion!$J$18,S2707)</f>
        <v>16509880.000000002</v>
      </c>
      <c r="X2707" s="3">
        <f>ROUND(W2707/(1-VLOOKUP("Total porcentaje:",ResumenCotizacion!$F:$H,3,0)),2)</f>
        <v>16509880</v>
      </c>
      <c r="Y2707" s="3">
        <f t="shared" si="135"/>
        <v>0</v>
      </c>
    </row>
    <row r="2708" spans="1:25" ht="14.25" x14ac:dyDescent="0.2">
      <c r="A2708" s="18" t="str">
        <f t="shared" si="133"/>
        <v>Catalogo principalCSP ENTIDADES NO CUALIFICADASCFQ7TTC0HM0T-0007_NCLF</v>
      </c>
      <c r="B2708" s="18" t="str">
        <f t="shared" si="134"/>
        <v>CFQ7TTC0HM0T-0007_NCLFCSP ENTIDADES NO CUALIFICADAS</v>
      </c>
      <c r="C2708"/>
      <c r="D2708" t="s">
        <v>122</v>
      </c>
      <c r="E2708" t="s">
        <v>4677</v>
      </c>
      <c r="F2708" s="37" t="s">
        <v>3879</v>
      </c>
      <c r="G2708" s="18" t="s">
        <v>122</v>
      </c>
      <c r="H2708" s="18" t="s">
        <v>125</v>
      </c>
      <c r="I2708" s="37" t="s">
        <v>75</v>
      </c>
      <c r="J2708" t="s">
        <v>4678</v>
      </c>
      <c r="K2708" t="s">
        <v>28</v>
      </c>
      <c r="L2708" t="s">
        <v>90</v>
      </c>
      <c r="M2708" t="s">
        <v>74</v>
      </c>
      <c r="N2708" s="37" t="s">
        <v>75</v>
      </c>
      <c r="O2708" s="37" t="s">
        <v>75</v>
      </c>
      <c r="P2708" s="37" t="s">
        <v>75</v>
      </c>
      <c r="Q2708" t="s">
        <v>4677</v>
      </c>
      <c r="R2708" t="s">
        <v>76</v>
      </c>
      <c r="S2708" s="42">
        <v>4000</v>
      </c>
      <c r="T2708" s="37">
        <v>1</v>
      </c>
      <c r="U2708" s="83">
        <v>1</v>
      </c>
      <c r="V2708" s="45">
        <f>SUMIF(ResumenCotizacion!$C:$C,E2708,ResumenCotizacion!$P:$P)</f>
        <v>0</v>
      </c>
      <c r="W2708" s="75">
        <f>IF(H2708="USD",S2708*SolCotizacion!$J$18,S2708)</f>
        <v>16509880.000000002</v>
      </c>
      <c r="X2708" s="3">
        <f>ROUND(W2708/(1-VLOOKUP("Total porcentaje:",ResumenCotizacion!$F:$H,3,0)),2)</f>
        <v>16509880</v>
      </c>
      <c r="Y2708" s="3">
        <f t="shared" si="135"/>
        <v>0</v>
      </c>
    </row>
    <row r="2709" spans="1:25" ht="14.25" x14ac:dyDescent="0.2">
      <c r="A2709" s="18" t="str">
        <f t="shared" si="133"/>
        <v>Catalogo principalCSP ENTIDADES NO CUALIFICADASCFQ7TTC0HM0T-0006_NCLF</v>
      </c>
      <c r="B2709" s="18" t="str">
        <f t="shared" si="134"/>
        <v>CFQ7TTC0HM0T-0006_NCLFCSP ENTIDADES NO CUALIFICADAS</v>
      </c>
      <c r="C2709"/>
      <c r="D2709" t="s">
        <v>122</v>
      </c>
      <c r="E2709" t="s">
        <v>4679</v>
      </c>
      <c r="F2709" s="37" t="s">
        <v>3879</v>
      </c>
      <c r="G2709" s="18" t="s">
        <v>122</v>
      </c>
      <c r="H2709" s="18" t="s">
        <v>125</v>
      </c>
      <c r="I2709" s="37" t="s">
        <v>75</v>
      </c>
      <c r="J2709" t="s">
        <v>4680</v>
      </c>
      <c r="K2709" t="s">
        <v>28</v>
      </c>
      <c r="L2709" t="s">
        <v>90</v>
      </c>
      <c r="M2709" t="s">
        <v>74</v>
      </c>
      <c r="N2709" s="37" t="s">
        <v>75</v>
      </c>
      <c r="O2709" s="37" t="s">
        <v>75</v>
      </c>
      <c r="P2709" s="37" t="s">
        <v>75</v>
      </c>
      <c r="Q2709" t="s">
        <v>4679</v>
      </c>
      <c r="R2709" t="s">
        <v>76</v>
      </c>
      <c r="S2709" s="42">
        <v>31000</v>
      </c>
      <c r="T2709" s="37">
        <v>1</v>
      </c>
      <c r="U2709" s="83">
        <v>1</v>
      </c>
      <c r="V2709" s="45">
        <f>SUMIF(ResumenCotizacion!$C:$C,E2709,ResumenCotizacion!$P:$P)</f>
        <v>0</v>
      </c>
      <c r="W2709" s="75">
        <f>IF(H2709="USD",S2709*SolCotizacion!$J$18,S2709)</f>
        <v>127951570.00000001</v>
      </c>
      <c r="X2709" s="3">
        <f>ROUND(W2709/(1-VLOOKUP("Total porcentaje:",ResumenCotizacion!$F:$H,3,0)),2)</f>
        <v>127951570</v>
      </c>
      <c r="Y2709" s="3">
        <f t="shared" si="135"/>
        <v>0</v>
      </c>
    </row>
    <row r="2710" spans="1:25" ht="14.25" x14ac:dyDescent="0.2">
      <c r="A2710" s="18" t="str">
        <f t="shared" si="133"/>
        <v>Catalogo principalCSP ENTIDADES NO CUALIFICADASCFQ7TTC0HM0T-0005_NCLF</v>
      </c>
      <c r="B2710" s="18" t="str">
        <f t="shared" si="134"/>
        <v>CFQ7TTC0HM0T-0005_NCLFCSP ENTIDADES NO CUALIFICADAS</v>
      </c>
      <c r="C2710"/>
      <c r="D2710" t="s">
        <v>122</v>
      </c>
      <c r="E2710" t="s">
        <v>4681</v>
      </c>
      <c r="F2710" s="37" t="s">
        <v>3879</v>
      </c>
      <c r="G2710" s="18" t="s">
        <v>122</v>
      </c>
      <c r="H2710" s="18" t="s">
        <v>125</v>
      </c>
      <c r="I2710" s="37" t="s">
        <v>75</v>
      </c>
      <c r="J2710" t="s">
        <v>4682</v>
      </c>
      <c r="K2710" t="s">
        <v>28</v>
      </c>
      <c r="L2710" t="s">
        <v>90</v>
      </c>
      <c r="M2710" t="s">
        <v>74</v>
      </c>
      <c r="N2710" s="37" t="s">
        <v>75</v>
      </c>
      <c r="O2710" s="37" t="s">
        <v>75</v>
      </c>
      <c r="P2710" s="37" t="s">
        <v>75</v>
      </c>
      <c r="Q2710" t="s">
        <v>4681</v>
      </c>
      <c r="R2710" t="s">
        <v>76</v>
      </c>
      <c r="S2710" s="42">
        <v>31000</v>
      </c>
      <c r="T2710" s="37">
        <v>1</v>
      </c>
      <c r="U2710" s="83">
        <v>1</v>
      </c>
      <c r="V2710" s="45">
        <f>SUMIF(ResumenCotizacion!$C:$C,E2710,ResumenCotizacion!$P:$P)</f>
        <v>0</v>
      </c>
      <c r="W2710" s="75">
        <f>IF(H2710="USD",S2710*SolCotizacion!$J$18,S2710)</f>
        <v>127951570.00000001</v>
      </c>
      <c r="X2710" s="3">
        <f>ROUND(W2710/(1-VLOOKUP("Total porcentaje:",ResumenCotizacion!$F:$H,3,0)),2)</f>
        <v>127951570</v>
      </c>
      <c r="Y2710" s="3">
        <f t="shared" si="135"/>
        <v>0</v>
      </c>
    </row>
    <row r="2711" spans="1:25" ht="14.25" x14ac:dyDescent="0.2">
      <c r="A2711" s="18" t="str">
        <f t="shared" si="133"/>
        <v>Catalogo principalCSP ENTIDADES NO CUALIFICADASCFQ7TTC0HM0T-0002_NCLF</v>
      </c>
      <c r="B2711" s="18" t="str">
        <f t="shared" si="134"/>
        <v>CFQ7TTC0HM0T-0002_NCLFCSP ENTIDADES NO CUALIFICADAS</v>
      </c>
      <c r="C2711"/>
      <c r="D2711" t="s">
        <v>122</v>
      </c>
      <c r="E2711" t="s">
        <v>4683</v>
      </c>
      <c r="F2711" s="37" t="s">
        <v>3879</v>
      </c>
      <c r="G2711" s="18" t="s">
        <v>122</v>
      </c>
      <c r="H2711" s="18" t="s">
        <v>125</v>
      </c>
      <c r="I2711" s="37" t="s">
        <v>75</v>
      </c>
      <c r="J2711" t="s">
        <v>4684</v>
      </c>
      <c r="K2711" t="s">
        <v>28</v>
      </c>
      <c r="L2711" t="s">
        <v>90</v>
      </c>
      <c r="M2711" t="s">
        <v>74</v>
      </c>
      <c r="N2711" s="37" t="s">
        <v>75</v>
      </c>
      <c r="O2711" s="37" t="s">
        <v>75</v>
      </c>
      <c r="P2711" s="37" t="s">
        <v>75</v>
      </c>
      <c r="Q2711" t="s">
        <v>4683</v>
      </c>
      <c r="R2711" t="s">
        <v>76</v>
      </c>
      <c r="S2711" s="42">
        <v>4000</v>
      </c>
      <c r="T2711" s="37">
        <v>1</v>
      </c>
      <c r="U2711" s="83">
        <v>1</v>
      </c>
      <c r="V2711" s="45">
        <f>SUMIF(ResumenCotizacion!$C:$C,E2711,ResumenCotizacion!$P:$P)</f>
        <v>0</v>
      </c>
      <c r="W2711" s="75">
        <f>IF(H2711="USD",S2711*SolCotizacion!$J$18,S2711)</f>
        <v>16509880.000000002</v>
      </c>
      <c r="X2711" s="3">
        <f>ROUND(W2711/(1-VLOOKUP("Total porcentaje:",ResumenCotizacion!$F:$H,3,0)),2)</f>
        <v>16509880</v>
      </c>
      <c r="Y2711" s="3">
        <f t="shared" si="135"/>
        <v>0</v>
      </c>
    </row>
    <row r="2712" spans="1:25" ht="14.25" x14ac:dyDescent="0.2">
      <c r="A2712" s="18" t="str">
        <f t="shared" si="133"/>
        <v>Catalogo principalCSP ENTIDADES NO CUALIFICADASCFQ7TTC0HM0T-0001_NCLF</v>
      </c>
      <c r="B2712" s="18" t="str">
        <f t="shared" si="134"/>
        <v>CFQ7TTC0HM0T-0001_NCLFCSP ENTIDADES NO CUALIFICADAS</v>
      </c>
      <c r="C2712"/>
      <c r="D2712" t="s">
        <v>122</v>
      </c>
      <c r="E2712" t="s">
        <v>4685</v>
      </c>
      <c r="F2712" s="37" t="s">
        <v>3879</v>
      </c>
      <c r="G2712" s="18" t="s">
        <v>122</v>
      </c>
      <c r="H2712" s="18" t="s">
        <v>125</v>
      </c>
      <c r="I2712" s="37" t="s">
        <v>75</v>
      </c>
      <c r="J2712" t="s">
        <v>4686</v>
      </c>
      <c r="K2712" t="s">
        <v>28</v>
      </c>
      <c r="L2712" t="s">
        <v>90</v>
      </c>
      <c r="M2712" t="s">
        <v>74</v>
      </c>
      <c r="N2712" s="37" t="s">
        <v>75</v>
      </c>
      <c r="O2712" s="37" t="s">
        <v>75</v>
      </c>
      <c r="P2712" s="37" t="s">
        <v>75</v>
      </c>
      <c r="Q2712" t="s">
        <v>4685</v>
      </c>
      <c r="R2712" t="s">
        <v>76</v>
      </c>
      <c r="S2712" s="42">
        <v>4000</v>
      </c>
      <c r="T2712" s="37">
        <v>1</v>
      </c>
      <c r="U2712" s="83">
        <v>1</v>
      </c>
      <c r="V2712" s="45">
        <f>SUMIF(ResumenCotizacion!$C:$C,E2712,ResumenCotizacion!$P:$P)</f>
        <v>0</v>
      </c>
      <c r="W2712" s="75">
        <f>IF(H2712="USD",S2712*SolCotizacion!$J$18,S2712)</f>
        <v>16509880.000000002</v>
      </c>
      <c r="X2712" s="3">
        <f>ROUND(W2712/(1-VLOOKUP("Total porcentaje:",ResumenCotizacion!$F:$H,3,0)),2)</f>
        <v>16509880</v>
      </c>
      <c r="Y2712" s="3">
        <f t="shared" si="135"/>
        <v>0</v>
      </c>
    </row>
    <row r="2713" spans="1:25" ht="14.25" x14ac:dyDescent="0.2">
      <c r="A2713" s="18" t="str">
        <f t="shared" si="133"/>
        <v>Catalogo principalCSP ENTIDADES NO CUALIFICADASCFQ7TTC0HM0T-000P_NCLF</v>
      </c>
      <c r="B2713" s="18" t="str">
        <f t="shared" si="134"/>
        <v>CFQ7TTC0HM0T-000P_NCLFCSP ENTIDADES NO CUALIFICADAS</v>
      </c>
      <c r="C2713"/>
      <c r="D2713" t="s">
        <v>122</v>
      </c>
      <c r="E2713" t="s">
        <v>4687</v>
      </c>
      <c r="F2713" s="37" t="s">
        <v>3879</v>
      </c>
      <c r="G2713" s="18" t="s">
        <v>122</v>
      </c>
      <c r="H2713" s="18" t="s">
        <v>125</v>
      </c>
      <c r="I2713" s="37" t="s">
        <v>75</v>
      </c>
      <c r="J2713" t="s">
        <v>4688</v>
      </c>
      <c r="K2713" t="s">
        <v>28</v>
      </c>
      <c r="L2713" t="s">
        <v>90</v>
      </c>
      <c r="M2713" t="s">
        <v>74</v>
      </c>
      <c r="N2713" s="37" t="s">
        <v>75</v>
      </c>
      <c r="O2713" s="37" t="s">
        <v>75</v>
      </c>
      <c r="P2713" s="37" t="s">
        <v>75</v>
      </c>
      <c r="Q2713" t="s">
        <v>4687</v>
      </c>
      <c r="R2713" t="s">
        <v>76</v>
      </c>
      <c r="S2713" s="42">
        <v>14500</v>
      </c>
      <c r="T2713" s="37">
        <v>1</v>
      </c>
      <c r="U2713" s="83">
        <v>1</v>
      </c>
      <c r="V2713" s="45">
        <f>SUMIF(ResumenCotizacion!$C:$C,E2713,ResumenCotizacion!$P:$P)</f>
        <v>0</v>
      </c>
      <c r="W2713" s="75">
        <f>IF(H2713="USD",S2713*SolCotizacion!$J$18,S2713)</f>
        <v>59848315</v>
      </c>
      <c r="X2713" s="3">
        <f>ROUND(W2713/(1-VLOOKUP("Total porcentaje:",ResumenCotizacion!$F:$H,3,0)),2)</f>
        <v>59848315</v>
      </c>
      <c r="Y2713" s="3">
        <f t="shared" si="135"/>
        <v>0</v>
      </c>
    </row>
    <row r="2714" spans="1:25" ht="14.25" x14ac:dyDescent="0.2">
      <c r="A2714" s="18" t="str">
        <f t="shared" si="133"/>
        <v>Catalogo principalCSP ENTIDADES NO CUALIFICADASCFQ7TTC0HM0T-000N_NCLF</v>
      </c>
      <c r="B2714" s="18" t="str">
        <f t="shared" si="134"/>
        <v>CFQ7TTC0HM0T-000N_NCLFCSP ENTIDADES NO CUALIFICADAS</v>
      </c>
      <c r="C2714"/>
      <c r="D2714" t="s">
        <v>122</v>
      </c>
      <c r="E2714" t="s">
        <v>4689</v>
      </c>
      <c r="F2714" s="37" t="s">
        <v>3879</v>
      </c>
      <c r="G2714" s="18" t="s">
        <v>122</v>
      </c>
      <c r="H2714" s="18" t="s">
        <v>125</v>
      </c>
      <c r="I2714" s="37" t="s">
        <v>75</v>
      </c>
      <c r="J2714" t="s">
        <v>4690</v>
      </c>
      <c r="K2714" t="s">
        <v>28</v>
      </c>
      <c r="L2714" t="s">
        <v>90</v>
      </c>
      <c r="M2714" t="s">
        <v>74</v>
      </c>
      <c r="N2714" s="37" t="s">
        <v>75</v>
      </c>
      <c r="O2714" s="37" t="s">
        <v>75</v>
      </c>
      <c r="P2714" s="37" t="s">
        <v>75</v>
      </c>
      <c r="Q2714" t="s">
        <v>4689</v>
      </c>
      <c r="R2714" t="s">
        <v>76</v>
      </c>
      <c r="S2714" s="42">
        <v>500</v>
      </c>
      <c r="T2714" s="37">
        <v>1</v>
      </c>
      <c r="U2714" s="83">
        <v>1</v>
      </c>
      <c r="V2714" s="45">
        <f>SUMIF(ResumenCotizacion!$C:$C,E2714,ResumenCotizacion!$P:$P)</f>
        <v>0</v>
      </c>
      <c r="W2714" s="75">
        <f>IF(H2714="USD",S2714*SolCotizacion!$J$18,S2714)</f>
        <v>2063735.0000000002</v>
      </c>
      <c r="X2714" s="3">
        <f>ROUND(W2714/(1-VLOOKUP("Total porcentaje:",ResumenCotizacion!$F:$H,3,0)),2)</f>
        <v>2063735</v>
      </c>
      <c r="Y2714" s="3">
        <f t="shared" si="135"/>
        <v>0</v>
      </c>
    </row>
    <row r="2715" spans="1:25" ht="14.25" x14ac:dyDescent="0.2">
      <c r="A2715" s="18" t="str">
        <f t="shared" si="133"/>
        <v>Catalogo principalCSP ENTIDADES NO CUALIFICADASCFQ7TTC0HM0T-000M_NCLF</v>
      </c>
      <c r="B2715" s="18" t="str">
        <f t="shared" si="134"/>
        <v>CFQ7TTC0HM0T-000M_NCLFCSP ENTIDADES NO CUALIFICADAS</v>
      </c>
      <c r="C2715"/>
      <c r="D2715" t="s">
        <v>122</v>
      </c>
      <c r="E2715" t="s">
        <v>4691</v>
      </c>
      <c r="F2715" s="37" t="s">
        <v>3879</v>
      </c>
      <c r="G2715" s="18" t="s">
        <v>122</v>
      </c>
      <c r="H2715" s="18" t="s">
        <v>125</v>
      </c>
      <c r="I2715" s="37" t="s">
        <v>75</v>
      </c>
      <c r="J2715" t="s">
        <v>4692</v>
      </c>
      <c r="K2715" t="s">
        <v>28</v>
      </c>
      <c r="L2715" t="s">
        <v>90</v>
      </c>
      <c r="M2715" t="s">
        <v>74</v>
      </c>
      <c r="N2715" s="37" t="s">
        <v>75</v>
      </c>
      <c r="O2715" s="37" t="s">
        <v>75</v>
      </c>
      <c r="P2715" s="37" t="s">
        <v>75</v>
      </c>
      <c r="Q2715" t="s">
        <v>4691</v>
      </c>
      <c r="R2715" t="s">
        <v>76</v>
      </c>
      <c r="S2715" s="42">
        <v>14500</v>
      </c>
      <c r="T2715" s="37">
        <v>1</v>
      </c>
      <c r="U2715" s="83">
        <v>1</v>
      </c>
      <c r="V2715" s="45">
        <f>SUMIF(ResumenCotizacion!$C:$C,E2715,ResumenCotizacion!$P:$P)</f>
        <v>0</v>
      </c>
      <c r="W2715" s="75">
        <f>IF(H2715="USD",S2715*SolCotizacion!$J$18,S2715)</f>
        <v>59848315</v>
      </c>
      <c r="X2715" s="3">
        <f>ROUND(W2715/(1-VLOOKUP("Total porcentaje:",ResumenCotizacion!$F:$H,3,0)),2)</f>
        <v>59848315</v>
      </c>
      <c r="Y2715" s="3">
        <f t="shared" si="135"/>
        <v>0</v>
      </c>
    </row>
    <row r="2716" spans="1:25" ht="14.25" x14ac:dyDescent="0.2">
      <c r="A2716" s="18" t="str">
        <f t="shared" si="133"/>
        <v>Catalogo principalCSP ENTIDADES NO CUALIFICADASCFQ7TTC0HM0T-000L_NCLF</v>
      </c>
      <c r="B2716" s="18" t="str">
        <f t="shared" si="134"/>
        <v>CFQ7TTC0HM0T-000L_NCLFCSP ENTIDADES NO CUALIFICADAS</v>
      </c>
      <c r="C2716"/>
      <c r="D2716" t="s">
        <v>122</v>
      </c>
      <c r="E2716" t="s">
        <v>4693</v>
      </c>
      <c r="F2716" s="37" t="s">
        <v>3879</v>
      </c>
      <c r="G2716" s="18" t="s">
        <v>122</v>
      </c>
      <c r="H2716" s="18" t="s">
        <v>125</v>
      </c>
      <c r="I2716" s="37" t="s">
        <v>75</v>
      </c>
      <c r="J2716" t="s">
        <v>4694</v>
      </c>
      <c r="K2716" t="s">
        <v>28</v>
      </c>
      <c r="L2716" t="s">
        <v>90</v>
      </c>
      <c r="M2716" t="s">
        <v>74</v>
      </c>
      <c r="N2716" s="37" t="s">
        <v>75</v>
      </c>
      <c r="O2716" s="37" t="s">
        <v>75</v>
      </c>
      <c r="P2716" s="37" t="s">
        <v>75</v>
      </c>
      <c r="Q2716" t="s">
        <v>4693</v>
      </c>
      <c r="R2716" t="s">
        <v>76</v>
      </c>
      <c r="S2716" s="42">
        <v>500</v>
      </c>
      <c r="T2716" s="37">
        <v>1</v>
      </c>
      <c r="U2716" s="83">
        <v>1</v>
      </c>
      <c r="V2716" s="45">
        <f>SUMIF(ResumenCotizacion!$C:$C,E2716,ResumenCotizacion!$P:$P)</f>
        <v>0</v>
      </c>
      <c r="W2716" s="75">
        <f>IF(H2716="USD",S2716*SolCotizacion!$J$18,S2716)</f>
        <v>2063735.0000000002</v>
      </c>
      <c r="X2716" s="3">
        <f>ROUND(W2716/(1-VLOOKUP("Total porcentaje:",ResumenCotizacion!$F:$H,3,0)),2)</f>
        <v>2063735</v>
      </c>
      <c r="Y2716" s="3">
        <f t="shared" si="135"/>
        <v>0</v>
      </c>
    </row>
    <row r="2717" spans="1:25" ht="14.25" x14ac:dyDescent="0.2">
      <c r="A2717" s="18" t="str">
        <f t="shared" si="133"/>
        <v>Catalogo principalCSP ENTIDADES NO CUALIFICADASCFQ7TTC0HM0T-0004_NCLF</v>
      </c>
      <c r="B2717" s="18" t="str">
        <f t="shared" si="134"/>
        <v>CFQ7TTC0HM0T-0004_NCLFCSP ENTIDADES NO CUALIFICADAS</v>
      </c>
      <c r="C2717"/>
      <c r="D2717" t="s">
        <v>122</v>
      </c>
      <c r="E2717" t="s">
        <v>4695</v>
      </c>
      <c r="F2717" s="37" t="s">
        <v>3879</v>
      </c>
      <c r="G2717" s="18" t="s">
        <v>122</v>
      </c>
      <c r="H2717" s="18" t="s">
        <v>125</v>
      </c>
      <c r="I2717" s="37" t="s">
        <v>75</v>
      </c>
      <c r="J2717" t="s">
        <v>4696</v>
      </c>
      <c r="K2717" t="s">
        <v>28</v>
      </c>
      <c r="L2717" t="s">
        <v>90</v>
      </c>
      <c r="M2717" t="s">
        <v>74</v>
      </c>
      <c r="N2717" s="37" t="s">
        <v>75</v>
      </c>
      <c r="O2717" s="37" t="s">
        <v>75</v>
      </c>
      <c r="P2717" s="37" t="s">
        <v>75</v>
      </c>
      <c r="Q2717" t="s">
        <v>4695</v>
      </c>
      <c r="R2717" t="s">
        <v>76</v>
      </c>
      <c r="S2717" s="42">
        <v>500</v>
      </c>
      <c r="T2717" s="37">
        <v>1</v>
      </c>
      <c r="U2717" s="83">
        <v>1</v>
      </c>
      <c r="V2717" s="45">
        <f>SUMIF(ResumenCotizacion!$C:$C,E2717,ResumenCotizacion!$P:$P)</f>
        <v>0</v>
      </c>
      <c r="W2717" s="75">
        <f>IF(H2717="USD",S2717*SolCotizacion!$J$18,S2717)</f>
        <v>2063735.0000000002</v>
      </c>
      <c r="X2717" s="3">
        <f>ROUND(W2717/(1-VLOOKUP("Total porcentaje:",ResumenCotizacion!$F:$H,3,0)),2)</f>
        <v>2063735</v>
      </c>
      <c r="Y2717" s="3">
        <f t="shared" si="135"/>
        <v>0</v>
      </c>
    </row>
    <row r="2718" spans="1:25" ht="14.25" x14ac:dyDescent="0.2">
      <c r="A2718" s="18" t="str">
        <f t="shared" si="133"/>
        <v>Catalogo principalCSP ENTIDADES NO CUALIFICADASCFQ7TTC0HM0T-0003_NCLF</v>
      </c>
      <c r="B2718" s="18" t="str">
        <f t="shared" si="134"/>
        <v>CFQ7TTC0HM0T-0003_NCLFCSP ENTIDADES NO CUALIFICADAS</v>
      </c>
      <c r="C2718"/>
      <c r="D2718" t="s">
        <v>122</v>
      </c>
      <c r="E2718" t="s">
        <v>4697</v>
      </c>
      <c r="F2718" s="37" t="s">
        <v>3879</v>
      </c>
      <c r="G2718" s="18" t="s">
        <v>122</v>
      </c>
      <c r="H2718" s="18" t="s">
        <v>125</v>
      </c>
      <c r="I2718" s="37" t="s">
        <v>75</v>
      </c>
      <c r="J2718" t="s">
        <v>4698</v>
      </c>
      <c r="K2718" t="s">
        <v>28</v>
      </c>
      <c r="L2718" t="s">
        <v>90</v>
      </c>
      <c r="M2718" t="s">
        <v>74</v>
      </c>
      <c r="N2718" s="37" t="s">
        <v>75</v>
      </c>
      <c r="O2718" s="37" t="s">
        <v>75</v>
      </c>
      <c r="P2718" s="37" t="s">
        <v>75</v>
      </c>
      <c r="Q2718" t="s">
        <v>4697</v>
      </c>
      <c r="R2718" t="s">
        <v>76</v>
      </c>
      <c r="S2718" s="42">
        <v>500</v>
      </c>
      <c r="T2718" s="37">
        <v>1</v>
      </c>
      <c r="U2718" s="83">
        <v>1</v>
      </c>
      <c r="V2718" s="45">
        <f>SUMIF(ResumenCotizacion!$C:$C,E2718,ResumenCotizacion!$P:$P)</f>
        <v>0</v>
      </c>
      <c r="W2718" s="75">
        <f>IF(H2718="USD",S2718*SolCotizacion!$J$18,S2718)</f>
        <v>2063735.0000000002</v>
      </c>
      <c r="X2718" s="3">
        <f>ROUND(W2718/(1-VLOOKUP("Total porcentaje:",ResumenCotizacion!$F:$H,3,0)),2)</f>
        <v>2063735</v>
      </c>
      <c r="Y2718" s="3">
        <f t="shared" si="135"/>
        <v>0</v>
      </c>
    </row>
    <row r="2719" spans="1:25" ht="14.25" x14ac:dyDescent="0.2">
      <c r="A2719" s="18" t="str">
        <f t="shared" si="133"/>
        <v>Catalogo principalCSP ENTIDADES NO CUALIFICADASCFQ7TTC0HM0T-000T_NCLF</v>
      </c>
      <c r="B2719" s="18" t="str">
        <f t="shared" si="134"/>
        <v>CFQ7TTC0HM0T-000T_NCLFCSP ENTIDADES NO CUALIFICADAS</v>
      </c>
      <c r="C2719"/>
      <c r="D2719" t="s">
        <v>122</v>
      </c>
      <c r="E2719" t="s">
        <v>4699</v>
      </c>
      <c r="F2719" s="37" t="s">
        <v>3879</v>
      </c>
      <c r="G2719" s="18" t="s">
        <v>122</v>
      </c>
      <c r="H2719" s="18" t="s">
        <v>125</v>
      </c>
      <c r="I2719" s="37" t="s">
        <v>75</v>
      </c>
      <c r="J2719" t="s">
        <v>4700</v>
      </c>
      <c r="K2719" t="s">
        <v>28</v>
      </c>
      <c r="L2719" t="s">
        <v>90</v>
      </c>
      <c r="M2719" t="s">
        <v>74</v>
      </c>
      <c r="N2719" s="37" t="s">
        <v>75</v>
      </c>
      <c r="O2719" s="37" t="s">
        <v>75</v>
      </c>
      <c r="P2719" s="37" t="s">
        <v>75</v>
      </c>
      <c r="Q2719" t="s">
        <v>4699</v>
      </c>
      <c r="R2719" t="s">
        <v>76</v>
      </c>
      <c r="S2719" s="42">
        <v>14500</v>
      </c>
      <c r="T2719" s="37">
        <v>1</v>
      </c>
      <c r="U2719" s="83">
        <v>1</v>
      </c>
      <c r="V2719" s="45">
        <f>SUMIF(ResumenCotizacion!$C:$C,E2719,ResumenCotizacion!$P:$P)</f>
        <v>0</v>
      </c>
      <c r="W2719" s="75">
        <f>IF(H2719="USD",S2719*SolCotizacion!$J$18,S2719)</f>
        <v>59848315</v>
      </c>
      <c r="X2719" s="3">
        <f>ROUND(W2719/(1-VLOOKUP("Total porcentaje:",ResumenCotizacion!$F:$H,3,0)),2)</f>
        <v>59848315</v>
      </c>
      <c r="Y2719" s="3">
        <f t="shared" si="135"/>
        <v>0</v>
      </c>
    </row>
    <row r="2720" spans="1:25" ht="14.25" x14ac:dyDescent="0.2">
      <c r="A2720" s="18" t="str">
        <f t="shared" si="133"/>
        <v>Catalogo principalCSP ENTIDADES NO CUALIFICADASCFQ7TTC0HM0T-000S_NCLF</v>
      </c>
      <c r="B2720" s="18" t="str">
        <f t="shared" si="134"/>
        <v>CFQ7TTC0HM0T-000S_NCLFCSP ENTIDADES NO CUALIFICADAS</v>
      </c>
      <c r="C2720"/>
      <c r="D2720" t="s">
        <v>122</v>
      </c>
      <c r="E2720" t="s">
        <v>4701</v>
      </c>
      <c r="F2720" s="37" t="s">
        <v>3879</v>
      </c>
      <c r="G2720" s="18" t="s">
        <v>122</v>
      </c>
      <c r="H2720" s="18" t="s">
        <v>125</v>
      </c>
      <c r="I2720" s="37" t="s">
        <v>75</v>
      </c>
      <c r="J2720" t="s">
        <v>4702</v>
      </c>
      <c r="K2720" t="s">
        <v>28</v>
      </c>
      <c r="L2720" t="s">
        <v>90</v>
      </c>
      <c r="M2720" t="s">
        <v>74</v>
      </c>
      <c r="N2720" s="37" t="s">
        <v>75</v>
      </c>
      <c r="O2720" s="37" t="s">
        <v>75</v>
      </c>
      <c r="P2720" s="37" t="s">
        <v>75</v>
      </c>
      <c r="Q2720" t="s">
        <v>4701</v>
      </c>
      <c r="R2720" t="s">
        <v>76</v>
      </c>
      <c r="S2720" s="42">
        <v>500</v>
      </c>
      <c r="T2720" s="37">
        <v>1</v>
      </c>
      <c r="U2720" s="83">
        <v>1</v>
      </c>
      <c r="V2720" s="45">
        <f>SUMIF(ResumenCotizacion!$C:$C,E2720,ResumenCotizacion!$P:$P)</f>
        <v>0</v>
      </c>
      <c r="W2720" s="75">
        <f>IF(H2720="USD",S2720*SolCotizacion!$J$18,S2720)</f>
        <v>2063735.0000000002</v>
      </c>
      <c r="X2720" s="3">
        <f>ROUND(W2720/(1-VLOOKUP("Total porcentaje:",ResumenCotizacion!$F:$H,3,0)),2)</f>
        <v>2063735</v>
      </c>
      <c r="Y2720" s="3">
        <f t="shared" si="135"/>
        <v>0</v>
      </c>
    </row>
    <row r="2721" spans="1:25" ht="14.25" x14ac:dyDescent="0.2">
      <c r="A2721" s="18" t="str">
        <f t="shared" si="133"/>
        <v>Catalogo principalCSP ENTIDADES NO CUALIFICADASCFQ7TTC0HM0T-000R_NCLF</v>
      </c>
      <c r="B2721" s="18" t="str">
        <f t="shared" si="134"/>
        <v>CFQ7TTC0HM0T-000R_NCLFCSP ENTIDADES NO CUALIFICADAS</v>
      </c>
      <c r="C2721"/>
      <c r="D2721" t="s">
        <v>122</v>
      </c>
      <c r="E2721" t="s">
        <v>4703</v>
      </c>
      <c r="F2721" s="37" t="s">
        <v>3879</v>
      </c>
      <c r="G2721" s="18" t="s">
        <v>122</v>
      </c>
      <c r="H2721" s="18" t="s">
        <v>125</v>
      </c>
      <c r="I2721" s="37" t="s">
        <v>75</v>
      </c>
      <c r="J2721" t="s">
        <v>4704</v>
      </c>
      <c r="K2721" t="s">
        <v>28</v>
      </c>
      <c r="L2721" t="s">
        <v>90</v>
      </c>
      <c r="M2721" t="s">
        <v>74</v>
      </c>
      <c r="N2721" s="37" t="s">
        <v>75</v>
      </c>
      <c r="O2721" s="37" t="s">
        <v>75</v>
      </c>
      <c r="P2721" s="37" t="s">
        <v>75</v>
      </c>
      <c r="Q2721" t="s">
        <v>4703</v>
      </c>
      <c r="R2721" t="s">
        <v>76</v>
      </c>
      <c r="S2721" s="42">
        <v>14500</v>
      </c>
      <c r="T2721" s="37">
        <v>1</v>
      </c>
      <c r="U2721" s="83">
        <v>1</v>
      </c>
      <c r="V2721" s="45">
        <f>SUMIF(ResumenCotizacion!$C:$C,E2721,ResumenCotizacion!$P:$P)</f>
        <v>0</v>
      </c>
      <c r="W2721" s="75">
        <f>IF(H2721="USD",S2721*SolCotizacion!$J$18,S2721)</f>
        <v>59848315</v>
      </c>
      <c r="X2721" s="3">
        <f>ROUND(W2721/(1-VLOOKUP("Total porcentaje:",ResumenCotizacion!$F:$H,3,0)),2)</f>
        <v>59848315</v>
      </c>
      <c r="Y2721" s="3">
        <f t="shared" si="135"/>
        <v>0</v>
      </c>
    </row>
    <row r="2722" spans="1:25" ht="14.25" x14ac:dyDescent="0.2">
      <c r="A2722" s="18" t="str">
        <f t="shared" si="133"/>
        <v>Catalogo principalCSP ENTIDADES NO CUALIFICADASCFQ7TTC0HM0T-000Q_NCLF</v>
      </c>
      <c r="B2722" s="18" t="str">
        <f t="shared" si="134"/>
        <v>CFQ7TTC0HM0T-000Q_NCLFCSP ENTIDADES NO CUALIFICADAS</v>
      </c>
      <c r="C2722"/>
      <c r="D2722" t="s">
        <v>122</v>
      </c>
      <c r="E2722" t="s">
        <v>4705</v>
      </c>
      <c r="F2722" s="37" t="s">
        <v>3879</v>
      </c>
      <c r="G2722" s="18" t="s">
        <v>122</v>
      </c>
      <c r="H2722" s="18" t="s">
        <v>125</v>
      </c>
      <c r="I2722" s="37" t="s">
        <v>75</v>
      </c>
      <c r="J2722" t="s">
        <v>4706</v>
      </c>
      <c r="K2722" t="s">
        <v>28</v>
      </c>
      <c r="L2722" t="s">
        <v>90</v>
      </c>
      <c r="M2722" t="s">
        <v>74</v>
      </c>
      <c r="N2722" s="37" t="s">
        <v>75</v>
      </c>
      <c r="O2722" s="37" t="s">
        <v>75</v>
      </c>
      <c r="P2722" s="37" t="s">
        <v>75</v>
      </c>
      <c r="Q2722" t="s">
        <v>4705</v>
      </c>
      <c r="R2722" t="s">
        <v>76</v>
      </c>
      <c r="S2722" s="42">
        <v>500</v>
      </c>
      <c r="T2722" s="37">
        <v>1</v>
      </c>
      <c r="U2722" s="83">
        <v>1</v>
      </c>
      <c r="V2722" s="45">
        <f>SUMIF(ResumenCotizacion!$C:$C,E2722,ResumenCotizacion!$P:$P)</f>
        <v>0</v>
      </c>
      <c r="W2722" s="75">
        <f>IF(H2722="USD",S2722*SolCotizacion!$J$18,S2722)</f>
        <v>2063735.0000000002</v>
      </c>
      <c r="X2722" s="3">
        <f>ROUND(W2722/(1-VLOOKUP("Total porcentaje:",ResumenCotizacion!$F:$H,3,0)),2)</f>
        <v>2063735</v>
      </c>
      <c r="Y2722" s="3">
        <f t="shared" si="135"/>
        <v>0</v>
      </c>
    </row>
    <row r="2723" spans="1:25" ht="14.25" x14ac:dyDescent="0.2">
      <c r="A2723" s="18" t="str">
        <f t="shared" si="133"/>
        <v>Catalogo principalCSP ENTIDADES NO CUALIFICADASCFQ7TTC0HM0T-000J_NCLF</v>
      </c>
      <c r="B2723" s="18" t="str">
        <f t="shared" si="134"/>
        <v>CFQ7TTC0HM0T-000J_NCLFCSP ENTIDADES NO CUALIFICADAS</v>
      </c>
      <c r="C2723"/>
      <c r="D2723" t="s">
        <v>122</v>
      </c>
      <c r="E2723" t="s">
        <v>4707</v>
      </c>
      <c r="F2723" s="37" t="s">
        <v>3879</v>
      </c>
      <c r="G2723" s="18" t="s">
        <v>122</v>
      </c>
      <c r="H2723" s="18" t="s">
        <v>125</v>
      </c>
      <c r="I2723" s="37" t="s">
        <v>75</v>
      </c>
      <c r="J2723" t="s">
        <v>4708</v>
      </c>
      <c r="K2723" t="s">
        <v>28</v>
      </c>
      <c r="L2723" t="s">
        <v>90</v>
      </c>
      <c r="M2723" t="s">
        <v>74</v>
      </c>
      <c r="N2723" s="37" t="s">
        <v>75</v>
      </c>
      <c r="O2723" s="37" t="s">
        <v>75</v>
      </c>
      <c r="P2723" s="37" t="s">
        <v>75</v>
      </c>
      <c r="Q2723" t="s">
        <v>4707</v>
      </c>
      <c r="R2723" t="s">
        <v>76</v>
      </c>
      <c r="S2723" s="42">
        <v>500</v>
      </c>
      <c r="T2723" s="37">
        <v>1</v>
      </c>
      <c r="U2723" s="83">
        <v>1</v>
      </c>
      <c r="V2723" s="45">
        <f>SUMIF(ResumenCotizacion!$C:$C,E2723,ResumenCotizacion!$P:$P)</f>
        <v>0</v>
      </c>
      <c r="W2723" s="75">
        <f>IF(H2723="USD",S2723*SolCotizacion!$J$18,S2723)</f>
        <v>2063735.0000000002</v>
      </c>
      <c r="X2723" s="3">
        <f>ROUND(W2723/(1-VLOOKUP("Total porcentaje:",ResumenCotizacion!$F:$H,3,0)),2)</f>
        <v>2063735</v>
      </c>
      <c r="Y2723" s="3">
        <f t="shared" si="135"/>
        <v>0</v>
      </c>
    </row>
    <row r="2724" spans="1:25" ht="14.25" x14ac:dyDescent="0.2">
      <c r="A2724" s="18" t="str">
        <f t="shared" si="133"/>
        <v>Catalogo principalCSP ENTIDADES NO CUALIFICADASCFQ7TTC0HM0T-000H_NCLF</v>
      </c>
      <c r="B2724" s="18" t="str">
        <f t="shared" si="134"/>
        <v>CFQ7TTC0HM0T-000H_NCLFCSP ENTIDADES NO CUALIFICADAS</v>
      </c>
      <c r="C2724"/>
      <c r="D2724" t="s">
        <v>122</v>
      </c>
      <c r="E2724" t="s">
        <v>4709</v>
      </c>
      <c r="F2724" s="37" t="s">
        <v>3879</v>
      </c>
      <c r="G2724" s="18" t="s">
        <v>122</v>
      </c>
      <c r="H2724" s="18" t="s">
        <v>125</v>
      </c>
      <c r="I2724" s="37" t="s">
        <v>75</v>
      </c>
      <c r="J2724" t="s">
        <v>4710</v>
      </c>
      <c r="K2724" t="s">
        <v>28</v>
      </c>
      <c r="L2724" t="s">
        <v>90</v>
      </c>
      <c r="M2724" t="s">
        <v>74</v>
      </c>
      <c r="N2724" s="37" t="s">
        <v>75</v>
      </c>
      <c r="O2724" s="37" t="s">
        <v>75</v>
      </c>
      <c r="P2724" s="37" t="s">
        <v>75</v>
      </c>
      <c r="Q2724" t="s">
        <v>4709</v>
      </c>
      <c r="R2724" t="s">
        <v>76</v>
      </c>
      <c r="S2724" s="42">
        <v>31000</v>
      </c>
      <c r="T2724" s="37">
        <v>1</v>
      </c>
      <c r="U2724" s="83">
        <v>1</v>
      </c>
      <c r="V2724" s="45">
        <f>SUMIF(ResumenCotizacion!$C:$C,E2724,ResumenCotizacion!$P:$P)</f>
        <v>0</v>
      </c>
      <c r="W2724" s="75">
        <f>IF(H2724="USD",S2724*SolCotizacion!$J$18,S2724)</f>
        <v>127951570.00000001</v>
      </c>
      <c r="X2724" s="3">
        <f>ROUND(W2724/(1-VLOOKUP("Total porcentaje:",ResumenCotizacion!$F:$H,3,0)),2)</f>
        <v>127951570</v>
      </c>
      <c r="Y2724" s="3">
        <f t="shared" si="135"/>
        <v>0</v>
      </c>
    </row>
    <row r="2725" spans="1:25" ht="14.25" x14ac:dyDescent="0.2">
      <c r="A2725" s="18" t="str">
        <f t="shared" si="133"/>
        <v>Catalogo principalCSP ENTIDADES NO CUALIFICADASCFQ7TTC0HM0T-0015_NCLF</v>
      </c>
      <c r="B2725" s="18" t="str">
        <f t="shared" si="134"/>
        <v>CFQ7TTC0HM0T-0015_NCLFCSP ENTIDADES NO CUALIFICADAS</v>
      </c>
      <c r="C2725"/>
      <c r="D2725" t="s">
        <v>122</v>
      </c>
      <c r="E2725" t="s">
        <v>4711</v>
      </c>
      <c r="F2725" s="37" t="s">
        <v>3879</v>
      </c>
      <c r="G2725" s="18" t="s">
        <v>122</v>
      </c>
      <c r="H2725" s="18" t="s">
        <v>125</v>
      </c>
      <c r="I2725" s="37" t="s">
        <v>75</v>
      </c>
      <c r="J2725" t="s">
        <v>4712</v>
      </c>
      <c r="K2725" t="s">
        <v>28</v>
      </c>
      <c r="L2725" t="s">
        <v>90</v>
      </c>
      <c r="M2725" t="s">
        <v>74</v>
      </c>
      <c r="N2725" s="37" t="s">
        <v>75</v>
      </c>
      <c r="O2725" s="37" t="s">
        <v>75</v>
      </c>
      <c r="P2725" s="37" t="s">
        <v>75</v>
      </c>
      <c r="Q2725" t="s">
        <v>4711</v>
      </c>
      <c r="R2725" t="s">
        <v>76</v>
      </c>
      <c r="S2725" s="42">
        <v>500</v>
      </c>
      <c r="T2725" s="37">
        <v>1</v>
      </c>
      <c r="U2725" s="83">
        <v>1</v>
      </c>
      <c r="V2725" s="45">
        <f>SUMIF(ResumenCotizacion!$C:$C,E2725,ResumenCotizacion!$P:$P)</f>
        <v>0</v>
      </c>
      <c r="W2725" s="75">
        <f>IF(H2725="USD",S2725*SolCotizacion!$J$18,S2725)</f>
        <v>2063735.0000000002</v>
      </c>
      <c r="X2725" s="3">
        <f>ROUND(W2725/(1-VLOOKUP("Total porcentaje:",ResumenCotizacion!$F:$H,3,0)),2)</f>
        <v>2063735</v>
      </c>
      <c r="Y2725" s="3">
        <f t="shared" si="135"/>
        <v>0</v>
      </c>
    </row>
    <row r="2726" spans="1:25" ht="14.25" x14ac:dyDescent="0.2">
      <c r="A2726" s="18" t="str">
        <f t="shared" si="133"/>
        <v>Catalogo principalCSP ENTIDADES NO CUALIFICADASCFQ7TTC0HM0T-000K_NCLF</v>
      </c>
      <c r="B2726" s="18" t="str">
        <f t="shared" si="134"/>
        <v>CFQ7TTC0HM0T-000K_NCLFCSP ENTIDADES NO CUALIFICADAS</v>
      </c>
      <c r="C2726"/>
      <c r="D2726" t="s">
        <v>122</v>
      </c>
      <c r="E2726" t="s">
        <v>4713</v>
      </c>
      <c r="F2726" s="37" t="s">
        <v>3879</v>
      </c>
      <c r="G2726" s="18" t="s">
        <v>122</v>
      </c>
      <c r="H2726" s="18" t="s">
        <v>125</v>
      </c>
      <c r="I2726" s="37" t="s">
        <v>75</v>
      </c>
      <c r="J2726" t="s">
        <v>4714</v>
      </c>
      <c r="K2726" t="s">
        <v>28</v>
      </c>
      <c r="L2726" t="s">
        <v>90</v>
      </c>
      <c r="M2726" t="s">
        <v>74</v>
      </c>
      <c r="N2726" s="37" t="s">
        <v>75</v>
      </c>
      <c r="O2726" s="37" t="s">
        <v>75</v>
      </c>
      <c r="P2726" s="37" t="s">
        <v>75</v>
      </c>
      <c r="Q2726" t="s">
        <v>4713</v>
      </c>
      <c r="R2726" t="s">
        <v>76</v>
      </c>
      <c r="S2726" s="42">
        <v>31000</v>
      </c>
      <c r="T2726" s="37">
        <v>1</v>
      </c>
      <c r="U2726" s="83">
        <v>1</v>
      </c>
      <c r="V2726" s="45">
        <f>SUMIF(ResumenCotizacion!$C:$C,E2726,ResumenCotizacion!$P:$P)</f>
        <v>0</v>
      </c>
      <c r="W2726" s="75">
        <f>IF(H2726="USD",S2726*SolCotizacion!$J$18,S2726)</f>
        <v>127951570.00000001</v>
      </c>
      <c r="X2726" s="3">
        <f>ROUND(W2726/(1-VLOOKUP("Total porcentaje:",ResumenCotizacion!$F:$H,3,0)),2)</f>
        <v>127951570</v>
      </c>
      <c r="Y2726" s="3">
        <f t="shared" si="135"/>
        <v>0</v>
      </c>
    </row>
    <row r="2727" spans="1:25" ht="14.25" x14ac:dyDescent="0.2">
      <c r="A2727" s="18" t="str">
        <f t="shared" si="133"/>
        <v>Catalogo principalCSP ENTIDADES NO CUALIFICADASCFQ7TTC0LH3J-000F_NCLF</v>
      </c>
      <c r="B2727" s="18" t="str">
        <f t="shared" si="134"/>
        <v>CFQ7TTC0LH3J-000F_NCLFCSP ENTIDADES NO CUALIFICADAS</v>
      </c>
      <c r="C2727"/>
      <c r="D2727" t="s">
        <v>122</v>
      </c>
      <c r="E2727" t="s">
        <v>4715</v>
      </c>
      <c r="F2727" s="37" t="s">
        <v>3879</v>
      </c>
      <c r="G2727" s="18" t="s">
        <v>122</v>
      </c>
      <c r="H2727" s="18" t="s">
        <v>125</v>
      </c>
      <c r="I2727" s="37" t="s">
        <v>75</v>
      </c>
      <c r="J2727" t="s">
        <v>4716</v>
      </c>
      <c r="K2727" t="s">
        <v>28</v>
      </c>
      <c r="L2727" t="s">
        <v>90</v>
      </c>
      <c r="M2727" t="s">
        <v>74</v>
      </c>
      <c r="N2727" s="37" t="s">
        <v>75</v>
      </c>
      <c r="O2727" s="37" t="s">
        <v>75</v>
      </c>
      <c r="P2727" s="37" t="s">
        <v>75</v>
      </c>
      <c r="Q2727" t="s">
        <v>4715</v>
      </c>
      <c r="R2727" t="s">
        <v>76</v>
      </c>
      <c r="S2727" s="42">
        <v>1000</v>
      </c>
      <c r="T2727" s="37">
        <v>1</v>
      </c>
      <c r="U2727" s="83">
        <v>1</v>
      </c>
      <c r="V2727" s="45">
        <f>SUMIF(ResumenCotizacion!$C:$C,E2727,ResumenCotizacion!$P:$P)</f>
        <v>0</v>
      </c>
      <c r="W2727" s="75">
        <f>IF(H2727="USD",S2727*SolCotizacion!$J$18,S2727)</f>
        <v>4127470.0000000005</v>
      </c>
      <c r="X2727" s="3">
        <f>ROUND(W2727/(1-VLOOKUP("Total porcentaje:",ResumenCotizacion!$F:$H,3,0)),2)</f>
        <v>4127470</v>
      </c>
      <c r="Y2727" s="3">
        <f t="shared" si="135"/>
        <v>0</v>
      </c>
    </row>
    <row r="2728" spans="1:25" ht="14.25" x14ac:dyDescent="0.2">
      <c r="A2728" s="18" t="str">
        <f t="shared" si="133"/>
        <v>Catalogo principalCSP ENTIDADES NO CUALIFICADASCFQ7TTC0LH3J-000D_NCLF</v>
      </c>
      <c r="B2728" s="18" t="str">
        <f t="shared" si="134"/>
        <v>CFQ7TTC0LH3J-000D_NCLFCSP ENTIDADES NO CUALIFICADAS</v>
      </c>
      <c r="C2728"/>
      <c r="D2728" t="s">
        <v>122</v>
      </c>
      <c r="E2728" t="s">
        <v>4717</v>
      </c>
      <c r="F2728" s="37" t="s">
        <v>3879</v>
      </c>
      <c r="G2728" s="18" t="s">
        <v>122</v>
      </c>
      <c r="H2728" s="18" t="s">
        <v>125</v>
      </c>
      <c r="I2728" s="37" t="s">
        <v>75</v>
      </c>
      <c r="J2728" t="s">
        <v>4718</v>
      </c>
      <c r="K2728" t="s">
        <v>28</v>
      </c>
      <c r="L2728" t="s">
        <v>90</v>
      </c>
      <c r="M2728" t="s">
        <v>74</v>
      </c>
      <c r="N2728" s="37" t="s">
        <v>75</v>
      </c>
      <c r="O2728" s="37" t="s">
        <v>75</v>
      </c>
      <c r="P2728" s="37" t="s">
        <v>75</v>
      </c>
      <c r="Q2728" t="s">
        <v>4717</v>
      </c>
      <c r="R2728" t="s">
        <v>76</v>
      </c>
      <c r="S2728" s="42">
        <v>75</v>
      </c>
      <c r="T2728" s="37">
        <v>1</v>
      </c>
      <c r="U2728" s="83">
        <v>1</v>
      </c>
      <c r="V2728" s="45">
        <f>SUMIF(ResumenCotizacion!$C:$C,E2728,ResumenCotizacion!$P:$P)</f>
        <v>0</v>
      </c>
      <c r="W2728" s="75">
        <f>IF(H2728="USD",S2728*SolCotizacion!$J$18,S2728)</f>
        <v>309560.25</v>
      </c>
      <c r="X2728" s="3">
        <f>ROUND(W2728/(1-VLOOKUP("Total porcentaje:",ResumenCotizacion!$F:$H,3,0)),2)</f>
        <v>309560.25</v>
      </c>
      <c r="Y2728" s="3">
        <f t="shared" si="135"/>
        <v>0</v>
      </c>
    </row>
    <row r="2729" spans="1:25" ht="14.25" x14ac:dyDescent="0.2">
      <c r="A2729" s="18" t="str">
        <f t="shared" si="133"/>
        <v>Catalogo principalCSP ENTIDADES NO CUALIFICADASCFQ7TTC0LH3J-0003_NCLF</v>
      </c>
      <c r="B2729" s="18" t="str">
        <f t="shared" si="134"/>
        <v>CFQ7TTC0LH3J-0003_NCLFCSP ENTIDADES NO CUALIFICADAS</v>
      </c>
      <c r="C2729"/>
      <c r="D2729" t="s">
        <v>122</v>
      </c>
      <c r="E2729" t="s">
        <v>4719</v>
      </c>
      <c r="F2729" s="37" t="s">
        <v>3879</v>
      </c>
      <c r="G2729" s="18" t="s">
        <v>122</v>
      </c>
      <c r="H2729" s="18" t="s">
        <v>125</v>
      </c>
      <c r="I2729" s="37" t="s">
        <v>75</v>
      </c>
      <c r="J2729" t="s">
        <v>4720</v>
      </c>
      <c r="K2729" t="s">
        <v>28</v>
      </c>
      <c r="L2729" t="s">
        <v>90</v>
      </c>
      <c r="M2729" t="s">
        <v>74</v>
      </c>
      <c r="N2729" s="37" t="s">
        <v>75</v>
      </c>
      <c r="O2729" s="37" t="s">
        <v>75</v>
      </c>
      <c r="P2729" s="37" t="s">
        <v>75</v>
      </c>
      <c r="Q2729" t="s">
        <v>4719</v>
      </c>
      <c r="R2729" t="s">
        <v>76</v>
      </c>
      <c r="S2729" s="42">
        <v>1000</v>
      </c>
      <c r="T2729" s="37">
        <v>1</v>
      </c>
      <c r="U2729" s="83">
        <v>1</v>
      </c>
      <c r="V2729" s="45">
        <f>SUMIF(ResumenCotizacion!$C:$C,E2729,ResumenCotizacion!$P:$P)</f>
        <v>0</v>
      </c>
      <c r="W2729" s="75">
        <f>IF(H2729="USD",S2729*SolCotizacion!$J$18,S2729)</f>
        <v>4127470.0000000005</v>
      </c>
      <c r="X2729" s="3">
        <f>ROUND(W2729/(1-VLOOKUP("Total porcentaje:",ResumenCotizacion!$F:$H,3,0)),2)</f>
        <v>4127470</v>
      </c>
      <c r="Y2729" s="3">
        <f t="shared" si="135"/>
        <v>0</v>
      </c>
    </row>
    <row r="2730" spans="1:25" ht="14.25" x14ac:dyDescent="0.2">
      <c r="A2730" s="18" t="str">
        <f t="shared" si="133"/>
        <v>Catalogo principalCSP ENTIDADES NO CUALIFICADASCFQ7TTC0LH3J-0002_NCLF</v>
      </c>
      <c r="B2730" s="18" t="str">
        <f t="shared" si="134"/>
        <v>CFQ7TTC0LH3J-0002_NCLFCSP ENTIDADES NO CUALIFICADAS</v>
      </c>
      <c r="C2730"/>
      <c r="D2730" t="s">
        <v>122</v>
      </c>
      <c r="E2730" t="s">
        <v>4721</v>
      </c>
      <c r="F2730" s="37" t="s">
        <v>3879</v>
      </c>
      <c r="G2730" s="18" t="s">
        <v>122</v>
      </c>
      <c r="H2730" s="18" t="s">
        <v>125</v>
      </c>
      <c r="I2730" s="37" t="s">
        <v>75</v>
      </c>
      <c r="J2730" t="s">
        <v>4722</v>
      </c>
      <c r="K2730" t="s">
        <v>28</v>
      </c>
      <c r="L2730" t="s">
        <v>90</v>
      </c>
      <c r="M2730" t="s">
        <v>74</v>
      </c>
      <c r="N2730" s="37" t="s">
        <v>75</v>
      </c>
      <c r="O2730" s="37" t="s">
        <v>75</v>
      </c>
      <c r="P2730" s="37" t="s">
        <v>75</v>
      </c>
      <c r="Q2730" t="s">
        <v>4721</v>
      </c>
      <c r="R2730" t="s">
        <v>76</v>
      </c>
      <c r="S2730" s="42">
        <v>1500</v>
      </c>
      <c r="T2730" s="37">
        <v>1</v>
      </c>
      <c r="U2730" s="83">
        <v>1</v>
      </c>
      <c r="V2730" s="45">
        <f>SUMIF(ResumenCotizacion!$C:$C,E2730,ResumenCotizacion!$P:$P)</f>
        <v>0</v>
      </c>
      <c r="W2730" s="75">
        <f>IF(H2730="USD",S2730*SolCotizacion!$J$18,S2730)</f>
        <v>6191205</v>
      </c>
      <c r="X2730" s="3">
        <f>ROUND(W2730/(1-VLOOKUP("Total porcentaje:",ResumenCotizacion!$F:$H,3,0)),2)</f>
        <v>6191205</v>
      </c>
      <c r="Y2730" s="3">
        <f t="shared" si="135"/>
        <v>0</v>
      </c>
    </row>
    <row r="2731" spans="1:25" ht="14.25" x14ac:dyDescent="0.2">
      <c r="A2731" s="18" t="str">
        <f t="shared" si="133"/>
        <v>Catalogo principalCSP ENTIDADES NO CUALIFICADASCFQ7TTC0LH3J-0001_NCLF</v>
      </c>
      <c r="B2731" s="18" t="str">
        <f t="shared" si="134"/>
        <v>CFQ7TTC0LH3J-0001_NCLFCSP ENTIDADES NO CUALIFICADAS</v>
      </c>
      <c r="C2731"/>
      <c r="D2731" t="s">
        <v>122</v>
      </c>
      <c r="E2731" t="s">
        <v>4723</v>
      </c>
      <c r="F2731" s="37" t="s">
        <v>3879</v>
      </c>
      <c r="G2731" s="18" t="s">
        <v>122</v>
      </c>
      <c r="H2731" s="18" t="s">
        <v>125</v>
      </c>
      <c r="I2731" s="37" t="s">
        <v>75</v>
      </c>
      <c r="J2731" t="s">
        <v>4724</v>
      </c>
      <c r="K2731" t="s">
        <v>28</v>
      </c>
      <c r="L2731" t="s">
        <v>90</v>
      </c>
      <c r="M2731" t="s">
        <v>74</v>
      </c>
      <c r="N2731" s="37" t="s">
        <v>75</v>
      </c>
      <c r="O2731" s="37" t="s">
        <v>75</v>
      </c>
      <c r="P2731" s="37" t="s">
        <v>75</v>
      </c>
      <c r="Q2731" t="s">
        <v>4723</v>
      </c>
      <c r="R2731" t="s">
        <v>76</v>
      </c>
      <c r="S2731" s="42">
        <v>1000</v>
      </c>
      <c r="T2731" s="37">
        <v>1</v>
      </c>
      <c r="U2731" s="83">
        <v>1</v>
      </c>
      <c r="V2731" s="45">
        <f>SUMIF(ResumenCotizacion!$C:$C,E2731,ResumenCotizacion!$P:$P)</f>
        <v>0</v>
      </c>
      <c r="W2731" s="75">
        <f>IF(H2731="USD",S2731*SolCotizacion!$J$18,S2731)</f>
        <v>4127470.0000000005</v>
      </c>
      <c r="X2731" s="3">
        <f>ROUND(W2731/(1-VLOOKUP("Total porcentaje:",ResumenCotizacion!$F:$H,3,0)),2)</f>
        <v>4127470</v>
      </c>
      <c r="Y2731" s="3">
        <f t="shared" si="135"/>
        <v>0</v>
      </c>
    </row>
    <row r="2732" spans="1:25" ht="14.25" x14ac:dyDescent="0.2">
      <c r="A2732" s="18" t="str">
        <f t="shared" si="133"/>
        <v>Catalogo principalCSP ENTIDADES NO CUALIFICADASCFQ7TTC0J7C5-0001_NCLF</v>
      </c>
      <c r="B2732" s="18" t="str">
        <f t="shared" si="134"/>
        <v>CFQ7TTC0J7C5-0001_NCLFCSP ENTIDADES NO CUALIFICADAS</v>
      </c>
      <c r="C2732"/>
      <c r="D2732" t="s">
        <v>122</v>
      </c>
      <c r="E2732" t="s">
        <v>4725</v>
      </c>
      <c r="F2732" s="37" t="s">
        <v>3879</v>
      </c>
      <c r="G2732" s="18" t="s">
        <v>122</v>
      </c>
      <c r="H2732" s="18" t="s">
        <v>125</v>
      </c>
      <c r="I2732" s="37" t="s">
        <v>75</v>
      </c>
      <c r="J2732" t="s">
        <v>4726</v>
      </c>
      <c r="K2732" t="s">
        <v>28</v>
      </c>
      <c r="L2732" t="s">
        <v>90</v>
      </c>
      <c r="M2732" t="s">
        <v>74</v>
      </c>
      <c r="N2732" s="37" t="s">
        <v>75</v>
      </c>
      <c r="O2732" s="37" t="s">
        <v>75</v>
      </c>
      <c r="P2732" s="37" t="s">
        <v>75</v>
      </c>
      <c r="Q2732" t="s">
        <v>4725</v>
      </c>
      <c r="R2732" t="s">
        <v>76</v>
      </c>
      <c r="S2732" s="42">
        <v>15</v>
      </c>
      <c r="T2732" s="37">
        <v>1</v>
      </c>
      <c r="U2732" s="83">
        <v>1</v>
      </c>
      <c r="V2732" s="45">
        <f>SUMIF(ResumenCotizacion!$C:$C,E2732,ResumenCotizacion!$P:$P)</f>
        <v>0</v>
      </c>
      <c r="W2732" s="75">
        <f>IF(H2732="USD",S2732*SolCotizacion!$J$18,S2732)</f>
        <v>61912.05</v>
      </c>
      <c r="X2732" s="3">
        <f>ROUND(W2732/(1-VLOOKUP("Total porcentaje:",ResumenCotizacion!$F:$H,3,0)),2)</f>
        <v>61912.05</v>
      </c>
      <c r="Y2732" s="3">
        <f t="shared" si="135"/>
        <v>0</v>
      </c>
    </row>
    <row r="2733" spans="1:25" ht="14.25" x14ac:dyDescent="0.2">
      <c r="A2733" s="18" t="str">
        <f t="shared" si="133"/>
        <v>Catalogo principalCSP ENTIDADES NO CUALIFICADASCFQ7TTC0LHPZ-0001_NCLF</v>
      </c>
      <c r="B2733" s="18" t="str">
        <f t="shared" si="134"/>
        <v>CFQ7TTC0LHPZ-0001_NCLFCSP ENTIDADES NO CUALIFICADAS</v>
      </c>
      <c r="C2733"/>
      <c r="D2733" t="s">
        <v>122</v>
      </c>
      <c r="E2733" t="s">
        <v>4727</v>
      </c>
      <c r="F2733" s="37" t="s">
        <v>3879</v>
      </c>
      <c r="G2733" s="18" t="s">
        <v>122</v>
      </c>
      <c r="H2733" s="18" t="s">
        <v>125</v>
      </c>
      <c r="I2733" s="37" t="s">
        <v>75</v>
      </c>
      <c r="J2733" t="s">
        <v>4728</v>
      </c>
      <c r="K2733" t="s">
        <v>28</v>
      </c>
      <c r="L2733" t="s">
        <v>90</v>
      </c>
      <c r="M2733" t="s">
        <v>74</v>
      </c>
      <c r="N2733" s="37" t="s">
        <v>75</v>
      </c>
      <c r="O2733" s="37" t="s">
        <v>75</v>
      </c>
      <c r="P2733" s="37" t="s">
        <v>75</v>
      </c>
      <c r="Q2733" t="s">
        <v>4727</v>
      </c>
      <c r="R2733" t="s">
        <v>76</v>
      </c>
      <c r="S2733" s="42">
        <v>60</v>
      </c>
      <c r="T2733" s="37">
        <v>1</v>
      </c>
      <c r="U2733" s="83">
        <v>1</v>
      </c>
      <c r="V2733" s="45">
        <f>SUMIF(ResumenCotizacion!$C:$C,E2733,ResumenCotizacion!$P:$P)</f>
        <v>0</v>
      </c>
      <c r="W2733" s="75">
        <f>IF(H2733="USD",S2733*SolCotizacion!$J$18,S2733)</f>
        <v>247648.2</v>
      </c>
      <c r="X2733" s="3">
        <f>ROUND(W2733/(1-VLOOKUP("Total porcentaje:",ResumenCotizacion!$F:$H,3,0)),2)</f>
        <v>247648.2</v>
      </c>
      <c r="Y2733" s="3">
        <f t="shared" si="135"/>
        <v>0</v>
      </c>
    </row>
    <row r="2734" spans="1:25" ht="14.25" x14ac:dyDescent="0.2">
      <c r="A2734" s="18" t="str">
        <f t="shared" si="133"/>
        <v>Catalogo principalCSP ENTIDADES NO CUALIFICADASCFQ7TTC0LHXC-0001_NCLF</v>
      </c>
      <c r="B2734" s="18" t="str">
        <f t="shared" si="134"/>
        <v>CFQ7TTC0LHXC-0001_NCLFCSP ENTIDADES NO CUALIFICADAS</v>
      </c>
      <c r="C2734"/>
      <c r="D2734" t="s">
        <v>122</v>
      </c>
      <c r="E2734" t="s">
        <v>4729</v>
      </c>
      <c r="F2734" s="37" t="s">
        <v>3879</v>
      </c>
      <c r="G2734" s="18" t="s">
        <v>122</v>
      </c>
      <c r="H2734" s="18" t="s">
        <v>125</v>
      </c>
      <c r="I2734" s="37" t="s">
        <v>75</v>
      </c>
      <c r="J2734" t="s">
        <v>4730</v>
      </c>
      <c r="K2734" t="s">
        <v>28</v>
      </c>
      <c r="L2734" t="s">
        <v>90</v>
      </c>
      <c r="M2734" t="s">
        <v>74</v>
      </c>
      <c r="N2734" s="37" t="s">
        <v>75</v>
      </c>
      <c r="O2734" s="37" t="s">
        <v>75</v>
      </c>
      <c r="P2734" s="37" t="s">
        <v>75</v>
      </c>
      <c r="Q2734" t="s">
        <v>4729</v>
      </c>
      <c r="R2734" t="s">
        <v>76</v>
      </c>
      <c r="S2734" s="42">
        <v>75</v>
      </c>
      <c r="T2734" s="37">
        <v>1</v>
      </c>
      <c r="U2734" s="83">
        <v>1</v>
      </c>
      <c r="V2734" s="45">
        <f>SUMIF(ResumenCotizacion!$C:$C,E2734,ResumenCotizacion!$P:$P)</f>
        <v>0</v>
      </c>
      <c r="W2734" s="75">
        <f>IF(H2734="USD",S2734*SolCotizacion!$J$18,S2734)</f>
        <v>309560.25</v>
      </c>
      <c r="X2734" s="3">
        <f>ROUND(W2734/(1-VLOOKUP("Total porcentaje:",ResumenCotizacion!$F:$H,3,0)),2)</f>
        <v>309560.25</v>
      </c>
      <c r="Y2734" s="3">
        <f t="shared" si="135"/>
        <v>0</v>
      </c>
    </row>
    <row r="2735" spans="1:25" ht="14.25" x14ac:dyDescent="0.2">
      <c r="A2735" s="18" t="str">
        <f t="shared" si="133"/>
        <v>Catalogo principalCSP ENTIDADES NO CUALIFICADASCFQ7TTC0J7BH-0001_NCLF</v>
      </c>
      <c r="B2735" s="18" t="str">
        <f t="shared" si="134"/>
        <v>CFQ7TTC0J7BH-0001_NCLFCSP ENTIDADES NO CUALIFICADAS</v>
      </c>
      <c r="C2735"/>
      <c r="D2735" t="s">
        <v>122</v>
      </c>
      <c r="E2735" t="s">
        <v>4731</v>
      </c>
      <c r="F2735" s="37" t="s">
        <v>3879</v>
      </c>
      <c r="G2735" s="18" t="s">
        <v>122</v>
      </c>
      <c r="H2735" s="18" t="s">
        <v>125</v>
      </c>
      <c r="I2735" s="37" t="s">
        <v>75</v>
      </c>
      <c r="J2735" t="s">
        <v>4732</v>
      </c>
      <c r="K2735" t="s">
        <v>28</v>
      </c>
      <c r="L2735" t="s">
        <v>90</v>
      </c>
      <c r="M2735" t="s">
        <v>74</v>
      </c>
      <c r="N2735" s="37" t="s">
        <v>75</v>
      </c>
      <c r="O2735" s="37" t="s">
        <v>75</v>
      </c>
      <c r="P2735" s="37" t="s">
        <v>75</v>
      </c>
      <c r="Q2735" t="s">
        <v>4731</v>
      </c>
      <c r="R2735" t="s">
        <v>76</v>
      </c>
      <c r="S2735" s="42">
        <v>90</v>
      </c>
      <c r="T2735" s="37">
        <v>1</v>
      </c>
      <c r="U2735" s="83">
        <v>1</v>
      </c>
      <c r="V2735" s="45">
        <f>SUMIF(ResumenCotizacion!$C:$C,E2735,ResumenCotizacion!$P:$P)</f>
        <v>0</v>
      </c>
      <c r="W2735" s="75">
        <f>IF(H2735="USD",S2735*SolCotizacion!$J$18,S2735)</f>
        <v>371472.30000000005</v>
      </c>
      <c r="X2735" s="3">
        <f>ROUND(W2735/(1-VLOOKUP("Total porcentaje:",ResumenCotizacion!$F:$H,3,0)),2)</f>
        <v>371472.3</v>
      </c>
      <c r="Y2735" s="3">
        <f t="shared" si="135"/>
        <v>0</v>
      </c>
    </row>
    <row r="2736" spans="1:25" ht="14.25" x14ac:dyDescent="0.2">
      <c r="A2736" s="18" t="str">
        <f t="shared" si="133"/>
        <v>Catalogo principalCSP ENTIDADES NO CUALIFICADASCFQ7TTC0LFDZ-0007_NCLF</v>
      </c>
      <c r="B2736" s="18" t="str">
        <f t="shared" si="134"/>
        <v>CFQ7TTC0LFDZ-0007_NCLFCSP ENTIDADES NO CUALIFICADAS</v>
      </c>
      <c r="C2736"/>
      <c r="D2736" t="s">
        <v>122</v>
      </c>
      <c r="E2736" t="s">
        <v>4733</v>
      </c>
      <c r="F2736" s="37" t="s">
        <v>3879</v>
      </c>
      <c r="G2736" s="18" t="s">
        <v>122</v>
      </c>
      <c r="H2736" s="18" t="s">
        <v>125</v>
      </c>
      <c r="I2736" s="37" t="s">
        <v>75</v>
      </c>
      <c r="J2736" t="s">
        <v>4734</v>
      </c>
      <c r="K2736" t="s">
        <v>28</v>
      </c>
      <c r="L2736" t="s">
        <v>90</v>
      </c>
      <c r="M2736" t="s">
        <v>74</v>
      </c>
      <c r="N2736" s="37" t="s">
        <v>75</v>
      </c>
      <c r="O2736" s="37" t="s">
        <v>75</v>
      </c>
      <c r="P2736" s="37" t="s">
        <v>75</v>
      </c>
      <c r="Q2736" t="s">
        <v>4733</v>
      </c>
      <c r="R2736" t="s">
        <v>76</v>
      </c>
      <c r="S2736" s="42">
        <v>800</v>
      </c>
      <c r="T2736" s="37">
        <v>1</v>
      </c>
      <c r="U2736" s="83">
        <v>1</v>
      </c>
      <c r="V2736" s="45">
        <f>SUMIF(ResumenCotizacion!$C:$C,E2736,ResumenCotizacion!$P:$P)</f>
        <v>0</v>
      </c>
      <c r="W2736" s="75">
        <f>IF(H2736="USD",S2736*SolCotizacion!$J$18,S2736)</f>
        <v>3301976</v>
      </c>
      <c r="X2736" s="3">
        <f>ROUND(W2736/(1-VLOOKUP("Total porcentaje:",ResumenCotizacion!$F:$H,3,0)),2)</f>
        <v>3301976</v>
      </c>
      <c r="Y2736" s="3">
        <f t="shared" si="135"/>
        <v>0</v>
      </c>
    </row>
    <row r="2737" spans="1:25" ht="14.25" x14ac:dyDescent="0.2">
      <c r="A2737" s="18" t="str">
        <f t="shared" si="133"/>
        <v>Catalogo principalCSP ENTIDADES NO CUALIFICADASCFQ7TTC0LFDZ-0003_NCLF</v>
      </c>
      <c r="B2737" s="18" t="str">
        <f t="shared" si="134"/>
        <v>CFQ7TTC0LFDZ-0003_NCLFCSP ENTIDADES NO CUALIFICADAS</v>
      </c>
      <c r="C2737"/>
      <c r="D2737" t="s">
        <v>122</v>
      </c>
      <c r="E2737" t="s">
        <v>4735</v>
      </c>
      <c r="F2737" s="37" t="s">
        <v>3879</v>
      </c>
      <c r="G2737" s="18" t="s">
        <v>122</v>
      </c>
      <c r="H2737" s="18" t="s">
        <v>125</v>
      </c>
      <c r="I2737" s="37" t="s">
        <v>75</v>
      </c>
      <c r="J2737" t="s">
        <v>4736</v>
      </c>
      <c r="K2737" t="s">
        <v>28</v>
      </c>
      <c r="L2737" t="s">
        <v>90</v>
      </c>
      <c r="M2737" t="s">
        <v>74</v>
      </c>
      <c r="N2737" s="37" t="s">
        <v>75</v>
      </c>
      <c r="O2737" s="37" t="s">
        <v>75</v>
      </c>
      <c r="P2737" s="37" t="s">
        <v>75</v>
      </c>
      <c r="Q2737" t="s">
        <v>4735</v>
      </c>
      <c r="R2737" t="s">
        <v>76</v>
      </c>
      <c r="S2737" s="42">
        <v>20</v>
      </c>
      <c r="T2737" s="37">
        <v>1</v>
      </c>
      <c r="U2737" s="83">
        <v>1</v>
      </c>
      <c r="V2737" s="45">
        <f>SUMIF(ResumenCotizacion!$C:$C,E2737,ResumenCotizacion!$P:$P)</f>
        <v>0</v>
      </c>
      <c r="W2737" s="75">
        <f>IF(H2737="USD",S2737*SolCotizacion!$J$18,S2737)</f>
        <v>82549.400000000009</v>
      </c>
      <c r="X2737" s="3">
        <f>ROUND(W2737/(1-VLOOKUP("Total porcentaje:",ResumenCotizacion!$F:$H,3,0)),2)</f>
        <v>82549.399999999994</v>
      </c>
      <c r="Y2737" s="3">
        <f t="shared" si="135"/>
        <v>0</v>
      </c>
    </row>
    <row r="2738" spans="1:25" ht="14.25" x14ac:dyDescent="0.2">
      <c r="A2738" s="18" t="str">
        <f t="shared" si="133"/>
        <v>Catalogo principalCSP ENTIDADES NO CUALIFICADASCFQ7TTC0LFDZ-0001_NCLF</v>
      </c>
      <c r="B2738" s="18" t="str">
        <f t="shared" si="134"/>
        <v>CFQ7TTC0LFDZ-0001_NCLFCSP ENTIDADES NO CUALIFICADAS</v>
      </c>
      <c r="C2738"/>
      <c r="D2738" t="s">
        <v>122</v>
      </c>
      <c r="E2738" t="s">
        <v>4737</v>
      </c>
      <c r="F2738" s="37" t="s">
        <v>3879</v>
      </c>
      <c r="G2738" s="18" t="s">
        <v>122</v>
      </c>
      <c r="H2738" s="18" t="s">
        <v>125</v>
      </c>
      <c r="I2738" s="37" t="s">
        <v>75</v>
      </c>
      <c r="J2738" t="s">
        <v>4738</v>
      </c>
      <c r="K2738" t="s">
        <v>28</v>
      </c>
      <c r="L2738" t="s">
        <v>90</v>
      </c>
      <c r="M2738" t="s">
        <v>74</v>
      </c>
      <c r="N2738" s="37" t="s">
        <v>75</v>
      </c>
      <c r="O2738" s="37" t="s">
        <v>75</v>
      </c>
      <c r="P2738" s="37" t="s">
        <v>75</v>
      </c>
      <c r="Q2738" t="s">
        <v>4737</v>
      </c>
      <c r="R2738" t="s">
        <v>76</v>
      </c>
      <c r="S2738" s="42">
        <v>95</v>
      </c>
      <c r="T2738" s="37">
        <v>1</v>
      </c>
      <c r="U2738" s="83">
        <v>1</v>
      </c>
      <c r="V2738" s="45">
        <f>SUMIF(ResumenCotizacion!$C:$C,E2738,ResumenCotizacion!$P:$P)</f>
        <v>0</v>
      </c>
      <c r="W2738" s="75">
        <f>IF(H2738="USD",S2738*SolCotizacion!$J$18,S2738)</f>
        <v>392109.65</v>
      </c>
      <c r="X2738" s="3">
        <f>ROUND(W2738/(1-VLOOKUP("Total porcentaje:",ResumenCotizacion!$F:$H,3,0)),2)</f>
        <v>392109.65</v>
      </c>
      <c r="Y2738" s="3">
        <f t="shared" si="135"/>
        <v>0</v>
      </c>
    </row>
    <row r="2739" spans="1:25" ht="14.25" x14ac:dyDescent="0.2">
      <c r="A2739" s="18" t="str">
        <f t="shared" si="133"/>
        <v>Catalogo principalCSP ENTIDADES NO CUALIFICADASCFQ7TTC0LFDZ-0006_NCLF</v>
      </c>
      <c r="B2739" s="18" t="str">
        <f t="shared" si="134"/>
        <v>CFQ7TTC0LFDZ-0006_NCLFCSP ENTIDADES NO CUALIFICADAS</v>
      </c>
      <c r="C2739"/>
      <c r="D2739" t="s">
        <v>122</v>
      </c>
      <c r="E2739" t="s">
        <v>4739</v>
      </c>
      <c r="F2739" s="37" t="s">
        <v>3879</v>
      </c>
      <c r="G2739" s="18" t="s">
        <v>122</v>
      </c>
      <c r="H2739" s="18" t="s">
        <v>125</v>
      </c>
      <c r="I2739" s="37" t="s">
        <v>75</v>
      </c>
      <c r="J2739" t="s">
        <v>4740</v>
      </c>
      <c r="K2739" t="s">
        <v>28</v>
      </c>
      <c r="L2739" t="s">
        <v>90</v>
      </c>
      <c r="M2739" t="s">
        <v>74</v>
      </c>
      <c r="N2739" s="37" t="s">
        <v>75</v>
      </c>
      <c r="O2739" s="37" t="s">
        <v>75</v>
      </c>
      <c r="P2739" s="37" t="s">
        <v>75</v>
      </c>
      <c r="Q2739" t="s">
        <v>4739</v>
      </c>
      <c r="R2739" t="s">
        <v>76</v>
      </c>
      <c r="S2739" s="42">
        <v>145</v>
      </c>
      <c r="T2739" s="37">
        <v>1</v>
      </c>
      <c r="U2739" s="83">
        <v>1</v>
      </c>
      <c r="V2739" s="45">
        <f>SUMIF(ResumenCotizacion!$C:$C,E2739,ResumenCotizacion!$P:$P)</f>
        <v>0</v>
      </c>
      <c r="W2739" s="75">
        <f>IF(H2739="USD",S2739*SolCotizacion!$J$18,S2739)</f>
        <v>598483.15</v>
      </c>
      <c r="X2739" s="3">
        <f>ROUND(W2739/(1-VLOOKUP("Total porcentaje:",ResumenCotizacion!$F:$H,3,0)),2)</f>
        <v>598483.15</v>
      </c>
      <c r="Y2739" s="3">
        <f t="shared" si="135"/>
        <v>0</v>
      </c>
    </row>
    <row r="2740" spans="1:25" ht="14.25" x14ac:dyDescent="0.2">
      <c r="A2740" s="18" t="str">
        <f t="shared" si="133"/>
        <v>Catalogo principalCSP ENTIDADES NO CUALIFICADASCFQ7TTC0J7M0-0001_NCLF</v>
      </c>
      <c r="B2740" s="18" t="str">
        <f t="shared" si="134"/>
        <v>CFQ7TTC0J7M0-0001_NCLFCSP ENTIDADES NO CUALIFICADAS</v>
      </c>
      <c r="C2740"/>
      <c r="D2740" t="s">
        <v>122</v>
      </c>
      <c r="E2740" t="s">
        <v>4741</v>
      </c>
      <c r="F2740" s="37" t="s">
        <v>3879</v>
      </c>
      <c r="G2740" s="18" t="s">
        <v>122</v>
      </c>
      <c r="H2740" s="18" t="s">
        <v>125</v>
      </c>
      <c r="I2740" s="37" t="s">
        <v>75</v>
      </c>
      <c r="J2740" t="s">
        <v>4742</v>
      </c>
      <c r="K2740" t="s">
        <v>28</v>
      </c>
      <c r="L2740" t="s">
        <v>90</v>
      </c>
      <c r="M2740" t="s">
        <v>74</v>
      </c>
      <c r="N2740" s="37" t="s">
        <v>75</v>
      </c>
      <c r="O2740" s="37" t="s">
        <v>75</v>
      </c>
      <c r="P2740" s="37" t="s">
        <v>75</v>
      </c>
      <c r="Q2740" t="s">
        <v>4741</v>
      </c>
      <c r="R2740" t="s">
        <v>76</v>
      </c>
      <c r="S2740" s="42">
        <v>125</v>
      </c>
      <c r="T2740" s="37">
        <v>1</v>
      </c>
      <c r="U2740" s="83">
        <v>1</v>
      </c>
      <c r="V2740" s="45">
        <f>SUMIF(ResumenCotizacion!$C:$C,E2740,ResumenCotizacion!$P:$P)</f>
        <v>0</v>
      </c>
      <c r="W2740" s="75">
        <f>IF(H2740="USD",S2740*SolCotizacion!$J$18,S2740)</f>
        <v>515933.75000000006</v>
      </c>
      <c r="X2740" s="3">
        <f>ROUND(W2740/(1-VLOOKUP("Total porcentaje:",ResumenCotizacion!$F:$H,3,0)),2)</f>
        <v>515933.75</v>
      </c>
      <c r="Y2740" s="3">
        <f t="shared" si="135"/>
        <v>0</v>
      </c>
    </row>
    <row r="2741" spans="1:25" ht="14.25" x14ac:dyDescent="0.2">
      <c r="A2741" s="18" t="str">
        <f t="shared" si="133"/>
        <v>Catalogo principalCSP ENTIDADES NO CUALIFICADASCFQ7TTC0LFNK-0001_NCLF</v>
      </c>
      <c r="B2741" s="18" t="str">
        <f t="shared" si="134"/>
        <v>CFQ7TTC0LFNK-0001_NCLFCSP ENTIDADES NO CUALIFICADAS</v>
      </c>
      <c r="C2741"/>
      <c r="D2741" t="s">
        <v>122</v>
      </c>
      <c r="E2741" t="s">
        <v>4743</v>
      </c>
      <c r="F2741" s="37" t="s">
        <v>3879</v>
      </c>
      <c r="G2741" s="18" t="s">
        <v>122</v>
      </c>
      <c r="H2741" s="18" t="s">
        <v>125</v>
      </c>
      <c r="I2741" s="37" t="s">
        <v>75</v>
      </c>
      <c r="J2741" t="s">
        <v>4744</v>
      </c>
      <c r="K2741" t="s">
        <v>28</v>
      </c>
      <c r="L2741" t="s">
        <v>90</v>
      </c>
      <c r="M2741" t="s">
        <v>74</v>
      </c>
      <c r="N2741" s="37" t="s">
        <v>75</v>
      </c>
      <c r="O2741" s="37" t="s">
        <v>75</v>
      </c>
      <c r="P2741" s="37" t="s">
        <v>75</v>
      </c>
      <c r="Q2741" t="s">
        <v>4743</v>
      </c>
      <c r="R2741" t="s">
        <v>76</v>
      </c>
      <c r="S2741" s="42">
        <v>50</v>
      </c>
      <c r="T2741" s="37">
        <v>1</v>
      </c>
      <c r="U2741" s="83">
        <v>1</v>
      </c>
      <c r="V2741" s="45">
        <f>SUMIF(ResumenCotizacion!$C:$C,E2741,ResumenCotizacion!$P:$P)</f>
        <v>0</v>
      </c>
      <c r="W2741" s="75">
        <f>IF(H2741="USD",S2741*SolCotizacion!$J$18,S2741)</f>
        <v>206373.5</v>
      </c>
      <c r="X2741" s="3">
        <f>ROUND(W2741/(1-VLOOKUP("Total porcentaje:",ResumenCotizacion!$F:$H,3,0)),2)</f>
        <v>206373.5</v>
      </c>
      <c r="Y2741" s="3">
        <f t="shared" si="135"/>
        <v>0</v>
      </c>
    </row>
    <row r="2742" spans="1:25" ht="14.25" x14ac:dyDescent="0.2">
      <c r="A2742" s="18" t="str">
        <f t="shared" si="133"/>
        <v>Catalogo principalCSP ENTIDADES NO CUALIFICADASCFQ7TTC0LFNK-0003_NCLF</v>
      </c>
      <c r="B2742" s="18" t="str">
        <f t="shared" si="134"/>
        <v>CFQ7TTC0LFNK-0003_NCLFCSP ENTIDADES NO CUALIFICADAS</v>
      </c>
      <c r="C2742"/>
      <c r="D2742" t="s">
        <v>122</v>
      </c>
      <c r="E2742" t="s">
        <v>4745</v>
      </c>
      <c r="F2742" s="37" t="s">
        <v>3879</v>
      </c>
      <c r="G2742" s="18" t="s">
        <v>122</v>
      </c>
      <c r="H2742" s="18" t="s">
        <v>125</v>
      </c>
      <c r="I2742" s="37" t="s">
        <v>75</v>
      </c>
      <c r="J2742" t="s">
        <v>4746</v>
      </c>
      <c r="K2742" t="s">
        <v>28</v>
      </c>
      <c r="L2742" t="s">
        <v>90</v>
      </c>
      <c r="M2742" t="s">
        <v>74</v>
      </c>
      <c r="N2742" s="37" t="s">
        <v>75</v>
      </c>
      <c r="O2742" s="37" t="s">
        <v>75</v>
      </c>
      <c r="P2742" s="37" t="s">
        <v>75</v>
      </c>
      <c r="Q2742" t="s">
        <v>4745</v>
      </c>
      <c r="R2742" t="s">
        <v>76</v>
      </c>
      <c r="S2742" s="42">
        <v>20</v>
      </c>
      <c r="T2742" s="37">
        <v>1</v>
      </c>
      <c r="U2742" s="83">
        <v>1</v>
      </c>
      <c r="V2742" s="45">
        <f>SUMIF(ResumenCotizacion!$C:$C,E2742,ResumenCotizacion!$P:$P)</f>
        <v>0</v>
      </c>
      <c r="W2742" s="75">
        <f>IF(H2742="USD",S2742*SolCotizacion!$J$18,S2742)</f>
        <v>82549.400000000009</v>
      </c>
      <c r="X2742" s="3">
        <f>ROUND(W2742/(1-VLOOKUP("Total porcentaje:",ResumenCotizacion!$F:$H,3,0)),2)</f>
        <v>82549.399999999994</v>
      </c>
      <c r="Y2742" s="3">
        <f t="shared" si="135"/>
        <v>0</v>
      </c>
    </row>
    <row r="2743" spans="1:25" ht="14.25" x14ac:dyDescent="0.2">
      <c r="A2743" s="18" t="str">
        <f t="shared" si="133"/>
        <v>Catalogo principalCSP ENTIDADES NO CUALIFICADASCFQ7TTC0J7N8-0001_NCLF</v>
      </c>
      <c r="B2743" s="18" t="str">
        <f t="shared" si="134"/>
        <v>CFQ7TTC0J7N8-0001_NCLFCSP ENTIDADES NO CUALIFICADAS</v>
      </c>
      <c r="C2743"/>
      <c r="D2743" t="s">
        <v>122</v>
      </c>
      <c r="E2743" t="s">
        <v>4747</v>
      </c>
      <c r="F2743" s="37" t="s">
        <v>3879</v>
      </c>
      <c r="G2743" s="18" t="s">
        <v>122</v>
      </c>
      <c r="H2743" s="18" t="s">
        <v>125</v>
      </c>
      <c r="I2743" s="37" t="s">
        <v>75</v>
      </c>
      <c r="J2743" t="s">
        <v>4748</v>
      </c>
      <c r="K2743" t="s">
        <v>28</v>
      </c>
      <c r="L2743" t="s">
        <v>90</v>
      </c>
      <c r="M2743" t="s">
        <v>74</v>
      </c>
      <c r="N2743" s="37" t="s">
        <v>75</v>
      </c>
      <c r="O2743" s="37" t="s">
        <v>75</v>
      </c>
      <c r="P2743" s="37" t="s">
        <v>75</v>
      </c>
      <c r="Q2743" t="s">
        <v>4747</v>
      </c>
      <c r="R2743" t="s">
        <v>76</v>
      </c>
      <c r="S2743" s="42">
        <v>75</v>
      </c>
      <c r="T2743" s="37">
        <v>1</v>
      </c>
      <c r="U2743" s="83">
        <v>1</v>
      </c>
      <c r="V2743" s="45">
        <f>SUMIF(ResumenCotizacion!$C:$C,E2743,ResumenCotizacion!$P:$P)</f>
        <v>0</v>
      </c>
      <c r="W2743" s="75">
        <f>IF(H2743="USD",S2743*SolCotizacion!$J$18,S2743)</f>
        <v>309560.25</v>
      </c>
      <c r="X2743" s="3">
        <f>ROUND(W2743/(1-VLOOKUP("Total porcentaje:",ResumenCotizacion!$F:$H,3,0)),2)</f>
        <v>309560.25</v>
      </c>
      <c r="Y2743" s="3">
        <f t="shared" si="135"/>
        <v>0</v>
      </c>
    </row>
    <row r="2744" spans="1:25" ht="14.25" x14ac:dyDescent="0.2">
      <c r="A2744" s="18" t="str">
        <f t="shared" si="133"/>
        <v>Catalogo principalCSP ENTIDADES NO CUALIFICADASCFQ7TTC0HKJ7-0001_NCLF</v>
      </c>
      <c r="B2744" s="18" t="str">
        <f t="shared" si="134"/>
        <v>CFQ7TTC0HKJ7-0001_NCLFCSP ENTIDADES NO CUALIFICADAS</v>
      </c>
      <c r="C2744"/>
      <c r="D2744" t="s">
        <v>122</v>
      </c>
      <c r="E2744" t="s">
        <v>4749</v>
      </c>
      <c r="F2744" s="37" t="s">
        <v>3879</v>
      </c>
      <c r="G2744" s="18" t="s">
        <v>122</v>
      </c>
      <c r="H2744" s="18" t="s">
        <v>125</v>
      </c>
      <c r="I2744" s="37" t="s">
        <v>75</v>
      </c>
      <c r="J2744" t="s">
        <v>4750</v>
      </c>
      <c r="K2744" t="s">
        <v>28</v>
      </c>
      <c r="L2744" t="s">
        <v>90</v>
      </c>
      <c r="M2744" t="s">
        <v>74</v>
      </c>
      <c r="N2744" s="37" t="s">
        <v>75</v>
      </c>
      <c r="O2744" s="37" t="s">
        <v>75</v>
      </c>
      <c r="P2744" s="37" t="s">
        <v>75</v>
      </c>
      <c r="Q2744" t="s">
        <v>4749</v>
      </c>
      <c r="R2744" t="s">
        <v>76</v>
      </c>
      <c r="S2744" s="42">
        <v>200</v>
      </c>
      <c r="T2744" s="37">
        <v>1</v>
      </c>
      <c r="U2744" s="83">
        <v>1</v>
      </c>
      <c r="V2744" s="45">
        <f>SUMIF(ResumenCotizacion!$C:$C,E2744,ResumenCotizacion!$P:$P)</f>
        <v>0</v>
      </c>
      <c r="W2744" s="75">
        <f>IF(H2744="USD",S2744*SolCotizacion!$J$18,S2744)</f>
        <v>825494</v>
      </c>
      <c r="X2744" s="3">
        <f>ROUND(W2744/(1-VLOOKUP("Total porcentaje:",ResumenCotizacion!$F:$H,3,0)),2)</f>
        <v>825494</v>
      </c>
      <c r="Y2744" s="3">
        <f t="shared" si="135"/>
        <v>0</v>
      </c>
    </row>
    <row r="2745" spans="1:25" ht="14.25" x14ac:dyDescent="0.2">
      <c r="A2745" s="18" t="str">
        <f t="shared" si="133"/>
        <v>Catalogo principalCSP ENTIDADES NO CUALIFICADASCFQ7TTC0HKJ6-0001_NCLF</v>
      </c>
      <c r="B2745" s="18" t="str">
        <f t="shared" si="134"/>
        <v>CFQ7TTC0HKJ6-0001_NCLFCSP ENTIDADES NO CUALIFICADAS</v>
      </c>
      <c r="C2745"/>
      <c r="D2745" t="s">
        <v>122</v>
      </c>
      <c r="E2745" t="s">
        <v>4751</v>
      </c>
      <c r="F2745" s="37" t="s">
        <v>3879</v>
      </c>
      <c r="G2745" s="18" t="s">
        <v>122</v>
      </c>
      <c r="H2745" s="18" t="s">
        <v>125</v>
      </c>
      <c r="I2745" s="37" t="s">
        <v>75</v>
      </c>
      <c r="J2745" t="s">
        <v>4752</v>
      </c>
      <c r="K2745" t="s">
        <v>28</v>
      </c>
      <c r="L2745" t="s">
        <v>90</v>
      </c>
      <c r="M2745" t="s">
        <v>74</v>
      </c>
      <c r="N2745" s="37" t="s">
        <v>75</v>
      </c>
      <c r="O2745" s="37" t="s">
        <v>75</v>
      </c>
      <c r="P2745" s="37" t="s">
        <v>75</v>
      </c>
      <c r="Q2745" t="s">
        <v>4751</v>
      </c>
      <c r="R2745" t="s">
        <v>76</v>
      </c>
      <c r="S2745" s="42">
        <v>100</v>
      </c>
      <c r="T2745" s="37">
        <v>1</v>
      </c>
      <c r="U2745" s="83">
        <v>1</v>
      </c>
      <c r="V2745" s="45">
        <f>SUMIF(ResumenCotizacion!$C:$C,E2745,ResumenCotizacion!$P:$P)</f>
        <v>0</v>
      </c>
      <c r="W2745" s="75">
        <f>IF(H2745="USD",S2745*SolCotizacion!$J$18,S2745)</f>
        <v>412747</v>
      </c>
      <c r="X2745" s="3">
        <f>ROUND(W2745/(1-VLOOKUP("Total porcentaje:",ResumenCotizacion!$F:$H,3,0)),2)</f>
        <v>412747</v>
      </c>
      <c r="Y2745" s="3">
        <f t="shared" si="135"/>
        <v>0</v>
      </c>
    </row>
    <row r="2746" spans="1:25" ht="14.25" x14ac:dyDescent="0.2">
      <c r="A2746" s="18" t="str">
        <f t="shared" si="133"/>
        <v>Catalogo principalCSP ENTIDADES NO CUALIFICADASCFQ7TTC0HBSM-0001_NCLF</v>
      </c>
      <c r="B2746" s="18" t="str">
        <f t="shared" si="134"/>
        <v>CFQ7TTC0HBSM-0001_NCLFCSP ENTIDADES NO CUALIFICADAS</v>
      </c>
      <c r="C2746"/>
      <c r="D2746" t="s">
        <v>122</v>
      </c>
      <c r="E2746" t="s">
        <v>4753</v>
      </c>
      <c r="F2746" s="37" t="s">
        <v>3879</v>
      </c>
      <c r="G2746" s="18" t="s">
        <v>122</v>
      </c>
      <c r="H2746" s="18" t="s">
        <v>125</v>
      </c>
      <c r="I2746" s="37" t="s">
        <v>75</v>
      </c>
      <c r="J2746" t="s">
        <v>4754</v>
      </c>
      <c r="K2746" t="s">
        <v>28</v>
      </c>
      <c r="L2746" t="s">
        <v>90</v>
      </c>
      <c r="M2746" t="s">
        <v>74</v>
      </c>
      <c r="N2746" s="37" t="s">
        <v>75</v>
      </c>
      <c r="O2746" s="37" t="s">
        <v>75</v>
      </c>
      <c r="P2746" s="37" t="s">
        <v>75</v>
      </c>
      <c r="Q2746" t="s">
        <v>4753</v>
      </c>
      <c r="R2746" t="s">
        <v>76</v>
      </c>
      <c r="S2746" s="42">
        <v>0</v>
      </c>
      <c r="T2746" s="37">
        <v>1</v>
      </c>
      <c r="U2746" s="83">
        <v>1</v>
      </c>
      <c r="V2746" s="45">
        <f>SUMIF(ResumenCotizacion!$C:$C,E2746,ResumenCotizacion!$P:$P)</f>
        <v>0</v>
      </c>
      <c r="W2746" s="75">
        <f>IF(H2746="USD",S2746*SolCotizacion!$J$18,S2746)</f>
        <v>0</v>
      </c>
      <c r="X2746" s="3">
        <f>ROUND(W2746/(1-VLOOKUP("Total porcentaje:",ResumenCotizacion!$F:$H,3,0)),2)</f>
        <v>0</v>
      </c>
      <c r="Y2746" s="3">
        <f t="shared" si="135"/>
        <v>0</v>
      </c>
    </row>
    <row r="2747" spans="1:25" ht="14.25" x14ac:dyDescent="0.2">
      <c r="A2747" s="18" t="str">
        <f t="shared" si="133"/>
        <v>Catalogo principalCSP ENTIDADES NO CUALIFICADASCFQ7TTC0HM43-0001_NCLF</v>
      </c>
      <c r="B2747" s="18" t="str">
        <f t="shared" si="134"/>
        <v>CFQ7TTC0HM43-0001_NCLFCSP ENTIDADES NO CUALIFICADAS</v>
      </c>
      <c r="C2747"/>
      <c r="D2747" t="s">
        <v>122</v>
      </c>
      <c r="E2747" t="s">
        <v>4755</v>
      </c>
      <c r="F2747" s="37" t="s">
        <v>3879</v>
      </c>
      <c r="G2747" s="18" t="s">
        <v>122</v>
      </c>
      <c r="H2747" s="18" t="s">
        <v>125</v>
      </c>
      <c r="I2747" s="37" t="s">
        <v>75</v>
      </c>
      <c r="J2747" t="s">
        <v>4756</v>
      </c>
      <c r="K2747" t="s">
        <v>28</v>
      </c>
      <c r="L2747" t="s">
        <v>90</v>
      </c>
      <c r="M2747" t="s">
        <v>74</v>
      </c>
      <c r="N2747" s="37" t="s">
        <v>75</v>
      </c>
      <c r="O2747" s="37" t="s">
        <v>75</v>
      </c>
      <c r="P2747" s="37" t="s">
        <v>75</v>
      </c>
      <c r="Q2747" t="s">
        <v>4755</v>
      </c>
      <c r="R2747" t="s">
        <v>76</v>
      </c>
      <c r="S2747" s="42">
        <v>300</v>
      </c>
      <c r="T2747" s="37">
        <v>1</v>
      </c>
      <c r="U2747" s="83">
        <v>1</v>
      </c>
      <c r="V2747" s="45">
        <f>SUMIF(ResumenCotizacion!$C:$C,E2747,ResumenCotizacion!$P:$P)</f>
        <v>0</v>
      </c>
      <c r="W2747" s="75">
        <f>IF(H2747="USD",S2747*SolCotizacion!$J$18,S2747)</f>
        <v>1238241</v>
      </c>
      <c r="X2747" s="3">
        <f>ROUND(W2747/(1-VLOOKUP("Total porcentaje:",ResumenCotizacion!$F:$H,3,0)),2)</f>
        <v>1238241</v>
      </c>
      <c r="Y2747" s="3">
        <f t="shared" si="135"/>
        <v>0</v>
      </c>
    </row>
    <row r="2748" spans="1:25" ht="14.25" x14ac:dyDescent="0.2">
      <c r="A2748" s="18" t="str">
        <f t="shared" si="133"/>
        <v>Catalogo principalCSP ENTIDADES NO CUALIFICADASCFQ7TTC0LFNL-0007_NCLF</v>
      </c>
      <c r="B2748" s="18" t="str">
        <f t="shared" si="134"/>
        <v>CFQ7TTC0LFNL-0007_NCLFCSP ENTIDADES NO CUALIFICADAS</v>
      </c>
      <c r="C2748"/>
      <c r="D2748" t="s">
        <v>122</v>
      </c>
      <c r="E2748" t="s">
        <v>4757</v>
      </c>
      <c r="F2748" s="37" t="s">
        <v>3879</v>
      </c>
      <c r="G2748" s="18" t="s">
        <v>122</v>
      </c>
      <c r="H2748" s="18" t="s">
        <v>125</v>
      </c>
      <c r="I2748" s="37" t="s">
        <v>75</v>
      </c>
      <c r="J2748" t="s">
        <v>4758</v>
      </c>
      <c r="K2748" t="s">
        <v>28</v>
      </c>
      <c r="L2748" t="s">
        <v>90</v>
      </c>
      <c r="M2748" t="s">
        <v>74</v>
      </c>
      <c r="N2748" s="37" t="s">
        <v>75</v>
      </c>
      <c r="O2748" s="37" t="s">
        <v>75</v>
      </c>
      <c r="P2748" s="37" t="s">
        <v>75</v>
      </c>
      <c r="Q2748" t="s">
        <v>4757</v>
      </c>
      <c r="R2748" t="s">
        <v>76</v>
      </c>
      <c r="S2748" s="42">
        <v>145</v>
      </c>
      <c r="T2748" s="37">
        <v>1</v>
      </c>
      <c r="U2748" s="83">
        <v>1</v>
      </c>
      <c r="V2748" s="45">
        <f>SUMIF(ResumenCotizacion!$C:$C,E2748,ResumenCotizacion!$P:$P)</f>
        <v>0</v>
      </c>
      <c r="W2748" s="75">
        <f>IF(H2748="USD",S2748*SolCotizacion!$J$18,S2748)</f>
        <v>598483.15</v>
      </c>
      <c r="X2748" s="3">
        <f>ROUND(W2748/(1-VLOOKUP("Total porcentaje:",ResumenCotizacion!$F:$H,3,0)),2)</f>
        <v>598483.15</v>
      </c>
      <c r="Y2748" s="3">
        <f t="shared" si="135"/>
        <v>0</v>
      </c>
    </row>
    <row r="2749" spans="1:25" ht="14.25" x14ac:dyDescent="0.2">
      <c r="A2749" s="18" t="str">
        <f t="shared" si="133"/>
        <v>Catalogo principalCSP ENTIDADES NO CUALIFICADASCFQ7TTC0LFNL-0006_NCLF</v>
      </c>
      <c r="B2749" s="18" t="str">
        <f t="shared" si="134"/>
        <v>CFQ7TTC0LFNL-0006_NCLFCSP ENTIDADES NO CUALIFICADAS</v>
      </c>
      <c r="C2749"/>
      <c r="D2749" t="s">
        <v>122</v>
      </c>
      <c r="E2749" t="s">
        <v>4759</v>
      </c>
      <c r="F2749" s="37" t="s">
        <v>3879</v>
      </c>
      <c r="G2749" s="18" t="s">
        <v>122</v>
      </c>
      <c r="H2749" s="18" t="s">
        <v>125</v>
      </c>
      <c r="I2749" s="37" t="s">
        <v>75</v>
      </c>
      <c r="J2749" t="s">
        <v>4760</v>
      </c>
      <c r="K2749" t="s">
        <v>28</v>
      </c>
      <c r="L2749" t="s">
        <v>90</v>
      </c>
      <c r="M2749" t="s">
        <v>74</v>
      </c>
      <c r="N2749" s="37" t="s">
        <v>75</v>
      </c>
      <c r="O2749" s="37" t="s">
        <v>75</v>
      </c>
      <c r="P2749" s="37" t="s">
        <v>75</v>
      </c>
      <c r="Q2749" t="s">
        <v>4759</v>
      </c>
      <c r="R2749" t="s">
        <v>76</v>
      </c>
      <c r="S2749" s="42">
        <v>20</v>
      </c>
      <c r="T2749" s="37">
        <v>1</v>
      </c>
      <c r="U2749" s="83">
        <v>1</v>
      </c>
      <c r="V2749" s="45">
        <f>SUMIF(ResumenCotizacion!$C:$C,E2749,ResumenCotizacion!$P:$P)</f>
        <v>0</v>
      </c>
      <c r="W2749" s="75">
        <f>IF(H2749="USD",S2749*SolCotizacion!$J$18,S2749)</f>
        <v>82549.400000000009</v>
      </c>
      <c r="X2749" s="3">
        <f>ROUND(W2749/(1-VLOOKUP("Total porcentaje:",ResumenCotizacion!$F:$H,3,0)),2)</f>
        <v>82549.399999999994</v>
      </c>
      <c r="Y2749" s="3">
        <f t="shared" si="135"/>
        <v>0</v>
      </c>
    </row>
    <row r="2750" spans="1:25" ht="14.25" x14ac:dyDescent="0.2">
      <c r="A2750" s="18" t="str">
        <f t="shared" si="133"/>
        <v>Catalogo principalCSP ENTIDADES NO CUALIFICADASCFQ7TTC0LFNL-0001_NCLF</v>
      </c>
      <c r="B2750" s="18" t="str">
        <f t="shared" si="134"/>
        <v>CFQ7TTC0LFNL-0001_NCLFCSP ENTIDADES NO CUALIFICADAS</v>
      </c>
      <c r="C2750"/>
      <c r="D2750" t="s">
        <v>122</v>
      </c>
      <c r="E2750" t="s">
        <v>4761</v>
      </c>
      <c r="F2750" s="37" t="s">
        <v>3879</v>
      </c>
      <c r="G2750" s="18" t="s">
        <v>122</v>
      </c>
      <c r="H2750" s="18" t="s">
        <v>125</v>
      </c>
      <c r="I2750" s="37" t="s">
        <v>75</v>
      </c>
      <c r="J2750" t="s">
        <v>4762</v>
      </c>
      <c r="K2750" t="s">
        <v>28</v>
      </c>
      <c r="L2750" t="s">
        <v>90</v>
      </c>
      <c r="M2750" t="s">
        <v>74</v>
      </c>
      <c r="N2750" s="37" t="s">
        <v>75</v>
      </c>
      <c r="O2750" s="37" t="s">
        <v>75</v>
      </c>
      <c r="P2750" s="37" t="s">
        <v>75</v>
      </c>
      <c r="Q2750" t="s">
        <v>4761</v>
      </c>
      <c r="R2750" t="s">
        <v>76</v>
      </c>
      <c r="S2750" s="42">
        <v>95</v>
      </c>
      <c r="T2750" s="37">
        <v>1</v>
      </c>
      <c r="U2750" s="83">
        <v>1</v>
      </c>
      <c r="V2750" s="45">
        <f>SUMIF(ResumenCotizacion!$C:$C,E2750,ResumenCotizacion!$P:$P)</f>
        <v>0</v>
      </c>
      <c r="W2750" s="75">
        <f>IF(H2750="USD",S2750*SolCotizacion!$J$18,S2750)</f>
        <v>392109.65</v>
      </c>
      <c r="X2750" s="3">
        <f>ROUND(W2750/(1-VLOOKUP("Total porcentaje:",ResumenCotizacion!$F:$H,3,0)),2)</f>
        <v>392109.65</v>
      </c>
      <c r="Y2750" s="3">
        <f t="shared" si="135"/>
        <v>0</v>
      </c>
    </row>
    <row r="2751" spans="1:25" ht="14.25" x14ac:dyDescent="0.2">
      <c r="A2751" s="18" t="str">
        <f t="shared" si="133"/>
        <v>Catalogo principalCSP ENTIDADES NO CUALIFICADASCFQ7TTC0LFDN-0001_NCLF</v>
      </c>
      <c r="B2751" s="18" t="str">
        <f t="shared" si="134"/>
        <v>CFQ7TTC0LFDN-0001_NCLFCSP ENTIDADES NO CUALIFICADAS</v>
      </c>
      <c r="C2751"/>
      <c r="D2751" t="s">
        <v>122</v>
      </c>
      <c r="E2751" t="s">
        <v>4763</v>
      </c>
      <c r="F2751" s="37" t="s">
        <v>3879</v>
      </c>
      <c r="G2751" s="18" t="s">
        <v>122</v>
      </c>
      <c r="H2751" s="18" t="s">
        <v>125</v>
      </c>
      <c r="I2751" s="37" t="s">
        <v>75</v>
      </c>
      <c r="J2751" t="s">
        <v>4764</v>
      </c>
      <c r="K2751" t="s">
        <v>28</v>
      </c>
      <c r="L2751" t="s">
        <v>90</v>
      </c>
      <c r="M2751" t="s">
        <v>74</v>
      </c>
      <c r="N2751" s="37" t="s">
        <v>75</v>
      </c>
      <c r="O2751" s="37" t="s">
        <v>75</v>
      </c>
      <c r="P2751" s="37" t="s">
        <v>75</v>
      </c>
      <c r="Q2751" t="s">
        <v>4763</v>
      </c>
      <c r="R2751" t="s">
        <v>76</v>
      </c>
      <c r="S2751" s="42">
        <v>30</v>
      </c>
      <c r="T2751" s="37">
        <v>1</v>
      </c>
      <c r="U2751" s="83">
        <v>1</v>
      </c>
      <c r="V2751" s="45">
        <f>SUMIF(ResumenCotizacion!$C:$C,E2751,ResumenCotizacion!$P:$P)</f>
        <v>0</v>
      </c>
      <c r="W2751" s="75">
        <f>IF(H2751="USD",S2751*SolCotizacion!$J$18,S2751)</f>
        <v>123824.1</v>
      </c>
      <c r="X2751" s="3">
        <f>ROUND(W2751/(1-VLOOKUP("Total porcentaje:",ResumenCotizacion!$F:$H,3,0)),2)</f>
        <v>123824.1</v>
      </c>
      <c r="Y2751" s="3">
        <f t="shared" si="135"/>
        <v>0</v>
      </c>
    </row>
    <row r="2752" spans="1:25" ht="14.25" x14ac:dyDescent="0.2">
      <c r="A2752" s="18" t="str">
        <f t="shared" si="133"/>
        <v>Catalogo principalCSP ENTIDADES NO CUALIFICADASCFQ7TTC0LGV4-0002_NCLF</v>
      </c>
      <c r="B2752" s="18" t="str">
        <f t="shared" si="134"/>
        <v>CFQ7TTC0LGV4-0002_NCLFCSP ENTIDADES NO CUALIFICADAS</v>
      </c>
      <c r="C2752"/>
      <c r="D2752" t="s">
        <v>122</v>
      </c>
      <c r="E2752" t="s">
        <v>4765</v>
      </c>
      <c r="F2752" s="37" t="s">
        <v>3879</v>
      </c>
      <c r="G2752" s="18" t="s">
        <v>122</v>
      </c>
      <c r="H2752" s="18" t="s">
        <v>125</v>
      </c>
      <c r="I2752" s="37" t="s">
        <v>75</v>
      </c>
      <c r="J2752" t="s">
        <v>4766</v>
      </c>
      <c r="K2752" t="s">
        <v>28</v>
      </c>
      <c r="L2752" t="s">
        <v>90</v>
      </c>
      <c r="M2752" t="s">
        <v>74</v>
      </c>
      <c r="N2752" s="37" t="s">
        <v>75</v>
      </c>
      <c r="O2752" s="37" t="s">
        <v>75</v>
      </c>
      <c r="P2752" s="37" t="s">
        <v>75</v>
      </c>
      <c r="Q2752" t="s">
        <v>4765</v>
      </c>
      <c r="R2752" t="s">
        <v>76</v>
      </c>
      <c r="S2752" s="42">
        <v>30</v>
      </c>
      <c r="T2752" s="37">
        <v>1</v>
      </c>
      <c r="U2752" s="83">
        <v>1</v>
      </c>
      <c r="V2752" s="45">
        <f>SUMIF(ResumenCotizacion!$C:$C,E2752,ResumenCotizacion!$P:$P)</f>
        <v>0</v>
      </c>
      <c r="W2752" s="75">
        <f>IF(H2752="USD",S2752*SolCotizacion!$J$18,S2752)</f>
        <v>123824.1</v>
      </c>
      <c r="X2752" s="3">
        <f>ROUND(W2752/(1-VLOOKUP("Total porcentaje:",ResumenCotizacion!$F:$H,3,0)),2)</f>
        <v>123824.1</v>
      </c>
      <c r="Y2752" s="3">
        <f t="shared" si="135"/>
        <v>0</v>
      </c>
    </row>
    <row r="2753" spans="1:25" ht="14.25" x14ac:dyDescent="0.2">
      <c r="A2753" s="18" t="str">
        <f t="shared" si="133"/>
        <v>Catalogo principalCSP ENTIDADES NO CUALIFICADASCFQ7TTC0LGV4-0001_NCLF</v>
      </c>
      <c r="B2753" s="18" t="str">
        <f t="shared" si="134"/>
        <v>CFQ7TTC0LGV4-0001_NCLFCSP ENTIDADES NO CUALIFICADAS</v>
      </c>
      <c r="C2753"/>
      <c r="D2753" t="s">
        <v>122</v>
      </c>
      <c r="E2753" t="s">
        <v>4767</v>
      </c>
      <c r="F2753" s="37" t="s">
        <v>3879</v>
      </c>
      <c r="G2753" s="18" t="s">
        <v>122</v>
      </c>
      <c r="H2753" s="18" t="s">
        <v>125</v>
      </c>
      <c r="I2753" s="37" t="s">
        <v>75</v>
      </c>
      <c r="J2753" t="s">
        <v>4768</v>
      </c>
      <c r="K2753" t="s">
        <v>28</v>
      </c>
      <c r="L2753" t="s">
        <v>90</v>
      </c>
      <c r="M2753" t="s">
        <v>74</v>
      </c>
      <c r="N2753" s="37" t="s">
        <v>75</v>
      </c>
      <c r="O2753" s="37" t="s">
        <v>75</v>
      </c>
      <c r="P2753" s="37" t="s">
        <v>75</v>
      </c>
      <c r="Q2753" t="s">
        <v>4767</v>
      </c>
      <c r="R2753" t="s">
        <v>76</v>
      </c>
      <c r="S2753" s="42">
        <v>180</v>
      </c>
      <c r="T2753" s="37">
        <v>1</v>
      </c>
      <c r="U2753" s="83">
        <v>1</v>
      </c>
      <c r="V2753" s="45">
        <f>SUMIF(ResumenCotizacion!$C:$C,E2753,ResumenCotizacion!$P:$P)</f>
        <v>0</v>
      </c>
      <c r="W2753" s="75">
        <f>IF(H2753="USD",S2753*SolCotizacion!$J$18,S2753)</f>
        <v>742944.60000000009</v>
      </c>
      <c r="X2753" s="3">
        <f>ROUND(W2753/(1-VLOOKUP("Total porcentaje:",ResumenCotizacion!$F:$H,3,0)),2)</f>
        <v>742944.6</v>
      </c>
      <c r="Y2753" s="3">
        <f t="shared" si="135"/>
        <v>0</v>
      </c>
    </row>
    <row r="2754" spans="1:25" ht="14.25" x14ac:dyDescent="0.2">
      <c r="A2754" s="18" t="str">
        <f t="shared" ref="A2754:A2817" si="136">D2754&amp;F2754&amp;E2754</f>
        <v>Catalogo principalCSP ENTIDADES NO CUALIFICADASCFQ7TTC0HD41-0002_NCLF</v>
      </c>
      <c r="B2754" s="18" t="str">
        <f t="shared" ref="B2754:B2817" si="137">E2754&amp;F2754</f>
        <v>CFQ7TTC0HD41-0002_NCLFCSP ENTIDADES NO CUALIFICADAS</v>
      </c>
      <c r="C2754"/>
      <c r="D2754" t="s">
        <v>122</v>
      </c>
      <c r="E2754" t="s">
        <v>4769</v>
      </c>
      <c r="F2754" s="37" t="s">
        <v>3879</v>
      </c>
      <c r="G2754" s="18" t="s">
        <v>122</v>
      </c>
      <c r="H2754" s="18" t="s">
        <v>125</v>
      </c>
      <c r="I2754" s="37" t="s">
        <v>75</v>
      </c>
      <c r="J2754" t="s">
        <v>4770</v>
      </c>
      <c r="K2754" t="s">
        <v>28</v>
      </c>
      <c r="L2754" t="s">
        <v>90</v>
      </c>
      <c r="M2754" t="s">
        <v>74</v>
      </c>
      <c r="N2754" s="37" t="s">
        <v>75</v>
      </c>
      <c r="O2754" s="37" t="s">
        <v>75</v>
      </c>
      <c r="P2754" s="37" t="s">
        <v>75</v>
      </c>
      <c r="Q2754" t="s">
        <v>4769</v>
      </c>
      <c r="R2754" t="s">
        <v>76</v>
      </c>
      <c r="S2754" s="42">
        <v>1000</v>
      </c>
      <c r="T2754" s="37">
        <v>1</v>
      </c>
      <c r="U2754" s="83">
        <v>1</v>
      </c>
      <c r="V2754" s="45">
        <f>SUMIF(ResumenCotizacion!$C:$C,E2754,ResumenCotizacion!$P:$P)</f>
        <v>0</v>
      </c>
      <c r="W2754" s="75">
        <f>IF(H2754="USD",S2754*SolCotizacion!$J$18,S2754)</f>
        <v>4127470.0000000005</v>
      </c>
      <c r="X2754" s="3">
        <f>ROUND(W2754/(1-VLOOKUP("Total porcentaje:",ResumenCotizacion!$F:$H,3,0)),2)</f>
        <v>4127470</v>
      </c>
      <c r="Y2754" s="3">
        <f t="shared" si="135"/>
        <v>0</v>
      </c>
    </row>
    <row r="2755" spans="1:25" ht="14.25" x14ac:dyDescent="0.2">
      <c r="A2755" s="18" t="str">
        <f t="shared" si="136"/>
        <v>Catalogo principalCSP ENTIDADES NO CUALIFICADASCFQ7TTC0HD41-0001_NCLF</v>
      </c>
      <c r="B2755" s="18" t="str">
        <f t="shared" si="137"/>
        <v>CFQ7TTC0HD41-0001_NCLFCSP ENTIDADES NO CUALIFICADAS</v>
      </c>
      <c r="C2755"/>
      <c r="D2755" t="s">
        <v>122</v>
      </c>
      <c r="E2755" t="s">
        <v>4771</v>
      </c>
      <c r="F2755" s="37" t="s">
        <v>3879</v>
      </c>
      <c r="G2755" s="18" t="s">
        <v>122</v>
      </c>
      <c r="H2755" s="18" t="s">
        <v>125</v>
      </c>
      <c r="I2755" s="37" t="s">
        <v>75</v>
      </c>
      <c r="J2755" t="s">
        <v>4772</v>
      </c>
      <c r="K2755" t="s">
        <v>28</v>
      </c>
      <c r="L2755" t="s">
        <v>90</v>
      </c>
      <c r="M2755" t="s">
        <v>74</v>
      </c>
      <c r="N2755" s="37" t="s">
        <v>75</v>
      </c>
      <c r="O2755" s="37" t="s">
        <v>75</v>
      </c>
      <c r="P2755" s="37" t="s">
        <v>75</v>
      </c>
      <c r="Q2755" t="s">
        <v>4771</v>
      </c>
      <c r="R2755" t="s">
        <v>76</v>
      </c>
      <c r="S2755" s="42">
        <v>150</v>
      </c>
      <c r="T2755" s="37">
        <v>1</v>
      </c>
      <c r="U2755" s="83">
        <v>1</v>
      </c>
      <c r="V2755" s="45">
        <f>SUMIF(ResumenCotizacion!$C:$C,E2755,ResumenCotizacion!$P:$P)</f>
        <v>0</v>
      </c>
      <c r="W2755" s="75">
        <f>IF(H2755="USD",S2755*SolCotizacion!$J$18,S2755)</f>
        <v>619120.5</v>
      </c>
      <c r="X2755" s="3">
        <f>ROUND(W2755/(1-VLOOKUP("Total porcentaje:",ResumenCotizacion!$F:$H,3,0)),2)</f>
        <v>619120.5</v>
      </c>
      <c r="Y2755" s="3">
        <f t="shared" ref="Y2755:Y2818" si="138">V2755*X2755</f>
        <v>0</v>
      </c>
    </row>
    <row r="2756" spans="1:25" ht="14.25" x14ac:dyDescent="0.2">
      <c r="A2756" s="18" t="str">
        <f t="shared" si="136"/>
        <v>Catalogo principalCSP ENTIDADES NO CUALIFICADASCFQ7TTC0HD40-0002_NCLF</v>
      </c>
      <c r="B2756" s="18" t="str">
        <f t="shared" si="137"/>
        <v>CFQ7TTC0HD40-0002_NCLFCSP ENTIDADES NO CUALIFICADAS</v>
      </c>
      <c r="C2756"/>
      <c r="D2756" t="s">
        <v>122</v>
      </c>
      <c r="E2756" t="s">
        <v>4773</v>
      </c>
      <c r="F2756" s="37" t="s">
        <v>3879</v>
      </c>
      <c r="G2756" s="18" t="s">
        <v>122</v>
      </c>
      <c r="H2756" s="18" t="s">
        <v>125</v>
      </c>
      <c r="I2756" s="37" t="s">
        <v>75</v>
      </c>
      <c r="J2756" t="s">
        <v>4774</v>
      </c>
      <c r="K2756" t="s">
        <v>28</v>
      </c>
      <c r="L2756" t="s">
        <v>90</v>
      </c>
      <c r="M2756" t="s">
        <v>74</v>
      </c>
      <c r="N2756" s="37" t="s">
        <v>75</v>
      </c>
      <c r="O2756" s="37" t="s">
        <v>75</v>
      </c>
      <c r="P2756" s="37" t="s">
        <v>75</v>
      </c>
      <c r="Q2756" t="s">
        <v>4773</v>
      </c>
      <c r="R2756" t="s">
        <v>76</v>
      </c>
      <c r="S2756" s="42">
        <v>150</v>
      </c>
      <c r="T2756" s="37">
        <v>1</v>
      </c>
      <c r="U2756" s="83">
        <v>1</v>
      </c>
      <c r="V2756" s="45">
        <f>SUMIF(ResumenCotizacion!$C:$C,E2756,ResumenCotizacion!$P:$P)</f>
        <v>0</v>
      </c>
      <c r="W2756" s="75">
        <f>IF(H2756="USD",S2756*SolCotizacion!$J$18,S2756)</f>
        <v>619120.5</v>
      </c>
      <c r="X2756" s="3">
        <f>ROUND(W2756/(1-VLOOKUP("Total porcentaje:",ResumenCotizacion!$F:$H,3,0)),2)</f>
        <v>619120.5</v>
      </c>
      <c r="Y2756" s="3">
        <f t="shared" si="138"/>
        <v>0</v>
      </c>
    </row>
    <row r="2757" spans="1:25" ht="14.25" x14ac:dyDescent="0.2">
      <c r="A2757" s="18" t="str">
        <f t="shared" si="136"/>
        <v>Catalogo principalCSP ENTIDADES NO CUALIFICADASCFQ7TTC0HD40-0001_NCLF</v>
      </c>
      <c r="B2757" s="18" t="str">
        <f t="shared" si="137"/>
        <v>CFQ7TTC0HD40-0001_NCLFCSP ENTIDADES NO CUALIFICADAS</v>
      </c>
      <c r="C2757"/>
      <c r="D2757" t="s">
        <v>122</v>
      </c>
      <c r="E2757" t="s">
        <v>4775</v>
      </c>
      <c r="F2757" s="37" t="s">
        <v>3879</v>
      </c>
      <c r="G2757" s="18" t="s">
        <v>122</v>
      </c>
      <c r="H2757" s="18" t="s">
        <v>125</v>
      </c>
      <c r="I2757" s="37" t="s">
        <v>75</v>
      </c>
      <c r="J2757" t="s">
        <v>4776</v>
      </c>
      <c r="K2757" t="s">
        <v>28</v>
      </c>
      <c r="L2757" t="s">
        <v>90</v>
      </c>
      <c r="M2757" t="s">
        <v>74</v>
      </c>
      <c r="N2757" s="37" t="s">
        <v>75</v>
      </c>
      <c r="O2757" s="37" t="s">
        <v>75</v>
      </c>
      <c r="P2757" s="37" t="s">
        <v>75</v>
      </c>
      <c r="Q2757" t="s">
        <v>4775</v>
      </c>
      <c r="R2757" t="s">
        <v>76</v>
      </c>
      <c r="S2757" s="42">
        <v>1000</v>
      </c>
      <c r="T2757" s="37">
        <v>1</v>
      </c>
      <c r="U2757" s="83">
        <v>1</v>
      </c>
      <c r="V2757" s="45">
        <f>SUMIF(ResumenCotizacion!$C:$C,E2757,ResumenCotizacion!$P:$P)</f>
        <v>0</v>
      </c>
      <c r="W2757" s="75">
        <f>IF(H2757="USD",S2757*SolCotizacion!$J$18,S2757)</f>
        <v>4127470.0000000005</v>
      </c>
      <c r="X2757" s="3">
        <f>ROUND(W2757/(1-VLOOKUP("Total porcentaje:",ResumenCotizacion!$F:$H,3,0)),2)</f>
        <v>4127470</v>
      </c>
      <c r="Y2757" s="3">
        <f t="shared" si="138"/>
        <v>0</v>
      </c>
    </row>
    <row r="2758" spans="1:25" ht="14.25" x14ac:dyDescent="0.2">
      <c r="A2758" s="18" t="str">
        <f t="shared" si="136"/>
        <v>Catalogo principalCSP ENTIDADES NO CUALIFICADASCFQ7TTC0HD4H-0002_NCLF</v>
      </c>
      <c r="B2758" s="18" t="str">
        <f t="shared" si="137"/>
        <v>CFQ7TTC0HD4H-0002_NCLFCSP ENTIDADES NO CUALIFICADAS</v>
      </c>
      <c r="C2758"/>
      <c r="D2758" t="s">
        <v>122</v>
      </c>
      <c r="E2758" t="s">
        <v>4777</v>
      </c>
      <c r="F2758" s="37" t="s">
        <v>3879</v>
      </c>
      <c r="G2758" s="18" t="s">
        <v>122</v>
      </c>
      <c r="H2758" s="18" t="s">
        <v>125</v>
      </c>
      <c r="I2758" s="37" t="s">
        <v>75</v>
      </c>
      <c r="J2758" t="s">
        <v>4778</v>
      </c>
      <c r="K2758" t="s">
        <v>28</v>
      </c>
      <c r="L2758" t="s">
        <v>90</v>
      </c>
      <c r="M2758" t="s">
        <v>74</v>
      </c>
      <c r="N2758" s="37" t="s">
        <v>75</v>
      </c>
      <c r="O2758" s="37" t="s">
        <v>75</v>
      </c>
      <c r="P2758" s="37" t="s">
        <v>75</v>
      </c>
      <c r="Q2758" t="s">
        <v>4777</v>
      </c>
      <c r="R2758" t="s">
        <v>76</v>
      </c>
      <c r="S2758" s="42">
        <v>150</v>
      </c>
      <c r="T2758" s="37">
        <v>1</v>
      </c>
      <c r="U2758" s="83">
        <v>1</v>
      </c>
      <c r="V2758" s="45">
        <f>SUMIF(ResumenCotizacion!$C:$C,E2758,ResumenCotizacion!$P:$P)</f>
        <v>0</v>
      </c>
      <c r="W2758" s="75">
        <f>IF(H2758="USD",S2758*SolCotizacion!$J$18,S2758)</f>
        <v>619120.5</v>
      </c>
      <c r="X2758" s="3">
        <f>ROUND(W2758/(1-VLOOKUP("Total porcentaje:",ResumenCotizacion!$F:$H,3,0)),2)</f>
        <v>619120.5</v>
      </c>
      <c r="Y2758" s="3">
        <f t="shared" si="138"/>
        <v>0</v>
      </c>
    </row>
    <row r="2759" spans="1:25" ht="14.25" x14ac:dyDescent="0.2">
      <c r="A2759" s="18" t="str">
        <f t="shared" si="136"/>
        <v>Catalogo principalCSP ENTIDADES NO CUALIFICADASCFQ7TTC0HD4H-0001_NCLF</v>
      </c>
      <c r="B2759" s="18" t="str">
        <f t="shared" si="137"/>
        <v>CFQ7TTC0HD4H-0001_NCLFCSP ENTIDADES NO CUALIFICADAS</v>
      </c>
      <c r="C2759"/>
      <c r="D2759" t="s">
        <v>122</v>
      </c>
      <c r="E2759" t="s">
        <v>4779</v>
      </c>
      <c r="F2759" s="37" t="s">
        <v>3879</v>
      </c>
      <c r="G2759" s="18" t="s">
        <v>122</v>
      </c>
      <c r="H2759" s="18" t="s">
        <v>125</v>
      </c>
      <c r="I2759" s="37" t="s">
        <v>75</v>
      </c>
      <c r="J2759" t="s">
        <v>4780</v>
      </c>
      <c r="K2759" t="s">
        <v>28</v>
      </c>
      <c r="L2759" t="s">
        <v>90</v>
      </c>
      <c r="M2759" t="s">
        <v>74</v>
      </c>
      <c r="N2759" s="37" t="s">
        <v>75</v>
      </c>
      <c r="O2759" s="37" t="s">
        <v>75</v>
      </c>
      <c r="P2759" s="37" t="s">
        <v>75</v>
      </c>
      <c r="Q2759" t="s">
        <v>4779</v>
      </c>
      <c r="R2759" t="s">
        <v>76</v>
      </c>
      <c r="S2759" s="42">
        <v>1000</v>
      </c>
      <c r="T2759" s="37">
        <v>1</v>
      </c>
      <c r="U2759" s="83">
        <v>1</v>
      </c>
      <c r="V2759" s="45">
        <f>SUMIF(ResumenCotizacion!$C:$C,E2759,ResumenCotizacion!$P:$P)</f>
        <v>0</v>
      </c>
      <c r="W2759" s="75">
        <f>IF(H2759="USD",S2759*SolCotizacion!$J$18,S2759)</f>
        <v>4127470.0000000005</v>
      </c>
      <c r="X2759" s="3">
        <f>ROUND(W2759/(1-VLOOKUP("Total porcentaje:",ResumenCotizacion!$F:$H,3,0)),2)</f>
        <v>4127470</v>
      </c>
      <c r="Y2759" s="3">
        <f t="shared" si="138"/>
        <v>0</v>
      </c>
    </row>
    <row r="2760" spans="1:25" ht="14.25" x14ac:dyDescent="0.2">
      <c r="A2760" s="18" t="str">
        <f t="shared" si="136"/>
        <v>Catalogo principalCSP ENTIDADES NO CUALIFICADASCFQ7TTC0LGV7-0001_NCLF</v>
      </c>
      <c r="B2760" s="18" t="str">
        <f t="shared" si="137"/>
        <v>CFQ7TTC0LGV7-0001_NCLFCSP ENTIDADES NO CUALIFICADAS</v>
      </c>
      <c r="C2760"/>
      <c r="D2760" t="s">
        <v>122</v>
      </c>
      <c r="E2760" t="s">
        <v>4781</v>
      </c>
      <c r="F2760" s="37" t="s">
        <v>3879</v>
      </c>
      <c r="G2760" s="18" t="s">
        <v>122</v>
      </c>
      <c r="H2760" s="18" t="s">
        <v>125</v>
      </c>
      <c r="I2760" s="37" t="s">
        <v>75</v>
      </c>
      <c r="J2760" t="s">
        <v>4782</v>
      </c>
      <c r="K2760" t="s">
        <v>28</v>
      </c>
      <c r="L2760" t="s">
        <v>90</v>
      </c>
      <c r="M2760" t="s">
        <v>74</v>
      </c>
      <c r="N2760" s="37" t="s">
        <v>75</v>
      </c>
      <c r="O2760" s="37" t="s">
        <v>75</v>
      </c>
      <c r="P2760" s="37" t="s">
        <v>75</v>
      </c>
      <c r="Q2760" t="s">
        <v>4781</v>
      </c>
      <c r="R2760" t="s">
        <v>76</v>
      </c>
      <c r="S2760" s="42">
        <v>65</v>
      </c>
      <c r="T2760" s="37">
        <v>1</v>
      </c>
      <c r="U2760" s="83">
        <v>1</v>
      </c>
      <c r="V2760" s="45">
        <f>SUMIF(ResumenCotizacion!$C:$C,E2760,ResumenCotizacion!$P:$P)</f>
        <v>0</v>
      </c>
      <c r="W2760" s="75">
        <f>IF(H2760="USD",S2760*SolCotizacion!$J$18,S2760)</f>
        <v>268285.55</v>
      </c>
      <c r="X2760" s="3">
        <f>ROUND(W2760/(1-VLOOKUP("Total porcentaje:",ResumenCotizacion!$F:$H,3,0)),2)</f>
        <v>268285.55</v>
      </c>
      <c r="Y2760" s="3">
        <f t="shared" si="138"/>
        <v>0</v>
      </c>
    </row>
    <row r="2761" spans="1:25" ht="14.25" x14ac:dyDescent="0.2">
      <c r="A2761" s="18" t="str">
        <f t="shared" si="136"/>
        <v>Catalogo principalCSP ENTIDADES NO CUALIFICADASCFQ7TTC0HD4G-0004_NCLF</v>
      </c>
      <c r="B2761" s="18" t="str">
        <f t="shared" si="137"/>
        <v>CFQ7TTC0HD4G-0004_NCLFCSP ENTIDADES NO CUALIFICADAS</v>
      </c>
      <c r="C2761"/>
      <c r="D2761" t="s">
        <v>122</v>
      </c>
      <c r="E2761" t="s">
        <v>4783</v>
      </c>
      <c r="F2761" s="37" t="s">
        <v>3879</v>
      </c>
      <c r="G2761" s="18" t="s">
        <v>122</v>
      </c>
      <c r="H2761" s="18" t="s">
        <v>125</v>
      </c>
      <c r="I2761" s="37" t="s">
        <v>75</v>
      </c>
      <c r="J2761" t="s">
        <v>4784</v>
      </c>
      <c r="K2761" t="s">
        <v>28</v>
      </c>
      <c r="L2761" t="s">
        <v>90</v>
      </c>
      <c r="M2761" t="s">
        <v>74</v>
      </c>
      <c r="N2761" s="37" t="s">
        <v>75</v>
      </c>
      <c r="O2761" s="37" t="s">
        <v>75</v>
      </c>
      <c r="P2761" s="37" t="s">
        <v>75</v>
      </c>
      <c r="Q2761" t="s">
        <v>4783</v>
      </c>
      <c r="R2761" t="s">
        <v>76</v>
      </c>
      <c r="S2761" s="42">
        <v>1400</v>
      </c>
      <c r="T2761" s="37">
        <v>1</v>
      </c>
      <c r="U2761" s="83">
        <v>1</v>
      </c>
      <c r="V2761" s="45">
        <f>SUMIF(ResumenCotizacion!$C:$C,E2761,ResumenCotizacion!$P:$P)</f>
        <v>0</v>
      </c>
      <c r="W2761" s="75">
        <f>IF(H2761="USD",S2761*SolCotizacion!$J$18,S2761)</f>
        <v>5778458</v>
      </c>
      <c r="X2761" s="3">
        <f>ROUND(W2761/(1-VLOOKUP("Total porcentaje:",ResumenCotizacion!$F:$H,3,0)),2)</f>
        <v>5778458</v>
      </c>
      <c r="Y2761" s="3">
        <f t="shared" si="138"/>
        <v>0</v>
      </c>
    </row>
    <row r="2762" spans="1:25" ht="14.25" x14ac:dyDescent="0.2">
      <c r="A2762" s="18" t="str">
        <f t="shared" si="136"/>
        <v>Catalogo principalCSP ENTIDADES NO CUALIFICADASCFQ7TTC0HD4G-0003_NCLF</v>
      </c>
      <c r="B2762" s="18" t="str">
        <f t="shared" si="137"/>
        <v>CFQ7TTC0HD4G-0003_NCLFCSP ENTIDADES NO CUALIFICADAS</v>
      </c>
      <c r="C2762"/>
      <c r="D2762" t="s">
        <v>122</v>
      </c>
      <c r="E2762" t="s">
        <v>4785</v>
      </c>
      <c r="F2762" s="37" t="s">
        <v>3879</v>
      </c>
      <c r="G2762" s="18" t="s">
        <v>122</v>
      </c>
      <c r="H2762" s="18" t="s">
        <v>125</v>
      </c>
      <c r="I2762" s="37" t="s">
        <v>75</v>
      </c>
      <c r="J2762" t="s">
        <v>4786</v>
      </c>
      <c r="K2762" t="s">
        <v>28</v>
      </c>
      <c r="L2762" t="s">
        <v>90</v>
      </c>
      <c r="M2762" t="s">
        <v>74</v>
      </c>
      <c r="N2762" s="37" t="s">
        <v>75</v>
      </c>
      <c r="O2762" s="37" t="s">
        <v>75</v>
      </c>
      <c r="P2762" s="37" t="s">
        <v>75</v>
      </c>
      <c r="Q2762" t="s">
        <v>4785</v>
      </c>
      <c r="R2762" t="s">
        <v>76</v>
      </c>
      <c r="S2762" s="42">
        <v>30</v>
      </c>
      <c r="T2762" s="37">
        <v>1</v>
      </c>
      <c r="U2762" s="83">
        <v>1</v>
      </c>
      <c r="V2762" s="45">
        <f>SUMIF(ResumenCotizacion!$C:$C,E2762,ResumenCotizacion!$P:$P)</f>
        <v>0</v>
      </c>
      <c r="W2762" s="75">
        <f>IF(H2762="USD",S2762*SolCotizacion!$J$18,S2762)</f>
        <v>123824.1</v>
      </c>
      <c r="X2762" s="3">
        <f>ROUND(W2762/(1-VLOOKUP("Total porcentaje:",ResumenCotizacion!$F:$H,3,0)),2)</f>
        <v>123824.1</v>
      </c>
      <c r="Y2762" s="3">
        <f t="shared" si="138"/>
        <v>0</v>
      </c>
    </row>
    <row r="2763" spans="1:25" ht="14.25" x14ac:dyDescent="0.2">
      <c r="A2763" s="18" t="str">
        <f t="shared" si="136"/>
        <v>Catalogo principalCSP ENTIDADES NO CUALIFICADASCFQ7TTC0HD4G-0002_NCLF</v>
      </c>
      <c r="B2763" s="18" t="str">
        <f t="shared" si="137"/>
        <v>CFQ7TTC0HD4G-0002_NCLFCSP ENTIDADES NO CUALIFICADAS</v>
      </c>
      <c r="C2763"/>
      <c r="D2763" t="s">
        <v>122</v>
      </c>
      <c r="E2763" t="s">
        <v>4787</v>
      </c>
      <c r="F2763" s="37" t="s">
        <v>3879</v>
      </c>
      <c r="G2763" s="18" t="s">
        <v>122</v>
      </c>
      <c r="H2763" s="18" t="s">
        <v>125</v>
      </c>
      <c r="I2763" s="37" t="s">
        <v>75</v>
      </c>
      <c r="J2763" t="s">
        <v>4788</v>
      </c>
      <c r="K2763" t="s">
        <v>28</v>
      </c>
      <c r="L2763" t="s">
        <v>90</v>
      </c>
      <c r="M2763" t="s">
        <v>74</v>
      </c>
      <c r="N2763" s="37" t="s">
        <v>75</v>
      </c>
      <c r="O2763" s="37" t="s">
        <v>75</v>
      </c>
      <c r="P2763" s="37" t="s">
        <v>75</v>
      </c>
      <c r="Q2763" t="s">
        <v>4787</v>
      </c>
      <c r="R2763" t="s">
        <v>76</v>
      </c>
      <c r="S2763" s="42">
        <v>4</v>
      </c>
      <c r="T2763" s="37">
        <v>1</v>
      </c>
      <c r="U2763" s="83">
        <v>1</v>
      </c>
      <c r="V2763" s="45">
        <f>SUMIF(ResumenCotizacion!$C:$C,E2763,ResumenCotizacion!$P:$P)</f>
        <v>0</v>
      </c>
      <c r="W2763" s="75">
        <f>IF(H2763="USD",S2763*SolCotizacion!$J$18,S2763)</f>
        <v>16509.88</v>
      </c>
      <c r="X2763" s="3">
        <f>ROUND(W2763/(1-VLOOKUP("Total porcentaje:",ResumenCotizacion!$F:$H,3,0)),2)</f>
        <v>16509.88</v>
      </c>
      <c r="Y2763" s="3">
        <f t="shared" si="138"/>
        <v>0</v>
      </c>
    </row>
    <row r="2764" spans="1:25" ht="14.25" x14ac:dyDescent="0.2">
      <c r="A2764" s="18" t="str">
        <f t="shared" si="136"/>
        <v>Catalogo principalCSP ENTIDADES NO CUALIFICADASCFQ7TTC0HD4G-0001_NCLF</v>
      </c>
      <c r="B2764" s="18" t="str">
        <f t="shared" si="137"/>
        <v>CFQ7TTC0HD4G-0001_NCLFCSP ENTIDADES NO CUALIFICADAS</v>
      </c>
      <c r="C2764"/>
      <c r="D2764" t="s">
        <v>122</v>
      </c>
      <c r="E2764" t="s">
        <v>4789</v>
      </c>
      <c r="F2764" s="37" t="s">
        <v>3879</v>
      </c>
      <c r="G2764" s="18" t="s">
        <v>122</v>
      </c>
      <c r="H2764" s="18" t="s">
        <v>125</v>
      </c>
      <c r="I2764" s="37" t="s">
        <v>75</v>
      </c>
      <c r="J2764" t="s">
        <v>4790</v>
      </c>
      <c r="K2764" t="s">
        <v>28</v>
      </c>
      <c r="L2764" t="s">
        <v>90</v>
      </c>
      <c r="M2764" t="s">
        <v>74</v>
      </c>
      <c r="N2764" s="37" t="s">
        <v>75</v>
      </c>
      <c r="O2764" s="37" t="s">
        <v>75</v>
      </c>
      <c r="P2764" s="37" t="s">
        <v>75</v>
      </c>
      <c r="Q2764" t="s">
        <v>4789</v>
      </c>
      <c r="R2764" t="s">
        <v>76</v>
      </c>
      <c r="S2764" s="42">
        <v>120</v>
      </c>
      <c r="T2764" s="37">
        <v>1</v>
      </c>
      <c r="U2764" s="83">
        <v>1</v>
      </c>
      <c r="V2764" s="45">
        <f>SUMIF(ResumenCotizacion!$C:$C,E2764,ResumenCotizacion!$P:$P)</f>
        <v>0</v>
      </c>
      <c r="W2764" s="75">
        <f>IF(H2764="USD",S2764*SolCotizacion!$J$18,S2764)</f>
        <v>495296.4</v>
      </c>
      <c r="X2764" s="3">
        <f>ROUND(W2764/(1-VLOOKUP("Total porcentaje:",ResumenCotizacion!$F:$H,3,0)),2)</f>
        <v>495296.4</v>
      </c>
      <c r="Y2764" s="3">
        <f t="shared" si="138"/>
        <v>0</v>
      </c>
    </row>
    <row r="2765" spans="1:25" ht="14.25" x14ac:dyDescent="0.2">
      <c r="A2765" s="18" t="str">
        <f t="shared" si="136"/>
        <v>Catalogo principalCSP ENTIDADES NO CUALIFICADASCFQ7TTC0J1XF-0004_NCLF</v>
      </c>
      <c r="B2765" s="18" t="str">
        <f t="shared" si="137"/>
        <v>CFQ7TTC0J1XF-0004_NCLFCSP ENTIDADES NO CUALIFICADAS</v>
      </c>
      <c r="C2765"/>
      <c r="D2765" t="s">
        <v>122</v>
      </c>
      <c r="E2765" t="s">
        <v>4791</v>
      </c>
      <c r="F2765" s="37" t="s">
        <v>3879</v>
      </c>
      <c r="G2765" s="18" t="s">
        <v>122</v>
      </c>
      <c r="H2765" s="18" t="s">
        <v>125</v>
      </c>
      <c r="I2765" s="37" t="s">
        <v>75</v>
      </c>
      <c r="J2765" t="s">
        <v>4792</v>
      </c>
      <c r="K2765" t="s">
        <v>28</v>
      </c>
      <c r="L2765" t="s">
        <v>90</v>
      </c>
      <c r="M2765" t="s">
        <v>74</v>
      </c>
      <c r="N2765" s="37" t="s">
        <v>75</v>
      </c>
      <c r="O2765" s="37" t="s">
        <v>75</v>
      </c>
      <c r="P2765" s="37" t="s">
        <v>75</v>
      </c>
      <c r="Q2765" t="s">
        <v>4791</v>
      </c>
      <c r="R2765" t="s">
        <v>76</v>
      </c>
      <c r="S2765" s="42">
        <v>0</v>
      </c>
      <c r="T2765" s="37">
        <v>1</v>
      </c>
      <c r="U2765" s="83">
        <v>1</v>
      </c>
      <c r="V2765" s="45">
        <f>SUMIF(ResumenCotizacion!$C:$C,E2765,ResumenCotizacion!$P:$P)</f>
        <v>0</v>
      </c>
      <c r="W2765" s="75">
        <f>IF(H2765="USD",S2765*SolCotizacion!$J$18,S2765)</f>
        <v>0</v>
      </c>
      <c r="X2765" s="3">
        <f>ROUND(W2765/(1-VLOOKUP("Total porcentaje:",ResumenCotizacion!$F:$H,3,0)),2)</f>
        <v>0</v>
      </c>
      <c r="Y2765" s="3">
        <f t="shared" si="138"/>
        <v>0</v>
      </c>
    </row>
    <row r="2766" spans="1:25" ht="14.25" x14ac:dyDescent="0.2">
      <c r="A2766" s="18" t="str">
        <f t="shared" si="136"/>
        <v>Catalogo principalCSP ENTIDADES NO CUALIFICADASCFQ7TTC0J1XF-0003_NCLF</v>
      </c>
      <c r="B2766" s="18" t="str">
        <f t="shared" si="137"/>
        <v>CFQ7TTC0J1XF-0003_NCLFCSP ENTIDADES NO CUALIFICADAS</v>
      </c>
      <c r="C2766"/>
      <c r="D2766" t="s">
        <v>122</v>
      </c>
      <c r="E2766" t="s">
        <v>4793</v>
      </c>
      <c r="F2766" s="37" t="s">
        <v>3879</v>
      </c>
      <c r="G2766" s="18" t="s">
        <v>122</v>
      </c>
      <c r="H2766" s="18" t="s">
        <v>125</v>
      </c>
      <c r="I2766" s="37" t="s">
        <v>75</v>
      </c>
      <c r="J2766" t="s">
        <v>4794</v>
      </c>
      <c r="K2766" t="s">
        <v>28</v>
      </c>
      <c r="L2766" t="s">
        <v>90</v>
      </c>
      <c r="M2766" t="s">
        <v>74</v>
      </c>
      <c r="N2766" s="37" t="s">
        <v>75</v>
      </c>
      <c r="O2766" s="37" t="s">
        <v>75</v>
      </c>
      <c r="P2766" s="37" t="s">
        <v>75</v>
      </c>
      <c r="Q2766" t="s">
        <v>4793</v>
      </c>
      <c r="R2766" t="s">
        <v>76</v>
      </c>
      <c r="S2766" s="42">
        <v>300</v>
      </c>
      <c r="T2766" s="37">
        <v>1</v>
      </c>
      <c r="U2766" s="83">
        <v>1</v>
      </c>
      <c r="V2766" s="45">
        <f>SUMIF(ResumenCotizacion!$C:$C,E2766,ResumenCotizacion!$P:$P)</f>
        <v>0</v>
      </c>
      <c r="W2766" s="75">
        <f>IF(H2766="USD",S2766*SolCotizacion!$J$18,S2766)</f>
        <v>1238241</v>
      </c>
      <c r="X2766" s="3">
        <f>ROUND(W2766/(1-VLOOKUP("Total porcentaje:",ResumenCotizacion!$F:$H,3,0)),2)</f>
        <v>1238241</v>
      </c>
      <c r="Y2766" s="3">
        <f t="shared" si="138"/>
        <v>0</v>
      </c>
    </row>
    <row r="2767" spans="1:25" ht="14.25" x14ac:dyDescent="0.2">
      <c r="A2767" s="18" t="str">
        <f t="shared" si="136"/>
        <v>Catalogo principalCSP ENTIDADES NO CUALIFICADASCFQ7TTC0LH3N-0001_NCLF</v>
      </c>
      <c r="B2767" s="18" t="str">
        <f t="shared" si="137"/>
        <v>CFQ7TTC0LH3N-0001_NCLFCSP ENTIDADES NO CUALIFICADAS</v>
      </c>
      <c r="C2767"/>
      <c r="D2767" t="s">
        <v>122</v>
      </c>
      <c r="E2767" t="s">
        <v>4795</v>
      </c>
      <c r="F2767" s="37" t="s">
        <v>3879</v>
      </c>
      <c r="G2767" s="18" t="s">
        <v>122</v>
      </c>
      <c r="H2767" s="18" t="s">
        <v>125</v>
      </c>
      <c r="I2767" s="37" t="s">
        <v>75</v>
      </c>
      <c r="J2767" t="s">
        <v>4796</v>
      </c>
      <c r="K2767" t="s">
        <v>28</v>
      </c>
      <c r="L2767" t="s">
        <v>90</v>
      </c>
      <c r="M2767" t="s">
        <v>74</v>
      </c>
      <c r="N2767" s="37" t="s">
        <v>75</v>
      </c>
      <c r="O2767" s="37" t="s">
        <v>75</v>
      </c>
      <c r="P2767" s="37" t="s">
        <v>75</v>
      </c>
      <c r="Q2767" t="s">
        <v>4795</v>
      </c>
      <c r="R2767" t="s">
        <v>76</v>
      </c>
      <c r="S2767" s="42">
        <v>1500</v>
      </c>
      <c r="T2767" s="37">
        <v>1</v>
      </c>
      <c r="U2767" s="83">
        <v>1</v>
      </c>
      <c r="V2767" s="45">
        <f>SUMIF(ResumenCotizacion!$C:$C,E2767,ResumenCotizacion!$P:$P)</f>
        <v>0</v>
      </c>
      <c r="W2767" s="75">
        <f>IF(H2767="USD",S2767*SolCotizacion!$J$18,S2767)</f>
        <v>6191205</v>
      </c>
      <c r="X2767" s="3">
        <f>ROUND(W2767/(1-VLOOKUP("Total porcentaje:",ResumenCotizacion!$F:$H,3,0)),2)</f>
        <v>6191205</v>
      </c>
      <c r="Y2767" s="3">
        <f t="shared" si="138"/>
        <v>0</v>
      </c>
    </row>
    <row r="2768" spans="1:25" ht="14.25" x14ac:dyDescent="0.2">
      <c r="A2768" s="18" t="str">
        <f t="shared" si="136"/>
        <v>Catalogo principalCSP ENTIDADES NO CUALIFICADASCFQ7TTC0HX6F-0001_NCLF</v>
      </c>
      <c r="B2768" s="18" t="str">
        <f t="shared" si="137"/>
        <v>CFQ7TTC0HX6F-0001_NCLFCSP ENTIDADES NO CUALIFICADAS</v>
      </c>
      <c r="C2768"/>
      <c r="D2768" t="s">
        <v>122</v>
      </c>
      <c r="E2768" t="s">
        <v>4797</v>
      </c>
      <c r="F2768" s="37" t="s">
        <v>3879</v>
      </c>
      <c r="G2768" s="18" t="s">
        <v>122</v>
      </c>
      <c r="H2768" s="18" t="s">
        <v>125</v>
      </c>
      <c r="I2768" s="37" t="s">
        <v>75</v>
      </c>
      <c r="J2768" t="s">
        <v>4798</v>
      </c>
      <c r="K2768" t="s">
        <v>28</v>
      </c>
      <c r="L2768" t="s">
        <v>90</v>
      </c>
      <c r="M2768" t="s">
        <v>74</v>
      </c>
      <c r="N2768" s="37" t="s">
        <v>75</v>
      </c>
      <c r="O2768" s="37" t="s">
        <v>75</v>
      </c>
      <c r="P2768" s="37" t="s">
        <v>75</v>
      </c>
      <c r="Q2768" t="s">
        <v>4797</v>
      </c>
      <c r="R2768" t="s">
        <v>76</v>
      </c>
      <c r="S2768" s="42">
        <v>225</v>
      </c>
      <c r="T2768" s="37">
        <v>1</v>
      </c>
      <c r="U2768" s="83">
        <v>1</v>
      </c>
      <c r="V2768" s="45">
        <f>SUMIF(ResumenCotizacion!$C:$C,E2768,ResumenCotizacion!$P:$P)</f>
        <v>0</v>
      </c>
      <c r="W2768" s="75">
        <f>IF(H2768="USD",S2768*SolCotizacion!$J$18,S2768)</f>
        <v>928680.75</v>
      </c>
      <c r="X2768" s="3">
        <f>ROUND(W2768/(1-VLOOKUP("Total porcentaje:",ResumenCotizacion!$F:$H,3,0)),2)</f>
        <v>928680.75</v>
      </c>
      <c r="Y2768" s="3">
        <f t="shared" si="138"/>
        <v>0</v>
      </c>
    </row>
    <row r="2769" spans="1:25" ht="14.25" x14ac:dyDescent="0.2">
      <c r="A2769" s="18" t="str">
        <f t="shared" si="136"/>
        <v>Catalogo principalCSP ENTIDADES NO CUALIFICADASCFQ7TTC0LHVK-0001_NCLF</v>
      </c>
      <c r="B2769" s="18" t="str">
        <f t="shared" si="137"/>
        <v>CFQ7TTC0LHVK-0001_NCLFCSP ENTIDADES NO CUALIFICADAS</v>
      </c>
      <c r="C2769"/>
      <c r="D2769" t="s">
        <v>122</v>
      </c>
      <c r="E2769" t="s">
        <v>4799</v>
      </c>
      <c r="F2769" s="37" t="s">
        <v>3879</v>
      </c>
      <c r="G2769" s="18" t="s">
        <v>122</v>
      </c>
      <c r="H2769" s="18" t="s">
        <v>125</v>
      </c>
      <c r="I2769" s="37" t="s">
        <v>75</v>
      </c>
      <c r="J2769" t="s">
        <v>4800</v>
      </c>
      <c r="K2769" t="s">
        <v>28</v>
      </c>
      <c r="L2769" t="s">
        <v>90</v>
      </c>
      <c r="M2769" t="s">
        <v>74</v>
      </c>
      <c r="N2769" s="37" t="s">
        <v>75</v>
      </c>
      <c r="O2769" s="37" t="s">
        <v>75</v>
      </c>
      <c r="P2769" s="37" t="s">
        <v>75</v>
      </c>
      <c r="Q2769" t="s">
        <v>4799</v>
      </c>
      <c r="R2769" t="s">
        <v>76</v>
      </c>
      <c r="S2769" s="42">
        <v>500</v>
      </c>
      <c r="T2769" s="37">
        <v>1</v>
      </c>
      <c r="U2769" s="83">
        <v>1</v>
      </c>
      <c r="V2769" s="45">
        <f>SUMIF(ResumenCotizacion!$C:$C,E2769,ResumenCotizacion!$P:$P)</f>
        <v>0</v>
      </c>
      <c r="W2769" s="75">
        <f>IF(H2769="USD",S2769*SolCotizacion!$J$18,S2769)</f>
        <v>2063735.0000000002</v>
      </c>
      <c r="X2769" s="3">
        <f>ROUND(W2769/(1-VLOOKUP("Total porcentaje:",ResumenCotizacion!$F:$H,3,0)),2)</f>
        <v>2063735</v>
      </c>
      <c r="Y2769" s="3">
        <f t="shared" si="138"/>
        <v>0</v>
      </c>
    </row>
    <row r="2770" spans="1:25" ht="14.25" x14ac:dyDescent="0.2">
      <c r="A2770" s="18" t="str">
        <f t="shared" si="136"/>
        <v>Catalogo principalCSP ENTIDADES NO CUALIFICADASCFQ7TTC0LHWM-0001_NCLF</v>
      </c>
      <c r="B2770" s="18" t="str">
        <f t="shared" si="137"/>
        <v>CFQ7TTC0LHWM-0001_NCLFCSP ENTIDADES NO CUALIFICADAS</v>
      </c>
      <c r="C2770"/>
      <c r="D2770" t="s">
        <v>122</v>
      </c>
      <c r="E2770" t="s">
        <v>4801</v>
      </c>
      <c r="F2770" s="37" t="s">
        <v>3879</v>
      </c>
      <c r="G2770" s="18" t="s">
        <v>122</v>
      </c>
      <c r="H2770" s="18" t="s">
        <v>125</v>
      </c>
      <c r="I2770" s="37" t="s">
        <v>75</v>
      </c>
      <c r="J2770" t="s">
        <v>4802</v>
      </c>
      <c r="K2770" t="s">
        <v>28</v>
      </c>
      <c r="L2770" t="s">
        <v>90</v>
      </c>
      <c r="M2770" t="s">
        <v>74</v>
      </c>
      <c r="N2770" s="37" t="s">
        <v>75</v>
      </c>
      <c r="O2770" s="37" t="s">
        <v>75</v>
      </c>
      <c r="P2770" s="37" t="s">
        <v>75</v>
      </c>
      <c r="Q2770" t="s">
        <v>4801</v>
      </c>
      <c r="R2770" t="s">
        <v>76</v>
      </c>
      <c r="S2770" s="42">
        <v>250</v>
      </c>
      <c r="T2770" s="37">
        <v>1</v>
      </c>
      <c r="U2770" s="83">
        <v>1</v>
      </c>
      <c r="V2770" s="45">
        <f>SUMIF(ResumenCotizacion!$C:$C,E2770,ResumenCotizacion!$P:$P)</f>
        <v>0</v>
      </c>
      <c r="W2770" s="75">
        <f>IF(H2770="USD",S2770*SolCotizacion!$J$18,S2770)</f>
        <v>1031867.5000000001</v>
      </c>
      <c r="X2770" s="3">
        <f>ROUND(W2770/(1-VLOOKUP("Total porcentaje:",ResumenCotizacion!$F:$H,3,0)),2)</f>
        <v>1031867.5</v>
      </c>
      <c r="Y2770" s="3">
        <f t="shared" si="138"/>
        <v>0</v>
      </c>
    </row>
    <row r="2771" spans="1:25" ht="14.25" x14ac:dyDescent="0.2">
      <c r="A2771" s="18" t="str">
        <f t="shared" si="136"/>
        <v>Catalogo principalCSP ENTIDADES NO CUALIFICADASCFQ7TTC0LHWQ-0006_NCLF</v>
      </c>
      <c r="B2771" s="18" t="str">
        <f t="shared" si="137"/>
        <v>CFQ7TTC0LHWQ-0006_NCLFCSP ENTIDADES NO CUALIFICADAS</v>
      </c>
      <c r="C2771"/>
      <c r="D2771" t="s">
        <v>122</v>
      </c>
      <c r="E2771" t="s">
        <v>4803</v>
      </c>
      <c r="F2771" s="37" t="s">
        <v>3879</v>
      </c>
      <c r="G2771" s="18" t="s">
        <v>122</v>
      </c>
      <c r="H2771" s="18" t="s">
        <v>125</v>
      </c>
      <c r="I2771" s="37" t="s">
        <v>75</v>
      </c>
      <c r="J2771" t="s">
        <v>4804</v>
      </c>
      <c r="K2771" t="s">
        <v>28</v>
      </c>
      <c r="L2771" t="s">
        <v>90</v>
      </c>
      <c r="M2771" t="s">
        <v>74</v>
      </c>
      <c r="N2771" s="37" t="s">
        <v>75</v>
      </c>
      <c r="O2771" s="37" t="s">
        <v>75</v>
      </c>
      <c r="P2771" s="37" t="s">
        <v>75</v>
      </c>
      <c r="Q2771" t="s">
        <v>4803</v>
      </c>
      <c r="R2771" t="s">
        <v>76</v>
      </c>
      <c r="S2771" s="42">
        <v>600</v>
      </c>
      <c r="T2771" s="37">
        <v>1</v>
      </c>
      <c r="U2771" s="83">
        <v>1</v>
      </c>
      <c r="V2771" s="45">
        <f>SUMIF(ResumenCotizacion!$C:$C,E2771,ResumenCotizacion!$P:$P)</f>
        <v>0</v>
      </c>
      <c r="W2771" s="75">
        <f>IF(H2771="USD",S2771*SolCotizacion!$J$18,S2771)</f>
        <v>2476482</v>
      </c>
      <c r="X2771" s="3">
        <f>ROUND(W2771/(1-VLOOKUP("Total porcentaje:",ResumenCotizacion!$F:$H,3,0)),2)</f>
        <v>2476482</v>
      </c>
      <c r="Y2771" s="3">
        <f t="shared" si="138"/>
        <v>0</v>
      </c>
    </row>
    <row r="2772" spans="1:25" ht="14.25" x14ac:dyDescent="0.2">
      <c r="A2772" s="18" t="str">
        <f t="shared" si="136"/>
        <v>Catalogo principalCSP ENTIDADES NO CUALIFICADASCFQ7TTC0LHWQ-0005_NCLF</v>
      </c>
      <c r="B2772" s="18" t="str">
        <f t="shared" si="137"/>
        <v>CFQ7TTC0LHWQ-0005_NCLFCSP ENTIDADES NO CUALIFICADAS</v>
      </c>
      <c r="C2772"/>
      <c r="D2772" t="s">
        <v>122</v>
      </c>
      <c r="E2772" t="s">
        <v>4805</v>
      </c>
      <c r="F2772" s="37" t="s">
        <v>3879</v>
      </c>
      <c r="G2772" s="18" t="s">
        <v>122</v>
      </c>
      <c r="H2772" s="18" t="s">
        <v>125</v>
      </c>
      <c r="I2772" s="37" t="s">
        <v>75</v>
      </c>
      <c r="J2772" t="s">
        <v>4806</v>
      </c>
      <c r="K2772" t="s">
        <v>28</v>
      </c>
      <c r="L2772" t="s">
        <v>90</v>
      </c>
      <c r="M2772" t="s">
        <v>74</v>
      </c>
      <c r="N2772" s="37" t="s">
        <v>75</v>
      </c>
      <c r="O2772" s="37" t="s">
        <v>75</v>
      </c>
      <c r="P2772" s="37" t="s">
        <v>75</v>
      </c>
      <c r="Q2772" t="s">
        <v>4805</v>
      </c>
      <c r="R2772" t="s">
        <v>76</v>
      </c>
      <c r="S2772" s="42">
        <v>750</v>
      </c>
      <c r="T2772" s="37">
        <v>1</v>
      </c>
      <c r="U2772" s="83">
        <v>1</v>
      </c>
      <c r="V2772" s="45">
        <f>SUMIF(ResumenCotizacion!$C:$C,E2772,ResumenCotizacion!$P:$P)</f>
        <v>0</v>
      </c>
      <c r="W2772" s="75">
        <f>IF(H2772="USD",S2772*SolCotizacion!$J$18,S2772)</f>
        <v>3095602.5</v>
      </c>
      <c r="X2772" s="3">
        <f>ROUND(W2772/(1-VLOOKUP("Total porcentaje:",ResumenCotizacion!$F:$H,3,0)),2)</f>
        <v>3095602.5</v>
      </c>
      <c r="Y2772" s="3">
        <f t="shared" si="138"/>
        <v>0</v>
      </c>
    </row>
    <row r="2773" spans="1:25" ht="14.25" x14ac:dyDescent="0.2">
      <c r="A2773" s="18" t="str">
        <f t="shared" si="136"/>
        <v>Catalogo principalCSP ENTIDADES NO CUALIFICADASCFQ7TTC0LHWQ-0004_NCLF</v>
      </c>
      <c r="B2773" s="18" t="str">
        <f t="shared" si="137"/>
        <v>CFQ7TTC0LHWQ-0004_NCLFCSP ENTIDADES NO CUALIFICADAS</v>
      </c>
      <c r="C2773"/>
      <c r="D2773" t="s">
        <v>122</v>
      </c>
      <c r="E2773" t="s">
        <v>4807</v>
      </c>
      <c r="F2773" s="37" t="s">
        <v>3879</v>
      </c>
      <c r="G2773" s="18" t="s">
        <v>122</v>
      </c>
      <c r="H2773" s="18" t="s">
        <v>125</v>
      </c>
      <c r="I2773" s="37" t="s">
        <v>75</v>
      </c>
      <c r="J2773" t="s">
        <v>4808</v>
      </c>
      <c r="K2773" t="s">
        <v>28</v>
      </c>
      <c r="L2773" t="s">
        <v>90</v>
      </c>
      <c r="M2773" t="s">
        <v>74</v>
      </c>
      <c r="N2773" s="37" t="s">
        <v>75</v>
      </c>
      <c r="O2773" s="37" t="s">
        <v>75</v>
      </c>
      <c r="P2773" s="37" t="s">
        <v>75</v>
      </c>
      <c r="Q2773" t="s">
        <v>4807</v>
      </c>
      <c r="R2773" t="s">
        <v>76</v>
      </c>
      <c r="S2773" s="42">
        <v>1250</v>
      </c>
      <c r="T2773" s="37">
        <v>1</v>
      </c>
      <c r="U2773" s="83">
        <v>1</v>
      </c>
      <c r="V2773" s="45">
        <f>SUMIF(ResumenCotizacion!$C:$C,E2773,ResumenCotizacion!$P:$P)</f>
        <v>0</v>
      </c>
      <c r="W2773" s="75">
        <f>IF(H2773="USD",S2773*SolCotizacion!$J$18,S2773)</f>
        <v>5159337.5</v>
      </c>
      <c r="X2773" s="3">
        <f>ROUND(W2773/(1-VLOOKUP("Total porcentaje:",ResumenCotizacion!$F:$H,3,0)),2)</f>
        <v>5159337.5</v>
      </c>
      <c r="Y2773" s="3">
        <f t="shared" si="138"/>
        <v>0</v>
      </c>
    </row>
    <row r="2774" spans="1:25" ht="14.25" x14ac:dyDescent="0.2">
      <c r="A2774" s="18" t="str">
        <f t="shared" si="136"/>
        <v>Catalogo principalCSP ENTIDADES NO CUALIFICADASCFQ7TTC0LHWQ-0003_NCLF</v>
      </c>
      <c r="B2774" s="18" t="str">
        <f t="shared" si="137"/>
        <v>CFQ7TTC0LHWQ-0003_NCLFCSP ENTIDADES NO CUALIFICADAS</v>
      </c>
      <c r="C2774"/>
      <c r="D2774" t="s">
        <v>122</v>
      </c>
      <c r="E2774" t="s">
        <v>4809</v>
      </c>
      <c r="F2774" s="37" t="s">
        <v>3879</v>
      </c>
      <c r="G2774" s="18" t="s">
        <v>122</v>
      </c>
      <c r="H2774" s="18" t="s">
        <v>125</v>
      </c>
      <c r="I2774" s="37" t="s">
        <v>75</v>
      </c>
      <c r="J2774" t="s">
        <v>4810</v>
      </c>
      <c r="K2774" t="s">
        <v>28</v>
      </c>
      <c r="L2774" t="s">
        <v>90</v>
      </c>
      <c r="M2774" t="s">
        <v>74</v>
      </c>
      <c r="N2774" s="37" t="s">
        <v>75</v>
      </c>
      <c r="O2774" s="37" t="s">
        <v>75</v>
      </c>
      <c r="P2774" s="37" t="s">
        <v>75</v>
      </c>
      <c r="Q2774" t="s">
        <v>4809</v>
      </c>
      <c r="R2774" t="s">
        <v>76</v>
      </c>
      <c r="S2774" s="42">
        <v>250</v>
      </c>
      <c r="T2774" s="37">
        <v>1</v>
      </c>
      <c r="U2774" s="83">
        <v>1</v>
      </c>
      <c r="V2774" s="45">
        <f>SUMIF(ResumenCotizacion!$C:$C,E2774,ResumenCotizacion!$P:$P)</f>
        <v>0</v>
      </c>
      <c r="W2774" s="75">
        <f>IF(H2774="USD",S2774*SolCotizacion!$J$18,S2774)</f>
        <v>1031867.5000000001</v>
      </c>
      <c r="X2774" s="3">
        <f>ROUND(W2774/(1-VLOOKUP("Total porcentaje:",ResumenCotizacion!$F:$H,3,0)),2)</f>
        <v>1031867.5</v>
      </c>
      <c r="Y2774" s="3">
        <f t="shared" si="138"/>
        <v>0</v>
      </c>
    </row>
    <row r="2775" spans="1:25" ht="14.25" x14ac:dyDescent="0.2">
      <c r="A2775" s="18" t="str">
        <f t="shared" si="136"/>
        <v>Catalogo principalCSP ENTIDADES NO CUALIFICADASCFQ7TTC0LHWQ-0001_NCLF</v>
      </c>
      <c r="B2775" s="18" t="str">
        <f t="shared" si="137"/>
        <v>CFQ7TTC0LHWQ-0001_NCLFCSP ENTIDADES NO CUALIFICADAS</v>
      </c>
      <c r="C2775"/>
      <c r="D2775" t="s">
        <v>122</v>
      </c>
      <c r="E2775" t="s">
        <v>4811</v>
      </c>
      <c r="F2775" s="37" t="s">
        <v>3879</v>
      </c>
      <c r="G2775" s="18" t="s">
        <v>122</v>
      </c>
      <c r="H2775" s="18" t="s">
        <v>125</v>
      </c>
      <c r="I2775" s="37" t="s">
        <v>75</v>
      </c>
      <c r="J2775" t="s">
        <v>4812</v>
      </c>
      <c r="K2775" t="s">
        <v>28</v>
      </c>
      <c r="L2775" t="s">
        <v>90</v>
      </c>
      <c r="M2775" t="s">
        <v>74</v>
      </c>
      <c r="N2775" s="37" t="s">
        <v>75</v>
      </c>
      <c r="O2775" s="37" t="s">
        <v>75</v>
      </c>
      <c r="P2775" s="37" t="s">
        <v>75</v>
      </c>
      <c r="Q2775" t="s">
        <v>4811</v>
      </c>
      <c r="R2775" t="s">
        <v>76</v>
      </c>
      <c r="S2775" s="42">
        <v>500</v>
      </c>
      <c r="T2775" s="37">
        <v>1</v>
      </c>
      <c r="U2775" s="83">
        <v>1</v>
      </c>
      <c r="V2775" s="45">
        <f>SUMIF(ResumenCotizacion!$C:$C,E2775,ResumenCotizacion!$P:$P)</f>
        <v>0</v>
      </c>
      <c r="W2775" s="75">
        <f>IF(H2775="USD",S2775*SolCotizacion!$J$18,S2775)</f>
        <v>2063735.0000000002</v>
      </c>
      <c r="X2775" s="3">
        <f>ROUND(W2775/(1-VLOOKUP("Total porcentaje:",ResumenCotizacion!$F:$H,3,0)),2)</f>
        <v>2063735</v>
      </c>
      <c r="Y2775" s="3">
        <f t="shared" si="138"/>
        <v>0</v>
      </c>
    </row>
    <row r="2776" spans="1:25" ht="14.25" x14ac:dyDescent="0.2">
      <c r="A2776" s="18" t="str">
        <f t="shared" si="136"/>
        <v>Catalogo principalCSP ENTIDADES NO CUALIFICADASCFQ7TTC0LHWQ-0002_NCLF</v>
      </c>
      <c r="B2776" s="18" t="str">
        <f t="shared" si="137"/>
        <v>CFQ7TTC0LHWQ-0002_NCLFCSP ENTIDADES NO CUALIFICADAS</v>
      </c>
      <c r="C2776"/>
      <c r="D2776" t="s">
        <v>122</v>
      </c>
      <c r="E2776" t="s">
        <v>4813</v>
      </c>
      <c r="F2776" s="37" t="s">
        <v>3879</v>
      </c>
      <c r="G2776" s="18" t="s">
        <v>122</v>
      </c>
      <c r="H2776" s="18" t="s">
        <v>125</v>
      </c>
      <c r="I2776" s="37" t="s">
        <v>75</v>
      </c>
      <c r="J2776" t="s">
        <v>4814</v>
      </c>
      <c r="K2776" t="s">
        <v>28</v>
      </c>
      <c r="L2776" t="s">
        <v>90</v>
      </c>
      <c r="M2776" t="s">
        <v>74</v>
      </c>
      <c r="N2776" s="37" t="s">
        <v>75</v>
      </c>
      <c r="O2776" s="37" t="s">
        <v>75</v>
      </c>
      <c r="P2776" s="37" t="s">
        <v>75</v>
      </c>
      <c r="Q2776" t="s">
        <v>4813</v>
      </c>
      <c r="R2776" t="s">
        <v>76</v>
      </c>
      <c r="S2776" s="42">
        <v>1500</v>
      </c>
      <c r="T2776" s="37">
        <v>1</v>
      </c>
      <c r="U2776" s="83">
        <v>1</v>
      </c>
      <c r="V2776" s="45">
        <f>SUMIF(ResumenCotizacion!$C:$C,E2776,ResumenCotizacion!$P:$P)</f>
        <v>0</v>
      </c>
      <c r="W2776" s="75">
        <f>IF(H2776="USD",S2776*SolCotizacion!$J$18,S2776)</f>
        <v>6191205</v>
      </c>
      <c r="X2776" s="3">
        <f>ROUND(W2776/(1-VLOOKUP("Total porcentaje:",ResumenCotizacion!$F:$H,3,0)),2)</f>
        <v>6191205</v>
      </c>
      <c r="Y2776" s="3">
        <f t="shared" si="138"/>
        <v>0</v>
      </c>
    </row>
    <row r="2777" spans="1:25" ht="14.25" x14ac:dyDescent="0.2">
      <c r="A2777" s="18" t="str">
        <f t="shared" si="136"/>
        <v>Catalogo principalCSP ENTIDADES NO CUALIFICADASCFQ7TTC0LHWP-0001_NCLF</v>
      </c>
      <c r="B2777" s="18" t="str">
        <f t="shared" si="137"/>
        <v>CFQ7TTC0LHWP-0001_NCLFCSP ENTIDADES NO CUALIFICADAS</v>
      </c>
      <c r="C2777"/>
      <c r="D2777" t="s">
        <v>122</v>
      </c>
      <c r="E2777" t="s">
        <v>4815</v>
      </c>
      <c r="F2777" s="37" t="s">
        <v>3879</v>
      </c>
      <c r="G2777" s="18" t="s">
        <v>122</v>
      </c>
      <c r="H2777" s="18" t="s">
        <v>125</v>
      </c>
      <c r="I2777" s="37" t="s">
        <v>75</v>
      </c>
      <c r="J2777" t="s">
        <v>4816</v>
      </c>
      <c r="K2777" t="s">
        <v>28</v>
      </c>
      <c r="L2777" t="s">
        <v>90</v>
      </c>
      <c r="M2777" t="s">
        <v>74</v>
      </c>
      <c r="N2777" s="37" t="s">
        <v>75</v>
      </c>
      <c r="O2777" s="37" t="s">
        <v>75</v>
      </c>
      <c r="P2777" s="37" t="s">
        <v>75</v>
      </c>
      <c r="Q2777" t="s">
        <v>4815</v>
      </c>
      <c r="R2777" t="s">
        <v>76</v>
      </c>
      <c r="S2777" s="42">
        <v>750</v>
      </c>
      <c r="T2777" s="37">
        <v>1</v>
      </c>
      <c r="U2777" s="83">
        <v>1</v>
      </c>
      <c r="V2777" s="45">
        <f>SUMIF(ResumenCotizacion!$C:$C,E2777,ResumenCotizacion!$P:$P)</f>
        <v>0</v>
      </c>
      <c r="W2777" s="75">
        <f>IF(H2777="USD",S2777*SolCotizacion!$J$18,S2777)</f>
        <v>3095602.5</v>
      </c>
      <c r="X2777" s="3">
        <f>ROUND(W2777/(1-VLOOKUP("Total porcentaje:",ResumenCotizacion!$F:$H,3,0)),2)</f>
        <v>3095602.5</v>
      </c>
      <c r="Y2777" s="3">
        <f t="shared" si="138"/>
        <v>0</v>
      </c>
    </row>
    <row r="2778" spans="1:25" ht="14.25" x14ac:dyDescent="0.2">
      <c r="A2778" s="18" t="str">
        <f t="shared" si="136"/>
        <v>Catalogo principalCSP ENTIDADES NO CUALIFICADASCFQ7TTC0LHX0-0001_NCLF</v>
      </c>
      <c r="B2778" s="18" t="str">
        <f t="shared" si="137"/>
        <v>CFQ7TTC0LHX0-0001_NCLFCSP ENTIDADES NO CUALIFICADAS</v>
      </c>
      <c r="C2778"/>
      <c r="D2778" t="s">
        <v>122</v>
      </c>
      <c r="E2778" t="s">
        <v>4817</v>
      </c>
      <c r="F2778" s="37" t="s">
        <v>3879</v>
      </c>
      <c r="G2778" s="18" t="s">
        <v>122</v>
      </c>
      <c r="H2778" s="18" t="s">
        <v>125</v>
      </c>
      <c r="I2778" s="37" t="s">
        <v>75</v>
      </c>
      <c r="J2778" t="s">
        <v>4818</v>
      </c>
      <c r="K2778" t="s">
        <v>28</v>
      </c>
      <c r="L2778" t="s">
        <v>90</v>
      </c>
      <c r="M2778" t="s">
        <v>74</v>
      </c>
      <c r="N2778" s="37" t="s">
        <v>75</v>
      </c>
      <c r="O2778" s="37" t="s">
        <v>75</v>
      </c>
      <c r="P2778" s="37" t="s">
        <v>75</v>
      </c>
      <c r="Q2778" t="s">
        <v>4817</v>
      </c>
      <c r="R2778" t="s">
        <v>76</v>
      </c>
      <c r="S2778" s="42">
        <v>50</v>
      </c>
      <c r="T2778" s="37">
        <v>1</v>
      </c>
      <c r="U2778" s="83">
        <v>1</v>
      </c>
      <c r="V2778" s="45">
        <f>SUMIF(ResumenCotizacion!$C:$C,E2778,ResumenCotizacion!$P:$P)</f>
        <v>0</v>
      </c>
      <c r="W2778" s="75">
        <f>IF(H2778="USD",S2778*SolCotizacion!$J$18,S2778)</f>
        <v>206373.5</v>
      </c>
      <c r="X2778" s="3">
        <f>ROUND(W2778/(1-VLOOKUP("Total porcentaje:",ResumenCotizacion!$F:$H,3,0)),2)</f>
        <v>206373.5</v>
      </c>
      <c r="Y2778" s="3">
        <f t="shared" si="138"/>
        <v>0</v>
      </c>
    </row>
    <row r="2779" spans="1:25" ht="14.25" x14ac:dyDescent="0.2">
      <c r="A2779" s="18" t="str">
        <f t="shared" si="136"/>
        <v>Catalogo principalCSP ENTIDADES NO CUALIFICADASCFQ7TTC0LHXQ-0001_NCLF</v>
      </c>
      <c r="B2779" s="18" t="str">
        <f t="shared" si="137"/>
        <v>CFQ7TTC0LHXQ-0001_NCLFCSP ENTIDADES NO CUALIFICADAS</v>
      </c>
      <c r="C2779"/>
      <c r="D2779" t="s">
        <v>122</v>
      </c>
      <c r="E2779" t="s">
        <v>4819</v>
      </c>
      <c r="F2779" s="37" t="s">
        <v>3879</v>
      </c>
      <c r="G2779" s="18" t="s">
        <v>122</v>
      </c>
      <c r="H2779" s="18" t="s">
        <v>125</v>
      </c>
      <c r="I2779" s="37" t="s">
        <v>75</v>
      </c>
      <c r="J2779" t="s">
        <v>4820</v>
      </c>
      <c r="K2779" t="s">
        <v>28</v>
      </c>
      <c r="L2779" t="s">
        <v>90</v>
      </c>
      <c r="M2779" t="s">
        <v>74</v>
      </c>
      <c r="N2779" s="37" t="s">
        <v>75</v>
      </c>
      <c r="O2779" s="37" t="s">
        <v>75</v>
      </c>
      <c r="P2779" s="37" t="s">
        <v>75</v>
      </c>
      <c r="Q2779" t="s">
        <v>4819</v>
      </c>
      <c r="R2779" t="s">
        <v>76</v>
      </c>
      <c r="S2779" s="42">
        <v>40</v>
      </c>
      <c r="T2779" s="37">
        <v>1</v>
      </c>
      <c r="U2779" s="83">
        <v>1</v>
      </c>
      <c r="V2779" s="45">
        <f>SUMIF(ResumenCotizacion!$C:$C,E2779,ResumenCotizacion!$P:$P)</f>
        <v>0</v>
      </c>
      <c r="W2779" s="75">
        <f>IF(H2779="USD",S2779*SolCotizacion!$J$18,S2779)</f>
        <v>165098.80000000002</v>
      </c>
      <c r="X2779" s="3">
        <f>ROUND(W2779/(1-VLOOKUP("Total porcentaje:",ResumenCotizacion!$F:$H,3,0)),2)</f>
        <v>165098.79999999999</v>
      </c>
      <c r="Y2779" s="3">
        <f t="shared" si="138"/>
        <v>0</v>
      </c>
    </row>
    <row r="2780" spans="1:25" ht="14.25" x14ac:dyDescent="0.2">
      <c r="A2780" s="18" t="str">
        <f t="shared" si="136"/>
        <v>Catalogo principalCSP ENTIDADES NO CUALIFICADASCFQ7TTC0LHVJ-0001_NCLF</v>
      </c>
      <c r="B2780" s="18" t="str">
        <f t="shared" si="137"/>
        <v>CFQ7TTC0LHVJ-0001_NCLFCSP ENTIDADES NO CUALIFICADAS</v>
      </c>
      <c r="C2780"/>
      <c r="D2780" t="s">
        <v>122</v>
      </c>
      <c r="E2780" t="s">
        <v>4821</v>
      </c>
      <c r="F2780" s="37" t="s">
        <v>3879</v>
      </c>
      <c r="G2780" s="18" t="s">
        <v>122</v>
      </c>
      <c r="H2780" s="18" t="s">
        <v>125</v>
      </c>
      <c r="I2780" s="37" t="s">
        <v>75</v>
      </c>
      <c r="J2780" t="s">
        <v>4822</v>
      </c>
      <c r="K2780" t="s">
        <v>28</v>
      </c>
      <c r="L2780" t="s">
        <v>90</v>
      </c>
      <c r="M2780" t="s">
        <v>74</v>
      </c>
      <c r="N2780" s="37" t="s">
        <v>75</v>
      </c>
      <c r="O2780" s="37" t="s">
        <v>75</v>
      </c>
      <c r="P2780" s="37" t="s">
        <v>75</v>
      </c>
      <c r="Q2780" t="s">
        <v>4821</v>
      </c>
      <c r="R2780" t="s">
        <v>76</v>
      </c>
      <c r="S2780" s="42">
        <v>75</v>
      </c>
      <c r="T2780" s="37">
        <v>1</v>
      </c>
      <c r="U2780" s="83">
        <v>1</v>
      </c>
      <c r="V2780" s="45">
        <f>SUMIF(ResumenCotizacion!$C:$C,E2780,ResumenCotizacion!$P:$P)</f>
        <v>0</v>
      </c>
      <c r="W2780" s="75">
        <f>IF(H2780="USD",S2780*SolCotizacion!$J$18,S2780)</f>
        <v>309560.25</v>
      </c>
      <c r="X2780" s="3">
        <f>ROUND(W2780/(1-VLOOKUP("Total porcentaje:",ResumenCotizacion!$F:$H,3,0)),2)</f>
        <v>309560.25</v>
      </c>
      <c r="Y2780" s="3">
        <f t="shared" si="138"/>
        <v>0</v>
      </c>
    </row>
    <row r="2781" spans="1:25" ht="14.25" x14ac:dyDescent="0.2">
      <c r="A2781" s="18" t="str">
        <f t="shared" si="136"/>
        <v>Catalogo principalCSP ENTIDADES NO CUALIFICADASCFQ7TTC0LHZ1-0001_NCLF</v>
      </c>
      <c r="B2781" s="18" t="str">
        <f t="shared" si="137"/>
        <v>CFQ7TTC0LHZ1-0001_NCLFCSP ENTIDADES NO CUALIFICADAS</v>
      </c>
      <c r="C2781"/>
      <c r="D2781" t="s">
        <v>122</v>
      </c>
      <c r="E2781" t="s">
        <v>4823</v>
      </c>
      <c r="F2781" s="37" t="s">
        <v>3879</v>
      </c>
      <c r="G2781" s="18" t="s">
        <v>122</v>
      </c>
      <c r="H2781" s="18" t="s">
        <v>125</v>
      </c>
      <c r="I2781" s="37" t="s">
        <v>75</v>
      </c>
      <c r="J2781" t="s">
        <v>4824</v>
      </c>
      <c r="K2781" t="s">
        <v>28</v>
      </c>
      <c r="L2781" t="s">
        <v>90</v>
      </c>
      <c r="M2781" t="s">
        <v>74</v>
      </c>
      <c r="N2781" s="37" t="s">
        <v>75</v>
      </c>
      <c r="O2781" s="37" t="s">
        <v>75</v>
      </c>
      <c r="P2781" s="37" t="s">
        <v>75</v>
      </c>
      <c r="Q2781" t="s">
        <v>4823</v>
      </c>
      <c r="R2781" t="s">
        <v>76</v>
      </c>
      <c r="S2781" s="42">
        <v>2</v>
      </c>
      <c r="T2781" s="37">
        <v>1</v>
      </c>
      <c r="U2781" s="83">
        <v>1</v>
      </c>
      <c r="V2781" s="45">
        <f>SUMIF(ResumenCotizacion!$C:$C,E2781,ResumenCotizacion!$P:$P)</f>
        <v>0</v>
      </c>
      <c r="W2781" s="75">
        <f>IF(H2781="USD",S2781*SolCotizacion!$J$18,S2781)</f>
        <v>8254.94</v>
      </c>
      <c r="X2781" s="3">
        <f>ROUND(W2781/(1-VLOOKUP("Total porcentaje:",ResumenCotizacion!$F:$H,3,0)),2)</f>
        <v>8254.94</v>
      </c>
      <c r="Y2781" s="3">
        <f t="shared" si="138"/>
        <v>0</v>
      </c>
    </row>
    <row r="2782" spans="1:25" ht="14.25" x14ac:dyDescent="0.2">
      <c r="A2782" s="18" t="str">
        <f t="shared" si="136"/>
        <v>Catalogo principalCSP ENTIDADES NO CUALIFICADASCFQ7TTC0LHV9-0001_NCLF</v>
      </c>
      <c r="B2782" s="18" t="str">
        <f t="shared" si="137"/>
        <v>CFQ7TTC0LHV9-0001_NCLFCSP ENTIDADES NO CUALIFICADAS</v>
      </c>
      <c r="C2782"/>
      <c r="D2782" t="s">
        <v>122</v>
      </c>
      <c r="E2782" t="s">
        <v>4825</v>
      </c>
      <c r="F2782" s="37" t="s">
        <v>3879</v>
      </c>
      <c r="G2782" s="18" t="s">
        <v>122</v>
      </c>
      <c r="H2782" s="18" t="s">
        <v>125</v>
      </c>
      <c r="I2782" s="37" t="s">
        <v>75</v>
      </c>
      <c r="J2782" t="s">
        <v>4826</v>
      </c>
      <c r="K2782" t="s">
        <v>28</v>
      </c>
      <c r="L2782" t="s">
        <v>90</v>
      </c>
      <c r="M2782" t="s">
        <v>74</v>
      </c>
      <c r="N2782" s="37" t="s">
        <v>75</v>
      </c>
      <c r="O2782" s="37" t="s">
        <v>75</v>
      </c>
      <c r="P2782" s="37" t="s">
        <v>75</v>
      </c>
      <c r="Q2782" t="s">
        <v>4825</v>
      </c>
      <c r="R2782" t="s">
        <v>76</v>
      </c>
      <c r="S2782" s="42">
        <v>1350</v>
      </c>
      <c r="T2782" s="37">
        <v>1</v>
      </c>
      <c r="U2782" s="83">
        <v>1</v>
      </c>
      <c r="V2782" s="45">
        <f>SUMIF(ResumenCotizacion!$C:$C,E2782,ResumenCotizacion!$P:$P)</f>
        <v>0</v>
      </c>
      <c r="W2782" s="75">
        <f>IF(H2782="USD",S2782*SolCotizacion!$J$18,S2782)</f>
        <v>5572084.5</v>
      </c>
      <c r="X2782" s="3">
        <f>ROUND(W2782/(1-VLOOKUP("Total porcentaje:",ResumenCotizacion!$F:$H,3,0)),2)</f>
        <v>5572084.5</v>
      </c>
      <c r="Y2782" s="3">
        <f t="shared" si="138"/>
        <v>0</v>
      </c>
    </row>
    <row r="2783" spans="1:25" ht="14.25" x14ac:dyDescent="0.2">
      <c r="A2783" s="18" t="str">
        <f t="shared" si="136"/>
        <v>Catalogo principalCSP ENTIDADES NO CUALIFICADASCFQ7TTC0LHVN-0001_NCLF</v>
      </c>
      <c r="B2783" s="18" t="str">
        <f t="shared" si="137"/>
        <v>CFQ7TTC0LHVN-0001_NCLFCSP ENTIDADES NO CUALIFICADAS</v>
      </c>
      <c r="C2783"/>
      <c r="D2783" t="s">
        <v>122</v>
      </c>
      <c r="E2783" t="s">
        <v>4827</v>
      </c>
      <c r="F2783" s="37" t="s">
        <v>3879</v>
      </c>
      <c r="G2783" s="18" t="s">
        <v>122</v>
      </c>
      <c r="H2783" s="18" t="s">
        <v>125</v>
      </c>
      <c r="I2783" s="37" t="s">
        <v>75</v>
      </c>
      <c r="J2783" t="s">
        <v>4828</v>
      </c>
      <c r="K2783" t="s">
        <v>28</v>
      </c>
      <c r="L2783" t="s">
        <v>90</v>
      </c>
      <c r="M2783" t="s">
        <v>74</v>
      </c>
      <c r="N2783" s="37" t="s">
        <v>75</v>
      </c>
      <c r="O2783" s="37" t="s">
        <v>75</v>
      </c>
      <c r="P2783" s="37" t="s">
        <v>75</v>
      </c>
      <c r="Q2783" t="s">
        <v>4827</v>
      </c>
      <c r="R2783" t="s">
        <v>76</v>
      </c>
      <c r="S2783" s="42">
        <v>4050</v>
      </c>
      <c r="T2783" s="37">
        <v>1</v>
      </c>
      <c r="U2783" s="83">
        <v>1</v>
      </c>
      <c r="V2783" s="45">
        <f>SUMIF(ResumenCotizacion!$C:$C,E2783,ResumenCotizacion!$P:$P)</f>
        <v>0</v>
      </c>
      <c r="W2783" s="75">
        <f>IF(H2783="USD",S2783*SolCotizacion!$J$18,S2783)</f>
        <v>16716253.500000002</v>
      </c>
      <c r="X2783" s="3">
        <f>ROUND(W2783/(1-VLOOKUP("Total porcentaje:",ResumenCotizacion!$F:$H,3,0)),2)</f>
        <v>16716253.5</v>
      </c>
      <c r="Y2783" s="3">
        <f t="shared" si="138"/>
        <v>0</v>
      </c>
    </row>
    <row r="2784" spans="1:25" ht="14.25" x14ac:dyDescent="0.2">
      <c r="A2784" s="18" t="str">
        <f t="shared" si="136"/>
        <v>Catalogo principalCSP ENTIDADES NO CUALIFICADASCFQ7TTC0LHXZ-0001_NCLF</v>
      </c>
      <c r="B2784" s="18" t="str">
        <f t="shared" si="137"/>
        <v>CFQ7TTC0LHXZ-0001_NCLFCSP ENTIDADES NO CUALIFICADAS</v>
      </c>
      <c r="C2784"/>
      <c r="D2784" t="s">
        <v>122</v>
      </c>
      <c r="E2784" t="s">
        <v>4829</v>
      </c>
      <c r="F2784" s="37" t="s">
        <v>3879</v>
      </c>
      <c r="G2784" s="18" t="s">
        <v>122</v>
      </c>
      <c r="H2784" s="18" t="s">
        <v>125</v>
      </c>
      <c r="I2784" s="37" t="s">
        <v>75</v>
      </c>
      <c r="J2784" t="s">
        <v>4830</v>
      </c>
      <c r="K2784" t="s">
        <v>28</v>
      </c>
      <c r="L2784" t="s">
        <v>90</v>
      </c>
      <c r="M2784" t="s">
        <v>74</v>
      </c>
      <c r="N2784" s="37" t="s">
        <v>75</v>
      </c>
      <c r="O2784" s="37" t="s">
        <v>75</v>
      </c>
      <c r="P2784" s="37" t="s">
        <v>75</v>
      </c>
      <c r="Q2784" t="s">
        <v>4829</v>
      </c>
      <c r="R2784" t="s">
        <v>76</v>
      </c>
      <c r="S2784" s="42">
        <v>7900</v>
      </c>
      <c r="T2784" s="37">
        <v>1</v>
      </c>
      <c r="U2784" s="83">
        <v>1</v>
      </c>
      <c r="V2784" s="45">
        <f>SUMIF(ResumenCotizacion!$C:$C,E2784,ResumenCotizacion!$P:$P)</f>
        <v>0</v>
      </c>
      <c r="W2784" s="75">
        <f>IF(H2784="USD",S2784*SolCotizacion!$J$18,S2784)</f>
        <v>32607013.000000004</v>
      </c>
      <c r="X2784" s="3">
        <f>ROUND(W2784/(1-VLOOKUP("Total porcentaje:",ResumenCotizacion!$F:$H,3,0)),2)</f>
        <v>32607013</v>
      </c>
      <c r="Y2784" s="3">
        <f t="shared" si="138"/>
        <v>0</v>
      </c>
    </row>
    <row r="2785" spans="1:25" ht="14.25" x14ac:dyDescent="0.2">
      <c r="A2785" s="18" t="str">
        <f t="shared" si="136"/>
        <v>Catalogo principalCSP ENTIDADES NO CUALIFICADASCFQ7TTC0LHVG-0001_NCLF</v>
      </c>
      <c r="B2785" s="18" t="str">
        <f t="shared" si="137"/>
        <v>CFQ7TTC0LHVG-0001_NCLFCSP ENTIDADES NO CUALIFICADAS</v>
      </c>
      <c r="C2785"/>
      <c r="D2785" t="s">
        <v>122</v>
      </c>
      <c r="E2785" t="s">
        <v>4831</v>
      </c>
      <c r="F2785" s="37" t="s">
        <v>3879</v>
      </c>
      <c r="G2785" s="18" t="s">
        <v>122</v>
      </c>
      <c r="H2785" s="18" t="s">
        <v>125</v>
      </c>
      <c r="I2785" s="37" t="s">
        <v>75</v>
      </c>
      <c r="J2785" t="s">
        <v>4832</v>
      </c>
      <c r="K2785" t="s">
        <v>28</v>
      </c>
      <c r="L2785" t="s">
        <v>90</v>
      </c>
      <c r="M2785" t="s">
        <v>74</v>
      </c>
      <c r="N2785" s="37" t="s">
        <v>75</v>
      </c>
      <c r="O2785" s="37" t="s">
        <v>75</v>
      </c>
      <c r="P2785" s="37" t="s">
        <v>75</v>
      </c>
      <c r="Q2785" t="s">
        <v>4831</v>
      </c>
      <c r="R2785" t="s">
        <v>76</v>
      </c>
      <c r="S2785" s="42">
        <v>12000</v>
      </c>
      <c r="T2785" s="37">
        <v>1</v>
      </c>
      <c r="U2785" s="83">
        <v>1</v>
      </c>
      <c r="V2785" s="45">
        <f>SUMIF(ResumenCotizacion!$C:$C,E2785,ResumenCotizacion!$P:$P)</f>
        <v>0</v>
      </c>
      <c r="W2785" s="75">
        <f>IF(H2785="USD",S2785*SolCotizacion!$J$18,S2785)</f>
        <v>49529640</v>
      </c>
      <c r="X2785" s="3">
        <f>ROUND(W2785/(1-VLOOKUP("Total porcentaje:",ResumenCotizacion!$F:$H,3,0)),2)</f>
        <v>49529640</v>
      </c>
      <c r="Y2785" s="3">
        <f t="shared" si="138"/>
        <v>0</v>
      </c>
    </row>
    <row r="2786" spans="1:25" ht="14.25" x14ac:dyDescent="0.2">
      <c r="A2786" s="18" t="str">
        <f t="shared" si="136"/>
        <v>Catalogo principalCSP ENTIDADES NO CUALIFICADASCFQ7TTC0LH3D-0001_NCLF</v>
      </c>
      <c r="B2786" s="18" t="str">
        <f t="shared" si="137"/>
        <v>CFQ7TTC0LH3D-0001_NCLFCSP ENTIDADES NO CUALIFICADAS</v>
      </c>
      <c r="C2786"/>
      <c r="D2786" t="s">
        <v>122</v>
      </c>
      <c r="E2786" t="s">
        <v>4833</v>
      </c>
      <c r="F2786" s="37" t="s">
        <v>3879</v>
      </c>
      <c r="G2786" s="18" t="s">
        <v>122</v>
      </c>
      <c r="H2786" s="18" t="s">
        <v>125</v>
      </c>
      <c r="I2786" s="37" t="s">
        <v>75</v>
      </c>
      <c r="J2786" t="s">
        <v>4834</v>
      </c>
      <c r="K2786" t="s">
        <v>28</v>
      </c>
      <c r="L2786" t="s">
        <v>90</v>
      </c>
      <c r="M2786" t="s">
        <v>74</v>
      </c>
      <c r="N2786" s="37" t="s">
        <v>75</v>
      </c>
      <c r="O2786" s="37" t="s">
        <v>75</v>
      </c>
      <c r="P2786" s="37" t="s">
        <v>75</v>
      </c>
      <c r="Q2786" t="s">
        <v>4833</v>
      </c>
      <c r="R2786" t="s">
        <v>76</v>
      </c>
      <c r="S2786" s="42">
        <v>7900</v>
      </c>
      <c r="T2786" s="37">
        <v>1</v>
      </c>
      <c r="U2786" s="83">
        <v>1</v>
      </c>
      <c r="V2786" s="45">
        <f>SUMIF(ResumenCotizacion!$C:$C,E2786,ResumenCotizacion!$P:$P)</f>
        <v>0</v>
      </c>
      <c r="W2786" s="75">
        <f>IF(H2786="USD",S2786*SolCotizacion!$J$18,S2786)</f>
        <v>32607013.000000004</v>
      </c>
      <c r="X2786" s="3">
        <f>ROUND(W2786/(1-VLOOKUP("Total porcentaje:",ResumenCotizacion!$F:$H,3,0)),2)</f>
        <v>32607013</v>
      </c>
      <c r="Y2786" s="3">
        <f t="shared" si="138"/>
        <v>0</v>
      </c>
    </row>
    <row r="2787" spans="1:25" ht="14.25" x14ac:dyDescent="0.2">
      <c r="A2787" s="18" t="str">
        <f t="shared" si="136"/>
        <v>Catalogo principalCSP ENTIDADES NO CUALIFICADASCFQ7TTC0HD4D-0002_NCLF</v>
      </c>
      <c r="B2787" s="18" t="str">
        <f t="shared" si="137"/>
        <v>CFQ7TTC0HD4D-0002_NCLFCSP ENTIDADES NO CUALIFICADAS</v>
      </c>
      <c r="C2787"/>
      <c r="D2787" t="s">
        <v>122</v>
      </c>
      <c r="E2787" t="s">
        <v>4835</v>
      </c>
      <c r="F2787" s="37" t="s">
        <v>3879</v>
      </c>
      <c r="G2787" s="18" t="s">
        <v>122</v>
      </c>
      <c r="H2787" s="18" t="s">
        <v>125</v>
      </c>
      <c r="I2787" s="37" t="s">
        <v>75</v>
      </c>
      <c r="J2787" t="s">
        <v>4836</v>
      </c>
      <c r="K2787" t="s">
        <v>28</v>
      </c>
      <c r="L2787" t="s">
        <v>90</v>
      </c>
      <c r="M2787" t="s">
        <v>74</v>
      </c>
      <c r="N2787" s="37" t="s">
        <v>75</v>
      </c>
      <c r="O2787" s="37" t="s">
        <v>75</v>
      </c>
      <c r="P2787" s="37" t="s">
        <v>75</v>
      </c>
      <c r="Q2787" t="s">
        <v>4835</v>
      </c>
      <c r="R2787" t="s">
        <v>76</v>
      </c>
      <c r="S2787" s="42">
        <v>30</v>
      </c>
      <c r="T2787" s="37">
        <v>1</v>
      </c>
      <c r="U2787" s="83">
        <v>1</v>
      </c>
      <c r="V2787" s="45">
        <f>SUMIF(ResumenCotizacion!$C:$C,E2787,ResumenCotizacion!$P:$P)</f>
        <v>0</v>
      </c>
      <c r="W2787" s="75">
        <f>IF(H2787="USD",S2787*SolCotizacion!$J$18,S2787)</f>
        <v>123824.1</v>
      </c>
      <c r="X2787" s="3">
        <f>ROUND(W2787/(1-VLOOKUP("Total porcentaje:",ResumenCotizacion!$F:$H,3,0)),2)</f>
        <v>123824.1</v>
      </c>
      <c r="Y2787" s="3">
        <f t="shared" si="138"/>
        <v>0</v>
      </c>
    </row>
    <row r="2788" spans="1:25" ht="14.25" x14ac:dyDescent="0.2">
      <c r="A2788" s="18" t="str">
        <f t="shared" si="136"/>
        <v>Catalogo principalCSP ENTIDADES NO CUALIFICADASCFQ7TTC0HD4D-0001_NCLF</v>
      </c>
      <c r="B2788" s="18" t="str">
        <f t="shared" si="137"/>
        <v>CFQ7TTC0HD4D-0001_NCLFCSP ENTIDADES NO CUALIFICADAS</v>
      </c>
      <c r="C2788"/>
      <c r="D2788" t="s">
        <v>122</v>
      </c>
      <c r="E2788" t="s">
        <v>4837</v>
      </c>
      <c r="F2788" s="37" t="s">
        <v>3879</v>
      </c>
      <c r="G2788" s="18" t="s">
        <v>122</v>
      </c>
      <c r="H2788" s="18" t="s">
        <v>125</v>
      </c>
      <c r="I2788" s="37" t="s">
        <v>75</v>
      </c>
      <c r="J2788" t="s">
        <v>4838</v>
      </c>
      <c r="K2788" t="s">
        <v>28</v>
      </c>
      <c r="L2788" t="s">
        <v>90</v>
      </c>
      <c r="M2788" t="s">
        <v>74</v>
      </c>
      <c r="N2788" s="37" t="s">
        <v>75</v>
      </c>
      <c r="O2788" s="37" t="s">
        <v>75</v>
      </c>
      <c r="P2788" s="37" t="s">
        <v>75</v>
      </c>
      <c r="Q2788" t="s">
        <v>4837</v>
      </c>
      <c r="R2788" t="s">
        <v>76</v>
      </c>
      <c r="S2788" s="42">
        <v>120</v>
      </c>
      <c r="T2788" s="37">
        <v>1</v>
      </c>
      <c r="U2788" s="83">
        <v>1</v>
      </c>
      <c r="V2788" s="45">
        <f>SUMIF(ResumenCotizacion!$C:$C,E2788,ResumenCotizacion!$P:$P)</f>
        <v>0</v>
      </c>
      <c r="W2788" s="75">
        <f>IF(H2788="USD",S2788*SolCotizacion!$J$18,S2788)</f>
        <v>495296.4</v>
      </c>
      <c r="X2788" s="3">
        <f>ROUND(W2788/(1-VLOOKUP("Total porcentaje:",ResumenCotizacion!$F:$H,3,0)),2)</f>
        <v>495296.4</v>
      </c>
      <c r="Y2788" s="3">
        <f t="shared" si="138"/>
        <v>0</v>
      </c>
    </row>
    <row r="2789" spans="1:25" ht="14.25" x14ac:dyDescent="0.2">
      <c r="A2789" s="18" t="str">
        <f t="shared" si="136"/>
        <v>Catalogo principalCSP ENTIDADES NO CUALIFICADASCFQ7TTC0LF90-0002_NCLF</v>
      </c>
      <c r="B2789" s="18" t="str">
        <f t="shared" si="137"/>
        <v>CFQ7TTC0LF90-0002_NCLFCSP ENTIDADES NO CUALIFICADAS</v>
      </c>
      <c r="C2789"/>
      <c r="D2789" t="s">
        <v>122</v>
      </c>
      <c r="E2789" t="s">
        <v>4839</v>
      </c>
      <c r="F2789" s="37" t="s">
        <v>3879</v>
      </c>
      <c r="G2789" s="18" t="s">
        <v>122</v>
      </c>
      <c r="H2789" s="18" t="s">
        <v>125</v>
      </c>
      <c r="I2789" s="37" t="s">
        <v>75</v>
      </c>
      <c r="J2789" t="s">
        <v>4840</v>
      </c>
      <c r="K2789" t="s">
        <v>28</v>
      </c>
      <c r="L2789" t="s">
        <v>90</v>
      </c>
      <c r="M2789" t="s">
        <v>74</v>
      </c>
      <c r="N2789" s="37" t="s">
        <v>75</v>
      </c>
      <c r="O2789" s="37" t="s">
        <v>75</v>
      </c>
      <c r="P2789" s="37" t="s">
        <v>75</v>
      </c>
      <c r="Q2789" t="s">
        <v>4839</v>
      </c>
      <c r="R2789" t="s">
        <v>76</v>
      </c>
      <c r="S2789" s="42">
        <v>65</v>
      </c>
      <c r="T2789" s="37">
        <v>1</v>
      </c>
      <c r="U2789" s="83">
        <v>1</v>
      </c>
      <c r="V2789" s="45">
        <f>SUMIF(ResumenCotizacion!$C:$C,E2789,ResumenCotizacion!$P:$P)</f>
        <v>0</v>
      </c>
      <c r="W2789" s="75">
        <f>IF(H2789="USD",S2789*SolCotizacion!$J$18,S2789)</f>
        <v>268285.55</v>
      </c>
      <c r="X2789" s="3">
        <f>ROUND(W2789/(1-VLOOKUP("Total porcentaje:",ResumenCotizacion!$F:$H,3,0)),2)</f>
        <v>268285.55</v>
      </c>
      <c r="Y2789" s="3">
        <f t="shared" si="138"/>
        <v>0</v>
      </c>
    </row>
    <row r="2790" spans="1:25" ht="14.25" x14ac:dyDescent="0.2">
      <c r="A2790" s="18" t="str">
        <f t="shared" si="136"/>
        <v>Catalogo principalCSP ENTIDADES NO CUALIFICADASCFQ7TTC0LGV9-0001_NCLF</v>
      </c>
      <c r="B2790" s="18" t="str">
        <f t="shared" si="137"/>
        <v>CFQ7TTC0LGV9-0001_NCLFCSP ENTIDADES NO CUALIFICADAS</v>
      </c>
      <c r="C2790"/>
      <c r="D2790" t="s">
        <v>122</v>
      </c>
      <c r="E2790" t="s">
        <v>4841</v>
      </c>
      <c r="F2790" s="37" t="s">
        <v>3879</v>
      </c>
      <c r="G2790" s="18" t="s">
        <v>122</v>
      </c>
      <c r="H2790" s="18" t="s">
        <v>125</v>
      </c>
      <c r="I2790" s="37" t="s">
        <v>75</v>
      </c>
      <c r="J2790" t="s">
        <v>4842</v>
      </c>
      <c r="K2790" t="s">
        <v>28</v>
      </c>
      <c r="L2790" t="s">
        <v>90</v>
      </c>
      <c r="M2790" t="s">
        <v>74</v>
      </c>
      <c r="N2790" s="37" t="s">
        <v>75</v>
      </c>
      <c r="O2790" s="37" t="s">
        <v>75</v>
      </c>
      <c r="P2790" s="37" t="s">
        <v>75</v>
      </c>
      <c r="Q2790" t="s">
        <v>4841</v>
      </c>
      <c r="R2790" t="s">
        <v>76</v>
      </c>
      <c r="S2790" s="42">
        <v>20</v>
      </c>
      <c r="T2790" s="37">
        <v>1</v>
      </c>
      <c r="U2790" s="83">
        <v>1</v>
      </c>
      <c r="V2790" s="45">
        <f>SUMIF(ResumenCotizacion!$C:$C,E2790,ResumenCotizacion!$P:$P)</f>
        <v>0</v>
      </c>
      <c r="W2790" s="75">
        <f>IF(H2790="USD",S2790*SolCotizacion!$J$18,S2790)</f>
        <v>82549.400000000009</v>
      </c>
      <c r="X2790" s="3">
        <f>ROUND(W2790/(1-VLOOKUP("Total porcentaje:",ResumenCotizacion!$F:$H,3,0)),2)</f>
        <v>82549.399999999994</v>
      </c>
      <c r="Y2790" s="3">
        <f t="shared" si="138"/>
        <v>0</v>
      </c>
    </row>
    <row r="2791" spans="1:25" ht="14.25" x14ac:dyDescent="0.2">
      <c r="A2791" s="18" t="str">
        <f t="shared" si="136"/>
        <v>Catalogo principalCSP ENTIDADES NO CUALIFICADASCFQ7TTC0LHZ4-0001_NCLF</v>
      </c>
      <c r="B2791" s="18" t="str">
        <f t="shared" si="137"/>
        <v>CFQ7TTC0LHZ4-0001_NCLFCSP ENTIDADES NO CUALIFICADAS</v>
      </c>
      <c r="C2791"/>
      <c r="D2791" t="s">
        <v>122</v>
      </c>
      <c r="E2791" t="s">
        <v>4843</v>
      </c>
      <c r="F2791" s="37" t="s">
        <v>3879</v>
      </c>
      <c r="G2791" s="18" t="s">
        <v>122</v>
      </c>
      <c r="H2791" s="18" t="s">
        <v>125</v>
      </c>
      <c r="I2791" s="37" t="s">
        <v>75</v>
      </c>
      <c r="J2791" t="s">
        <v>4844</v>
      </c>
      <c r="K2791" t="s">
        <v>28</v>
      </c>
      <c r="L2791" t="s">
        <v>90</v>
      </c>
      <c r="M2791" t="s">
        <v>74</v>
      </c>
      <c r="N2791" s="37" t="s">
        <v>75</v>
      </c>
      <c r="O2791" s="37" t="s">
        <v>75</v>
      </c>
      <c r="P2791" s="37" t="s">
        <v>75</v>
      </c>
      <c r="Q2791" t="s">
        <v>4843</v>
      </c>
      <c r="R2791" t="s">
        <v>76</v>
      </c>
      <c r="S2791" s="42">
        <v>2000</v>
      </c>
      <c r="T2791" s="37">
        <v>1</v>
      </c>
      <c r="U2791" s="83">
        <v>1</v>
      </c>
      <c r="V2791" s="45">
        <f>SUMIF(ResumenCotizacion!$C:$C,E2791,ResumenCotizacion!$P:$P)</f>
        <v>0</v>
      </c>
      <c r="W2791" s="75">
        <f>IF(H2791="USD",S2791*SolCotizacion!$J$18,S2791)</f>
        <v>8254940.0000000009</v>
      </c>
      <c r="X2791" s="3">
        <f>ROUND(W2791/(1-VLOOKUP("Total porcentaje:",ResumenCotizacion!$F:$H,3,0)),2)</f>
        <v>8254940</v>
      </c>
      <c r="Y2791" s="3">
        <f t="shared" si="138"/>
        <v>0</v>
      </c>
    </row>
    <row r="2792" spans="1:25" ht="14.25" x14ac:dyDescent="0.2">
      <c r="A2792" s="18" t="str">
        <f t="shared" si="136"/>
        <v>Catalogo principalCSP ENTIDADES NO CUALIFICADASCFQ7TTC0LFF1-0006_NCLF</v>
      </c>
      <c r="B2792" s="18" t="str">
        <f t="shared" si="137"/>
        <v>CFQ7TTC0LFF1-0006_NCLFCSP ENTIDADES NO CUALIFICADAS</v>
      </c>
      <c r="C2792"/>
      <c r="D2792" t="s">
        <v>122</v>
      </c>
      <c r="E2792" t="s">
        <v>4845</v>
      </c>
      <c r="F2792" s="37" t="s">
        <v>3879</v>
      </c>
      <c r="G2792" s="18" t="s">
        <v>122</v>
      </c>
      <c r="H2792" s="18" t="s">
        <v>125</v>
      </c>
      <c r="I2792" s="37" t="s">
        <v>75</v>
      </c>
      <c r="J2792" t="s">
        <v>4846</v>
      </c>
      <c r="K2792" t="s">
        <v>28</v>
      </c>
      <c r="L2792" t="s">
        <v>90</v>
      </c>
      <c r="M2792" t="s">
        <v>74</v>
      </c>
      <c r="N2792" s="37" t="s">
        <v>75</v>
      </c>
      <c r="O2792" s="37" t="s">
        <v>75</v>
      </c>
      <c r="P2792" s="37" t="s">
        <v>75</v>
      </c>
      <c r="Q2792" t="s">
        <v>4845</v>
      </c>
      <c r="R2792" t="s">
        <v>76</v>
      </c>
      <c r="S2792" s="42">
        <v>145</v>
      </c>
      <c r="T2792" s="37">
        <v>1</v>
      </c>
      <c r="U2792" s="83">
        <v>1</v>
      </c>
      <c r="V2792" s="45">
        <f>SUMIF(ResumenCotizacion!$C:$C,E2792,ResumenCotizacion!$P:$P)</f>
        <v>0</v>
      </c>
      <c r="W2792" s="75">
        <f>IF(H2792="USD",S2792*SolCotizacion!$J$18,S2792)</f>
        <v>598483.15</v>
      </c>
      <c r="X2792" s="3">
        <f>ROUND(W2792/(1-VLOOKUP("Total porcentaje:",ResumenCotizacion!$F:$H,3,0)),2)</f>
        <v>598483.15</v>
      </c>
      <c r="Y2792" s="3">
        <f t="shared" si="138"/>
        <v>0</v>
      </c>
    </row>
    <row r="2793" spans="1:25" ht="14.25" x14ac:dyDescent="0.2">
      <c r="A2793" s="18" t="str">
        <f t="shared" si="136"/>
        <v>Catalogo principalCSP ENTIDADES NO CUALIFICADASCFQ7TTC0LFF1-0003_NCLF</v>
      </c>
      <c r="B2793" s="18" t="str">
        <f t="shared" si="137"/>
        <v>CFQ7TTC0LFF1-0003_NCLFCSP ENTIDADES NO CUALIFICADAS</v>
      </c>
      <c r="C2793"/>
      <c r="D2793" t="s">
        <v>122</v>
      </c>
      <c r="E2793" t="s">
        <v>4847</v>
      </c>
      <c r="F2793" s="37" t="s">
        <v>3879</v>
      </c>
      <c r="G2793" s="18" t="s">
        <v>122</v>
      </c>
      <c r="H2793" s="18" t="s">
        <v>125</v>
      </c>
      <c r="I2793" s="37" t="s">
        <v>75</v>
      </c>
      <c r="J2793" t="s">
        <v>4848</v>
      </c>
      <c r="K2793" t="s">
        <v>28</v>
      </c>
      <c r="L2793" t="s">
        <v>90</v>
      </c>
      <c r="M2793" t="s">
        <v>74</v>
      </c>
      <c r="N2793" s="37" t="s">
        <v>75</v>
      </c>
      <c r="O2793" s="37" t="s">
        <v>75</v>
      </c>
      <c r="P2793" s="37" t="s">
        <v>75</v>
      </c>
      <c r="Q2793" t="s">
        <v>4847</v>
      </c>
      <c r="R2793" t="s">
        <v>76</v>
      </c>
      <c r="S2793" s="42">
        <v>20</v>
      </c>
      <c r="T2793" s="37">
        <v>1</v>
      </c>
      <c r="U2793" s="83">
        <v>1</v>
      </c>
      <c r="V2793" s="45">
        <f>SUMIF(ResumenCotizacion!$C:$C,E2793,ResumenCotizacion!$P:$P)</f>
        <v>0</v>
      </c>
      <c r="W2793" s="75">
        <f>IF(H2793="USD",S2793*SolCotizacion!$J$18,S2793)</f>
        <v>82549.400000000009</v>
      </c>
      <c r="X2793" s="3">
        <f>ROUND(W2793/(1-VLOOKUP("Total porcentaje:",ResumenCotizacion!$F:$H,3,0)),2)</f>
        <v>82549.399999999994</v>
      </c>
      <c r="Y2793" s="3">
        <f t="shared" si="138"/>
        <v>0</v>
      </c>
    </row>
    <row r="2794" spans="1:25" ht="14.25" x14ac:dyDescent="0.2">
      <c r="A2794" s="18" t="str">
        <f t="shared" si="136"/>
        <v>Catalogo principalCSP ENTIDADES NO CUALIFICADASCFQ7TTC0LFF1-0001_NCLF</v>
      </c>
      <c r="B2794" s="18" t="str">
        <f t="shared" si="137"/>
        <v>CFQ7TTC0LFF1-0001_NCLFCSP ENTIDADES NO CUALIFICADAS</v>
      </c>
      <c r="C2794"/>
      <c r="D2794" t="s">
        <v>122</v>
      </c>
      <c r="E2794" t="s">
        <v>4849</v>
      </c>
      <c r="F2794" s="37" t="s">
        <v>3879</v>
      </c>
      <c r="G2794" s="18" t="s">
        <v>122</v>
      </c>
      <c r="H2794" s="18" t="s">
        <v>125</v>
      </c>
      <c r="I2794" s="37" t="s">
        <v>75</v>
      </c>
      <c r="J2794" t="s">
        <v>4850</v>
      </c>
      <c r="K2794" t="s">
        <v>28</v>
      </c>
      <c r="L2794" t="s">
        <v>90</v>
      </c>
      <c r="M2794" t="s">
        <v>74</v>
      </c>
      <c r="N2794" s="37" t="s">
        <v>75</v>
      </c>
      <c r="O2794" s="37" t="s">
        <v>75</v>
      </c>
      <c r="P2794" s="37" t="s">
        <v>75</v>
      </c>
      <c r="Q2794" t="s">
        <v>4849</v>
      </c>
      <c r="R2794" t="s">
        <v>76</v>
      </c>
      <c r="S2794" s="42">
        <v>95</v>
      </c>
      <c r="T2794" s="37">
        <v>1</v>
      </c>
      <c r="U2794" s="83">
        <v>1</v>
      </c>
      <c r="V2794" s="45">
        <f>SUMIF(ResumenCotizacion!$C:$C,E2794,ResumenCotizacion!$P:$P)</f>
        <v>0</v>
      </c>
      <c r="W2794" s="75">
        <f>IF(H2794="USD",S2794*SolCotizacion!$J$18,S2794)</f>
        <v>392109.65</v>
      </c>
      <c r="X2794" s="3">
        <f>ROUND(W2794/(1-VLOOKUP("Total porcentaje:",ResumenCotizacion!$F:$H,3,0)),2)</f>
        <v>392109.65</v>
      </c>
      <c r="Y2794" s="3">
        <f t="shared" si="138"/>
        <v>0</v>
      </c>
    </row>
    <row r="2795" spans="1:25" ht="14.25" x14ac:dyDescent="0.2">
      <c r="A2795" s="18" t="str">
        <f t="shared" si="136"/>
        <v>Catalogo principalCSP ENTIDADES NO CUALIFICADASCFQ7TTC0LHZ3-0001_NCLF</v>
      </c>
      <c r="B2795" s="18" t="str">
        <f t="shared" si="137"/>
        <v>CFQ7TTC0LHZ3-0001_NCLFCSP ENTIDADES NO CUALIFICADAS</v>
      </c>
      <c r="C2795"/>
      <c r="D2795" t="s">
        <v>122</v>
      </c>
      <c r="E2795" t="s">
        <v>4851</v>
      </c>
      <c r="F2795" s="37" t="s">
        <v>3879</v>
      </c>
      <c r="G2795" s="18" t="s">
        <v>122</v>
      </c>
      <c r="H2795" s="18" t="s">
        <v>125</v>
      </c>
      <c r="I2795" s="37" t="s">
        <v>75</v>
      </c>
      <c r="J2795" t="s">
        <v>4852</v>
      </c>
      <c r="K2795" t="s">
        <v>28</v>
      </c>
      <c r="L2795" t="s">
        <v>90</v>
      </c>
      <c r="M2795" t="s">
        <v>74</v>
      </c>
      <c r="N2795" s="37" t="s">
        <v>75</v>
      </c>
      <c r="O2795" s="37" t="s">
        <v>75</v>
      </c>
      <c r="P2795" s="37" t="s">
        <v>75</v>
      </c>
      <c r="Q2795" t="s">
        <v>4851</v>
      </c>
      <c r="R2795" t="s">
        <v>76</v>
      </c>
      <c r="S2795" s="42">
        <v>50</v>
      </c>
      <c r="T2795" s="37">
        <v>1</v>
      </c>
      <c r="U2795" s="83">
        <v>1</v>
      </c>
      <c r="V2795" s="45">
        <f>SUMIF(ResumenCotizacion!$C:$C,E2795,ResumenCotizacion!$P:$P)</f>
        <v>0</v>
      </c>
      <c r="W2795" s="75">
        <f>IF(H2795="USD",S2795*SolCotizacion!$J$18,S2795)</f>
        <v>206373.5</v>
      </c>
      <c r="X2795" s="3">
        <f>ROUND(W2795/(1-VLOOKUP("Total porcentaje:",ResumenCotizacion!$F:$H,3,0)),2)</f>
        <v>206373.5</v>
      </c>
      <c r="Y2795" s="3">
        <f t="shared" si="138"/>
        <v>0</v>
      </c>
    </row>
    <row r="2796" spans="1:25" ht="14.25" x14ac:dyDescent="0.2">
      <c r="A2796" s="18" t="str">
        <f t="shared" si="136"/>
        <v>Catalogo principalCSP ENTIDADES NO CUALIFICADASCFQ7TTC0HBSJ-0001_NCLF</v>
      </c>
      <c r="B2796" s="18" t="str">
        <f t="shared" si="137"/>
        <v>CFQ7TTC0HBSJ-0001_NCLFCSP ENTIDADES NO CUALIFICADAS</v>
      </c>
      <c r="C2796"/>
      <c r="D2796" t="s">
        <v>122</v>
      </c>
      <c r="E2796" t="s">
        <v>4853</v>
      </c>
      <c r="F2796" s="37" t="s">
        <v>3879</v>
      </c>
      <c r="G2796" s="18" t="s">
        <v>122</v>
      </c>
      <c r="H2796" s="18" t="s">
        <v>125</v>
      </c>
      <c r="I2796" s="37" t="s">
        <v>75</v>
      </c>
      <c r="J2796" t="s">
        <v>4854</v>
      </c>
      <c r="K2796" t="s">
        <v>28</v>
      </c>
      <c r="L2796" t="s">
        <v>90</v>
      </c>
      <c r="M2796" t="s">
        <v>74</v>
      </c>
      <c r="N2796" s="37" t="s">
        <v>75</v>
      </c>
      <c r="O2796" s="37" t="s">
        <v>75</v>
      </c>
      <c r="P2796" s="37" t="s">
        <v>75</v>
      </c>
      <c r="Q2796" t="s">
        <v>4853</v>
      </c>
      <c r="R2796" t="s">
        <v>76</v>
      </c>
      <c r="S2796" s="42">
        <v>135</v>
      </c>
      <c r="T2796" s="37">
        <v>1</v>
      </c>
      <c r="U2796" s="83">
        <v>1</v>
      </c>
      <c r="V2796" s="45">
        <f>SUMIF(ResumenCotizacion!$C:$C,E2796,ResumenCotizacion!$P:$P)</f>
        <v>0</v>
      </c>
      <c r="W2796" s="75">
        <f>IF(H2796="USD",S2796*SolCotizacion!$J$18,S2796)</f>
        <v>557208.45000000007</v>
      </c>
      <c r="X2796" s="3">
        <f>ROUND(W2796/(1-VLOOKUP("Total porcentaje:",ResumenCotizacion!$F:$H,3,0)),2)</f>
        <v>557208.44999999995</v>
      </c>
      <c r="Y2796" s="3">
        <f t="shared" si="138"/>
        <v>0</v>
      </c>
    </row>
    <row r="2797" spans="1:25" ht="14.25" x14ac:dyDescent="0.2">
      <c r="A2797" s="18" t="str">
        <f t="shared" si="136"/>
        <v>Catalogo principalCSP ENTIDADES NO CUALIFICADASCFQ7TTC0LFN5-0004_NCLF</v>
      </c>
      <c r="B2797" s="18" t="str">
        <f t="shared" si="137"/>
        <v>CFQ7TTC0LFN5-0004_NCLFCSP ENTIDADES NO CUALIFICADAS</v>
      </c>
      <c r="C2797"/>
      <c r="D2797" t="s">
        <v>122</v>
      </c>
      <c r="E2797" t="s">
        <v>4855</v>
      </c>
      <c r="F2797" s="37" t="s">
        <v>3879</v>
      </c>
      <c r="G2797" s="18" t="s">
        <v>122</v>
      </c>
      <c r="H2797" s="18" t="s">
        <v>125</v>
      </c>
      <c r="I2797" s="37" t="s">
        <v>75</v>
      </c>
      <c r="J2797" t="s">
        <v>4856</v>
      </c>
      <c r="K2797" t="s">
        <v>28</v>
      </c>
      <c r="L2797" t="s">
        <v>90</v>
      </c>
      <c r="M2797" t="s">
        <v>74</v>
      </c>
      <c r="N2797" s="37" t="s">
        <v>75</v>
      </c>
      <c r="O2797" s="37" t="s">
        <v>75</v>
      </c>
      <c r="P2797" s="37" t="s">
        <v>75</v>
      </c>
      <c r="Q2797" t="s">
        <v>4855</v>
      </c>
      <c r="R2797" t="s">
        <v>76</v>
      </c>
      <c r="S2797" s="42">
        <v>20</v>
      </c>
      <c r="T2797" s="37">
        <v>1</v>
      </c>
      <c r="U2797" s="83">
        <v>1</v>
      </c>
      <c r="V2797" s="45">
        <f>SUMIF(ResumenCotizacion!$C:$C,E2797,ResumenCotizacion!$P:$P)</f>
        <v>0</v>
      </c>
      <c r="W2797" s="75">
        <f>IF(H2797="USD",S2797*SolCotizacion!$J$18,S2797)</f>
        <v>82549.400000000009</v>
      </c>
      <c r="X2797" s="3">
        <f>ROUND(W2797/(1-VLOOKUP("Total porcentaje:",ResumenCotizacion!$F:$H,3,0)),2)</f>
        <v>82549.399999999994</v>
      </c>
      <c r="Y2797" s="3">
        <f t="shared" si="138"/>
        <v>0</v>
      </c>
    </row>
    <row r="2798" spans="1:25" ht="14.25" x14ac:dyDescent="0.2">
      <c r="A2798" s="18" t="str">
        <f t="shared" si="136"/>
        <v>Catalogo principalCSP ENTIDADES NO CUALIFICADASCFQ7TTC0LFN5-0002_NCLF</v>
      </c>
      <c r="B2798" s="18" t="str">
        <f t="shared" si="137"/>
        <v>CFQ7TTC0LFN5-0002_NCLFCSP ENTIDADES NO CUALIFICADAS</v>
      </c>
      <c r="C2798"/>
      <c r="D2798" t="s">
        <v>122</v>
      </c>
      <c r="E2798" t="s">
        <v>4857</v>
      </c>
      <c r="F2798" s="37" t="s">
        <v>3879</v>
      </c>
      <c r="G2798" s="18" t="s">
        <v>122</v>
      </c>
      <c r="H2798" s="18" t="s">
        <v>125</v>
      </c>
      <c r="I2798" s="37" t="s">
        <v>75</v>
      </c>
      <c r="J2798" t="s">
        <v>4858</v>
      </c>
      <c r="K2798" t="s">
        <v>28</v>
      </c>
      <c r="L2798" t="s">
        <v>90</v>
      </c>
      <c r="M2798" t="s">
        <v>74</v>
      </c>
      <c r="N2798" s="37" t="s">
        <v>75</v>
      </c>
      <c r="O2798" s="37" t="s">
        <v>75</v>
      </c>
      <c r="P2798" s="37" t="s">
        <v>75</v>
      </c>
      <c r="Q2798" t="s">
        <v>4857</v>
      </c>
      <c r="R2798" t="s">
        <v>76</v>
      </c>
      <c r="S2798" s="42">
        <v>65</v>
      </c>
      <c r="T2798" s="37">
        <v>1</v>
      </c>
      <c r="U2798" s="83">
        <v>1</v>
      </c>
      <c r="V2798" s="45">
        <f>SUMIF(ResumenCotizacion!$C:$C,E2798,ResumenCotizacion!$P:$P)</f>
        <v>0</v>
      </c>
      <c r="W2798" s="75">
        <f>IF(H2798="USD",S2798*SolCotizacion!$J$18,S2798)</f>
        <v>268285.55</v>
      </c>
      <c r="X2798" s="3">
        <f>ROUND(W2798/(1-VLOOKUP("Total porcentaje:",ResumenCotizacion!$F:$H,3,0)),2)</f>
        <v>268285.55</v>
      </c>
      <c r="Y2798" s="3">
        <f t="shared" si="138"/>
        <v>0</v>
      </c>
    </row>
    <row r="2799" spans="1:25" ht="14.25" x14ac:dyDescent="0.2">
      <c r="A2799" s="18" t="str">
        <f t="shared" si="136"/>
        <v>Catalogo principalCSP ENTIDADES NO CUALIFICADASCFQ7TTC0LH31-0009_NCLF</v>
      </c>
      <c r="B2799" s="18" t="str">
        <f t="shared" si="137"/>
        <v>CFQ7TTC0LH31-0009_NCLFCSP ENTIDADES NO CUALIFICADAS</v>
      </c>
      <c r="C2799"/>
      <c r="D2799" t="s">
        <v>122</v>
      </c>
      <c r="E2799" t="s">
        <v>4859</v>
      </c>
      <c r="F2799" s="37" t="s">
        <v>3879</v>
      </c>
      <c r="G2799" s="18" t="s">
        <v>122</v>
      </c>
      <c r="H2799" s="18" t="s">
        <v>125</v>
      </c>
      <c r="I2799" s="37" t="s">
        <v>75</v>
      </c>
      <c r="J2799" t="s">
        <v>4860</v>
      </c>
      <c r="K2799" t="s">
        <v>28</v>
      </c>
      <c r="L2799" t="s">
        <v>90</v>
      </c>
      <c r="M2799" t="s">
        <v>74</v>
      </c>
      <c r="N2799" s="37" t="s">
        <v>75</v>
      </c>
      <c r="O2799" s="37" t="s">
        <v>75</v>
      </c>
      <c r="P2799" s="37" t="s">
        <v>75</v>
      </c>
      <c r="Q2799" t="s">
        <v>4859</v>
      </c>
      <c r="R2799" t="s">
        <v>76</v>
      </c>
      <c r="S2799" s="42">
        <v>500</v>
      </c>
      <c r="T2799" s="37">
        <v>1</v>
      </c>
      <c r="U2799" s="83">
        <v>1</v>
      </c>
      <c r="V2799" s="45">
        <f>SUMIF(ResumenCotizacion!$C:$C,E2799,ResumenCotizacion!$P:$P)</f>
        <v>0</v>
      </c>
      <c r="W2799" s="75">
        <f>IF(H2799="USD",S2799*SolCotizacion!$J$18,S2799)</f>
        <v>2063735.0000000002</v>
      </c>
      <c r="X2799" s="3">
        <f>ROUND(W2799/(1-VLOOKUP("Total porcentaje:",ResumenCotizacion!$F:$H,3,0)),2)</f>
        <v>2063735</v>
      </c>
      <c r="Y2799" s="3">
        <f t="shared" si="138"/>
        <v>0</v>
      </c>
    </row>
    <row r="2800" spans="1:25" ht="14.25" x14ac:dyDescent="0.2">
      <c r="A2800" s="18" t="str">
        <f t="shared" si="136"/>
        <v>Catalogo principalCSP ENTIDADES NO CUALIFICADASCFQ7TTC0LH31-0008_NCLF</v>
      </c>
      <c r="B2800" s="18" t="str">
        <f t="shared" si="137"/>
        <v>CFQ7TTC0LH31-0008_NCLFCSP ENTIDADES NO CUALIFICADAS</v>
      </c>
      <c r="C2800"/>
      <c r="D2800" t="s">
        <v>122</v>
      </c>
      <c r="E2800" t="s">
        <v>4861</v>
      </c>
      <c r="F2800" s="37" t="s">
        <v>3879</v>
      </c>
      <c r="G2800" s="18" t="s">
        <v>122</v>
      </c>
      <c r="H2800" s="18" t="s">
        <v>125</v>
      </c>
      <c r="I2800" s="37" t="s">
        <v>75</v>
      </c>
      <c r="J2800" t="s">
        <v>4862</v>
      </c>
      <c r="K2800" t="s">
        <v>28</v>
      </c>
      <c r="L2800" t="s">
        <v>90</v>
      </c>
      <c r="M2800" t="s">
        <v>74</v>
      </c>
      <c r="N2800" s="37" t="s">
        <v>75</v>
      </c>
      <c r="O2800" s="37" t="s">
        <v>75</v>
      </c>
      <c r="P2800" s="37" t="s">
        <v>75</v>
      </c>
      <c r="Q2800" t="s">
        <v>4861</v>
      </c>
      <c r="R2800" t="s">
        <v>76</v>
      </c>
      <c r="S2800" s="42">
        <v>4000</v>
      </c>
      <c r="T2800" s="37">
        <v>1</v>
      </c>
      <c r="U2800" s="83">
        <v>1</v>
      </c>
      <c r="V2800" s="45">
        <f>SUMIF(ResumenCotizacion!$C:$C,E2800,ResumenCotizacion!$P:$P)</f>
        <v>0</v>
      </c>
      <c r="W2800" s="75">
        <f>IF(H2800="USD",S2800*SolCotizacion!$J$18,S2800)</f>
        <v>16509880.000000002</v>
      </c>
      <c r="X2800" s="3">
        <f>ROUND(W2800/(1-VLOOKUP("Total porcentaje:",ResumenCotizacion!$F:$H,3,0)),2)</f>
        <v>16509880</v>
      </c>
      <c r="Y2800" s="3">
        <f t="shared" si="138"/>
        <v>0</v>
      </c>
    </row>
    <row r="2801" spans="1:25" ht="14.25" x14ac:dyDescent="0.2">
      <c r="A2801" s="18" t="str">
        <f t="shared" si="136"/>
        <v>Catalogo principalCSP ENTIDADES NO CUALIFICADASCFQ7TTC0LH31-0007_NCLF</v>
      </c>
      <c r="B2801" s="18" t="str">
        <f t="shared" si="137"/>
        <v>CFQ7TTC0LH31-0007_NCLFCSP ENTIDADES NO CUALIFICADAS</v>
      </c>
      <c r="C2801"/>
      <c r="D2801" t="s">
        <v>122</v>
      </c>
      <c r="E2801" t="s">
        <v>4863</v>
      </c>
      <c r="F2801" s="37" t="s">
        <v>3879</v>
      </c>
      <c r="G2801" s="18" t="s">
        <v>122</v>
      </c>
      <c r="H2801" s="18" t="s">
        <v>125</v>
      </c>
      <c r="I2801" s="37" t="s">
        <v>75</v>
      </c>
      <c r="J2801" t="s">
        <v>4864</v>
      </c>
      <c r="K2801" t="s">
        <v>28</v>
      </c>
      <c r="L2801" t="s">
        <v>90</v>
      </c>
      <c r="M2801" t="s">
        <v>74</v>
      </c>
      <c r="N2801" s="37" t="s">
        <v>75</v>
      </c>
      <c r="O2801" s="37" t="s">
        <v>75</v>
      </c>
      <c r="P2801" s="37" t="s">
        <v>75</v>
      </c>
      <c r="Q2801" t="s">
        <v>4863</v>
      </c>
      <c r="R2801" t="s">
        <v>76</v>
      </c>
      <c r="S2801" s="42">
        <v>100</v>
      </c>
      <c r="T2801" s="37">
        <v>1</v>
      </c>
      <c r="U2801" s="83">
        <v>1</v>
      </c>
      <c r="V2801" s="45">
        <f>SUMIF(ResumenCotizacion!$C:$C,E2801,ResumenCotizacion!$P:$P)</f>
        <v>0</v>
      </c>
      <c r="W2801" s="75">
        <f>IF(H2801="USD",S2801*SolCotizacion!$J$18,S2801)</f>
        <v>412747</v>
      </c>
      <c r="X2801" s="3">
        <f>ROUND(W2801/(1-VLOOKUP("Total porcentaje:",ResumenCotizacion!$F:$H,3,0)),2)</f>
        <v>412747</v>
      </c>
      <c r="Y2801" s="3">
        <f t="shared" si="138"/>
        <v>0</v>
      </c>
    </row>
    <row r="2802" spans="1:25" ht="14.25" x14ac:dyDescent="0.2">
      <c r="A2802" s="18" t="str">
        <f t="shared" si="136"/>
        <v>Catalogo principalCSP ENTIDADES NO CUALIFICADASCFQ7TTC0LH31-0005_NCLF</v>
      </c>
      <c r="B2802" s="18" t="str">
        <f t="shared" si="137"/>
        <v>CFQ7TTC0LH31-0005_NCLFCSP ENTIDADES NO CUALIFICADAS</v>
      </c>
      <c r="C2802"/>
      <c r="D2802" t="s">
        <v>122</v>
      </c>
      <c r="E2802" t="s">
        <v>4865</v>
      </c>
      <c r="F2802" s="37" t="s">
        <v>3879</v>
      </c>
      <c r="G2802" s="18" t="s">
        <v>122</v>
      </c>
      <c r="H2802" s="18" t="s">
        <v>125</v>
      </c>
      <c r="I2802" s="37" t="s">
        <v>75</v>
      </c>
      <c r="J2802" t="s">
        <v>4866</v>
      </c>
      <c r="K2802" t="s">
        <v>28</v>
      </c>
      <c r="L2802" t="s">
        <v>90</v>
      </c>
      <c r="M2802" t="s">
        <v>74</v>
      </c>
      <c r="N2802" s="37" t="s">
        <v>75</v>
      </c>
      <c r="O2802" s="37" t="s">
        <v>75</v>
      </c>
      <c r="P2802" s="37" t="s">
        <v>75</v>
      </c>
      <c r="Q2802" t="s">
        <v>4865</v>
      </c>
      <c r="R2802" t="s">
        <v>76</v>
      </c>
      <c r="S2802" s="42">
        <v>12000</v>
      </c>
      <c r="T2802" s="37">
        <v>1</v>
      </c>
      <c r="U2802" s="83">
        <v>1</v>
      </c>
      <c r="V2802" s="45">
        <f>SUMIF(ResumenCotizacion!$C:$C,E2802,ResumenCotizacion!$P:$P)</f>
        <v>0</v>
      </c>
      <c r="W2802" s="75">
        <f>IF(H2802="USD",S2802*SolCotizacion!$J$18,S2802)</f>
        <v>49529640</v>
      </c>
      <c r="X2802" s="3">
        <f>ROUND(W2802/(1-VLOOKUP("Total porcentaje:",ResumenCotizacion!$F:$H,3,0)),2)</f>
        <v>49529640</v>
      </c>
      <c r="Y2802" s="3">
        <f t="shared" si="138"/>
        <v>0</v>
      </c>
    </row>
    <row r="2803" spans="1:25" ht="14.25" x14ac:dyDescent="0.2">
      <c r="A2803" s="18" t="str">
        <f t="shared" si="136"/>
        <v>Catalogo principalCSP ENTIDADES NO CUALIFICADASCFQ7TTC0LH31-0002_NCLF</v>
      </c>
      <c r="B2803" s="18" t="str">
        <f t="shared" si="137"/>
        <v>CFQ7TTC0LH31-0002_NCLFCSP ENTIDADES NO CUALIFICADAS</v>
      </c>
      <c r="C2803"/>
      <c r="D2803" t="s">
        <v>122</v>
      </c>
      <c r="E2803" t="s">
        <v>4867</v>
      </c>
      <c r="F2803" s="37" t="s">
        <v>3879</v>
      </c>
      <c r="G2803" s="18" t="s">
        <v>122</v>
      </c>
      <c r="H2803" s="18" t="s">
        <v>125</v>
      </c>
      <c r="I2803" s="37" t="s">
        <v>75</v>
      </c>
      <c r="J2803" t="s">
        <v>4868</v>
      </c>
      <c r="K2803" t="s">
        <v>28</v>
      </c>
      <c r="L2803" t="s">
        <v>90</v>
      </c>
      <c r="M2803" t="s">
        <v>74</v>
      </c>
      <c r="N2803" s="37" t="s">
        <v>75</v>
      </c>
      <c r="O2803" s="37" t="s">
        <v>75</v>
      </c>
      <c r="P2803" s="37" t="s">
        <v>75</v>
      </c>
      <c r="Q2803" t="s">
        <v>4867</v>
      </c>
      <c r="R2803" t="s">
        <v>76</v>
      </c>
      <c r="S2803" s="42">
        <v>30</v>
      </c>
      <c r="T2803" s="37">
        <v>1</v>
      </c>
      <c r="U2803" s="83">
        <v>1</v>
      </c>
      <c r="V2803" s="45">
        <f>SUMIF(ResumenCotizacion!$C:$C,E2803,ResumenCotizacion!$P:$P)</f>
        <v>0</v>
      </c>
      <c r="W2803" s="75">
        <f>IF(H2803="USD",S2803*SolCotizacion!$J$18,S2803)</f>
        <v>123824.1</v>
      </c>
      <c r="X2803" s="3">
        <f>ROUND(W2803/(1-VLOOKUP("Total porcentaje:",ResumenCotizacion!$F:$H,3,0)),2)</f>
        <v>123824.1</v>
      </c>
      <c r="Y2803" s="3">
        <f t="shared" si="138"/>
        <v>0</v>
      </c>
    </row>
    <row r="2804" spans="1:25" ht="14.25" x14ac:dyDescent="0.2">
      <c r="A2804" s="18" t="str">
        <f t="shared" si="136"/>
        <v>Catalogo principalCSP ENTIDADES NO CUALIFICADASCFQ7TTC0LH31-001C_NCLF</v>
      </c>
      <c r="B2804" s="18" t="str">
        <f t="shared" si="137"/>
        <v>CFQ7TTC0LH31-001C_NCLFCSP ENTIDADES NO CUALIFICADAS</v>
      </c>
      <c r="C2804"/>
      <c r="D2804" t="s">
        <v>122</v>
      </c>
      <c r="E2804" t="s">
        <v>4869</v>
      </c>
      <c r="F2804" s="37" t="s">
        <v>3879</v>
      </c>
      <c r="G2804" s="18" t="s">
        <v>122</v>
      </c>
      <c r="H2804" s="18" t="s">
        <v>125</v>
      </c>
      <c r="I2804" s="37" t="s">
        <v>75</v>
      </c>
      <c r="J2804" t="s">
        <v>4870</v>
      </c>
      <c r="K2804" t="s">
        <v>28</v>
      </c>
      <c r="L2804" t="s">
        <v>90</v>
      </c>
      <c r="M2804" t="s">
        <v>74</v>
      </c>
      <c r="N2804" s="37" t="s">
        <v>75</v>
      </c>
      <c r="O2804" s="37" t="s">
        <v>75</v>
      </c>
      <c r="P2804" s="37" t="s">
        <v>75</v>
      </c>
      <c r="Q2804" t="s">
        <v>4869</v>
      </c>
      <c r="R2804" t="s">
        <v>76</v>
      </c>
      <c r="S2804" s="42">
        <v>2000</v>
      </c>
      <c r="T2804" s="37">
        <v>1</v>
      </c>
      <c r="U2804" s="83">
        <v>1</v>
      </c>
      <c r="V2804" s="45">
        <f>SUMIF(ResumenCotizacion!$C:$C,E2804,ResumenCotizacion!$P:$P)</f>
        <v>0</v>
      </c>
      <c r="W2804" s="75">
        <f>IF(H2804="USD",S2804*SolCotizacion!$J$18,S2804)</f>
        <v>8254940.0000000009</v>
      </c>
      <c r="X2804" s="3">
        <f>ROUND(W2804/(1-VLOOKUP("Total porcentaje:",ResumenCotizacion!$F:$H,3,0)),2)</f>
        <v>8254940</v>
      </c>
      <c r="Y2804" s="3">
        <f t="shared" si="138"/>
        <v>0</v>
      </c>
    </row>
    <row r="2805" spans="1:25" ht="14.25" x14ac:dyDescent="0.2">
      <c r="A2805" s="18" t="str">
        <f t="shared" si="136"/>
        <v>Catalogo principalCSP ENTIDADES NO CUALIFICADASCFQ7TTC0LH31-001B_NCLF</v>
      </c>
      <c r="B2805" s="18" t="str">
        <f t="shared" si="137"/>
        <v>CFQ7TTC0LH31-001B_NCLFCSP ENTIDADES NO CUALIFICADAS</v>
      </c>
      <c r="C2805"/>
      <c r="D2805" t="s">
        <v>122</v>
      </c>
      <c r="E2805" t="s">
        <v>4871</v>
      </c>
      <c r="F2805" s="37" t="s">
        <v>3879</v>
      </c>
      <c r="G2805" s="18" t="s">
        <v>122</v>
      </c>
      <c r="H2805" s="18" t="s">
        <v>125</v>
      </c>
      <c r="I2805" s="37" t="s">
        <v>75</v>
      </c>
      <c r="J2805" t="s">
        <v>4872</v>
      </c>
      <c r="K2805" t="s">
        <v>28</v>
      </c>
      <c r="L2805" t="s">
        <v>90</v>
      </c>
      <c r="M2805" t="s">
        <v>74</v>
      </c>
      <c r="N2805" s="37" t="s">
        <v>75</v>
      </c>
      <c r="O2805" s="37" t="s">
        <v>75</v>
      </c>
      <c r="P2805" s="37" t="s">
        <v>75</v>
      </c>
      <c r="Q2805" t="s">
        <v>4871</v>
      </c>
      <c r="R2805" t="s">
        <v>76</v>
      </c>
      <c r="S2805" s="42">
        <v>50</v>
      </c>
      <c r="T2805" s="37">
        <v>1</v>
      </c>
      <c r="U2805" s="83">
        <v>1</v>
      </c>
      <c r="V2805" s="45">
        <f>SUMIF(ResumenCotizacion!$C:$C,E2805,ResumenCotizacion!$P:$P)</f>
        <v>0</v>
      </c>
      <c r="W2805" s="75">
        <f>IF(H2805="USD",S2805*SolCotizacion!$J$18,S2805)</f>
        <v>206373.5</v>
      </c>
      <c r="X2805" s="3">
        <f>ROUND(W2805/(1-VLOOKUP("Total porcentaje:",ResumenCotizacion!$F:$H,3,0)),2)</f>
        <v>206373.5</v>
      </c>
      <c r="Y2805" s="3">
        <f t="shared" si="138"/>
        <v>0</v>
      </c>
    </row>
    <row r="2806" spans="1:25" ht="14.25" x14ac:dyDescent="0.2">
      <c r="A2806" s="18" t="str">
        <f t="shared" si="136"/>
        <v>Catalogo principalCSP ENTIDADES NO CUALIFICADASCFQ7TTC0LH31-0019_NCLF</v>
      </c>
      <c r="B2806" s="18" t="str">
        <f t="shared" si="137"/>
        <v>CFQ7TTC0LH31-0019_NCLFCSP ENTIDADES NO CUALIFICADAS</v>
      </c>
      <c r="C2806"/>
      <c r="D2806" t="s">
        <v>122</v>
      </c>
      <c r="E2806" t="s">
        <v>4873</v>
      </c>
      <c r="F2806" s="37" t="s">
        <v>3879</v>
      </c>
      <c r="G2806" s="18" t="s">
        <v>122</v>
      </c>
      <c r="H2806" s="18" t="s">
        <v>125</v>
      </c>
      <c r="I2806" s="37" t="s">
        <v>75</v>
      </c>
      <c r="J2806" t="s">
        <v>4874</v>
      </c>
      <c r="K2806" t="s">
        <v>28</v>
      </c>
      <c r="L2806" t="s">
        <v>90</v>
      </c>
      <c r="M2806" t="s">
        <v>74</v>
      </c>
      <c r="N2806" s="37" t="s">
        <v>75</v>
      </c>
      <c r="O2806" s="37" t="s">
        <v>75</v>
      </c>
      <c r="P2806" s="37" t="s">
        <v>75</v>
      </c>
      <c r="Q2806" t="s">
        <v>4873</v>
      </c>
      <c r="R2806" t="s">
        <v>76</v>
      </c>
      <c r="S2806" s="42">
        <v>6000</v>
      </c>
      <c r="T2806" s="37">
        <v>1</v>
      </c>
      <c r="U2806" s="83">
        <v>1</v>
      </c>
      <c r="V2806" s="45">
        <f>SUMIF(ResumenCotizacion!$C:$C,E2806,ResumenCotizacion!$P:$P)</f>
        <v>0</v>
      </c>
      <c r="W2806" s="75">
        <f>IF(H2806="USD",S2806*SolCotizacion!$J$18,S2806)</f>
        <v>24764820</v>
      </c>
      <c r="X2806" s="3">
        <f>ROUND(W2806/(1-VLOOKUP("Total porcentaje:",ResumenCotizacion!$F:$H,3,0)),2)</f>
        <v>24764820</v>
      </c>
      <c r="Y2806" s="3">
        <f t="shared" si="138"/>
        <v>0</v>
      </c>
    </row>
    <row r="2807" spans="1:25" ht="14.25" x14ac:dyDescent="0.2">
      <c r="A2807" s="18" t="str">
        <f t="shared" si="136"/>
        <v>Catalogo principalCSP ENTIDADES NO CUALIFICADASCFQ7TTC0LH31-0018_NCLF</v>
      </c>
      <c r="B2807" s="18" t="str">
        <f t="shared" si="137"/>
        <v>CFQ7TTC0LH31-0018_NCLFCSP ENTIDADES NO CUALIFICADAS</v>
      </c>
      <c r="C2807"/>
      <c r="D2807" t="s">
        <v>122</v>
      </c>
      <c r="E2807" t="s">
        <v>4875</v>
      </c>
      <c r="F2807" s="37" t="s">
        <v>3879</v>
      </c>
      <c r="G2807" s="18" t="s">
        <v>122</v>
      </c>
      <c r="H2807" s="18" t="s">
        <v>125</v>
      </c>
      <c r="I2807" s="37" t="s">
        <v>75</v>
      </c>
      <c r="J2807" t="s">
        <v>4876</v>
      </c>
      <c r="K2807" t="s">
        <v>28</v>
      </c>
      <c r="L2807" t="s">
        <v>90</v>
      </c>
      <c r="M2807" t="s">
        <v>74</v>
      </c>
      <c r="N2807" s="37" t="s">
        <v>75</v>
      </c>
      <c r="O2807" s="37" t="s">
        <v>75</v>
      </c>
      <c r="P2807" s="37" t="s">
        <v>75</v>
      </c>
      <c r="Q2807" t="s">
        <v>4875</v>
      </c>
      <c r="R2807" t="s">
        <v>76</v>
      </c>
      <c r="S2807" s="42">
        <v>250</v>
      </c>
      <c r="T2807" s="37">
        <v>1</v>
      </c>
      <c r="U2807" s="83">
        <v>1</v>
      </c>
      <c r="V2807" s="45">
        <f>SUMIF(ResumenCotizacion!$C:$C,E2807,ResumenCotizacion!$P:$P)</f>
        <v>0</v>
      </c>
      <c r="W2807" s="75">
        <f>IF(H2807="USD",S2807*SolCotizacion!$J$18,S2807)</f>
        <v>1031867.5000000001</v>
      </c>
      <c r="X2807" s="3">
        <f>ROUND(W2807/(1-VLOOKUP("Total porcentaje:",ResumenCotizacion!$F:$H,3,0)),2)</f>
        <v>1031867.5</v>
      </c>
      <c r="Y2807" s="3">
        <f t="shared" si="138"/>
        <v>0</v>
      </c>
    </row>
    <row r="2808" spans="1:25" ht="14.25" x14ac:dyDescent="0.2">
      <c r="A2808" s="18" t="str">
        <f t="shared" si="136"/>
        <v>Catalogo principalCSP ENTIDADES NO CUALIFICADASCFQ7TTC0LH31-0001_NCLF</v>
      </c>
      <c r="B2808" s="18" t="str">
        <f t="shared" si="137"/>
        <v>CFQ7TTC0LH31-0001_NCLFCSP ENTIDADES NO CUALIFICADAS</v>
      </c>
      <c r="C2808"/>
      <c r="D2808" t="s">
        <v>122</v>
      </c>
      <c r="E2808" t="s">
        <v>4877</v>
      </c>
      <c r="F2808" s="37" t="s">
        <v>3879</v>
      </c>
      <c r="G2808" s="18" t="s">
        <v>122</v>
      </c>
      <c r="H2808" s="18" t="s">
        <v>125</v>
      </c>
      <c r="I2808" s="37" t="s">
        <v>75</v>
      </c>
      <c r="J2808" t="s">
        <v>4878</v>
      </c>
      <c r="K2808" t="s">
        <v>28</v>
      </c>
      <c r="L2808" t="s">
        <v>90</v>
      </c>
      <c r="M2808" t="s">
        <v>74</v>
      </c>
      <c r="N2808" s="37" t="s">
        <v>75</v>
      </c>
      <c r="O2808" s="37" t="s">
        <v>75</v>
      </c>
      <c r="P2808" s="37" t="s">
        <v>75</v>
      </c>
      <c r="Q2808" t="s">
        <v>4877</v>
      </c>
      <c r="R2808" t="s">
        <v>76</v>
      </c>
      <c r="S2808" s="42">
        <v>180</v>
      </c>
      <c r="T2808" s="37">
        <v>1</v>
      </c>
      <c r="U2808" s="83">
        <v>1</v>
      </c>
      <c r="V2808" s="45">
        <f>SUMIF(ResumenCotizacion!$C:$C,E2808,ResumenCotizacion!$P:$P)</f>
        <v>0</v>
      </c>
      <c r="W2808" s="75">
        <f>IF(H2808="USD",S2808*SolCotizacion!$J$18,S2808)</f>
        <v>742944.60000000009</v>
      </c>
      <c r="X2808" s="3">
        <f>ROUND(W2808/(1-VLOOKUP("Total porcentaje:",ResumenCotizacion!$F:$H,3,0)),2)</f>
        <v>742944.6</v>
      </c>
      <c r="Y2808" s="3">
        <f t="shared" si="138"/>
        <v>0</v>
      </c>
    </row>
    <row r="2809" spans="1:25" ht="14.25" x14ac:dyDescent="0.2">
      <c r="A2809" s="18" t="str">
        <f t="shared" si="136"/>
        <v>Catalogo principalCSP ENTIDADES NO CUALIFICADASCFQ7TTC0LFNJ-0001_NCLF</v>
      </c>
      <c r="B2809" s="18" t="str">
        <f t="shared" si="137"/>
        <v>CFQ7TTC0LFNJ-0001_NCLFCSP ENTIDADES NO CUALIFICADAS</v>
      </c>
      <c r="C2809"/>
      <c r="D2809" t="s">
        <v>122</v>
      </c>
      <c r="E2809" t="s">
        <v>4879</v>
      </c>
      <c r="F2809" s="37" t="s">
        <v>3879</v>
      </c>
      <c r="G2809" s="18" t="s">
        <v>122</v>
      </c>
      <c r="H2809" s="18" t="s">
        <v>125</v>
      </c>
      <c r="I2809" s="37" t="s">
        <v>75</v>
      </c>
      <c r="J2809" t="s">
        <v>4880</v>
      </c>
      <c r="K2809" t="s">
        <v>28</v>
      </c>
      <c r="L2809" t="s">
        <v>90</v>
      </c>
      <c r="M2809" t="s">
        <v>74</v>
      </c>
      <c r="N2809" s="37" t="s">
        <v>75</v>
      </c>
      <c r="O2809" s="37" t="s">
        <v>75</v>
      </c>
      <c r="P2809" s="37" t="s">
        <v>75</v>
      </c>
      <c r="Q2809" t="s">
        <v>4879</v>
      </c>
      <c r="R2809" t="s">
        <v>76</v>
      </c>
      <c r="S2809" s="42">
        <v>8</v>
      </c>
      <c r="T2809" s="37">
        <v>1</v>
      </c>
      <c r="U2809" s="83">
        <v>1</v>
      </c>
      <c r="V2809" s="45">
        <f>SUMIF(ResumenCotizacion!$C:$C,E2809,ResumenCotizacion!$P:$P)</f>
        <v>0</v>
      </c>
      <c r="W2809" s="75">
        <f>IF(H2809="USD",S2809*SolCotizacion!$J$18,S2809)</f>
        <v>33019.760000000002</v>
      </c>
      <c r="X2809" s="3">
        <f>ROUND(W2809/(1-VLOOKUP("Total porcentaje:",ResumenCotizacion!$F:$H,3,0)),2)</f>
        <v>33019.760000000002</v>
      </c>
      <c r="Y2809" s="3">
        <f t="shared" si="138"/>
        <v>0</v>
      </c>
    </row>
    <row r="2810" spans="1:25" ht="14.25" x14ac:dyDescent="0.2">
      <c r="A2810" s="18" t="str">
        <f t="shared" si="136"/>
        <v>Catalogo principalCSP ENTIDADES NO CUALIFICADASCFQ7TTC0HD42-000C_NCLF</v>
      </c>
      <c r="B2810" s="18" t="str">
        <f t="shared" si="137"/>
        <v>CFQ7TTC0HD42-000C_NCLFCSP ENTIDADES NO CUALIFICADAS</v>
      </c>
      <c r="C2810"/>
      <c r="D2810" t="s">
        <v>122</v>
      </c>
      <c r="E2810" t="s">
        <v>4881</v>
      </c>
      <c r="F2810" s="37" t="s">
        <v>3879</v>
      </c>
      <c r="G2810" s="18" t="s">
        <v>122</v>
      </c>
      <c r="H2810" s="18" t="s">
        <v>125</v>
      </c>
      <c r="I2810" s="37" t="s">
        <v>75</v>
      </c>
      <c r="J2810" t="s">
        <v>4882</v>
      </c>
      <c r="K2810" t="s">
        <v>28</v>
      </c>
      <c r="L2810" t="s">
        <v>90</v>
      </c>
      <c r="M2810" t="s">
        <v>74</v>
      </c>
      <c r="N2810" s="37" t="s">
        <v>75</v>
      </c>
      <c r="O2810" s="37" t="s">
        <v>75</v>
      </c>
      <c r="P2810" s="37" t="s">
        <v>75</v>
      </c>
      <c r="Q2810" t="s">
        <v>4881</v>
      </c>
      <c r="R2810" t="s">
        <v>76</v>
      </c>
      <c r="S2810" s="42">
        <v>750</v>
      </c>
      <c r="T2810" s="37">
        <v>1</v>
      </c>
      <c r="U2810" s="83">
        <v>1</v>
      </c>
      <c r="V2810" s="45">
        <f>SUMIF(ResumenCotizacion!$C:$C,E2810,ResumenCotizacion!$P:$P)</f>
        <v>0</v>
      </c>
      <c r="W2810" s="75">
        <f>IF(H2810="USD",S2810*SolCotizacion!$J$18,S2810)</f>
        <v>3095602.5</v>
      </c>
      <c r="X2810" s="3">
        <f>ROUND(W2810/(1-VLOOKUP("Total porcentaje:",ResumenCotizacion!$F:$H,3,0)),2)</f>
        <v>3095602.5</v>
      </c>
      <c r="Y2810" s="3">
        <f t="shared" si="138"/>
        <v>0</v>
      </c>
    </row>
    <row r="2811" spans="1:25" ht="14.25" x14ac:dyDescent="0.2">
      <c r="A2811" s="18" t="str">
        <f t="shared" si="136"/>
        <v>Catalogo principalCSP ENTIDADES NO CUALIFICADASCFQ7TTC0HD42-000B_NCLF</v>
      </c>
      <c r="B2811" s="18" t="str">
        <f t="shared" si="137"/>
        <v>CFQ7TTC0HD42-000B_NCLFCSP ENTIDADES NO CUALIFICADAS</v>
      </c>
      <c r="C2811"/>
      <c r="D2811" t="s">
        <v>122</v>
      </c>
      <c r="E2811" t="s">
        <v>4883</v>
      </c>
      <c r="F2811" s="37" t="s">
        <v>3879</v>
      </c>
      <c r="G2811" s="18" t="s">
        <v>122</v>
      </c>
      <c r="H2811" s="18" t="s">
        <v>125</v>
      </c>
      <c r="I2811" s="37" t="s">
        <v>75</v>
      </c>
      <c r="J2811" t="s">
        <v>4884</v>
      </c>
      <c r="K2811" t="s">
        <v>28</v>
      </c>
      <c r="L2811" t="s">
        <v>90</v>
      </c>
      <c r="M2811" t="s">
        <v>74</v>
      </c>
      <c r="N2811" s="37" t="s">
        <v>75</v>
      </c>
      <c r="O2811" s="37" t="s">
        <v>75</v>
      </c>
      <c r="P2811" s="37" t="s">
        <v>75</v>
      </c>
      <c r="Q2811" t="s">
        <v>4883</v>
      </c>
      <c r="R2811" t="s">
        <v>76</v>
      </c>
      <c r="S2811" s="42">
        <v>6000</v>
      </c>
      <c r="T2811" s="37">
        <v>1</v>
      </c>
      <c r="U2811" s="83">
        <v>1</v>
      </c>
      <c r="V2811" s="45">
        <f>SUMIF(ResumenCotizacion!$C:$C,E2811,ResumenCotizacion!$P:$P)</f>
        <v>0</v>
      </c>
      <c r="W2811" s="75">
        <f>IF(H2811="USD",S2811*SolCotizacion!$J$18,S2811)</f>
        <v>24764820</v>
      </c>
      <c r="X2811" s="3">
        <f>ROUND(W2811/(1-VLOOKUP("Total porcentaje:",ResumenCotizacion!$F:$H,3,0)),2)</f>
        <v>24764820</v>
      </c>
      <c r="Y2811" s="3">
        <f t="shared" si="138"/>
        <v>0</v>
      </c>
    </row>
    <row r="2812" spans="1:25" ht="14.25" x14ac:dyDescent="0.2">
      <c r="A2812" s="18" t="str">
        <f t="shared" si="136"/>
        <v>Catalogo principalCSP ENTIDADES NO CUALIFICADASCFQ7TTC0HD42-0009_NCLF</v>
      </c>
      <c r="B2812" s="18" t="str">
        <f t="shared" si="137"/>
        <v>CFQ7TTC0HD42-0009_NCLFCSP ENTIDADES NO CUALIFICADAS</v>
      </c>
      <c r="C2812"/>
      <c r="D2812" t="s">
        <v>122</v>
      </c>
      <c r="E2812" t="s">
        <v>4885</v>
      </c>
      <c r="F2812" s="37" t="s">
        <v>3879</v>
      </c>
      <c r="G2812" s="18" t="s">
        <v>122</v>
      </c>
      <c r="H2812" s="18" t="s">
        <v>125</v>
      </c>
      <c r="I2812" s="37" t="s">
        <v>75</v>
      </c>
      <c r="J2812" t="s">
        <v>4886</v>
      </c>
      <c r="K2812" t="s">
        <v>28</v>
      </c>
      <c r="L2812" t="s">
        <v>90</v>
      </c>
      <c r="M2812" t="s">
        <v>74</v>
      </c>
      <c r="N2812" s="37" t="s">
        <v>75</v>
      </c>
      <c r="O2812" s="37" t="s">
        <v>75</v>
      </c>
      <c r="P2812" s="37" t="s">
        <v>75</v>
      </c>
      <c r="Q2812" t="s">
        <v>4885</v>
      </c>
      <c r="R2812" t="s">
        <v>76</v>
      </c>
      <c r="S2812" s="42">
        <v>17000</v>
      </c>
      <c r="T2812" s="37">
        <v>1</v>
      </c>
      <c r="U2812" s="83">
        <v>1</v>
      </c>
      <c r="V2812" s="45">
        <f>SUMIF(ResumenCotizacion!$C:$C,E2812,ResumenCotizacion!$P:$P)</f>
        <v>0</v>
      </c>
      <c r="W2812" s="75">
        <f>IF(H2812="USD",S2812*SolCotizacion!$J$18,S2812)</f>
        <v>70166990</v>
      </c>
      <c r="X2812" s="3">
        <f>ROUND(W2812/(1-VLOOKUP("Total porcentaje:",ResumenCotizacion!$F:$H,3,0)),2)</f>
        <v>70166990</v>
      </c>
      <c r="Y2812" s="3">
        <f t="shared" si="138"/>
        <v>0</v>
      </c>
    </row>
    <row r="2813" spans="1:25" ht="14.25" x14ac:dyDescent="0.2">
      <c r="A2813" s="18" t="str">
        <f t="shared" si="136"/>
        <v>Catalogo principalCSP ENTIDADES NO CUALIFICADASCFQ7TTC0HD42-0008_NCLF</v>
      </c>
      <c r="B2813" s="18" t="str">
        <f t="shared" si="137"/>
        <v>CFQ7TTC0HD42-0008_NCLFCSP ENTIDADES NO CUALIFICADAS</v>
      </c>
      <c r="C2813"/>
      <c r="D2813" t="s">
        <v>122</v>
      </c>
      <c r="E2813" t="s">
        <v>4887</v>
      </c>
      <c r="F2813" s="37" t="s">
        <v>3879</v>
      </c>
      <c r="G2813" s="18" t="s">
        <v>122</v>
      </c>
      <c r="H2813" s="18" t="s">
        <v>125</v>
      </c>
      <c r="I2813" s="37" t="s">
        <v>75</v>
      </c>
      <c r="J2813" t="s">
        <v>4888</v>
      </c>
      <c r="K2813" t="s">
        <v>28</v>
      </c>
      <c r="L2813" t="s">
        <v>90</v>
      </c>
      <c r="M2813" t="s">
        <v>74</v>
      </c>
      <c r="N2813" s="37" t="s">
        <v>75</v>
      </c>
      <c r="O2813" s="37" t="s">
        <v>75</v>
      </c>
      <c r="P2813" s="37" t="s">
        <v>75</v>
      </c>
      <c r="Q2813" t="s">
        <v>4887</v>
      </c>
      <c r="R2813" t="s">
        <v>76</v>
      </c>
      <c r="S2813" s="42">
        <v>37000</v>
      </c>
      <c r="T2813" s="37">
        <v>1</v>
      </c>
      <c r="U2813" s="83">
        <v>1</v>
      </c>
      <c r="V2813" s="45">
        <f>SUMIF(ResumenCotizacion!$C:$C,E2813,ResumenCotizacion!$P:$P)</f>
        <v>0</v>
      </c>
      <c r="W2813" s="75">
        <f>IF(H2813="USD",S2813*SolCotizacion!$J$18,S2813)</f>
        <v>152716390</v>
      </c>
      <c r="X2813" s="3">
        <f>ROUND(W2813/(1-VLOOKUP("Total porcentaje:",ResumenCotizacion!$F:$H,3,0)),2)</f>
        <v>152716390</v>
      </c>
      <c r="Y2813" s="3">
        <f t="shared" si="138"/>
        <v>0</v>
      </c>
    </row>
    <row r="2814" spans="1:25" ht="14.25" x14ac:dyDescent="0.2">
      <c r="A2814" s="18" t="str">
        <f t="shared" si="136"/>
        <v>Catalogo principalCSP ENTIDADES NO CUALIFICADASCFQ7TTC0HD42-0001_NCLF</v>
      </c>
      <c r="B2814" s="18" t="str">
        <f t="shared" si="137"/>
        <v>CFQ7TTC0HD42-0001_NCLFCSP ENTIDADES NO CUALIFICADAS</v>
      </c>
      <c r="C2814"/>
      <c r="D2814" t="s">
        <v>122</v>
      </c>
      <c r="E2814" t="s">
        <v>4889</v>
      </c>
      <c r="F2814" s="37" t="s">
        <v>3879</v>
      </c>
      <c r="G2814" s="18" t="s">
        <v>122</v>
      </c>
      <c r="H2814" s="18" t="s">
        <v>125</v>
      </c>
      <c r="I2814" s="37" t="s">
        <v>75</v>
      </c>
      <c r="J2814" t="s">
        <v>4890</v>
      </c>
      <c r="K2814" t="s">
        <v>28</v>
      </c>
      <c r="L2814" t="s">
        <v>90</v>
      </c>
      <c r="M2814" t="s">
        <v>74</v>
      </c>
      <c r="N2814" s="37" t="s">
        <v>75</v>
      </c>
      <c r="O2814" s="37" t="s">
        <v>75</v>
      </c>
      <c r="P2814" s="37" t="s">
        <v>75</v>
      </c>
      <c r="Q2814" t="s">
        <v>4889</v>
      </c>
      <c r="R2814" t="s">
        <v>76</v>
      </c>
      <c r="S2814" s="42">
        <v>3000</v>
      </c>
      <c r="T2814" s="37">
        <v>1</v>
      </c>
      <c r="U2814" s="83">
        <v>1</v>
      </c>
      <c r="V2814" s="45">
        <f>SUMIF(ResumenCotizacion!$C:$C,E2814,ResumenCotizacion!$P:$P)</f>
        <v>0</v>
      </c>
      <c r="W2814" s="75">
        <f>IF(H2814="USD",S2814*SolCotizacion!$J$18,S2814)</f>
        <v>12382410</v>
      </c>
      <c r="X2814" s="3">
        <f>ROUND(W2814/(1-VLOOKUP("Total porcentaje:",ResumenCotizacion!$F:$H,3,0)),2)</f>
        <v>12382410</v>
      </c>
      <c r="Y2814" s="3">
        <f t="shared" si="138"/>
        <v>0</v>
      </c>
    </row>
    <row r="2815" spans="1:25" ht="14.25" x14ac:dyDescent="0.2">
      <c r="A2815" s="18" t="str">
        <f t="shared" si="136"/>
        <v>Catalogo principalCSP ENTIDADES NO CUALIFICADASCFQ7TTC0LHT4-0001_NCLF</v>
      </c>
      <c r="B2815" s="18" t="str">
        <f t="shared" si="137"/>
        <v>CFQ7TTC0LHT4-0001_NCLFCSP ENTIDADES NO CUALIFICADAS</v>
      </c>
      <c r="C2815"/>
      <c r="D2815" t="s">
        <v>122</v>
      </c>
      <c r="E2815" t="s">
        <v>4891</v>
      </c>
      <c r="F2815" s="37" t="s">
        <v>3879</v>
      </c>
      <c r="G2815" s="18" t="s">
        <v>122</v>
      </c>
      <c r="H2815" s="18" t="s">
        <v>125</v>
      </c>
      <c r="I2815" s="37" t="s">
        <v>75</v>
      </c>
      <c r="J2815" t="s">
        <v>4892</v>
      </c>
      <c r="K2815" t="s">
        <v>28</v>
      </c>
      <c r="L2815" t="s">
        <v>90</v>
      </c>
      <c r="M2815" t="s">
        <v>74</v>
      </c>
      <c r="N2815" s="37" t="s">
        <v>75</v>
      </c>
      <c r="O2815" s="37" t="s">
        <v>75</v>
      </c>
      <c r="P2815" s="37" t="s">
        <v>75</v>
      </c>
      <c r="Q2815" t="s">
        <v>4891</v>
      </c>
      <c r="R2815" t="s">
        <v>76</v>
      </c>
      <c r="S2815" s="42">
        <v>10.6</v>
      </c>
      <c r="T2815" s="37">
        <v>1</v>
      </c>
      <c r="U2815" s="83">
        <v>1</v>
      </c>
      <c r="V2815" s="45">
        <f>SUMIF(ResumenCotizacion!$C:$C,E2815,ResumenCotizacion!$P:$P)</f>
        <v>0</v>
      </c>
      <c r="W2815" s="75">
        <f>IF(H2815="USD",S2815*SolCotizacion!$J$18,S2815)</f>
        <v>43751.182000000001</v>
      </c>
      <c r="X2815" s="3">
        <f>ROUND(W2815/(1-VLOOKUP("Total porcentaje:",ResumenCotizacion!$F:$H,3,0)),2)</f>
        <v>43751.18</v>
      </c>
      <c r="Y2815" s="3">
        <f t="shared" si="138"/>
        <v>0</v>
      </c>
    </row>
    <row r="2816" spans="1:25" ht="14.25" x14ac:dyDescent="0.2">
      <c r="A2816" s="18" t="str">
        <f t="shared" si="136"/>
        <v>Catalogo principalCSP ENTIDADES NO CUALIFICADASCFQ7TTC0LFJ1-0001_NCLF</v>
      </c>
      <c r="B2816" s="18" t="str">
        <f t="shared" si="137"/>
        <v>CFQ7TTC0LFJ1-0001_NCLFCSP ENTIDADES NO CUALIFICADAS</v>
      </c>
      <c r="C2816"/>
      <c r="D2816" t="s">
        <v>122</v>
      </c>
      <c r="E2816" t="s">
        <v>4893</v>
      </c>
      <c r="F2816" s="37" t="s">
        <v>3879</v>
      </c>
      <c r="G2816" s="18" t="s">
        <v>122</v>
      </c>
      <c r="H2816" s="18" t="s">
        <v>125</v>
      </c>
      <c r="I2816" s="37" t="s">
        <v>75</v>
      </c>
      <c r="J2816" t="s">
        <v>4894</v>
      </c>
      <c r="K2816" t="s">
        <v>28</v>
      </c>
      <c r="L2816" t="s">
        <v>90</v>
      </c>
      <c r="M2816" t="s">
        <v>74</v>
      </c>
      <c r="N2816" s="37" t="s">
        <v>75</v>
      </c>
      <c r="O2816" s="37" t="s">
        <v>75</v>
      </c>
      <c r="P2816" s="37" t="s">
        <v>75</v>
      </c>
      <c r="Q2816" t="s">
        <v>4893</v>
      </c>
      <c r="R2816" t="s">
        <v>76</v>
      </c>
      <c r="S2816" s="42">
        <v>16.400000000000002</v>
      </c>
      <c r="T2816" s="37">
        <v>1</v>
      </c>
      <c r="U2816" s="83">
        <v>1</v>
      </c>
      <c r="V2816" s="45">
        <f>SUMIF(ResumenCotizacion!$C:$C,E2816,ResumenCotizacion!$P:$P)</f>
        <v>0</v>
      </c>
      <c r="W2816" s="75">
        <f>IF(H2816="USD",S2816*SolCotizacion!$J$18,S2816)</f>
        <v>67690.508000000016</v>
      </c>
      <c r="X2816" s="3">
        <f>ROUND(W2816/(1-VLOOKUP("Total porcentaje:",ResumenCotizacion!$F:$H,3,0)),2)</f>
        <v>67690.509999999995</v>
      </c>
      <c r="Y2816" s="3">
        <f t="shared" si="138"/>
        <v>0</v>
      </c>
    </row>
    <row r="2817" spans="1:25" ht="14.25" x14ac:dyDescent="0.2">
      <c r="A2817" s="18" t="str">
        <f t="shared" si="136"/>
        <v>Catalogo principalCSP ENTIDADES NO CUALIFICADASCFQ7TTC0LH16-0001_NCLF</v>
      </c>
      <c r="B2817" s="18" t="str">
        <f t="shared" si="137"/>
        <v>CFQ7TTC0LH16-0001_NCLFCSP ENTIDADES NO CUALIFICADAS</v>
      </c>
      <c r="C2817"/>
      <c r="D2817" t="s">
        <v>122</v>
      </c>
      <c r="E2817" t="s">
        <v>4895</v>
      </c>
      <c r="F2817" s="37" t="s">
        <v>3879</v>
      </c>
      <c r="G2817" s="18" t="s">
        <v>122</v>
      </c>
      <c r="H2817" s="18" t="s">
        <v>125</v>
      </c>
      <c r="I2817" s="37" t="s">
        <v>75</v>
      </c>
      <c r="J2817" t="s">
        <v>4896</v>
      </c>
      <c r="K2817" t="s">
        <v>28</v>
      </c>
      <c r="L2817" t="s">
        <v>90</v>
      </c>
      <c r="M2817" t="s">
        <v>74</v>
      </c>
      <c r="N2817" s="37" t="s">
        <v>75</v>
      </c>
      <c r="O2817" s="37" t="s">
        <v>75</v>
      </c>
      <c r="P2817" s="37" t="s">
        <v>75</v>
      </c>
      <c r="Q2817" t="s">
        <v>4895</v>
      </c>
      <c r="R2817" t="s">
        <v>76</v>
      </c>
      <c r="S2817" s="42">
        <v>4</v>
      </c>
      <c r="T2817" s="37">
        <v>1</v>
      </c>
      <c r="U2817" s="83">
        <v>1</v>
      </c>
      <c r="V2817" s="45">
        <f>SUMIF(ResumenCotizacion!$C:$C,E2817,ResumenCotizacion!$P:$P)</f>
        <v>0</v>
      </c>
      <c r="W2817" s="75">
        <f>IF(H2817="USD",S2817*SolCotizacion!$J$18,S2817)</f>
        <v>16509.88</v>
      </c>
      <c r="X2817" s="3">
        <f>ROUND(W2817/(1-VLOOKUP("Total porcentaje:",ResumenCotizacion!$F:$H,3,0)),2)</f>
        <v>16509.88</v>
      </c>
      <c r="Y2817" s="3">
        <f t="shared" si="138"/>
        <v>0</v>
      </c>
    </row>
    <row r="2818" spans="1:25" ht="14.25" x14ac:dyDescent="0.2">
      <c r="A2818" s="18" t="str">
        <f t="shared" ref="A2818:A2881" si="139">D2818&amp;F2818&amp;E2818</f>
        <v>Catalogo principalCSP ENTIDADES NO CUALIFICADASCFQ7TTC0LH1P-0001_NCLF</v>
      </c>
      <c r="B2818" s="18" t="str">
        <f t="shared" ref="B2818:B2881" si="140">E2818&amp;F2818</f>
        <v>CFQ7TTC0LH1P-0001_NCLFCSP ENTIDADES NO CUALIFICADAS</v>
      </c>
      <c r="C2818"/>
      <c r="D2818" t="s">
        <v>122</v>
      </c>
      <c r="E2818" t="s">
        <v>4897</v>
      </c>
      <c r="F2818" s="37" t="s">
        <v>3879</v>
      </c>
      <c r="G2818" s="18" t="s">
        <v>122</v>
      </c>
      <c r="H2818" s="18" t="s">
        <v>125</v>
      </c>
      <c r="I2818" s="37" t="s">
        <v>75</v>
      </c>
      <c r="J2818" t="s">
        <v>4898</v>
      </c>
      <c r="K2818" t="s">
        <v>28</v>
      </c>
      <c r="L2818" t="s">
        <v>90</v>
      </c>
      <c r="M2818" t="s">
        <v>74</v>
      </c>
      <c r="N2818" s="37" t="s">
        <v>75</v>
      </c>
      <c r="O2818" s="37" t="s">
        <v>75</v>
      </c>
      <c r="P2818" s="37" t="s">
        <v>75</v>
      </c>
      <c r="Q2818" t="s">
        <v>4897</v>
      </c>
      <c r="R2818" t="s">
        <v>76</v>
      </c>
      <c r="S2818" s="42">
        <v>8</v>
      </c>
      <c r="T2818" s="37">
        <v>1</v>
      </c>
      <c r="U2818" s="83">
        <v>1</v>
      </c>
      <c r="V2818" s="45">
        <f>SUMIF(ResumenCotizacion!$C:$C,E2818,ResumenCotizacion!$P:$P)</f>
        <v>0</v>
      </c>
      <c r="W2818" s="75">
        <f>IF(H2818="USD",S2818*SolCotizacion!$J$18,S2818)</f>
        <v>33019.760000000002</v>
      </c>
      <c r="X2818" s="3">
        <f>ROUND(W2818/(1-VLOOKUP("Total porcentaje:",ResumenCotizacion!$F:$H,3,0)),2)</f>
        <v>33019.760000000002</v>
      </c>
      <c r="Y2818" s="3">
        <f t="shared" si="138"/>
        <v>0</v>
      </c>
    </row>
    <row r="2819" spans="1:25" ht="14.25" x14ac:dyDescent="0.2">
      <c r="A2819" s="18" t="str">
        <f t="shared" si="139"/>
        <v>Catalogo principalCSP ENTIDADES NO CUALIFICADASCFQ7TTC0LH0J-0001_NCLF</v>
      </c>
      <c r="B2819" s="18" t="str">
        <f t="shared" si="140"/>
        <v>CFQ7TTC0LH0J-0001_NCLFCSP ENTIDADES NO CUALIFICADAS</v>
      </c>
      <c r="C2819"/>
      <c r="D2819" t="s">
        <v>122</v>
      </c>
      <c r="E2819" t="s">
        <v>4899</v>
      </c>
      <c r="F2819" s="37" t="s">
        <v>3879</v>
      </c>
      <c r="G2819" s="18" t="s">
        <v>122</v>
      </c>
      <c r="H2819" s="18" t="s">
        <v>125</v>
      </c>
      <c r="I2819" s="37" t="s">
        <v>75</v>
      </c>
      <c r="J2819" t="s">
        <v>4900</v>
      </c>
      <c r="K2819" t="s">
        <v>28</v>
      </c>
      <c r="L2819" t="s">
        <v>90</v>
      </c>
      <c r="M2819" t="s">
        <v>74</v>
      </c>
      <c r="N2819" s="37" t="s">
        <v>75</v>
      </c>
      <c r="O2819" s="37" t="s">
        <v>75</v>
      </c>
      <c r="P2819" s="37" t="s">
        <v>75</v>
      </c>
      <c r="Q2819" t="s">
        <v>4899</v>
      </c>
      <c r="R2819" t="s">
        <v>76</v>
      </c>
      <c r="S2819" s="42">
        <v>3</v>
      </c>
      <c r="T2819" s="37">
        <v>1</v>
      </c>
      <c r="U2819" s="83">
        <v>1</v>
      </c>
      <c r="V2819" s="45">
        <f>SUMIF(ResumenCotizacion!$C:$C,E2819,ResumenCotizacion!$P:$P)</f>
        <v>0</v>
      </c>
      <c r="W2819" s="75">
        <f>IF(H2819="USD",S2819*SolCotizacion!$J$18,S2819)</f>
        <v>12382.41</v>
      </c>
      <c r="X2819" s="3">
        <f>ROUND(W2819/(1-VLOOKUP("Total porcentaje:",ResumenCotizacion!$F:$H,3,0)),2)</f>
        <v>12382.41</v>
      </c>
      <c r="Y2819" s="3">
        <f t="shared" ref="Y2819:Y2882" si="141">V2819*X2819</f>
        <v>0</v>
      </c>
    </row>
    <row r="2820" spans="1:25" ht="14.25" x14ac:dyDescent="0.2">
      <c r="A2820" s="18" t="str">
        <f t="shared" si="139"/>
        <v>Catalogo principalCSP ENTIDADES NO CUALIFICADASCFQ7TTC0LHQ5-0001_NCLF</v>
      </c>
      <c r="B2820" s="18" t="str">
        <f t="shared" si="140"/>
        <v>CFQ7TTC0LHQ5-0001_NCLFCSP ENTIDADES NO CUALIFICADAS</v>
      </c>
      <c r="C2820"/>
      <c r="D2820" t="s">
        <v>122</v>
      </c>
      <c r="E2820" t="s">
        <v>4901</v>
      </c>
      <c r="F2820" s="37" t="s">
        <v>3879</v>
      </c>
      <c r="G2820" s="18" t="s">
        <v>122</v>
      </c>
      <c r="H2820" s="18" t="s">
        <v>125</v>
      </c>
      <c r="I2820" s="37" t="s">
        <v>75</v>
      </c>
      <c r="J2820" t="s">
        <v>4902</v>
      </c>
      <c r="K2820" t="s">
        <v>28</v>
      </c>
      <c r="L2820" t="s">
        <v>90</v>
      </c>
      <c r="M2820" t="s">
        <v>74</v>
      </c>
      <c r="N2820" s="37" t="s">
        <v>75</v>
      </c>
      <c r="O2820" s="37" t="s">
        <v>75</v>
      </c>
      <c r="P2820" s="37" t="s">
        <v>75</v>
      </c>
      <c r="Q2820" t="s">
        <v>4901</v>
      </c>
      <c r="R2820" t="s">
        <v>76</v>
      </c>
      <c r="S2820" s="42">
        <v>3</v>
      </c>
      <c r="T2820" s="37">
        <v>1</v>
      </c>
      <c r="U2820" s="83">
        <v>1</v>
      </c>
      <c r="V2820" s="45">
        <f>SUMIF(ResumenCotizacion!$C:$C,E2820,ResumenCotizacion!$P:$P)</f>
        <v>0</v>
      </c>
      <c r="W2820" s="75">
        <f>IF(H2820="USD",S2820*SolCotizacion!$J$18,S2820)</f>
        <v>12382.41</v>
      </c>
      <c r="X2820" s="3">
        <f>ROUND(W2820/(1-VLOOKUP("Total porcentaje:",ResumenCotizacion!$F:$H,3,0)),2)</f>
        <v>12382.41</v>
      </c>
      <c r="Y2820" s="3">
        <f t="shared" si="141"/>
        <v>0</v>
      </c>
    </row>
    <row r="2821" spans="1:25" ht="14.25" x14ac:dyDescent="0.2">
      <c r="A2821" s="18" t="str">
        <f t="shared" si="139"/>
        <v>Catalogo principalCSP ENTIDADES NO CUALIFICADASCFQ7TTC0LH0L-0001_NCLF</v>
      </c>
      <c r="B2821" s="18" t="str">
        <f t="shared" si="140"/>
        <v>CFQ7TTC0LH0L-0001_NCLFCSP ENTIDADES NO CUALIFICADAS</v>
      </c>
      <c r="C2821"/>
      <c r="D2821" t="s">
        <v>122</v>
      </c>
      <c r="E2821" t="s">
        <v>4903</v>
      </c>
      <c r="F2821" s="37" t="s">
        <v>3879</v>
      </c>
      <c r="G2821" s="18" t="s">
        <v>122</v>
      </c>
      <c r="H2821" s="18" t="s">
        <v>125</v>
      </c>
      <c r="I2821" s="37" t="s">
        <v>75</v>
      </c>
      <c r="J2821" t="s">
        <v>4904</v>
      </c>
      <c r="K2821" t="s">
        <v>28</v>
      </c>
      <c r="L2821" t="s">
        <v>90</v>
      </c>
      <c r="M2821" t="s">
        <v>74</v>
      </c>
      <c r="N2821" s="37" t="s">
        <v>75</v>
      </c>
      <c r="O2821" s="37" t="s">
        <v>75</v>
      </c>
      <c r="P2821" s="37" t="s">
        <v>75</v>
      </c>
      <c r="Q2821" t="s">
        <v>4903</v>
      </c>
      <c r="R2821" t="s">
        <v>76</v>
      </c>
      <c r="S2821" s="42">
        <v>2</v>
      </c>
      <c r="T2821" s="37">
        <v>1</v>
      </c>
      <c r="U2821" s="83">
        <v>1</v>
      </c>
      <c r="V2821" s="45">
        <f>SUMIF(ResumenCotizacion!$C:$C,E2821,ResumenCotizacion!$P:$P)</f>
        <v>0</v>
      </c>
      <c r="W2821" s="75">
        <f>IF(H2821="USD",S2821*SolCotizacion!$J$18,S2821)</f>
        <v>8254.94</v>
      </c>
      <c r="X2821" s="3">
        <f>ROUND(W2821/(1-VLOOKUP("Total porcentaje:",ResumenCotizacion!$F:$H,3,0)),2)</f>
        <v>8254.94</v>
      </c>
      <c r="Y2821" s="3">
        <f t="shared" si="141"/>
        <v>0</v>
      </c>
    </row>
    <row r="2822" spans="1:25" ht="14.25" x14ac:dyDescent="0.2">
      <c r="A2822" s="18" t="str">
        <f t="shared" si="139"/>
        <v>Catalogo principalCSP ENTIDADES NO CUALIFICADASCFQ7TTC0LGZM-0001_NCLF</v>
      </c>
      <c r="B2822" s="18" t="str">
        <f t="shared" si="140"/>
        <v>CFQ7TTC0LGZM-0001_NCLFCSP ENTIDADES NO CUALIFICADAS</v>
      </c>
      <c r="C2822"/>
      <c r="D2822" t="s">
        <v>122</v>
      </c>
      <c r="E2822" t="s">
        <v>4905</v>
      </c>
      <c r="F2822" s="37" t="s">
        <v>3879</v>
      </c>
      <c r="G2822" s="18" t="s">
        <v>122</v>
      </c>
      <c r="H2822" s="18" t="s">
        <v>125</v>
      </c>
      <c r="I2822" s="37" t="s">
        <v>75</v>
      </c>
      <c r="J2822" t="s">
        <v>4906</v>
      </c>
      <c r="K2822" t="s">
        <v>28</v>
      </c>
      <c r="L2822" t="s">
        <v>90</v>
      </c>
      <c r="M2822" t="s">
        <v>74</v>
      </c>
      <c r="N2822" s="37" t="s">
        <v>75</v>
      </c>
      <c r="O2822" s="37" t="s">
        <v>75</v>
      </c>
      <c r="P2822" s="37" t="s">
        <v>75</v>
      </c>
      <c r="Q2822" t="s">
        <v>4905</v>
      </c>
      <c r="R2822" t="s">
        <v>76</v>
      </c>
      <c r="S2822" s="42">
        <v>1</v>
      </c>
      <c r="T2822" s="37">
        <v>1</v>
      </c>
      <c r="U2822" s="83">
        <v>1</v>
      </c>
      <c r="V2822" s="45">
        <f>SUMIF(ResumenCotizacion!$C:$C,E2822,ResumenCotizacion!$P:$P)</f>
        <v>0</v>
      </c>
      <c r="W2822" s="75">
        <f>IF(H2822="USD",S2822*SolCotizacion!$J$18,S2822)</f>
        <v>4127.47</v>
      </c>
      <c r="X2822" s="3">
        <f>ROUND(W2822/(1-VLOOKUP("Total porcentaje:",ResumenCotizacion!$F:$H,3,0)),2)</f>
        <v>4127.47</v>
      </c>
      <c r="Y2822" s="3">
        <f t="shared" si="141"/>
        <v>0</v>
      </c>
    </row>
    <row r="2823" spans="1:25" ht="14.25" x14ac:dyDescent="0.2">
      <c r="A2823" s="18" t="str">
        <f t="shared" si="139"/>
        <v>Catalogo principalCSP ENTIDADES NO CUALIFICADASCFQ7TTC0HDJX-0001_NCLF</v>
      </c>
      <c r="B2823" s="18" t="str">
        <f t="shared" si="140"/>
        <v>CFQ7TTC0HDJX-0001_NCLFCSP ENTIDADES NO CUALIFICADAS</v>
      </c>
      <c r="C2823"/>
      <c r="D2823" t="s">
        <v>122</v>
      </c>
      <c r="E2823" t="s">
        <v>4907</v>
      </c>
      <c r="F2823" s="37" t="s">
        <v>3879</v>
      </c>
      <c r="G2823" s="18" t="s">
        <v>122</v>
      </c>
      <c r="H2823" s="18" t="s">
        <v>125</v>
      </c>
      <c r="I2823" s="37" t="s">
        <v>75</v>
      </c>
      <c r="J2823" t="s">
        <v>4908</v>
      </c>
      <c r="K2823" t="s">
        <v>28</v>
      </c>
      <c r="L2823" t="s">
        <v>90</v>
      </c>
      <c r="M2823" t="s">
        <v>74</v>
      </c>
      <c r="N2823" s="37" t="s">
        <v>75</v>
      </c>
      <c r="O2823" s="37" t="s">
        <v>75</v>
      </c>
      <c r="P2823" s="37" t="s">
        <v>75</v>
      </c>
      <c r="Q2823" t="s">
        <v>4907</v>
      </c>
      <c r="R2823" t="s">
        <v>76</v>
      </c>
      <c r="S2823" s="42">
        <v>1000</v>
      </c>
      <c r="T2823" s="37">
        <v>1</v>
      </c>
      <c r="U2823" s="83">
        <v>1</v>
      </c>
      <c r="V2823" s="45">
        <f>SUMIF(ResumenCotizacion!$C:$C,E2823,ResumenCotizacion!$P:$P)</f>
        <v>0</v>
      </c>
      <c r="W2823" s="75">
        <f>IF(H2823="USD",S2823*SolCotizacion!$J$18,S2823)</f>
        <v>4127470.0000000005</v>
      </c>
      <c r="X2823" s="3">
        <f>ROUND(W2823/(1-VLOOKUP("Total porcentaje:",ResumenCotizacion!$F:$H,3,0)),2)</f>
        <v>4127470</v>
      </c>
      <c r="Y2823" s="3">
        <f t="shared" si="141"/>
        <v>0</v>
      </c>
    </row>
    <row r="2824" spans="1:25" ht="14.25" x14ac:dyDescent="0.2">
      <c r="A2824" s="18" t="str">
        <f t="shared" si="139"/>
        <v>Catalogo principalCSP ENTIDADES NO CUALIFICADASCFQ7TTC0HD4F-0002_NCLF</v>
      </c>
      <c r="B2824" s="18" t="str">
        <f t="shared" si="140"/>
        <v>CFQ7TTC0HD4F-0002_NCLFCSP ENTIDADES NO CUALIFICADAS</v>
      </c>
      <c r="C2824"/>
      <c r="D2824" t="s">
        <v>122</v>
      </c>
      <c r="E2824" t="s">
        <v>4909</v>
      </c>
      <c r="F2824" s="37" t="s">
        <v>3879</v>
      </c>
      <c r="G2824" s="18" t="s">
        <v>122</v>
      </c>
      <c r="H2824" s="18" t="s">
        <v>125</v>
      </c>
      <c r="I2824" s="37" t="s">
        <v>75</v>
      </c>
      <c r="J2824" t="s">
        <v>4910</v>
      </c>
      <c r="K2824" t="s">
        <v>28</v>
      </c>
      <c r="L2824" t="s">
        <v>90</v>
      </c>
      <c r="M2824" t="s">
        <v>74</v>
      </c>
      <c r="N2824" s="37" t="s">
        <v>75</v>
      </c>
      <c r="O2824" s="37" t="s">
        <v>75</v>
      </c>
      <c r="P2824" s="37" t="s">
        <v>75</v>
      </c>
      <c r="Q2824" t="s">
        <v>4909</v>
      </c>
      <c r="R2824" t="s">
        <v>76</v>
      </c>
      <c r="S2824" s="42">
        <v>250</v>
      </c>
      <c r="T2824" s="37">
        <v>1</v>
      </c>
      <c r="U2824" s="83">
        <v>1</v>
      </c>
      <c r="V2824" s="45">
        <f>SUMIF(ResumenCotizacion!$C:$C,E2824,ResumenCotizacion!$P:$P)</f>
        <v>0</v>
      </c>
      <c r="W2824" s="75">
        <f>IF(H2824="USD",S2824*SolCotizacion!$J$18,S2824)</f>
        <v>1031867.5000000001</v>
      </c>
      <c r="X2824" s="3">
        <f>ROUND(W2824/(1-VLOOKUP("Total porcentaje:",ResumenCotizacion!$F:$H,3,0)),2)</f>
        <v>1031867.5</v>
      </c>
      <c r="Y2824" s="3">
        <f t="shared" si="141"/>
        <v>0</v>
      </c>
    </row>
    <row r="2825" spans="1:25" ht="14.25" x14ac:dyDescent="0.2">
      <c r="A2825" s="18" t="str">
        <f t="shared" si="139"/>
        <v>Catalogo principalCSP ENTIDADES NO CUALIFICADASCFQ7TTC0HD4F-0001_NCLF</v>
      </c>
      <c r="B2825" s="18" t="str">
        <f t="shared" si="140"/>
        <v>CFQ7TTC0HD4F-0001_NCLFCSP ENTIDADES NO CUALIFICADAS</v>
      </c>
      <c r="C2825"/>
      <c r="D2825" t="s">
        <v>122</v>
      </c>
      <c r="E2825" t="s">
        <v>4911</v>
      </c>
      <c r="F2825" s="37" t="s">
        <v>3879</v>
      </c>
      <c r="G2825" s="18" t="s">
        <v>122</v>
      </c>
      <c r="H2825" s="18" t="s">
        <v>125</v>
      </c>
      <c r="I2825" s="37" t="s">
        <v>75</v>
      </c>
      <c r="J2825" t="s">
        <v>4912</v>
      </c>
      <c r="K2825" t="s">
        <v>28</v>
      </c>
      <c r="L2825" t="s">
        <v>90</v>
      </c>
      <c r="M2825" t="s">
        <v>74</v>
      </c>
      <c r="N2825" s="37" t="s">
        <v>75</v>
      </c>
      <c r="O2825" s="37" t="s">
        <v>75</v>
      </c>
      <c r="P2825" s="37" t="s">
        <v>75</v>
      </c>
      <c r="Q2825" t="s">
        <v>4911</v>
      </c>
      <c r="R2825" t="s">
        <v>76</v>
      </c>
      <c r="S2825" s="42">
        <v>1500</v>
      </c>
      <c r="T2825" s="37">
        <v>1</v>
      </c>
      <c r="U2825" s="83">
        <v>1</v>
      </c>
      <c r="V2825" s="45">
        <f>SUMIF(ResumenCotizacion!$C:$C,E2825,ResumenCotizacion!$P:$P)</f>
        <v>0</v>
      </c>
      <c r="W2825" s="75">
        <f>IF(H2825="USD",S2825*SolCotizacion!$J$18,S2825)</f>
        <v>6191205</v>
      </c>
      <c r="X2825" s="3">
        <f>ROUND(W2825/(1-VLOOKUP("Total porcentaje:",ResumenCotizacion!$F:$H,3,0)),2)</f>
        <v>6191205</v>
      </c>
      <c r="Y2825" s="3">
        <f t="shared" si="141"/>
        <v>0</v>
      </c>
    </row>
    <row r="2826" spans="1:25" ht="14.25" x14ac:dyDescent="0.2">
      <c r="A2826" s="18" t="str">
        <f t="shared" si="139"/>
        <v>Catalogo principalCSP ENTIDADES NO CUALIFICADASCFQ7TTC0LH1G-0001_NCLF</v>
      </c>
      <c r="B2826" s="18" t="str">
        <f t="shared" si="140"/>
        <v>CFQ7TTC0LH1G-0001_NCLFCSP ENTIDADES NO CUALIFICADAS</v>
      </c>
      <c r="C2826"/>
      <c r="D2826" t="s">
        <v>122</v>
      </c>
      <c r="E2826" t="s">
        <v>4913</v>
      </c>
      <c r="F2826" s="37" t="s">
        <v>3879</v>
      </c>
      <c r="G2826" s="18" t="s">
        <v>122</v>
      </c>
      <c r="H2826" s="18" t="s">
        <v>125</v>
      </c>
      <c r="I2826" s="37" t="s">
        <v>75</v>
      </c>
      <c r="J2826" t="s">
        <v>4914</v>
      </c>
      <c r="K2826" t="s">
        <v>28</v>
      </c>
      <c r="L2826" t="s">
        <v>90</v>
      </c>
      <c r="M2826" t="s">
        <v>74</v>
      </c>
      <c r="N2826" s="37" t="s">
        <v>75</v>
      </c>
      <c r="O2826" s="37" t="s">
        <v>75</v>
      </c>
      <c r="P2826" s="37" t="s">
        <v>75</v>
      </c>
      <c r="Q2826" t="s">
        <v>4913</v>
      </c>
      <c r="R2826" t="s">
        <v>76</v>
      </c>
      <c r="S2826" s="42">
        <v>8.2999999999999989</v>
      </c>
      <c r="T2826" s="37">
        <v>1</v>
      </c>
      <c r="U2826" s="83">
        <v>1</v>
      </c>
      <c r="V2826" s="45">
        <f>SUMIF(ResumenCotizacion!$C:$C,E2826,ResumenCotizacion!$P:$P)</f>
        <v>0</v>
      </c>
      <c r="W2826" s="75">
        <f>IF(H2826="USD",S2826*SolCotizacion!$J$18,S2826)</f>
        <v>34258.000999999997</v>
      </c>
      <c r="X2826" s="3">
        <f>ROUND(W2826/(1-VLOOKUP("Total porcentaje:",ResumenCotizacion!$F:$H,3,0)),2)</f>
        <v>34258</v>
      </c>
      <c r="Y2826" s="3">
        <f t="shared" si="141"/>
        <v>0</v>
      </c>
    </row>
    <row r="2827" spans="1:25" ht="14.25" x14ac:dyDescent="0.2">
      <c r="A2827" s="18" t="str">
        <f t="shared" si="139"/>
        <v>Catalogo principalCSP ENTIDADES NO CUALIFICADASCFQ7TTC0LGZT-0001_NCLF</v>
      </c>
      <c r="B2827" s="18" t="str">
        <f t="shared" si="140"/>
        <v>CFQ7TTC0LGZT-0001_NCLFCSP ENTIDADES NO CUALIFICADAS</v>
      </c>
      <c r="C2827"/>
      <c r="D2827" t="s">
        <v>122</v>
      </c>
      <c r="E2827" t="s">
        <v>4915</v>
      </c>
      <c r="F2827" s="37" t="s">
        <v>3879</v>
      </c>
      <c r="G2827" s="18" t="s">
        <v>122</v>
      </c>
      <c r="H2827" s="18" t="s">
        <v>125</v>
      </c>
      <c r="I2827" s="37" t="s">
        <v>75</v>
      </c>
      <c r="J2827" t="s">
        <v>4916</v>
      </c>
      <c r="K2827" t="s">
        <v>28</v>
      </c>
      <c r="L2827" t="s">
        <v>90</v>
      </c>
      <c r="M2827" t="s">
        <v>74</v>
      </c>
      <c r="N2827" s="37" t="s">
        <v>75</v>
      </c>
      <c r="O2827" s="37" t="s">
        <v>75</v>
      </c>
      <c r="P2827" s="37" t="s">
        <v>75</v>
      </c>
      <c r="Q2827" t="s">
        <v>4915</v>
      </c>
      <c r="R2827" t="s">
        <v>76</v>
      </c>
      <c r="S2827" s="42">
        <v>12</v>
      </c>
      <c r="T2827" s="37">
        <v>1</v>
      </c>
      <c r="U2827" s="83">
        <v>1</v>
      </c>
      <c r="V2827" s="45">
        <f>SUMIF(ResumenCotizacion!$C:$C,E2827,ResumenCotizacion!$P:$P)</f>
        <v>0</v>
      </c>
      <c r="W2827" s="75">
        <f>IF(H2827="USD",S2827*SolCotizacion!$J$18,S2827)</f>
        <v>49529.64</v>
      </c>
      <c r="X2827" s="3">
        <f>ROUND(W2827/(1-VLOOKUP("Total porcentaje:",ResumenCotizacion!$F:$H,3,0)),2)</f>
        <v>49529.64</v>
      </c>
      <c r="Y2827" s="3">
        <f t="shared" si="141"/>
        <v>0</v>
      </c>
    </row>
    <row r="2828" spans="1:25" ht="14.25" x14ac:dyDescent="0.2">
      <c r="A2828" s="18" t="str">
        <f t="shared" si="139"/>
        <v>Catalogo principalCSP ENTIDADES NO CUALIFICADASCFQ7TTC0LHSL-0008_NCLF</v>
      </c>
      <c r="B2828" s="18" t="str">
        <f t="shared" si="140"/>
        <v>CFQ7TTC0LHSL-0008_NCLFCSP ENTIDADES NO CUALIFICADAS</v>
      </c>
      <c r="C2828"/>
      <c r="D2828" t="s">
        <v>122</v>
      </c>
      <c r="E2828" t="s">
        <v>4917</v>
      </c>
      <c r="F2828" s="37" t="s">
        <v>3879</v>
      </c>
      <c r="G2828" s="18" t="s">
        <v>122</v>
      </c>
      <c r="H2828" s="18" t="s">
        <v>125</v>
      </c>
      <c r="I2828" s="37" t="s">
        <v>75</v>
      </c>
      <c r="J2828" t="s">
        <v>4918</v>
      </c>
      <c r="K2828" t="s">
        <v>28</v>
      </c>
      <c r="L2828" t="s">
        <v>90</v>
      </c>
      <c r="M2828" t="s">
        <v>74</v>
      </c>
      <c r="N2828" s="37" t="s">
        <v>75</v>
      </c>
      <c r="O2828" s="37" t="s">
        <v>75</v>
      </c>
      <c r="P2828" s="37" t="s">
        <v>75</v>
      </c>
      <c r="Q2828" t="s">
        <v>4917</v>
      </c>
      <c r="R2828" t="s">
        <v>76</v>
      </c>
      <c r="S2828" s="42">
        <v>0</v>
      </c>
      <c r="T2828" s="37">
        <v>1</v>
      </c>
      <c r="U2828" s="83">
        <v>1</v>
      </c>
      <c r="V2828" s="45">
        <f>SUMIF(ResumenCotizacion!$C:$C,E2828,ResumenCotizacion!$P:$P)</f>
        <v>0</v>
      </c>
      <c r="W2828" s="75">
        <f>IF(H2828="USD",S2828*SolCotizacion!$J$18,S2828)</f>
        <v>0</v>
      </c>
      <c r="X2828" s="3">
        <f>ROUND(W2828/(1-VLOOKUP("Total porcentaje:",ResumenCotizacion!$F:$H,3,0)),2)</f>
        <v>0</v>
      </c>
      <c r="Y2828" s="3">
        <f t="shared" si="141"/>
        <v>0</v>
      </c>
    </row>
    <row r="2829" spans="1:25" ht="14.25" x14ac:dyDescent="0.2">
      <c r="A2829" s="18" t="str">
        <f t="shared" si="139"/>
        <v>Catalogo principalCSP ENTIDADES NO CUALIFICADASCFQ7TTC0LHSL-0002_NCLF</v>
      </c>
      <c r="B2829" s="18" t="str">
        <f t="shared" si="140"/>
        <v>CFQ7TTC0LHSL-0002_NCLFCSP ENTIDADES NO CUALIFICADAS</v>
      </c>
      <c r="C2829"/>
      <c r="D2829" t="s">
        <v>122</v>
      </c>
      <c r="E2829" t="s">
        <v>4919</v>
      </c>
      <c r="F2829" s="37" t="s">
        <v>3879</v>
      </c>
      <c r="G2829" s="18" t="s">
        <v>122</v>
      </c>
      <c r="H2829" s="18" t="s">
        <v>125</v>
      </c>
      <c r="I2829" s="37" t="s">
        <v>75</v>
      </c>
      <c r="J2829" t="s">
        <v>4920</v>
      </c>
      <c r="K2829" t="s">
        <v>28</v>
      </c>
      <c r="L2829" t="s">
        <v>90</v>
      </c>
      <c r="M2829" t="s">
        <v>74</v>
      </c>
      <c r="N2829" s="37" t="s">
        <v>75</v>
      </c>
      <c r="O2829" s="37" t="s">
        <v>75</v>
      </c>
      <c r="P2829" s="37" t="s">
        <v>75</v>
      </c>
      <c r="Q2829" t="s">
        <v>4919</v>
      </c>
      <c r="R2829" t="s">
        <v>76</v>
      </c>
      <c r="S2829" s="42">
        <v>4</v>
      </c>
      <c r="T2829" s="37">
        <v>1</v>
      </c>
      <c r="U2829" s="83">
        <v>1</v>
      </c>
      <c r="V2829" s="45">
        <f>SUMIF(ResumenCotizacion!$C:$C,E2829,ResumenCotizacion!$P:$P)</f>
        <v>0</v>
      </c>
      <c r="W2829" s="75">
        <f>IF(H2829="USD",S2829*SolCotizacion!$J$18,S2829)</f>
        <v>16509.88</v>
      </c>
      <c r="X2829" s="3">
        <f>ROUND(W2829/(1-VLOOKUP("Total porcentaje:",ResumenCotizacion!$F:$H,3,0)),2)</f>
        <v>16509.88</v>
      </c>
      <c r="Y2829" s="3">
        <f t="shared" si="141"/>
        <v>0</v>
      </c>
    </row>
    <row r="2830" spans="1:25" ht="14.25" x14ac:dyDescent="0.2">
      <c r="A2830" s="18" t="str">
        <f t="shared" si="139"/>
        <v>Catalogo principalCSP ENTIDADES NO CUALIFICADASCFQ7TTC0LHSL-0001_NCLF</v>
      </c>
      <c r="B2830" s="18" t="str">
        <f t="shared" si="140"/>
        <v>CFQ7TTC0LHSL-0001_NCLFCSP ENTIDADES NO CUALIFICADAS</v>
      </c>
      <c r="C2830"/>
      <c r="D2830" t="s">
        <v>122</v>
      </c>
      <c r="E2830" t="s">
        <v>4921</v>
      </c>
      <c r="F2830" s="37" t="s">
        <v>3879</v>
      </c>
      <c r="G2830" s="18" t="s">
        <v>122</v>
      </c>
      <c r="H2830" s="18" t="s">
        <v>125</v>
      </c>
      <c r="I2830" s="37" t="s">
        <v>75</v>
      </c>
      <c r="J2830" t="s">
        <v>4922</v>
      </c>
      <c r="K2830" t="s">
        <v>28</v>
      </c>
      <c r="L2830" t="s">
        <v>90</v>
      </c>
      <c r="M2830" t="s">
        <v>74</v>
      </c>
      <c r="N2830" s="37" t="s">
        <v>75</v>
      </c>
      <c r="O2830" s="37" t="s">
        <v>75</v>
      </c>
      <c r="P2830" s="37" t="s">
        <v>75</v>
      </c>
      <c r="Q2830" t="s">
        <v>4921</v>
      </c>
      <c r="R2830" t="s">
        <v>76</v>
      </c>
      <c r="S2830" s="42">
        <v>2.5</v>
      </c>
      <c r="T2830" s="37">
        <v>1</v>
      </c>
      <c r="U2830" s="83">
        <v>1</v>
      </c>
      <c r="V2830" s="45">
        <f>SUMIF(ResumenCotizacion!$C:$C,E2830,ResumenCotizacion!$P:$P)</f>
        <v>0</v>
      </c>
      <c r="W2830" s="75">
        <f>IF(H2830="USD",S2830*SolCotizacion!$J$18,S2830)</f>
        <v>10318.675000000001</v>
      </c>
      <c r="X2830" s="3">
        <f>ROUND(W2830/(1-VLOOKUP("Total porcentaje:",ResumenCotizacion!$F:$H,3,0)),2)</f>
        <v>10318.68</v>
      </c>
      <c r="Y2830" s="3">
        <f t="shared" si="141"/>
        <v>0</v>
      </c>
    </row>
    <row r="2831" spans="1:25" ht="14.25" x14ac:dyDescent="0.2">
      <c r="A2831" s="18" t="str">
        <f t="shared" si="139"/>
        <v>Catalogo principalCSP ENTIDADES NO CUALIFICADASCFQ7TTC0LH18-0001_NCLF</v>
      </c>
      <c r="B2831" s="18" t="str">
        <f t="shared" si="140"/>
        <v>CFQ7TTC0LH18-0001_NCLFCSP ENTIDADES NO CUALIFICADAS</v>
      </c>
      <c r="C2831"/>
      <c r="D2831" t="s">
        <v>122</v>
      </c>
      <c r="E2831" t="s">
        <v>4923</v>
      </c>
      <c r="F2831" s="37" t="s">
        <v>3879</v>
      </c>
      <c r="G2831" s="18" t="s">
        <v>122</v>
      </c>
      <c r="H2831" s="18" t="s">
        <v>125</v>
      </c>
      <c r="I2831" s="37" t="s">
        <v>75</v>
      </c>
      <c r="J2831" t="s">
        <v>4924</v>
      </c>
      <c r="K2831" t="s">
        <v>28</v>
      </c>
      <c r="L2831" t="s">
        <v>90</v>
      </c>
      <c r="M2831" t="s">
        <v>74</v>
      </c>
      <c r="N2831" s="37" t="s">
        <v>75</v>
      </c>
      <c r="O2831" s="37" t="s">
        <v>75</v>
      </c>
      <c r="P2831" s="37" t="s">
        <v>75</v>
      </c>
      <c r="Q2831" t="s">
        <v>4923</v>
      </c>
      <c r="R2831" t="s">
        <v>76</v>
      </c>
      <c r="S2831" s="42">
        <v>6</v>
      </c>
      <c r="T2831" s="37">
        <v>1</v>
      </c>
      <c r="U2831" s="83">
        <v>1</v>
      </c>
      <c r="V2831" s="45">
        <f>SUMIF(ResumenCotizacion!$C:$C,E2831,ResumenCotizacion!$P:$P)</f>
        <v>0</v>
      </c>
      <c r="W2831" s="75">
        <f>IF(H2831="USD",S2831*SolCotizacion!$J$18,S2831)</f>
        <v>24764.82</v>
      </c>
      <c r="X2831" s="3">
        <f>ROUND(W2831/(1-VLOOKUP("Total porcentaje:",ResumenCotizacion!$F:$H,3,0)),2)</f>
        <v>24764.82</v>
      </c>
      <c r="Y2831" s="3">
        <f t="shared" si="141"/>
        <v>0</v>
      </c>
    </row>
    <row r="2832" spans="1:25" ht="14.25" x14ac:dyDescent="0.2">
      <c r="A2832" s="18" t="str">
        <f t="shared" si="139"/>
        <v>Catalogo principalCSP ENTIDADES NO CUALIFICADASCFQ7TTC0LCHC-0002_NCLF</v>
      </c>
      <c r="B2832" s="18" t="str">
        <f t="shared" si="140"/>
        <v>CFQ7TTC0LCHC-0002_NCLFCSP ENTIDADES NO CUALIFICADAS</v>
      </c>
      <c r="C2832"/>
      <c r="D2832" t="s">
        <v>122</v>
      </c>
      <c r="E2832" t="s">
        <v>4925</v>
      </c>
      <c r="F2832" s="37" t="s">
        <v>3879</v>
      </c>
      <c r="G2832" s="18" t="s">
        <v>122</v>
      </c>
      <c r="H2832" s="18" t="s">
        <v>125</v>
      </c>
      <c r="I2832" s="37" t="s">
        <v>75</v>
      </c>
      <c r="J2832" t="s">
        <v>4926</v>
      </c>
      <c r="K2832" t="s">
        <v>28</v>
      </c>
      <c r="L2832" t="s">
        <v>90</v>
      </c>
      <c r="M2832" t="s">
        <v>74</v>
      </c>
      <c r="N2832" s="37" t="s">
        <v>75</v>
      </c>
      <c r="O2832" s="37" t="s">
        <v>75</v>
      </c>
      <c r="P2832" s="37" t="s">
        <v>75</v>
      </c>
      <c r="Q2832" t="s">
        <v>4925</v>
      </c>
      <c r="R2832" t="s">
        <v>76</v>
      </c>
      <c r="S2832" s="42">
        <v>22</v>
      </c>
      <c r="T2832" s="37">
        <v>1</v>
      </c>
      <c r="U2832" s="83">
        <v>1</v>
      </c>
      <c r="V2832" s="45">
        <f>SUMIF(ResumenCotizacion!$C:$C,E2832,ResumenCotizacion!$P:$P)</f>
        <v>0</v>
      </c>
      <c r="W2832" s="75">
        <f>IF(H2832="USD",S2832*SolCotizacion!$J$18,S2832)</f>
        <v>90804.340000000011</v>
      </c>
      <c r="X2832" s="3">
        <f>ROUND(W2832/(1-VLOOKUP("Total porcentaje:",ResumenCotizacion!$F:$H,3,0)),2)</f>
        <v>90804.34</v>
      </c>
      <c r="Y2832" s="3">
        <f t="shared" si="141"/>
        <v>0</v>
      </c>
    </row>
    <row r="2833" spans="1:25" ht="14.25" x14ac:dyDescent="0.2">
      <c r="A2833" s="18" t="str">
        <f t="shared" si="139"/>
        <v>Catalogo principalCSP ENTIDADES NO CUALIFICADASCFQ7TTC0LDPB-0001_NCLF</v>
      </c>
      <c r="B2833" s="18" t="str">
        <f t="shared" si="140"/>
        <v>CFQ7TTC0LDPB-0001_NCLFCSP ENTIDADES NO CUALIFICADAS</v>
      </c>
      <c r="C2833"/>
      <c r="D2833" t="s">
        <v>122</v>
      </c>
      <c r="E2833" t="s">
        <v>4927</v>
      </c>
      <c r="F2833" s="37" t="s">
        <v>3879</v>
      </c>
      <c r="G2833" s="18" t="s">
        <v>122</v>
      </c>
      <c r="H2833" s="18" t="s">
        <v>125</v>
      </c>
      <c r="I2833" s="37" t="s">
        <v>75</v>
      </c>
      <c r="J2833" t="s">
        <v>4928</v>
      </c>
      <c r="K2833" t="s">
        <v>28</v>
      </c>
      <c r="L2833" t="s">
        <v>90</v>
      </c>
      <c r="M2833" t="s">
        <v>74</v>
      </c>
      <c r="N2833" s="37" t="s">
        <v>75</v>
      </c>
      <c r="O2833" s="37" t="s">
        <v>75</v>
      </c>
      <c r="P2833" s="37" t="s">
        <v>75</v>
      </c>
      <c r="Q2833" t="s">
        <v>4927</v>
      </c>
      <c r="R2833" t="s">
        <v>76</v>
      </c>
      <c r="S2833" s="42">
        <v>12.5</v>
      </c>
      <c r="T2833" s="37">
        <v>1</v>
      </c>
      <c r="U2833" s="83">
        <v>1</v>
      </c>
      <c r="V2833" s="45">
        <f>SUMIF(ResumenCotizacion!$C:$C,E2833,ResumenCotizacion!$P:$P)</f>
        <v>0</v>
      </c>
      <c r="W2833" s="75">
        <f>IF(H2833="USD",S2833*SolCotizacion!$J$18,S2833)</f>
        <v>51593.375</v>
      </c>
      <c r="X2833" s="3">
        <f>ROUND(W2833/(1-VLOOKUP("Total porcentaje:",ResumenCotizacion!$F:$H,3,0)),2)</f>
        <v>51593.38</v>
      </c>
      <c r="Y2833" s="3">
        <f t="shared" si="141"/>
        <v>0</v>
      </c>
    </row>
    <row r="2834" spans="1:25" ht="14.25" x14ac:dyDescent="0.2">
      <c r="A2834" s="18" t="str">
        <f t="shared" si="139"/>
        <v>Catalogo principalCSP ENTIDADES NO CUALIFICADASCFQ7TTC0LHXT-0001_NCLF</v>
      </c>
      <c r="B2834" s="18" t="str">
        <f t="shared" si="140"/>
        <v>CFQ7TTC0LHXT-0001_NCLFCSP ENTIDADES NO CUALIFICADAS</v>
      </c>
      <c r="C2834"/>
      <c r="D2834" t="s">
        <v>122</v>
      </c>
      <c r="E2834" t="s">
        <v>4929</v>
      </c>
      <c r="F2834" s="37" t="s">
        <v>3879</v>
      </c>
      <c r="G2834" s="18" t="s">
        <v>122</v>
      </c>
      <c r="H2834" s="18" t="s">
        <v>125</v>
      </c>
      <c r="I2834" s="37" t="s">
        <v>75</v>
      </c>
      <c r="J2834" t="s">
        <v>4930</v>
      </c>
      <c r="K2834" t="s">
        <v>28</v>
      </c>
      <c r="L2834" t="s">
        <v>90</v>
      </c>
      <c r="M2834" t="s">
        <v>74</v>
      </c>
      <c r="N2834" s="37" t="s">
        <v>75</v>
      </c>
      <c r="O2834" s="37" t="s">
        <v>75</v>
      </c>
      <c r="P2834" s="37" t="s">
        <v>75</v>
      </c>
      <c r="Q2834" t="s">
        <v>4929</v>
      </c>
      <c r="R2834" t="s">
        <v>76</v>
      </c>
      <c r="S2834" s="42">
        <v>24</v>
      </c>
      <c r="T2834" s="37">
        <v>1</v>
      </c>
      <c r="U2834" s="83">
        <v>1</v>
      </c>
      <c r="V2834" s="45">
        <f>SUMIF(ResumenCotizacion!$C:$C,E2834,ResumenCotizacion!$P:$P)</f>
        <v>0</v>
      </c>
      <c r="W2834" s="75">
        <f>IF(H2834="USD",S2834*SolCotizacion!$J$18,S2834)</f>
        <v>99059.28</v>
      </c>
      <c r="X2834" s="3">
        <f>ROUND(W2834/(1-VLOOKUP("Total porcentaje:",ResumenCotizacion!$F:$H,3,0)),2)</f>
        <v>99059.28</v>
      </c>
      <c r="Y2834" s="3">
        <f t="shared" si="141"/>
        <v>0</v>
      </c>
    </row>
    <row r="2835" spans="1:25" ht="14.25" x14ac:dyDescent="0.2">
      <c r="A2835" s="18" t="str">
        <f t="shared" si="139"/>
        <v>Catalogo principalCSP ENTIDADES NO CUALIFICADASCFQ7TTC0LHXJ-0003_NCLF</v>
      </c>
      <c r="B2835" s="18" t="str">
        <f t="shared" si="140"/>
        <v>CFQ7TTC0LHXJ-0003_NCLFCSP ENTIDADES NO CUALIFICADAS</v>
      </c>
      <c r="C2835"/>
      <c r="D2835" t="s">
        <v>122</v>
      </c>
      <c r="E2835" t="s">
        <v>4931</v>
      </c>
      <c r="F2835" s="37" t="s">
        <v>3879</v>
      </c>
      <c r="G2835" s="18" t="s">
        <v>122</v>
      </c>
      <c r="H2835" s="18" t="s">
        <v>125</v>
      </c>
      <c r="I2835" s="37" t="s">
        <v>75</v>
      </c>
      <c r="J2835" t="s">
        <v>4932</v>
      </c>
      <c r="K2835" t="s">
        <v>28</v>
      </c>
      <c r="L2835" t="s">
        <v>90</v>
      </c>
      <c r="M2835" t="s">
        <v>74</v>
      </c>
      <c r="N2835" s="37" t="s">
        <v>75</v>
      </c>
      <c r="O2835" s="37" t="s">
        <v>75</v>
      </c>
      <c r="P2835" s="37" t="s">
        <v>75</v>
      </c>
      <c r="Q2835" t="s">
        <v>4931</v>
      </c>
      <c r="R2835" t="s">
        <v>76</v>
      </c>
      <c r="S2835" s="42">
        <v>6</v>
      </c>
      <c r="T2835" s="37">
        <v>1</v>
      </c>
      <c r="U2835" s="83">
        <v>1</v>
      </c>
      <c r="V2835" s="45">
        <f>SUMIF(ResumenCotizacion!$C:$C,E2835,ResumenCotizacion!$P:$P)</f>
        <v>0</v>
      </c>
      <c r="W2835" s="75">
        <f>IF(H2835="USD",S2835*SolCotizacion!$J$18,S2835)</f>
        <v>24764.82</v>
      </c>
      <c r="X2835" s="3">
        <f>ROUND(W2835/(1-VLOOKUP("Total porcentaje:",ResumenCotizacion!$F:$H,3,0)),2)</f>
        <v>24764.82</v>
      </c>
      <c r="Y2835" s="3">
        <f t="shared" si="141"/>
        <v>0</v>
      </c>
    </row>
    <row r="2836" spans="1:25" ht="14.25" x14ac:dyDescent="0.2">
      <c r="A2836" s="18" t="str">
        <f t="shared" si="139"/>
        <v>Catalogo principalCSP ENTIDADES NO CUALIFICADASCFQ7TTC0LHXJ-0001_NCLF</v>
      </c>
      <c r="B2836" s="18" t="str">
        <f t="shared" si="140"/>
        <v>CFQ7TTC0LHXJ-0001_NCLFCSP ENTIDADES NO CUALIFICADAS</v>
      </c>
      <c r="C2836"/>
      <c r="D2836" t="s">
        <v>122</v>
      </c>
      <c r="E2836" t="s">
        <v>4933</v>
      </c>
      <c r="F2836" s="37" t="s">
        <v>3879</v>
      </c>
      <c r="G2836" s="18" t="s">
        <v>122</v>
      </c>
      <c r="H2836" s="18" t="s">
        <v>125</v>
      </c>
      <c r="I2836" s="37" t="s">
        <v>75</v>
      </c>
      <c r="J2836" t="s">
        <v>4934</v>
      </c>
      <c r="K2836" t="s">
        <v>28</v>
      </c>
      <c r="L2836" t="s">
        <v>90</v>
      </c>
      <c r="M2836" t="s">
        <v>74</v>
      </c>
      <c r="N2836" s="37" t="s">
        <v>75</v>
      </c>
      <c r="O2836" s="37" t="s">
        <v>75</v>
      </c>
      <c r="P2836" s="37" t="s">
        <v>75</v>
      </c>
      <c r="Q2836" t="s">
        <v>4933</v>
      </c>
      <c r="R2836" t="s">
        <v>76</v>
      </c>
      <c r="S2836" s="42">
        <v>12</v>
      </c>
      <c r="T2836" s="37">
        <v>1</v>
      </c>
      <c r="U2836" s="83">
        <v>1</v>
      </c>
      <c r="V2836" s="45">
        <f>SUMIF(ResumenCotizacion!$C:$C,E2836,ResumenCotizacion!$P:$P)</f>
        <v>0</v>
      </c>
      <c r="W2836" s="75">
        <f>IF(H2836="USD",S2836*SolCotizacion!$J$18,S2836)</f>
        <v>49529.64</v>
      </c>
      <c r="X2836" s="3">
        <f>ROUND(W2836/(1-VLOOKUP("Total porcentaje:",ResumenCotizacion!$F:$H,3,0)),2)</f>
        <v>49529.64</v>
      </c>
      <c r="Y2836" s="3">
        <f t="shared" si="141"/>
        <v>0</v>
      </c>
    </row>
    <row r="2837" spans="1:25" ht="14.25" x14ac:dyDescent="0.2">
      <c r="A2837" s="18" t="str">
        <f t="shared" si="139"/>
        <v>Catalogo principalCSP ENTIDADES NO CUALIFICADASCFQ7TTC0LFLX-0003_NCLF</v>
      </c>
      <c r="B2837" s="18" t="str">
        <f t="shared" si="140"/>
        <v>CFQ7TTC0LFLX-0003_NCLFCSP ENTIDADES NO CUALIFICADAS</v>
      </c>
      <c r="C2837"/>
      <c r="D2837" t="s">
        <v>122</v>
      </c>
      <c r="E2837" t="s">
        <v>4935</v>
      </c>
      <c r="F2837" s="37" t="s">
        <v>3879</v>
      </c>
      <c r="G2837" s="18" t="s">
        <v>122</v>
      </c>
      <c r="H2837" s="18" t="s">
        <v>125</v>
      </c>
      <c r="I2837" s="37" t="s">
        <v>75</v>
      </c>
      <c r="J2837" t="s">
        <v>4936</v>
      </c>
      <c r="K2837" t="s">
        <v>28</v>
      </c>
      <c r="L2837" t="s">
        <v>90</v>
      </c>
      <c r="M2837" t="s">
        <v>74</v>
      </c>
      <c r="N2837" s="37" t="s">
        <v>75</v>
      </c>
      <c r="O2837" s="37" t="s">
        <v>75</v>
      </c>
      <c r="P2837" s="37" t="s">
        <v>75</v>
      </c>
      <c r="Q2837" t="s">
        <v>4935</v>
      </c>
      <c r="R2837" t="s">
        <v>76</v>
      </c>
      <c r="S2837" s="42">
        <v>36</v>
      </c>
      <c r="T2837" s="37">
        <v>1</v>
      </c>
      <c r="U2837" s="83">
        <v>1</v>
      </c>
      <c r="V2837" s="45">
        <f>SUMIF(ResumenCotizacion!$C:$C,E2837,ResumenCotizacion!$P:$P)</f>
        <v>0</v>
      </c>
      <c r="W2837" s="75">
        <f>IF(H2837="USD",S2837*SolCotizacion!$J$18,S2837)</f>
        <v>148588.92000000001</v>
      </c>
      <c r="X2837" s="3">
        <f>ROUND(W2837/(1-VLOOKUP("Total porcentaje:",ResumenCotizacion!$F:$H,3,0)),2)</f>
        <v>148588.92000000001</v>
      </c>
      <c r="Y2837" s="3">
        <f t="shared" si="141"/>
        <v>0</v>
      </c>
    </row>
    <row r="2838" spans="1:25" ht="14.25" x14ac:dyDescent="0.2">
      <c r="A2838" s="18" t="str">
        <f t="shared" si="139"/>
        <v>Catalogo principalCSP ENTIDADES NO CUALIFICADASCFQ7TTC0LFLX-0001_NCLF</v>
      </c>
      <c r="B2838" s="18" t="str">
        <f t="shared" si="140"/>
        <v>CFQ7TTC0LFLX-0001_NCLFCSP ENTIDADES NO CUALIFICADAS</v>
      </c>
      <c r="C2838"/>
      <c r="D2838" t="s">
        <v>122</v>
      </c>
      <c r="E2838" t="s">
        <v>4937</v>
      </c>
      <c r="F2838" s="37" t="s">
        <v>3879</v>
      </c>
      <c r="G2838" s="18" t="s">
        <v>122</v>
      </c>
      <c r="H2838" s="18" t="s">
        <v>125</v>
      </c>
      <c r="I2838" s="37" t="s">
        <v>75</v>
      </c>
      <c r="J2838" t="s">
        <v>4938</v>
      </c>
      <c r="K2838" t="s">
        <v>28</v>
      </c>
      <c r="L2838" t="s">
        <v>90</v>
      </c>
      <c r="M2838" t="s">
        <v>74</v>
      </c>
      <c r="N2838" s="37" t="s">
        <v>75</v>
      </c>
      <c r="O2838" s="37" t="s">
        <v>75</v>
      </c>
      <c r="P2838" s="37" t="s">
        <v>75</v>
      </c>
      <c r="Q2838" t="s">
        <v>4937</v>
      </c>
      <c r="R2838" t="s">
        <v>76</v>
      </c>
      <c r="S2838" s="42">
        <v>36</v>
      </c>
      <c r="T2838" s="37">
        <v>1</v>
      </c>
      <c r="U2838" s="83">
        <v>1</v>
      </c>
      <c r="V2838" s="45">
        <f>SUMIF(ResumenCotizacion!$C:$C,E2838,ResumenCotizacion!$P:$P)</f>
        <v>0</v>
      </c>
      <c r="W2838" s="75">
        <f>IF(H2838="USD",S2838*SolCotizacion!$J$18,S2838)</f>
        <v>148588.92000000001</v>
      </c>
      <c r="X2838" s="3">
        <f>ROUND(W2838/(1-VLOOKUP("Total porcentaje:",ResumenCotizacion!$F:$H,3,0)),2)</f>
        <v>148588.92000000001</v>
      </c>
      <c r="Y2838" s="3">
        <f t="shared" si="141"/>
        <v>0</v>
      </c>
    </row>
    <row r="2839" spans="1:25" ht="14.25" x14ac:dyDescent="0.2">
      <c r="A2839" s="18" t="str">
        <f t="shared" si="139"/>
        <v>Catalogo principalCSP ENTIDADES NO CUALIFICADASCFQ7TTC0LFLZ-0003_NCLF</v>
      </c>
      <c r="B2839" s="18" t="str">
        <f t="shared" si="140"/>
        <v>CFQ7TTC0LFLZ-0003_NCLFCSP ENTIDADES NO CUALIFICADAS</v>
      </c>
      <c r="C2839"/>
      <c r="D2839" t="s">
        <v>122</v>
      </c>
      <c r="E2839" t="s">
        <v>4939</v>
      </c>
      <c r="F2839" s="37" t="s">
        <v>3879</v>
      </c>
      <c r="G2839" s="18" t="s">
        <v>122</v>
      </c>
      <c r="H2839" s="18" t="s">
        <v>125</v>
      </c>
      <c r="I2839" s="37" t="s">
        <v>75</v>
      </c>
      <c r="J2839" t="s">
        <v>4940</v>
      </c>
      <c r="K2839" t="s">
        <v>28</v>
      </c>
      <c r="L2839" t="s">
        <v>90</v>
      </c>
      <c r="M2839" t="s">
        <v>74</v>
      </c>
      <c r="N2839" s="37" t="s">
        <v>75</v>
      </c>
      <c r="O2839" s="37" t="s">
        <v>75</v>
      </c>
      <c r="P2839" s="37" t="s">
        <v>75</v>
      </c>
      <c r="Q2839" t="s">
        <v>4939</v>
      </c>
      <c r="R2839" t="s">
        <v>76</v>
      </c>
      <c r="S2839" s="42">
        <v>57</v>
      </c>
      <c r="T2839" s="37">
        <v>1</v>
      </c>
      <c r="U2839" s="83">
        <v>1</v>
      </c>
      <c r="V2839" s="45">
        <f>SUMIF(ResumenCotizacion!$C:$C,E2839,ResumenCotizacion!$P:$P)</f>
        <v>0</v>
      </c>
      <c r="W2839" s="75">
        <f>IF(H2839="USD",S2839*SolCotizacion!$J$18,S2839)</f>
        <v>235265.79</v>
      </c>
      <c r="X2839" s="3">
        <f>ROUND(W2839/(1-VLOOKUP("Total porcentaje:",ResumenCotizacion!$F:$H,3,0)),2)</f>
        <v>235265.79</v>
      </c>
      <c r="Y2839" s="3">
        <f t="shared" si="141"/>
        <v>0</v>
      </c>
    </row>
    <row r="2840" spans="1:25" ht="14.25" x14ac:dyDescent="0.2">
      <c r="A2840" s="18" t="str">
        <f t="shared" si="139"/>
        <v>Catalogo principalCSP ENTIDADES NO CUALIFICADASCFQ7TTC0LFLZ-0002_NCLF</v>
      </c>
      <c r="B2840" s="18" t="str">
        <f t="shared" si="140"/>
        <v>CFQ7TTC0LFLZ-0002_NCLFCSP ENTIDADES NO CUALIFICADAS</v>
      </c>
      <c r="C2840"/>
      <c r="D2840" t="s">
        <v>122</v>
      </c>
      <c r="E2840" t="s">
        <v>4941</v>
      </c>
      <c r="F2840" s="37" t="s">
        <v>3879</v>
      </c>
      <c r="G2840" s="18" t="s">
        <v>122</v>
      </c>
      <c r="H2840" s="18" t="s">
        <v>125</v>
      </c>
      <c r="I2840" s="37" t="s">
        <v>75</v>
      </c>
      <c r="J2840" t="s">
        <v>4942</v>
      </c>
      <c r="K2840" t="s">
        <v>28</v>
      </c>
      <c r="L2840" t="s">
        <v>90</v>
      </c>
      <c r="M2840" t="s">
        <v>74</v>
      </c>
      <c r="N2840" s="37" t="s">
        <v>75</v>
      </c>
      <c r="O2840" s="37" t="s">
        <v>75</v>
      </c>
      <c r="P2840" s="37" t="s">
        <v>75</v>
      </c>
      <c r="Q2840" t="s">
        <v>4941</v>
      </c>
      <c r="R2840" t="s">
        <v>76</v>
      </c>
      <c r="S2840" s="42">
        <v>57</v>
      </c>
      <c r="T2840" s="37">
        <v>1</v>
      </c>
      <c r="U2840" s="83">
        <v>1</v>
      </c>
      <c r="V2840" s="45">
        <f>SUMIF(ResumenCotizacion!$C:$C,E2840,ResumenCotizacion!$P:$P)</f>
        <v>0</v>
      </c>
      <c r="W2840" s="75">
        <f>IF(H2840="USD",S2840*SolCotizacion!$J$18,S2840)</f>
        <v>235265.79</v>
      </c>
      <c r="X2840" s="3">
        <f>ROUND(W2840/(1-VLOOKUP("Total porcentaje:",ResumenCotizacion!$F:$H,3,0)),2)</f>
        <v>235265.79</v>
      </c>
      <c r="Y2840" s="3">
        <f t="shared" si="141"/>
        <v>0</v>
      </c>
    </row>
    <row r="2841" spans="1:25" ht="14.25" x14ac:dyDescent="0.2">
      <c r="A2841" s="18" t="str">
        <f t="shared" si="139"/>
        <v>Catalogo principalCSP ENTIDADES NO CUALIFICADASCFQ7TTC0LHR4-0002_NCLF</v>
      </c>
      <c r="B2841" s="18" t="str">
        <f t="shared" si="140"/>
        <v>CFQ7TTC0LHR4-0002_NCLFCSP ENTIDADES NO CUALIFICADAS</v>
      </c>
      <c r="C2841"/>
      <c r="D2841" t="s">
        <v>122</v>
      </c>
      <c r="E2841" t="s">
        <v>4943</v>
      </c>
      <c r="F2841" s="37" t="s">
        <v>3879</v>
      </c>
      <c r="G2841" s="18" t="s">
        <v>122</v>
      </c>
      <c r="H2841" s="18" t="s">
        <v>125</v>
      </c>
      <c r="I2841" s="37" t="s">
        <v>75</v>
      </c>
      <c r="J2841" t="s">
        <v>4944</v>
      </c>
      <c r="K2841" t="s">
        <v>28</v>
      </c>
      <c r="L2841" t="s">
        <v>90</v>
      </c>
      <c r="M2841" t="s">
        <v>74</v>
      </c>
      <c r="N2841" s="37" t="s">
        <v>75</v>
      </c>
      <c r="O2841" s="37" t="s">
        <v>75</v>
      </c>
      <c r="P2841" s="37" t="s">
        <v>75</v>
      </c>
      <c r="Q2841" t="s">
        <v>4943</v>
      </c>
      <c r="R2841" t="s">
        <v>76</v>
      </c>
      <c r="S2841" s="42">
        <v>2500</v>
      </c>
      <c r="T2841" s="37">
        <v>1</v>
      </c>
      <c r="U2841" s="83">
        <v>1</v>
      </c>
      <c r="V2841" s="45">
        <f>SUMIF(ResumenCotizacion!$C:$C,E2841,ResumenCotizacion!$P:$P)</f>
        <v>0</v>
      </c>
      <c r="W2841" s="75">
        <f>IF(H2841="USD",S2841*SolCotizacion!$J$18,S2841)</f>
        <v>10318675</v>
      </c>
      <c r="X2841" s="3">
        <f>ROUND(W2841/(1-VLOOKUP("Total porcentaje:",ResumenCotizacion!$F:$H,3,0)),2)</f>
        <v>10318675</v>
      </c>
      <c r="Y2841" s="3">
        <f t="shared" si="141"/>
        <v>0</v>
      </c>
    </row>
    <row r="2842" spans="1:25" ht="14.25" x14ac:dyDescent="0.2">
      <c r="A2842" s="18" t="str">
        <f t="shared" si="139"/>
        <v>Catalogo principalCSP ENTIDADES NO CUALIFICADASCFQ7TTC0LHR4-0001_NCLF</v>
      </c>
      <c r="B2842" s="18" t="str">
        <f t="shared" si="140"/>
        <v>CFQ7TTC0LHR4-0001_NCLFCSP ENTIDADES NO CUALIFICADAS</v>
      </c>
      <c r="C2842"/>
      <c r="D2842" t="s">
        <v>122</v>
      </c>
      <c r="E2842" t="s">
        <v>4945</v>
      </c>
      <c r="F2842" s="37" t="s">
        <v>3879</v>
      </c>
      <c r="G2842" s="18" t="s">
        <v>122</v>
      </c>
      <c r="H2842" s="18" t="s">
        <v>125</v>
      </c>
      <c r="I2842" s="37" t="s">
        <v>75</v>
      </c>
      <c r="J2842" t="s">
        <v>4946</v>
      </c>
      <c r="K2842" t="s">
        <v>28</v>
      </c>
      <c r="L2842" t="s">
        <v>90</v>
      </c>
      <c r="M2842" t="s">
        <v>74</v>
      </c>
      <c r="N2842" s="37" t="s">
        <v>75</v>
      </c>
      <c r="O2842" s="37" t="s">
        <v>75</v>
      </c>
      <c r="P2842" s="37" t="s">
        <v>75</v>
      </c>
      <c r="Q2842" t="s">
        <v>4945</v>
      </c>
      <c r="R2842" t="s">
        <v>76</v>
      </c>
      <c r="S2842" s="42">
        <v>12</v>
      </c>
      <c r="T2842" s="37">
        <v>1</v>
      </c>
      <c r="U2842" s="83">
        <v>1</v>
      </c>
      <c r="V2842" s="45">
        <f>SUMIF(ResumenCotizacion!$C:$C,E2842,ResumenCotizacion!$P:$P)</f>
        <v>0</v>
      </c>
      <c r="W2842" s="75">
        <f>IF(H2842="USD",S2842*SolCotizacion!$J$18,S2842)</f>
        <v>49529.64</v>
      </c>
      <c r="X2842" s="3">
        <f>ROUND(W2842/(1-VLOOKUP("Total porcentaje:",ResumenCotizacion!$F:$H,3,0)),2)</f>
        <v>49529.64</v>
      </c>
      <c r="Y2842" s="3">
        <f t="shared" si="141"/>
        <v>0</v>
      </c>
    </row>
    <row r="2843" spans="1:25" ht="14.25" x14ac:dyDescent="0.2">
      <c r="A2843" s="18" t="str">
        <f t="shared" si="139"/>
        <v>Catalogo principalCSP ENTIDADES NO CUALIFICADASCFQ7TTC0HD6V-0001_NCLF</v>
      </c>
      <c r="B2843" s="18" t="str">
        <f t="shared" si="140"/>
        <v>CFQ7TTC0HD6V-0001_NCLFCSP ENTIDADES NO CUALIFICADAS</v>
      </c>
      <c r="C2843"/>
      <c r="D2843" t="s">
        <v>122</v>
      </c>
      <c r="E2843" t="s">
        <v>4947</v>
      </c>
      <c r="F2843" s="37" t="s">
        <v>3879</v>
      </c>
      <c r="G2843" s="18" t="s">
        <v>122</v>
      </c>
      <c r="H2843" s="18" t="s">
        <v>125</v>
      </c>
      <c r="I2843" s="37" t="s">
        <v>75</v>
      </c>
      <c r="J2843" t="s">
        <v>4948</v>
      </c>
      <c r="K2843" t="s">
        <v>28</v>
      </c>
      <c r="L2843" t="s">
        <v>90</v>
      </c>
      <c r="M2843" t="s">
        <v>74</v>
      </c>
      <c r="N2843" s="37" t="s">
        <v>75</v>
      </c>
      <c r="O2843" s="37" t="s">
        <v>75</v>
      </c>
      <c r="P2843" s="37" t="s">
        <v>75</v>
      </c>
      <c r="Q2843" t="s">
        <v>4947</v>
      </c>
      <c r="R2843" t="s">
        <v>76</v>
      </c>
      <c r="S2843" s="42">
        <v>6</v>
      </c>
      <c r="T2843" s="37">
        <v>1</v>
      </c>
      <c r="U2843" s="83">
        <v>1</v>
      </c>
      <c r="V2843" s="45">
        <f>SUMIF(ResumenCotizacion!$C:$C,E2843,ResumenCotizacion!$P:$P)</f>
        <v>0</v>
      </c>
      <c r="W2843" s="75">
        <f>IF(H2843="USD",S2843*SolCotizacion!$J$18,S2843)</f>
        <v>24764.82</v>
      </c>
      <c r="X2843" s="3">
        <f>ROUND(W2843/(1-VLOOKUP("Total porcentaje:",ResumenCotizacion!$F:$H,3,0)),2)</f>
        <v>24764.82</v>
      </c>
      <c r="Y2843" s="3">
        <f t="shared" si="141"/>
        <v>0</v>
      </c>
    </row>
    <row r="2844" spans="1:25" ht="14.25" x14ac:dyDescent="0.2">
      <c r="A2844" s="18" t="str">
        <f t="shared" si="139"/>
        <v>Catalogo principalCSP ENTIDADES NO CUALIFICADASCFQ7TTC0HD6T-0001_NCLF</v>
      </c>
      <c r="B2844" s="18" t="str">
        <f t="shared" si="140"/>
        <v>CFQ7TTC0HD6T-0001_NCLFCSP ENTIDADES NO CUALIFICADAS</v>
      </c>
      <c r="C2844"/>
      <c r="D2844" t="s">
        <v>122</v>
      </c>
      <c r="E2844" t="s">
        <v>4949</v>
      </c>
      <c r="F2844" s="37" t="s">
        <v>3879</v>
      </c>
      <c r="G2844" s="18" t="s">
        <v>122</v>
      </c>
      <c r="H2844" s="18" t="s">
        <v>125</v>
      </c>
      <c r="I2844" s="37" t="s">
        <v>75</v>
      </c>
      <c r="J2844" t="s">
        <v>4950</v>
      </c>
      <c r="K2844" t="s">
        <v>28</v>
      </c>
      <c r="L2844" t="s">
        <v>90</v>
      </c>
      <c r="M2844" t="s">
        <v>74</v>
      </c>
      <c r="N2844" s="37" t="s">
        <v>75</v>
      </c>
      <c r="O2844" s="37" t="s">
        <v>75</v>
      </c>
      <c r="P2844" s="37" t="s">
        <v>75</v>
      </c>
      <c r="Q2844" t="s">
        <v>4949</v>
      </c>
      <c r="R2844" t="s">
        <v>76</v>
      </c>
      <c r="S2844" s="42">
        <v>7</v>
      </c>
      <c r="T2844" s="37">
        <v>1</v>
      </c>
      <c r="U2844" s="83">
        <v>1</v>
      </c>
      <c r="V2844" s="45">
        <f>SUMIF(ResumenCotizacion!$C:$C,E2844,ResumenCotizacion!$P:$P)</f>
        <v>0</v>
      </c>
      <c r="W2844" s="75">
        <f>IF(H2844="USD",S2844*SolCotizacion!$J$18,S2844)</f>
        <v>28892.29</v>
      </c>
      <c r="X2844" s="3">
        <f>ROUND(W2844/(1-VLOOKUP("Total porcentaje:",ResumenCotizacion!$F:$H,3,0)),2)</f>
        <v>28892.29</v>
      </c>
      <c r="Y2844" s="3">
        <f t="shared" si="141"/>
        <v>0</v>
      </c>
    </row>
    <row r="2845" spans="1:25" ht="14.25" x14ac:dyDescent="0.2">
      <c r="A2845" s="18" t="str">
        <f t="shared" si="139"/>
        <v>Catalogo principalCSP ENTIDADES NO CUALIFICADASCFQ7TTC0HD6S-0001_NCLF</v>
      </c>
      <c r="B2845" s="18" t="str">
        <f t="shared" si="140"/>
        <v>CFQ7TTC0HD6S-0001_NCLFCSP ENTIDADES NO CUALIFICADAS</v>
      </c>
      <c r="C2845"/>
      <c r="D2845" t="s">
        <v>122</v>
      </c>
      <c r="E2845" t="s">
        <v>4951</v>
      </c>
      <c r="F2845" s="37" t="s">
        <v>3879</v>
      </c>
      <c r="G2845" s="18" t="s">
        <v>122</v>
      </c>
      <c r="H2845" s="18" t="s">
        <v>125</v>
      </c>
      <c r="I2845" s="37" t="s">
        <v>75</v>
      </c>
      <c r="J2845" t="s">
        <v>4952</v>
      </c>
      <c r="K2845" t="s">
        <v>28</v>
      </c>
      <c r="L2845" t="s">
        <v>90</v>
      </c>
      <c r="M2845" t="s">
        <v>74</v>
      </c>
      <c r="N2845" s="37" t="s">
        <v>75</v>
      </c>
      <c r="O2845" s="37" t="s">
        <v>75</v>
      </c>
      <c r="P2845" s="37" t="s">
        <v>75</v>
      </c>
      <c r="Q2845" t="s">
        <v>4951</v>
      </c>
      <c r="R2845" t="s">
        <v>76</v>
      </c>
      <c r="S2845" s="42">
        <v>6</v>
      </c>
      <c r="T2845" s="37">
        <v>1</v>
      </c>
      <c r="U2845" s="83">
        <v>1</v>
      </c>
      <c r="V2845" s="45">
        <f>SUMIF(ResumenCotizacion!$C:$C,E2845,ResumenCotizacion!$P:$P)</f>
        <v>0</v>
      </c>
      <c r="W2845" s="75">
        <f>IF(H2845="USD",S2845*SolCotizacion!$J$18,S2845)</f>
        <v>24764.82</v>
      </c>
      <c r="X2845" s="3">
        <f>ROUND(W2845/(1-VLOOKUP("Total porcentaje:",ResumenCotizacion!$F:$H,3,0)),2)</f>
        <v>24764.82</v>
      </c>
      <c r="Y2845" s="3">
        <f t="shared" si="141"/>
        <v>0</v>
      </c>
    </row>
    <row r="2846" spans="1:25" ht="14.25" x14ac:dyDescent="0.2">
      <c r="A2846" s="18" t="str">
        <f t="shared" si="139"/>
        <v>Catalogo principalCSP ENTIDADES NO CUALIFICADASCFQ7TTC0LHQB-0001_NCLF</v>
      </c>
      <c r="B2846" s="18" t="str">
        <f t="shared" si="140"/>
        <v>CFQ7TTC0LHQB-0001_NCLFCSP ENTIDADES NO CUALIFICADAS</v>
      </c>
      <c r="C2846"/>
      <c r="D2846" t="s">
        <v>122</v>
      </c>
      <c r="E2846" t="s">
        <v>4953</v>
      </c>
      <c r="F2846" s="37" t="s">
        <v>3879</v>
      </c>
      <c r="G2846" s="18" t="s">
        <v>122</v>
      </c>
      <c r="H2846" s="18" t="s">
        <v>125</v>
      </c>
      <c r="I2846" s="37" t="s">
        <v>75</v>
      </c>
      <c r="J2846" t="s">
        <v>4954</v>
      </c>
      <c r="K2846" t="s">
        <v>28</v>
      </c>
      <c r="L2846" t="s">
        <v>90</v>
      </c>
      <c r="M2846" t="s">
        <v>74</v>
      </c>
      <c r="N2846" s="37" t="s">
        <v>75</v>
      </c>
      <c r="O2846" s="37" t="s">
        <v>75</v>
      </c>
      <c r="P2846" s="37" t="s">
        <v>75</v>
      </c>
      <c r="Q2846" t="s">
        <v>4953</v>
      </c>
      <c r="R2846" t="s">
        <v>76</v>
      </c>
      <c r="S2846" s="42">
        <v>12</v>
      </c>
      <c r="T2846" s="37">
        <v>1</v>
      </c>
      <c r="U2846" s="83">
        <v>1</v>
      </c>
      <c r="V2846" s="45">
        <f>SUMIF(ResumenCotizacion!$C:$C,E2846,ResumenCotizacion!$P:$P)</f>
        <v>0</v>
      </c>
      <c r="W2846" s="75">
        <f>IF(H2846="USD",S2846*SolCotizacion!$J$18,S2846)</f>
        <v>49529.64</v>
      </c>
      <c r="X2846" s="3">
        <f>ROUND(W2846/(1-VLOOKUP("Total porcentaje:",ResumenCotizacion!$F:$H,3,0)),2)</f>
        <v>49529.64</v>
      </c>
      <c r="Y2846" s="3">
        <f t="shared" si="141"/>
        <v>0</v>
      </c>
    </row>
    <row r="2847" spans="1:25" ht="14.25" x14ac:dyDescent="0.2">
      <c r="A2847" s="18" t="str">
        <f t="shared" si="139"/>
        <v>Catalogo principalCSP ENTIDADES NO CUALIFICADASCFQ7TTC0MBMD-0007_NCLF</v>
      </c>
      <c r="B2847" s="18" t="str">
        <f t="shared" si="140"/>
        <v>CFQ7TTC0MBMD-0007_NCLFCSP ENTIDADES NO CUALIFICADAS</v>
      </c>
      <c r="C2847"/>
      <c r="D2847" t="s">
        <v>122</v>
      </c>
      <c r="E2847" t="s">
        <v>4955</v>
      </c>
      <c r="F2847" s="37" t="s">
        <v>3879</v>
      </c>
      <c r="G2847" s="18" t="s">
        <v>122</v>
      </c>
      <c r="H2847" s="18" t="s">
        <v>125</v>
      </c>
      <c r="I2847" s="37" t="s">
        <v>75</v>
      </c>
      <c r="J2847" t="s">
        <v>4956</v>
      </c>
      <c r="K2847" t="s">
        <v>28</v>
      </c>
      <c r="L2847" t="s">
        <v>90</v>
      </c>
      <c r="M2847" t="s">
        <v>74</v>
      </c>
      <c r="N2847" s="37" t="s">
        <v>75</v>
      </c>
      <c r="O2847" s="37" t="s">
        <v>75</v>
      </c>
      <c r="P2847" s="37" t="s">
        <v>75</v>
      </c>
      <c r="Q2847" t="s">
        <v>4955</v>
      </c>
      <c r="R2847" t="s">
        <v>76</v>
      </c>
      <c r="S2847" s="42">
        <v>13</v>
      </c>
      <c r="T2847" s="37">
        <v>1</v>
      </c>
      <c r="U2847" s="83">
        <v>1</v>
      </c>
      <c r="V2847" s="45">
        <f>SUMIF(ResumenCotizacion!$C:$C,E2847,ResumenCotizacion!$P:$P)</f>
        <v>0</v>
      </c>
      <c r="W2847" s="75">
        <f>IF(H2847="USD",S2847*SolCotizacion!$J$18,S2847)</f>
        <v>53657.11</v>
      </c>
      <c r="X2847" s="3">
        <f>ROUND(W2847/(1-VLOOKUP("Total porcentaje:",ResumenCotizacion!$F:$H,3,0)),2)</f>
        <v>53657.11</v>
      </c>
      <c r="Y2847" s="3">
        <f t="shared" si="141"/>
        <v>0</v>
      </c>
    </row>
    <row r="2848" spans="1:25" ht="14.25" x14ac:dyDescent="0.2">
      <c r="A2848" s="18" t="str">
        <f t="shared" si="139"/>
        <v>Catalogo principalCSP ENTIDADES NO CUALIFICADASCFQ7TTC0MBMD-0006_NCLF</v>
      </c>
      <c r="B2848" s="18" t="str">
        <f t="shared" si="140"/>
        <v>CFQ7TTC0MBMD-0006_NCLFCSP ENTIDADES NO CUALIFICADAS</v>
      </c>
      <c r="C2848"/>
      <c r="D2848" t="s">
        <v>122</v>
      </c>
      <c r="E2848" t="s">
        <v>4957</v>
      </c>
      <c r="F2848" s="37" t="s">
        <v>3879</v>
      </c>
      <c r="G2848" s="18" t="s">
        <v>122</v>
      </c>
      <c r="H2848" s="18" t="s">
        <v>125</v>
      </c>
      <c r="I2848" s="37" t="s">
        <v>75</v>
      </c>
      <c r="J2848" t="s">
        <v>4958</v>
      </c>
      <c r="K2848" t="s">
        <v>28</v>
      </c>
      <c r="L2848" t="s">
        <v>90</v>
      </c>
      <c r="M2848" t="s">
        <v>74</v>
      </c>
      <c r="N2848" s="37" t="s">
        <v>75</v>
      </c>
      <c r="O2848" s="37" t="s">
        <v>75</v>
      </c>
      <c r="P2848" s="37" t="s">
        <v>75</v>
      </c>
      <c r="Q2848" t="s">
        <v>4957</v>
      </c>
      <c r="R2848" t="s">
        <v>76</v>
      </c>
      <c r="S2848" s="42">
        <v>8</v>
      </c>
      <c r="T2848" s="37">
        <v>1</v>
      </c>
      <c r="U2848" s="83">
        <v>1</v>
      </c>
      <c r="V2848" s="45">
        <f>SUMIF(ResumenCotizacion!$C:$C,E2848,ResumenCotizacion!$P:$P)</f>
        <v>0</v>
      </c>
      <c r="W2848" s="75">
        <f>IF(H2848="USD",S2848*SolCotizacion!$J$18,S2848)</f>
        <v>33019.760000000002</v>
      </c>
      <c r="X2848" s="3">
        <f>ROUND(W2848/(1-VLOOKUP("Total porcentaje:",ResumenCotizacion!$F:$H,3,0)),2)</f>
        <v>33019.760000000002</v>
      </c>
      <c r="Y2848" s="3">
        <f t="shared" si="141"/>
        <v>0</v>
      </c>
    </row>
    <row r="2849" spans="1:25" ht="14.25" x14ac:dyDescent="0.2">
      <c r="A2849" s="18" t="str">
        <f t="shared" si="139"/>
        <v>Catalogo principalCSP ENTIDADES NO CUALIFICADASCFQ7TTC0MBMD-0005_NCLF</v>
      </c>
      <c r="B2849" s="18" t="str">
        <f t="shared" si="140"/>
        <v>CFQ7TTC0MBMD-0005_NCLFCSP ENTIDADES NO CUALIFICADAS</v>
      </c>
      <c r="C2849"/>
      <c r="D2849" t="s">
        <v>122</v>
      </c>
      <c r="E2849" t="s">
        <v>4959</v>
      </c>
      <c r="F2849" s="37" t="s">
        <v>3879</v>
      </c>
      <c r="G2849" s="18" t="s">
        <v>122</v>
      </c>
      <c r="H2849" s="18" t="s">
        <v>125</v>
      </c>
      <c r="I2849" s="37" t="s">
        <v>75</v>
      </c>
      <c r="J2849" t="s">
        <v>4960</v>
      </c>
      <c r="K2849" t="s">
        <v>28</v>
      </c>
      <c r="L2849" t="s">
        <v>90</v>
      </c>
      <c r="M2849" t="s">
        <v>74</v>
      </c>
      <c r="N2849" s="37" t="s">
        <v>75</v>
      </c>
      <c r="O2849" s="37" t="s">
        <v>75</v>
      </c>
      <c r="P2849" s="37" t="s">
        <v>75</v>
      </c>
      <c r="Q2849" t="s">
        <v>4959</v>
      </c>
      <c r="R2849" t="s">
        <v>76</v>
      </c>
      <c r="S2849" s="42">
        <v>8</v>
      </c>
      <c r="T2849" s="37">
        <v>1</v>
      </c>
      <c r="U2849" s="83">
        <v>1</v>
      </c>
      <c r="V2849" s="45">
        <f>SUMIF(ResumenCotizacion!$C:$C,E2849,ResumenCotizacion!$P:$P)</f>
        <v>0</v>
      </c>
      <c r="W2849" s="75">
        <f>IF(H2849="USD",S2849*SolCotizacion!$J$18,S2849)</f>
        <v>33019.760000000002</v>
      </c>
      <c r="X2849" s="3">
        <f>ROUND(W2849/(1-VLOOKUP("Total porcentaje:",ResumenCotizacion!$F:$H,3,0)),2)</f>
        <v>33019.760000000002</v>
      </c>
      <c r="Y2849" s="3">
        <f t="shared" si="141"/>
        <v>0</v>
      </c>
    </row>
    <row r="2850" spans="1:25" ht="14.25" x14ac:dyDescent="0.2">
      <c r="A2850" s="18" t="str">
        <f t="shared" si="139"/>
        <v>Catalogo principalCSP ENTIDADES NO CUALIFICADASCFQ7TTC0MBMD-0002_NCLF</v>
      </c>
      <c r="B2850" s="18" t="str">
        <f t="shared" si="140"/>
        <v>CFQ7TTC0MBMD-0002_NCLFCSP ENTIDADES NO CUALIFICADAS</v>
      </c>
      <c r="C2850"/>
      <c r="D2850" t="s">
        <v>122</v>
      </c>
      <c r="E2850" t="s">
        <v>4961</v>
      </c>
      <c r="F2850" s="37" t="s">
        <v>3879</v>
      </c>
      <c r="G2850" s="18" t="s">
        <v>122</v>
      </c>
      <c r="H2850" s="18" t="s">
        <v>125</v>
      </c>
      <c r="I2850" s="37" t="s">
        <v>75</v>
      </c>
      <c r="J2850" t="s">
        <v>4962</v>
      </c>
      <c r="K2850" t="s">
        <v>28</v>
      </c>
      <c r="L2850" t="s">
        <v>90</v>
      </c>
      <c r="M2850" t="s">
        <v>74</v>
      </c>
      <c r="N2850" s="37" t="s">
        <v>75</v>
      </c>
      <c r="O2850" s="37" t="s">
        <v>75</v>
      </c>
      <c r="P2850" s="37" t="s">
        <v>75</v>
      </c>
      <c r="Q2850" t="s">
        <v>4961</v>
      </c>
      <c r="R2850" t="s">
        <v>76</v>
      </c>
      <c r="S2850" s="42">
        <v>2.3000000000000003</v>
      </c>
      <c r="T2850" s="37">
        <v>1</v>
      </c>
      <c r="U2850" s="83">
        <v>1</v>
      </c>
      <c r="V2850" s="45">
        <f>SUMIF(ResumenCotizacion!$C:$C,E2850,ResumenCotizacion!$P:$P)</f>
        <v>0</v>
      </c>
      <c r="W2850" s="75">
        <f>IF(H2850="USD",S2850*SolCotizacion!$J$18,S2850)</f>
        <v>9493.1810000000023</v>
      </c>
      <c r="X2850" s="3">
        <f>ROUND(W2850/(1-VLOOKUP("Total porcentaje:",ResumenCotizacion!$F:$H,3,0)),2)</f>
        <v>9493.18</v>
      </c>
      <c r="Y2850" s="3">
        <f t="shared" si="141"/>
        <v>0</v>
      </c>
    </row>
    <row r="2851" spans="1:25" ht="14.25" x14ac:dyDescent="0.2">
      <c r="A2851" s="18" t="str">
        <f t="shared" si="139"/>
        <v>Catalogo principalCSP ENTIDADES NO CUALIFICADASCFQ7TTC0LH05-0001_NCLF</v>
      </c>
      <c r="B2851" s="18" t="str">
        <f t="shared" si="140"/>
        <v>CFQ7TTC0LH05-0001_NCLFCSP ENTIDADES NO CUALIFICADAS</v>
      </c>
      <c r="C2851"/>
      <c r="D2851" t="s">
        <v>122</v>
      </c>
      <c r="E2851" t="s">
        <v>4963</v>
      </c>
      <c r="F2851" s="37" t="s">
        <v>3879</v>
      </c>
      <c r="G2851" s="18" t="s">
        <v>122</v>
      </c>
      <c r="H2851" s="18" t="s">
        <v>125</v>
      </c>
      <c r="I2851" s="37" t="s">
        <v>75</v>
      </c>
      <c r="J2851" t="s">
        <v>4964</v>
      </c>
      <c r="K2851" t="s">
        <v>28</v>
      </c>
      <c r="L2851" t="s">
        <v>90</v>
      </c>
      <c r="M2851" t="s">
        <v>74</v>
      </c>
      <c r="N2851" s="37" t="s">
        <v>75</v>
      </c>
      <c r="O2851" s="37" t="s">
        <v>75</v>
      </c>
      <c r="P2851" s="37" t="s">
        <v>75</v>
      </c>
      <c r="Q2851" t="s">
        <v>4963</v>
      </c>
      <c r="R2851" t="s">
        <v>76</v>
      </c>
      <c r="S2851" s="42">
        <v>8</v>
      </c>
      <c r="T2851" s="37">
        <v>1</v>
      </c>
      <c r="U2851" s="83">
        <v>1</v>
      </c>
      <c r="V2851" s="45">
        <f>SUMIF(ResumenCotizacion!$C:$C,E2851,ResumenCotizacion!$P:$P)</f>
        <v>0</v>
      </c>
      <c r="W2851" s="75">
        <f>IF(H2851="USD",S2851*SolCotizacion!$J$18,S2851)</f>
        <v>33019.760000000002</v>
      </c>
      <c r="X2851" s="3">
        <f>ROUND(W2851/(1-VLOOKUP("Total porcentaje:",ResumenCotizacion!$F:$H,3,0)),2)</f>
        <v>33019.760000000002</v>
      </c>
      <c r="Y2851" s="3">
        <f t="shared" si="141"/>
        <v>0</v>
      </c>
    </row>
    <row r="2852" spans="1:25" ht="14.25" x14ac:dyDescent="0.2">
      <c r="A2852" s="18" t="str">
        <f t="shared" si="139"/>
        <v>Catalogo principalCSP ENTIDADES NO CUALIFICADASCFQ7TTC0HC36-0001_NCLF</v>
      </c>
      <c r="B2852" s="18" t="str">
        <f t="shared" si="140"/>
        <v>CFQ7TTC0HC36-0001_NCLFCSP ENTIDADES NO CUALIFICADAS</v>
      </c>
      <c r="C2852"/>
      <c r="D2852" t="s">
        <v>122</v>
      </c>
      <c r="E2852" t="s">
        <v>4965</v>
      </c>
      <c r="F2852" s="37" t="s">
        <v>3879</v>
      </c>
      <c r="G2852" s="18" t="s">
        <v>122</v>
      </c>
      <c r="H2852" s="18" t="s">
        <v>125</v>
      </c>
      <c r="I2852" s="37" t="s">
        <v>75</v>
      </c>
      <c r="J2852" t="s">
        <v>4966</v>
      </c>
      <c r="K2852" t="s">
        <v>28</v>
      </c>
      <c r="L2852" t="s">
        <v>90</v>
      </c>
      <c r="M2852" t="s">
        <v>74</v>
      </c>
      <c r="N2852" s="37" t="s">
        <v>75</v>
      </c>
      <c r="O2852" s="37" t="s">
        <v>75</v>
      </c>
      <c r="P2852" s="37" t="s">
        <v>75</v>
      </c>
      <c r="Q2852" t="s">
        <v>4965</v>
      </c>
      <c r="R2852" t="s">
        <v>76</v>
      </c>
      <c r="S2852" s="42">
        <v>12</v>
      </c>
      <c r="T2852" s="37">
        <v>1</v>
      </c>
      <c r="U2852" s="83">
        <v>1</v>
      </c>
      <c r="V2852" s="45">
        <f>SUMIF(ResumenCotizacion!$C:$C,E2852,ResumenCotizacion!$P:$P)</f>
        <v>0</v>
      </c>
      <c r="W2852" s="75">
        <f>IF(H2852="USD",S2852*SolCotizacion!$J$18,S2852)</f>
        <v>49529.64</v>
      </c>
      <c r="X2852" s="3">
        <f>ROUND(W2852/(1-VLOOKUP("Total porcentaje:",ResumenCotizacion!$F:$H,3,0)),2)</f>
        <v>49529.64</v>
      </c>
      <c r="Y2852" s="3">
        <f t="shared" si="141"/>
        <v>0</v>
      </c>
    </row>
    <row r="2853" spans="1:25" ht="14.25" x14ac:dyDescent="0.2">
      <c r="A2853" s="18" t="str">
        <f t="shared" si="139"/>
        <v>Catalogo principalCSP ENTIDADES NO CUALIFICADASCFQ7TTC0J7WF-0004_NCLF</v>
      </c>
      <c r="B2853" s="18" t="str">
        <f t="shared" si="140"/>
        <v>CFQ7TTC0J7WF-0004_NCLFCSP ENTIDADES NO CUALIFICADAS</v>
      </c>
      <c r="C2853"/>
      <c r="D2853" t="s">
        <v>122</v>
      </c>
      <c r="E2853" t="s">
        <v>4967</v>
      </c>
      <c r="F2853" s="37" t="s">
        <v>3879</v>
      </c>
      <c r="G2853" s="18" t="s">
        <v>122</v>
      </c>
      <c r="H2853" s="18" t="s">
        <v>125</v>
      </c>
      <c r="I2853" s="37" t="s">
        <v>75</v>
      </c>
      <c r="J2853" t="s">
        <v>4968</v>
      </c>
      <c r="K2853" t="s">
        <v>28</v>
      </c>
      <c r="L2853" t="s">
        <v>90</v>
      </c>
      <c r="M2853" t="s">
        <v>74</v>
      </c>
      <c r="N2853" s="37" t="s">
        <v>75</v>
      </c>
      <c r="O2853" s="37" t="s">
        <v>75</v>
      </c>
      <c r="P2853" s="37" t="s">
        <v>75</v>
      </c>
      <c r="Q2853" t="s">
        <v>4967</v>
      </c>
      <c r="R2853" t="s">
        <v>76</v>
      </c>
      <c r="S2853" s="42">
        <v>4</v>
      </c>
      <c r="T2853" s="37">
        <v>1</v>
      </c>
      <c r="U2853" s="83">
        <v>1</v>
      </c>
      <c r="V2853" s="45">
        <f>SUMIF(ResumenCotizacion!$C:$C,E2853,ResumenCotizacion!$P:$P)</f>
        <v>0</v>
      </c>
      <c r="W2853" s="75">
        <f>IF(H2853="USD",S2853*SolCotizacion!$J$18,S2853)</f>
        <v>16509.88</v>
      </c>
      <c r="X2853" s="3">
        <f>ROUND(W2853/(1-VLOOKUP("Total porcentaje:",ResumenCotizacion!$F:$H,3,0)),2)</f>
        <v>16509.88</v>
      </c>
      <c r="Y2853" s="3">
        <f t="shared" si="141"/>
        <v>0</v>
      </c>
    </row>
    <row r="2854" spans="1:25" ht="14.25" x14ac:dyDescent="0.2">
      <c r="A2854" s="18" t="str">
        <f t="shared" si="139"/>
        <v>Catalogo principalCSP ENTIDADES NO CUALIFICADASCFQ7TTC0LHRR-0001_NCLF</v>
      </c>
      <c r="B2854" s="18" t="str">
        <f t="shared" si="140"/>
        <v>CFQ7TTC0LHRR-0001_NCLFCSP ENTIDADES NO CUALIFICADAS</v>
      </c>
      <c r="C2854"/>
      <c r="D2854" t="s">
        <v>122</v>
      </c>
      <c r="E2854" t="s">
        <v>4969</v>
      </c>
      <c r="F2854" s="37" t="s">
        <v>3879</v>
      </c>
      <c r="G2854" s="18" t="s">
        <v>122</v>
      </c>
      <c r="H2854" s="18" t="s">
        <v>125</v>
      </c>
      <c r="I2854" s="37" t="s">
        <v>75</v>
      </c>
      <c r="J2854" t="s">
        <v>4970</v>
      </c>
      <c r="K2854" t="s">
        <v>28</v>
      </c>
      <c r="L2854" t="s">
        <v>90</v>
      </c>
      <c r="M2854" t="s">
        <v>74</v>
      </c>
      <c r="N2854" s="37" t="s">
        <v>75</v>
      </c>
      <c r="O2854" s="37" t="s">
        <v>75</v>
      </c>
      <c r="P2854" s="37" t="s">
        <v>75</v>
      </c>
      <c r="Q2854" t="s">
        <v>4969</v>
      </c>
      <c r="R2854" t="s">
        <v>76</v>
      </c>
      <c r="S2854" s="42">
        <v>3.5</v>
      </c>
      <c r="T2854" s="37">
        <v>1</v>
      </c>
      <c r="U2854" s="83">
        <v>1</v>
      </c>
      <c r="V2854" s="45">
        <f>SUMIF(ResumenCotizacion!$C:$C,E2854,ResumenCotizacion!$P:$P)</f>
        <v>0</v>
      </c>
      <c r="W2854" s="75">
        <f>IF(H2854="USD",S2854*SolCotizacion!$J$18,S2854)</f>
        <v>14446.145</v>
      </c>
      <c r="X2854" s="3">
        <f>ROUND(W2854/(1-VLOOKUP("Total porcentaje:",ResumenCotizacion!$F:$H,3,0)),2)</f>
        <v>14446.15</v>
      </c>
      <c r="Y2854" s="3">
        <f t="shared" si="141"/>
        <v>0</v>
      </c>
    </row>
    <row r="2855" spans="1:25" ht="14.25" x14ac:dyDescent="0.2">
      <c r="A2855" s="18" t="str">
        <f t="shared" si="139"/>
        <v>Catalogo principalCSP ENTIDADES NO CUALIFICADASCFQ7TTC0J1GB-0003_NCLF</v>
      </c>
      <c r="B2855" s="18" t="str">
        <f t="shared" si="140"/>
        <v>CFQ7TTC0J1GB-0003_NCLFCSP ENTIDADES NO CUALIFICADAS</v>
      </c>
      <c r="C2855"/>
      <c r="D2855" t="s">
        <v>122</v>
      </c>
      <c r="E2855" t="s">
        <v>4971</v>
      </c>
      <c r="F2855" s="37" t="s">
        <v>3879</v>
      </c>
      <c r="G2855" s="18" t="s">
        <v>122</v>
      </c>
      <c r="H2855" s="18" t="s">
        <v>125</v>
      </c>
      <c r="I2855" s="37" t="s">
        <v>75</v>
      </c>
      <c r="J2855" t="s">
        <v>4972</v>
      </c>
      <c r="K2855" t="s">
        <v>28</v>
      </c>
      <c r="L2855" t="s">
        <v>90</v>
      </c>
      <c r="M2855" t="s">
        <v>74</v>
      </c>
      <c r="N2855" s="37" t="s">
        <v>75</v>
      </c>
      <c r="O2855" s="37" t="s">
        <v>75</v>
      </c>
      <c r="P2855" s="37" t="s">
        <v>75</v>
      </c>
      <c r="Q2855" t="s">
        <v>4971</v>
      </c>
      <c r="R2855" t="s">
        <v>76</v>
      </c>
      <c r="S2855" s="42">
        <v>3</v>
      </c>
      <c r="T2855" s="37">
        <v>1</v>
      </c>
      <c r="U2855" s="83">
        <v>1</v>
      </c>
      <c r="V2855" s="45">
        <f>SUMIF(ResumenCotizacion!$C:$C,E2855,ResumenCotizacion!$P:$P)</f>
        <v>0</v>
      </c>
      <c r="W2855" s="75">
        <f>IF(H2855="USD",S2855*SolCotizacion!$J$18,S2855)</f>
        <v>12382.41</v>
      </c>
      <c r="X2855" s="3">
        <f>ROUND(W2855/(1-VLOOKUP("Total porcentaje:",ResumenCotizacion!$F:$H,3,0)),2)</f>
        <v>12382.41</v>
      </c>
      <c r="Y2855" s="3">
        <f t="shared" si="141"/>
        <v>0</v>
      </c>
    </row>
    <row r="2856" spans="1:25" ht="14.25" x14ac:dyDescent="0.2">
      <c r="A2856" s="18" t="str">
        <f t="shared" si="139"/>
        <v>Catalogo principalCSP ENTIDADES NO CUALIFICADASCFQ7TTC0LGV0-0003_NCLF</v>
      </c>
      <c r="B2856" s="18" t="str">
        <f t="shared" si="140"/>
        <v>CFQ7TTC0LGV0-0003_NCLFCSP ENTIDADES NO CUALIFICADAS</v>
      </c>
      <c r="C2856"/>
      <c r="D2856" t="s">
        <v>122</v>
      </c>
      <c r="E2856" t="s">
        <v>4973</v>
      </c>
      <c r="F2856" s="37" t="s">
        <v>3879</v>
      </c>
      <c r="G2856" s="18" t="s">
        <v>122</v>
      </c>
      <c r="H2856" s="18" t="s">
        <v>125</v>
      </c>
      <c r="I2856" s="37" t="s">
        <v>75</v>
      </c>
      <c r="J2856" t="s">
        <v>4974</v>
      </c>
      <c r="K2856" t="s">
        <v>28</v>
      </c>
      <c r="L2856" t="s">
        <v>90</v>
      </c>
      <c r="M2856" t="s">
        <v>74</v>
      </c>
      <c r="N2856" s="37" t="s">
        <v>75</v>
      </c>
      <c r="O2856" s="37" t="s">
        <v>75</v>
      </c>
      <c r="P2856" s="37" t="s">
        <v>75</v>
      </c>
      <c r="Q2856" t="s">
        <v>4973</v>
      </c>
      <c r="R2856" t="s">
        <v>76</v>
      </c>
      <c r="S2856" s="42">
        <v>5.2</v>
      </c>
      <c r="T2856" s="37">
        <v>1</v>
      </c>
      <c r="U2856" s="83">
        <v>1</v>
      </c>
      <c r="V2856" s="45">
        <f>SUMIF(ResumenCotizacion!$C:$C,E2856,ResumenCotizacion!$P:$P)</f>
        <v>0</v>
      </c>
      <c r="W2856" s="75">
        <f>IF(H2856="USD",S2856*SolCotizacion!$J$18,S2856)</f>
        <v>21462.844000000001</v>
      </c>
      <c r="X2856" s="3">
        <f>ROUND(W2856/(1-VLOOKUP("Total porcentaje:",ResumenCotizacion!$F:$H,3,0)),2)</f>
        <v>21462.84</v>
      </c>
      <c r="Y2856" s="3">
        <f t="shared" si="141"/>
        <v>0</v>
      </c>
    </row>
    <row r="2857" spans="1:25" ht="14.25" x14ac:dyDescent="0.2">
      <c r="A2857" s="18" t="str">
        <f t="shared" si="139"/>
        <v>Catalogo principalCSP ENTIDADES NO CUALIFICADASCFQ7TTC0LGV0-0001_NCLF</v>
      </c>
      <c r="B2857" s="18" t="str">
        <f t="shared" si="140"/>
        <v>CFQ7TTC0LGV0-0001_NCLFCSP ENTIDADES NO CUALIFICADAS</v>
      </c>
      <c r="C2857"/>
      <c r="D2857" t="s">
        <v>122</v>
      </c>
      <c r="E2857" t="s">
        <v>4975</v>
      </c>
      <c r="F2857" s="37" t="s">
        <v>3879</v>
      </c>
      <c r="G2857" s="18" t="s">
        <v>122</v>
      </c>
      <c r="H2857" s="18" t="s">
        <v>125</v>
      </c>
      <c r="I2857" s="37" t="s">
        <v>75</v>
      </c>
      <c r="J2857" t="s">
        <v>4976</v>
      </c>
      <c r="K2857" t="s">
        <v>28</v>
      </c>
      <c r="L2857" t="s">
        <v>90</v>
      </c>
      <c r="M2857" t="s">
        <v>74</v>
      </c>
      <c r="N2857" s="37" t="s">
        <v>75</v>
      </c>
      <c r="O2857" s="37" t="s">
        <v>75</v>
      </c>
      <c r="P2857" s="37" t="s">
        <v>75</v>
      </c>
      <c r="Q2857" t="s">
        <v>4975</v>
      </c>
      <c r="R2857" t="s">
        <v>76</v>
      </c>
      <c r="S2857" s="42">
        <v>5.2</v>
      </c>
      <c r="T2857" s="37">
        <v>1</v>
      </c>
      <c r="U2857" s="83">
        <v>1</v>
      </c>
      <c r="V2857" s="45">
        <f>SUMIF(ResumenCotizacion!$C:$C,E2857,ResumenCotizacion!$P:$P)</f>
        <v>0</v>
      </c>
      <c r="W2857" s="75">
        <f>IF(H2857="USD",S2857*SolCotizacion!$J$18,S2857)</f>
        <v>21462.844000000001</v>
      </c>
      <c r="X2857" s="3">
        <f>ROUND(W2857/(1-VLOOKUP("Total porcentaje:",ResumenCotizacion!$F:$H,3,0)),2)</f>
        <v>21462.84</v>
      </c>
      <c r="Y2857" s="3">
        <f t="shared" si="141"/>
        <v>0</v>
      </c>
    </row>
    <row r="2858" spans="1:25" ht="14.25" x14ac:dyDescent="0.2">
      <c r="A2858" s="18" t="str">
        <f t="shared" si="139"/>
        <v>Catalogo principalCSP ENTIDADES NO CUALIFICADASCFQ7TTC0LH0D-0001_NCLF</v>
      </c>
      <c r="B2858" s="18" t="str">
        <f t="shared" si="140"/>
        <v>CFQ7TTC0LH0D-0001_NCLFCSP ENTIDADES NO CUALIFICADAS</v>
      </c>
      <c r="C2858"/>
      <c r="D2858" t="s">
        <v>122</v>
      </c>
      <c r="E2858" t="s">
        <v>4977</v>
      </c>
      <c r="F2858" s="37" t="s">
        <v>3879</v>
      </c>
      <c r="G2858" s="18" t="s">
        <v>122</v>
      </c>
      <c r="H2858" s="18" t="s">
        <v>125</v>
      </c>
      <c r="I2858" s="37" t="s">
        <v>75</v>
      </c>
      <c r="J2858" t="s">
        <v>4978</v>
      </c>
      <c r="K2858" t="s">
        <v>28</v>
      </c>
      <c r="L2858" t="s">
        <v>90</v>
      </c>
      <c r="M2858" t="s">
        <v>74</v>
      </c>
      <c r="N2858" s="37" t="s">
        <v>75</v>
      </c>
      <c r="O2858" s="37" t="s">
        <v>75</v>
      </c>
      <c r="P2858" s="37" t="s">
        <v>75</v>
      </c>
      <c r="Q2858" t="s">
        <v>4977</v>
      </c>
      <c r="R2858" t="s">
        <v>76</v>
      </c>
      <c r="S2858" s="42">
        <v>5.5</v>
      </c>
      <c r="T2858" s="37">
        <v>1</v>
      </c>
      <c r="U2858" s="83">
        <v>1</v>
      </c>
      <c r="V2858" s="45">
        <f>SUMIF(ResumenCotizacion!$C:$C,E2858,ResumenCotizacion!$P:$P)</f>
        <v>0</v>
      </c>
      <c r="W2858" s="75">
        <f>IF(H2858="USD",S2858*SolCotizacion!$J$18,S2858)</f>
        <v>22701.085000000003</v>
      </c>
      <c r="X2858" s="3">
        <f>ROUND(W2858/(1-VLOOKUP("Total porcentaje:",ResumenCotizacion!$F:$H,3,0)),2)</f>
        <v>22701.09</v>
      </c>
      <c r="Y2858" s="3">
        <f t="shared" si="141"/>
        <v>0</v>
      </c>
    </row>
    <row r="2859" spans="1:25" ht="14.25" x14ac:dyDescent="0.2">
      <c r="A2859" s="18" t="str">
        <f t="shared" si="139"/>
        <v>Catalogo principalCSP ENTIDADES NO CUALIFICADASCFQ7TTC0LH04-0001_NCLF</v>
      </c>
      <c r="B2859" s="18" t="str">
        <f t="shared" si="140"/>
        <v>CFQ7TTC0LH04-0001_NCLFCSP ENTIDADES NO CUALIFICADAS</v>
      </c>
      <c r="C2859"/>
      <c r="D2859" t="s">
        <v>122</v>
      </c>
      <c r="E2859" t="s">
        <v>4979</v>
      </c>
      <c r="F2859" s="37" t="s">
        <v>3879</v>
      </c>
      <c r="G2859" s="18" t="s">
        <v>122</v>
      </c>
      <c r="H2859" s="18" t="s">
        <v>125</v>
      </c>
      <c r="I2859" s="37" t="s">
        <v>75</v>
      </c>
      <c r="J2859" t="s">
        <v>4980</v>
      </c>
      <c r="K2859" t="s">
        <v>28</v>
      </c>
      <c r="L2859" t="s">
        <v>90</v>
      </c>
      <c r="M2859" t="s">
        <v>74</v>
      </c>
      <c r="N2859" s="37" t="s">
        <v>75</v>
      </c>
      <c r="O2859" s="37" t="s">
        <v>75</v>
      </c>
      <c r="P2859" s="37" t="s">
        <v>75</v>
      </c>
      <c r="Q2859" t="s">
        <v>4979</v>
      </c>
      <c r="R2859" t="s">
        <v>76</v>
      </c>
      <c r="S2859" s="42">
        <v>2</v>
      </c>
      <c r="T2859" s="37">
        <v>1</v>
      </c>
      <c r="U2859" s="83">
        <v>1</v>
      </c>
      <c r="V2859" s="45">
        <f>SUMIF(ResumenCotizacion!$C:$C,E2859,ResumenCotizacion!$P:$P)</f>
        <v>0</v>
      </c>
      <c r="W2859" s="75">
        <f>IF(H2859="USD",S2859*SolCotizacion!$J$18,S2859)</f>
        <v>8254.94</v>
      </c>
      <c r="X2859" s="3">
        <f>ROUND(W2859/(1-VLOOKUP("Total porcentaje:",ResumenCotizacion!$F:$H,3,0)),2)</f>
        <v>8254.94</v>
      </c>
      <c r="Y2859" s="3">
        <f t="shared" si="141"/>
        <v>0</v>
      </c>
    </row>
    <row r="2860" spans="1:25" ht="14.25" x14ac:dyDescent="0.2">
      <c r="A2860" s="18" t="str">
        <f t="shared" si="139"/>
        <v>Catalogo principalCSP ENTIDADES NO CUALIFICADASCFQ7TTC0LHXH-0001_NCLF</v>
      </c>
      <c r="B2860" s="18" t="str">
        <f t="shared" si="140"/>
        <v>CFQ7TTC0LHXH-0001_NCLFCSP ENTIDADES NO CUALIFICADAS</v>
      </c>
      <c r="C2860"/>
      <c r="D2860" t="s">
        <v>122</v>
      </c>
      <c r="E2860" t="s">
        <v>4981</v>
      </c>
      <c r="F2860" s="37" t="s">
        <v>3879</v>
      </c>
      <c r="G2860" s="18" t="s">
        <v>122</v>
      </c>
      <c r="H2860" s="18" t="s">
        <v>125</v>
      </c>
      <c r="I2860" s="37" t="s">
        <v>75</v>
      </c>
      <c r="J2860" t="s">
        <v>4982</v>
      </c>
      <c r="K2860" t="s">
        <v>28</v>
      </c>
      <c r="L2860" t="s">
        <v>90</v>
      </c>
      <c r="M2860" t="s">
        <v>74</v>
      </c>
      <c r="N2860" s="37" t="s">
        <v>75</v>
      </c>
      <c r="O2860" s="37" t="s">
        <v>75</v>
      </c>
      <c r="P2860" s="37" t="s">
        <v>75</v>
      </c>
      <c r="Q2860" t="s">
        <v>4981</v>
      </c>
      <c r="R2860" t="s">
        <v>76</v>
      </c>
      <c r="S2860" s="42">
        <v>5</v>
      </c>
      <c r="T2860" s="37">
        <v>1</v>
      </c>
      <c r="U2860" s="83">
        <v>1</v>
      </c>
      <c r="V2860" s="45">
        <f>SUMIF(ResumenCotizacion!$C:$C,E2860,ResumenCotizacion!$P:$P)</f>
        <v>0</v>
      </c>
      <c r="W2860" s="75">
        <f>IF(H2860="USD",S2860*SolCotizacion!$J$18,S2860)</f>
        <v>20637.350000000002</v>
      </c>
      <c r="X2860" s="3">
        <f>ROUND(W2860/(1-VLOOKUP("Total porcentaje:",ResumenCotizacion!$F:$H,3,0)),2)</f>
        <v>20637.349999999999</v>
      </c>
      <c r="Y2860" s="3">
        <f t="shared" si="141"/>
        <v>0</v>
      </c>
    </row>
    <row r="2861" spans="1:25" ht="14.25" x14ac:dyDescent="0.2">
      <c r="A2861" s="18" t="str">
        <f t="shared" si="139"/>
        <v>Catalogo principalCSP ENTIDADES NO CUALIFICADASCFQ7TTC0Q17R-0001_NCLF</v>
      </c>
      <c r="B2861" s="18" t="str">
        <f t="shared" si="140"/>
        <v>CFQ7TTC0Q17R-0001_NCLFCSP ENTIDADES NO CUALIFICADAS</v>
      </c>
      <c r="C2861"/>
      <c r="D2861" t="s">
        <v>122</v>
      </c>
      <c r="E2861" t="s">
        <v>4983</v>
      </c>
      <c r="F2861" s="37" t="s">
        <v>3879</v>
      </c>
      <c r="G2861" s="18" t="s">
        <v>122</v>
      </c>
      <c r="H2861" s="18" t="s">
        <v>125</v>
      </c>
      <c r="I2861" s="37" t="s">
        <v>75</v>
      </c>
      <c r="J2861" t="s">
        <v>4984</v>
      </c>
      <c r="K2861" t="s">
        <v>28</v>
      </c>
      <c r="L2861" t="s">
        <v>90</v>
      </c>
      <c r="M2861" t="s">
        <v>74</v>
      </c>
      <c r="N2861" s="37" t="s">
        <v>75</v>
      </c>
      <c r="O2861" s="37" t="s">
        <v>75</v>
      </c>
      <c r="P2861" s="37" t="s">
        <v>75</v>
      </c>
      <c r="Q2861" t="s">
        <v>4983</v>
      </c>
      <c r="R2861" t="s">
        <v>76</v>
      </c>
      <c r="S2861" s="42">
        <v>3.5</v>
      </c>
      <c r="T2861" s="37">
        <v>1</v>
      </c>
      <c r="U2861" s="83">
        <v>1</v>
      </c>
      <c r="V2861" s="45">
        <f>SUMIF(ResumenCotizacion!$C:$C,E2861,ResumenCotizacion!$P:$P)</f>
        <v>0</v>
      </c>
      <c r="W2861" s="75">
        <f>IF(H2861="USD",S2861*SolCotizacion!$J$18,S2861)</f>
        <v>14446.145</v>
      </c>
      <c r="X2861" s="3">
        <f>ROUND(W2861/(1-VLOOKUP("Total porcentaje:",ResumenCotizacion!$F:$H,3,0)),2)</f>
        <v>14446.15</v>
      </c>
      <c r="Y2861" s="3">
        <f t="shared" si="141"/>
        <v>0</v>
      </c>
    </row>
    <row r="2862" spans="1:25" ht="14.25" x14ac:dyDescent="0.2">
      <c r="A2862" s="18" t="str">
        <f t="shared" si="139"/>
        <v>Catalogo principalCSP ENTIDADES NO CUALIFICADASCFQ7TTC0LCH4-0009_NCLF</v>
      </c>
      <c r="B2862" s="18" t="str">
        <f t="shared" si="140"/>
        <v>CFQ7TTC0LCH4-0009_NCLFCSP ENTIDADES NO CUALIFICADAS</v>
      </c>
      <c r="C2862"/>
      <c r="D2862" t="s">
        <v>122</v>
      </c>
      <c r="E2862" t="s">
        <v>4985</v>
      </c>
      <c r="F2862" s="37" t="s">
        <v>3879</v>
      </c>
      <c r="G2862" s="18" t="s">
        <v>122</v>
      </c>
      <c r="H2862" s="18" t="s">
        <v>125</v>
      </c>
      <c r="I2862" s="37" t="s">
        <v>75</v>
      </c>
      <c r="J2862" t="s">
        <v>4986</v>
      </c>
      <c r="K2862" t="s">
        <v>28</v>
      </c>
      <c r="L2862" t="s">
        <v>90</v>
      </c>
      <c r="M2862" t="s">
        <v>74</v>
      </c>
      <c r="N2862" s="37" t="s">
        <v>75</v>
      </c>
      <c r="O2862" s="37" t="s">
        <v>75</v>
      </c>
      <c r="P2862" s="37" t="s">
        <v>75</v>
      </c>
      <c r="Q2862" t="s">
        <v>4985</v>
      </c>
      <c r="R2862" t="s">
        <v>76</v>
      </c>
      <c r="S2862" s="42">
        <v>8</v>
      </c>
      <c r="T2862" s="37">
        <v>1</v>
      </c>
      <c r="U2862" s="83">
        <v>1</v>
      </c>
      <c r="V2862" s="45">
        <f>SUMIF(ResumenCotizacion!$C:$C,E2862,ResumenCotizacion!$P:$P)</f>
        <v>0</v>
      </c>
      <c r="W2862" s="75">
        <f>IF(H2862="USD",S2862*SolCotizacion!$J$18,S2862)</f>
        <v>33019.760000000002</v>
      </c>
      <c r="X2862" s="3">
        <f>ROUND(W2862/(1-VLOOKUP("Total porcentaje:",ResumenCotizacion!$F:$H,3,0)),2)</f>
        <v>33019.760000000002</v>
      </c>
      <c r="Y2862" s="3">
        <f t="shared" si="141"/>
        <v>0</v>
      </c>
    </row>
    <row r="2863" spans="1:25" ht="14.25" x14ac:dyDescent="0.2">
      <c r="A2863" s="18" t="str">
        <f t="shared" si="139"/>
        <v>Catalogo principalCSP ENTIDADES NO CUALIFICADASCFQ7TTC0LCH4-0006_NCLF</v>
      </c>
      <c r="B2863" s="18" t="str">
        <f t="shared" si="140"/>
        <v>CFQ7TTC0LCH4-0006_NCLFCSP ENTIDADES NO CUALIFICADAS</v>
      </c>
      <c r="C2863"/>
      <c r="D2863" t="s">
        <v>122</v>
      </c>
      <c r="E2863" t="s">
        <v>4987</v>
      </c>
      <c r="F2863" s="37" t="s">
        <v>3879</v>
      </c>
      <c r="G2863" s="18" t="s">
        <v>122</v>
      </c>
      <c r="H2863" s="18" t="s">
        <v>125</v>
      </c>
      <c r="I2863" s="37" t="s">
        <v>75</v>
      </c>
      <c r="J2863" t="s">
        <v>4988</v>
      </c>
      <c r="K2863" t="s">
        <v>28</v>
      </c>
      <c r="L2863" t="s">
        <v>90</v>
      </c>
      <c r="M2863" t="s">
        <v>74</v>
      </c>
      <c r="N2863" s="37" t="s">
        <v>75</v>
      </c>
      <c r="O2863" s="37" t="s">
        <v>75</v>
      </c>
      <c r="P2863" s="37" t="s">
        <v>75</v>
      </c>
      <c r="Q2863" t="s">
        <v>4987</v>
      </c>
      <c r="R2863" t="s">
        <v>76</v>
      </c>
      <c r="S2863" s="42">
        <v>4</v>
      </c>
      <c r="T2863" s="37">
        <v>1</v>
      </c>
      <c r="U2863" s="83">
        <v>1</v>
      </c>
      <c r="V2863" s="45">
        <f>SUMIF(ResumenCotizacion!$C:$C,E2863,ResumenCotizacion!$P:$P)</f>
        <v>0</v>
      </c>
      <c r="W2863" s="75">
        <f>IF(H2863="USD",S2863*SolCotizacion!$J$18,S2863)</f>
        <v>16509.88</v>
      </c>
      <c r="X2863" s="3">
        <f>ROUND(W2863/(1-VLOOKUP("Total porcentaje:",ResumenCotizacion!$F:$H,3,0)),2)</f>
        <v>16509.88</v>
      </c>
      <c r="Y2863" s="3">
        <f t="shared" si="141"/>
        <v>0</v>
      </c>
    </row>
    <row r="2864" spans="1:25" ht="14.25" x14ac:dyDescent="0.2">
      <c r="A2864" s="18" t="str">
        <f t="shared" si="139"/>
        <v>Catalogo principalCSP ENTIDADES NO CUALIFICADASCFQ7TTC0LCH4-0004_NCLF</v>
      </c>
      <c r="B2864" s="18" t="str">
        <f t="shared" si="140"/>
        <v>CFQ7TTC0LCH4-0004_NCLFCSP ENTIDADES NO CUALIFICADAS</v>
      </c>
      <c r="C2864"/>
      <c r="D2864" t="s">
        <v>122</v>
      </c>
      <c r="E2864" t="s">
        <v>4989</v>
      </c>
      <c r="F2864" s="37" t="s">
        <v>3879</v>
      </c>
      <c r="G2864" s="18" t="s">
        <v>122</v>
      </c>
      <c r="H2864" s="18" t="s">
        <v>125</v>
      </c>
      <c r="I2864" s="37" t="s">
        <v>75</v>
      </c>
      <c r="J2864" t="s">
        <v>4990</v>
      </c>
      <c r="K2864" t="s">
        <v>28</v>
      </c>
      <c r="L2864" t="s">
        <v>90</v>
      </c>
      <c r="M2864" t="s">
        <v>74</v>
      </c>
      <c r="N2864" s="37" t="s">
        <v>75</v>
      </c>
      <c r="O2864" s="37" t="s">
        <v>75</v>
      </c>
      <c r="P2864" s="37" t="s">
        <v>75</v>
      </c>
      <c r="Q2864" t="s">
        <v>4989</v>
      </c>
      <c r="R2864" t="s">
        <v>76</v>
      </c>
      <c r="S2864" s="42">
        <v>2.6999999999999997</v>
      </c>
      <c r="T2864" s="37">
        <v>1</v>
      </c>
      <c r="U2864" s="83">
        <v>1</v>
      </c>
      <c r="V2864" s="45">
        <f>SUMIF(ResumenCotizacion!$C:$C,E2864,ResumenCotizacion!$P:$P)</f>
        <v>0</v>
      </c>
      <c r="W2864" s="75">
        <f>IF(H2864="USD",S2864*SolCotizacion!$J$18,S2864)</f>
        <v>11144.169</v>
      </c>
      <c r="X2864" s="3">
        <f>ROUND(W2864/(1-VLOOKUP("Total porcentaje:",ResumenCotizacion!$F:$H,3,0)),2)</f>
        <v>11144.17</v>
      </c>
      <c r="Y2864" s="3">
        <f t="shared" si="141"/>
        <v>0</v>
      </c>
    </row>
    <row r="2865" spans="1:25" ht="14.25" x14ac:dyDescent="0.2">
      <c r="A2865" s="18" t="str">
        <f t="shared" si="139"/>
        <v>Catalogo principalCSP ENTIDADES NO CUALIFICADASCFQ7TTC0LH0C-0001_NCLF</v>
      </c>
      <c r="B2865" s="18" t="str">
        <f t="shared" si="140"/>
        <v>CFQ7TTC0LH0C-0001_NCLFCSP ENTIDADES NO CUALIFICADAS</v>
      </c>
      <c r="C2865"/>
      <c r="D2865" t="s">
        <v>122</v>
      </c>
      <c r="E2865" t="s">
        <v>4991</v>
      </c>
      <c r="F2865" s="37" t="s">
        <v>3879</v>
      </c>
      <c r="G2865" s="18" t="s">
        <v>122</v>
      </c>
      <c r="H2865" s="18" t="s">
        <v>125</v>
      </c>
      <c r="I2865" s="37" t="s">
        <v>75</v>
      </c>
      <c r="J2865" t="s">
        <v>4992</v>
      </c>
      <c r="K2865" t="s">
        <v>28</v>
      </c>
      <c r="L2865" t="s">
        <v>90</v>
      </c>
      <c r="M2865" t="s">
        <v>74</v>
      </c>
      <c r="N2865" s="37" t="s">
        <v>75</v>
      </c>
      <c r="O2865" s="37" t="s">
        <v>75</v>
      </c>
      <c r="P2865" s="37" t="s">
        <v>75</v>
      </c>
      <c r="Q2865" t="s">
        <v>4991</v>
      </c>
      <c r="R2865" t="s">
        <v>76</v>
      </c>
      <c r="S2865" s="42">
        <v>2</v>
      </c>
      <c r="T2865" s="37">
        <v>1</v>
      </c>
      <c r="U2865" s="83">
        <v>1</v>
      </c>
      <c r="V2865" s="45">
        <f>SUMIF(ResumenCotizacion!$C:$C,E2865,ResumenCotizacion!$P:$P)</f>
        <v>0</v>
      </c>
      <c r="W2865" s="75">
        <f>IF(H2865="USD",S2865*SolCotizacion!$J$18,S2865)</f>
        <v>8254.94</v>
      </c>
      <c r="X2865" s="3">
        <f>ROUND(W2865/(1-VLOOKUP("Total porcentaje:",ResumenCotizacion!$F:$H,3,0)),2)</f>
        <v>8254.94</v>
      </c>
      <c r="Y2865" s="3">
        <f t="shared" si="141"/>
        <v>0</v>
      </c>
    </row>
    <row r="2866" spans="1:25" ht="14.25" x14ac:dyDescent="0.2">
      <c r="A2866" s="18" t="str">
        <f t="shared" si="139"/>
        <v>Catalogo principalCSP ENTIDADES NO CUALIFICADASCFQ7TTC0LHPG-0001_NCLF</v>
      </c>
      <c r="B2866" s="18" t="str">
        <f t="shared" si="140"/>
        <v>CFQ7TTC0LHPG-0001_NCLFCSP ENTIDADES NO CUALIFICADAS</v>
      </c>
      <c r="C2866"/>
      <c r="D2866" t="s">
        <v>122</v>
      </c>
      <c r="E2866" t="s">
        <v>4993</v>
      </c>
      <c r="F2866" s="37" t="s">
        <v>3879</v>
      </c>
      <c r="G2866" s="18" t="s">
        <v>122</v>
      </c>
      <c r="H2866" s="18" t="s">
        <v>125</v>
      </c>
      <c r="I2866" s="37" t="s">
        <v>75</v>
      </c>
      <c r="J2866" t="s">
        <v>4994</v>
      </c>
      <c r="K2866" t="s">
        <v>28</v>
      </c>
      <c r="L2866" t="s">
        <v>90</v>
      </c>
      <c r="M2866" t="s">
        <v>74</v>
      </c>
      <c r="N2866" s="37" t="s">
        <v>75</v>
      </c>
      <c r="O2866" s="37" t="s">
        <v>75</v>
      </c>
      <c r="P2866" s="37" t="s">
        <v>75</v>
      </c>
      <c r="Q2866" t="s">
        <v>4993</v>
      </c>
      <c r="R2866" t="s">
        <v>76</v>
      </c>
      <c r="S2866" s="42">
        <v>100</v>
      </c>
      <c r="T2866" s="37">
        <v>1</v>
      </c>
      <c r="U2866" s="83">
        <v>1</v>
      </c>
      <c r="V2866" s="45">
        <f>SUMIF(ResumenCotizacion!$C:$C,E2866,ResumenCotizacion!$P:$P)</f>
        <v>0</v>
      </c>
      <c r="W2866" s="75">
        <f>IF(H2866="USD",S2866*SolCotizacion!$J$18,S2866)</f>
        <v>412747</v>
      </c>
      <c r="X2866" s="3">
        <f>ROUND(W2866/(1-VLOOKUP("Total porcentaje:",ResumenCotizacion!$F:$H,3,0)),2)</f>
        <v>412747</v>
      </c>
      <c r="Y2866" s="3">
        <f t="shared" si="141"/>
        <v>0</v>
      </c>
    </row>
    <row r="2867" spans="1:25" ht="14.25" x14ac:dyDescent="0.2">
      <c r="A2867" s="18" t="str">
        <f t="shared" si="139"/>
        <v>Catalogo principalCSP ENTIDADES NO CUALIFICADASCFQ7TTC0JXCZ-0004_NCLF</v>
      </c>
      <c r="B2867" s="18" t="str">
        <f t="shared" si="140"/>
        <v>CFQ7TTC0JXCZ-0004_NCLFCSP ENTIDADES NO CUALIFICADAS</v>
      </c>
      <c r="C2867"/>
      <c r="D2867" t="s">
        <v>122</v>
      </c>
      <c r="E2867" t="s">
        <v>4995</v>
      </c>
      <c r="F2867" s="37" t="s">
        <v>3879</v>
      </c>
      <c r="G2867" s="18" t="s">
        <v>122</v>
      </c>
      <c r="H2867" s="18" t="s">
        <v>125</v>
      </c>
      <c r="I2867" s="37" t="s">
        <v>75</v>
      </c>
      <c r="J2867" t="s">
        <v>4996</v>
      </c>
      <c r="K2867" t="s">
        <v>28</v>
      </c>
      <c r="L2867" t="s">
        <v>90</v>
      </c>
      <c r="M2867" t="s">
        <v>74</v>
      </c>
      <c r="N2867" s="37" t="s">
        <v>75</v>
      </c>
      <c r="O2867" s="37" t="s">
        <v>75</v>
      </c>
      <c r="P2867" s="37" t="s">
        <v>75</v>
      </c>
      <c r="Q2867" t="s">
        <v>4995</v>
      </c>
      <c r="R2867" t="s">
        <v>76</v>
      </c>
      <c r="S2867" s="42">
        <v>0</v>
      </c>
      <c r="T2867" s="37">
        <v>1</v>
      </c>
      <c r="U2867" s="83">
        <v>1</v>
      </c>
      <c r="V2867" s="45">
        <f>SUMIF(ResumenCotizacion!$C:$C,E2867,ResumenCotizacion!$P:$P)</f>
        <v>0</v>
      </c>
      <c r="W2867" s="75">
        <f>IF(H2867="USD",S2867*SolCotizacion!$J$18,S2867)</f>
        <v>0</v>
      </c>
      <c r="X2867" s="3">
        <f>ROUND(W2867/(1-VLOOKUP("Total porcentaje:",ResumenCotizacion!$F:$H,3,0)),2)</f>
        <v>0</v>
      </c>
      <c r="Y2867" s="3">
        <f t="shared" si="141"/>
        <v>0</v>
      </c>
    </row>
    <row r="2868" spans="1:25" ht="14.25" x14ac:dyDescent="0.2">
      <c r="A2868" s="18" t="str">
        <f t="shared" si="139"/>
        <v>Catalogo principalCSP ENTIDADES NO CUALIFICADASCFQ7TTC0JN4R-0002_NCLF</v>
      </c>
      <c r="B2868" s="18" t="str">
        <f t="shared" si="140"/>
        <v>CFQ7TTC0JN4R-0002_NCLFCSP ENTIDADES NO CUALIFICADAS</v>
      </c>
      <c r="C2868"/>
      <c r="D2868" t="s">
        <v>122</v>
      </c>
      <c r="E2868" t="s">
        <v>4997</v>
      </c>
      <c r="F2868" s="37" t="s">
        <v>3879</v>
      </c>
      <c r="G2868" s="18" t="s">
        <v>122</v>
      </c>
      <c r="H2868" s="18" t="s">
        <v>125</v>
      </c>
      <c r="I2868" s="37" t="s">
        <v>75</v>
      </c>
      <c r="J2868" t="s">
        <v>4998</v>
      </c>
      <c r="K2868" t="s">
        <v>28</v>
      </c>
      <c r="L2868" t="s">
        <v>90</v>
      </c>
      <c r="M2868" t="s">
        <v>74</v>
      </c>
      <c r="N2868" s="37" t="s">
        <v>75</v>
      </c>
      <c r="O2868" s="37" t="s">
        <v>75</v>
      </c>
      <c r="P2868" s="37" t="s">
        <v>75</v>
      </c>
      <c r="Q2868" t="s">
        <v>4997</v>
      </c>
      <c r="R2868" t="s">
        <v>76</v>
      </c>
      <c r="S2868" s="42">
        <v>4</v>
      </c>
      <c r="T2868" s="37">
        <v>1</v>
      </c>
      <c r="U2868" s="83">
        <v>1</v>
      </c>
      <c r="V2868" s="45">
        <f>SUMIF(ResumenCotizacion!$C:$C,E2868,ResumenCotizacion!$P:$P)</f>
        <v>0</v>
      </c>
      <c r="W2868" s="75">
        <f>IF(H2868="USD",S2868*SolCotizacion!$J$18,S2868)</f>
        <v>16509.88</v>
      </c>
      <c r="X2868" s="3">
        <f>ROUND(W2868/(1-VLOOKUP("Total porcentaje:",ResumenCotizacion!$F:$H,3,0)),2)</f>
        <v>16509.88</v>
      </c>
      <c r="Y2868" s="3">
        <f t="shared" si="141"/>
        <v>0</v>
      </c>
    </row>
    <row r="2869" spans="1:25" ht="14.25" x14ac:dyDescent="0.2">
      <c r="A2869" s="18" t="str">
        <f t="shared" si="139"/>
        <v>Catalogo principalCSP ENTIDADES NO CUALIFICADASCFQ7TTC0LH0T-0001_NCLF</v>
      </c>
      <c r="B2869" s="18" t="str">
        <f t="shared" si="140"/>
        <v>CFQ7TTC0LH0T-0001_NCLFCSP ENTIDADES NO CUALIFICADAS</v>
      </c>
      <c r="C2869"/>
      <c r="D2869" t="s">
        <v>122</v>
      </c>
      <c r="E2869" t="s">
        <v>4999</v>
      </c>
      <c r="F2869" s="37" t="s">
        <v>3879</v>
      </c>
      <c r="G2869" s="18" t="s">
        <v>122</v>
      </c>
      <c r="H2869" s="18" t="s">
        <v>125</v>
      </c>
      <c r="I2869" s="37" t="s">
        <v>75</v>
      </c>
      <c r="J2869" t="s">
        <v>5000</v>
      </c>
      <c r="K2869" t="s">
        <v>28</v>
      </c>
      <c r="L2869" t="s">
        <v>90</v>
      </c>
      <c r="M2869" t="s">
        <v>74</v>
      </c>
      <c r="N2869" s="37" t="s">
        <v>75</v>
      </c>
      <c r="O2869" s="37" t="s">
        <v>75</v>
      </c>
      <c r="P2869" s="37" t="s">
        <v>75</v>
      </c>
      <c r="Q2869" t="s">
        <v>4999</v>
      </c>
      <c r="R2869" t="s">
        <v>76</v>
      </c>
      <c r="S2869" s="42">
        <v>8</v>
      </c>
      <c r="T2869" s="37">
        <v>1</v>
      </c>
      <c r="U2869" s="83">
        <v>1</v>
      </c>
      <c r="V2869" s="45">
        <f>SUMIF(ResumenCotizacion!$C:$C,E2869,ResumenCotizacion!$P:$P)</f>
        <v>0</v>
      </c>
      <c r="W2869" s="75">
        <f>IF(H2869="USD",S2869*SolCotizacion!$J$18,S2869)</f>
        <v>33019.760000000002</v>
      </c>
      <c r="X2869" s="3">
        <f>ROUND(W2869/(1-VLOOKUP("Total porcentaje:",ResumenCotizacion!$F:$H,3,0)),2)</f>
        <v>33019.760000000002</v>
      </c>
      <c r="Y2869" s="3">
        <f t="shared" si="141"/>
        <v>0</v>
      </c>
    </row>
    <row r="2870" spans="1:25" ht="14.25" x14ac:dyDescent="0.2">
      <c r="A2870" s="18" t="str">
        <f t="shared" si="139"/>
        <v>Catalogo principalCSP ENTIDADES NO CUALIFICADASCFQ7TTC0LH0R-0001_NCLF</v>
      </c>
      <c r="B2870" s="18" t="str">
        <f t="shared" si="140"/>
        <v>CFQ7TTC0LH0R-0001_NCLFCSP ENTIDADES NO CUALIFICADAS</v>
      </c>
      <c r="C2870"/>
      <c r="D2870" t="s">
        <v>122</v>
      </c>
      <c r="E2870" t="s">
        <v>5001</v>
      </c>
      <c r="F2870" s="37" t="s">
        <v>3879</v>
      </c>
      <c r="G2870" s="18" t="s">
        <v>122</v>
      </c>
      <c r="H2870" s="18" t="s">
        <v>125</v>
      </c>
      <c r="I2870" s="37" t="s">
        <v>75</v>
      </c>
      <c r="J2870" t="s">
        <v>5002</v>
      </c>
      <c r="K2870" t="s">
        <v>28</v>
      </c>
      <c r="L2870" t="s">
        <v>90</v>
      </c>
      <c r="M2870" t="s">
        <v>74</v>
      </c>
      <c r="N2870" s="37" t="s">
        <v>75</v>
      </c>
      <c r="O2870" s="37" t="s">
        <v>75</v>
      </c>
      <c r="P2870" s="37" t="s">
        <v>75</v>
      </c>
      <c r="Q2870" t="s">
        <v>5001</v>
      </c>
      <c r="R2870" t="s">
        <v>76</v>
      </c>
      <c r="S2870" s="42">
        <v>0</v>
      </c>
      <c r="T2870" s="37">
        <v>1</v>
      </c>
      <c r="U2870" s="83">
        <v>1</v>
      </c>
      <c r="V2870" s="45">
        <f>SUMIF(ResumenCotizacion!$C:$C,E2870,ResumenCotizacion!$P:$P)</f>
        <v>0</v>
      </c>
      <c r="W2870" s="75">
        <f>IF(H2870="USD",S2870*SolCotizacion!$J$18,S2870)</f>
        <v>0</v>
      </c>
      <c r="X2870" s="3">
        <f>ROUND(W2870/(1-VLOOKUP("Total porcentaje:",ResumenCotizacion!$F:$H,3,0)),2)</f>
        <v>0</v>
      </c>
      <c r="Y2870" s="3">
        <f t="shared" si="141"/>
        <v>0</v>
      </c>
    </row>
    <row r="2871" spans="1:25" ht="14.25" x14ac:dyDescent="0.2">
      <c r="A2871" s="18" t="str">
        <f t="shared" si="139"/>
        <v>Catalogo principalCSP ENTIDADES NO CUALIFICADASCFQ7TTC0HL73-0001_NCLF</v>
      </c>
      <c r="B2871" s="18" t="str">
        <f t="shared" si="140"/>
        <v>CFQ7TTC0HL73-0001_NCLFCSP ENTIDADES NO CUALIFICADAS</v>
      </c>
      <c r="C2871"/>
      <c r="D2871" t="s">
        <v>122</v>
      </c>
      <c r="E2871" t="s">
        <v>5003</v>
      </c>
      <c r="F2871" s="37" t="s">
        <v>3879</v>
      </c>
      <c r="G2871" s="18" t="s">
        <v>122</v>
      </c>
      <c r="H2871" s="18" t="s">
        <v>125</v>
      </c>
      <c r="I2871" s="37" t="s">
        <v>75</v>
      </c>
      <c r="J2871" t="s">
        <v>5004</v>
      </c>
      <c r="K2871" t="s">
        <v>28</v>
      </c>
      <c r="L2871" t="s">
        <v>90</v>
      </c>
      <c r="M2871" t="s">
        <v>74</v>
      </c>
      <c r="N2871" s="37" t="s">
        <v>75</v>
      </c>
      <c r="O2871" s="37" t="s">
        <v>75</v>
      </c>
      <c r="P2871" s="37" t="s">
        <v>75</v>
      </c>
      <c r="Q2871" t="s">
        <v>5003</v>
      </c>
      <c r="R2871" t="s">
        <v>76</v>
      </c>
      <c r="S2871" s="42">
        <v>20</v>
      </c>
      <c r="T2871" s="37">
        <v>1</v>
      </c>
      <c r="U2871" s="83">
        <v>1</v>
      </c>
      <c r="V2871" s="45">
        <f>SUMIF(ResumenCotizacion!$C:$C,E2871,ResumenCotizacion!$P:$P)</f>
        <v>0</v>
      </c>
      <c r="W2871" s="75">
        <f>IF(H2871="USD",S2871*SolCotizacion!$J$18,S2871)</f>
        <v>82549.400000000009</v>
      </c>
      <c r="X2871" s="3">
        <f>ROUND(W2871/(1-VLOOKUP("Total porcentaje:",ResumenCotizacion!$F:$H,3,0)),2)</f>
        <v>82549.399999999994</v>
      </c>
      <c r="Y2871" s="3">
        <f t="shared" si="141"/>
        <v>0</v>
      </c>
    </row>
    <row r="2872" spans="1:25" ht="14.25" x14ac:dyDescent="0.2">
      <c r="A2872" s="18" t="str">
        <f t="shared" si="139"/>
        <v>Catalogo principalCSP ENTIDADES NO CUALIFICADASCFQ7TTC0LH0S-0001_NCLF</v>
      </c>
      <c r="B2872" s="18" t="str">
        <f t="shared" si="140"/>
        <v>CFQ7TTC0LH0S-0001_NCLFCSP ENTIDADES NO CUALIFICADAS</v>
      </c>
      <c r="C2872"/>
      <c r="D2872" t="s">
        <v>122</v>
      </c>
      <c r="E2872" t="s">
        <v>5005</v>
      </c>
      <c r="F2872" s="37" t="s">
        <v>3879</v>
      </c>
      <c r="G2872" s="18" t="s">
        <v>122</v>
      </c>
      <c r="H2872" s="18" t="s">
        <v>125</v>
      </c>
      <c r="I2872" s="37" t="s">
        <v>75</v>
      </c>
      <c r="J2872" t="s">
        <v>5006</v>
      </c>
      <c r="K2872" t="s">
        <v>28</v>
      </c>
      <c r="L2872" t="s">
        <v>90</v>
      </c>
      <c r="M2872" t="s">
        <v>74</v>
      </c>
      <c r="N2872" s="37" t="s">
        <v>75</v>
      </c>
      <c r="O2872" s="37" t="s">
        <v>75</v>
      </c>
      <c r="P2872" s="37" t="s">
        <v>75</v>
      </c>
      <c r="Q2872" t="s">
        <v>5005</v>
      </c>
      <c r="R2872" t="s">
        <v>76</v>
      </c>
      <c r="S2872" s="42">
        <v>15</v>
      </c>
      <c r="T2872" s="37">
        <v>1</v>
      </c>
      <c r="U2872" s="83">
        <v>1</v>
      </c>
      <c r="V2872" s="45">
        <f>SUMIF(ResumenCotizacion!$C:$C,E2872,ResumenCotizacion!$P:$P)</f>
        <v>0</v>
      </c>
      <c r="W2872" s="75">
        <f>IF(H2872="USD",S2872*SolCotizacion!$J$18,S2872)</f>
        <v>61912.05</v>
      </c>
      <c r="X2872" s="3">
        <f>ROUND(W2872/(1-VLOOKUP("Total porcentaje:",ResumenCotizacion!$F:$H,3,0)),2)</f>
        <v>61912.05</v>
      </c>
      <c r="Y2872" s="3">
        <f t="shared" si="141"/>
        <v>0</v>
      </c>
    </row>
    <row r="2873" spans="1:25" ht="14.25" x14ac:dyDescent="0.2">
      <c r="A2873" s="18" t="str">
        <f t="shared" si="139"/>
        <v>Catalogo principalCSP ENTIDADES NO CUALIFICADASCFQ7TTC0LH0S-0002_NCLF</v>
      </c>
      <c r="B2873" s="18" t="str">
        <f t="shared" si="140"/>
        <v>CFQ7TTC0LH0S-0002_NCLFCSP ENTIDADES NO CUALIFICADAS</v>
      </c>
      <c r="C2873"/>
      <c r="D2873" t="s">
        <v>122</v>
      </c>
      <c r="E2873" t="s">
        <v>5007</v>
      </c>
      <c r="F2873" s="37" t="s">
        <v>3879</v>
      </c>
      <c r="G2873" s="18" t="s">
        <v>122</v>
      </c>
      <c r="H2873" s="18" t="s">
        <v>125</v>
      </c>
      <c r="I2873" s="37" t="s">
        <v>75</v>
      </c>
      <c r="J2873" t="s">
        <v>5008</v>
      </c>
      <c r="K2873" t="s">
        <v>28</v>
      </c>
      <c r="L2873" t="s">
        <v>90</v>
      </c>
      <c r="M2873" t="s">
        <v>74</v>
      </c>
      <c r="N2873" s="37" t="s">
        <v>75</v>
      </c>
      <c r="O2873" s="37" t="s">
        <v>75</v>
      </c>
      <c r="P2873" s="37" t="s">
        <v>75</v>
      </c>
      <c r="Q2873" t="s">
        <v>5007</v>
      </c>
      <c r="R2873" t="s">
        <v>76</v>
      </c>
      <c r="S2873" s="42">
        <v>15</v>
      </c>
      <c r="T2873" s="37">
        <v>1</v>
      </c>
      <c r="U2873" s="83">
        <v>1</v>
      </c>
      <c r="V2873" s="45">
        <f>SUMIF(ResumenCotizacion!$C:$C,E2873,ResumenCotizacion!$P:$P)</f>
        <v>0</v>
      </c>
      <c r="W2873" s="75">
        <f>IF(H2873="USD",S2873*SolCotizacion!$J$18,S2873)</f>
        <v>61912.05</v>
      </c>
      <c r="X2873" s="3">
        <f>ROUND(W2873/(1-VLOOKUP("Total porcentaje:",ResumenCotizacion!$F:$H,3,0)),2)</f>
        <v>61912.05</v>
      </c>
      <c r="Y2873" s="3">
        <f t="shared" si="141"/>
        <v>0</v>
      </c>
    </row>
    <row r="2874" spans="1:25" ht="14.25" x14ac:dyDescent="0.2">
      <c r="A2874" s="18" t="str">
        <f t="shared" si="139"/>
        <v>Catalogo principalCSP ENTIDADES NO CUALIFICADASCFQ7TTC0J7V7-0002_NCLF</v>
      </c>
      <c r="B2874" s="18" t="str">
        <f t="shared" si="140"/>
        <v>CFQ7TTC0J7V7-0002_NCLFCSP ENTIDADES NO CUALIFICADAS</v>
      </c>
      <c r="C2874"/>
      <c r="D2874" t="s">
        <v>122</v>
      </c>
      <c r="E2874" t="s">
        <v>5009</v>
      </c>
      <c r="F2874" s="37" t="s">
        <v>3879</v>
      </c>
      <c r="G2874" s="18" t="s">
        <v>122</v>
      </c>
      <c r="H2874" s="18" t="s">
        <v>125</v>
      </c>
      <c r="I2874" s="37" t="s">
        <v>75</v>
      </c>
      <c r="J2874" t="s">
        <v>5010</v>
      </c>
      <c r="K2874" t="s">
        <v>28</v>
      </c>
      <c r="L2874" t="s">
        <v>90</v>
      </c>
      <c r="M2874" t="s">
        <v>74</v>
      </c>
      <c r="N2874" s="37" t="s">
        <v>75</v>
      </c>
      <c r="O2874" s="37" t="s">
        <v>75</v>
      </c>
      <c r="P2874" s="37" t="s">
        <v>75</v>
      </c>
      <c r="Q2874" t="s">
        <v>5009</v>
      </c>
      <c r="R2874" t="s">
        <v>76</v>
      </c>
      <c r="S2874" s="42">
        <v>12</v>
      </c>
      <c r="T2874" s="37">
        <v>1</v>
      </c>
      <c r="U2874" s="83">
        <v>1</v>
      </c>
      <c r="V2874" s="45">
        <f>SUMIF(ResumenCotizacion!$C:$C,E2874,ResumenCotizacion!$P:$P)</f>
        <v>0</v>
      </c>
      <c r="W2874" s="75">
        <f>IF(H2874="USD",S2874*SolCotizacion!$J$18,S2874)</f>
        <v>49529.64</v>
      </c>
      <c r="X2874" s="3">
        <f>ROUND(W2874/(1-VLOOKUP("Total porcentaje:",ResumenCotizacion!$F:$H,3,0)),2)</f>
        <v>49529.64</v>
      </c>
      <c r="Y2874" s="3">
        <f t="shared" si="141"/>
        <v>0</v>
      </c>
    </row>
    <row r="2875" spans="1:25" ht="14.25" x14ac:dyDescent="0.2">
      <c r="A2875" s="18" t="str">
        <f t="shared" si="139"/>
        <v>Catalogo principalCSP ENTIDADES NO CUALIFICADASCFQ7TTC0LHWF-0008_NCLF</v>
      </c>
      <c r="B2875" s="18" t="str">
        <f t="shared" si="140"/>
        <v>CFQ7TTC0LHWF-0008_NCLFCSP ENTIDADES NO CUALIFICADAS</v>
      </c>
      <c r="C2875"/>
      <c r="D2875" t="s">
        <v>122</v>
      </c>
      <c r="E2875" t="s">
        <v>5011</v>
      </c>
      <c r="F2875" s="37" t="s">
        <v>3879</v>
      </c>
      <c r="G2875" s="18" t="s">
        <v>122</v>
      </c>
      <c r="H2875" s="18" t="s">
        <v>125</v>
      </c>
      <c r="I2875" s="37" t="s">
        <v>75</v>
      </c>
      <c r="J2875" t="s">
        <v>5012</v>
      </c>
      <c r="K2875" t="s">
        <v>28</v>
      </c>
      <c r="L2875" t="s">
        <v>90</v>
      </c>
      <c r="M2875" t="s">
        <v>74</v>
      </c>
      <c r="N2875" s="37" t="s">
        <v>75</v>
      </c>
      <c r="O2875" s="37" t="s">
        <v>75</v>
      </c>
      <c r="P2875" s="37" t="s">
        <v>75</v>
      </c>
      <c r="Q2875" t="s">
        <v>5011</v>
      </c>
      <c r="R2875" t="s">
        <v>76</v>
      </c>
      <c r="S2875" s="42">
        <v>5000</v>
      </c>
      <c r="T2875" s="37">
        <v>1</v>
      </c>
      <c r="U2875" s="83">
        <v>1</v>
      </c>
      <c r="V2875" s="45">
        <f>SUMIF(ResumenCotizacion!$C:$C,E2875,ResumenCotizacion!$P:$P)</f>
        <v>0</v>
      </c>
      <c r="W2875" s="75">
        <f>IF(H2875="USD",S2875*SolCotizacion!$J$18,S2875)</f>
        <v>20637350</v>
      </c>
      <c r="X2875" s="3">
        <f>ROUND(W2875/(1-VLOOKUP("Total porcentaje:",ResumenCotizacion!$F:$H,3,0)),2)</f>
        <v>20637350</v>
      </c>
      <c r="Y2875" s="3">
        <f t="shared" si="141"/>
        <v>0</v>
      </c>
    </row>
    <row r="2876" spans="1:25" ht="14.25" x14ac:dyDescent="0.2">
      <c r="A2876" s="18" t="str">
        <f t="shared" si="139"/>
        <v>Catalogo principalCSP ENTIDADES NO CUALIFICADASCFQ7TTC0LHWF-0001_NCLF</v>
      </c>
      <c r="B2876" s="18" t="str">
        <f t="shared" si="140"/>
        <v>CFQ7TTC0LHWF-0001_NCLFCSP ENTIDADES NO CUALIFICADAS</v>
      </c>
      <c r="C2876"/>
      <c r="D2876" t="s">
        <v>122</v>
      </c>
      <c r="E2876" t="s">
        <v>5013</v>
      </c>
      <c r="F2876" s="37" t="s">
        <v>3879</v>
      </c>
      <c r="G2876" s="18" t="s">
        <v>122</v>
      </c>
      <c r="H2876" s="18" t="s">
        <v>125</v>
      </c>
      <c r="I2876" s="37" t="s">
        <v>75</v>
      </c>
      <c r="J2876" t="s">
        <v>5014</v>
      </c>
      <c r="K2876" t="s">
        <v>28</v>
      </c>
      <c r="L2876" t="s">
        <v>90</v>
      </c>
      <c r="M2876" t="s">
        <v>74</v>
      </c>
      <c r="N2876" s="37" t="s">
        <v>75</v>
      </c>
      <c r="O2876" s="37" t="s">
        <v>75</v>
      </c>
      <c r="P2876" s="37" t="s">
        <v>75</v>
      </c>
      <c r="Q2876" t="s">
        <v>5013</v>
      </c>
      <c r="R2876" t="s">
        <v>76</v>
      </c>
      <c r="S2876" s="42">
        <v>4</v>
      </c>
      <c r="T2876" s="37">
        <v>1</v>
      </c>
      <c r="U2876" s="83">
        <v>1</v>
      </c>
      <c r="V2876" s="45">
        <f>SUMIF(ResumenCotizacion!$C:$C,E2876,ResumenCotizacion!$P:$P)</f>
        <v>0</v>
      </c>
      <c r="W2876" s="75">
        <f>IF(H2876="USD",S2876*SolCotizacion!$J$18,S2876)</f>
        <v>16509.88</v>
      </c>
      <c r="X2876" s="3">
        <f>ROUND(W2876/(1-VLOOKUP("Total porcentaje:",ResumenCotizacion!$F:$H,3,0)),2)</f>
        <v>16509.88</v>
      </c>
      <c r="Y2876" s="3">
        <f t="shared" si="141"/>
        <v>0</v>
      </c>
    </row>
    <row r="2877" spans="1:25" ht="14.25" x14ac:dyDescent="0.2">
      <c r="A2877" s="18" t="str">
        <f t="shared" si="139"/>
        <v>Catalogo principalCSP ENTIDADES NO CUALIFICADASCFQ7TTC0HDJW-0001_NCLF</v>
      </c>
      <c r="B2877" s="18" t="str">
        <f t="shared" si="140"/>
        <v>CFQ7TTC0HDJW-0001_NCLFCSP ENTIDADES NO CUALIFICADAS</v>
      </c>
      <c r="C2877"/>
      <c r="D2877" t="s">
        <v>122</v>
      </c>
      <c r="E2877" t="s">
        <v>5015</v>
      </c>
      <c r="F2877" s="37" t="s">
        <v>3879</v>
      </c>
      <c r="G2877" s="18" t="s">
        <v>122</v>
      </c>
      <c r="H2877" s="18" t="s">
        <v>125</v>
      </c>
      <c r="I2877" s="37" t="s">
        <v>75</v>
      </c>
      <c r="J2877" t="s">
        <v>5016</v>
      </c>
      <c r="K2877" t="s">
        <v>28</v>
      </c>
      <c r="L2877" t="s">
        <v>90</v>
      </c>
      <c r="M2877" t="s">
        <v>74</v>
      </c>
      <c r="N2877" s="37" t="s">
        <v>75</v>
      </c>
      <c r="O2877" s="37" t="s">
        <v>75</v>
      </c>
      <c r="P2877" s="37" t="s">
        <v>75</v>
      </c>
      <c r="Q2877" t="s">
        <v>5015</v>
      </c>
      <c r="R2877" t="s">
        <v>76</v>
      </c>
      <c r="S2877" s="42">
        <v>4</v>
      </c>
      <c r="T2877" s="37">
        <v>1</v>
      </c>
      <c r="U2877" s="83">
        <v>1</v>
      </c>
      <c r="V2877" s="45">
        <f>SUMIF(ResumenCotizacion!$C:$C,E2877,ResumenCotizacion!$P:$P)</f>
        <v>0</v>
      </c>
      <c r="W2877" s="75">
        <f>IF(H2877="USD",S2877*SolCotizacion!$J$18,S2877)</f>
        <v>16509.88</v>
      </c>
      <c r="X2877" s="3">
        <f>ROUND(W2877/(1-VLOOKUP("Total porcentaje:",ResumenCotizacion!$F:$H,3,0)),2)</f>
        <v>16509.88</v>
      </c>
      <c r="Y2877" s="3">
        <f t="shared" si="141"/>
        <v>0</v>
      </c>
    </row>
    <row r="2878" spans="1:25" ht="14.25" x14ac:dyDescent="0.2">
      <c r="A2878" s="18" t="str">
        <f t="shared" si="139"/>
        <v>Catalogo principalCSP ENTIDADES NO CUALIFICADASCFQ7TTC0LHSW-0001_NCLF</v>
      </c>
      <c r="B2878" s="18" t="str">
        <f t="shared" si="140"/>
        <v>CFQ7TTC0LHSW-0001_NCLFCSP ENTIDADES NO CUALIFICADAS</v>
      </c>
      <c r="C2878"/>
      <c r="D2878" t="s">
        <v>122</v>
      </c>
      <c r="E2878" t="s">
        <v>5017</v>
      </c>
      <c r="F2878" s="37" t="s">
        <v>3879</v>
      </c>
      <c r="G2878" s="18" t="s">
        <v>122</v>
      </c>
      <c r="H2878" s="18" t="s">
        <v>125</v>
      </c>
      <c r="I2878" s="37" t="s">
        <v>75</v>
      </c>
      <c r="J2878" t="s">
        <v>5018</v>
      </c>
      <c r="K2878" t="s">
        <v>28</v>
      </c>
      <c r="L2878" t="s">
        <v>90</v>
      </c>
      <c r="M2878" t="s">
        <v>74</v>
      </c>
      <c r="N2878" s="37" t="s">
        <v>75</v>
      </c>
      <c r="O2878" s="37" t="s">
        <v>75</v>
      </c>
      <c r="P2878" s="37" t="s">
        <v>75</v>
      </c>
      <c r="Q2878" t="s">
        <v>5017</v>
      </c>
      <c r="R2878" t="s">
        <v>76</v>
      </c>
      <c r="S2878" s="42">
        <v>3</v>
      </c>
      <c r="T2878" s="37">
        <v>1</v>
      </c>
      <c r="U2878" s="83">
        <v>1</v>
      </c>
      <c r="V2878" s="45">
        <f>SUMIF(ResumenCotizacion!$C:$C,E2878,ResumenCotizacion!$P:$P)</f>
        <v>0</v>
      </c>
      <c r="W2878" s="75">
        <f>IF(H2878="USD",S2878*SolCotizacion!$J$18,S2878)</f>
        <v>12382.41</v>
      </c>
      <c r="X2878" s="3">
        <f>ROUND(W2878/(1-VLOOKUP("Total porcentaje:",ResumenCotizacion!$F:$H,3,0)),2)</f>
        <v>12382.41</v>
      </c>
      <c r="Y2878" s="3">
        <f t="shared" si="141"/>
        <v>0</v>
      </c>
    </row>
    <row r="2879" spans="1:25" ht="14.25" x14ac:dyDescent="0.2">
      <c r="A2879" s="18" t="str">
        <f t="shared" si="139"/>
        <v>Catalogo principalCSP ENTIDADES NO CUALIFICADASCFQ7TTC0LF8Q-0001_NCLF</v>
      </c>
      <c r="B2879" s="18" t="str">
        <f t="shared" si="140"/>
        <v>CFQ7TTC0LF8Q-0001_NCLFCSP ENTIDADES NO CUALIFICADAS</v>
      </c>
      <c r="C2879"/>
      <c r="D2879" t="s">
        <v>122</v>
      </c>
      <c r="E2879" t="s">
        <v>5019</v>
      </c>
      <c r="F2879" s="37" t="s">
        <v>3879</v>
      </c>
      <c r="G2879" s="18" t="s">
        <v>122</v>
      </c>
      <c r="H2879" s="18" t="s">
        <v>125</v>
      </c>
      <c r="I2879" s="37" t="s">
        <v>75</v>
      </c>
      <c r="J2879" t="s">
        <v>5020</v>
      </c>
      <c r="K2879" t="s">
        <v>28</v>
      </c>
      <c r="L2879" t="s">
        <v>90</v>
      </c>
      <c r="M2879" t="s">
        <v>74</v>
      </c>
      <c r="N2879" s="37" t="s">
        <v>75</v>
      </c>
      <c r="O2879" s="37" t="s">
        <v>75</v>
      </c>
      <c r="P2879" s="37" t="s">
        <v>75</v>
      </c>
      <c r="Q2879" t="s">
        <v>5019</v>
      </c>
      <c r="R2879" t="s">
        <v>76</v>
      </c>
      <c r="S2879" s="42">
        <v>10</v>
      </c>
      <c r="T2879" s="37">
        <v>1</v>
      </c>
      <c r="U2879" s="83">
        <v>1</v>
      </c>
      <c r="V2879" s="45">
        <f>SUMIF(ResumenCotizacion!$C:$C,E2879,ResumenCotizacion!$P:$P)</f>
        <v>0</v>
      </c>
      <c r="W2879" s="75">
        <f>IF(H2879="USD",S2879*SolCotizacion!$J$18,S2879)</f>
        <v>41274.700000000004</v>
      </c>
      <c r="X2879" s="3">
        <f>ROUND(W2879/(1-VLOOKUP("Total porcentaje:",ResumenCotizacion!$F:$H,3,0)),2)</f>
        <v>41274.699999999997</v>
      </c>
      <c r="Y2879" s="3">
        <f t="shared" si="141"/>
        <v>0</v>
      </c>
    </row>
    <row r="2880" spans="1:25" ht="14.25" x14ac:dyDescent="0.2">
      <c r="A2880" s="18" t="str">
        <f t="shared" si="139"/>
        <v>Catalogo principalCSP ENTIDADES NO CUALIFICADASCFQ7TTC0LF8R-0001_NCLF</v>
      </c>
      <c r="B2880" s="18" t="str">
        <f t="shared" si="140"/>
        <v>CFQ7TTC0LF8R-0001_NCLFCSP ENTIDADES NO CUALIFICADAS</v>
      </c>
      <c r="C2880"/>
      <c r="D2880" t="s">
        <v>122</v>
      </c>
      <c r="E2880" t="s">
        <v>5021</v>
      </c>
      <c r="F2880" s="37" t="s">
        <v>3879</v>
      </c>
      <c r="G2880" s="18" t="s">
        <v>122</v>
      </c>
      <c r="H2880" s="18" t="s">
        <v>125</v>
      </c>
      <c r="I2880" s="37" t="s">
        <v>75</v>
      </c>
      <c r="J2880" t="s">
        <v>5022</v>
      </c>
      <c r="K2880" t="s">
        <v>28</v>
      </c>
      <c r="L2880" t="s">
        <v>90</v>
      </c>
      <c r="M2880" t="s">
        <v>74</v>
      </c>
      <c r="N2880" s="37" t="s">
        <v>75</v>
      </c>
      <c r="O2880" s="37" t="s">
        <v>75</v>
      </c>
      <c r="P2880" s="37" t="s">
        <v>75</v>
      </c>
      <c r="Q2880" t="s">
        <v>5021</v>
      </c>
      <c r="R2880" t="s">
        <v>76</v>
      </c>
      <c r="S2880" s="42">
        <v>23</v>
      </c>
      <c r="T2880" s="37">
        <v>1</v>
      </c>
      <c r="U2880" s="83">
        <v>1</v>
      </c>
      <c r="V2880" s="45">
        <f>SUMIF(ResumenCotizacion!$C:$C,E2880,ResumenCotizacion!$P:$P)</f>
        <v>0</v>
      </c>
      <c r="W2880" s="75">
        <f>IF(H2880="USD",S2880*SolCotizacion!$J$18,S2880)</f>
        <v>94931.810000000012</v>
      </c>
      <c r="X2880" s="3">
        <f>ROUND(W2880/(1-VLOOKUP("Total porcentaje:",ResumenCotizacion!$F:$H,3,0)),2)</f>
        <v>94931.81</v>
      </c>
      <c r="Y2880" s="3">
        <f t="shared" si="141"/>
        <v>0</v>
      </c>
    </row>
    <row r="2881" spans="1:25" ht="14.25" x14ac:dyDescent="0.2">
      <c r="A2881" s="18" t="str">
        <f t="shared" si="139"/>
        <v>Catalogo principalCSP ENTIDADES NO CUALIFICADASCFQ7TTC0LF8S-0002_NCLF</v>
      </c>
      <c r="B2881" s="18" t="str">
        <f t="shared" si="140"/>
        <v>CFQ7TTC0LF8S-0002_NCLFCSP ENTIDADES NO CUALIFICADAS</v>
      </c>
      <c r="C2881"/>
      <c r="D2881" t="s">
        <v>122</v>
      </c>
      <c r="E2881" t="s">
        <v>5023</v>
      </c>
      <c r="F2881" s="37" t="s">
        <v>3879</v>
      </c>
      <c r="G2881" s="18" t="s">
        <v>122</v>
      </c>
      <c r="H2881" s="18" t="s">
        <v>125</v>
      </c>
      <c r="I2881" s="37" t="s">
        <v>75</v>
      </c>
      <c r="J2881" t="s">
        <v>5024</v>
      </c>
      <c r="K2881" t="s">
        <v>28</v>
      </c>
      <c r="L2881" t="s">
        <v>90</v>
      </c>
      <c r="M2881" t="s">
        <v>74</v>
      </c>
      <c r="N2881" s="37" t="s">
        <v>75</v>
      </c>
      <c r="O2881" s="37" t="s">
        <v>75</v>
      </c>
      <c r="P2881" s="37" t="s">
        <v>75</v>
      </c>
      <c r="Q2881" t="s">
        <v>5023</v>
      </c>
      <c r="R2881" t="s">
        <v>76</v>
      </c>
      <c r="S2881" s="42">
        <v>38</v>
      </c>
      <c r="T2881" s="37">
        <v>1</v>
      </c>
      <c r="U2881" s="83">
        <v>1</v>
      </c>
      <c r="V2881" s="45">
        <f>SUMIF(ResumenCotizacion!$C:$C,E2881,ResumenCotizacion!$P:$P)</f>
        <v>0</v>
      </c>
      <c r="W2881" s="75">
        <f>IF(H2881="USD",S2881*SolCotizacion!$J$18,S2881)</f>
        <v>156843.86000000002</v>
      </c>
      <c r="X2881" s="3">
        <f>ROUND(W2881/(1-VLOOKUP("Total porcentaje:",ResumenCotizacion!$F:$H,3,0)),2)</f>
        <v>156843.85999999999</v>
      </c>
      <c r="Y2881" s="3">
        <f t="shared" si="141"/>
        <v>0</v>
      </c>
    </row>
    <row r="2882" spans="1:25" ht="14.25" x14ac:dyDescent="0.2">
      <c r="A2882" s="18" t="str">
        <f t="shared" ref="A2882:A2945" si="142">D2882&amp;F2882&amp;E2882</f>
        <v>Catalogo principalCSP ENTIDADES NO CUALIFICADASCFQ7TTC0LF8S-0001_NCLF</v>
      </c>
      <c r="B2882" s="18" t="str">
        <f t="shared" ref="B2882:B2945" si="143">E2882&amp;F2882</f>
        <v>CFQ7TTC0LF8S-0001_NCLFCSP ENTIDADES NO CUALIFICADAS</v>
      </c>
      <c r="C2882"/>
      <c r="D2882" t="s">
        <v>122</v>
      </c>
      <c r="E2882" t="s">
        <v>5025</v>
      </c>
      <c r="F2882" s="37" t="s">
        <v>3879</v>
      </c>
      <c r="G2882" s="18" t="s">
        <v>122</v>
      </c>
      <c r="H2882" s="18" t="s">
        <v>125</v>
      </c>
      <c r="I2882" s="37" t="s">
        <v>75</v>
      </c>
      <c r="J2882" t="s">
        <v>5026</v>
      </c>
      <c r="K2882" t="s">
        <v>28</v>
      </c>
      <c r="L2882" t="s">
        <v>90</v>
      </c>
      <c r="M2882" t="s">
        <v>74</v>
      </c>
      <c r="N2882" s="37" t="s">
        <v>75</v>
      </c>
      <c r="O2882" s="37" t="s">
        <v>75</v>
      </c>
      <c r="P2882" s="37" t="s">
        <v>75</v>
      </c>
      <c r="Q2882" t="s">
        <v>5025</v>
      </c>
      <c r="R2882" t="s">
        <v>76</v>
      </c>
      <c r="S2882" s="42">
        <v>38</v>
      </c>
      <c r="T2882" s="37">
        <v>1</v>
      </c>
      <c r="U2882" s="83">
        <v>1</v>
      </c>
      <c r="V2882" s="45">
        <f>SUMIF(ResumenCotizacion!$C:$C,E2882,ResumenCotizacion!$P:$P)</f>
        <v>0</v>
      </c>
      <c r="W2882" s="75">
        <f>IF(H2882="USD",S2882*SolCotizacion!$J$18,S2882)</f>
        <v>156843.86000000002</v>
      </c>
      <c r="X2882" s="3">
        <f>ROUND(W2882/(1-VLOOKUP("Total porcentaje:",ResumenCotizacion!$F:$H,3,0)),2)</f>
        <v>156843.85999999999</v>
      </c>
      <c r="Y2882" s="3">
        <f t="shared" si="141"/>
        <v>0</v>
      </c>
    </row>
    <row r="2883" spans="1:25" ht="14.25" x14ac:dyDescent="0.2">
      <c r="A2883" s="18" t="str">
        <f t="shared" si="142"/>
        <v>Catalogo principalCSP ENTIDADES NO CUALIFICADASCFQ7TTC0LHS9-0001_NCLF</v>
      </c>
      <c r="B2883" s="18" t="str">
        <f t="shared" si="143"/>
        <v>CFQ7TTC0LHS9-0001_NCLFCSP ENTIDADES NO CUALIFICADAS</v>
      </c>
      <c r="C2883"/>
      <c r="D2883" t="s">
        <v>122</v>
      </c>
      <c r="E2883" t="s">
        <v>5027</v>
      </c>
      <c r="F2883" s="37" t="s">
        <v>3879</v>
      </c>
      <c r="G2883" s="18" t="s">
        <v>122</v>
      </c>
      <c r="H2883" s="18" t="s">
        <v>125</v>
      </c>
      <c r="I2883" s="37" t="s">
        <v>75</v>
      </c>
      <c r="J2883" t="s">
        <v>5028</v>
      </c>
      <c r="K2883" t="s">
        <v>28</v>
      </c>
      <c r="L2883" t="s">
        <v>90</v>
      </c>
      <c r="M2883" t="s">
        <v>74</v>
      </c>
      <c r="N2883" s="37" t="s">
        <v>75</v>
      </c>
      <c r="O2883" s="37" t="s">
        <v>75</v>
      </c>
      <c r="P2883" s="37" t="s">
        <v>75</v>
      </c>
      <c r="Q2883" t="s">
        <v>5027</v>
      </c>
      <c r="R2883" t="s">
        <v>76</v>
      </c>
      <c r="S2883" s="42">
        <v>0.19999999999999998</v>
      </c>
      <c r="T2883" s="37">
        <v>1</v>
      </c>
      <c r="U2883" s="83">
        <v>1</v>
      </c>
      <c r="V2883" s="45">
        <f>SUMIF(ResumenCotizacion!$C:$C,E2883,ResumenCotizacion!$P:$P)</f>
        <v>0</v>
      </c>
      <c r="W2883" s="75">
        <f>IF(H2883="USD",S2883*SolCotizacion!$J$18,S2883)</f>
        <v>825.49400000000003</v>
      </c>
      <c r="X2883" s="3">
        <f>ROUND(W2883/(1-VLOOKUP("Total porcentaje:",ResumenCotizacion!$F:$H,3,0)),2)</f>
        <v>825.49</v>
      </c>
      <c r="Y2883" s="3">
        <f t="shared" ref="Y2883:Y2946" si="144">V2883*X2883</f>
        <v>0</v>
      </c>
    </row>
    <row r="2884" spans="1:25" ht="14.25" x14ac:dyDescent="0.2">
      <c r="A2884" s="18" t="str">
        <f t="shared" si="142"/>
        <v>Catalogo principalCSP ENTIDADES NO CUALIFICADASCFQ7TTC0LGZW-0001_NCLF</v>
      </c>
      <c r="B2884" s="18" t="str">
        <f t="shared" si="143"/>
        <v>CFQ7TTC0LGZW-0001_NCLFCSP ENTIDADES NO CUALIFICADAS</v>
      </c>
      <c r="C2884"/>
      <c r="D2884" t="s">
        <v>122</v>
      </c>
      <c r="E2884" t="s">
        <v>5029</v>
      </c>
      <c r="F2884" s="37" t="s">
        <v>3879</v>
      </c>
      <c r="G2884" s="18" t="s">
        <v>122</v>
      </c>
      <c r="H2884" s="18" t="s">
        <v>125</v>
      </c>
      <c r="I2884" s="37" t="s">
        <v>75</v>
      </c>
      <c r="J2884" t="s">
        <v>5030</v>
      </c>
      <c r="K2884" t="s">
        <v>28</v>
      </c>
      <c r="L2884" t="s">
        <v>90</v>
      </c>
      <c r="M2884" t="s">
        <v>74</v>
      </c>
      <c r="N2884" s="37" t="s">
        <v>75</v>
      </c>
      <c r="O2884" s="37" t="s">
        <v>75</v>
      </c>
      <c r="P2884" s="37" t="s">
        <v>75</v>
      </c>
      <c r="Q2884" t="s">
        <v>5029</v>
      </c>
      <c r="R2884" t="s">
        <v>76</v>
      </c>
      <c r="S2884" s="42">
        <v>4</v>
      </c>
      <c r="T2884" s="37">
        <v>1</v>
      </c>
      <c r="U2884" s="83">
        <v>1</v>
      </c>
      <c r="V2884" s="45">
        <f>SUMIF(ResumenCotizacion!$C:$C,E2884,ResumenCotizacion!$P:$P)</f>
        <v>0</v>
      </c>
      <c r="W2884" s="75">
        <f>IF(H2884="USD",S2884*SolCotizacion!$J$18,S2884)</f>
        <v>16509.88</v>
      </c>
      <c r="X2884" s="3">
        <f>ROUND(W2884/(1-VLOOKUP("Total porcentaje:",ResumenCotizacion!$F:$H,3,0)),2)</f>
        <v>16509.88</v>
      </c>
      <c r="Y2884" s="3">
        <f t="shared" si="144"/>
        <v>0</v>
      </c>
    </row>
    <row r="2885" spans="1:25" ht="14.25" x14ac:dyDescent="0.2">
      <c r="A2885" s="18" t="str">
        <f t="shared" si="142"/>
        <v>Catalogo principalCSP ENTIDADES NO CUALIFICADASCFQ7TTC0LHSV-0001_NCLF</v>
      </c>
      <c r="B2885" s="18" t="str">
        <f t="shared" si="143"/>
        <v>CFQ7TTC0LHSV-0001_NCLFCSP ENTIDADES NO CUALIFICADAS</v>
      </c>
      <c r="C2885"/>
      <c r="D2885" t="s">
        <v>122</v>
      </c>
      <c r="E2885" t="s">
        <v>5031</v>
      </c>
      <c r="F2885" s="37" t="s">
        <v>3879</v>
      </c>
      <c r="G2885" s="18" t="s">
        <v>122</v>
      </c>
      <c r="H2885" s="18" t="s">
        <v>125</v>
      </c>
      <c r="I2885" s="37" t="s">
        <v>75</v>
      </c>
      <c r="J2885" t="s">
        <v>5032</v>
      </c>
      <c r="K2885" t="s">
        <v>28</v>
      </c>
      <c r="L2885" t="s">
        <v>90</v>
      </c>
      <c r="M2885" t="s">
        <v>74</v>
      </c>
      <c r="N2885" s="37" t="s">
        <v>75</v>
      </c>
      <c r="O2885" s="37" t="s">
        <v>75</v>
      </c>
      <c r="P2885" s="37" t="s">
        <v>75</v>
      </c>
      <c r="Q2885" t="s">
        <v>5031</v>
      </c>
      <c r="R2885" t="s">
        <v>76</v>
      </c>
      <c r="S2885" s="42">
        <v>5</v>
      </c>
      <c r="T2885" s="37">
        <v>1</v>
      </c>
      <c r="U2885" s="83">
        <v>1</v>
      </c>
      <c r="V2885" s="45">
        <f>SUMIF(ResumenCotizacion!$C:$C,E2885,ResumenCotizacion!$P:$P)</f>
        <v>0</v>
      </c>
      <c r="W2885" s="75">
        <f>IF(H2885="USD",S2885*SolCotizacion!$J$18,S2885)</f>
        <v>20637.350000000002</v>
      </c>
      <c r="X2885" s="3">
        <f>ROUND(W2885/(1-VLOOKUP("Total porcentaje:",ResumenCotizacion!$F:$H,3,0)),2)</f>
        <v>20637.349999999999</v>
      </c>
      <c r="Y2885" s="3">
        <f t="shared" si="144"/>
        <v>0</v>
      </c>
    </row>
    <row r="2886" spans="1:25" ht="14.25" x14ac:dyDescent="0.2">
      <c r="A2886" s="18" t="str">
        <f t="shared" si="142"/>
        <v>Catalogo principalCSP ENTIDADES NO CUALIFICADASCFQ7TTC0LH1M-0001_NCLF</v>
      </c>
      <c r="B2886" s="18" t="str">
        <f t="shared" si="143"/>
        <v>CFQ7TTC0LH1M-0001_NCLFCSP ENTIDADES NO CUALIFICADAS</v>
      </c>
      <c r="C2886"/>
      <c r="D2886" t="s">
        <v>122</v>
      </c>
      <c r="E2886" t="s">
        <v>5033</v>
      </c>
      <c r="F2886" s="37" t="s">
        <v>3879</v>
      </c>
      <c r="G2886" s="18" t="s">
        <v>122</v>
      </c>
      <c r="H2886" s="18" t="s">
        <v>125</v>
      </c>
      <c r="I2886" s="37" t="s">
        <v>75</v>
      </c>
      <c r="J2886" t="s">
        <v>5034</v>
      </c>
      <c r="K2886" t="s">
        <v>28</v>
      </c>
      <c r="L2886" t="s">
        <v>90</v>
      </c>
      <c r="M2886" t="s">
        <v>74</v>
      </c>
      <c r="N2886" s="37" t="s">
        <v>75</v>
      </c>
      <c r="O2886" s="37" t="s">
        <v>75</v>
      </c>
      <c r="P2886" s="37" t="s">
        <v>75</v>
      </c>
      <c r="Q2886" t="s">
        <v>5033</v>
      </c>
      <c r="R2886" t="s">
        <v>76</v>
      </c>
      <c r="S2886" s="42">
        <v>10</v>
      </c>
      <c r="T2886" s="37">
        <v>1</v>
      </c>
      <c r="U2886" s="83">
        <v>1</v>
      </c>
      <c r="V2886" s="45">
        <f>SUMIF(ResumenCotizacion!$C:$C,E2886,ResumenCotizacion!$P:$P)</f>
        <v>0</v>
      </c>
      <c r="W2886" s="75">
        <f>IF(H2886="USD",S2886*SolCotizacion!$J$18,S2886)</f>
        <v>41274.700000000004</v>
      </c>
      <c r="X2886" s="3">
        <f>ROUND(W2886/(1-VLOOKUP("Total porcentaje:",ResumenCotizacion!$F:$H,3,0)),2)</f>
        <v>41274.699999999997</v>
      </c>
      <c r="Y2886" s="3">
        <f t="shared" si="144"/>
        <v>0</v>
      </c>
    </row>
    <row r="2887" spans="1:25" ht="14.25" x14ac:dyDescent="0.2">
      <c r="A2887" s="18" t="str">
        <f t="shared" si="142"/>
        <v>Catalogo principalCSP ENTIDADES NO CUALIFICADASCFQ7TTC0LH1S-0001_NCLF</v>
      </c>
      <c r="B2887" s="18" t="str">
        <f t="shared" si="143"/>
        <v>CFQ7TTC0LH1S-0001_NCLFCSP ENTIDADES NO CUALIFICADAS</v>
      </c>
      <c r="C2887"/>
      <c r="D2887" t="s">
        <v>122</v>
      </c>
      <c r="E2887" t="s">
        <v>5035</v>
      </c>
      <c r="F2887" s="37" t="s">
        <v>3879</v>
      </c>
      <c r="G2887" s="18" t="s">
        <v>122</v>
      </c>
      <c r="H2887" s="18" t="s">
        <v>125</v>
      </c>
      <c r="I2887" s="37" t="s">
        <v>75</v>
      </c>
      <c r="J2887" t="s">
        <v>5036</v>
      </c>
      <c r="K2887" t="s">
        <v>28</v>
      </c>
      <c r="L2887" t="s">
        <v>90</v>
      </c>
      <c r="M2887" t="s">
        <v>74</v>
      </c>
      <c r="N2887" s="37" t="s">
        <v>75</v>
      </c>
      <c r="O2887" s="37" t="s">
        <v>75</v>
      </c>
      <c r="P2887" s="37" t="s">
        <v>75</v>
      </c>
      <c r="Q2887" t="s">
        <v>5035</v>
      </c>
      <c r="R2887" t="s">
        <v>76</v>
      </c>
      <c r="S2887" s="42">
        <v>50</v>
      </c>
      <c r="T2887" s="37">
        <v>1</v>
      </c>
      <c r="U2887" s="83">
        <v>1</v>
      </c>
      <c r="V2887" s="45">
        <f>SUMIF(ResumenCotizacion!$C:$C,E2887,ResumenCotizacion!$P:$P)</f>
        <v>0</v>
      </c>
      <c r="W2887" s="75">
        <f>IF(H2887="USD",S2887*SolCotizacion!$J$18,S2887)</f>
        <v>206373.5</v>
      </c>
      <c r="X2887" s="3">
        <f>ROUND(W2887/(1-VLOOKUP("Total porcentaje:",ResumenCotizacion!$F:$H,3,0)),2)</f>
        <v>206373.5</v>
      </c>
      <c r="Y2887" s="3">
        <f t="shared" si="144"/>
        <v>0</v>
      </c>
    </row>
    <row r="2888" spans="1:25" ht="14.25" x14ac:dyDescent="0.2">
      <c r="A2888" s="18" t="str">
        <f t="shared" si="142"/>
        <v>Catalogo principalCSP ENTIDADES NO CUALIFICADASCFQ7TTC0J4GS-0002_NCLF</v>
      </c>
      <c r="B2888" s="18" t="str">
        <f t="shared" si="143"/>
        <v>CFQ7TTC0J4GS-0002_NCLFCSP ENTIDADES NO CUALIFICADAS</v>
      </c>
      <c r="C2888"/>
      <c r="D2888" t="s">
        <v>122</v>
      </c>
      <c r="E2888" t="s">
        <v>5037</v>
      </c>
      <c r="F2888" s="37" t="s">
        <v>3879</v>
      </c>
      <c r="G2888" s="18" t="s">
        <v>122</v>
      </c>
      <c r="H2888" s="18" t="s">
        <v>125</v>
      </c>
      <c r="I2888" s="37" t="s">
        <v>75</v>
      </c>
      <c r="J2888" t="s">
        <v>5038</v>
      </c>
      <c r="K2888" t="s">
        <v>28</v>
      </c>
      <c r="L2888" t="s">
        <v>90</v>
      </c>
      <c r="M2888" t="s">
        <v>74</v>
      </c>
      <c r="N2888" s="37" t="s">
        <v>75</v>
      </c>
      <c r="O2888" s="37" t="s">
        <v>75</v>
      </c>
      <c r="P2888" s="37" t="s">
        <v>75</v>
      </c>
      <c r="Q2888" t="s">
        <v>5037</v>
      </c>
      <c r="R2888" t="s">
        <v>76</v>
      </c>
      <c r="S2888" s="42">
        <v>5</v>
      </c>
      <c r="T2888" s="37">
        <v>1</v>
      </c>
      <c r="U2888" s="83">
        <v>1</v>
      </c>
      <c r="V2888" s="45">
        <f>SUMIF(ResumenCotizacion!$C:$C,E2888,ResumenCotizacion!$P:$P)</f>
        <v>0</v>
      </c>
      <c r="W2888" s="75">
        <f>IF(H2888="USD",S2888*SolCotizacion!$J$18,S2888)</f>
        <v>20637.350000000002</v>
      </c>
      <c r="X2888" s="3">
        <f>ROUND(W2888/(1-VLOOKUP("Total porcentaje:",ResumenCotizacion!$F:$H,3,0)),2)</f>
        <v>20637.349999999999</v>
      </c>
      <c r="Y2888" s="3">
        <f t="shared" si="144"/>
        <v>0</v>
      </c>
    </row>
    <row r="2889" spans="1:25" ht="14.25" x14ac:dyDescent="0.2">
      <c r="A2889" s="18" t="str">
        <f t="shared" si="142"/>
        <v>Catalogo principalCSP ENTIDADES NO CUALIFICADASCFQ7TTC0LHQM-0001_NCLF</v>
      </c>
      <c r="B2889" s="18" t="str">
        <f t="shared" si="143"/>
        <v>CFQ7TTC0LHQM-0001_NCLFCSP ENTIDADES NO CUALIFICADAS</v>
      </c>
      <c r="C2889"/>
      <c r="D2889" t="s">
        <v>122</v>
      </c>
      <c r="E2889" t="s">
        <v>5039</v>
      </c>
      <c r="F2889" s="37" t="s">
        <v>3879</v>
      </c>
      <c r="G2889" s="18" t="s">
        <v>122</v>
      </c>
      <c r="H2889" s="18" t="s">
        <v>125</v>
      </c>
      <c r="I2889" s="37" t="s">
        <v>75</v>
      </c>
      <c r="J2889" t="s">
        <v>5040</v>
      </c>
      <c r="K2889" t="s">
        <v>28</v>
      </c>
      <c r="L2889" t="s">
        <v>90</v>
      </c>
      <c r="M2889" t="s">
        <v>74</v>
      </c>
      <c r="N2889" s="37" t="s">
        <v>75</v>
      </c>
      <c r="O2889" s="37" t="s">
        <v>75</v>
      </c>
      <c r="P2889" s="37" t="s">
        <v>75</v>
      </c>
      <c r="Q2889" t="s">
        <v>5039</v>
      </c>
      <c r="R2889" t="s">
        <v>76</v>
      </c>
      <c r="S2889" s="42">
        <v>10</v>
      </c>
      <c r="T2889" s="37">
        <v>1</v>
      </c>
      <c r="U2889" s="83">
        <v>1</v>
      </c>
      <c r="V2889" s="45">
        <f>SUMIF(ResumenCotizacion!$C:$C,E2889,ResumenCotizacion!$P:$P)</f>
        <v>0</v>
      </c>
      <c r="W2889" s="75">
        <f>IF(H2889="USD",S2889*SolCotizacion!$J$18,S2889)</f>
        <v>41274.700000000004</v>
      </c>
      <c r="X2889" s="3">
        <f>ROUND(W2889/(1-VLOOKUP("Total porcentaje:",ResumenCotizacion!$F:$H,3,0)),2)</f>
        <v>41274.699999999997</v>
      </c>
      <c r="Y2889" s="3">
        <f t="shared" si="144"/>
        <v>0</v>
      </c>
    </row>
    <row r="2890" spans="1:25" ht="14.25" x14ac:dyDescent="0.2">
      <c r="A2890" s="18" t="str">
        <f t="shared" si="142"/>
        <v>Catalogo principalCSP ENTIDADES NO CUALIFICADASCFQ7TTC0LH2H-0002_NCLF</v>
      </c>
      <c r="B2890" s="18" t="str">
        <f t="shared" si="143"/>
        <v>CFQ7TTC0LH2H-0002_NCLFCSP ENTIDADES NO CUALIFICADAS</v>
      </c>
      <c r="C2890"/>
      <c r="D2890" t="s">
        <v>122</v>
      </c>
      <c r="E2890" t="s">
        <v>5041</v>
      </c>
      <c r="F2890" s="37" t="s">
        <v>3879</v>
      </c>
      <c r="G2890" s="18" t="s">
        <v>122</v>
      </c>
      <c r="H2890" s="18" t="s">
        <v>125</v>
      </c>
      <c r="I2890" s="37" t="s">
        <v>75</v>
      </c>
      <c r="J2890" t="s">
        <v>5042</v>
      </c>
      <c r="K2890" t="s">
        <v>28</v>
      </c>
      <c r="L2890" t="s">
        <v>90</v>
      </c>
      <c r="M2890" t="s">
        <v>74</v>
      </c>
      <c r="N2890" s="37" t="s">
        <v>75</v>
      </c>
      <c r="O2890" s="37" t="s">
        <v>75</v>
      </c>
      <c r="P2890" s="37" t="s">
        <v>75</v>
      </c>
      <c r="Q2890" t="s">
        <v>5041</v>
      </c>
      <c r="R2890" t="s">
        <v>76</v>
      </c>
      <c r="S2890" s="42">
        <v>20</v>
      </c>
      <c r="T2890" s="37">
        <v>1</v>
      </c>
      <c r="U2890" s="83">
        <v>1</v>
      </c>
      <c r="V2890" s="45">
        <f>SUMIF(ResumenCotizacion!$C:$C,E2890,ResumenCotizacion!$P:$P)</f>
        <v>0</v>
      </c>
      <c r="W2890" s="75">
        <f>IF(H2890="USD",S2890*SolCotizacion!$J$18,S2890)</f>
        <v>82549.400000000009</v>
      </c>
      <c r="X2890" s="3">
        <f>ROUND(W2890/(1-VLOOKUP("Total porcentaje:",ResumenCotizacion!$F:$H,3,0)),2)</f>
        <v>82549.399999999994</v>
      </c>
      <c r="Y2890" s="3">
        <f t="shared" si="144"/>
        <v>0</v>
      </c>
    </row>
    <row r="2891" spans="1:25" ht="14.25" x14ac:dyDescent="0.2">
      <c r="A2891" s="18" t="str">
        <f t="shared" si="142"/>
        <v>Catalogo principalCSP ENTIDADES NO CUALIFICADASCFQ7TTC0LHRX-0003_NCLF</v>
      </c>
      <c r="B2891" s="18" t="str">
        <f t="shared" si="143"/>
        <v>CFQ7TTC0LHRX-0003_NCLFCSP ENTIDADES NO CUALIFICADAS</v>
      </c>
      <c r="C2891"/>
      <c r="D2891" t="s">
        <v>122</v>
      </c>
      <c r="E2891" t="s">
        <v>5043</v>
      </c>
      <c r="F2891" s="37" t="s">
        <v>3879</v>
      </c>
      <c r="G2891" s="18" t="s">
        <v>122</v>
      </c>
      <c r="H2891" s="18" t="s">
        <v>125</v>
      </c>
      <c r="I2891" s="37" t="s">
        <v>75</v>
      </c>
      <c r="J2891" t="s">
        <v>5044</v>
      </c>
      <c r="K2891" t="s">
        <v>28</v>
      </c>
      <c r="L2891" t="s">
        <v>90</v>
      </c>
      <c r="M2891" t="s">
        <v>74</v>
      </c>
      <c r="N2891" s="37" t="s">
        <v>75</v>
      </c>
      <c r="O2891" s="37" t="s">
        <v>75</v>
      </c>
      <c r="P2891" s="37" t="s">
        <v>75</v>
      </c>
      <c r="Q2891" t="s">
        <v>5043</v>
      </c>
      <c r="R2891" t="s">
        <v>76</v>
      </c>
      <c r="S2891" s="42">
        <v>70</v>
      </c>
      <c r="T2891" s="37">
        <v>1</v>
      </c>
      <c r="U2891" s="83">
        <v>1</v>
      </c>
      <c r="V2891" s="45">
        <f>SUMIF(ResumenCotizacion!$C:$C,E2891,ResumenCotizacion!$P:$P)</f>
        <v>0</v>
      </c>
      <c r="W2891" s="75">
        <f>IF(H2891="USD",S2891*SolCotizacion!$J$18,S2891)</f>
        <v>288922.90000000002</v>
      </c>
      <c r="X2891" s="3">
        <f>ROUND(W2891/(1-VLOOKUP("Total porcentaje:",ResumenCotizacion!$F:$H,3,0)),2)</f>
        <v>288922.90000000002</v>
      </c>
      <c r="Y2891" s="3">
        <f t="shared" si="144"/>
        <v>0</v>
      </c>
    </row>
    <row r="2892" spans="1:25" ht="14.25" x14ac:dyDescent="0.2">
      <c r="A2892" s="18" t="str">
        <f t="shared" si="142"/>
        <v>Catalogo principalCSP ENTIDADES NO CUALIFICADASCFQ7TTC0LHRX-0002_NCLF</v>
      </c>
      <c r="B2892" s="18" t="str">
        <f t="shared" si="143"/>
        <v>CFQ7TTC0LHRX-0002_NCLFCSP ENTIDADES NO CUALIFICADAS</v>
      </c>
      <c r="C2892"/>
      <c r="D2892" t="s">
        <v>122</v>
      </c>
      <c r="E2892" t="s">
        <v>5045</v>
      </c>
      <c r="F2892" s="37" t="s">
        <v>3879</v>
      </c>
      <c r="G2892" s="18" t="s">
        <v>122</v>
      </c>
      <c r="H2892" s="18" t="s">
        <v>125</v>
      </c>
      <c r="I2892" s="37" t="s">
        <v>75</v>
      </c>
      <c r="J2892" t="s">
        <v>5046</v>
      </c>
      <c r="K2892" t="s">
        <v>28</v>
      </c>
      <c r="L2892" t="s">
        <v>90</v>
      </c>
      <c r="M2892" t="s">
        <v>74</v>
      </c>
      <c r="N2892" s="37" t="s">
        <v>75</v>
      </c>
      <c r="O2892" s="37" t="s">
        <v>75</v>
      </c>
      <c r="P2892" s="37" t="s">
        <v>75</v>
      </c>
      <c r="Q2892" t="s">
        <v>5045</v>
      </c>
      <c r="R2892" t="s">
        <v>76</v>
      </c>
      <c r="S2892" s="42">
        <v>100</v>
      </c>
      <c r="T2892" s="37">
        <v>1</v>
      </c>
      <c r="U2892" s="83">
        <v>1</v>
      </c>
      <c r="V2892" s="45">
        <f>SUMIF(ResumenCotizacion!$C:$C,E2892,ResumenCotizacion!$P:$P)</f>
        <v>0</v>
      </c>
      <c r="W2892" s="75">
        <f>IF(H2892="USD",S2892*SolCotizacion!$J$18,S2892)</f>
        <v>412747</v>
      </c>
      <c r="X2892" s="3">
        <f>ROUND(W2892/(1-VLOOKUP("Total porcentaje:",ResumenCotizacion!$F:$H,3,0)),2)</f>
        <v>412747</v>
      </c>
      <c r="Y2892" s="3">
        <f t="shared" si="144"/>
        <v>0</v>
      </c>
    </row>
    <row r="2893" spans="1:25" ht="14.25" x14ac:dyDescent="0.2">
      <c r="A2893" s="18" t="str">
        <f t="shared" si="142"/>
        <v>Catalogo principalCSP ENTIDADES NO CUALIFICADASCFQ7TTC0LHRX-0001_NCLF</v>
      </c>
      <c r="B2893" s="18" t="str">
        <f t="shared" si="143"/>
        <v>CFQ7TTC0LHRX-0001_NCLFCSP ENTIDADES NO CUALIFICADAS</v>
      </c>
      <c r="C2893"/>
      <c r="D2893" t="s">
        <v>122</v>
      </c>
      <c r="E2893" t="s">
        <v>5047</v>
      </c>
      <c r="F2893" s="37" t="s">
        <v>3879</v>
      </c>
      <c r="G2893" s="18" t="s">
        <v>122</v>
      </c>
      <c r="H2893" s="18" t="s">
        <v>125</v>
      </c>
      <c r="I2893" s="37" t="s">
        <v>75</v>
      </c>
      <c r="J2893" t="s">
        <v>5048</v>
      </c>
      <c r="K2893" t="s">
        <v>28</v>
      </c>
      <c r="L2893" t="s">
        <v>90</v>
      </c>
      <c r="M2893" t="s">
        <v>74</v>
      </c>
      <c r="N2893" s="37" t="s">
        <v>75</v>
      </c>
      <c r="O2893" s="37" t="s">
        <v>75</v>
      </c>
      <c r="P2893" s="37" t="s">
        <v>75</v>
      </c>
      <c r="Q2893" t="s">
        <v>5047</v>
      </c>
      <c r="R2893" t="s">
        <v>76</v>
      </c>
      <c r="S2893" s="42">
        <v>200</v>
      </c>
      <c r="T2893" s="37">
        <v>1</v>
      </c>
      <c r="U2893" s="83">
        <v>1</v>
      </c>
      <c r="V2893" s="45">
        <f>SUMIF(ResumenCotizacion!$C:$C,E2893,ResumenCotizacion!$P:$P)</f>
        <v>0</v>
      </c>
      <c r="W2893" s="75">
        <f>IF(H2893="USD",S2893*SolCotizacion!$J$18,S2893)</f>
        <v>825494</v>
      </c>
      <c r="X2893" s="3">
        <f>ROUND(W2893/(1-VLOOKUP("Total porcentaje:",ResumenCotizacion!$F:$H,3,0)),2)</f>
        <v>825494</v>
      </c>
      <c r="Y2893" s="3">
        <f t="shared" si="144"/>
        <v>0</v>
      </c>
    </row>
    <row r="2894" spans="1:25" ht="14.25" x14ac:dyDescent="0.2">
      <c r="A2894" s="18" t="str">
        <f t="shared" si="142"/>
        <v>Catalogo principalCSP ENTIDADES NO CUALIFICADASCFQ7TTC0LH23-0001_NCLF</v>
      </c>
      <c r="B2894" s="18" t="str">
        <f t="shared" si="143"/>
        <v>CFQ7TTC0LH23-0001_NCLFCSP ENTIDADES NO CUALIFICADAS</v>
      </c>
      <c r="C2894"/>
      <c r="D2894" t="s">
        <v>122</v>
      </c>
      <c r="E2894" t="s">
        <v>5049</v>
      </c>
      <c r="F2894" s="37" t="s">
        <v>3879</v>
      </c>
      <c r="G2894" s="18" t="s">
        <v>122</v>
      </c>
      <c r="H2894" s="18" t="s">
        <v>125</v>
      </c>
      <c r="I2894" s="37" t="s">
        <v>75</v>
      </c>
      <c r="J2894" t="s">
        <v>5050</v>
      </c>
      <c r="K2894" t="s">
        <v>28</v>
      </c>
      <c r="L2894" t="s">
        <v>90</v>
      </c>
      <c r="M2894" t="s">
        <v>74</v>
      </c>
      <c r="N2894" s="37" t="s">
        <v>75</v>
      </c>
      <c r="O2894" s="37" t="s">
        <v>75</v>
      </c>
      <c r="P2894" s="37" t="s">
        <v>75</v>
      </c>
      <c r="Q2894" t="s">
        <v>5049</v>
      </c>
      <c r="R2894" t="s">
        <v>76</v>
      </c>
      <c r="S2894" s="42">
        <v>100</v>
      </c>
      <c r="T2894" s="37">
        <v>1</v>
      </c>
      <c r="U2894" s="83">
        <v>1</v>
      </c>
      <c r="V2894" s="45">
        <f>SUMIF(ResumenCotizacion!$C:$C,E2894,ResumenCotizacion!$P:$P)</f>
        <v>0</v>
      </c>
      <c r="W2894" s="75">
        <f>IF(H2894="USD",S2894*SolCotizacion!$J$18,S2894)</f>
        <v>412747</v>
      </c>
      <c r="X2894" s="3">
        <f>ROUND(W2894/(1-VLOOKUP("Total porcentaje:",ResumenCotizacion!$F:$H,3,0)),2)</f>
        <v>412747</v>
      </c>
      <c r="Y2894" s="3">
        <f t="shared" si="144"/>
        <v>0</v>
      </c>
    </row>
    <row r="2895" spans="1:25" ht="14.25" x14ac:dyDescent="0.2">
      <c r="A2895" s="18" t="str">
        <f t="shared" si="142"/>
        <v>Catalogo principalCSP ENTIDADES NO CUALIFICADASCFQ7TTC0LH13-0001_NCLF</v>
      </c>
      <c r="B2895" s="18" t="str">
        <f t="shared" si="143"/>
        <v>CFQ7TTC0LH13-0001_NCLFCSP ENTIDADES NO CUALIFICADAS</v>
      </c>
      <c r="C2895"/>
      <c r="D2895" t="s">
        <v>122</v>
      </c>
      <c r="E2895" t="s">
        <v>5051</v>
      </c>
      <c r="F2895" s="37" t="s">
        <v>3879</v>
      </c>
      <c r="G2895" s="18" t="s">
        <v>122</v>
      </c>
      <c r="H2895" s="18" t="s">
        <v>125</v>
      </c>
      <c r="I2895" s="37" t="s">
        <v>75</v>
      </c>
      <c r="J2895" t="s">
        <v>5052</v>
      </c>
      <c r="K2895" t="s">
        <v>28</v>
      </c>
      <c r="L2895" t="s">
        <v>90</v>
      </c>
      <c r="M2895" t="s">
        <v>74</v>
      </c>
      <c r="N2895" s="37" t="s">
        <v>75</v>
      </c>
      <c r="O2895" s="37" t="s">
        <v>75</v>
      </c>
      <c r="P2895" s="37" t="s">
        <v>75</v>
      </c>
      <c r="Q2895" t="s">
        <v>5051</v>
      </c>
      <c r="R2895" t="s">
        <v>76</v>
      </c>
      <c r="S2895" s="42">
        <v>100</v>
      </c>
      <c r="T2895" s="37">
        <v>1</v>
      </c>
      <c r="U2895" s="83">
        <v>1</v>
      </c>
      <c r="V2895" s="45">
        <f>SUMIF(ResumenCotizacion!$C:$C,E2895,ResumenCotizacion!$P:$P)</f>
        <v>0</v>
      </c>
      <c r="W2895" s="75">
        <f>IF(H2895="USD",S2895*SolCotizacion!$J$18,S2895)</f>
        <v>412747</v>
      </c>
      <c r="X2895" s="3">
        <f>ROUND(W2895/(1-VLOOKUP("Total porcentaje:",ResumenCotizacion!$F:$H,3,0)),2)</f>
        <v>412747</v>
      </c>
      <c r="Y2895" s="3">
        <f t="shared" si="144"/>
        <v>0</v>
      </c>
    </row>
    <row r="2896" spans="1:25" ht="14.25" x14ac:dyDescent="0.2">
      <c r="A2896" s="18" t="str">
        <f t="shared" si="142"/>
        <v>Catalogo principalCSP ENTIDADES NO CUALIFICADASCFQ7TTC0LH3L-0001_NCLF</v>
      </c>
      <c r="B2896" s="18" t="str">
        <f t="shared" si="143"/>
        <v>CFQ7TTC0LH3L-0001_NCLFCSP ENTIDADES NO CUALIFICADAS</v>
      </c>
      <c r="C2896"/>
      <c r="D2896" t="s">
        <v>122</v>
      </c>
      <c r="E2896" t="s">
        <v>5053</v>
      </c>
      <c r="F2896" s="37" t="s">
        <v>3879</v>
      </c>
      <c r="G2896" s="18" t="s">
        <v>122</v>
      </c>
      <c r="H2896" s="18" t="s">
        <v>125</v>
      </c>
      <c r="I2896" s="37" t="s">
        <v>75</v>
      </c>
      <c r="J2896" t="s">
        <v>5054</v>
      </c>
      <c r="K2896" t="s">
        <v>28</v>
      </c>
      <c r="L2896" t="s">
        <v>90</v>
      </c>
      <c r="M2896" t="s">
        <v>74</v>
      </c>
      <c r="N2896" s="37" t="s">
        <v>75</v>
      </c>
      <c r="O2896" s="37" t="s">
        <v>75</v>
      </c>
      <c r="P2896" s="37" t="s">
        <v>75</v>
      </c>
      <c r="Q2896" t="s">
        <v>5053</v>
      </c>
      <c r="R2896" t="s">
        <v>76</v>
      </c>
      <c r="S2896" s="42">
        <v>15</v>
      </c>
      <c r="T2896" s="37">
        <v>1</v>
      </c>
      <c r="U2896" s="83">
        <v>1</v>
      </c>
      <c r="V2896" s="45">
        <f>SUMIF(ResumenCotizacion!$C:$C,E2896,ResumenCotizacion!$P:$P)</f>
        <v>0</v>
      </c>
      <c r="W2896" s="75">
        <f>IF(H2896="USD",S2896*SolCotizacion!$J$18,S2896)</f>
        <v>61912.05</v>
      </c>
      <c r="X2896" s="3">
        <f>ROUND(W2896/(1-VLOOKUP("Total porcentaje:",ResumenCotizacion!$F:$H,3,0)),2)</f>
        <v>61912.05</v>
      </c>
      <c r="Y2896" s="3">
        <f t="shared" si="144"/>
        <v>0</v>
      </c>
    </row>
    <row r="2897" spans="1:25" ht="14.25" x14ac:dyDescent="0.2">
      <c r="A2897" s="18" t="str">
        <f t="shared" si="142"/>
        <v>Catalogo principalCSP ENTIDADES NO CUALIFICADASCFQ7TTC0LSGZ-0001_NCLF</v>
      </c>
      <c r="B2897" s="18" t="str">
        <f t="shared" si="143"/>
        <v>CFQ7TTC0LSGZ-0001_NCLFCSP ENTIDADES NO CUALIFICADAS</v>
      </c>
      <c r="C2897"/>
      <c r="D2897" t="s">
        <v>122</v>
      </c>
      <c r="E2897" t="s">
        <v>5055</v>
      </c>
      <c r="F2897" s="37" t="s">
        <v>3879</v>
      </c>
      <c r="G2897" s="18" t="s">
        <v>122</v>
      </c>
      <c r="H2897" s="18" t="s">
        <v>125</v>
      </c>
      <c r="I2897" s="37" t="s">
        <v>75</v>
      </c>
      <c r="J2897" t="s">
        <v>5056</v>
      </c>
      <c r="K2897" t="s">
        <v>28</v>
      </c>
      <c r="L2897" t="s">
        <v>90</v>
      </c>
      <c r="M2897" t="s">
        <v>74</v>
      </c>
      <c r="N2897" s="37" t="s">
        <v>75</v>
      </c>
      <c r="O2897" s="37" t="s">
        <v>75</v>
      </c>
      <c r="P2897" s="37" t="s">
        <v>75</v>
      </c>
      <c r="Q2897" t="s">
        <v>5055</v>
      </c>
      <c r="R2897" t="s">
        <v>76</v>
      </c>
      <c r="S2897" s="42">
        <v>40</v>
      </c>
      <c r="T2897" s="37">
        <v>1</v>
      </c>
      <c r="U2897" s="83">
        <v>1</v>
      </c>
      <c r="V2897" s="45">
        <f>SUMIF(ResumenCotizacion!$C:$C,E2897,ResumenCotizacion!$P:$P)</f>
        <v>0</v>
      </c>
      <c r="W2897" s="75">
        <f>IF(H2897="USD",S2897*SolCotizacion!$J$18,S2897)</f>
        <v>165098.80000000002</v>
      </c>
      <c r="X2897" s="3">
        <f>ROUND(W2897/(1-VLOOKUP("Total porcentaje:",ResumenCotizacion!$F:$H,3,0)),2)</f>
        <v>165098.79999999999</v>
      </c>
      <c r="Y2897" s="3">
        <f t="shared" si="144"/>
        <v>0</v>
      </c>
    </row>
    <row r="2898" spans="1:25" ht="14.25" x14ac:dyDescent="0.2">
      <c r="A2898" s="18" t="str">
        <f t="shared" si="142"/>
        <v>Catalogo principalCSP ENTIDADES NO CUALIFICADASCFQ7TTC0LSH0-0001_NCLF</v>
      </c>
      <c r="B2898" s="18" t="str">
        <f t="shared" si="143"/>
        <v>CFQ7TTC0LSH0-0001_NCLFCSP ENTIDADES NO CUALIFICADAS</v>
      </c>
      <c r="C2898"/>
      <c r="D2898" t="s">
        <v>122</v>
      </c>
      <c r="E2898" t="s">
        <v>5057</v>
      </c>
      <c r="F2898" s="37" t="s">
        <v>3879</v>
      </c>
      <c r="G2898" s="18" t="s">
        <v>122</v>
      </c>
      <c r="H2898" s="18" t="s">
        <v>125</v>
      </c>
      <c r="I2898" s="37" t="s">
        <v>75</v>
      </c>
      <c r="J2898" t="s">
        <v>5058</v>
      </c>
      <c r="K2898" t="s">
        <v>28</v>
      </c>
      <c r="L2898" t="s">
        <v>90</v>
      </c>
      <c r="M2898" t="s">
        <v>74</v>
      </c>
      <c r="N2898" s="37" t="s">
        <v>75</v>
      </c>
      <c r="O2898" s="37" t="s">
        <v>75</v>
      </c>
      <c r="P2898" s="37" t="s">
        <v>75</v>
      </c>
      <c r="Q2898" t="s">
        <v>5057</v>
      </c>
      <c r="R2898" t="s">
        <v>76</v>
      </c>
      <c r="S2898" s="42">
        <v>150</v>
      </c>
      <c r="T2898" s="37">
        <v>1</v>
      </c>
      <c r="U2898" s="83">
        <v>1</v>
      </c>
      <c r="V2898" s="45">
        <f>SUMIF(ResumenCotizacion!$C:$C,E2898,ResumenCotizacion!$P:$P)</f>
        <v>0</v>
      </c>
      <c r="W2898" s="75">
        <f>IF(H2898="USD",S2898*SolCotizacion!$J$18,S2898)</f>
        <v>619120.5</v>
      </c>
      <c r="X2898" s="3">
        <f>ROUND(W2898/(1-VLOOKUP("Total porcentaje:",ResumenCotizacion!$F:$H,3,0)),2)</f>
        <v>619120.5</v>
      </c>
      <c r="Y2898" s="3">
        <f t="shared" si="144"/>
        <v>0</v>
      </c>
    </row>
    <row r="2899" spans="1:25" ht="14.25" x14ac:dyDescent="0.2">
      <c r="A2899" s="18" t="str">
        <f t="shared" si="142"/>
        <v>Catalogo principalCSP ENTIDADES NO CUALIFICADASCFQ7TTC0HL8W-0001_NCLF</v>
      </c>
      <c r="B2899" s="18" t="str">
        <f t="shared" si="143"/>
        <v>CFQ7TTC0HL8W-0001_NCLFCSP ENTIDADES NO CUALIFICADAS</v>
      </c>
      <c r="C2899"/>
      <c r="D2899" t="s">
        <v>122</v>
      </c>
      <c r="E2899" t="s">
        <v>5059</v>
      </c>
      <c r="F2899" s="37" t="s">
        <v>3879</v>
      </c>
      <c r="G2899" s="18" t="s">
        <v>122</v>
      </c>
      <c r="H2899" s="18" t="s">
        <v>125</v>
      </c>
      <c r="I2899" s="37" t="s">
        <v>75</v>
      </c>
      <c r="J2899" t="s">
        <v>5060</v>
      </c>
      <c r="K2899" t="s">
        <v>28</v>
      </c>
      <c r="L2899" t="s">
        <v>90</v>
      </c>
      <c r="M2899" t="s">
        <v>74</v>
      </c>
      <c r="N2899" s="37" t="s">
        <v>75</v>
      </c>
      <c r="O2899" s="37" t="s">
        <v>75</v>
      </c>
      <c r="P2899" s="37" t="s">
        <v>75</v>
      </c>
      <c r="Q2899" t="s">
        <v>5059</v>
      </c>
      <c r="R2899" t="s">
        <v>76</v>
      </c>
      <c r="S2899" s="42">
        <v>20</v>
      </c>
      <c r="T2899" s="37">
        <v>1</v>
      </c>
      <c r="U2899" s="83">
        <v>1</v>
      </c>
      <c r="V2899" s="45">
        <f>SUMIF(ResumenCotizacion!$C:$C,E2899,ResumenCotizacion!$P:$P)</f>
        <v>0</v>
      </c>
      <c r="W2899" s="75">
        <f>IF(H2899="USD",S2899*SolCotizacion!$J$18,S2899)</f>
        <v>82549.400000000009</v>
      </c>
      <c r="X2899" s="3">
        <f>ROUND(W2899/(1-VLOOKUP("Total porcentaje:",ResumenCotizacion!$F:$H,3,0)),2)</f>
        <v>82549.399999999994</v>
      </c>
      <c r="Y2899" s="3">
        <f t="shared" si="144"/>
        <v>0</v>
      </c>
    </row>
    <row r="2900" spans="1:25" ht="14.25" x14ac:dyDescent="0.2">
      <c r="A2900" s="18" t="str">
        <f t="shared" si="142"/>
        <v>Catalogo principalCSP ENTIDADES NO CUALIFICADASCFQ7TTC0HL8T-0001_NCLF</v>
      </c>
      <c r="B2900" s="18" t="str">
        <f t="shared" si="143"/>
        <v>CFQ7TTC0HL8T-0001_NCLFCSP ENTIDADES NO CUALIFICADAS</v>
      </c>
      <c r="C2900"/>
      <c r="D2900" t="s">
        <v>122</v>
      </c>
      <c r="E2900" t="s">
        <v>5061</v>
      </c>
      <c r="F2900" s="37" t="s">
        <v>3879</v>
      </c>
      <c r="G2900" s="18" t="s">
        <v>122</v>
      </c>
      <c r="H2900" s="18" t="s">
        <v>125</v>
      </c>
      <c r="I2900" s="37" t="s">
        <v>75</v>
      </c>
      <c r="J2900" t="s">
        <v>5062</v>
      </c>
      <c r="K2900" t="s">
        <v>28</v>
      </c>
      <c r="L2900" t="s">
        <v>90</v>
      </c>
      <c r="M2900" t="s">
        <v>74</v>
      </c>
      <c r="N2900" s="37" t="s">
        <v>75</v>
      </c>
      <c r="O2900" s="37" t="s">
        <v>75</v>
      </c>
      <c r="P2900" s="37" t="s">
        <v>75</v>
      </c>
      <c r="Q2900" t="s">
        <v>5061</v>
      </c>
      <c r="R2900" t="s">
        <v>76</v>
      </c>
      <c r="S2900" s="42">
        <v>10</v>
      </c>
      <c r="T2900" s="37">
        <v>1</v>
      </c>
      <c r="U2900" s="83">
        <v>1</v>
      </c>
      <c r="V2900" s="45">
        <f>SUMIF(ResumenCotizacion!$C:$C,E2900,ResumenCotizacion!$P:$P)</f>
        <v>0</v>
      </c>
      <c r="W2900" s="75">
        <f>IF(H2900="USD",S2900*SolCotizacion!$J$18,S2900)</f>
        <v>41274.700000000004</v>
      </c>
      <c r="X2900" s="3">
        <f>ROUND(W2900/(1-VLOOKUP("Total porcentaje:",ResumenCotizacion!$F:$H,3,0)),2)</f>
        <v>41274.699999999997</v>
      </c>
      <c r="Y2900" s="3">
        <f t="shared" si="144"/>
        <v>0</v>
      </c>
    </row>
    <row r="2901" spans="1:25" ht="14.25" x14ac:dyDescent="0.2">
      <c r="A2901" s="18" t="str">
        <f t="shared" si="142"/>
        <v>Catalogo principalCSP ENTIDADES NO CUALIFICADASCFQ7TTC0LHQ2-0003_NCLF</v>
      </c>
      <c r="B2901" s="18" t="str">
        <f t="shared" si="143"/>
        <v>CFQ7TTC0LHQ2-0003_NCLFCSP ENTIDADES NO CUALIFICADAS</v>
      </c>
      <c r="C2901"/>
      <c r="D2901" t="s">
        <v>122</v>
      </c>
      <c r="E2901" t="s">
        <v>5063</v>
      </c>
      <c r="F2901" s="37" t="s">
        <v>3879</v>
      </c>
      <c r="G2901" s="18" t="s">
        <v>122</v>
      </c>
      <c r="H2901" s="18" t="s">
        <v>125</v>
      </c>
      <c r="I2901" s="37" t="s">
        <v>75</v>
      </c>
      <c r="J2901" t="s">
        <v>5064</v>
      </c>
      <c r="K2901" t="s">
        <v>28</v>
      </c>
      <c r="L2901" t="s">
        <v>90</v>
      </c>
      <c r="M2901" t="s">
        <v>74</v>
      </c>
      <c r="N2901" s="37" t="s">
        <v>75</v>
      </c>
      <c r="O2901" s="37" t="s">
        <v>75</v>
      </c>
      <c r="P2901" s="37" t="s">
        <v>75</v>
      </c>
      <c r="Q2901" t="s">
        <v>5063</v>
      </c>
      <c r="R2901" t="s">
        <v>76</v>
      </c>
      <c r="S2901" s="42">
        <v>4995</v>
      </c>
      <c r="T2901" s="37">
        <v>1</v>
      </c>
      <c r="U2901" s="83">
        <v>1</v>
      </c>
      <c r="V2901" s="45">
        <f>SUMIF(ResumenCotizacion!$C:$C,E2901,ResumenCotizacion!$P:$P)</f>
        <v>0</v>
      </c>
      <c r="W2901" s="75">
        <f>IF(H2901="USD",S2901*SolCotizacion!$J$18,S2901)</f>
        <v>20616712.650000002</v>
      </c>
      <c r="X2901" s="3">
        <f>ROUND(W2901/(1-VLOOKUP("Total porcentaje:",ResumenCotizacion!$F:$H,3,0)),2)</f>
        <v>20616712.649999999</v>
      </c>
      <c r="Y2901" s="3">
        <f t="shared" si="144"/>
        <v>0</v>
      </c>
    </row>
    <row r="2902" spans="1:25" ht="14.25" x14ac:dyDescent="0.2">
      <c r="A2902" s="18" t="str">
        <f t="shared" si="142"/>
        <v>Catalogo principalCSP ENTIDADES NO CUALIFICADASCFQ7TTC0LHQ2-0005_NCLF</v>
      </c>
      <c r="B2902" s="18" t="str">
        <f t="shared" si="143"/>
        <v>CFQ7TTC0LHQ2-0005_NCLFCSP ENTIDADES NO CUALIFICADAS</v>
      </c>
      <c r="C2902"/>
      <c r="D2902" t="s">
        <v>122</v>
      </c>
      <c r="E2902" t="s">
        <v>5065</v>
      </c>
      <c r="F2902" s="37" t="s">
        <v>3879</v>
      </c>
      <c r="G2902" s="18" t="s">
        <v>122</v>
      </c>
      <c r="H2902" s="18" t="s">
        <v>125</v>
      </c>
      <c r="I2902" s="37" t="s">
        <v>75</v>
      </c>
      <c r="J2902" t="s">
        <v>5066</v>
      </c>
      <c r="K2902" t="s">
        <v>28</v>
      </c>
      <c r="L2902" t="s">
        <v>90</v>
      </c>
      <c r="M2902" t="s">
        <v>74</v>
      </c>
      <c r="N2902" s="37" t="s">
        <v>75</v>
      </c>
      <c r="O2902" s="37" t="s">
        <v>75</v>
      </c>
      <c r="P2902" s="37" t="s">
        <v>75</v>
      </c>
      <c r="Q2902" t="s">
        <v>5065</v>
      </c>
      <c r="R2902" t="s">
        <v>76</v>
      </c>
      <c r="S2902" s="42">
        <v>39995</v>
      </c>
      <c r="T2902" s="37">
        <v>1</v>
      </c>
      <c r="U2902" s="83">
        <v>1</v>
      </c>
      <c r="V2902" s="45">
        <f>SUMIF(ResumenCotizacion!$C:$C,E2902,ResumenCotizacion!$P:$P)</f>
        <v>0</v>
      </c>
      <c r="W2902" s="75">
        <f>IF(H2902="USD",S2902*SolCotizacion!$J$18,S2902)</f>
        <v>165078162.65000001</v>
      </c>
      <c r="X2902" s="3">
        <f>ROUND(W2902/(1-VLOOKUP("Total porcentaje:",ResumenCotizacion!$F:$H,3,0)),2)</f>
        <v>165078162.65000001</v>
      </c>
      <c r="Y2902" s="3">
        <f t="shared" si="144"/>
        <v>0</v>
      </c>
    </row>
    <row r="2903" spans="1:25" ht="14.25" x14ac:dyDescent="0.2">
      <c r="A2903" s="18" t="str">
        <f t="shared" si="142"/>
        <v>Catalogo principalCSP ENTIDADES NO CUALIFICADASCFQ7TTC0LHQ2-0004_NCLF</v>
      </c>
      <c r="B2903" s="18" t="str">
        <f t="shared" si="143"/>
        <v>CFQ7TTC0LHQ2-0004_NCLFCSP ENTIDADES NO CUALIFICADAS</v>
      </c>
      <c r="C2903"/>
      <c r="D2903" t="s">
        <v>122</v>
      </c>
      <c r="E2903" t="s">
        <v>5067</v>
      </c>
      <c r="F2903" s="37" t="s">
        <v>3879</v>
      </c>
      <c r="G2903" s="18" t="s">
        <v>122</v>
      </c>
      <c r="H2903" s="18" t="s">
        <v>125</v>
      </c>
      <c r="I2903" s="37" t="s">
        <v>75</v>
      </c>
      <c r="J2903" t="s">
        <v>5068</v>
      </c>
      <c r="K2903" t="s">
        <v>28</v>
      </c>
      <c r="L2903" t="s">
        <v>90</v>
      </c>
      <c r="M2903" t="s">
        <v>74</v>
      </c>
      <c r="N2903" s="37" t="s">
        <v>75</v>
      </c>
      <c r="O2903" s="37" t="s">
        <v>75</v>
      </c>
      <c r="P2903" s="37" t="s">
        <v>75</v>
      </c>
      <c r="Q2903" t="s">
        <v>5067</v>
      </c>
      <c r="R2903" t="s">
        <v>76</v>
      </c>
      <c r="S2903" s="42">
        <v>19995</v>
      </c>
      <c r="T2903" s="37">
        <v>1</v>
      </c>
      <c r="U2903" s="83">
        <v>1</v>
      </c>
      <c r="V2903" s="45">
        <f>SUMIF(ResumenCotizacion!$C:$C,E2903,ResumenCotizacion!$P:$P)</f>
        <v>0</v>
      </c>
      <c r="W2903" s="75">
        <f>IF(H2903="USD",S2903*SolCotizacion!$J$18,S2903)</f>
        <v>82528762.650000006</v>
      </c>
      <c r="X2903" s="3">
        <f>ROUND(W2903/(1-VLOOKUP("Total porcentaje:",ResumenCotizacion!$F:$H,3,0)),2)</f>
        <v>82528762.650000006</v>
      </c>
      <c r="Y2903" s="3">
        <f t="shared" si="144"/>
        <v>0</v>
      </c>
    </row>
    <row r="2904" spans="1:25" ht="14.25" x14ac:dyDescent="0.2">
      <c r="A2904" s="18" t="str">
        <f t="shared" si="142"/>
        <v>Catalogo principalCSP ENTIDADES NO CUALIFICADASCFQ7TTC0LHQ2-0002_NCLF</v>
      </c>
      <c r="B2904" s="18" t="str">
        <f t="shared" si="143"/>
        <v>CFQ7TTC0LHQ2-0002_NCLFCSP ENTIDADES NO CUALIFICADAS</v>
      </c>
      <c r="C2904"/>
      <c r="D2904" t="s">
        <v>122</v>
      </c>
      <c r="E2904" t="s">
        <v>5069</v>
      </c>
      <c r="F2904" s="37" t="s">
        <v>3879</v>
      </c>
      <c r="G2904" s="18" t="s">
        <v>122</v>
      </c>
      <c r="H2904" s="18" t="s">
        <v>125</v>
      </c>
      <c r="I2904" s="37" t="s">
        <v>75</v>
      </c>
      <c r="J2904" t="s">
        <v>5070</v>
      </c>
      <c r="K2904" t="s">
        <v>28</v>
      </c>
      <c r="L2904" t="s">
        <v>90</v>
      </c>
      <c r="M2904" t="s">
        <v>74</v>
      </c>
      <c r="N2904" s="37" t="s">
        <v>75</v>
      </c>
      <c r="O2904" s="37" t="s">
        <v>75</v>
      </c>
      <c r="P2904" s="37" t="s">
        <v>75</v>
      </c>
      <c r="Q2904" t="s">
        <v>5069</v>
      </c>
      <c r="R2904" t="s">
        <v>76</v>
      </c>
      <c r="S2904" s="42">
        <v>9995</v>
      </c>
      <c r="T2904" s="37">
        <v>1</v>
      </c>
      <c r="U2904" s="83">
        <v>1</v>
      </c>
      <c r="V2904" s="45">
        <f>SUMIF(ResumenCotizacion!$C:$C,E2904,ResumenCotizacion!$P:$P)</f>
        <v>0</v>
      </c>
      <c r="W2904" s="75">
        <f>IF(H2904="USD",S2904*SolCotizacion!$J$18,S2904)</f>
        <v>41254062.650000006</v>
      </c>
      <c r="X2904" s="3">
        <f>ROUND(W2904/(1-VLOOKUP("Total porcentaje:",ResumenCotizacion!$F:$H,3,0)),2)</f>
        <v>41254062.649999999</v>
      </c>
      <c r="Y2904" s="3">
        <f t="shared" si="144"/>
        <v>0</v>
      </c>
    </row>
    <row r="2905" spans="1:25" ht="14.25" x14ac:dyDescent="0.2">
      <c r="A2905" s="18" t="str">
        <f t="shared" si="142"/>
        <v>Catalogo principalCSP ENTIDADES NO CUALIFICADASCFQ7TTC0LHQ2-0001_NCLF</v>
      </c>
      <c r="B2905" s="18" t="str">
        <f t="shared" si="143"/>
        <v>CFQ7TTC0LHQ2-0001_NCLFCSP ENTIDADES NO CUALIFICADAS</v>
      </c>
      <c r="C2905"/>
      <c r="D2905" t="s">
        <v>122</v>
      </c>
      <c r="E2905" t="s">
        <v>5071</v>
      </c>
      <c r="F2905" s="37" t="s">
        <v>3879</v>
      </c>
      <c r="G2905" s="18" t="s">
        <v>122</v>
      </c>
      <c r="H2905" s="18" t="s">
        <v>125</v>
      </c>
      <c r="I2905" s="37" t="s">
        <v>75</v>
      </c>
      <c r="J2905" t="s">
        <v>5072</v>
      </c>
      <c r="K2905" t="s">
        <v>28</v>
      </c>
      <c r="L2905" t="s">
        <v>90</v>
      </c>
      <c r="M2905" t="s">
        <v>74</v>
      </c>
      <c r="N2905" s="37" t="s">
        <v>75</v>
      </c>
      <c r="O2905" s="37" t="s">
        <v>75</v>
      </c>
      <c r="P2905" s="37" t="s">
        <v>75</v>
      </c>
      <c r="Q2905" t="s">
        <v>5071</v>
      </c>
      <c r="R2905" t="s">
        <v>76</v>
      </c>
      <c r="S2905" s="42">
        <v>79995</v>
      </c>
      <c r="T2905" s="37">
        <v>1</v>
      </c>
      <c r="U2905" s="83">
        <v>1</v>
      </c>
      <c r="V2905" s="45">
        <f>SUMIF(ResumenCotizacion!$C:$C,E2905,ResumenCotizacion!$P:$P)</f>
        <v>0</v>
      </c>
      <c r="W2905" s="75">
        <f>IF(H2905="USD",S2905*SolCotizacion!$J$18,S2905)</f>
        <v>330176962.65000004</v>
      </c>
      <c r="X2905" s="3">
        <f>ROUND(W2905/(1-VLOOKUP("Total porcentaje:",ResumenCotizacion!$F:$H,3,0)),2)</f>
        <v>330176962.64999998</v>
      </c>
      <c r="Y2905" s="3">
        <f t="shared" si="144"/>
        <v>0</v>
      </c>
    </row>
    <row r="2906" spans="1:25" ht="14.25" x14ac:dyDescent="0.2">
      <c r="A2906" s="18" t="str">
        <f t="shared" si="142"/>
        <v>Catalogo principalCSP ENTIDADES NO CUALIFICADASCFQ7TTC0LHSF-0001_NCLF</v>
      </c>
      <c r="B2906" s="18" t="str">
        <f t="shared" si="143"/>
        <v>CFQ7TTC0LHSF-0001_NCLFCSP ENTIDADES NO CUALIFICADAS</v>
      </c>
      <c r="C2906"/>
      <c r="D2906" t="s">
        <v>122</v>
      </c>
      <c r="E2906" t="s">
        <v>5073</v>
      </c>
      <c r="F2906" s="37" t="s">
        <v>3879</v>
      </c>
      <c r="G2906" s="18" t="s">
        <v>122</v>
      </c>
      <c r="H2906" s="18" t="s">
        <v>125</v>
      </c>
      <c r="I2906" s="37" t="s">
        <v>75</v>
      </c>
      <c r="J2906" t="s">
        <v>5074</v>
      </c>
      <c r="K2906" t="s">
        <v>28</v>
      </c>
      <c r="L2906" t="s">
        <v>90</v>
      </c>
      <c r="M2906" t="s">
        <v>74</v>
      </c>
      <c r="N2906" s="37" t="s">
        <v>75</v>
      </c>
      <c r="O2906" s="37" t="s">
        <v>75</v>
      </c>
      <c r="P2906" s="37" t="s">
        <v>75</v>
      </c>
      <c r="Q2906" t="s">
        <v>5073</v>
      </c>
      <c r="R2906" t="s">
        <v>76</v>
      </c>
      <c r="S2906" s="42">
        <v>10</v>
      </c>
      <c r="T2906" s="37">
        <v>1</v>
      </c>
      <c r="U2906" s="83">
        <v>1</v>
      </c>
      <c r="V2906" s="45">
        <f>SUMIF(ResumenCotizacion!$C:$C,E2906,ResumenCotizacion!$P:$P)</f>
        <v>0</v>
      </c>
      <c r="W2906" s="75">
        <f>IF(H2906="USD",S2906*SolCotizacion!$J$18,S2906)</f>
        <v>41274.700000000004</v>
      </c>
      <c r="X2906" s="3">
        <f>ROUND(W2906/(1-VLOOKUP("Total porcentaje:",ResumenCotizacion!$F:$H,3,0)),2)</f>
        <v>41274.699999999997</v>
      </c>
      <c r="Y2906" s="3">
        <f t="shared" si="144"/>
        <v>0</v>
      </c>
    </row>
    <row r="2907" spans="1:25" ht="14.25" x14ac:dyDescent="0.2">
      <c r="A2907" s="18" t="str">
        <f t="shared" si="142"/>
        <v>Catalogo principalCSP ENTIDADES NO CUALIFICADASCFQ7TTC0LH1F-0002_NCLF</v>
      </c>
      <c r="B2907" s="18" t="str">
        <f t="shared" si="143"/>
        <v>CFQ7TTC0LH1F-0002_NCLFCSP ENTIDADES NO CUALIFICADAS</v>
      </c>
      <c r="C2907"/>
      <c r="D2907" t="s">
        <v>122</v>
      </c>
      <c r="E2907" t="s">
        <v>5075</v>
      </c>
      <c r="F2907" s="37" t="s">
        <v>3879</v>
      </c>
      <c r="G2907" s="18" t="s">
        <v>122</v>
      </c>
      <c r="H2907" s="18" t="s">
        <v>125</v>
      </c>
      <c r="I2907" s="37" t="s">
        <v>75</v>
      </c>
      <c r="J2907" t="s">
        <v>5076</v>
      </c>
      <c r="K2907" t="s">
        <v>28</v>
      </c>
      <c r="L2907" t="s">
        <v>90</v>
      </c>
      <c r="M2907" t="s">
        <v>74</v>
      </c>
      <c r="N2907" s="37" t="s">
        <v>75</v>
      </c>
      <c r="O2907" s="37" t="s">
        <v>75</v>
      </c>
      <c r="P2907" s="37" t="s">
        <v>75</v>
      </c>
      <c r="Q2907" t="s">
        <v>5075</v>
      </c>
      <c r="R2907" t="s">
        <v>76</v>
      </c>
      <c r="S2907" s="42">
        <v>1000</v>
      </c>
      <c r="T2907" s="37">
        <v>1</v>
      </c>
      <c r="U2907" s="83">
        <v>1</v>
      </c>
      <c r="V2907" s="45">
        <f>SUMIF(ResumenCotizacion!$C:$C,E2907,ResumenCotizacion!$P:$P)</f>
        <v>0</v>
      </c>
      <c r="W2907" s="75">
        <f>IF(H2907="USD",S2907*SolCotizacion!$J$18,S2907)</f>
        <v>4127470.0000000005</v>
      </c>
      <c r="X2907" s="3">
        <f>ROUND(W2907/(1-VLOOKUP("Total porcentaje:",ResumenCotizacion!$F:$H,3,0)),2)</f>
        <v>4127470</v>
      </c>
      <c r="Y2907" s="3">
        <f t="shared" si="144"/>
        <v>0</v>
      </c>
    </row>
    <row r="2908" spans="1:25" ht="14.25" x14ac:dyDescent="0.2">
      <c r="A2908" s="18" t="str">
        <f t="shared" si="142"/>
        <v>Catalogo principalCSP ENTIDADES NO CUALIFICADASCFQ7TTC0LH1F-0001_NCLF</v>
      </c>
      <c r="B2908" s="18" t="str">
        <f t="shared" si="143"/>
        <v>CFQ7TTC0LH1F-0001_NCLFCSP ENTIDADES NO CUALIFICADAS</v>
      </c>
      <c r="C2908"/>
      <c r="D2908" t="s">
        <v>122</v>
      </c>
      <c r="E2908" t="s">
        <v>5077</v>
      </c>
      <c r="F2908" s="37" t="s">
        <v>3879</v>
      </c>
      <c r="G2908" s="18" t="s">
        <v>122</v>
      </c>
      <c r="H2908" s="18" t="s">
        <v>125</v>
      </c>
      <c r="I2908" s="37" t="s">
        <v>75</v>
      </c>
      <c r="J2908" t="s">
        <v>5078</v>
      </c>
      <c r="K2908" t="s">
        <v>28</v>
      </c>
      <c r="L2908" t="s">
        <v>90</v>
      </c>
      <c r="M2908" t="s">
        <v>74</v>
      </c>
      <c r="N2908" s="37" t="s">
        <v>75</v>
      </c>
      <c r="O2908" s="37" t="s">
        <v>75</v>
      </c>
      <c r="P2908" s="37" t="s">
        <v>75</v>
      </c>
      <c r="Q2908" t="s">
        <v>5077</v>
      </c>
      <c r="R2908" t="s">
        <v>76</v>
      </c>
      <c r="S2908" s="42">
        <v>0</v>
      </c>
      <c r="T2908" s="37">
        <v>1</v>
      </c>
      <c r="U2908" s="83">
        <v>1</v>
      </c>
      <c r="V2908" s="45">
        <f>SUMIF(ResumenCotizacion!$C:$C,E2908,ResumenCotizacion!$P:$P)</f>
        <v>0</v>
      </c>
      <c r="W2908" s="75">
        <f>IF(H2908="USD",S2908*SolCotizacion!$J$18,S2908)</f>
        <v>0</v>
      </c>
      <c r="X2908" s="3">
        <f>ROUND(W2908/(1-VLOOKUP("Total porcentaje:",ResumenCotizacion!$F:$H,3,0)),2)</f>
        <v>0</v>
      </c>
      <c r="Y2908" s="3">
        <f t="shared" si="144"/>
        <v>0</v>
      </c>
    </row>
    <row r="2909" spans="1:25" ht="14.25" x14ac:dyDescent="0.2">
      <c r="A2909" s="18" t="str">
        <f t="shared" si="142"/>
        <v>Catalogo principalCSP ENTIDADES NO CUALIFICADASCFQ7TTC0LHVD-0001_NCLF</v>
      </c>
      <c r="B2909" s="18" t="str">
        <f t="shared" si="143"/>
        <v>CFQ7TTC0LHVD-0001_NCLFCSP ENTIDADES NO CUALIFICADAS</v>
      </c>
      <c r="C2909"/>
      <c r="D2909" t="s">
        <v>122</v>
      </c>
      <c r="E2909" t="s">
        <v>5079</v>
      </c>
      <c r="F2909" s="37" t="s">
        <v>3879</v>
      </c>
      <c r="G2909" s="18" t="s">
        <v>122</v>
      </c>
      <c r="H2909" s="18" t="s">
        <v>125</v>
      </c>
      <c r="I2909" s="37" t="s">
        <v>75</v>
      </c>
      <c r="J2909" t="s">
        <v>5080</v>
      </c>
      <c r="K2909" t="s">
        <v>28</v>
      </c>
      <c r="L2909" t="s">
        <v>90</v>
      </c>
      <c r="M2909" t="s">
        <v>74</v>
      </c>
      <c r="N2909" s="37" t="s">
        <v>75</v>
      </c>
      <c r="O2909" s="37" t="s">
        <v>75</v>
      </c>
      <c r="P2909" s="37" t="s">
        <v>75</v>
      </c>
      <c r="Q2909" t="s">
        <v>5079</v>
      </c>
      <c r="R2909" t="s">
        <v>76</v>
      </c>
      <c r="S2909" s="42">
        <v>9</v>
      </c>
      <c r="T2909" s="37">
        <v>1</v>
      </c>
      <c r="U2909" s="83">
        <v>1</v>
      </c>
      <c r="V2909" s="45">
        <f>SUMIF(ResumenCotizacion!$C:$C,E2909,ResumenCotizacion!$P:$P)</f>
        <v>0</v>
      </c>
      <c r="W2909" s="75">
        <f>IF(H2909="USD",S2909*SolCotizacion!$J$18,S2909)</f>
        <v>37147.230000000003</v>
      </c>
      <c r="X2909" s="3">
        <f>ROUND(W2909/(1-VLOOKUP("Total porcentaje:",ResumenCotizacion!$F:$H,3,0)),2)</f>
        <v>37147.230000000003</v>
      </c>
      <c r="Y2909" s="3">
        <f t="shared" si="144"/>
        <v>0</v>
      </c>
    </row>
    <row r="2910" spans="1:25" ht="14.25" x14ac:dyDescent="0.2">
      <c r="A2910" s="18" t="str">
        <f t="shared" si="142"/>
        <v>Catalogo principalCSP ENTIDADES NO CUALIFICADASCFQ7TTC0LHP3-0001_NCLF</v>
      </c>
      <c r="B2910" s="18" t="str">
        <f t="shared" si="143"/>
        <v>CFQ7TTC0LHP3-0001_NCLFCSP ENTIDADES NO CUALIFICADAS</v>
      </c>
      <c r="C2910"/>
      <c r="D2910" t="s">
        <v>122</v>
      </c>
      <c r="E2910" t="s">
        <v>5081</v>
      </c>
      <c r="F2910" s="37" t="s">
        <v>3879</v>
      </c>
      <c r="G2910" s="18" t="s">
        <v>122</v>
      </c>
      <c r="H2910" s="18" t="s">
        <v>125</v>
      </c>
      <c r="I2910" s="37" t="s">
        <v>75</v>
      </c>
      <c r="J2910" t="s">
        <v>5082</v>
      </c>
      <c r="K2910" t="s">
        <v>28</v>
      </c>
      <c r="L2910" t="s">
        <v>90</v>
      </c>
      <c r="M2910" t="s">
        <v>74</v>
      </c>
      <c r="N2910" s="37" t="s">
        <v>75</v>
      </c>
      <c r="O2910" s="37" t="s">
        <v>75</v>
      </c>
      <c r="P2910" s="37" t="s">
        <v>75</v>
      </c>
      <c r="Q2910" t="s">
        <v>5081</v>
      </c>
      <c r="R2910" t="s">
        <v>76</v>
      </c>
      <c r="S2910" s="42">
        <v>7</v>
      </c>
      <c r="T2910" s="37">
        <v>1</v>
      </c>
      <c r="U2910" s="83">
        <v>1</v>
      </c>
      <c r="V2910" s="45">
        <f>SUMIF(ResumenCotizacion!$C:$C,E2910,ResumenCotizacion!$P:$P)</f>
        <v>0</v>
      </c>
      <c r="W2910" s="75">
        <f>IF(H2910="USD",S2910*SolCotizacion!$J$18,S2910)</f>
        <v>28892.29</v>
      </c>
      <c r="X2910" s="3">
        <f>ROUND(W2910/(1-VLOOKUP("Total porcentaje:",ResumenCotizacion!$F:$H,3,0)),2)</f>
        <v>28892.29</v>
      </c>
      <c r="Y2910" s="3">
        <f t="shared" si="144"/>
        <v>0</v>
      </c>
    </row>
    <row r="2911" spans="1:25" ht="14.25" x14ac:dyDescent="0.2">
      <c r="A2911" s="18" t="str">
        <f t="shared" si="142"/>
        <v>Catalogo principalCSP ENTIDADES NO CUALIFICADASCFQ7TTC0HDB1-0002_NCLF</v>
      </c>
      <c r="B2911" s="18" t="str">
        <f t="shared" si="143"/>
        <v>CFQ7TTC0HDB1-0002_NCLFCSP ENTIDADES NO CUALIFICADAS</v>
      </c>
      <c r="C2911"/>
      <c r="D2911" t="s">
        <v>122</v>
      </c>
      <c r="E2911" t="s">
        <v>5083</v>
      </c>
      <c r="F2911" s="37" t="s">
        <v>3879</v>
      </c>
      <c r="G2911" s="18" t="s">
        <v>122</v>
      </c>
      <c r="H2911" s="18" t="s">
        <v>125</v>
      </c>
      <c r="I2911" s="37" t="s">
        <v>75</v>
      </c>
      <c r="J2911" t="s">
        <v>5084</v>
      </c>
      <c r="K2911" t="s">
        <v>28</v>
      </c>
      <c r="L2911" t="s">
        <v>90</v>
      </c>
      <c r="M2911" t="s">
        <v>74</v>
      </c>
      <c r="N2911" s="37" t="s">
        <v>75</v>
      </c>
      <c r="O2911" s="37" t="s">
        <v>75</v>
      </c>
      <c r="P2911" s="37" t="s">
        <v>75</v>
      </c>
      <c r="Q2911" t="s">
        <v>5083</v>
      </c>
      <c r="R2911" t="s">
        <v>76</v>
      </c>
      <c r="S2911" s="42">
        <v>10</v>
      </c>
      <c r="T2911" s="37">
        <v>1</v>
      </c>
      <c r="U2911" s="83">
        <v>1</v>
      </c>
      <c r="V2911" s="45">
        <f>SUMIF(ResumenCotizacion!$C:$C,E2911,ResumenCotizacion!$P:$P)</f>
        <v>0</v>
      </c>
      <c r="W2911" s="75">
        <f>IF(H2911="USD",S2911*SolCotizacion!$J$18,S2911)</f>
        <v>41274.700000000004</v>
      </c>
      <c r="X2911" s="3">
        <f>ROUND(W2911/(1-VLOOKUP("Total porcentaje:",ResumenCotizacion!$F:$H,3,0)),2)</f>
        <v>41274.699999999997</v>
      </c>
      <c r="Y2911" s="3">
        <f t="shared" si="144"/>
        <v>0</v>
      </c>
    </row>
    <row r="2912" spans="1:25" ht="14.25" x14ac:dyDescent="0.2">
      <c r="A2912" s="18" t="str">
        <f t="shared" si="142"/>
        <v>Catalogo principalCSP ENTIDADES NO CUALIFICADASCFQ7TTC0HDB0-0002_NCLF</v>
      </c>
      <c r="B2912" s="18" t="str">
        <f t="shared" si="143"/>
        <v>CFQ7TTC0HDB0-0002_NCLFCSP ENTIDADES NO CUALIFICADAS</v>
      </c>
      <c r="C2912"/>
      <c r="D2912" t="s">
        <v>122</v>
      </c>
      <c r="E2912" t="s">
        <v>5085</v>
      </c>
      <c r="F2912" s="37" t="s">
        <v>3879</v>
      </c>
      <c r="G2912" s="18" t="s">
        <v>122</v>
      </c>
      <c r="H2912" s="18" t="s">
        <v>125</v>
      </c>
      <c r="I2912" s="37" t="s">
        <v>75</v>
      </c>
      <c r="J2912" t="s">
        <v>5086</v>
      </c>
      <c r="K2912" t="s">
        <v>28</v>
      </c>
      <c r="L2912" t="s">
        <v>90</v>
      </c>
      <c r="M2912" t="s">
        <v>74</v>
      </c>
      <c r="N2912" s="37" t="s">
        <v>75</v>
      </c>
      <c r="O2912" s="37" t="s">
        <v>75</v>
      </c>
      <c r="P2912" s="37" t="s">
        <v>75</v>
      </c>
      <c r="Q2912" t="s">
        <v>5085</v>
      </c>
      <c r="R2912" t="s">
        <v>76</v>
      </c>
      <c r="S2912" s="42">
        <v>30</v>
      </c>
      <c r="T2912" s="37">
        <v>1</v>
      </c>
      <c r="U2912" s="83">
        <v>1</v>
      </c>
      <c r="V2912" s="45">
        <f>SUMIF(ResumenCotizacion!$C:$C,E2912,ResumenCotizacion!$P:$P)</f>
        <v>0</v>
      </c>
      <c r="W2912" s="75">
        <f>IF(H2912="USD",S2912*SolCotizacion!$J$18,S2912)</f>
        <v>123824.1</v>
      </c>
      <c r="X2912" s="3">
        <f>ROUND(W2912/(1-VLOOKUP("Total porcentaje:",ResumenCotizacion!$F:$H,3,0)),2)</f>
        <v>123824.1</v>
      </c>
      <c r="Y2912" s="3">
        <f t="shared" si="144"/>
        <v>0</v>
      </c>
    </row>
    <row r="2913" spans="1:25" ht="14.25" x14ac:dyDescent="0.2">
      <c r="A2913" s="18" t="str">
        <f t="shared" si="142"/>
        <v>Catalogo principalCSP ENTIDADES NO CUALIFICADASCFQ7TTC0HD9Z-0002_NCLF</v>
      </c>
      <c r="B2913" s="18" t="str">
        <f t="shared" si="143"/>
        <v>CFQ7TTC0HD9Z-0002_NCLFCSP ENTIDADES NO CUALIFICADAS</v>
      </c>
      <c r="C2913"/>
      <c r="D2913" t="s">
        <v>122</v>
      </c>
      <c r="E2913" t="s">
        <v>5087</v>
      </c>
      <c r="F2913" s="37" t="s">
        <v>3879</v>
      </c>
      <c r="G2913" s="18" t="s">
        <v>122</v>
      </c>
      <c r="H2913" s="18" t="s">
        <v>125</v>
      </c>
      <c r="I2913" s="37" t="s">
        <v>75</v>
      </c>
      <c r="J2913" t="s">
        <v>5088</v>
      </c>
      <c r="K2913" t="s">
        <v>28</v>
      </c>
      <c r="L2913" t="s">
        <v>90</v>
      </c>
      <c r="M2913" t="s">
        <v>74</v>
      </c>
      <c r="N2913" s="37" t="s">
        <v>75</v>
      </c>
      <c r="O2913" s="37" t="s">
        <v>75</v>
      </c>
      <c r="P2913" s="37" t="s">
        <v>75</v>
      </c>
      <c r="Q2913" t="s">
        <v>5087</v>
      </c>
      <c r="R2913" t="s">
        <v>76</v>
      </c>
      <c r="S2913" s="42">
        <v>55</v>
      </c>
      <c r="T2913" s="37">
        <v>1</v>
      </c>
      <c r="U2913" s="83">
        <v>1</v>
      </c>
      <c r="V2913" s="45">
        <f>SUMIF(ResumenCotizacion!$C:$C,E2913,ResumenCotizacion!$P:$P)</f>
        <v>0</v>
      </c>
      <c r="W2913" s="75">
        <f>IF(H2913="USD",S2913*SolCotizacion!$J$18,S2913)</f>
        <v>227010.85</v>
      </c>
      <c r="X2913" s="3">
        <f>ROUND(W2913/(1-VLOOKUP("Total porcentaje:",ResumenCotizacion!$F:$H,3,0)),2)</f>
        <v>227010.85</v>
      </c>
      <c r="Y2913" s="3">
        <f t="shared" si="144"/>
        <v>0</v>
      </c>
    </row>
    <row r="2914" spans="1:25" ht="14.25" x14ac:dyDescent="0.2">
      <c r="A2914" s="18" t="str">
        <f t="shared" si="142"/>
        <v>Catalogo principalCSP ENTIDADES NO CUALIFICADASCFQ7TTC0HL72-0001_NCLF</v>
      </c>
      <c r="B2914" s="18" t="str">
        <f t="shared" si="143"/>
        <v>CFQ7TTC0HL72-0001_NCLFCSP ENTIDADES NO CUALIFICADAS</v>
      </c>
      <c r="C2914"/>
      <c r="D2914" t="s">
        <v>122</v>
      </c>
      <c r="E2914" t="s">
        <v>5089</v>
      </c>
      <c r="F2914" s="37" t="s">
        <v>3879</v>
      </c>
      <c r="G2914" s="18" t="s">
        <v>122</v>
      </c>
      <c r="H2914" s="18" t="s">
        <v>125</v>
      </c>
      <c r="I2914" s="37" t="s">
        <v>75</v>
      </c>
      <c r="J2914" t="s">
        <v>5090</v>
      </c>
      <c r="K2914" t="s">
        <v>28</v>
      </c>
      <c r="L2914" t="s">
        <v>90</v>
      </c>
      <c r="M2914" t="s">
        <v>74</v>
      </c>
      <c r="N2914" s="37" t="s">
        <v>75</v>
      </c>
      <c r="O2914" s="37" t="s">
        <v>75</v>
      </c>
      <c r="P2914" s="37" t="s">
        <v>75</v>
      </c>
      <c r="Q2914" t="s">
        <v>5089</v>
      </c>
      <c r="R2914" t="s">
        <v>76</v>
      </c>
      <c r="S2914" s="42">
        <v>10</v>
      </c>
      <c r="T2914" s="37">
        <v>1</v>
      </c>
      <c r="U2914" s="83">
        <v>1</v>
      </c>
      <c r="V2914" s="45">
        <f>SUMIF(ResumenCotizacion!$C:$C,E2914,ResumenCotizacion!$P:$P)</f>
        <v>0</v>
      </c>
      <c r="W2914" s="75">
        <f>IF(H2914="USD",S2914*SolCotizacion!$J$18,S2914)</f>
        <v>41274.700000000004</v>
      </c>
      <c r="X2914" s="3">
        <f>ROUND(W2914/(1-VLOOKUP("Total porcentaje:",ResumenCotizacion!$F:$H,3,0)),2)</f>
        <v>41274.699999999997</v>
      </c>
      <c r="Y2914" s="3">
        <f t="shared" si="144"/>
        <v>0</v>
      </c>
    </row>
    <row r="2915" spans="1:25" ht="14.25" x14ac:dyDescent="0.2">
      <c r="A2915" s="18" t="str">
        <f t="shared" si="142"/>
        <v>Catalogo principalCSP ENTIDADES NO CUALIFICADASCFQ7TTC0LH0N-0001_NCLF</v>
      </c>
      <c r="B2915" s="18" t="str">
        <f t="shared" si="143"/>
        <v>CFQ7TTC0LH0N-0001_NCLFCSP ENTIDADES NO CUALIFICADAS</v>
      </c>
      <c r="C2915"/>
      <c r="D2915" t="s">
        <v>122</v>
      </c>
      <c r="E2915" t="s">
        <v>5091</v>
      </c>
      <c r="F2915" s="37" t="s">
        <v>3879</v>
      </c>
      <c r="G2915" s="18" t="s">
        <v>122</v>
      </c>
      <c r="H2915" s="18" t="s">
        <v>125</v>
      </c>
      <c r="I2915" s="37" t="s">
        <v>75</v>
      </c>
      <c r="J2915" t="s">
        <v>5092</v>
      </c>
      <c r="K2915" t="s">
        <v>28</v>
      </c>
      <c r="L2915" t="s">
        <v>90</v>
      </c>
      <c r="M2915" t="s">
        <v>74</v>
      </c>
      <c r="N2915" s="37" t="s">
        <v>75</v>
      </c>
      <c r="O2915" s="37" t="s">
        <v>75</v>
      </c>
      <c r="P2915" s="37" t="s">
        <v>75</v>
      </c>
      <c r="Q2915" t="s">
        <v>5091</v>
      </c>
      <c r="R2915" t="s">
        <v>76</v>
      </c>
      <c r="S2915" s="42">
        <v>5</v>
      </c>
      <c r="T2915" s="37">
        <v>1</v>
      </c>
      <c r="U2915" s="83">
        <v>1</v>
      </c>
      <c r="V2915" s="45">
        <f>SUMIF(ResumenCotizacion!$C:$C,E2915,ResumenCotizacion!$P:$P)</f>
        <v>0</v>
      </c>
      <c r="W2915" s="75">
        <f>IF(H2915="USD",S2915*SolCotizacion!$J$18,S2915)</f>
        <v>20637.350000000002</v>
      </c>
      <c r="X2915" s="3">
        <f>ROUND(W2915/(1-VLOOKUP("Total porcentaje:",ResumenCotizacion!$F:$H,3,0)),2)</f>
        <v>20637.349999999999</v>
      </c>
      <c r="Y2915" s="3">
        <f t="shared" si="144"/>
        <v>0</v>
      </c>
    </row>
    <row r="2916" spans="1:25" ht="14.25" x14ac:dyDescent="0.2">
      <c r="A2916" s="18" t="str">
        <f t="shared" si="142"/>
        <v>Catalogo principalCSP ENTIDADES NO CUALIFICADASCFQ7TTC0LH14-0001_NCLF</v>
      </c>
      <c r="B2916" s="18" t="str">
        <f t="shared" si="143"/>
        <v>CFQ7TTC0LH14-0001_NCLFCSP ENTIDADES NO CUALIFICADAS</v>
      </c>
      <c r="C2916"/>
      <c r="D2916" t="s">
        <v>122</v>
      </c>
      <c r="E2916" t="s">
        <v>5093</v>
      </c>
      <c r="F2916" s="37" t="s">
        <v>3879</v>
      </c>
      <c r="G2916" s="18" t="s">
        <v>122</v>
      </c>
      <c r="H2916" s="18" t="s">
        <v>125</v>
      </c>
      <c r="I2916" s="37" t="s">
        <v>75</v>
      </c>
      <c r="J2916" t="s">
        <v>5094</v>
      </c>
      <c r="K2916" t="s">
        <v>28</v>
      </c>
      <c r="L2916" t="s">
        <v>90</v>
      </c>
      <c r="M2916" t="s">
        <v>74</v>
      </c>
      <c r="N2916" s="37" t="s">
        <v>75</v>
      </c>
      <c r="O2916" s="37" t="s">
        <v>75</v>
      </c>
      <c r="P2916" s="37" t="s">
        <v>75</v>
      </c>
      <c r="Q2916" t="s">
        <v>5093</v>
      </c>
      <c r="R2916" t="s">
        <v>76</v>
      </c>
      <c r="S2916" s="42">
        <v>10</v>
      </c>
      <c r="T2916" s="37">
        <v>1</v>
      </c>
      <c r="U2916" s="83">
        <v>1</v>
      </c>
      <c r="V2916" s="45">
        <f>SUMIF(ResumenCotizacion!$C:$C,E2916,ResumenCotizacion!$P:$P)</f>
        <v>0</v>
      </c>
      <c r="W2916" s="75">
        <f>IF(H2916="USD",S2916*SolCotizacion!$J$18,S2916)</f>
        <v>41274.700000000004</v>
      </c>
      <c r="X2916" s="3">
        <f>ROUND(W2916/(1-VLOOKUP("Total porcentaje:",ResumenCotizacion!$F:$H,3,0)),2)</f>
        <v>41274.699999999997</v>
      </c>
      <c r="Y2916" s="3">
        <f t="shared" si="144"/>
        <v>0</v>
      </c>
    </row>
    <row r="2917" spans="1:25" ht="14.25" x14ac:dyDescent="0.2">
      <c r="A2917" s="18" t="str">
        <f t="shared" si="142"/>
        <v>Catalogo principalCSP ENTIDADES NO CUALIFICADASCFQ7TTC0HDK2-0001_NCLF</v>
      </c>
      <c r="B2917" s="18" t="str">
        <f t="shared" si="143"/>
        <v>CFQ7TTC0HDK2-0001_NCLFCSP ENTIDADES NO CUALIFICADAS</v>
      </c>
      <c r="C2917"/>
      <c r="D2917" t="s">
        <v>122</v>
      </c>
      <c r="E2917" t="s">
        <v>5095</v>
      </c>
      <c r="F2917" s="37" t="s">
        <v>3879</v>
      </c>
      <c r="G2917" s="18" t="s">
        <v>122</v>
      </c>
      <c r="H2917" s="18" t="s">
        <v>125</v>
      </c>
      <c r="I2917" s="37" t="s">
        <v>75</v>
      </c>
      <c r="J2917" t="s">
        <v>5096</v>
      </c>
      <c r="K2917" t="s">
        <v>28</v>
      </c>
      <c r="L2917" t="s">
        <v>90</v>
      </c>
      <c r="M2917" t="s">
        <v>74</v>
      </c>
      <c r="N2917" s="37" t="s">
        <v>75</v>
      </c>
      <c r="O2917" s="37" t="s">
        <v>75</v>
      </c>
      <c r="P2917" s="37" t="s">
        <v>75</v>
      </c>
      <c r="Q2917" t="s">
        <v>5095</v>
      </c>
      <c r="R2917" t="s">
        <v>76</v>
      </c>
      <c r="S2917" s="42">
        <v>5</v>
      </c>
      <c r="T2917" s="37">
        <v>1</v>
      </c>
      <c r="U2917" s="83">
        <v>1</v>
      </c>
      <c r="V2917" s="45">
        <f>SUMIF(ResumenCotizacion!$C:$C,E2917,ResumenCotizacion!$P:$P)</f>
        <v>0</v>
      </c>
      <c r="W2917" s="75">
        <f>IF(H2917="USD",S2917*SolCotizacion!$J$18,S2917)</f>
        <v>20637.350000000002</v>
      </c>
      <c r="X2917" s="3">
        <f>ROUND(W2917/(1-VLOOKUP("Total porcentaje:",ResumenCotizacion!$F:$H,3,0)),2)</f>
        <v>20637.349999999999</v>
      </c>
      <c r="Y2917" s="3">
        <f t="shared" si="144"/>
        <v>0</v>
      </c>
    </row>
    <row r="2918" spans="1:25" ht="14.25" x14ac:dyDescent="0.2">
      <c r="A2918" s="18" t="str">
        <f t="shared" si="142"/>
        <v>Catalogo principalCSP ENTIDADES NO CUALIFICADASCFQ7TTC0LHR5-0001_NCLF</v>
      </c>
      <c r="B2918" s="18" t="str">
        <f t="shared" si="143"/>
        <v>CFQ7TTC0LHR5-0001_NCLFCSP ENTIDADES NO CUALIFICADAS</v>
      </c>
      <c r="C2918"/>
      <c r="D2918" t="s">
        <v>122</v>
      </c>
      <c r="E2918" t="s">
        <v>5097</v>
      </c>
      <c r="F2918" s="37" t="s">
        <v>3879</v>
      </c>
      <c r="G2918" s="18" t="s">
        <v>122</v>
      </c>
      <c r="H2918" s="18" t="s">
        <v>125</v>
      </c>
      <c r="I2918" s="37" t="s">
        <v>75</v>
      </c>
      <c r="J2918" t="s">
        <v>5098</v>
      </c>
      <c r="K2918" t="s">
        <v>28</v>
      </c>
      <c r="L2918" t="s">
        <v>90</v>
      </c>
      <c r="M2918" t="s">
        <v>74</v>
      </c>
      <c r="N2918" s="37" t="s">
        <v>75</v>
      </c>
      <c r="O2918" s="37" t="s">
        <v>75</v>
      </c>
      <c r="P2918" s="37" t="s">
        <v>75</v>
      </c>
      <c r="Q2918" t="s">
        <v>5097</v>
      </c>
      <c r="R2918" t="s">
        <v>76</v>
      </c>
      <c r="S2918" s="42">
        <v>2</v>
      </c>
      <c r="T2918" s="37">
        <v>1</v>
      </c>
      <c r="U2918" s="83">
        <v>1</v>
      </c>
      <c r="V2918" s="45">
        <f>SUMIF(ResumenCotizacion!$C:$C,E2918,ResumenCotizacion!$P:$P)</f>
        <v>0</v>
      </c>
      <c r="W2918" s="75">
        <f>IF(H2918="USD",S2918*SolCotizacion!$J$18,S2918)</f>
        <v>8254.94</v>
      </c>
      <c r="X2918" s="3">
        <f>ROUND(W2918/(1-VLOOKUP("Total porcentaje:",ResumenCotizacion!$F:$H,3,0)),2)</f>
        <v>8254.94</v>
      </c>
      <c r="Y2918" s="3">
        <f t="shared" si="144"/>
        <v>0</v>
      </c>
    </row>
    <row r="2919" spans="1:25" ht="14.25" x14ac:dyDescent="0.2">
      <c r="A2919" s="18" t="str">
        <f t="shared" si="142"/>
        <v>Catalogo principalCSP ENTIDADES NO CUALIFICADASCFQ7TTC0GZ16-0001_NCLF</v>
      </c>
      <c r="B2919" s="18" t="str">
        <f t="shared" si="143"/>
        <v>CFQ7TTC0GZ16-0001_NCLFCSP ENTIDADES NO CUALIFICADAS</v>
      </c>
      <c r="C2919"/>
      <c r="D2919" t="s">
        <v>122</v>
      </c>
      <c r="E2919" t="s">
        <v>5099</v>
      </c>
      <c r="F2919" s="37" t="s">
        <v>3879</v>
      </c>
      <c r="G2919" s="18" t="s">
        <v>122</v>
      </c>
      <c r="H2919" s="18" t="s">
        <v>125</v>
      </c>
      <c r="I2919" s="37" t="s">
        <v>75</v>
      </c>
      <c r="J2919" t="s">
        <v>5100</v>
      </c>
      <c r="K2919" t="s">
        <v>28</v>
      </c>
      <c r="L2919" t="s">
        <v>90</v>
      </c>
      <c r="M2919" t="s">
        <v>74</v>
      </c>
      <c r="N2919" s="37" t="s">
        <v>75</v>
      </c>
      <c r="O2919" s="37" t="s">
        <v>75</v>
      </c>
      <c r="P2919" s="37" t="s">
        <v>75</v>
      </c>
      <c r="Q2919" t="s">
        <v>5099</v>
      </c>
      <c r="R2919" t="s">
        <v>76</v>
      </c>
      <c r="S2919" s="42">
        <v>50</v>
      </c>
      <c r="T2919" s="37">
        <v>1</v>
      </c>
      <c r="U2919" s="83">
        <v>1</v>
      </c>
      <c r="V2919" s="45">
        <f>SUMIF(ResumenCotizacion!$C:$C,E2919,ResumenCotizacion!$P:$P)</f>
        <v>0</v>
      </c>
      <c r="W2919" s="75">
        <f>IF(H2919="USD",S2919*SolCotizacion!$J$18,S2919)</f>
        <v>206373.5</v>
      </c>
      <c r="X2919" s="3">
        <f>ROUND(W2919/(1-VLOOKUP("Total porcentaje:",ResumenCotizacion!$F:$H,3,0)),2)</f>
        <v>206373.5</v>
      </c>
      <c r="Y2919" s="3">
        <f t="shared" si="144"/>
        <v>0</v>
      </c>
    </row>
    <row r="2920" spans="1:25" ht="14.25" x14ac:dyDescent="0.2">
      <c r="A2920" s="18" t="str">
        <f t="shared" si="142"/>
        <v>Catalogo principalCSP ENTIDADES NO CUALIFICADASCFQ7TTC0GZ16-0002_NCLF</v>
      </c>
      <c r="B2920" s="18" t="str">
        <f t="shared" si="143"/>
        <v>CFQ7TTC0GZ16-0002_NCLFCSP ENTIDADES NO CUALIFICADAS</v>
      </c>
      <c r="C2920"/>
      <c r="D2920" t="s">
        <v>122</v>
      </c>
      <c r="E2920" t="s">
        <v>5101</v>
      </c>
      <c r="F2920" s="37" t="s">
        <v>3879</v>
      </c>
      <c r="G2920" s="18" t="s">
        <v>122</v>
      </c>
      <c r="H2920" s="18" t="s">
        <v>125</v>
      </c>
      <c r="I2920" s="37" t="s">
        <v>75</v>
      </c>
      <c r="J2920" t="s">
        <v>5102</v>
      </c>
      <c r="K2920" t="s">
        <v>28</v>
      </c>
      <c r="L2920" t="s">
        <v>90</v>
      </c>
      <c r="M2920" t="s">
        <v>74</v>
      </c>
      <c r="N2920" s="37" t="s">
        <v>75</v>
      </c>
      <c r="O2920" s="37" t="s">
        <v>75</v>
      </c>
      <c r="P2920" s="37" t="s">
        <v>75</v>
      </c>
      <c r="Q2920" t="s">
        <v>5101</v>
      </c>
      <c r="R2920" t="s">
        <v>76</v>
      </c>
      <c r="S2920" s="42">
        <v>50</v>
      </c>
      <c r="T2920" s="37">
        <v>1</v>
      </c>
      <c r="U2920" s="83">
        <v>1</v>
      </c>
      <c r="V2920" s="45">
        <f>SUMIF(ResumenCotizacion!$C:$C,E2920,ResumenCotizacion!$P:$P)</f>
        <v>0</v>
      </c>
      <c r="W2920" s="75">
        <f>IF(H2920="USD",S2920*SolCotizacion!$J$18,S2920)</f>
        <v>206373.5</v>
      </c>
      <c r="X2920" s="3">
        <f>ROUND(W2920/(1-VLOOKUP("Total porcentaje:",ResumenCotizacion!$F:$H,3,0)),2)</f>
        <v>206373.5</v>
      </c>
      <c r="Y2920" s="3">
        <f t="shared" si="144"/>
        <v>0</v>
      </c>
    </row>
    <row r="2921" spans="1:25" ht="14.25" x14ac:dyDescent="0.2">
      <c r="A2921" s="18" t="str">
        <f t="shared" si="142"/>
        <v>Catalogo principalCSP ENTIDADES NO CUALIFICADASCFQ7TTC0HDJR-000C_NCLF</v>
      </c>
      <c r="B2921" s="18" t="str">
        <f t="shared" si="143"/>
        <v>CFQ7TTC0HDJR-000C_NCLFCSP ENTIDADES NO CUALIFICADAS</v>
      </c>
      <c r="C2921"/>
      <c r="D2921" t="s">
        <v>122</v>
      </c>
      <c r="E2921" t="s">
        <v>5103</v>
      </c>
      <c r="F2921" s="37" t="s">
        <v>3879</v>
      </c>
      <c r="G2921" s="18" t="s">
        <v>122</v>
      </c>
      <c r="H2921" s="18" t="s">
        <v>125</v>
      </c>
      <c r="I2921" s="37" t="s">
        <v>75</v>
      </c>
      <c r="J2921" t="s">
        <v>5104</v>
      </c>
      <c r="K2921" t="s">
        <v>28</v>
      </c>
      <c r="L2921" t="s">
        <v>90</v>
      </c>
      <c r="M2921" t="s">
        <v>74</v>
      </c>
      <c r="N2921" s="37" t="s">
        <v>75</v>
      </c>
      <c r="O2921" s="37" t="s">
        <v>75</v>
      </c>
      <c r="P2921" s="37" t="s">
        <v>75</v>
      </c>
      <c r="Q2921" t="s">
        <v>5103</v>
      </c>
      <c r="R2921" t="s">
        <v>76</v>
      </c>
      <c r="S2921" s="42">
        <v>500</v>
      </c>
      <c r="T2921" s="37">
        <v>1</v>
      </c>
      <c r="U2921" s="83">
        <v>1</v>
      </c>
      <c r="V2921" s="45">
        <f>SUMIF(ResumenCotizacion!$C:$C,E2921,ResumenCotizacion!$P:$P)</f>
        <v>0</v>
      </c>
      <c r="W2921" s="75">
        <f>IF(H2921="USD",S2921*SolCotizacion!$J$18,S2921)</f>
        <v>2063735.0000000002</v>
      </c>
      <c r="X2921" s="3">
        <f>ROUND(W2921/(1-VLOOKUP("Total porcentaje:",ResumenCotizacion!$F:$H,3,0)),2)</f>
        <v>2063735</v>
      </c>
      <c r="Y2921" s="3">
        <f t="shared" si="144"/>
        <v>0</v>
      </c>
    </row>
    <row r="2922" spans="1:25" ht="14.25" x14ac:dyDescent="0.2">
      <c r="A2922" s="18" t="str">
        <f t="shared" si="142"/>
        <v>Catalogo principalCSP ENTIDADES NO CUALIFICADASCFQ7TTC0HDJR-0002_NCLF</v>
      </c>
      <c r="B2922" s="18" t="str">
        <f t="shared" si="143"/>
        <v>CFQ7TTC0HDJR-0002_NCLFCSP ENTIDADES NO CUALIFICADAS</v>
      </c>
      <c r="C2922"/>
      <c r="D2922" t="s">
        <v>122</v>
      </c>
      <c r="E2922" t="s">
        <v>5105</v>
      </c>
      <c r="F2922" s="37" t="s">
        <v>3879</v>
      </c>
      <c r="G2922" s="18" t="s">
        <v>122</v>
      </c>
      <c r="H2922" s="18" t="s">
        <v>125</v>
      </c>
      <c r="I2922" s="37" t="s">
        <v>75</v>
      </c>
      <c r="J2922" t="s">
        <v>5106</v>
      </c>
      <c r="K2922" t="s">
        <v>28</v>
      </c>
      <c r="L2922" t="s">
        <v>90</v>
      </c>
      <c r="M2922" t="s">
        <v>74</v>
      </c>
      <c r="N2922" s="37" t="s">
        <v>75</v>
      </c>
      <c r="O2922" s="37" t="s">
        <v>75</v>
      </c>
      <c r="P2922" s="37" t="s">
        <v>75</v>
      </c>
      <c r="Q2922" t="s">
        <v>5105</v>
      </c>
      <c r="R2922" t="s">
        <v>76</v>
      </c>
      <c r="S2922" s="42">
        <v>4</v>
      </c>
      <c r="T2922" s="37">
        <v>1</v>
      </c>
      <c r="U2922" s="83">
        <v>1</v>
      </c>
      <c r="V2922" s="45">
        <f>SUMIF(ResumenCotizacion!$C:$C,E2922,ResumenCotizacion!$P:$P)</f>
        <v>0</v>
      </c>
      <c r="W2922" s="75">
        <f>IF(H2922="USD",S2922*SolCotizacion!$J$18,S2922)</f>
        <v>16509.88</v>
      </c>
      <c r="X2922" s="3">
        <f>ROUND(W2922/(1-VLOOKUP("Total porcentaje:",ResumenCotizacion!$F:$H,3,0)),2)</f>
        <v>16509.88</v>
      </c>
      <c r="Y2922" s="3">
        <f t="shared" si="144"/>
        <v>0</v>
      </c>
    </row>
    <row r="2923" spans="1:25" ht="14.25" x14ac:dyDescent="0.2">
      <c r="A2923" s="18" t="str">
        <f t="shared" si="142"/>
        <v>Catalogo principalCSP ENTIDADES NO CUALIFICADASCFQ7TTC0HDJR-0001_NCLF</v>
      </c>
      <c r="B2923" s="18" t="str">
        <f t="shared" si="143"/>
        <v>CFQ7TTC0HDJR-0001_NCLFCSP ENTIDADES NO CUALIFICADAS</v>
      </c>
      <c r="C2923"/>
      <c r="D2923" t="s">
        <v>122</v>
      </c>
      <c r="E2923" t="s">
        <v>5107</v>
      </c>
      <c r="F2923" s="37" t="s">
        <v>3879</v>
      </c>
      <c r="G2923" s="18" t="s">
        <v>122</v>
      </c>
      <c r="H2923" s="18" t="s">
        <v>125</v>
      </c>
      <c r="I2923" s="37" t="s">
        <v>75</v>
      </c>
      <c r="J2923" t="s">
        <v>5108</v>
      </c>
      <c r="K2923" t="s">
        <v>28</v>
      </c>
      <c r="L2923" t="s">
        <v>90</v>
      </c>
      <c r="M2923" t="s">
        <v>74</v>
      </c>
      <c r="N2923" s="37" t="s">
        <v>75</v>
      </c>
      <c r="O2923" s="37" t="s">
        <v>75</v>
      </c>
      <c r="P2923" s="37" t="s">
        <v>75</v>
      </c>
      <c r="Q2923" t="s">
        <v>5107</v>
      </c>
      <c r="R2923" t="s">
        <v>76</v>
      </c>
      <c r="S2923" s="42">
        <v>25</v>
      </c>
      <c r="T2923" s="37">
        <v>1</v>
      </c>
      <c r="U2923" s="83">
        <v>1</v>
      </c>
      <c r="V2923" s="45">
        <f>SUMIF(ResumenCotizacion!$C:$C,E2923,ResumenCotizacion!$P:$P)</f>
        <v>0</v>
      </c>
      <c r="W2923" s="75">
        <f>IF(H2923="USD",S2923*SolCotizacion!$J$18,S2923)</f>
        <v>103186.75</v>
      </c>
      <c r="X2923" s="3">
        <f>ROUND(W2923/(1-VLOOKUP("Total porcentaje:",ResumenCotizacion!$F:$H,3,0)),2)</f>
        <v>103186.75</v>
      </c>
      <c r="Y2923" s="3">
        <f t="shared" si="144"/>
        <v>0</v>
      </c>
    </row>
    <row r="2924" spans="1:25" ht="14.25" x14ac:dyDescent="0.2">
      <c r="A2924" s="18" t="str">
        <f t="shared" si="142"/>
        <v>Catalogo principalCSP ENTIDADES NO CUALIFICADASCFQ7TTC0HL82-0006_NCLF</v>
      </c>
      <c r="B2924" s="18" t="str">
        <f t="shared" si="143"/>
        <v>CFQ7TTC0HL82-0006_NCLFCSP ENTIDADES NO CUALIFICADAS</v>
      </c>
      <c r="C2924"/>
      <c r="D2924" t="s">
        <v>122</v>
      </c>
      <c r="E2924" t="s">
        <v>5109</v>
      </c>
      <c r="F2924" s="37" t="s">
        <v>3879</v>
      </c>
      <c r="G2924" s="18" t="s">
        <v>122</v>
      </c>
      <c r="H2924" s="18" t="s">
        <v>125</v>
      </c>
      <c r="I2924" s="37" t="s">
        <v>75</v>
      </c>
      <c r="J2924" t="s">
        <v>5110</v>
      </c>
      <c r="K2924" t="s">
        <v>28</v>
      </c>
      <c r="L2924" t="s">
        <v>90</v>
      </c>
      <c r="M2924" t="s">
        <v>74</v>
      </c>
      <c r="N2924" s="37" t="s">
        <v>75</v>
      </c>
      <c r="O2924" s="37" t="s">
        <v>75</v>
      </c>
      <c r="P2924" s="37" t="s">
        <v>75</v>
      </c>
      <c r="Q2924" t="s">
        <v>5109</v>
      </c>
      <c r="R2924" t="s">
        <v>76</v>
      </c>
      <c r="S2924" s="42">
        <v>500</v>
      </c>
      <c r="T2924" s="37">
        <v>1</v>
      </c>
      <c r="U2924" s="83">
        <v>1</v>
      </c>
      <c r="V2924" s="45">
        <f>SUMIF(ResumenCotizacion!$C:$C,E2924,ResumenCotizacion!$P:$P)</f>
        <v>0</v>
      </c>
      <c r="W2924" s="75">
        <f>IF(H2924="USD",S2924*SolCotizacion!$J$18,S2924)</f>
        <v>2063735.0000000002</v>
      </c>
      <c r="X2924" s="3">
        <f>ROUND(W2924/(1-VLOOKUP("Total porcentaje:",ResumenCotizacion!$F:$H,3,0)),2)</f>
        <v>2063735</v>
      </c>
      <c r="Y2924" s="3">
        <f t="shared" si="144"/>
        <v>0</v>
      </c>
    </row>
    <row r="2925" spans="1:25" ht="14.25" x14ac:dyDescent="0.2">
      <c r="A2925" s="18" t="str">
        <f t="shared" si="142"/>
        <v>Catalogo principalCSP ENTIDADES NO CUALIFICADASCFQ7TTC0HL82-0001_NCLF</v>
      </c>
      <c r="B2925" s="18" t="str">
        <f t="shared" si="143"/>
        <v>CFQ7TTC0HL82-0001_NCLFCSP ENTIDADES NO CUALIFICADAS</v>
      </c>
      <c r="C2925"/>
      <c r="D2925" t="s">
        <v>122</v>
      </c>
      <c r="E2925" t="s">
        <v>5111</v>
      </c>
      <c r="F2925" s="37" t="s">
        <v>3879</v>
      </c>
      <c r="G2925" s="18" t="s">
        <v>122</v>
      </c>
      <c r="H2925" s="18" t="s">
        <v>125</v>
      </c>
      <c r="I2925" s="37" t="s">
        <v>75</v>
      </c>
      <c r="J2925" t="s">
        <v>5112</v>
      </c>
      <c r="K2925" t="s">
        <v>28</v>
      </c>
      <c r="L2925" t="s">
        <v>90</v>
      </c>
      <c r="M2925" t="s">
        <v>74</v>
      </c>
      <c r="N2925" s="37" t="s">
        <v>75</v>
      </c>
      <c r="O2925" s="37" t="s">
        <v>75</v>
      </c>
      <c r="P2925" s="37" t="s">
        <v>75</v>
      </c>
      <c r="Q2925" t="s">
        <v>5111</v>
      </c>
      <c r="R2925" t="s">
        <v>76</v>
      </c>
      <c r="S2925" s="42">
        <v>25</v>
      </c>
      <c r="T2925" s="37">
        <v>1</v>
      </c>
      <c r="U2925" s="83">
        <v>1</v>
      </c>
      <c r="V2925" s="45">
        <f>SUMIF(ResumenCotizacion!$C:$C,E2925,ResumenCotizacion!$P:$P)</f>
        <v>0</v>
      </c>
      <c r="W2925" s="75">
        <f>IF(H2925="USD",S2925*SolCotizacion!$J$18,S2925)</f>
        <v>103186.75</v>
      </c>
      <c r="X2925" s="3">
        <f>ROUND(W2925/(1-VLOOKUP("Total porcentaje:",ResumenCotizacion!$F:$H,3,0)),2)</f>
        <v>103186.75</v>
      </c>
      <c r="Y2925" s="3">
        <f t="shared" si="144"/>
        <v>0</v>
      </c>
    </row>
    <row r="2926" spans="1:25" ht="14.25" x14ac:dyDescent="0.2">
      <c r="A2926" s="18" t="str">
        <f t="shared" si="142"/>
        <v>Catalogo principalCSP ENTIDADES NO CUALIFICADASCFQ7TTC0HD33-0003_NCLF</v>
      </c>
      <c r="B2926" s="18" t="str">
        <f t="shared" si="143"/>
        <v>CFQ7TTC0HD33-0003_NCLFCSP ENTIDADES NO CUALIFICADAS</v>
      </c>
      <c r="C2926"/>
      <c r="D2926" t="s">
        <v>122</v>
      </c>
      <c r="E2926" t="s">
        <v>5113</v>
      </c>
      <c r="F2926" s="37" t="s">
        <v>3879</v>
      </c>
      <c r="G2926" s="18" t="s">
        <v>122</v>
      </c>
      <c r="H2926" s="18" t="s">
        <v>125</v>
      </c>
      <c r="I2926" s="37" t="s">
        <v>75</v>
      </c>
      <c r="J2926" t="s">
        <v>5114</v>
      </c>
      <c r="K2926" t="s">
        <v>28</v>
      </c>
      <c r="L2926" t="s">
        <v>90</v>
      </c>
      <c r="M2926" t="s">
        <v>74</v>
      </c>
      <c r="N2926" s="37" t="s">
        <v>75</v>
      </c>
      <c r="O2926" s="37" t="s">
        <v>75</v>
      </c>
      <c r="P2926" s="37" t="s">
        <v>75</v>
      </c>
      <c r="Q2926" t="s">
        <v>5113</v>
      </c>
      <c r="R2926" t="s">
        <v>76</v>
      </c>
      <c r="S2926" s="42">
        <v>5</v>
      </c>
      <c r="T2926" s="37">
        <v>1</v>
      </c>
      <c r="U2926" s="83">
        <v>1</v>
      </c>
      <c r="V2926" s="45">
        <f>SUMIF(ResumenCotizacion!$C:$C,E2926,ResumenCotizacion!$P:$P)</f>
        <v>0</v>
      </c>
      <c r="W2926" s="75">
        <f>IF(H2926="USD",S2926*SolCotizacion!$J$18,S2926)</f>
        <v>20637.350000000002</v>
      </c>
      <c r="X2926" s="3">
        <f>ROUND(W2926/(1-VLOOKUP("Total porcentaje:",ResumenCotizacion!$F:$H,3,0)),2)</f>
        <v>20637.349999999999</v>
      </c>
      <c r="Y2926" s="3">
        <f t="shared" si="144"/>
        <v>0</v>
      </c>
    </row>
    <row r="2927" spans="1:25" ht="14.25" x14ac:dyDescent="0.2">
      <c r="A2927" s="18" t="str">
        <f t="shared" si="142"/>
        <v>Catalogo principalCSP ENTIDADES NO CUALIFICADASCFQ7TTC0HD32-0002_NCLF</v>
      </c>
      <c r="B2927" s="18" t="str">
        <f t="shared" si="143"/>
        <v>CFQ7TTC0HD32-0002_NCLFCSP ENTIDADES NO CUALIFICADAS</v>
      </c>
      <c r="C2927"/>
      <c r="D2927" t="s">
        <v>122</v>
      </c>
      <c r="E2927" t="s">
        <v>5115</v>
      </c>
      <c r="F2927" s="37" t="s">
        <v>3879</v>
      </c>
      <c r="G2927" s="18" t="s">
        <v>122</v>
      </c>
      <c r="H2927" s="18" t="s">
        <v>125</v>
      </c>
      <c r="I2927" s="37" t="s">
        <v>75</v>
      </c>
      <c r="J2927" t="s">
        <v>5116</v>
      </c>
      <c r="K2927" t="s">
        <v>28</v>
      </c>
      <c r="L2927" t="s">
        <v>90</v>
      </c>
      <c r="M2927" t="s">
        <v>74</v>
      </c>
      <c r="N2927" s="37" t="s">
        <v>75</v>
      </c>
      <c r="O2927" s="37" t="s">
        <v>75</v>
      </c>
      <c r="P2927" s="37" t="s">
        <v>75</v>
      </c>
      <c r="Q2927" t="s">
        <v>5115</v>
      </c>
      <c r="R2927" t="s">
        <v>76</v>
      </c>
      <c r="S2927" s="42">
        <v>15</v>
      </c>
      <c r="T2927" s="37">
        <v>1</v>
      </c>
      <c r="U2927" s="83">
        <v>1</v>
      </c>
      <c r="V2927" s="45">
        <f>SUMIF(ResumenCotizacion!$C:$C,E2927,ResumenCotizacion!$P:$P)</f>
        <v>0</v>
      </c>
      <c r="W2927" s="75">
        <f>IF(H2927="USD",S2927*SolCotizacion!$J$18,S2927)</f>
        <v>61912.05</v>
      </c>
      <c r="X2927" s="3">
        <f>ROUND(W2927/(1-VLOOKUP("Total porcentaje:",ResumenCotizacion!$F:$H,3,0)),2)</f>
        <v>61912.05</v>
      </c>
      <c r="Y2927" s="3">
        <f t="shared" si="144"/>
        <v>0</v>
      </c>
    </row>
    <row r="2928" spans="1:25" ht="14.25" x14ac:dyDescent="0.2">
      <c r="A2928" s="18" t="str">
        <f t="shared" si="142"/>
        <v>Catalogo principalCSP ENTIDADES NO CUALIFICADASCFQ7TTC0HVZG-0001_NCLF</v>
      </c>
      <c r="B2928" s="18" t="str">
        <f t="shared" si="143"/>
        <v>CFQ7TTC0HVZG-0001_NCLFCSP ENTIDADES NO CUALIFICADAS</v>
      </c>
      <c r="C2928"/>
      <c r="D2928" t="s">
        <v>122</v>
      </c>
      <c r="E2928" t="s">
        <v>5117</v>
      </c>
      <c r="F2928" s="37" t="s">
        <v>3879</v>
      </c>
      <c r="G2928" s="18" t="s">
        <v>122</v>
      </c>
      <c r="H2928" s="18" t="s">
        <v>125</v>
      </c>
      <c r="I2928" s="37" t="s">
        <v>75</v>
      </c>
      <c r="J2928" t="s">
        <v>5118</v>
      </c>
      <c r="K2928" t="s">
        <v>28</v>
      </c>
      <c r="L2928" t="s">
        <v>90</v>
      </c>
      <c r="M2928" t="s">
        <v>74</v>
      </c>
      <c r="N2928" s="37" t="s">
        <v>75</v>
      </c>
      <c r="O2928" s="37" t="s">
        <v>75</v>
      </c>
      <c r="P2928" s="37" t="s">
        <v>75</v>
      </c>
      <c r="Q2928" t="s">
        <v>5117</v>
      </c>
      <c r="R2928" t="s">
        <v>76</v>
      </c>
      <c r="S2928" s="42">
        <v>4</v>
      </c>
      <c r="T2928" s="37">
        <v>1</v>
      </c>
      <c r="U2928" s="83">
        <v>1</v>
      </c>
      <c r="V2928" s="45">
        <f>SUMIF(ResumenCotizacion!$C:$C,E2928,ResumenCotizacion!$P:$P)</f>
        <v>0</v>
      </c>
      <c r="W2928" s="75">
        <f>IF(H2928="USD",S2928*SolCotizacion!$J$18,S2928)</f>
        <v>16509.88</v>
      </c>
      <c r="X2928" s="3">
        <f>ROUND(W2928/(1-VLOOKUP("Total porcentaje:",ResumenCotizacion!$F:$H,3,0)),2)</f>
        <v>16509.88</v>
      </c>
      <c r="Y2928" s="3">
        <f t="shared" si="144"/>
        <v>0</v>
      </c>
    </row>
    <row r="2929" spans="1:25" ht="14.25" x14ac:dyDescent="0.2">
      <c r="A2929" s="18" t="str">
        <f t="shared" si="142"/>
        <v>Catalogo principalCSP ENTIDADES NO CUALIFICADASCFQ7TTC0LGTX-0004_NCLF</v>
      </c>
      <c r="B2929" s="18" t="str">
        <f t="shared" si="143"/>
        <v>CFQ7TTC0LGTX-0004_NCLFCSP ENTIDADES NO CUALIFICADAS</v>
      </c>
      <c r="C2929"/>
      <c r="D2929" t="s">
        <v>122</v>
      </c>
      <c r="E2929" t="s">
        <v>5119</v>
      </c>
      <c r="F2929" s="37" t="s">
        <v>3879</v>
      </c>
      <c r="G2929" s="18" t="s">
        <v>122</v>
      </c>
      <c r="H2929" s="18" t="s">
        <v>125</v>
      </c>
      <c r="I2929" s="37" t="s">
        <v>75</v>
      </c>
      <c r="J2929" t="s">
        <v>5120</v>
      </c>
      <c r="K2929" t="s">
        <v>28</v>
      </c>
      <c r="L2929" t="s">
        <v>90</v>
      </c>
      <c r="M2929" t="s">
        <v>74</v>
      </c>
      <c r="N2929" s="37" t="s">
        <v>75</v>
      </c>
      <c r="O2929" s="37" t="s">
        <v>75</v>
      </c>
      <c r="P2929" s="37" t="s">
        <v>75</v>
      </c>
      <c r="Q2929" t="s">
        <v>5119</v>
      </c>
      <c r="R2929" t="s">
        <v>76</v>
      </c>
      <c r="S2929" s="42">
        <v>7</v>
      </c>
      <c r="T2929" s="37">
        <v>1</v>
      </c>
      <c r="U2929" s="83">
        <v>1</v>
      </c>
      <c r="V2929" s="45">
        <f>SUMIF(ResumenCotizacion!$C:$C,E2929,ResumenCotizacion!$P:$P)</f>
        <v>0</v>
      </c>
      <c r="W2929" s="75">
        <f>IF(H2929="USD",S2929*SolCotizacion!$J$18,S2929)</f>
        <v>28892.29</v>
      </c>
      <c r="X2929" s="3">
        <f>ROUND(W2929/(1-VLOOKUP("Total porcentaje:",ResumenCotizacion!$F:$H,3,0)),2)</f>
        <v>28892.29</v>
      </c>
      <c r="Y2929" s="3">
        <f t="shared" si="144"/>
        <v>0</v>
      </c>
    </row>
    <row r="2930" spans="1:25" ht="14.25" x14ac:dyDescent="0.2">
      <c r="A2930" s="18" t="str">
        <f t="shared" si="142"/>
        <v>Catalogo principalCSP ENTIDADES NO CUALIFICADASCFQ7TTC0LGTX-0001_NCLF</v>
      </c>
      <c r="B2930" s="18" t="str">
        <f t="shared" si="143"/>
        <v>CFQ7TTC0LGTX-0001_NCLFCSP ENTIDADES NO CUALIFICADAS</v>
      </c>
      <c r="C2930"/>
      <c r="D2930" t="s">
        <v>122</v>
      </c>
      <c r="E2930" t="s">
        <v>5121</v>
      </c>
      <c r="F2930" s="37" t="s">
        <v>3879</v>
      </c>
      <c r="G2930" s="18" t="s">
        <v>122</v>
      </c>
      <c r="H2930" s="18" t="s">
        <v>125</v>
      </c>
      <c r="I2930" s="37" t="s">
        <v>75</v>
      </c>
      <c r="J2930" t="s">
        <v>5122</v>
      </c>
      <c r="K2930" t="s">
        <v>28</v>
      </c>
      <c r="L2930" t="s">
        <v>90</v>
      </c>
      <c r="M2930" t="s">
        <v>74</v>
      </c>
      <c r="N2930" s="37" t="s">
        <v>75</v>
      </c>
      <c r="O2930" s="37" t="s">
        <v>75</v>
      </c>
      <c r="P2930" s="37" t="s">
        <v>75</v>
      </c>
      <c r="Q2930" t="s">
        <v>5121</v>
      </c>
      <c r="R2930" t="s">
        <v>76</v>
      </c>
      <c r="S2930" s="42">
        <v>13.200000000000001</v>
      </c>
      <c r="T2930" s="37">
        <v>1</v>
      </c>
      <c r="U2930" s="83">
        <v>1</v>
      </c>
      <c r="V2930" s="45">
        <f>SUMIF(ResumenCotizacion!$C:$C,E2930,ResumenCotizacion!$P:$P)</f>
        <v>0</v>
      </c>
      <c r="W2930" s="75">
        <f>IF(H2930="USD",S2930*SolCotizacion!$J$18,S2930)</f>
        <v>54482.604000000007</v>
      </c>
      <c r="X2930" s="3">
        <f>ROUND(W2930/(1-VLOOKUP("Total porcentaje:",ResumenCotizacion!$F:$H,3,0)),2)</f>
        <v>54482.6</v>
      </c>
      <c r="Y2930" s="3">
        <f t="shared" si="144"/>
        <v>0</v>
      </c>
    </row>
    <row r="2931" spans="1:25" ht="14.25" x14ac:dyDescent="0.2">
      <c r="A2931" s="18" t="str">
        <f t="shared" si="142"/>
        <v>Catalogo principalCSP ENTIDADES NO CUALIFICADASCFQ7TTC0LFNW-0002_NCLF</v>
      </c>
      <c r="B2931" s="18" t="str">
        <f t="shared" si="143"/>
        <v>CFQ7TTC0LFNW-0002_NCLFCSP ENTIDADES NO CUALIFICADAS</v>
      </c>
      <c r="C2931"/>
      <c r="D2931" t="s">
        <v>122</v>
      </c>
      <c r="E2931" t="s">
        <v>5123</v>
      </c>
      <c r="F2931" s="37" t="s">
        <v>3879</v>
      </c>
      <c r="G2931" s="18" t="s">
        <v>122</v>
      </c>
      <c r="H2931" s="18" t="s">
        <v>125</v>
      </c>
      <c r="I2931" s="37" t="s">
        <v>75</v>
      </c>
      <c r="J2931" t="s">
        <v>5124</v>
      </c>
      <c r="K2931" t="s">
        <v>28</v>
      </c>
      <c r="L2931" t="s">
        <v>90</v>
      </c>
      <c r="M2931" t="s">
        <v>74</v>
      </c>
      <c r="N2931" s="37" t="s">
        <v>75</v>
      </c>
      <c r="O2931" s="37" t="s">
        <v>75</v>
      </c>
      <c r="P2931" s="37" t="s">
        <v>75</v>
      </c>
      <c r="Q2931" t="s">
        <v>5123</v>
      </c>
      <c r="R2931" t="s">
        <v>76</v>
      </c>
      <c r="S2931" s="42">
        <v>11</v>
      </c>
      <c r="T2931" s="37">
        <v>1</v>
      </c>
      <c r="U2931" s="83">
        <v>1</v>
      </c>
      <c r="V2931" s="45">
        <f>SUMIF(ResumenCotizacion!$C:$C,E2931,ResumenCotizacion!$P:$P)</f>
        <v>0</v>
      </c>
      <c r="W2931" s="75">
        <f>IF(H2931="USD",S2931*SolCotizacion!$J$18,S2931)</f>
        <v>45402.170000000006</v>
      </c>
      <c r="X2931" s="3">
        <f>ROUND(W2931/(1-VLOOKUP("Total porcentaje:",ResumenCotizacion!$F:$H,3,0)),2)</f>
        <v>45402.17</v>
      </c>
      <c r="Y2931" s="3">
        <f t="shared" si="144"/>
        <v>0</v>
      </c>
    </row>
    <row r="2932" spans="1:25" ht="14.25" x14ac:dyDescent="0.2">
      <c r="A2932" s="18" t="str">
        <f t="shared" si="142"/>
        <v>Catalogo principalCSP ENTIDADES NO CUALIFICADASCFQ7TTC0J203-000K_NCLF</v>
      </c>
      <c r="B2932" s="18" t="str">
        <f t="shared" si="143"/>
        <v>CFQ7TTC0J203-000K_NCLFCSP ENTIDADES NO CUALIFICADAS</v>
      </c>
      <c r="C2932"/>
      <c r="D2932" t="s">
        <v>122</v>
      </c>
      <c r="E2932" t="s">
        <v>5125</v>
      </c>
      <c r="F2932" s="37" t="s">
        <v>3879</v>
      </c>
      <c r="G2932" s="18" t="s">
        <v>122</v>
      </c>
      <c r="H2932" s="18" t="s">
        <v>125</v>
      </c>
      <c r="I2932" s="37" t="s">
        <v>75</v>
      </c>
      <c r="J2932" t="s">
        <v>5126</v>
      </c>
      <c r="K2932" t="s">
        <v>28</v>
      </c>
      <c r="L2932" t="s">
        <v>90</v>
      </c>
      <c r="M2932" t="s">
        <v>74</v>
      </c>
      <c r="N2932" s="37" t="s">
        <v>75</v>
      </c>
      <c r="O2932" s="37" t="s">
        <v>75</v>
      </c>
      <c r="P2932" s="37" t="s">
        <v>75</v>
      </c>
      <c r="Q2932" t="s">
        <v>5125</v>
      </c>
      <c r="R2932" t="s">
        <v>76</v>
      </c>
      <c r="S2932" s="42">
        <v>24</v>
      </c>
      <c r="T2932" s="37">
        <v>1</v>
      </c>
      <c r="U2932" s="83">
        <v>1</v>
      </c>
      <c r="V2932" s="45">
        <f>SUMIF(ResumenCotizacion!$C:$C,E2932,ResumenCotizacion!$P:$P)</f>
        <v>0</v>
      </c>
      <c r="W2932" s="75">
        <f>IF(H2932="USD",S2932*SolCotizacion!$J$18,S2932)</f>
        <v>99059.28</v>
      </c>
      <c r="X2932" s="3">
        <f>ROUND(W2932/(1-VLOOKUP("Total porcentaje:",ResumenCotizacion!$F:$H,3,0)),2)</f>
        <v>99059.28</v>
      </c>
      <c r="Y2932" s="3">
        <f t="shared" si="144"/>
        <v>0</v>
      </c>
    </row>
    <row r="2933" spans="1:25" ht="14.25" x14ac:dyDescent="0.2">
      <c r="A2933" s="18" t="str">
        <f t="shared" si="142"/>
        <v>Catalogo principalCSP ENTIDADES NO CUALIFICADASCFQ7TTC0HX99-000N_NCLF</v>
      </c>
      <c r="B2933" s="18" t="str">
        <f t="shared" si="143"/>
        <v>CFQ7TTC0HX99-000N_NCLFCSP ENTIDADES NO CUALIFICADAS</v>
      </c>
      <c r="C2933"/>
      <c r="D2933" t="s">
        <v>122</v>
      </c>
      <c r="E2933" t="s">
        <v>5127</v>
      </c>
      <c r="F2933" s="37" t="s">
        <v>3879</v>
      </c>
      <c r="G2933" s="18" t="s">
        <v>122</v>
      </c>
      <c r="H2933" s="18" t="s">
        <v>125</v>
      </c>
      <c r="I2933" s="37" t="s">
        <v>75</v>
      </c>
      <c r="J2933" t="s">
        <v>5128</v>
      </c>
      <c r="K2933" t="s">
        <v>28</v>
      </c>
      <c r="L2933" t="s">
        <v>90</v>
      </c>
      <c r="M2933" t="s">
        <v>74</v>
      </c>
      <c r="N2933" s="37" t="s">
        <v>75</v>
      </c>
      <c r="O2933" s="37" t="s">
        <v>75</v>
      </c>
      <c r="P2933" s="37" t="s">
        <v>75</v>
      </c>
      <c r="Q2933" t="s">
        <v>5127</v>
      </c>
      <c r="R2933" t="s">
        <v>76</v>
      </c>
      <c r="S2933" s="42">
        <v>20</v>
      </c>
      <c r="T2933" s="37">
        <v>1</v>
      </c>
      <c r="U2933" s="83">
        <v>1</v>
      </c>
      <c r="V2933" s="45">
        <f>SUMIF(ResumenCotizacion!$C:$C,E2933,ResumenCotizacion!$P:$P)</f>
        <v>0</v>
      </c>
      <c r="W2933" s="75">
        <f>IF(H2933="USD",S2933*SolCotizacion!$J$18,S2933)</f>
        <v>82549.400000000009</v>
      </c>
      <c r="X2933" s="3">
        <f>ROUND(W2933/(1-VLOOKUP("Total porcentaje:",ResumenCotizacion!$F:$H,3,0)),2)</f>
        <v>82549.399999999994</v>
      </c>
      <c r="Y2933" s="3">
        <f t="shared" si="144"/>
        <v>0</v>
      </c>
    </row>
    <row r="2934" spans="1:25" ht="14.25" x14ac:dyDescent="0.2">
      <c r="A2934" s="18" t="str">
        <f t="shared" si="142"/>
        <v>Catalogo principalCSP ENTIDADES NO CUALIFICADASCFQ7TTC0HX99-000T_NCLF</v>
      </c>
      <c r="B2934" s="18" t="str">
        <f t="shared" si="143"/>
        <v>CFQ7TTC0HX99-000T_NCLFCSP ENTIDADES NO CUALIFICADAS</v>
      </c>
      <c r="C2934"/>
      <c r="D2934" t="s">
        <v>122</v>
      </c>
      <c r="E2934" t="s">
        <v>5129</v>
      </c>
      <c r="F2934" s="37" t="s">
        <v>3879</v>
      </c>
      <c r="G2934" s="18" t="s">
        <v>122</v>
      </c>
      <c r="H2934" s="18" t="s">
        <v>125</v>
      </c>
      <c r="I2934" s="37" t="s">
        <v>75</v>
      </c>
      <c r="J2934" t="s">
        <v>5130</v>
      </c>
      <c r="K2934" t="s">
        <v>28</v>
      </c>
      <c r="L2934" t="s">
        <v>90</v>
      </c>
      <c r="M2934" t="s">
        <v>74</v>
      </c>
      <c r="N2934" s="37" t="s">
        <v>75</v>
      </c>
      <c r="O2934" s="37" t="s">
        <v>75</v>
      </c>
      <c r="P2934" s="37" t="s">
        <v>75</v>
      </c>
      <c r="Q2934" t="s">
        <v>5129</v>
      </c>
      <c r="R2934" t="s">
        <v>76</v>
      </c>
      <c r="S2934" s="42">
        <v>27.900000000000002</v>
      </c>
      <c r="T2934" s="37">
        <v>1</v>
      </c>
      <c r="U2934" s="83">
        <v>1</v>
      </c>
      <c r="V2934" s="45">
        <f>SUMIF(ResumenCotizacion!$C:$C,E2934,ResumenCotizacion!$P:$P)</f>
        <v>0</v>
      </c>
      <c r="W2934" s="75">
        <f>IF(H2934="USD",S2934*SolCotizacion!$J$18,S2934)</f>
        <v>115156.41300000002</v>
      </c>
      <c r="X2934" s="3">
        <f>ROUND(W2934/(1-VLOOKUP("Total porcentaje:",ResumenCotizacion!$F:$H,3,0)),2)</f>
        <v>115156.41</v>
      </c>
      <c r="Y2934" s="3">
        <f t="shared" si="144"/>
        <v>0</v>
      </c>
    </row>
    <row r="2935" spans="1:25" ht="14.25" x14ac:dyDescent="0.2">
      <c r="A2935" s="18" t="str">
        <f t="shared" si="142"/>
        <v>Catalogo principalCSP ENTIDADES NO CUALIFICADASCFQ7TTC0HX99-000S_NCLF</v>
      </c>
      <c r="B2935" s="18" t="str">
        <f t="shared" si="143"/>
        <v>CFQ7TTC0HX99-000S_NCLFCSP ENTIDADES NO CUALIFICADAS</v>
      </c>
      <c r="C2935"/>
      <c r="D2935" t="s">
        <v>122</v>
      </c>
      <c r="E2935" t="s">
        <v>5131</v>
      </c>
      <c r="F2935" s="37" t="s">
        <v>3879</v>
      </c>
      <c r="G2935" s="18" t="s">
        <v>122</v>
      </c>
      <c r="H2935" s="18" t="s">
        <v>125</v>
      </c>
      <c r="I2935" s="37" t="s">
        <v>75</v>
      </c>
      <c r="J2935" t="s">
        <v>5132</v>
      </c>
      <c r="K2935" t="s">
        <v>28</v>
      </c>
      <c r="L2935" t="s">
        <v>90</v>
      </c>
      <c r="M2935" t="s">
        <v>74</v>
      </c>
      <c r="N2935" s="37" t="s">
        <v>75</v>
      </c>
      <c r="O2935" s="37" t="s">
        <v>75</v>
      </c>
      <c r="P2935" s="37" t="s">
        <v>75</v>
      </c>
      <c r="Q2935" t="s">
        <v>5131</v>
      </c>
      <c r="R2935" t="s">
        <v>76</v>
      </c>
      <c r="S2935" s="42">
        <v>36.9</v>
      </c>
      <c r="T2935" s="37">
        <v>1</v>
      </c>
      <c r="U2935" s="83">
        <v>1</v>
      </c>
      <c r="V2935" s="45">
        <f>SUMIF(ResumenCotizacion!$C:$C,E2935,ResumenCotizacion!$P:$P)</f>
        <v>0</v>
      </c>
      <c r="W2935" s="75">
        <f>IF(H2935="USD",S2935*SolCotizacion!$J$18,S2935)</f>
        <v>152303.64300000001</v>
      </c>
      <c r="X2935" s="3">
        <f>ROUND(W2935/(1-VLOOKUP("Total porcentaje:",ResumenCotizacion!$F:$H,3,0)),2)</f>
        <v>152303.64000000001</v>
      </c>
      <c r="Y2935" s="3">
        <f t="shared" si="144"/>
        <v>0</v>
      </c>
    </row>
    <row r="2936" spans="1:25" ht="14.25" x14ac:dyDescent="0.2">
      <c r="A2936" s="18" t="str">
        <f t="shared" si="142"/>
        <v>Catalogo principalCSP ENTIDADES NO CUALIFICADASCFQ7TTC0HX99-000Q_NCLF</v>
      </c>
      <c r="B2936" s="18" t="str">
        <f t="shared" si="143"/>
        <v>CFQ7TTC0HX99-000Q_NCLFCSP ENTIDADES NO CUALIFICADAS</v>
      </c>
      <c r="C2936"/>
      <c r="D2936" t="s">
        <v>122</v>
      </c>
      <c r="E2936" t="s">
        <v>5133</v>
      </c>
      <c r="F2936" s="37" t="s">
        <v>3879</v>
      </c>
      <c r="G2936" s="18" t="s">
        <v>122</v>
      </c>
      <c r="H2936" s="18" t="s">
        <v>125</v>
      </c>
      <c r="I2936" s="37" t="s">
        <v>75</v>
      </c>
      <c r="J2936" t="s">
        <v>5134</v>
      </c>
      <c r="K2936" t="s">
        <v>28</v>
      </c>
      <c r="L2936" t="s">
        <v>90</v>
      </c>
      <c r="M2936" t="s">
        <v>74</v>
      </c>
      <c r="N2936" s="37" t="s">
        <v>75</v>
      </c>
      <c r="O2936" s="37" t="s">
        <v>75</v>
      </c>
      <c r="P2936" s="37" t="s">
        <v>75</v>
      </c>
      <c r="Q2936" t="s">
        <v>5133</v>
      </c>
      <c r="R2936" t="s">
        <v>76</v>
      </c>
      <c r="S2936" s="42">
        <v>45</v>
      </c>
      <c r="T2936" s="37">
        <v>1</v>
      </c>
      <c r="U2936" s="83">
        <v>1</v>
      </c>
      <c r="V2936" s="45">
        <f>SUMIF(ResumenCotizacion!$C:$C,E2936,ResumenCotizacion!$P:$P)</f>
        <v>0</v>
      </c>
      <c r="W2936" s="75">
        <f>IF(H2936="USD",S2936*SolCotizacion!$J$18,S2936)</f>
        <v>185736.15000000002</v>
      </c>
      <c r="X2936" s="3">
        <f>ROUND(W2936/(1-VLOOKUP("Total porcentaje:",ResumenCotizacion!$F:$H,3,0)),2)</f>
        <v>185736.15</v>
      </c>
      <c r="Y2936" s="3">
        <f t="shared" si="144"/>
        <v>0</v>
      </c>
    </row>
    <row r="2937" spans="1:25" ht="14.25" x14ac:dyDescent="0.2">
      <c r="A2937" s="18" t="str">
        <f t="shared" si="142"/>
        <v>Catalogo principalCSP ENTIDADES NO CUALIFICADASCFQ7TTC0HX99-000P_NCLF</v>
      </c>
      <c r="B2937" s="18" t="str">
        <f t="shared" si="143"/>
        <v>CFQ7TTC0HX99-000P_NCLFCSP ENTIDADES NO CUALIFICADAS</v>
      </c>
      <c r="C2937"/>
      <c r="D2937" t="s">
        <v>122</v>
      </c>
      <c r="E2937" t="s">
        <v>5135</v>
      </c>
      <c r="F2937" s="37" t="s">
        <v>3879</v>
      </c>
      <c r="G2937" s="18" t="s">
        <v>122</v>
      </c>
      <c r="H2937" s="18" t="s">
        <v>125</v>
      </c>
      <c r="I2937" s="37" t="s">
        <v>75</v>
      </c>
      <c r="J2937" t="s">
        <v>5136</v>
      </c>
      <c r="K2937" t="s">
        <v>28</v>
      </c>
      <c r="L2937" t="s">
        <v>90</v>
      </c>
      <c r="M2937" t="s">
        <v>74</v>
      </c>
      <c r="N2937" s="37" t="s">
        <v>75</v>
      </c>
      <c r="O2937" s="37" t="s">
        <v>75</v>
      </c>
      <c r="P2937" s="37" t="s">
        <v>75</v>
      </c>
      <c r="Q2937" t="s">
        <v>5135</v>
      </c>
      <c r="R2937" t="s">
        <v>76</v>
      </c>
      <c r="S2937" s="42">
        <v>142.20000000000002</v>
      </c>
      <c r="T2937" s="37">
        <v>1</v>
      </c>
      <c r="U2937" s="83">
        <v>1</v>
      </c>
      <c r="V2937" s="45">
        <f>SUMIF(ResumenCotizacion!$C:$C,E2937,ResumenCotizacion!$P:$P)</f>
        <v>0</v>
      </c>
      <c r="W2937" s="75">
        <f>IF(H2937="USD",S2937*SolCotizacion!$J$18,S2937)</f>
        <v>586926.23400000005</v>
      </c>
      <c r="X2937" s="3">
        <f>ROUND(W2937/(1-VLOOKUP("Total porcentaje:",ResumenCotizacion!$F:$H,3,0)),2)</f>
        <v>586926.23</v>
      </c>
      <c r="Y2937" s="3">
        <f t="shared" si="144"/>
        <v>0</v>
      </c>
    </row>
    <row r="2938" spans="1:25" ht="14.25" x14ac:dyDescent="0.2">
      <c r="A2938" s="18" t="str">
        <f t="shared" si="142"/>
        <v>Catalogo principalCSP ENTIDADES NO CUALIFICADASCFQ7TTC0HX99-000M_NCLF</v>
      </c>
      <c r="B2938" s="18" t="str">
        <f t="shared" si="143"/>
        <v>CFQ7TTC0HX99-000M_NCLFCSP ENTIDADES NO CUALIFICADAS</v>
      </c>
      <c r="C2938"/>
      <c r="D2938" t="s">
        <v>122</v>
      </c>
      <c r="E2938" t="s">
        <v>5137</v>
      </c>
      <c r="F2938" s="37" t="s">
        <v>3879</v>
      </c>
      <c r="G2938" s="18" t="s">
        <v>122</v>
      </c>
      <c r="H2938" s="18" t="s">
        <v>125</v>
      </c>
      <c r="I2938" s="37" t="s">
        <v>75</v>
      </c>
      <c r="J2938" t="s">
        <v>5138</v>
      </c>
      <c r="K2938" t="s">
        <v>28</v>
      </c>
      <c r="L2938" t="s">
        <v>90</v>
      </c>
      <c r="M2938" t="s">
        <v>74</v>
      </c>
      <c r="N2938" s="37" t="s">
        <v>75</v>
      </c>
      <c r="O2938" s="37" t="s">
        <v>75</v>
      </c>
      <c r="P2938" s="37" t="s">
        <v>75</v>
      </c>
      <c r="Q2938" t="s">
        <v>5137</v>
      </c>
      <c r="R2938" t="s">
        <v>76</v>
      </c>
      <c r="S2938" s="42">
        <v>118.8</v>
      </c>
      <c r="T2938" s="37">
        <v>1</v>
      </c>
      <c r="U2938" s="83">
        <v>1</v>
      </c>
      <c r="V2938" s="45">
        <f>SUMIF(ResumenCotizacion!$C:$C,E2938,ResumenCotizacion!$P:$P)</f>
        <v>0</v>
      </c>
      <c r="W2938" s="75">
        <f>IF(H2938="USD",S2938*SolCotizacion!$J$18,S2938)</f>
        <v>490343.43600000005</v>
      </c>
      <c r="X2938" s="3">
        <f>ROUND(W2938/(1-VLOOKUP("Total porcentaje:",ResumenCotizacion!$F:$H,3,0)),2)</f>
        <v>490343.44</v>
      </c>
      <c r="Y2938" s="3">
        <f t="shared" si="144"/>
        <v>0</v>
      </c>
    </row>
    <row r="2939" spans="1:25" ht="14.25" x14ac:dyDescent="0.2">
      <c r="A2939" s="18" t="str">
        <f t="shared" si="142"/>
        <v>Catalogo principalCSP ENTIDADES NO CUALIFICADASCFQ7TTC0HX99-000L_NCLF</v>
      </c>
      <c r="B2939" s="18" t="str">
        <f t="shared" si="143"/>
        <v>CFQ7TTC0HX99-000L_NCLFCSP ENTIDADES NO CUALIFICADAS</v>
      </c>
      <c r="C2939"/>
      <c r="D2939" t="s">
        <v>122</v>
      </c>
      <c r="E2939" t="s">
        <v>5139</v>
      </c>
      <c r="F2939" s="37" t="s">
        <v>3879</v>
      </c>
      <c r="G2939" s="18" t="s">
        <v>122</v>
      </c>
      <c r="H2939" s="18" t="s">
        <v>125</v>
      </c>
      <c r="I2939" s="37" t="s">
        <v>75</v>
      </c>
      <c r="J2939" t="s">
        <v>5140</v>
      </c>
      <c r="K2939" t="s">
        <v>28</v>
      </c>
      <c r="L2939" t="s">
        <v>90</v>
      </c>
      <c r="M2939" t="s">
        <v>74</v>
      </c>
      <c r="N2939" s="37" t="s">
        <v>75</v>
      </c>
      <c r="O2939" s="37" t="s">
        <v>75</v>
      </c>
      <c r="P2939" s="37" t="s">
        <v>75</v>
      </c>
      <c r="Q2939" t="s">
        <v>5139</v>
      </c>
      <c r="R2939" t="s">
        <v>76</v>
      </c>
      <c r="S2939" s="42">
        <v>110.7</v>
      </c>
      <c r="T2939" s="37">
        <v>1</v>
      </c>
      <c r="U2939" s="83">
        <v>1</v>
      </c>
      <c r="V2939" s="45">
        <f>SUMIF(ResumenCotizacion!$C:$C,E2939,ResumenCotizacion!$P:$P)</f>
        <v>0</v>
      </c>
      <c r="W2939" s="75">
        <f>IF(H2939="USD",S2939*SolCotizacion!$J$18,S2939)</f>
        <v>456910.92900000006</v>
      </c>
      <c r="X2939" s="3">
        <f>ROUND(W2939/(1-VLOOKUP("Total porcentaje:",ResumenCotizacion!$F:$H,3,0)),2)</f>
        <v>456910.93</v>
      </c>
      <c r="Y2939" s="3">
        <f t="shared" si="144"/>
        <v>0</v>
      </c>
    </row>
    <row r="2940" spans="1:25" ht="14.25" x14ac:dyDescent="0.2">
      <c r="A2940" s="18" t="str">
        <f t="shared" si="142"/>
        <v>Catalogo principalCSP ENTIDADES NO CUALIFICADASCFQ7TTC0HX99-000K_NCLF</v>
      </c>
      <c r="B2940" s="18" t="str">
        <f t="shared" si="143"/>
        <v>CFQ7TTC0HX99-000K_NCLFCSP ENTIDADES NO CUALIFICADAS</v>
      </c>
      <c r="C2940"/>
      <c r="D2940" t="s">
        <v>122</v>
      </c>
      <c r="E2940" t="s">
        <v>5141</v>
      </c>
      <c r="F2940" s="37" t="s">
        <v>3879</v>
      </c>
      <c r="G2940" s="18" t="s">
        <v>122</v>
      </c>
      <c r="H2940" s="18" t="s">
        <v>125</v>
      </c>
      <c r="I2940" s="37" t="s">
        <v>75</v>
      </c>
      <c r="J2940" t="s">
        <v>5142</v>
      </c>
      <c r="K2940" t="s">
        <v>28</v>
      </c>
      <c r="L2940" t="s">
        <v>90</v>
      </c>
      <c r="M2940" t="s">
        <v>74</v>
      </c>
      <c r="N2940" s="37" t="s">
        <v>75</v>
      </c>
      <c r="O2940" s="37" t="s">
        <v>75</v>
      </c>
      <c r="P2940" s="37" t="s">
        <v>75</v>
      </c>
      <c r="Q2940" t="s">
        <v>5141</v>
      </c>
      <c r="R2940" t="s">
        <v>76</v>
      </c>
      <c r="S2940" s="42">
        <v>36</v>
      </c>
      <c r="T2940" s="37">
        <v>1</v>
      </c>
      <c r="U2940" s="83">
        <v>1</v>
      </c>
      <c r="V2940" s="45">
        <f>SUMIF(ResumenCotizacion!$C:$C,E2940,ResumenCotizacion!$P:$P)</f>
        <v>0</v>
      </c>
      <c r="W2940" s="75">
        <f>IF(H2940="USD",S2940*SolCotizacion!$J$18,S2940)</f>
        <v>148588.92000000001</v>
      </c>
      <c r="X2940" s="3">
        <f>ROUND(W2940/(1-VLOOKUP("Total porcentaje:",ResumenCotizacion!$F:$H,3,0)),2)</f>
        <v>148588.92000000001</v>
      </c>
      <c r="Y2940" s="3">
        <f t="shared" si="144"/>
        <v>0</v>
      </c>
    </row>
    <row r="2941" spans="1:25" ht="14.25" x14ac:dyDescent="0.2">
      <c r="A2941" s="18" t="str">
        <f t="shared" si="142"/>
        <v>Catalogo principalCSP ENTIDADES NO CUALIFICADASCFQ7TTC0HX99-000J_NCLF</v>
      </c>
      <c r="B2941" s="18" t="str">
        <f t="shared" si="143"/>
        <v>CFQ7TTC0HX99-000J_NCLFCSP ENTIDADES NO CUALIFICADAS</v>
      </c>
      <c r="C2941"/>
      <c r="D2941" t="s">
        <v>122</v>
      </c>
      <c r="E2941" t="s">
        <v>5143</v>
      </c>
      <c r="F2941" s="37" t="s">
        <v>3879</v>
      </c>
      <c r="G2941" s="18" t="s">
        <v>122</v>
      </c>
      <c r="H2941" s="18" t="s">
        <v>125</v>
      </c>
      <c r="I2941" s="37" t="s">
        <v>75</v>
      </c>
      <c r="J2941" t="s">
        <v>5144</v>
      </c>
      <c r="K2941" t="s">
        <v>28</v>
      </c>
      <c r="L2941" t="s">
        <v>90</v>
      </c>
      <c r="M2941" t="s">
        <v>74</v>
      </c>
      <c r="N2941" s="37" t="s">
        <v>75</v>
      </c>
      <c r="O2941" s="37" t="s">
        <v>75</v>
      </c>
      <c r="P2941" s="37" t="s">
        <v>75</v>
      </c>
      <c r="Q2941" t="s">
        <v>5143</v>
      </c>
      <c r="R2941" t="s">
        <v>76</v>
      </c>
      <c r="S2941" s="42">
        <v>25.2</v>
      </c>
      <c r="T2941" s="37">
        <v>1</v>
      </c>
      <c r="U2941" s="83">
        <v>1</v>
      </c>
      <c r="V2941" s="45">
        <f>SUMIF(ResumenCotizacion!$C:$C,E2941,ResumenCotizacion!$P:$P)</f>
        <v>0</v>
      </c>
      <c r="W2941" s="75">
        <f>IF(H2941="USD",S2941*SolCotizacion!$J$18,S2941)</f>
        <v>104012.24400000001</v>
      </c>
      <c r="X2941" s="3">
        <f>ROUND(W2941/(1-VLOOKUP("Total porcentaje:",ResumenCotizacion!$F:$H,3,0)),2)</f>
        <v>104012.24</v>
      </c>
      <c r="Y2941" s="3">
        <f t="shared" si="144"/>
        <v>0</v>
      </c>
    </row>
    <row r="2942" spans="1:25" ht="14.25" x14ac:dyDescent="0.2">
      <c r="A2942" s="18" t="str">
        <f t="shared" si="142"/>
        <v>Catalogo principalCSP ENTIDADES NO CUALIFICADASCFQ7TTC0HX99-000H_NCLF</v>
      </c>
      <c r="B2942" s="18" t="str">
        <f t="shared" si="143"/>
        <v>CFQ7TTC0HX99-000H_NCLFCSP ENTIDADES NO CUALIFICADAS</v>
      </c>
      <c r="C2942"/>
      <c r="D2942" t="s">
        <v>122</v>
      </c>
      <c r="E2942" t="s">
        <v>5145</v>
      </c>
      <c r="F2942" s="37" t="s">
        <v>3879</v>
      </c>
      <c r="G2942" s="18" t="s">
        <v>122</v>
      </c>
      <c r="H2942" s="18" t="s">
        <v>125</v>
      </c>
      <c r="I2942" s="37" t="s">
        <v>75</v>
      </c>
      <c r="J2942" t="s">
        <v>5146</v>
      </c>
      <c r="K2942" t="s">
        <v>28</v>
      </c>
      <c r="L2942" t="s">
        <v>90</v>
      </c>
      <c r="M2942" t="s">
        <v>74</v>
      </c>
      <c r="N2942" s="37" t="s">
        <v>75</v>
      </c>
      <c r="O2942" s="37" t="s">
        <v>75</v>
      </c>
      <c r="P2942" s="37" t="s">
        <v>75</v>
      </c>
      <c r="Q2942" t="s">
        <v>5145</v>
      </c>
      <c r="R2942" t="s">
        <v>76</v>
      </c>
      <c r="S2942" s="42">
        <v>59.4</v>
      </c>
      <c r="T2942" s="37">
        <v>1</v>
      </c>
      <c r="U2942" s="83">
        <v>1</v>
      </c>
      <c r="V2942" s="45">
        <f>SUMIF(ResumenCotizacion!$C:$C,E2942,ResumenCotizacion!$P:$P)</f>
        <v>0</v>
      </c>
      <c r="W2942" s="75">
        <f>IF(H2942="USD",S2942*SolCotizacion!$J$18,S2942)</f>
        <v>245171.71800000002</v>
      </c>
      <c r="X2942" s="3">
        <f>ROUND(W2942/(1-VLOOKUP("Total porcentaje:",ResumenCotizacion!$F:$H,3,0)),2)</f>
        <v>245171.72</v>
      </c>
      <c r="Y2942" s="3">
        <f t="shared" si="144"/>
        <v>0</v>
      </c>
    </row>
    <row r="2943" spans="1:25" ht="14.25" x14ac:dyDescent="0.2">
      <c r="A2943" s="18" t="str">
        <f t="shared" si="142"/>
        <v>Catalogo principalCSP ENTIDADES NO CUALIFICADASCFQ7TTC0HX99-000G_NCLF</v>
      </c>
      <c r="B2943" s="18" t="str">
        <f t="shared" si="143"/>
        <v>CFQ7TTC0HX99-000G_NCLFCSP ENTIDADES NO CUALIFICADAS</v>
      </c>
      <c r="C2943"/>
      <c r="D2943" t="s">
        <v>122</v>
      </c>
      <c r="E2943" t="s">
        <v>5147</v>
      </c>
      <c r="F2943" s="37" t="s">
        <v>3879</v>
      </c>
      <c r="G2943" s="18" t="s">
        <v>122</v>
      </c>
      <c r="H2943" s="18" t="s">
        <v>125</v>
      </c>
      <c r="I2943" s="37" t="s">
        <v>75</v>
      </c>
      <c r="J2943" t="s">
        <v>5148</v>
      </c>
      <c r="K2943" t="s">
        <v>28</v>
      </c>
      <c r="L2943" t="s">
        <v>90</v>
      </c>
      <c r="M2943" t="s">
        <v>74</v>
      </c>
      <c r="N2943" s="37" t="s">
        <v>75</v>
      </c>
      <c r="O2943" s="37" t="s">
        <v>75</v>
      </c>
      <c r="P2943" s="37" t="s">
        <v>75</v>
      </c>
      <c r="Q2943" t="s">
        <v>5147</v>
      </c>
      <c r="R2943" t="s">
        <v>76</v>
      </c>
      <c r="S2943" s="42">
        <v>67.5</v>
      </c>
      <c r="T2943" s="37">
        <v>1</v>
      </c>
      <c r="U2943" s="83">
        <v>1</v>
      </c>
      <c r="V2943" s="45">
        <f>SUMIF(ResumenCotizacion!$C:$C,E2943,ResumenCotizacion!$P:$P)</f>
        <v>0</v>
      </c>
      <c r="W2943" s="75">
        <f>IF(H2943="USD",S2943*SolCotizacion!$J$18,S2943)</f>
        <v>278604.22500000003</v>
      </c>
      <c r="X2943" s="3">
        <f>ROUND(W2943/(1-VLOOKUP("Total porcentaje:",ResumenCotizacion!$F:$H,3,0)),2)</f>
        <v>278604.23</v>
      </c>
      <c r="Y2943" s="3">
        <f t="shared" si="144"/>
        <v>0</v>
      </c>
    </row>
    <row r="2944" spans="1:25" ht="14.25" x14ac:dyDescent="0.2">
      <c r="A2944" s="18" t="str">
        <f t="shared" si="142"/>
        <v>Catalogo principalCSP ENTIDADES NO CUALIFICADASCFQ7TTC0HX99-000F_NCLF</v>
      </c>
      <c r="B2944" s="18" t="str">
        <f t="shared" si="143"/>
        <v>CFQ7TTC0HX99-000F_NCLFCSP ENTIDADES NO CUALIFICADAS</v>
      </c>
      <c r="C2944"/>
      <c r="D2944" t="s">
        <v>122</v>
      </c>
      <c r="E2944" t="s">
        <v>5149</v>
      </c>
      <c r="F2944" s="37" t="s">
        <v>3879</v>
      </c>
      <c r="G2944" s="18" t="s">
        <v>122</v>
      </c>
      <c r="H2944" s="18" t="s">
        <v>125</v>
      </c>
      <c r="I2944" s="37" t="s">
        <v>75</v>
      </c>
      <c r="J2944" t="s">
        <v>5150</v>
      </c>
      <c r="K2944" t="s">
        <v>28</v>
      </c>
      <c r="L2944" t="s">
        <v>90</v>
      </c>
      <c r="M2944" t="s">
        <v>74</v>
      </c>
      <c r="N2944" s="37" t="s">
        <v>75</v>
      </c>
      <c r="O2944" s="37" t="s">
        <v>75</v>
      </c>
      <c r="P2944" s="37" t="s">
        <v>75</v>
      </c>
      <c r="Q2944" t="s">
        <v>5149</v>
      </c>
      <c r="R2944" t="s">
        <v>76</v>
      </c>
      <c r="S2944" s="42">
        <v>90.899999999999991</v>
      </c>
      <c r="T2944" s="37">
        <v>1</v>
      </c>
      <c r="U2944" s="83">
        <v>1</v>
      </c>
      <c r="V2944" s="45">
        <f>SUMIF(ResumenCotizacion!$C:$C,E2944,ResumenCotizacion!$P:$P)</f>
        <v>0</v>
      </c>
      <c r="W2944" s="75">
        <f>IF(H2944="USD",S2944*SolCotizacion!$J$18,S2944)</f>
        <v>375187.02299999999</v>
      </c>
      <c r="X2944" s="3">
        <f>ROUND(W2944/(1-VLOOKUP("Total porcentaje:",ResumenCotizacion!$F:$H,3,0)),2)</f>
        <v>375187.02</v>
      </c>
      <c r="Y2944" s="3">
        <f t="shared" si="144"/>
        <v>0</v>
      </c>
    </row>
    <row r="2945" spans="1:25" ht="14.25" x14ac:dyDescent="0.2">
      <c r="A2945" s="18" t="str">
        <f t="shared" si="142"/>
        <v>Catalogo principalCSP ENTIDADES NO CUALIFICADASCFQ7TTC0HHS9-0010_NCLF</v>
      </c>
      <c r="B2945" s="18" t="str">
        <f t="shared" si="143"/>
        <v>CFQ7TTC0HHS9-0010_NCLFCSP ENTIDADES NO CUALIFICADAS</v>
      </c>
      <c r="C2945"/>
      <c r="D2945" t="s">
        <v>122</v>
      </c>
      <c r="E2945" t="s">
        <v>5151</v>
      </c>
      <c r="F2945" s="37" t="s">
        <v>3879</v>
      </c>
      <c r="G2945" s="18" t="s">
        <v>122</v>
      </c>
      <c r="H2945" s="18" t="s">
        <v>125</v>
      </c>
      <c r="I2945" s="37" t="s">
        <v>75</v>
      </c>
      <c r="J2945" t="s">
        <v>5152</v>
      </c>
      <c r="K2945" t="s">
        <v>28</v>
      </c>
      <c r="L2945" t="s">
        <v>90</v>
      </c>
      <c r="M2945" t="s">
        <v>74</v>
      </c>
      <c r="N2945" s="37" t="s">
        <v>75</v>
      </c>
      <c r="O2945" s="37" t="s">
        <v>75</v>
      </c>
      <c r="P2945" s="37" t="s">
        <v>75</v>
      </c>
      <c r="Q2945" t="s">
        <v>5151</v>
      </c>
      <c r="R2945" t="s">
        <v>76</v>
      </c>
      <c r="S2945" s="42">
        <v>110.7</v>
      </c>
      <c r="T2945" s="37">
        <v>1</v>
      </c>
      <c r="U2945" s="83">
        <v>1</v>
      </c>
      <c r="V2945" s="45">
        <f>SUMIF(ResumenCotizacion!$C:$C,E2945,ResumenCotizacion!$P:$P)</f>
        <v>0</v>
      </c>
      <c r="W2945" s="75">
        <f>IF(H2945="USD",S2945*SolCotizacion!$J$18,S2945)</f>
        <v>456910.92900000006</v>
      </c>
      <c r="X2945" s="3">
        <f>ROUND(W2945/(1-VLOOKUP("Total porcentaje:",ResumenCotizacion!$F:$H,3,0)),2)</f>
        <v>456910.93</v>
      </c>
      <c r="Y2945" s="3">
        <f t="shared" si="144"/>
        <v>0</v>
      </c>
    </row>
    <row r="2946" spans="1:25" ht="14.25" x14ac:dyDescent="0.2">
      <c r="A2946" s="18" t="str">
        <f t="shared" ref="A2946:A2955" si="145">D2946&amp;F2946&amp;E2946</f>
        <v>Catalogo principalCSP ENTIDADES NO CUALIFICADASCFQ7TTC0HHS9-000Z_NCLF</v>
      </c>
      <c r="B2946" s="18" t="str">
        <f t="shared" ref="B2946:B2955" si="146">E2946&amp;F2946</f>
        <v>CFQ7TTC0HHS9-000Z_NCLFCSP ENTIDADES NO CUALIFICADAS</v>
      </c>
      <c r="C2946"/>
      <c r="D2946" t="s">
        <v>122</v>
      </c>
      <c r="E2946" t="s">
        <v>5153</v>
      </c>
      <c r="F2946" s="37" t="s">
        <v>3879</v>
      </c>
      <c r="G2946" s="18" t="s">
        <v>122</v>
      </c>
      <c r="H2946" s="18" t="s">
        <v>125</v>
      </c>
      <c r="I2946" s="37" t="s">
        <v>75</v>
      </c>
      <c r="J2946" t="s">
        <v>5154</v>
      </c>
      <c r="K2946" t="s">
        <v>28</v>
      </c>
      <c r="L2946" t="s">
        <v>90</v>
      </c>
      <c r="M2946" t="s">
        <v>74</v>
      </c>
      <c r="N2946" s="37" t="s">
        <v>75</v>
      </c>
      <c r="O2946" s="37" t="s">
        <v>75</v>
      </c>
      <c r="P2946" s="37" t="s">
        <v>75</v>
      </c>
      <c r="Q2946" t="s">
        <v>5153</v>
      </c>
      <c r="R2946" t="s">
        <v>76</v>
      </c>
      <c r="S2946" s="42">
        <v>59.4</v>
      </c>
      <c r="T2946" s="37">
        <v>1</v>
      </c>
      <c r="U2946" s="83">
        <v>1</v>
      </c>
      <c r="V2946" s="45">
        <f>SUMIF(ResumenCotizacion!$C:$C,E2946,ResumenCotizacion!$P:$P)</f>
        <v>0</v>
      </c>
      <c r="W2946" s="75">
        <f>IF(H2946="USD",S2946*SolCotizacion!$J$18,S2946)</f>
        <v>245171.71800000002</v>
      </c>
      <c r="X2946" s="3">
        <f>ROUND(W2946/(1-VLOOKUP("Total porcentaje:",ResumenCotizacion!$F:$H,3,0)),2)</f>
        <v>245171.72</v>
      </c>
      <c r="Y2946" s="3">
        <f t="shared" si="144"/>
        <v>0</v>
      </c>
    </row>
    <row r="2947" spans="1:25" ht="14.25" x14ac:dyDescent="0.2">
      <c r="A2947" s="18" t="str">
        <f t="shared" si="145"/>
        <v>Catalogo principalCSP ENTIDADES NO CUALIFICADASCFQ7TTC0HHS9-000X_NCLF</v>
      </c>
      <c r="B2947" s="18" t="str">
        <f t="shared" si="146"/>
        <v>CFQ7TTC0HHS9-000X_NCLFCSP ENTIDADES NO CUALIFICADAS</v>
      </c>
      <c r="C2947"/>
      <c r="D2947" t="s">
        <v>122</v>
      </c>
      <c r="E2947" t="s">
        <v>5155</v>
      </c>
      <c r="F2947" s="37" t="s">
        <v>3879</v>
      </c>
      <c r="G2947" s="18" t="s">
        <v>122</v>
      </c>
      <c r="H2947" s="18" t="s">
        <v>125</v>
      </c>
      <c r="I2947" s="37" t="s">
        <v>75</v>
      </c>
      <c r="J2947" t="s">
        <v>5156</v>
      </c>
      <c r="K2947" t="s">
        <v>28</v>
      </c>
      <c r="L2947" t="s">
        <v>90</v>
      </c>
      <c r="M2947" t="s">
        <v>74</v>
      </c>
      <c r="N2947" s="37" t="s">
        <v>75</v>
      </c>
      <c r="O2947" s="37" t="s">
        <v>75</v>
      </c>
      <c r="P2947" s="37" t="s">
        <v>75</v>
      </c>
      <c r="Q2947" t="s">
        <v>5155</v>
      </c>
      <c r="R2947" t="s">
        <v>76</v>
      </c>
      <c r="S2947" s="42">
        <v>142.20000000000002</v>
      </c>
      <c r="T2947" s="37">
        <v>1</v>
      </c>
      <c r="U2947" s="83">
        <v>1</v>
      </c>
      <c r="V2947" s="45">
        <f>SUMIF(ResumenCotizacion!$C:$C,E2947,ResumenCotizacion!$P:$P)</f>
        <v>0</v>
      </c>
      <c r="W2947" s="75">
        <f>IF(H2947="USD",S2947*SolCotizacion!$J$18,S2947)</f>
        <v>586926.23400000005</v>
      </c>
      <c r="X2947" s="3">
        <f>ROUND(W2947/(1-VLOOKUP("Total porcentaje:",ResumenCotizacion!$F:$H,3,0)),2)</f>
        <v>586926.23</v>
      </c>
      <c r="Y2947" s="3">
        <f t="shared" ref="Y2947:Y2955" si="147">V2947*X2947</f>
        <v>0</v>
      </c>
    </row>
    <row r="2948" spans="1:25" ht="14.25" x14ac:dyDescent="0.2">
      <c r="A2948" s="18" t="str">
        <f t="shared" si="145"/>
        <v>Catalogo principalCSP ENTIDADES NO CUALIFICADASCFQ7TTC0HHS9-000W_NCLF</v>
      </c>
      <c r="B2948" s="18" t="str">
        <f t="shared" si="146"/>
        <v>CFQ7TTC0HHS9-000W_NCLFCSP ENTIDADES NO CUALIFICADAS</v>
      </c>
      <c r="C2948"/>
      <c r="D2948" t="s">
        <v>122</v>
      </c>
      <c r="E2948" t="s">
        <v>5157</v>
      </c>
      <c r="F2948" s="37" t="s">
        <v>3879</v>
      </c>
      <c r="G2948" s="18" t="s">
        <v>122</v>
      </c>
      <c r="H2948" s="18" t="s">
        <v>125</v>
      </c>
      <c r="I2948" s="37" t="s">
        <v>75</v>
      </c>
      <c r="J2948" t="s">
        <v>5158</v>
      </c>
      <c r="K2948" t="s">
        <v>28</v>
      </c>
      <c r="L2948" t="s">
        <v>90</v>
      </c>
      <c r="M2948" t="s">
        <v>74</v>
      </c>
      <c r="N2948" s="37" t="s">
        <v>75</v>
      </c>
      <c r="O2948" s="37" t="s">
        <v>75</v>
      </c>
      <c r="P2948" s="37" t="s">
        <v>75</v>
      </c>
      <c r="Q2948" t="s">
        <v>5157</v>
      </c>
      <c r="R2948" t="s">
        <v>76</v>
      </c>
      <c r="S2948" s="42">
        <v>90.899999999999991</v>
      </c>
      <c r="T2948" s="37">
        <v>1</v>
      </c>
      <c r="U2948" s="83">
        <v>1</v>
      </c>
      <c r="V2948" s="45">
        <f>SUMIF(ResumenCotizacion!$C:$C,E2948,ResumenCotizacion!$P:$P)</f>
        <v>0</v>
      </c>
      <c r="W2948" s="75">
        <f>IF(H2948="USD",S2948*SolCotizacion!$J$18,S2948)</f>
        <v>375187.02299999999</v>
      </c>
      <c r="X2948" s="3">
        <f>ROUND(W2948/(1-VLOOKUP("Total porcentaje:",ResumenCotizacion!$F:$H,3,0)),2)</f>
        <v>375187.02</v>
      </c>
      <c r="Y2948" s="3">
        <f t="shared" si="147"/>
        <v>0</v>
      </c>
    </row>
    <row r="2949" spans="1:25" ht="14.25" x14ac:dyDescent="0.2">
      <c r="A2949" s="18" t="str">
        <f t="shared" si="145"/>
        <v>Catalogo principalCSP ENTIDADES NO CUALIFICADASCFQ7TTC0HHS9-000V_NCLF</v>
      </c>
      <c r="B2949" s="18" t="str">
        <f t="shared" si="146"/>
        <v>CFQ7TTC0HHS9-000V_NCLFCSP ENTIDADES NO CUALIFICADAS</v>
      </c>
      <c r="C2949"/>
      <c r="D2949" t="s">
        <v>122</v>
      </c>
      <c r="E2949" t="s">
        <v>5159</v>
      </c>
      <c r="F2949" s="37" t="s">
        <v>3879</v>
      </c>
      <c r="G2949" s="18" t="s">
        <v>122</v>
      </c>
      <c r="H2949" s="18" t="s">
        <v>125</v>
      </c>
      <c r="I2949" s="37" t="s">
        <v>75</v>
      </c>
      <c r="J2949" t="s">
        <v>5160</v>
      </c>
      <c r="K2949" t="s">
        <v>28</v>
      </c>
      <c r="L2949" t="s">
        <v>90</v>
      </c>
      <c r="M2949" t="s">
        <v>74</v>
      </c>
      <c r="N2949" s="37" t="s">
        <v>75</v>
      </c>
      <c r="O2949" s="37" t="s">
        <v>75</v>
      </c>
      <c r="P2949" s="37" t="s">
        <v>75</v>
      </c>
      <c r="Q2949" t="s">
        <v>5159</v>
      </c>
      <c r="R2949" t="s">
        <v>76</v>
      </c>
      <c r="S2949" s="42">
        <v>118.8</v>
      </c>
      <c r="T2949" s="37">
        <v>1</v>
      </c>
      <c r="U2949" s="83">
        <v>1</v>
      </c>
      <c r="V2949" s="45">
        <f>SUMIF(ResumenCotizacion!$C:$C,E2949,ResumenCotizacion!$P:$P)</f>
        <v>0</v>
      </c>
      <c r="W2949" s="75">
        <f>IF(H2949="USD",S2949*SolCotizacion!$J$18,S2949)</f>
        <v>490343.43600000005</v>
      </c>
      <c r="X2949" s="3">
        <f>ROUND(W2949/(1-VLOOKUP("Total porcentaje:",ResumenCotizacion!$F:$H,3,0)),2)</f>
        <v>490343.44</v>
      </c>
      <c r="Y2949" s="3">
        <f t="shared" si="147"/>
        <v>0</v>
      </c>
    </row>
    <row r="2950" spans="1:25" ht="14.25" x14ac:dyDescent="0.2">
      <c r="A2950" s="18" t="str">
        <f t="shared" si="145"/>
        <v>Catalogo principalCSP ENTIDADES NO CUALIFICADASCFQ7TTC0HHS9-000T_NCLF</v>
      </c>
      <c r="B2950" s="18" t="str">
        <f t="shared" si="146"/>
        <v>CFQ7TTC0HHS9-000T_NCLFCSP ENTIDADES NO CUALIFICADAS</v>
      </c>
      <c r="C2950"/>
      <c r="D2950" t="s">
        <v>122</v>
      </c>
      <c r="E2950" t="s">
        <v>5161</v>
      </c>
      <c r="F2950" s="37" t="s">
        <v>3879</v>
      </c>
      <c r="G2950" s="18" t="s">
        <v>122</v>
      </c>
      <c r="H2950" s="18" t="s">
        <v>125</v>
      </c>
      <c r="I2950" s="37" t="s">
        <v>75</v>
      </c>
      <c r="J2950" t="s">
        <v>5162</v>
      </c>
      <c r="K2950" t="s">
        <v>28</v>
      </c>
      <c r="L2950" t="s">
        <v>90</v>
      </c>
      <c r="M2950" t="s">
        <v>74</v>
      </c>
      <c r="N2950" s="37" t="s">
        <v>75</v>
      </c>
      <c r="O2950" s="37" t="s">
        <v>75</v>
      </c>
      <c r="P2950" s="37" t="s">
        <v>75</v>
      </c>
      <c r="Q2950" t="s">
        <v>5161</v>
      </c>
      <c r="R2950" t="s">
        <v>76</v>
      </c>
      <c r="S2950" s="42">
        <v>67.5</v>
      </c>
      <c r="T2950" s="37">
        <v>1</v>
      </c>
      <c r="U2950" s="83">
        <v>1</v>
      </c>
      <c r="V2950" s="45">
        <f>SUMIF(ResumenCotizacion!$C:$C,E2950,ResumenCotizacion!$P:$P)</f>
        <v>0</v>
      </c>
      <c r="W2950" s="75">
        <f>IF(H2950="USD",S2950*SolCotizacion!$J$18,S2950)</f>
        <v>278604.22500000003</v>
      </c>
      <c r="X2950" s="3">
        <f>ROUND(W2950/(1-VLOOKUP("Total porcentaje:",ResumenCotizacion!$F:$H,3,0)),2)</f>
        <v>278604.23</v>
      </c>
      <c r="Y2950" s="3">
        <f t="shared" si="147"/>
        <v>0</v>
      </c>
    </row>
    <row r="2951" spans="1:25" ht="14.25" x14ac:dyDescent="0.2">
      <c r="A2951" s="18" t="str">
        <f t="shared" si="145"/>
        <v>Catalogo principalCSP ENTIDADES NO CUALIFICADASCFQ7TTC0HHS9-0016_NCLF</v>
      </c>
      <c r="B2951" s="18" t="str">
        <f t="shared" si="146"/>
        <v>CFQ7TTC0HHS9-0016_NCLFCSP ENTIDADES NO CUALIFICADAS</v>
      </c>
      <c r="C2951"/>
      <c r="D2951" t="s">
        <v>122</v>
      </c>
      <c r="E2951" t="s">
        <v>5163</v>
      </c>
      <c r="F2951" s="37" t="s">
        <v>3879</v>
      </c>
      <c r="G2951" s="18" t="s">
        <v>122</v>
      </c>
      <c r="H2951" s="18" t="s">
        <v>125</v>
      </c>
      <c r="I2951" s="37" t="s">
        <v>75</v>
      </c>
      <c r="J2951" t="s">
        <v>5164</v>
      </c>
      <c r="K2951" t="s">
        <v>28</v>
      </c>
      <c r="L2951" t="s">
        <v>90</v>
      </c>
      <c r="M2951" t="s">
        <v>74</v>
      </c>
      <c r="N2951" s="37" t="s">
        <v>75</v>
      </c>
      <c r="O2951" s="37" t="s">
        <v>75</v>
      </c>
      <c r="P2951" s="37" t="s">
        <v>75</v>
      </c>
      <c r="Q2951" t="s">
        <v>5163</v>
      </c>
      <c r="R2951" t="s">
        <v>76</v>
      </c>
      <c r="S2951" s="42">
        <v>45</v>
      </c>
      <c r="T2951" s="37">
        <v>1</v>
      </c>
      <c r="U2951" s="83">
        <v>1</v>
      </c>
      <c r="V2951" s="45">
        <f>SUMIF(ResumenCotizacion!$C:$C,E2951,ResumenCotizacion!$P:$P)</f>
        <v>0</v>
      </c>
      <c r="W2951" s="75">
        <f>IF(H2951="USD",S2951*SolCotizacion!$J$18,S2951)</f>
        <v>185736.15000000002</v>
      </c>
      <c r="X2951" s="3">
        <f>ROUND(W2951/(1-VLOOKUP("Total porcentaje:",ResumenCotizacion!$F:$H,3,0)),2)</f>
        <v>185736.15</v>
      </c>
      <c r="Y2951" s="3">
        <f t="shared" si="147"/>
        <v>0</v>
      </c>
    </row>
    <row r="2952" spans="1:25" ht="14.25" x14ac:dyDescent="0.2">
      <c r="A2952" s="18" t="str">
        <f t="shared" si="145"/>
        <v>Catalogo principalCSP ENTIDADES NO CUALIFICADASCFQ7TTC0HHS9-0015_NCLF</v>
      </c>
      <c r="B2952" s="18" t="str">
        <f t="shared" si="146"/>
        <v>CFQ7TTC0HHS9-0015_NCLFCSP ENTIDADES NO CUALIFICADAS</v>
      </c>
      <c r="C2952"/>
      <c r="D2952" t="s">
        <v>122</v>
      </c>
      <c r="E2952" t="s">
        <v>5165</v>
      </c>
      <c r="F2952" s="37" t="s">
        <v>3879</v>
      </c>
      <c r="G2952" s="18" t="s">
        <v>122</v>
      </c>
      <c r="H2952" s="18" t="s">
        <v>125</v>
      </c>
      <c r="I2952" s="37" t="s">
        <v>75</v>
      </c>
      <c r="J2952" t="s">
        <v>5166</v>
      </c>
      <c r="K2952" t="s">
        <v>28</v>
      </c>
      <c r="L2952" t="s">
        <v>90</v>
      </c>
      <c r="M2952" t="s">
        <v>74</v>
      </c>
      <c r="N2952" s="37" t="s">
        <v>75</v>
      </c>
      <c r="O2952" s="37" t="s">
        <v>75</v>
      </c>
      <c r="P2952" s="37" t="s">
        <v>75</v>
      </c>
      <c r="Q2952" t="s">
        <v>5165</v>
      </c>
      <c r="R2952" t="s">
        <v>76</v>
      </c>
      <c r="S2952" s="42">
        <v>36.9</v>
      </c>
      <c r="T2952" s="37">
        <v>1</v>
      </c>
      <c r="U2952" s="83">
        <v>1</v>
      </c>
      <c r="V2952" s="45">
        <f>SUMIF(ResumenCotizacion!$C:$C,E2952,ResumenCotizacion!$P:$P)</f>
        <v>0</v>
      </c>
      <c r="W2952" s="75">
        <f>IF(H2952="USD",S2952*SolCotizacion!$J$18,S2952)</f>
        <v>152303.64300000001</v>
      </c>
      <c r="X2952" s="3">
        <f>ROUND(W2952/(1-VLOOKUP("Total porcentaje:",ResumenCotizacion!$F:$H,3,0)),2)</f>
        <v>152303.64000000001</v>
      </c>
      <c r="Y2952" s="3">
        <f t="shared" si="147"/>
        <v>0</v>
      </c>
    </row>
    <row r="2953" spans="1:25" ht="14.25" x14ac:dyDescent="0.2">
      <c r="A2953" s="18" t="str">
        <f t="shared" si="145"/>
        <v>Catalogo principalCSP ENTIDADES NO CUALIFICADASCFQ7TTC0HHS9-0014_NCLF</v>
      </c>
      <c r="B2953" s="18" t="str">
        <f t="shared" si="146"/>
        <v>CFQ7TTC0HHS9-0014_NCLFCSP ENTIDADES NO CUALIFICADAS</v>
      </c>
      <c r="C2953"/>
      <c r="D2953" t="s">
        <v>122</v>
      </c>
      <c r="E2953" t="s">
        <v>5167</v>
      </c>
      <c r="F2953" s="37" t="s">
        <v>3879</v>
      </c>
      <c r="G2953" s="18" t="s">
        <v>122</v>
      </c>
      <c r="H2953" s="18" t="s">
        <v>125</v>
      </c>
      <c r="I2953" s="37" t="s">
        <v>75</v>
      </c>
      <c r="J2953" t="s">
        <v>5168</v>
      </c>
      <c r="K2953" t="s">
        <v>28</v>
      </c>
      <c r="L2953" t="s">
        <v>90</v>
      </c>
      <c r="M2953" t="s">
        <v>74</v>
      </c>
      <c r="N2953" s="37" t="s">
        <v>75</v>
      </c>
      <c r="O2953" s="37" t="s">
        <v>75</v>
      </c>
      <c r="P2953" s="37" t="s">
        <v>75</v>
      </c>
      <c r="Q2953" t="s">
        <v>5167</v>
      </c>
      <c r="R2953" t="s">
        <v>76</v>
      </c>
      <c r="S2953" s="42">
        <v>36</v>
      </c>
      <c r="T2953" s="37">
        <v>1</v>
      </c>
      <c r="U2953" s="83">
        <v>1</v>
      </c>
      <c r="V2953" s="45">
        <f>SUMIF(ResumenCotizacion!$C:$C,E2953,ResumenCotizacion!$P:$P)</f>
        <v>0</v>
      </c>
      <c r="W2953" s="75">
        <f>IF(H2953="USD",S2953*SolCotizacion!$J$18,S2953)</f>
        <v>148588.92000000001</v>
      </c>
      <c r="X2953" s="3">
        <f>ROUND(W2953/(1-VLOOKUP("Total porcentaje:",ResumenCotizacion!$F:$H,3,0)),2)</f>
        <v>148588.92000000001</v>
      </c>
      <c r="Y2953" s="3">
        <f t="shared" si="147"/>
        <v>0</v>
      </c>
    </row>
    <row r="2954" spans="1:25" ht="14.25" x14ac:dyDescent="0.2">
      <c r="A2954" s="18" t="str">
        <f t="shared" si="145"/>
        <v>Catalogo principalCSP ENTIDADES NO CUALIFICADASCFQ7TTC0HHS9-0013_NCLF</v>
      </c>
      <c r="B2954" s="18" t="str">
        <f t="shared" si="146"/>
        <v>CFQ7TTC0HHS9-0013_NCLFCSP ENTIDADES NO CUALIFICADAS</v>
      </c>
      <c r="C2954"/>
      <c r="D2954" t="s">
        <v>122</v>
      </c>
      <c r="E2954" t="s">
        <v>5169</v>
      </c>
      <c r="F2954" s="37" t="s">
        <v>3879</v>
      </c>
      <c r="G2954" s="18" t="s">
        <v>122</v>
      </c>
      <c r="H2954" s="18" t="s">
        <v>125</v>
      </c>
      <c r="I2954" s="37" t="s">
        <v>75</v>
      </c>
      <c r="J2954" t="s">
        <v>5170</v>
      </c>
      <c r="K2954" t="s">
        <v>28</v>
      </c>
      <c r="L2954" t="s">
        <v>90</v>
      </c>
      <c r="M2954" t="s">
        <v>74</v>
      </c>
      <c r="N2954" s="37" t="s">
        <v>75</v>
      </c>
      <c r="O2954" s="37" t="s">
        <v>75</v>
      </c>
      <c r="P2954" s="37" t="s">
        <v>75</v>
      </c>
      <c r="Q2954" t="s">
        <v>5169</v>
      </c>
      <c r="R2954" t="s">
        <v>76</v>
      </c>
      <c r="S2954" s="42">
        <v>27.900000000000002</v>
      </c>
      <c r="T2954" s="37">
        <v>1</v>
      </c>
      <c r="U2954" s="83">
        <v>1</v>
      </c>
      <c r="V2954" s="45">
        <f>SUMIF(ResumenCotizacion!$C:$C,E2954,ResumenCotizacion!$P:$P)</f>
        <v>0</v>
      </c>
      <c r="W2954" s="75">
        <f>IF(H2954="USD",S2954*SolCotizacion!$J$18,S2954)</f>
        <v>115156.41300000002</v>
      </c>
      <c r="X2954" s="3">
        <f>ROUND(W2954/(1-VLOOKUP("Total porcentaje:",ResumenCotizacion!$F:$H,3,0)),2)</f>
        <v>115156.41</v>
      </c>
      <c r="Y2954" s="3">
        <f t="shared" si="147"/>
        <v>0</v>
      </c>
    </row>
    <row r="2955" spans="1:25" ht="14.25" x14ac:dyDescent="0.2">
      <c r="A2955" s="18" t="str">
        <f t="shared" si="145"/>
        <v>Catalogo principalCSP ENTIDADES NO CUALIFICADASCFQ7TTC0HHS9-0012_NCLF</v>
      </c>
      <c r="B2955" s="18" t="str">
        <f t="shared" si="146"/>
        <v>CFQ7TTC0HHS9-0012_NCLFCSP ENTIDADES NO CUALIFICADAS</v>
      </c>
      <c r="C2955"/>
      <c r="D2955" t="s">
        <v>122</v>
      </c>
      <c r="E2955" t="s">
        <v>5171</v>
      </c>
      <c r="F2955" s="37" t="s">
        <v>3879</v>
      </c>
      <c r="G2955" s="18" t="s">
        <v>122</v>
      </c>
      <c r="H2955" s="18" t="s">
        <v>125</v>
      </c>
      <c r="I2955" s="37" t="s">
        <v>75</v>
      </c>
      <c r="J2955" t="s">
        <v>5172</v>
      </c>
      <c r="K2955" t="s">
        <v>28</v>
      </c>
      <c r="L2955" t="s">
        <v>90</v>
      </c>
      <c r="M2955" t="s">
        <v>74</v>
      </c>
      <c r="N2955" s="37" t="s">
        <v>75</v>
      </c>
      <c r="O2955" s="37" t="s">
        <v>75</v>
      </c>
      <c r="P2955" s="37" t="s">
        <v>75</v>
      </c>
      <c r="Q2955" t="s">
        <v>5171</v>
      </c>
      <c r="R2955" t="s">
        <v>76</v>
      </c>
      <c r="S2955" s="42">
        <v>25.2</v>
      </c>
      <c r="T2955" s="37">
        <v>1</v>
      </c>
      <c r="U2955" s="83">
        <v>1</v>
      </c>
      <c r="V2955" s="45">
        <f>SUMIF(ResumenCotizacion!$C:$C,E2955,ResumenCotizacion!$P:$P)</f>
        <v>0</v>
      </c>
      <c r="W2955" s="75">
        <f>IF(H2955="USD",S2955*SolCotizacion!$J$18,S2955)</f>
        <v>104012.24400000001</v>
      </c>
      <c r="X2955" s="3">
        <f>ROUND(W2955/(1-VLOOKUP("Total porcentaje:",ResumenCotizacion!$F:$H,3,0)),2)</f>
        <v>104012.24</v>
      </c>
      <c r="Y2955" s="3">
        <f t="shared" si="147"/>
        <v>0</v>
      </c>
    </row>
    <row r="2956" spans="1:25" ht="14.25" x14ac:dyDescent="0.2">
      <c r="A2956" s="18"/>
      <c r="B2956" s="18"/>
      <c r="C2956"/>
      <c r="D2956"/>
      <c r="E2956"/>
      <c r="F2956" s="37"/>
      <c r="G2956" s="18"/>
      <c r="H2956" s="18"/>
      <c r="I2956" s="37"/>
      <c r="J2956"/>
      <c r="K2956"/>
      <c r="L2956"/>
      <c r="M2956"/>
      <c r="N2956" s="37"/>
      <c r="O2956" s="37"/>
      <c r="P2956" s="37"/>
      <c r="Q2956"/>
      <c r="R2956"/>
      <c r="S2956" s="42"/>
      <c r="T2956" s="37"/>
      <c r="U2956" s="83"/>
      <c r="V2956" s="45"/>
      <c r="W2956" s="75"/>
    </row>
    <row r="2957" spans="1:25" ht="14.25" x14ac:dyDescent="0.2">
      <c r="A2957" s="18"/>
      <c r="B2957" s="18"/>
      <c r="C2957"/>
      <c r="D2957"/>
      <c r="E2957"/>
      <c r="F2957" s="37"/>
      <c r="G2957" s="18"/>
      <c r="H2957" s="18"/>
      <c r="I2957" s="37"/>
      <c r="J2957"/>
      <c r="K2957"/>
      <c r="L2957"/>
      <c r="M2957"/>
      <c r="N2957" s="37"/>
      <c r="O2957" s="37"/>
      <c r="P2957" s="37"/>
      <c r="Q2957"/>
      <c r="R2957"/>
      <c r="S2957" s="42"/>
      <c r="T2957" s="37"/>
      <c r="U2957" s="83"/>
      <c r="V2957" s="45"/>
      <c r="W2957" s="75"/>
    </row>
    <row r="2958" spans="1:25" ht="14.25" x14ac:dyDescent="0.2">
      <c r="A2958" s="18"/>
      <c r="B2958" s="18"/>
      <c r="C2958"/>
      <c r="D2958"/>
      <c r="E2958"/>
      <c r="F2958" s="37"/>
      <c r="G2958" s="18"/>
      <c r="H2958" s="18"/>
      <c r="I2958" s="37"/>
      <c r="J2958"/>
      <c r="K2958"/>
      <c r="L2958"/>
      <c r="M2958"/>
      <c r="N2958" s="37"/>
      <c r="O2958" s="37"/>
      <c r="P2958" s="37"/>
      <c r="Q2958"/>
      <c r="R2958"/>
      <c r="S2958" s="42"/>
      <c r="T2958" s="37"/>
      <c r="U2958" s="83"/>
      <c r="V2958" s="45"/>
      <c r="W2958" s="75"/>
    </row>
    <row r="2959" spans="1:25" ht="14.25" x14ac:dyDescent="0.2">
      <c r="A2959" s="18"/>
      <c r="B2959" s="18"/>
      <c r="C2959"/>
      <c r="D2959"/>
      <c r="E2959"/>
      <c r="F2959" s="37"/>
      <c r="G2959" s="18"/>
      <c r="H2959" s="18"/>
      <c r="I2959" s="37"/>
      <c r="J2959"/>
      <c r="K2959"/>
      <c r="L2959"/>
      <c r="M2959"/>
      <c r="N2959" s="37"/>
      <c r="O2959" s="37"/>
      <c r="P2959" s="37"/>
      <c r="Q2959"/>
      <c r="R2959"/>
      <c r="S2959" s="42"/>
      <c r="T2959" s="37"/>
      <c r="U2959" s="83"/>
      <c r="V2959" s="45"/>
      <c r="W2959" s="75"/>
    </row>
    <row r="2960" spans="1:25" ht="14.25" x14ac:dyDescent="0.2">
      <c r="A2960" s="18"/>
      <c r="B2960" s="18"/>
      <c r="C2960"/>
      <c r="D2960"/>
      <c r="E2960"/>
      <c r="F2960" s="37"/>
      <c r="G2960" s="18"/>
      <c r="H2960" s="18"/>
      <c r="I2960" s="37"/>
      <c r="J2960"/>
      <c r="K2960"/>
      <c r="L2960"/>
      <c r="M2960"/>
      <c r="N2960" s="37"/>
      <c r="O2960" s="37"/>
      <c r="P2960" s="37"/>
      <c r="Q2960"/>
      <c r="R2960"/>
      <c r="S2960" s="42"/>
      <c r="T2960" s="37"/>
      <c r="U2960" s="83"/>
      <c r="V2960" s="45"/>
      <c r="W2960" s="75"/>
    </row>
    <row r="2961" spans="1:23" ht="14.25" x14ac:dyDescent="0.2">
      <c r="A2961" s="18"/>
      <c r="B2961" s="18"/>
      <c r="C2961"/>
      <c r="D2961"/>
      <c r="E2961"/>
      <c r="F2961" s="37"/>
      <c r="G2961" s="18"/>
      <c r="H2961" s="18"/>
      <c r="I2961" s="37"/>
      <c r="J2961"/>
      <c r="K2961"/>
      <c r="L2961"/>
      <c r="M2961"/>
      <c r="N2961" s="37"/>
      <c r="O2961" s="37"/>
      <c r="P2961" s="37"/>
      <c r="Q2961"/>
      <c r="R2961"/>
      <c r="S2961" s="42"/>
      <c r="T2961" s="37"/>
      <c r="U2961" s="83"/>
      <c r="V2961" s="45"/>
      <c r="W2961" s="75"/>
    </row>
    <row r="2962" spans="1:23" ht="14.25" x14ac:dyDescent="0.2">
      <c r="A2962" s="18"/>
      <c r="B2962" s="18"/>
      <c r="C2962"/>
      <c r="D2962"/>
      <c r="E2962"/>
      <c r="F2962" s="37"/>
      <c r="G2962" s="18"/>
      <c r="H2962" s="18"/>
      <c r="I2962" s="37"/>
      <c r="J2962"/>
      <c r="K2962"/>
      <c r="L2962"/>
      <c r="M2962"/>
      <c r="N2962" s="37"/>
      <c r="O2962" s="37"/>
      <c r="P2962" s="37"/>
      <c r="Q2962"/>
      <c r="R2962"/>
      <c r="S2962" s="42"/>
      <c r="T2962" s="37"/>
      <c r="U2962" s="83"/>
      <c r="V2962" s="45"/>
      <c r="W2962" s="75"/>
    </row>
    <row r="2963" spans="1:23" ht="14.25" x14ac:dyDescent="0.2">
      <c r="A2963" s="18"/>
      <c r="B2963" s="18"/>
      <c r="C2963"/>
      <c r="D2963"/>
      <c r="E2963"/>
      <c r="F2963" s="37"/>
      <c r="G2963" s="18"/>
      <c r="H2963" s="18"/>
      <c r="I2963" s="37"/>
      <c r="J2963"/>
      <c r="K2963"/>
      <c r="L2963"/>
      <c r="M2963"/>
      <c r="N2963" s="37"/>
      <c r="O2963" s="37"/>
      <c r="P2963" s="37"/>
      <c r="Q2963"/>
      <c r="R2963"/>
      <c r="S2963" s="42"/>
      <c r="T2963" s="37"/>
      <c r="U2963" s="83"/>
      <c r="V2963" s="45"/>
      <c r="W2963" s="75"/>
    </row>
    <row r="2964" spans="1:23" ht="14.25" x14ac:dyDescent="0.2">
      <c r="A2964" s="18"/>
      <c r="B2964" s="18"/>
      <c r="C2964"/>
      <c r="D2964"/>
      <c r="E2964"/>
      <c r="F2964" s="37"/>
      <c r="G2964" s="18"/>
      <c r="H2964" s="18"/>
      <c r="I2964" s="37"/>
      <c r="J2964"/>
      <c r="K2964"/>
      <c r="L2964"/>
      <c r="M2964"/>
      <c r="N2964" s="37"/>
      <c r="O2964" s="37"/>
      <c r="P2964" s="37"/>
      <c r="Q2964"/>
      <c r="R2964"/>
      <c r="S2964" s="42"/>
      <c r="T2964" s="37"/>
      <c r="U2964" s="83"/>
      <c r="V2964" s="45"/>
      <c r="W2964" s="75"/>
    </row>
    <row r="2965" spans="1:23" ht="14.25" x14ac:dyDescent="0.2">
      <c r="A2965" s="18"/>
      <c r="B2965" s="18"/>
      <c r="C2965"/>
      <c r="D2965"/>
      <c r="E2965"/>
      <c r="F2965" s="37"/>
      <c r="G2965" s="18"/>
      <c r="H2965" s="18"/>
      <c r="I2965" s="37"/>
      <c r="J2965"/>
      <c r="K2965"/>
      <c r="L2965"/>
      <c r="M2965"/>
      <c r="N2965" s="37"/>
      <c r="O2965" s="37"/>
      <c r="P2965" s="37"/>
      <c r="Q2965"/>
      <c r="R2965"/>
      <c r="S2965" s="42"/>
      <c r="T2965" s="37"/>
      <c r="U2965" s="83"/>
      <c r="V2965" s="45"/>
      <c r="W2965" s="75"/>
    </row>
    <row r="2966" spans="1:23" ht="14.25" x14ac:dyDescent="0.2">
      <c r="A2966" s="18"/>
      <c r="B2966" s="18"/>
      <c r="C2966"/>
      <c r="D2966"/>
      <c r="E2966"/>
      <c r="F2966" s="37"/>
      <c r="G2966" s="18"/>
      <c r="H2966" s="18"/>
      <c r="I2966" s="37"/>
      <c r="J2966"/>
      <c r="K2966"/>
      <c r="L2966"/>
      <c r="M2966"/>
      <c r="N2966" s="37"/>
      <c r="O2966" s="37"/>
      <c r="P2966" s="37"/>
      <c r="Q2966"/>
      <c r="R2966"/>
      <c r="S2966" s="42"/>
      <c r="T2966" s="37"/>
      <c r="U2966" s="83"/>
      <c r="V2966" s="45"/>
      <c r="W2966" s="75"/>
    </row>
    <row r="2967" spans="1:23" ht="14.25" x14ac:dyDescent="0.2">
      <c r="A2967" s="18"/>
      <c r="B2967" s="18"/>
      <c r="C2967"/>
      <c r="D2967"/>
      <c r="E2967"/>
      <c r="F2967" s="37"/>
      <c r="G2967" s="18"/>
      <c r="H2967" s="18"/>
      <c r="I2967" s="37"/>
      <c r="J2967"/>
      <c r="K2967"/>
      <c r="L2967"/>
      <c r="M2967"/>
      <c r="N2967" s="37"/>
      <c r="O2967" s="37"/>
      <c r="P2967" s="37"/>
      <c r="Q2967"/>
      <c r="R2967"/>
      <c r="S2967" s="42"/>
      <c r="T2967" s="37"/>
      <c r="U2967" s="83"/>
      <c r="V2967" s="45"/>
      <c r="W2967" s="75"/>
    </row>
    <row r="2968" spans="1:23" ht="14.25" x14ac:dyDescent="0.2">
      <c r="A2968" s="18"/>
      <c r="B2968" s="18"/>
      <c r="C2968"/>
      <c r="D2968"/>
      <c r="E2968"/>
      <c r="F2968" s="37"/>
      <c r="G2968" s="18"/>
      <c r="H2968" s="18"/>
      <c r="I2968" s="37"/>
      <c r="J2968"/>
      <c r="K2968"/>
      <c r="L2968"/>
      <c r="M2968"/>
      <c r="N2968" s="37"/>
      <c r="O2968" s="37"/>
      <c r="P2968" s="37"/>
      <c r="Q2968"/>
      <c r="R2968"/>
      <c r="S2968" s="42"/>
      <c r="T2968" s="37"/>
      <c r="U2968" s="83"/>
      <c r="V2968" s="45"/>
      <c r="W2968" s="75"/>
    </row>
    <row r="2969" spans="1:23" ht="14.25" x14ac:dyDescent="0.2">
      <c r="A2969" s="18"/>
      <c r="B2969" s="18"/>
      <c r="C2969"/>
      <c r="D2969"/>
      <c r="E2969"/>
      <c r="F2969" s="37"/>
      <c r="G2969" s="18"/>
      <c r="H2969" s="18"/>
      <c r="I2969" s="37"/>
      <c r="J2969"/>
      <c r="K2969"/>
      <c r="L2969"/>
      <c r="M2969"/>
      <c r="N2969" s="37"/>
      <c r="O2969" s="37"/>
      <c r="P2969" s="37"/>
      <c r="Q2969"/>
      <c r="R2969"/>
      <c r="S2969" s="42"/>
      <c r="T2969" s="37"/>
      <c r="U2969" s="83"/>
      <c r="V2969" s="45"/>
      <c r="W2969" s="75"/>
    </row>
    <row r="2970" spans="1:23" ht="14.25" x14ac:dyDescent="0.2">
      <c r="A2970" s="18"/>
      <c r="B2970" s="18"/>
      <c r="C2970"/>
      <c r="D2970"/>
      <c r="E2970"/>
      <c r="F2970" s="37"/>
      <c r="G2970" s="18"/>
      <c r="H2970" s="18"/>
      <c r="I2970" s="37"/>
      <c r="J2970"/>
      <c r="K2970"/>
      <c r="L2970"/>
      <c r="M2970"/>
      <c r="N2970" s="37"/>
      <c r="O2970" s="37"/>
      <c r="P2970" s="37"/>
      <c r="Q2970"/>
      <c r="R2970"/>
      <c r="S2970" s="42"/>
      <c r="T2970" s="37"/>
      <c r="U2970" s="83"/>
      <c r="V2970" s="45"/>
      <c r="W2970" s="75"/>
    </row>
    <row r="2971" spans="1:23" ht="14.25" x14ac:dyDescent="0.2">
      <c r="A2971" s="18"/>
      <c r="B2971" s="18"/>
      <c r="C2971"/>
      <c r="D2971"/>
      <c r="E2971"/>
      <c r="F2971" s="37"/>
      <c r="G2971" s="18"/>
      <c r="H2971" s="18"/>
      <c r="I2971" s="37"/>
      <c r="J2971"/>
      <c r="K2971"/>
      <c r="L2971"/>
      <c r="M2971"/>
      <c r="N2971" s="37"/>
      <c r="O2971" s="37"/>
      <c r="P2971" s="37"/>
      <c r="Q2971"/>
      <c r="R2971"/>
      <c r="S2971" s="42"/>
      <c r="T2971" s="37"/>
      <c r="U2971" s="83"/>
      <c r="V2971" s="45"/>
      <c r="W2971" s="75"/>
    </row>
    <row r="2972" spans="1:23" ht="14.25" x14ac:dyDescent="0.2">
      <c r="A2972" s="18"/>
      <c r="B2972" s="18"/>
      <c r="C2972"/>
      <c r="D2972"/>
      <c r="E2972"/>
      <c r="F2972" s="37"/>
      <c r="G2972" s="18"/>
      <c r="H2972" s="18"/>
      <c r="I2972" s="37"/>
      <c r="J2972"/>
      <c r="K2972"/>
      <c r="L2972"/>
      <c r="M2972"/>
      <c r="N2972" s="37"/>
      <c r="O2972" s="37"/>
      <c r="P2972" s="37"/>
      <c r="Q2972"/>
      <c r="R2972"/>
      <c r="S2972" s="42"/>
      <c r="T2972" s="37"/>
      <c r="U2972" s="83"/>
      <c r="V2972" s="45"/>
      <c r="W2972" s="75"/>
    </row>
    <row r="2973" spans="1:23" ht="14.25" x14ac:dyDescent="0.2">
      <c r="A2973" s="18"/>
      <c r="B2973" s="18"/>
      <c r="C2973"/>
      <c r="D2973"/>
      <c r="E2973"/>
      <c r="F2973" s="37"/>
      <c r="G2973" s="18"/>
      <c r="H2973" s="18"/>
      <c r="I2973" s="37"/>
      <c r="J2973"/>
      <c r="K2973"/>
      <c r="L2973"/>
      <c r="M2973"/>
      <c r="N2973" s="37"/>
      <c r="O2973" s="37"/>
      <c r="P2973" s="37"/>
      <c r="Q2973"/>
      <c r="R2973"/>
      <c r="S2973" s="42"/>
      <c r="T2973" s="37"/>
      <c r="U2973" s="83"/>
      <c r="V2973" s="45"/>
      <c r="W2973" s="75"/>
    </row>
    <row r="2974" spans="1:23" ht="14.25" x14ac:dyDescent="0.2">
      <c r="A2974" s="18"/>
      <c r="B2974" s="18"/>
      <c r="C2974"/>
      <c r="D2974"/>
      <c r="E2974"/>
      <c r="F2974" s="37"/>
      <c r="G2974" s="18"/>
      <c r="H2974" s="18"/>
      <c r="I2974" s="37"/>
      <c r="J2974"/>
      <c r="K2974"/>
      <c r="L2974"/>
      <c r="M2974"/>
      <c r="N2974" s="37"/>
      <c r="O2974" s="37"/>
      <c r="P2974" s="37"/>
      <c r="Q2974"/>
      <c r="R2974"/>
      <c r="S2974" s="42"/>
      <c r="T2974" s="37"/>
      <c r="U2974" s="83"/>
      <c r="V2974" s="45"/>
      <c r="W2974" s="75"/>
    </row>
    <row r="2975" spans="1:23" ht="14.25" x14ac:dyDescent="0.2">
      <c r="A2975" s="18"/>
      <c r="B2975" s="18"/>
      <c r="C2975"/>
      <c r="D2975"/>
      <c r="E2975"/>
      <c r="F2975" s="37"/>
      <c r="G2975" s="18"/>
      <c r="H2975" s="18"/>
      <c r="I2975" s="37"/>
      <c r="J2975"/>
      <c r="K2975"/>
      <c r="L2975"/>
      <c r="M2975"/>
      <c r="N2975" s="37"/>
      <c r="O2975" s="37"/>
      <c r="P2975" s="37"/>
      <c r="Q2975"/>
      <c r="R2975"/>
      <c r="S2975" s="42"/>
      <c r="T2975" s="37"/>
      <c r="U2975" s="83"/>
      <c r="V2975" s="45"/>
      <c r="W2975" s="75"/>
    </row>
    <row r="2976" spans="1:23" ht="14.25" x14ac:dyDescent="0.2">
      <c r="A2976" s="18"/>
      <c r="B2976" s="18"/>
      <c r="C2976"/>
      <c r="D2976"/>
      <c r="E2976"/>
      <c r="F2976" s="37"/>
      <c r="G2976" s="18"/>
      <c r="H2976" s="18"/>
      <c r="I2976" s="37"/>
      <c r="J2976"/>
      <c r="K2976"/>
      <c r="L2976"/>
      <c r="M2976"/>
      <c r="N2976" s="37"/>
      <c r="O2976" s="37"/>
      <c r="P2976" s="37"/>
      <c r="Q2976"/>
      <c r="R2976"/>
      <c r="S2976" s="42"/>
      <c r="T2976" s="37"/>
      <c r="U2976" s="83"/>
      <c r="V2976" s="45"/>
      <c r="W2976" s="75"/>
    </row>
    <row r="2977" spans="1:23" ht="14.25" x14ac:dyDescent="0.2">
      <c r="A2977" s="18"/>
      <c r="B2977" s="18"/>
      <c r="C2977"/>
      <c r="D2977"/>
      <c r="E2977"/>
      <c r="F2977" s="37"/>
      <c r="G2977" s="18"/>
      <c r="H2977" s="18"/>
      <c r="I2977" s="37"/>
      <c r="J2977"/>
      <c r="K2977"/>
      <c r="L2977"/>
      <c r="M2977"/>
      <c r="N2977" s="37"/>
      <c r="O2977" s="37"/>
      <c r="P2977" s="37"/>
      <c r="Q2977"/>
      <c r="R2977"/>
      <c r="S2977" s="42"/>
      <c r="T2977" s="37"/>
      <c r="U2977" s="83"/>
      <c r="V2977" s="45"/>
      <c r="W2977" s="75"/>
    </row>
    <row r="2978" spans="1:23" ht="14.25" x14ac:dyDescent="0.2">
      <c r="A2978" s="18"/>
      <c r="B2978" s="18"/>
      <c r="C2978"/>
      <c r="D2978"/>
      <c r="E2978"/>
      <c r="F2978" s="37"/>
      <c r="G2978" s="18"/>
      <c r="H2978" s="18"/>
      <c r="I2978" s="37"/>
      <c r="J2978"/>
      <c r="K2978"/>
      <c r="L2978"/>
      <c r="M2978"/>
      <c r="N2978" s="37"/>
      <c r="O2978" s="37"/>
      <c r="P2978" s="37"/>
      <c r="Q2978"/>
      <c r="R2978"/>
      <c r="S2978" s="42"/>
      <c r="T2978" s="37"/>
      <c r="U2978" s="83"/>
      <c r="V2978" s="45"/>
      <c r="W2978" s="75"/>
    </row>
    <row r="2979" spans="1:23" ht="14.25" x14ac:dyDescent="0.2">
      <c r="A2979" s="18"/>
      <c r="B2979" s="18"/>
      <c r="C2979"/>
      <c r="D2979"/>
      <c r="E2979"/>
      <c r="F2979" s="37"/>
      <c r="G2979" s="18"/>
      <c r="H2979" s="18"/>
      <c r="I2979" s="37"/>
      <c r="J2979"/>
      <c r="K2979"/>
      <c r="L2979"/>
      <c r="M2979"/>
      <c r="N2979" s="37"/>
      <c r="O2979" s="37"/>
      <c r="P2979" s="37"/>
      <c r="Q2979"/>
      <c r="R2979"/>
      <c r="S2979" s="42"/>
      <c r="T2979" s="37"/>
      <c r="U2979" s="83"/>
      <c r="V2979" s="45"/>
      <c r="W2979" s="75"/>
    </row>
    <row r="2980" spans="1:23" ht="14.25" x14ac:dyDescent="0.2">
      <c r="A2980" s="18"/>
      <c r="B2980" s="18"/>
      <c r="C2980"/>
      <c r="D2980"/>
      <c r="E2980"/>
      <c r="F2980" s="37"/>
      <c r="G2980" s="18"/>
      <c r="H2980" s="18"/>
      <c r="I2980" s="37"/>
      <c r="J2980"/>
      <c r="K2980"/>
      <c r="L2980"/>
      <c r="M2980"/>
      <c r="N2980" s="37"/>
      <c r="O2980" s="37"/>
      <c r="P2980" s="37"/>
      <c r="Q2980"/>
      <c r="R2980"/>
      <c r="S2980" s="42"/>
      <c r="T2980" s="37"/>
      <c r="U2980" s="83"/>
      <c r="V2980" s="45"/>
      <c r="W2980" s="75"/>
    </row>
    <row r="2981" spans="1:23" ht="14.25" x14ac:dyDescent="0.2">
      <c r="A2981" s="18"/>
      <c r="B2981" s="18"/>
      <c r="C2981"/>
      <c r="D2981"/>
      <c r="E2981"/>
      <c r="F2981" s="37"/>
      <c r="G2981" s="18"/>
      <c r="H2981" s="18"/>
      <c r="I2981" s="37"/>
      <c r="J2981"/>
      <c r="K2981"/>
      <c r="L2981"/>
      <c r="M2981"/>
      <c r="N2981" s="37"/>
      <c r="O2981" s="37"/>
      <c r="P2981" s="37"/>
      <c r="Q2981"/>
      <c r="R2981"/>
      <c r="S2981" s="42"/>
      <c r="T2981" s="37"/>
      <c r="U2981" s="83"/>
      <c r="V2981" s="45"/>
      <c r="W2981" s="75"/>
    </row>
    <row r="2982" spans="1:23" ht="14.25" x14ac:dyDescent="0.2">
      <c r="A2982" s="18"/>
      <c r="B2982" s="18"/>
      <c r="C2982"/>
      <c r="D2982"/>
      <c r="E2982"/>
      <c r="F2982" s="37"/>
      <c r="G2982" s="18"/>
      <c r="H2982" s="18"/>
      <c r="I2982" s="37"/>
      <c r="J2982"/>
      <c r="K2982"/>
      <c r="L2982"/>
      <c r="M2982"/>
      <c r="N2982" s="37"/>
      <c r="O2982" s="37"/>
      <c r="P2982" s="37"/>
      <c r="Q2982"/>
      <c r="R2982"/>
      <c r="S2982" s="42"/>
      <c r="T2982" s="37"/>
      <c r="U2982" s="83"/>
      <c r="V2982" s="45"/>
      <c r="W2982" s="75"/>
    </row>
    <row r="2983" spans="1:23" ht="14.25" x14ac:dyDescent="0.2">
      <c r="A2983" s="18"/>
      <c r="B2983" s="18"/>
      <c r="C2983"/>
      <c r="D2983"/>
      <c r="E2983"/>
      <c r="F2983" s="37"/>
      <c r="G2983" s="18"/>
      <c r="H2983" s="18"/>
      <c r="I2983" s="37"/>
      <c r="J2983"/>
      <c r="K2983"/>
      <c r="L2983"/>
      <c r="M2983"/>
      <c r="N2983" s="37"/>
      <c r="O2983" s="37"/>
      <c r="P2983" s="37"/>
      <c r="Q2983"/>
      <c r="R2983"/>
      <c r="S2983" s="42"/>
      <c r="T2983" s="37"/>
      <c r="U2983" s="83"/>
      <c r="V2983" s="45"/>
      <c r="W2983" s="75"/>
    </row>
    <row r="2984" spans="1:23" ht="14.25" x14ac:dyDescent="0.2">
      <c r="A2984" s="18"/>
      <c r="B2984" s="18"/>
      <c r="C2984"/>
      <c r="D2984"/>
      <c r="E2984"/>
      <c r="F2984" s="37"/>
      <c r="G2984" s="18"/>
      <c r="H2984" s="18"/>
      <c r="I2984" s="37"/>
      <c r="J2984"/>
      <c r="K2984"/>
      <c r="L2984"/>
      <c r="M2984"/>
      <c r="N2984" s="37"/>
      <c r="O2984" s="37"/>
      <c r="P2984" s="37"/>
      <c r="Q2984"/>
      <c r="R2984"/>
      <c r="S2984" s="42"/>
      <c r="T2984" s="37"/>
      <c r="U2984" s="83"/>
      <c r="V2984" s="45"/>
      <c r="W2984" s="75"/>
    </row>
    <row r="2985" spans="1:23" ht="14.25" x14ac:dyDescent="0.2">
      <c r="A2985" s="18"/>
      <c r="B2985" s="18"/>
      <c r="C2985"/>
      <c r="D2985"/>
      <c r="E2985"/>
      <c r="F2985" s="37"/>
      <c r="G2985" s="18"/>
      <c r="H2985" s="18"/>
      <c r="I2985" s="37"/>
      <c r="J2985"/>
      <c r="K2985"/>
      <c r="L2985"/>
      <c r="M2985"/>
      <c r="N2985" s="37"/>
      <c r="O2985" s="37"/>
      <c r="P2985" s="37"/>
      <c r="Q2985"/>
      <c r="R2985"/>
      <c r="S2985" s="42"/>
      <c r="T2985" s="37"/>
      <c r="U2985" s="83"/>
      <c r="V2985" s="45"/>
      <c r="W2985" s="75"/>
    </row>
    <row r="2986" spans="1:23" ht="14.25" x14ac:dyDescent="0.2">
      <c r="A2986" s="18"/>
      <c r="B2986" s="18"/>
      <c r="C2986"/>
      <c r="D2986"/>
      <c r="E2986"/>
      <c r="F2986" s="37"/>
      <c r="G2986" s="18"/>
      <c r="H2986" s="18"/>
      <c r="I2986" s="37"/>
      <c r="J2986"/>
      <c r="K2986"/>
      <c r="L2986"/>
      <c r="M2986"/>
      <c r="N2986" s="37"/>
      <c r="O2986" s="37"/>
      <c r="P2986" s="37"/>
      <c r="Q2986"/>
      <c r="R2986"/>
      <c r="S2986" s="42"/>
      <c r="T2986" s="37"/>
      <c r="U2986" s="83"/>
      <c r="V2986" s="45"/>
      <c r="W2986" s="75"/>
    </row>
    <row r="2987" spans="1:23" ht="14.25" x14ac:dyDescent="0.2">
      <c r="A2987" s="18"/>
      <c r="B2987" s="18"/>
      <c r="C2987"/>
      <c r="D2987"/>
      <c r="E2987"/>
      <c r="F2987" s="37"/>
      <c r="G2987" s="18"/>
      <c r="H2987" s="18"/>
      <c r="I2987" s="37"/>
      <c r="J2987"/>
      <c r="K2987"/>
      <c r="L2987"/>
      <c r="M2987"/>
      <c r="N2987" s="37"/>
      <c r="O2987" s="37"/>
      <c r="P2987" s="37"/>
      <c r="Q2987"/>
      <c r="R2987"/>
      <c r="S2987" s="42"/>
      <c r="T2987" s="37"/>
      <c r="U2987" s="83"/>
      <c r="V2987" s="45"/>
      <c r="W2987" s="75"/>
    </row>
    <row r="2988" spans="1:23" ht="14.25" x14ac:dyDescent="0.2">
      <c r="A2988" s="18"/>
      <c r="B2988" s="18"/>
      <c r="C2988"/>
      <c r="D2988"/>
      <c r="E2988"/>
      <c r="F2988" s="37"/>
      <c r="G2988" s="18"/>
      <c r="H2988" s="18"/>
      <c r="I2988" s="37"/>
      <c r="J2988"/>
      <c r="K2988"/>
      <c r="L2988"/>
      <c r="M2988"/>
      <c r="N2988" s="37"/>
      <c r="O2988" s="37"/>
      <c r="P2988" s="37"/>
      <c r="Q2988"/>
      <c r="R2988"/>
      <c r="S2988" s="42"/>
      <c r="T2988" s="37"/>
      <c r="U2988" s="83"/>
      <c r="V2988" s="45"/>
      <c r="W2988" s="75"/>
    </row>
    <row r="2989" spans="1:23" ht="14.25" x14ac:dyDescent="0.2">
      <c r="A2989" s="18"/>
      <c r="B2989" s="18"/>
      <c r="C2989"/>
      <c r="D2989"/>
      <c r="E2989"/>
      <c r="F2989" s="37"/>
      <c r="G2989" s="18"/>
      <c r="H2989" s="18"/>
      <c r="I2989" s="37"/>
      <c r="J2989"/>
      <c r="K2989"/>
      <c r="L2989"/>
      <c r="M2989"/>
      <c r="N2989" s="37"/>
      <c r="O2989" s="37"/>
      <c r="P2989" s="37"/>
      <c r="Q2989"/>
      <c r="R2989"/>
      <c r="S2989" s="42"/>
      <c r="T2989" s="37"/>
      <c r="U2989" s="83"/>
      <c r="V2989" s="45"/>
      <c r="W2989" s="75"/>
    </row>
    <row r="2990" spans="1:23" ht="14.25" x14ac:dyDescent="0.2">
      <c r="A2990" s="18"/>
      <c r="B2990" s="18"/>
      <c r="C2990"/>
      <c r="D2990"/>
      <c r="E2990"/>
      <c r="F2990" s="37"/>
      <c r="G2990" s="18"/>
      <c r="H2990" s="18"/>
      <c r="I2990" s="37"/>
      <c r="J2990"/>
      <c r="K2990"/>
      <c r="L2990"/>
      <c r="M2990"/>
      <c r="N2990" s="37"/>
      <c r="O2990" s="37"/>
      <c r="P2990" s="37"/>
      <c r="Q2990"/>
      <c r="R2990"/>
      <c r="S2990" s="42"/>
      <c r="T2990" s="37"/>
      <c r="U2990" s="83"/>
      <c r="V2990" s="45"/>
      <c r="W2990" s="75"/>
    </row>
    <row r="2991" spans="1:23" ht="14.25" x14ac:dyDescent="0.2">
      <c r="A2991" s="18"/>
      <c r="B2991" s="18"/>
      <c r="C2991"/>
      <c r="D2991"/>
      <c r="E2991"/>
      <c r="F2991" s="37"/>
      <c r="G2991" s="18"/>
      <c r="H2991" s="18"/>
      <c r="I2991" s="37"/>
      <c r="J2991"/>
      <c r="K2991"/>
      <c r="L2991"/>
      <c r="M2991"/>
      <c r="N2991" s="37"/>
      <c r="O2991" s="37"/>
      <c r="P2991" s="37"/>
      <c r="Q2991"/>
      <c r="R2991"/>
      <c r="S2991" s="42"/>
      <c r="T2991" s="37"/>
      <c r="U2991" s="83"/>
      <c r="V2991" s="45"/>
      <c r="W2991" s="75"/>
    </row>
    <row r="2992" spans="1:23" ht="14.25" x14ac:dyDescent="0.2">
      <c r="A2992" s="18"/>
      <c r="B2992" s="18"/>
      <c r="C2992"/>
      <c r="D2992"/>
      <c r="E2992"/>
      <c r="F2992" s="37"/>
      <c r="G2992" s="18"/>
      <c r="H2992" s="18"/>
      <c r="I2992" s="37"/>
      <c r="J2992"/>
      <c r="K2992"/>
      <c r="L2992"/>
      <c r="M2992"/>
      <c r="N2992" s="37"/>
      <c r="O2992" s="37"/>
      <c r="P2992" s="37"/>
      <c r="Q2992"/>
      <c r="R2992"/>
      <c r="S2992" s="42"/>
      <c r="T2992" s="37"/>
      <c r="U2992" s="83"/>
      <c r="V2992" s="45"/>
      <c r="W2992" s="75"/>
    </row>
    <row r="2993" spans="1:23" ht="14.25" x14ac:dyDescent="0.2">
      <c r="A2993" s="18"/>
      <c r="B2993" s="18"/>
      <c r="C2993"/>
      <c r="D2993"/>
      <c r="E2993"/>
      <c r="F2993" s="37"/>
      <c r="G2993" s="18"/>
      <c r="H2993" s="18"/>
      <c r="I2993" s="37"/>
      <c r="J2993"/>
      <c r="K2993"/>
      <c r="L2993"/>
      <c r="M2993"/>
      <c r="N2993" s="37"/>
      <c r="O2993" s="37"/>
      <c r="P2993" s="37"/>
      <c r="Q2993"/>
      <c r="R2993"/>
      <c r="S2993" s="42"/>
      <c r="T2993" s="37"/>
      <c r="U2993" s="83"/>
      <c r="V2993" s="45"/>
      <c r="W2993" s="75"/>
    </row>
    <row r="2994" spans="1:23" ht="14.25" x14ac:dyDescent="0.2">
      <c r="A2994" s="18"/>
      <c r="B2994" s="18"/>
      <c r="C2994"/>
      <c r="D2994"/>
      <c r="E2994"/>
      <c r="F2994" s="37"/>
      <c r="G2994" s="18"/>
      <c r="H2994" s="18"/>
      <c r="I2994" s="37"/>
      <c r="J2994"/>
      <c r="K2994"/>
      <c r="L2994"/>
      <c r="M2994"/>
      <c r="N2994" s="37"/>
      <c r="O2994" s="37"/>
      <c r="P2994" s="37"/>
      <c r="Q2994"/>
      <c r="R2994"/>
      <c r="S2994" s="42"/>
      <c r="T2994" s="37"/>
      <c r="U2994" s="83"/>
      <c r="V2994" s="45"/>
      <c r="W2994" s="75"/>
    </row>
    <row r="2995" spans="1:23" ht="14.25" x14ac:dyDescent="0.2">
      <c r="A2995" s="18"/>
      <c r="B2995" s="18"/>
      <c r="C2995"/>
      <c r="D2995"/>
      <c r="E2995"/>
      <c r="F2995" s="37"/>
      <c r="G2995" s="18"/>
      <c r="H2995" s="18"/>
      <c r="I2995" s="37"/>
      <c r="J2995"/>
      <c r="K2995"/>
      <c r="L2995"/>
      <c r="M2995"/>
      <c r="N2995" s="37"/>
      <c r="O2995" s="37"/>
      <c r="P2995" s="37"/>
      <c r="Q2995"/>
      <c r="R2995"/>
      <c r="S2995" s="42"/>
      <c r="T2995" s="37"/>
      <c r="U2995" s="83"/>
      <c r="V2995" s="45"/>
      <c r="W2995" s="75"/>
    </row>
    <row r="2996" spans="1:23" ht="14.25" x14ac:dyDescent="0.2">
      <c r="A2996" s="18"/>
      <c r="B2996" s="18"/>
      <c r="C2996"/>
      <c r="D2996"/>
      <c r="E2996"/>
      <c r="F2996" s="37"/>
      <c r="G2996" s="18"/>
      <c r="H2996" s="18"/>
      <c r="I2996" s="37"/>
      <c r="J2996"/>
      <c r="K2996"/>
      <c r="L2996"/>
      <c r="M2996"/>
      <c r="N2996" s="37"/>
      <c r="O2996" s="37"/>
      <c r="P2996" s="37"/>
      <c r="Q2996"/>
      <c r="R2996"/>
      <c r="S2996" s="42"/>
      <c r="T2996" s="37"/>
      <c r="U2996" s="83"/>
      <c r="V2996" s="45"/>
      <c r="W2996" s="75"/>
    </row>
    <row r="2997" spans="1:23" ht="14.25" x14ac:dyDescent="0.2">
      <c r="A2997" s="18"/>
      <c r="B2997" s="18"/>
      <c r="C2997"/>
      <c r="D2997"/>
      <c r="E2997"/>
      <c r="F2997" s="37"/>
      <c r="G2997" s="18"/>
      <c r="H2997" s="18"/>
      <c r="I2997" s="37"/>
      <c r="J2997"/>
      <c r="K2997"/>
      <c r="L2997"/>
      <c r="M2997"/>
      <c r="N2997" s="37"/>
      <c r="O2997" s="37"/>
      <c r="P2997" s="37"/>
      <c r="Q2997"/>
      <c r="R2997"/>
      <c r="S2997" s="42"/>
      <c r="T2997" s="37"/>
      <c r="U2997" s="83"/>
      <c r="V2997" s="45"/>
      <c r="W2997" s="75"/>
    </row>
    <row r="2998" spans="1:23" ht="14.25" x14ac:dyDescent="0.2">
      <c r="A2998" s="18"/>
      <c r="B2998" s="18"/>
      <c r="C2998"/>
      <c r="D2998"/>
      <c r="E2998"/>
      <c r="F2998" s="37"/>
      <c r="G2998" s="18"/>
      <c r="H2998" s="18"/>
      <c r="I2998" s="37"/>
      <c r="J2998"/>
      <c r="K2998"/>
      <c r="L2998"/>
      <c r="M2998"/>
      <c r="N2998" s="37"/>
      <c r="O2998" s="37"/>
      <c r="P2998" s="37"/>
      <c r="Q2998"/>
      <c r="R2998"/>
      <c r="S2998" s="42"/>
      <c r="T2998" s="37"/>
      <c r="U2998" s="83"/>
      <c r="V2998" s="45"/>
      <c r="W2998" s="75"/>
    </row>
    <row r="2999" spans="1:23" ht="14.25" x14ac:dyDescent="0.2">
      <c r="A2999" s="18"/>
      <c r="B2999" s="18"/>
      <c r="C2999"/>
      <c r="D2999"/>
      <c r="E2999"/>
      <c r="F2999" s="37"/>
      <c r="G2999" s="18"/>
      <c r="H2999" s="18"/>
      <c r="I2999" s="37"/>
      <c r="J2999"/>
      <c r="K2999"/>
      <c r="L2999"/>
      <c r="M2999"/>
      <c r="N2999" s="37"/>
      <c r="O2999" s="37"/>
      <c r="P2999" s="37"/>
      <c r="Q2999"/>
      <c r="R2999"/>
      <c r="S2999" s="42"/>
      <c r="T2999" s="37"/>
      <c r="U2999" s="83"/>
      <c r="V2999" s="45"/>
      <c r="W2999" s="75"/>
    </row>
    <row r="3000" spans="1:23" ht="14.25" x14ac:dyDescent="0.2">
      <c r="A3000" s="18"/>
      <c r="B3000" s="18"/>
      <c r="C3000"/>
      <c r="D3000"/>
      <c r="E3000"/>
      <c r="F3000" s="37"/>
      <c r="G3000" s="18"/>
      <c r="H3000" s="18"/>
      <c r="I3000" s="37"/>
      <c r="J3000"/>
      <c r="K3000"/>
      <c r="L3000"/>
      <c r="M3000"/>
      <c r="N3000" s="37"/>
      <c r="O3000" s="37"/>
      <c r="P3000" s="37"/>
      <c r="Q3000"/>
      <c r="R3000"/>
      <c r="S3000" s="42"/>
      <c r="T3000" s="37"/>
      <c r="U3000" s="83"/>
      <c r="V3000" s="45"/>
      <c r="W3000" s="75"/>
    </row>
    <row r="3001" spans="1:23" ht="14.25" x14ac:dyDescent="0.2">
      <c r="A3001" s="18"/>
      <c r="B3001" s="18"/>
      <c r="C3001"/>
      <c r="D3001"/>
      <c r="E3001"/>
      <c r="F3001" s="37"/>
      <c r="G3001" s="18"/>
      <c r="H3001" s="18"/>
      <c r="I3001" s="37"/>
      <c r="J3001"/>
      <c r="K3001"/>
      <c r="L3001"/>
      <c r="M3001"/>
      <c r="N3001" s="37"/>
      <c r="O3001" s="37"/>
      <c r="P3001" s="37"/>
      <c r="Q3001"/>
      <c r="R3001"/>
      <c r="S3001" s="42"/>
      <c r="T3001" s="37"/>
      <c r="U3001" s="83"/>
      <c r="V3001" s="45"/>
      <c r="W3001" s="75"/>
    </row>
    <row r="3002" spans="1:23" ht="14.25" x14ac:dyDescent="0.2">
      <c r="A3002" s="18"/>
      <c r="B3002" s="18"/>
      <c r="C3002"/>
      <c r="D3002"/>
      <c r="E3002"/>
      <c r="F3002" s="37"/>
      <c r="G3002" s="18"/>
      <c r="H3002" s="18"/>
      <c r="I3002" s="37"/>
      <c r="J3002"/>
      <c r="K3002"/>
      <c r="L3002"/>
      <c r="M3002"/>
      <c r="N3002" s="37"/>
      <c r="O3002" s="37"/>
      <c r="P3002" s="37"/>
      <c r="Q3002"/>
      <c r="R3002"/>
      <c r="S3002" s="42"/>
      <c r="T3002" s="37"/>
      <c r="U3002" s="83"/>
      <c r="V3002" s="45"/>
      <c r="W3002" s="75"/>
    </row>
    <row r="3003" spans="1:23" ht="14.25" x14ac:dyDescent="0.2">
      <c r="A3003" s="18"/>
      <c r="B3003" s="18"/>
      <c r="C3003"/>
      <c r="D3003"/>
      <c r="E3003"/>
      <c r="F3003" s="37"/>
      <c r="G3003" s="18"/>
      <c r="H3003" s="18"/>
      <c r="I3003" s="37"/>
      <c r="J3003"/>
      <c r="K3003"/>
      <c r="L3003"/>
      <c r="M3003"/>
      <c r="N3003" s="37"/>
      <c r="O3003" s="37"/>
      <c r="P3003" s="37"/>
      <c r="Q3003"/>
      <c r="R3003"/>
      <c r="S3003" s="42"/>
      <c r="T3003" s="37"/>
      <c r="U3003" s="83"/>
      <c r="V3003" s="45"/>
      <c r="W3003" s="75"/>
    </row>
    <row r="3004" spans="1:23" ht="14.25" x14ac:dyDescent="0.2">
      <c r="A3004" s="18"/>
      <c r="B3004" s="18"/>
      <c r="C3004"/>
      <c r="D3004"/>
      <c r="E3004"/>
      <c r="F3004" s="37"/>
      <c r="G3004" s="18"/>
      <c r="H3004" s="18"/>
      <c r="I3004" s="37"/>
      <c r="J3004"/>
      <c r="K3004"/>
      <c r="L3004"/>
      <c r="M3004"/>
      <c r="N3004" s="37"/>
      <c r="O3004" s="37"/>
      <c r="P3004" s="37"/>
      <c r="Q3004"/>
      <c r="R3004"/>
      <c r="S3004" s="42"/>
      <c r="T3004" s="37"/>
      <c r="U3004" s="83"/>
      <c r="V3004" s="45"/>
      <c r="W3004" s="75"/>
    </row>
    <row r="3005" spans="1:23" ht="14.25" x14ac:dyDescent="0.2">
      <c r="A3005" s="18"/>
      <c r="B3005" s="18"/>
      <c r="C3005"/>
      <c r="D3005"/>
      <c r="E3005"/>
      <c r="F3005" s="37"/>
      <c r="G3005" s="18"/>
      <c r="H3005" s="18"/>
      <c r="I3005" s="37"/>
      <c r="J3005"/>
      <c r="K3005"/>
      <c r="L3005"/>
      <c r="M3005"/>
      <c r="N3005" s="37"/>
      <c r="O3005" s="37"/>
      <c r="P3005" s="37"/>
      <c r="Q3005"/>
      <c r="R3005"/>
      <c r="S3005" s="42"/>
      <c r="T3005" s="37"/>
      <c r="U3005" s="83"/>
      <c r="V3005" s="45"/>
      <c r="W3005" s="75"/>
    </row>
    <row r="3006" spans="1:23" ht="14.25" x14ac:dyDescent="0.2">
      <c r="A3006" s="18"/>
      <c r="B3006" s="18"/>
      <c r="C3006"/>
      <c r="D3006"/>
      <c r="E3006"/>
      <c r="F3006" s="37"/>
      <c r="G3006" s="18"/>
      <c r="H3006" s="18"/>
      <c r="I3006" s="37"/>
      <c r="J3006"/>
      <c r="K3006"/>
      <c r="L3006"/>
      <c r="M3006"/>
      <c r="N3006" s="37"/>
      <c r="O3006" s="37"/>
      <c r="P3006" s="37"/>
      <c r="Q3006"/>
      <c r="R3006"/>
      <c r="S3006" s="42"/>
      <c r="T3006" s="37"/>
      <c r="U3006" s="83"/>
      <c r="V3006" s="45"/>
      <c r="W3006" s="75"/>
    </row>
    <row r="3007" spans="1:23" ht="14.25" x14ac:dyDescent="0.2">
      <c r="A3007" s="18"/>
      <c r="B3007" s="18"/>
      <c r="C3007"/>
      <c r="D3007"/>
      <c r="E3007"/>
      <c r="F3007" s="37"/>
      <c r="G3007" s="18"/>
      <c r="H3007" s="18"/>
      <c r="I3007" s="37"/>
      <c r="J3007"/>
      <c r="K3007"/>
      <c r="L3007"/>
      <c r="M3007"/>
      <c r="N3007" s="37"/>
      <c r="O3007" s="37"/>
      <c r="P3007" s="37"/>
      <c r="Q3007"/>
      <c r="R3007"/>
      <c r="S3007" s="42"/>
      <c r="T3007" s="37"/>
      <c r="U3007" s="83"/>
      <c r="V3007" s="45"/>
      <c r="W3007" s="75"/>
    </row>
    <row r="3008" spans="1:23" ht="14.25" x14ac:dyDescent="0.2">
      <c r="A3008" s="18"/>
      <c r="B3008" s="18"/>
      <c r="C3008"/>
      <c r="D3008"/>
      <c r="E3008"/>
      <c r="F3008" s="37"/>
      <c r="G3008" s="18"/>
      <c r="H3008" s="18"/>
      <c r="I3008" s="37"/>
      <c r="J3008"/>
      <c r="K3008"/>
      <c r="L3008"/>
      <c r="M3008"/>
      <c r="N3008" s="37"/>
      <c r="O3008" s="37"/>
      <c r="P3008" s="37"/>
      <c r="Q3008"/>
      <c r="R3008"/>
      <c r="S3008" s="42"/>
      <c r="T3008" s="37"/>
      <c r="U3008" s="83"/>
      <c r="V3008" s="45"/>
      <c r="W3008" s="75"/>
    </row>
    <row r="3009" spans="1:23" ht="14.25" x14ac:dyDescent="0.2">
      <c r="A3009" s="18"/>
      <c r="B3009" s="18"/>
      <c r="C3009"/>
      <c r="D3009"/>
      <c r="E3009"/>
      <c r="F3009" s="37"/>
      <c r="G3009" s="18"/>
      <c r="H3009" s="18"/>
      <c r="I3009" s="37"/>
      <c r="J3009"/>
      <c r="K3009"/>
      <c r="L3009"/>
      <c r="M3009"/>
      <c r="N3009" s="37"/>
      <c r="O3009" s="37"/>
      <c r="P3009" s="37"/>
      <c r="Q3009"/>
      <c r="R3009"/>
      <c r="S3009" s="42"/>
      <c r="T3009" s="37"/>
      <c r="U3009" s="83"/>
      <c r="V3009" s="45"/>
      <c r="W3009" s="75"/>
    </row>
    <row r="3010" spans="1:23" ht="14.25" x14ac:dyDescent="0.2">
      <c r="A3010" s="18"/>
      <c r="B3010" s="18"/>
      <c r="C3010"/>
      <c r="D3010"/>
      <c r="E3010"/>
      <c r="F3010" s="37"/>
      <c r="G3010" s="18"/>
      <c r="H3010" s="18"/>
      <c r="I3010" s="37"/>
      <c r="J3010"/>
      <c r="K3010"/>
      <c r="L3010"/>
      <c r="M3010"/>
      <c r="N3010" s="37"/>
      <c r="O3010" s="37"/>
      <c r="P3010" s="37"/>
      <c r="Q3010"/>
      <c r="R3010"/>
      <c r="S3010" s="42"/>
      <c r="T3010" s="37"/>
      <c r="U3010" s="83"/>
      <c r="V3010" s="45"/>
      <c r="W3010" s="75"/>
    </row>
    <row r="3011" spans="1:23" ht="14.25" x14ac:dyDescent="0.2">
      <c r="A3011" s="18"/>
      <c r="B3011" s="18"/>
      <c r="C3011"/>
      <c r="D3011"/>
      <c r="E3011"/>
      <c r="F3011" s="37"/>
      <c r="G3011" s="18"/>
      <c r="H3011" s="18"/>
      <c r="I3011" s="37"/>
      <c r="J3011"/>
      <c r="K3011"/>
      <c r="L3011"/>
      <c r="M3011"/>
      <c r="N3011" s="37"/>
      <c r="O3011" s="37"/>
      <c r="P3011" s="37"/>
      <c r="Q3011"/>
      <c r="R3011"/>
      <c r="S3011" s="42"/>
      <c r="T3011" s="37"/>
      <c r="U3011" s="83"/>
      <c r="V3011" s="45"/>
      <c r="W3011" s="75"/>
    </row>
    <row r="3012" spans="1:23" ht="14.25" x14ac:dyDescent="0.2">
      <c r="A3012" s="18"/>
      <c r="B3012" s="18"/>
      <c r="C3012"/>
      <c r="D3012"/>
      <c r="E3012"/>
      <c r="F3012" s="37"/>
      <c r="G3012" s="18"/>
      <c r="H3012" s="18"/>
      <c r="I3012" s="37"/>
      <c r="J3012"/>
      <c r="K3012"/>
      <c r="L3012"/>
      <c r="M3012"/>
      <c r="N3012" s="37"/>
      <c r="O3012" s="37"/>
      <c r="P3012" s="37"/>
      <c r="Q3012"/>
      <c r="R3012"/>
      <c r="S3012" s="42"/>
      <c r="T3012" s="37"/>
      <c r="U3012" s="83"/>
      <c r="V3012" s="45"/>
      <c r="W3012" s="75"/>
    </row>
    <row r="3013" spans="1:23" ht="14.25" x14ac:dyDescent="0.2">
      <c r="A3013" s="18"/>
      <c r="B3013" s="18"/>
      <c r="C3013"/>
      <c r="D3013"/>
      <c r="E3013"/>
      <c r="F3013" s="37"/>
      <c r="G3013" s="18"/>
      <c r="H3013" s="18"/>
      <c r="I3013" s="37"/>
      <c r="J3013"/>
      <c r="K3013"/>
      <c r="L3013"/>
      <c r="M3013"/>
      <c r="N3013" s="37"/>
      <c r="O3013" s="37"/>
      <c r="P3013" s="37"/>
      <c r="Q3013"/>
      <c r="R3013"/>
      <c r="S3013" s="42"/>
      <c r="T3013" s="37"/>
      <c r="U3013" s="83"/>
      <c r="V3013" s="45"/>
      <c r="W3013" s="75"/>
    </row>
    <row r="3014" spans="1:23" ht="14.25" x14ac:dyDescent="0.2">
      <c r="A3014" s="18"/>
      <c r="B3014" s="18"/>
      <c r="C3014"/>
      <c r="D3014"/>
      <c r="E3014"/>
      <c r="F3014" s="37"/>
      <c r="G3014" s="18"/>
      <c r="H3014" s="18"/>
      <c r="I3014" s="37"/>
      <c r="J3014"/>
      <c r="K3014"/>
      <c r="L3014"/>
      <c r="M3014"/>
      <c r="N3014" s="37"/>
      <c r="O3014" s="37"/>
      <c r="P3014" s="37"/>
      <c r="Q3014"/>
      <c r="R3014"/>
      <c r="S3014" s="42"/>
      <c r="T3014" s="37"/>
      <c r="U3014" s="83"/>
      <c r="V3014" s="45"/>
      <c r="W3014" s="75"/>
    </row>
    <row r="3015" spans="1:23" ht="14.25" x14ac:dyDescent="0.2">
      <c r="A3015" s="18"/>
      <c r="B3015" s="18"/>
      <c r="C3015"/>
      <c r="D3015"/>
      <c r="E3015"/>
      <c r="F3015" s="37"/>
      <c r="G3015" s="18"/>
      <c r="H3015" s="18"/>
      <c r="I3015" s="37"/>
      <c r="J3015"/>
      <c r="K3015"/>
      <c r="L3015"/>
      <c r="M3015"/>
      <c r="N3015" s="37"/>
      <c r="O3015" s="37"/>
      <c r="P3015" s="37"/>
      <c r="Q3015"/>
      <c r="R3015"/>
      <c r="S3015" s="42"/>
      <c r="T3015" s="37"/>
      <c r="U3015" s="83"/>
      <c r="V3015" s="45"/>
      <c r="W3015" s="75"/>
    </row>
    <row r="3016" spans="1:23" ht="14.25" x14ac:dyDescent="0.2">
      <c r="A3016" s="18"/>
      <c r="B3016" s="18"/>
      <c r="C3016"/>
      <c r="D3016"/>
      <c r="E3016"/>
      <c r="F3016" s="37"/>
      <c r="G3016" s="18"/>
      <c r="H3016" s="18"/>
      <c r="I3016" s="37"/>
      <c r="J3016"/>
      <c r="K3016"/>
      <c r="L3016"/>
      <c r="M3016"/>
      <c r="N3016" s="37"/>
      <c r="O3016" s="37"/>
      <c r="P3016" s="37"/>
      <c r="Q3016"/>
      <c r="R3016"/>
      <c r="S3016" s="42"/>
      <c r="T3016" s="37"/>
      <c r="U3016" s="83"/>
      <c r="V3016" s="45"/>
      <c r="W3016" s="75"/>
    </row>
    <row r="3017" spans="1:23" ht="14.25" x14ac:dyDescent="0.2">
      <c r="A3017" s="18"/>
      <c r="B3017" s="18"/>
      <c r="C3017"/>
      <c r="D3017"/>
      <c r="E3017"/>
      <c r="F3017" s="37"/>
      <c r="G3017" s="18"/>
      <c r="H3017" s="18"/>
      <c r="I3017" s="37"/>
      <c r="J3017"/>
      <c r="K3017"/>
      <c r="L3017"/>
      <c r="M3017"/>
      <c r="N3017" s="37"/>
      <c r="O3017" s="37"/>
      <c r="P3017" s="37"/>
      <c r="Q3017"/>
      <c r="R3017"/>
      <c r="S3017" s="42"/>
      <c r="T3017" s="37"/>
      <c r="U3017" s="83"/>
      <c r="V3017" s="45"/>
      <c r="W3017" s="75"/>
    </row>
    <row r="3018" spans="1:23" ht="14.25" x14ac:dyDescent="0.2">
      <c r="A3018" s="18"/>
      <c r="B3018" s="18"/>
      <c r="C3018"/>
      <c r="D3018"/>
      <c r="E3018"/>
      <c r="F3018" s="37"/>
      <c r="G3018" s="18"/>
      <c r="H3018" s="18"/>
      <c r="I3018" s="37"/>
      <c r="J3018"/>
      <c r="K3018"/>
      <c r="L3018"/>
      <c r="M3018"/>
      <c r="N3018" s="37"/>
      <c r="O3018" s="37"/>
      <c r="P3018" s="37"/>
      <c r="Q3018"/>
      <c r="R3018"/>
      <c r="S3018" s="42"/>
      <c r="T3018" s="37"/>
      <c r="U3018" s="83"/>
      <c r="V3018" s="45"/>
      <c r="W3018" s="75"/>
    </row>
    <row r="3019" spans="1:23" ht="14.25" x14ac:dyDescent="0.2">
      <c r="A3019" s="18"/>
      <c r="B3019" s="18"/>
      <c r="C3019"/>
      <c r="D3019"/>
      <c r="E3019"/>
      <c r="F3019" s="37"/>
      <c r="G3019" s="18"/>
      <c r="H3019" s="18"/>
      <c r="I3019" s="37"/>
      <c r="J3019"/>
      <c r="K3019"/>
      <c r="L3019"/>
      <c r="M3019"/>
      <c r="N3019" s="37"/>
      <c r="O3019" s="37"/>
      <c r="P3019" s="37"/>
      <c r="Q3019"/>
      <c r="R3019"/>
      <c r="S3019" s="42"/>
      <c r="T3019" s="37"/>
      <c r="U3019" s="83"/>
      <c r="V3019" s="45"/>
      <c r="W3019" s="75"/>
    </row>
    <row r="3020" spans="1:23" ht="14.25" x14ac:dyDescent="0.2">
      <c r="A3020" s="18"/>
      <c r="B3020" s="18"/>
      <c r="C3020"/>
      <c r="D3020"/>
      <c r="E3020"/>
      <c r="F3020" s="37"/>
      <c r="G3020" s="18"/>
      <c r="H3020" s="18"/>
      <c r="I3020" s="37"/>
      <c r="J3020"/>
      <c r="K3020"/>
      <c r="L3020"/>
      <c r="M3020"/>
      <c r="N3020" s="37"/>
      <c r="O3020" s="37"/>
      <c r="P3020" s="37"/>
      <c r="Q3020"/>
      <c r="R3020"/>
      <c r="S3020" s="42"/>
      <c r="T3020" s="37"/>
      <c r="U3020" s="83"/>
      <c r="V3020" s="45"/>
      <c r="W3020" s="75"/>
    </row>
    <row r="3021" spans="1:23" ht="14.25" x14ac:dyDescent="0.2">
      <c r="A3021" s="18"/>
      <c r="B3021" s="18"/>
      <c r="C3021"/>
      <c r="D3021"/>
      <c r="E3021"/>
      <c r="F3021" s="37"/>
      <c r="G3021" s="18"/>
      <c r="H3021" s="18"/>
      <c r="I3021" s="37"/>
      <c r="J3021"/>
      <c r="K3021"/>
      <c r="L3021"/>
      <c r="M3021"/>
      <c r="N3021" s="37"/>
      <c r="O3021" s="37"/>
      <c r="P3021" s="37"/>
      <c r="Q3021"/>
      <c r="R3021"/>
      <c r="S3021" s="42"/>
      <c r="T3021" s="37"/>
      <c r="U3021" s="83"/>
      <c r="V3021" s="45"/>
      <c r="W3021" s="75"/>
    </row>
    <row r="3022" spans="1:23" ht="14.25" x14ac:dyDescent="0.2">
      <c r="A3022" s="18"/>
      <c r="B3022" s="18"/>
      <c r="C3022"/>
      <c r="D3022"/>
      <c r="E3022"/>
      <c r="F3022" s="37"/>
      <c r="G3022" s="18"/>
      <c r="H3022" s="18"/>
      <c r="I3022" s="37"/>
      <c r="J3022"/>
      <c r="K3022"/>
      <c r="L3022"/>
      <c r="M3022"/>
      <c r="N3022" s="37"/>
      <c r="O3022" s="37"/>
      <c r="P3022" s="37"/>
      <c r="Q3022"/>
      <c r="R3022"/>
      <c r="S3022" s="42"/>
      <c r="T3022" s="37"/>
      <c r="U3022" s="83"/>
      <c r="V3022" s="45"/>
      <c r="W3022" s="75"/>
    </row>
    <row r="3023" spans="1:23" ht="14.25" x14ac:dyDescent="0.2">
      <c r="A3023" s="18"/>
      <c r="B3023" s="18"/>
      <c r="C3023"/>
      <c r="D3023"/>
      <c r="E3023"/>
      <c r="F3023" s="37"/>
      <c r="G3023" s="18"/>
      <c r="H3023" s="18"/>
      <c r="I3023" s="37"/>
      <c r="J3023"/>
      <c r="K3023"/>
      <c r="L3023"/>
      <c r="M3023"/>
      <c r="N3023" s="37"/>
      <c r="O3023" s="37"/>
      <c r="P3023" s="37"/>
      <c r="Q3023"/>
      <c r="R3023"/>
      <c r="S3023" s="42"/>
      <c r="T3023" s="37"/>
      <c r="U3023" s="83"/>
      <c r="V3023" s="45"/>
      <c r="W3023" s="75"/>
    </row>
    <row r="3024" spans="1:23" ht="14.25" x14ac:dyDescent="0.2">
      <c r="A3024" s="18"/>
      <c r="B3024" s="18"/>
      <c r="C3024"/>
      <c r="D3024"/>
      <c r="E3024"/>
      <c r="F3024" s="37"/>
      <c r="G3024" s="18"/>
      <c r="H3024" s="18"/>
      <c r="I3024" s="37"/>
      <c r="J3024"/>
      <c r="K3024"/>
      <c r="L3024"/>
      <c r="M3024"/>
      <c r="N3024" s="37"/>
      <c r="O3024" s="37"/>
      <c r="P3024" s="37"/>
      <c r="Q3024"/>
      <c r="R3024"/>
      <c r="S3024" s="42"/>
      <c r="T3024" s="37"/>
      <c r="U3024" s="83"/>
      <c r="V3024" s="45"/>
      <c r="W3024" s="75"/>
    </row>
    <row r="3025" spans="1:23" ht="14.25" x14ac:dyDescent="0.2">
      <c r="A3025" s="18"/>
      <c r="B3025" s="18"/>
      <c r="C3025"/>
      <c r="D3025"/>
      <c r="E3025"/>
      <c r="F3025" s="37"/>
      <c r="G3025" s="18"/>
      <c r="H3025" s="18"/>
      <c r="I3025" s="37"/>
      <c r="J3025"/>
      <c r="K3025"/>
      <c r="L3025"/>
      <c r="M3025"/>
      <c r="N3025" s="37"/>
      <c r="O3025" s="37"/>
      <c r="P3025" s="37"/>
      <c r="Q3025"/>
      <c r="R3025"/>
      <c r="S3025" s="42"/>
      <c r="T3025" s="37"/>
      <c r="U3025" s="83"/>
      <c r="V3025" s="45"/>
      <c r="W3025" s="75"/>
    </row>
    <row r="3026" spans="1:23" ht="14.25" x14ac:dyDescent="0.2">
      <c r="A3026" s="18"/>
      <c r="B3026" s="18"/>
      <c r="C3026"/>
      <c r="D3026"/>
      <c r="E3026"/>
      <c r="F3026" s="37"/>
      <c r="G3026" s="18"/>
      <c r="H3026" s="18"/>
      <c r="I3026" s="37"/>
      <c r="J3026"/>
      <c r="K3026"/>
      <c r="L3026"/>
      <c r="M3026"/>
      <c r="N3026" s="37"/>
      <c r="O3026" s="37"/>
      <c r="P3026" s="37"/>
      <c r="Q3026"/>
      <c r="R3026"/>
      <c r="S3026" s="42"/>
      <c r="T3026" s="37"/>
      <c r="U3026" s="83"/>
      <c r="V3026" s="45"/>
      <c r="W3026" s="75"/>
    </row>
    <row r="3027" spans="1:23" ht="14.25" x14ac:dyDescent="0.2">
      <c r="A3027" s="18"/>
      <c r="B3027" s="18"/>
      <c r="C3027"/>
      <c r="D3027"/>
      <c r="E3027"/>
      <c r="F3027" s="37"/>
      <c r="G3027" s="18"/>
      <c r="H3027" s="18"/>
      <c r="I3027" s="37"/>
      <c r="J3027"/>
      <c r="K3027"/>
      <c r="L3027"/>
      <c r="M3027"/>
      <c r="N3027" s="37"/>
      <c r="O3027" s="37"/>
      <c r="P3027" s="37"/>
      <c r="Q3027"/>
      <c r="R3027"/>
      <c r="S3027" s="42"/>
      <c r="T3027" s="37"/>
      <c r="U3027" s="83"/>
      <c r="V3027" s="45"/>
      <c r="W3027" s="75"/>
    </row>
    <row r="3028" spans="1:23" ht="14.25" x14ac:dyDescent="0.2">
      <c r="A3028" s="18"/>
      <c r="B3028" s="18"/>
      <c r="C3028"/>
      <c r="D3028"/>
      <c r="E3028"/>
      <c r="F3028" s="37"/>
      <c r="G3028" s="18"/>
      <c r="H3028" s="18"/>
      <c r="I3028" s="37"/>
      <c r="J3028"/>
      <c r="K3028"/>
      <c r="L3028"/>
      <c r="M3028"/>
      <c r="N3028" s="37"/>
      <c r="O3028" s="37"/>
      <c r="P3028" s="37"/>
      <c r="Q3028"/>
      <c r="R3028"/>
      <c r="S3028" s="42"/>
      <c r="T3028" s="37"/>
      <c r="U3028" s="83"/>
      <c r="V3028" s="45"/>
      <c r="W3028" s="75"/>
    </row>
    <row r="3029" spans="1:23" ht="14.25" x14ac:dyDescent="0.2">
      <c r="A3029" s="18"/>
      <c r="B3029" s="18"/>
      <c r="C3029"/>
      <c r="D3029"/>
      <c r="E3029"/>
      <c r="F3029" s="37"/>
      <c r="G3029" s="18"/>
      <c r="H3029" s="18"/>
      <c r="I3029" s="37"/>
      <c r="J3029"/>
      <c r="K3029"/>
      <c r="L3029"/>
      <c r="M3029"/>
      <c r="N3029" s="37"/>
      <c r="O3029" s="37"/>
      <c r="P3029" s="37"/>
      <c r="Q3029"/>
      <c r="R3029"/>
      <c r="S3029" s="42"/>
      <c r="T3029" s="37"/>
      <c r="U3029" s="83"/>
      <c r="V3029" s="45"/>
      <c r="W3029" s="75"/>
    </row>
    <row r="3030" spans="1:23" ht="14.25" x14ac:dyDescent="0.2">
      <c r="A3030" s="18"/>
      <c r="B3030" s="18"/>
      <c r="C3030"/>
      <c r="D3030"/>
      <c r="E3030"/>
      <c r="F3030" s="37"/>
      <c r="G3030" s="18"/>
      <c r="H3030" s="18"/>
      <c r="I3030" s="37"/>
      <c r="J3030"/>
      <c r="K3030"/>
      <c r="L3030"/>
      <c r="M3030"/>
      <c r="N3030" s="37"/>
      <c r="O3030" s="37"/>
      <c r="P3030" s="37"/>
      <c r="Q3030"/>
      <c r="R3030"/>
      <c r="S3030" s="42"/>
      <c r="T3030" s="37"/>
      <c r="U3030" s="83"/>
      <c r="V3030" s="45"/>
      <c r="W3030" s="75"/>
    </row>
    <row r="3031" spans="1:23" ht="14.25" x14ac:dyDescent="0.2">
      <c r="A3031" s="18"/>
      <c r="B3031" s="18"/>
      <c r="C3031"/>
      <c r="D3031"/>
      <c r="E3031"/>
      <c r="F3031" s="37"/>
      <c r="G3031" s="18"/>
      <c r="H3031" s="18"/>
      <c r="I3031" s="37"/>
      <c r="J3031"/>
      <c r="K3031"/>
      <c r="L3031"/>
      <c r="M3031"/>
      <c r="N3031" s="37"/>
      <c r="O3031" s="37"/>
      <c r="P3031" s="37"/>
      <c r="Q3031"/>
      <c r="R3031"/>
      <c r="S3031" s="42"/>
      <c r="T3031" s="37"/>
      <c r="U3031" s="83"/>
      <c r="V3031" s="45"/>
      <c r="W3031" s="75"/>
    </row>
    <row r="3032" spans="1:23" ht="14.25" x14ac:dyDescent="0.2">
      <c r="A3032" s="18"/>
      <c r="B3032" s="18"/>
      <c r="C3032"/>
      <c r="D3032"/>
      <c r="E3032"/>
      <c r="F3032" s="37"/>
      <c r="G3032" s="18"/>
      <c r="H3032" s="18"/>
      <c r="I3032" s="37"/>
      <c r="J3032"/>
      <c r="K3032"/>
      <c r="L3032"/>
      <c r="M3032"/>
      <c r="N3032" s="37"/>
      <c r="O3032" s="37"/>
      <c r="P3032" s="37"/>
      <c r="Q3032"/>
      <c r="R3032"/>
      <c r="S3032" s="42"/>
      <c r="T3032" s="37"/>
      <c r="U3032" s="83"/>
      <c r="V3032" s="45"/>
      <c r="W3032" s="75"/>
    </row>
    <row r="3033" spans="1:23" ht="14.25" x14ac:dyDescent="0.2">
      <c r="A3033" s="18"/>
      <c r="B3033" s="18"/>
      <c r="C3033"/>
      <c r="D3033"/>
      <c r="E3033"/>
      <c r="F3033" s="37"/>
      <c r="G3033" s="18"/>
      <c r="H3033" s="18"/>
      <c r="I3033" s="37"/>
      <c r="J3033"/>
      <c r="K3033"/>
      <c r="L3033"/>
      <c r="M3033"/>
      <c r="N3033" s="37"/>
      <c r="O3033" s="37"/>
      <c r="P3033" s="37"/>
      <c r="Q3033"/>
      <c r="R3033"/>
      <c r="S3033" s="42"/>
      <c r="T3033" s="37"/>
      <c r="U3033" s="83"/>
      <c r="V3033" s="45"/>
      <c r="W3033" s="75"/>
    </row>
    <row r="3034" spans="1:23" ht="14.25" x14ac:dyDescent="0.2">
      <c r="A3034" s="18"/>
      <c r="B3034" s="18"/>
      <c r="C3034"/>
      <c r="D3034"/>
      <c r="E3034"/>
      <c r="F3034" s="37"/>
      <c r="G3034" s="18"/>
      <c r="H3034" s="18"/>
      <c r="I3034" s="37"/>
      <c r="J3034"/>
      <c r="K3034"/>
      <c r="L3034"/>
      <c r="M3034"/>
      <c r="N3034" s="37"/>
      <c r="O3034" s="37"/>
      <c r="P3034" s="37"/>
      <c r="Q3034"/>
      <c r="R3034"/>
      <c r="S3034" s="42"/>
      <c r="T3034" s="37"/>
      <c r="U3034" s="83"/>
      <c r="V3034" s="45"/>
      <c r="W3034" s="75"/>
    </row>
    <row r="3035" spans="1:23" ht="14.25" x14ac:dyDescent="0.2">
      <c r="A3035" s="18"/>
      <c r="B3035" s="18"/>
      <c r="C3035"/>
      <c r="D3035"/>
      <c r="E3035"/>
      <c r="F3035" s="37"/>
      <c r="G3035" s="18"/>
      <c r="H3035" s="18"/>
      <c r="I3035" s="37"/>
      <c r="J3035"/>
      <c r="K3035"/>
      <c r="L3035"/>
      <c r="M3035"/>
      <c r="N3035" s="37"/>
      <c r="O3035" s="37"/>
      <c r="P3035" s="37"/>
      <c r="Q3035"/>
      <c r="R3035"/>
      <c r="S3035" s="42"/>
      <c r="T3035" s="37"/>
      <c r="U3035" s="83"/>
      <c r="V3035" s="45"/>
      <c r="W3035" s="75"/>
    </row>
    <row r="3036" spans="1:23" ht="14.25" x14ac:dyDescent="0.2">
      <c r="A3036" s="18"/>
      <c r="B3036" s="18"/>
      <c r="C3036"/>
      <c r="D3036"/>
      <c r="E3036"/>
      <c r="F3036" s="37"/>
      <c r="G3036" s="18"/>
      <c r="H3036" s="18"/>
      <c r="I3036" s="37"/>
      <c r="J3036"/>
      <c r="K3036"/>
      <c r="L3036"/>
      <c r="M3036"/>
      <c r="N3036" s="37"/>
      <c r="O3036" s="37"/>
      <c r="P3036" s="37"/>
      <c r="Q3036"/>
      <c r="R3036"/>
      <c r="S3036" s="42"/>
      <c r="T3036" s="37"/>
      <c r="U3036" s="83"/>
      <c r="V3036" s="45"/>
      <c r="W3036" s="75"/>
    </row>
    <row r="3037" spans="1:23" ht="14.25" x14ac:dyDescent="0.2">
      <c r="A3037" s="18"/>
      <c r="B3037" s="18"/>
      <c r="C3037"/>
      <c r="D3037"/>
      <c r="E3037"/>
      <c r="F3037" s="37"/>
      <c r="G3037" s="18"/>
      <c r="H3037" s="18"/>
      <c r="I3037" s="37"/>
      <c r="J3037"/>
      <c r="K3037"/>
      <c r="L3037"/>
      <c r="M3037"/>
      <c r="N3037" s="37"/>
      <c r="O3037" s="37"/>
      <c r="P3037" s="37"/>
      <c r="Q3037"/>
      <c r="R3037"/>
      <c r="S3037" s="42"/>
      <c r="T3037" s="37"/>
      <c r="U3037" s="83"/>
      <c r="V3037" s="45"/>
      <c r="W3037" s="75"/>
    </row>
    <row r="3038" spans="1:23" ht="14.25" x14ac:dyDescent="0.2">
      <c r="A3038" s="18"/>
      <c r="B3038" s="18"/>
      <c r="C3038"/>
      <c r="D3038"/>
      <c r="E3038"/>
      <c r="F3038" s="37"/>
      <c r="G3038" s="18"/>
      <c r="H3038" s="18"/>
      <c r="I3038" s="37"/>
      <c r="J3038"/>
      <c r="K3038"/>
      <c r="L3038"/>
      <c r="M3038"/>
      <c r="N3038" s="37"/>
      <c r="O3038" s="37"/>
      <c r="P3038" s="37"/>
      <c r="Q3038"/>
      <c r="R3038"/>
      <c r="S3038" s="42"/>
      <c r="T3038" s="37"/>
      <c r="U3038" s="83"/>
      <c r="V3038" s="45"/>
      <c r="W3038" s="75"/>
    </row>
    <row r="3039" spans="1:23" ht="14.25" x14ac:dyDescent="0.2">
      <c r="A3039" s="18"/>
      <c r="B3039" s="18"/>
      <c r="C3039"/>
      <c r="D3039"/>
      <c r="E3039"/>
      <c r="F3039" s="37"/>
      <c r="G3039" s="18"/>
      <c r="H3039" s="18"/>
      <c r="I3039" s="37"/>
      <c r="J3039"/>
      <c r="K3039"/>
      <c r="L3039"/>
      <c r="M3039"/>
      <c r="N3039" s="37"/>
      <c r="O3039" s="37"/>
      <c r="P3039" s="37"/>
      <c r="Q3039"/>
      <c r="R3039"/>
      <c r="S3039" s="42"/>
      <c r="T3039" s="37"/>
      <c r="U3039" s="83"/>
      <c r="V3039" s="45"/>
      <c r="W3039" s="75"/>
    </row>
    <row r="3040" spans="1:23" ht="14.25" x14ac:dyDescent="0.2">
      <c r="A3040" s="18"/>
      <c r="B3040" s="18"/>
      <c r="C3040"/>
      <c r="D3040"/>
      <c r="E3040"/>
      <c r="F3040" s="37"/>
      <c r="G3040" s="18"/>
      <c r="H3040" s="18"/>
      <c r="I3040" s="37"/>
      <c r="J3040"/>
      <c r="K3040"/>
      <c r="L3040"/>
      <c r="M3040"/>
      <c r="N3040" s="37"/>
      <c r="O3040" s="37"/>
      <c r="P3040" s="37"/>
      <c r="Q3040"/>
      <c r="R3040"/>
      <c r="S3040" s="42"/>
      <c r="T3040" s="37"/>
      <c r="U3040" s="83"/>
      <c r="V3040" s="45"/>
      <c r="W3040" s="75"/>
    </row>
    <row r="3041" spans="1:23" ht="14.25" x14ac:dyDescent="0.2">
      <c r="A3041" s="18"/>
      <c r="B3041" s="18"/>
      <c r="C3041"/>
      <c r="D3041"/>
      <c r="E3041"/>
      <c r="F3041" s="37"/>
      <c r="G3041" s="18"/>
      <c r="H3041" s="18"/>
      <c r="I3041" s="37"/>
      <c r="J3041"/>
      <c r="K3041"/>
      <c r="L3041"/>
      <c r="M3041"/>
      <c r="N3041" s="37"/>
      <c r="O3041" s="37"/>
      <c r="P3041" s="37"/>
      <c r="Q3041"/>
      <c r="R3041"/>
      <c r="S3041" s="42"/>
      <c r="T3041" s="37"/>
      <c r="U3041" s="83"/>
      <c r="V3041" s="45"/>
      <c r="W3041" s="75"/>
    </row>
    <row r="3042" spans="1:23" ht="14.25" x14ac:dyDescent="0.2">
      <c r="A3042" s="18"/>
      <c r="B3042" s="18"/>
      <c r="C3042"/>
      <c r="D3042"/>
      <c r="E3042"/>
      <c r="F3042" s="37"/>
      <c r="G3042" s="18"/>
      <c r="H3042" s="18"/>
      <c r="I3042" s="37"/>
      <c r="J3042"/>
      <c r="K3042"/>
      <c r="L3042"/>
      <c r="M3042"/>
      <c r="N3042" s="37"/>
      <c r="O3042" s="37"/>
      <c r="P3042" s="37"/>
      <c r="Q3042"/>
      <c r="R3042"/>
      <c r="S3042" s="42"/>
      <c r="T3042" s="37"/>
      <c r="U3042" s="83"/>
      <c r="V3042" s="45"/>
      <c r="W3042" s="75"/>
    </row>
    <row r="3043" spans="1:23" ht="14.25" x14ac:dyDescent="0.2">
      <c r="A3043" s="18"/>
      <c r="B3043" s="18"/>
      <c r="C3043"/>
      <c r="D3043"/>
      <c r="E3043"/>
      <c r="F3043" s="37"/>
      <c r="G3043" s="18"/>
      <c r="H3043" s="18"/>
      <c r="I3043" s="37"/>
      <c r="J3043"/>
      <c r="K3043"/>
      <c r="L3043"/>
      <c r="M3043"/>
      <c r="N3043" s="37"/>
      <c r="O3043" s="37"/>
      <c r="P3043" s="37"/>
      <c r="Q3043"/>
      <c r="R3043"/>
      <c r="S3043" s="42"/>
      <c r="T3043" s="37"/>
      <c r="U3043" s="83"/>
      <c r="V3043" s="45"/>
      <c r="W3043" s="75"/>
    </row>
    <row r="3044" spans="1:23" ht="14.25" x14ac:dyDescent="0.2">
      <c r="A3044" s="18"/>
      <c r="B3044" s="18"/>
      <c r="C3044"/>
      <c r="D3044"/>
      <c r="E3044"/>
      <c r="F3044" s="37"/>
      <c r="G3044" s="18"/>
      <c r="H3044" s="18"/>
      <c r="I3044" s="37"/>
      <c r="J3044"/>
      <c r="K3044"/>
      <c r="L3044"/>
      <c r="M3044"/>
      <c r="N3044" s="37"/>
      <c r="O3044" s="37"/>
      <c r="P3044" s="37"/>
      <c r="Q3044"/>
      <c r="R3044"/>
      <c r="S3044" s="42"/>
      <c r="T3044" s="37"/>
      <c r="U3044" s="83"/>
      <c r="V3044" s="45"/>
      <c r="W3044" s="75"/>
    </row>
    <row r="3045" spans="1:23" ht="14.25" x14ac:dyDescent="0.2">
      <c r="A3045" s="18"/>
      <c r="B3045" s="18"/>
      <c r="C3045"/>
      <c r="D3045"/>
      <c r="E3045"/>
      <c r="F3045" s="37"/>
      <c r="G3045" s="18"/>
      <c r="H3045" s="18"/>
      <c r="I3045" s="37"/>
      <c r="J3045"/>
      <c r="K3045"/>
      <c r="L3045"/>
      <c r="M3045"/>
      <c r="N3045" s="37"/>
      <c r="O3045" s="37"/>
      <c r="P3045" s="37"/>
      <c r="Q3045"/>
      <c r="R3045"/>
      <c r="S3045" s="42"/>
      <c r="T3045" s="37"/>
      <c r="U3045" s="83"/>
      <c r="V3045" s="45"/>
      <c r="W3045" s="75"/>
    </row>
    <row r="3046" spans="1:23" ht="14.25" x14ac:dyDescent="0.2">
      <c r="A3046" s="18"/>
      <c r="B3046" s="18"/>
      <c r="C3046"/>
      <c r="D3046"/>
      <c r="E3046"/>
      <c r="F3046" s="37"/>
      <c r="G3046" s="18"/>
      <c r="H3046" s="18"/>
      <c r="I3046" s="37"/>
      <c r="J3046"/>
      <c r="K3046"/>
      <c r="L3046"/>
      <c r="M3046"/>
      <c r="N3046" s="37"/>
      <c r="O3046" s="37"/>
      <c r="P3046" s="37"/>
      <c r="Q3046"/>
      <c r="R3046"/>
      <c r="S3046" s="42"/>
      <c r="T3046" s="37"/>
      <c r="U3046" s="83"/>
      <c r="V3046" s="45"/>
      <c r="W3046" s="75"/>
    </row>
    <row r="3047" spans="1:23" ht="14.25" x14ac:dyDescent="0.2">
      <c r="A3047" s="18"/>
      <c r="B3047" s="18"/>
      <c r="C3047"/>
      <c r="D3047"/>
      <c r="E3047"/>
      <c r="F3047" s="37"/>
      <c r="G3047" s="18"/>
      <c r="H3047" s="18"/>
      <c r="I3047" s="37"/>
      <c r="J3047"/>
      <c r="K3047"/>
      <c r="L3047"/>
      <c r="M3047"/>
      <c r="N3047" s="37"/>
      <c r="O3047" s="37"/>
      <c r="P3047" s="37"/>
      <c r="Q3047"/>
      <c r="R3047"/>
      <c r="S3047" s="42"/>
      <c r="T3047" s="37"/>
      <c r="U3047" s="83"/>
      <c r="V3047" s="45"/>
      <c r="W3047" s="75"/>
    </row>
    <row r="3048" spans="1:23" ht="14.25" x14ac:dyDescent="0.2">
      <c r="A3048" s="18"/>
      <c r="B3048" s="18"/>
      <c r="C3048"/>
      <c r="D3048"/>
      <c r="E3048"/>
      <c r="F3048" s="37"/>
      <c r="G3048" s="18"/>
      <c r="H3048" s="18"/>
      <c r="I3048" s="37"/>
      <c r="J3048"/>
      <c r="K3048"/>
      <c r="L3048"/>
      <c r="M3048"/>
      <c r="N3048" s="37"/>
      <c r="O3048" s="37"/>
      <c r="P3048" s="37"/>
      <c r="Q3048"/>
      <c r="R3048"/>
      <c r="S3048" s="42"/>
      <c r="T3048" s="37"/>
      <c r="U3048" s="83"/>
      <c r="V3048" s="45"/>
      <c r="W3048" s="75"/>
    </row>
    <row r="3049" spans="1:23" ht="14.25" x14ac:dyDescent="0.2">
      <c r="A3049" s="18"/>
      <c r="B3049" s="18"/>
      <c r="C3049"/>
      <c r="D3049"/>
      <c r="E3049"/>
      <c r="F3049" s="37"/>
      <c r="G3049" s="18"/>
      <c r="H3049" s="18"/>
      <c r="I3049" s="37"/>
      <c r="J3049"/>
      <c r="K3049"/>
      <c r="L3049"/>
      <c r="M3049"/>
      <c r="N3049" s="37"/>
      <c r="O3049" s="37"/>
      <c r="P3049" s="37"/>
      <c r="Q3049"/>
      <c r="R3049"/>
      <c r="S3049" s="42"/>
      <c r="T3049" s="37"/>
      <c r="U3049" s="83"/>
      <c r="V3049" s="45"/>
      <c r="W3049" s="75"/>
    </row>
    <row r="3050" spans="1:23" ht="14.25" x14ac:dyDescent="0.2">
      <c r="A3050" s="18"/>
      <c r="B3050" s="18"/>
      <c r="C3050"/>
      <c r="D3050"/>
      <c r="E3050"/>
      <c r="F3050" s="37"/>
      <c r="G3050" s="18"/>
      <c r="H3050" s="18"/>
      <c r="I3050" s="37"/>
      <c r="J3050"/>
      <c r="K3050"/>
      <c r="L3050"/>
      <c r="M3050"/>
      <c r="N3050" s="37"/>
      <c r="O3050" s="37"/>
      <c r="P3050" s="37"/>
      <c r="Q3050"/>
      <c r="R3050"/>
      <c r="S3050" s="42"/>
      <c r="T3050" s="37"/>
      <c r="U3050" s="83"/>
      <c r="V3050" s="45"/>
      <c r="W3050" s="75"/>
    </row>
    <row r="3051" spans="1:23" ht="14.25" x14ac:dyDescent="0.2">
      <c r="A3051" s="18"/>
      <c r="B3051" s="18"/>
      <c r="C3051"/>
      <c r="D3051"/>
      <c r="E3051"/>
      <c r="F3051" s="37"/>
      <c r="G3051" s="18"/>
      <c r="H3051" s="18"/>
      <c r="I3051" s="37"/>
      <c r="J3051"/>
      <c r="K3051"/>
      <c r="L3051"/>
      <c r="M3051"/>
      <c r="N3051" s="37"/>
      <c r="O3051" s="37"/>
      <c r="P3051" s="37"/>
      <c r="Q3051"/>
      <c r="R3051"/>
      <c r="S3051" s="42"/>
      <c r="T3051" s="37"/>
      <c r="U3051" s="83"/>
      <c r="V3051" s="45"/>
      <c r="W3051" s="75"/>
    </row>
    <row r="3052" spans="1:23" ht="14.25" x14ac:dyDescent="0.2">
      <c r="A3052" s="18"/>
      <c r="B3052" s="18"/>
      <c r="C3052"/>
      <c r="D3052"/>
      <c r="E3052"/>
      <c r="F3052" s="37"/>
      <c r="G3052" s="18"/>
      <c r="H3052" s="18"/>
      <c r="I3052" s="37"/>
      <c r="J3052"/>
      <c r="K3052"/>
      <c r="L3052"/>
      <c r="M3052"/>
      <c r="N3052" s="37"/>
      <c r="O3052" s="37"/>
      <c r="P3052" s="37"/>
      <c r="Q3052"/>
      <c r="R3052"/>
      <c r="S3052" s="42"/>
      <c r="T3052" s="37"/>
      <c r="U3052" s="83"/>
      <c r="V3052" s="45"/>
      <c r="W3052" s="75"/>
    </row>
    <row r="3053" spans="1:23" ht="14.25" x14ac:dyDescent="0.2">
      <c r="A3053" s="18"/>
      <c r="B3053" s="18"/>
      <c r="C3053"/>
      <c r="D3053"/>
      <c r="E3053"/>
      <c r="F3053" s="37"/>
      <c r="G3053" s="18"/>
      <c r="H3053" s="18"/>
      <c r="I3053" s="37"/>
      <c r="J3053"/>
      <c r="K3053"/>
      <c r="L3053"/>
      <c r="M3053"/>
      <c r="N3053" s="37"/>
      <c r="O3053" s="37"/>
      <c r="P3053" s="37"/>
      <c r="Q3053"/>
      <c r="R3053"/>
      <c r="S3053" s="42"/>
      <c r="T3053" s="37"/>
      <c r="U3053" s="83"/>
      <c r="V3053" s="45"/>
      <c r="W3053" s="75"/>
    </row>
    <row r="3054" spans="1:23" ht="14.25" x14ac:dyDescent="0.2">
      <c r="A3054" s="18"/>
      <c r="B3054" s="18"/>
      <c r="C3054"/>
      <c r="D3054"/>
      <c r="E3054"/>
      <c r="F3054" s="37"/>
      <c r="G3054" s="18"/>
      <c r="H3054" s="18"/>
      <c r="I3054" s="37"/>
      <c r="J3054"/>
      <c r="K3054"/>
      <c r="L3054"/>
      <c r="M3054"/>
      <c r="N3054" s="37"/>
      <c r="O3054" s="37"/>
      <c r="P3054" s="37"/>
      <c r="Q3054"/>
      <c r="R3054"/>
      <c r="S3054" s="42"/>
      <c r="T3054" s="37"/>
      <c r="U3054" s="83"/>
      <c r="V3054" s="45"/>
      <c r="W3054" s="75"/>
    </row>
    <row r="3055" spans="1:23" ht="14.25" x14ac:dyDescent="0.2">
      <c r="A3055" s="18"/>
      <c r="B3055" s="18"/>
      <c r="C3055"/>
      <c r="D3055"/>
      <c r="E3055"/>
      <c r="F3055" s="37"/>
      <c r="G3055" s="18"/>
      <c r="H3055" s="18"/>
      <c r="I3055" s="37"/>
      <c r="J3055"/>
      <c r="K3055"/>
      <c r="L3055"/>
      <c r="M3055"/>
      <c r="N3055" s="37"/>
      <c r="O3055" s="37"/>
      <c r="P3055" s="37"/>
      <c r="Q3055"/>
      <c r="R3055"/>
      <c r="S3055" s="42"/>
      <c r="T3055" s="37"/>
      <c r="U3055" s="83"/>
      <c r="V3055" s="45"/>
      <c r="W3055" s="75"/>
    </row>
    <row r="3056" spans="1:23" ht="14.25" x14ac:dyDescent="0.2">
      <c r="A3056" s="18"/>
      <c r="B3056" s="18"/>
      <c r="C3056"/>
      <c r="D3056"/>
      <c r="E3056"/>
      <c r="F3056" s="37"/>
      <c r="G3056" s="18"/>
      <c r="H3056" s="18"/>
      <c r="I3056" s="37"/>
      <c r="J3056"/>
      <c r="K3056"/>
      <c r="L3056"/>
      <c r="M3056"/>
      <c r="N3056" s="37"/>
      <c r="O3056" s="37"/>
      <c r="P3056" s="37"/>
      <c r="Q3056"/>
      <c r="R3056"/>
      <c r="S3056" s="42"/>
      <c r="T3056" s="37"/>
      <c r="U3056" s="83"/>
      <c r="V3056" s="45"/>
      <c r="W3056" s="75"/>
    </row>
    <row r="3057" spans="1:23" ht="14.25" x14ac:dyDescent="0.2">
      <c r="A3057" s="18"/>
      <c r="B3057" s="18"/>
      <c r="C3057"/>
      <c r="D3057"/>
      <c r="E3057"/>
      <c r="F3057" s="37"/>
      <c r="G3057" s="18"/>
      <c r="H3057" s="18"/>
      <c r="I3057" s="37"/>
      <c r="J3057"/>
      <c r="K3057"/>
      <c r="L3057"/>
      <c r="M3057"/>
      <c r="N3057" s="37"/>
      <c r="O3057" s="37"/>
      <c r="P3057" s="37"/>
      <c r="Q3057"/>
      <c r="R3057"/>
      <c r="S3057" s="42"/>
      <c r="T3057" s="37"/>
      <c r="U3057" s="83"/>
      <c r="V3057" s="45"/>
      <c r="W3057" s="75"/>
    </row>
    <row r="3058" spans="1:23" ht="14.25" x14ac:dyDescent="0.2">
      <c r="A3058" s="18"/>
      <c r="B3058" s="18"/>
      <c r="C3058"/>
      <c r="D3058"/>
      <c r="E3058"/>
      <c r="F3058" s="37"/>
      <c r="G3058" s="18"/>
      <c r="H3058" s="18"/>
      <c r="I3058" s="37"/>
      <c r="J3058"/>
      <c r="K3058"/>
      <c r="L3058"/>
      <c r="M3058"/>
      <c r="N3058" s="37"/>
      <c r="O3058" s="37"/>
      <c r="P3058" s="37"/>
      <c r="Q3058"/>
      <c r="R3058"/>
      <c r="S3058" s="42"/>
      <c r="T3058" s="37"/>
      <c r="U3058" s="83"/>
      <c r="V3058" s="45"/>
      <c r="W3058" s="75"/>
    </row>
    <row r="3059" spans="1:23" ht="14.25" x14ac:dyDescent="0.2">
      <c r="A3059" s="18"/>
      <c r="B3059" s="18"/>
      <c r="C3059"/>
      <c r="D3059"/>
      <c r="E3059"/>
      <c r="F3059" s="37"/>
      <c r="G3059" s="18"/>
      <c r="H3059" s="18"/>
      <c r="I3059" s="37"/>
      <c r="J3059"/>
      <c r="K3059"/>
      <c r="L3059"/>
      <c r="M3059"/>
      <c r="N3059" s="37"/>
      <c r="O3059" s="37"/>
      <c r="P3059" s="37"/>
      <c r="Q3059"/>
      <c r="R3059"/>
      <c r="S3059" s="42"/>
      <c r="T3059" s="37"/>
      <c r="U3059" s="83"/>
      <c r="V3059" s="45"/>
      <c r="W3059" s="75"/>
    </row>
    <row r="3060" spans="1:23" ht="14.25" x14ac:dyDescent="0.2">
      <c r="A3060" s="18"/>
      <c r="B3060" s="18"/>
      <c r="C3060"/>
      <c r="D3060"/>
      <c r="E3060"/>
      <c r="F3060" s="37"/>
      <c r="G3060" s="18"/>
      <c r="H3060" s="18"/>
      <c r="I3060" s="37"/>
      <c r="J3060"/>
      <c r="K3060"/>
      <c r="L3060"/>
      <c r="M3060"/>
      <c r="N3060" s="37"/>
      <c r="O3060" s="37"/>
      <c r="P3060" s="37"/>
      <c r="Q3060"/>
      <c r="R3060"/>
      <c r="S3060" s="42"/>
      <c r="T3060" s="37"/>
      <c r="U3060" s="83"/>
      <c r="V3060" s="45"/>
      <c r="W3060" s="75"/>
    </row>
    <row r="3061" spans="1:23" ht="14.25" x14ac:dyDescent="0.2">
      <c r="A3061" s="18"/>
      <c r="B3061" s="18"/>
      <c r="C3061"/>
      <c r="D3061"/>
      <c r="E3061"/>
      <c r="F3061" s="37"/>
      <c r="G3061" s="18"/>
      <c r="H3061" s="18"/>
      <c r="I3061" s="37"/>
      <c r="J3061"/>
      <c r="K3061"/>
      <c r="L3061"/>
      <c r="M3061"/>
      <c r="N3061" s="37"/>
      <c r="O3061" s="37"/>
      <c r="P3061" s="37"/>
      <c r="Q3061"/>
      <c r="R3061"/>
      <c r="S3061" s="42"/>
      <c r="T3061" s="37"/>
      <c r="U3061" s="83"/>
      <c r="V3061" s="45"/>
      <c r="W3061" s="75"/>
    </row>
    <row r="3062" spans="1:23" ht="14.25" x14ac:dyDescent="0.2">
      <c r="A3062" s="18"/>
      <c r="B3062" s="18"/>
      <c r="C3062"/>
      <c r="D3062"/>
      <c r="E3062"/>
      <c r="F3062" s="37"/>
      <c r="G3062" s="18"/>
      <c r="H3062" s="18"/>
      <c r="I3062" s="37"/>
      <c r="J3062"/>
      <c r="K3062"/>
      <c r="L3062"/>
      <c r="M3062"/>
      <c r="N3062" s="37"/>
      <c r="O3062" s="37"/>
      <c r="P3062" s="37"/>
      <c r="Q3062"/>
      <c r="R3062"/>
      <c r="S3062" s="42"/>
      <c r="T3062" s="37"/>
      <c r="U3062" s="83"/>
      <c r="V3062" s="45"/>
      <c r="W3062" s="75"/>
    </row>
    <row r="3063" spans="1:23" ht="14.25" x14ac:dyDescent="0.2">
      <c r="A3063" s="18"/>
      <c r="B3063" s="18"/>
      <c r="C3063"/>
      <c r="D3063"/>
      <c r="E3063"/>
      <c r="F3063" s="37"/>
      <c r="G3063" s="18"/>
      <c r="H3063" s="18"/>
      <c r="I3063" s="37"/>
      <c r="J3063"/>
      <c r="K3063"/>
      <c r="L3063"/>
      <c r="M3063"/>
      <c r="N3063" s="37"/>
      <c r="O3063" s="37"/>
      <c r="P3063" s="37"/>
      <c r="Q3063"/>
      <c r="R3063"/>
      <c r="S3063" s="42"/>
      <c r="T3063" s="37"/>
      <c r="U3063" s="83"/>
      <c r="V3063" s="45"/>
      <c r="W3063" s="75"/>
    </row>
    <row r="3064" spans="1:23" ht="14.25" x14ac:dyDescent="0.2">
      <c r="A3064" s="18"/>
      <c r="B3064" s="18"/>
      <c r="C3064"/>
      <c r="D3064"/>
      <c r="E3064"/>
      <c r="F3064" s="37"/>
      <c r="G3064" s="18"/>
      <c r="H3064" s="18"/>
      <c r="I3064" s="37"/>
      <c r="J3064"/>
      <c r="K3064"/>
      <c r="L3064"/>
      <c r="M3064"/>
      <c r="N3064" s="37"/>
      <c r="O3064" s="37"/>
      <c r="P3064" s="37"/>
      <c r="Q3064"/>
      <c r="R3064"/>
      <c r="S3064" s="42"/>
      <c r="T3064" s="37"/>
      <c r="U3064" s="83"/>
      <c r="V3064" s="45"/>
      <c r="W3064" s="75"/>
    </row>
    <row r="3065" spans="1:23" ht="14.25" x14ac:dyDescent="0.2">
      <c r="A3065" s="18"/>
      <c r="B3065" s="18"/>
      <c r="C3065"/>
      <c r="D3065"/>
      <c r="E3065"/>
      <c r="F3065" s="37"/>
      <c r="G3065" s="18"/>
      <c r="H3065" s="18"/>
      <c r="I3065" s="37"/>
      <c r="J3065"/>
      <c r="K3065"/>
      <c r="L3065"/>
      <c r="M3065"/>
      <c r="N3065" s="37"/>
      <c r="O3065" s="37"/>
      <c r="P3065" s="37"/>
      <c r="Q3065"/>
      <c r="R3065"/>
      <c r="S3065" s="42"/>
      <c r="T3065" s="37"/>
      <c r="U3065" s="83"/>
      <c r="V3065" s="45"/>
      <c r="W3065" s="75"/>
    </row>
    <row r="3066" spans="1:23" ht="14.25" x14ac:dyDescent="0.2">
      <c r="A3066" s="18"/>
      <c r="B3066" s="18"/>
      <c r="C3066"/>
      <c r="D3066"/>
      <c r="E3066"/>
      <c r="F3066" s="37"/>
      <c r="G3066" s="18"/>
      <c r="H3066" s="18"/>
      <c r="I3066" s="37"/>
      <c r="J3066"/>
      <c r="K3066"/>
      <c r="L3066"/>
      <c r="M3066"/>
      <c r="N3066" s="37"/>
      <c r="O3066" s="37"/>
      <c r="P3066" s="37"/>
      <c r="Q3066"/>
      <c r="R3066"/>
      <c r="S3066" s="42"/>
      <c r="T3066" s="37"/>
      <c r="U3066" s="83"/>
      <c r="V3066" s="45"/>
      <c r="W3066" s="75"/>
    </row>
    <row r="3067" spans="1:23" ht="14.25" x14ac:dyDescent="0.2">
      <c r="A3067" s="18"/>
      <c r="B3067" s="18"/>
      <c r="C3067"/>
      <c r="D3067"/>
      <c r="E3067"/>
      <c r="F3067" s="37"/>
      <c r="G3067" s="18"/>
      <c r="H3067" s="18"/>
      <c r="I3067" s="37"/>
      <c r="J3067"/>
      <c r="K3067"/>
      <c r="L3067"/>
      <c r="M3067"/>
      <c r="N3067" s="37"/>
      <c r="O3067" s="37"/>
      <c r="P3067" s="37"/>
      <c r="Q3067"/>
      <c r="R3067"/>
      <c r="S3067" s="42"/>
      <c r="T3067" s="37"/>
      <c r="U3067" s="83"/>
      <c r="V3067" s="45"/>
      <c r="W3067" s="75"/>
    </row>
    <row r="3068" spans="1:23" ht="14.25" x14ac:dyDescent="0.2">
      <c r="A3068" s="18"/>
      <c r="B3068" s="18"/>
      <c r="C3068"/>
      <c r="D3068"/>
      <c r="E3068"/>
      <c r="F3068" s="37"/>
      <c r="G3068" s="18"/>
      <c r="H3068" s="18"/>
      <c r="I3068" s="37"/>
      <c r="J3068"/>
      <c r="K3068"/>
      <c r="L3068"/>
      <c r="M3068"/>
      <c r="N3068" s="37"/>
      <c r="O3068" s="37"/>
      <c r="P3068" s="37"/>
      <c r="Q3068"/>
      <c r="R3068"/>
      <c r="S3068" s="42"/>
      <c r="T3068" s="37"/>
      <c r="U3068" s="83"/>
      <c r="V3068" s="45"/>
      <c r="W3068" s="75"/>
    </row>
    <row r="3069" spans="1:23" ht="14.25" x14ac:dyDescent="0.2">
      <c r="A3069" s="18"/>
      <c r="B3069" s="18"/>
      <c r="C3069"/>
      <c r="D3069"/>
      <c r="E3069"/>
      <c r="F3069" s="37"/>
      <c r="G3069" s="18"/>
      <c r="H3069" s="18"/>
      <c r="I3069" s="37"/>
      <c r="J3069"/>
      <c r="K3069"/>
      <c r="L3069"/>
      <c r="M3069"/>
      <c r="N3069" s="37"/>
      <c r="O3069" s="37"/>
      <c r="P3069" s="37"/>
      <c r="Q3069"/>
      <c r="R3069"/>
      <c r="S3069" s="42"/>
      <c r="T3069" s="37"/>
      <c r="U3069" s="83"/>
      <c r="V3069" s="45"/>
      <c r="W3069" s="75"/>
    </row>
    <row r="3070" spans="1:23" ht="14.25" x14ac:dyDescent="0.2">
      <c r="A3070" s="18"/>
      <c r="B3070" s="18"/>
      <c r="C3070"/>
      <c r="D3070"/>
      <c r="E3070"/>
      <c r="F3070" s="37"/>
      <c r="G3070" s="18"/>
      <c r="H3070" s="18"/>
      <c r="I3070" s="37"/>
      <c r="J3070"/>
      <c r="K3070"/>
      <c r="L3070"/>
      <c r="M3070"/>
      <c r="N3070" s="37"/>
      <c r="O3070" s="37"/>
      <c r="P3070" s="37"/>
      <c r="Q3070"/>
      <c r="R3070"/>
      <c r="S3070" s="42"/>
      <c r="T3070" s="37"/>
      <c r="U3070" s="83"/>
      <c r="V3070" s="45"/>
      <c r="W3070" s="75"/>
    </row>
    <row r="3071" spans="1:23" ht="14.25" x14ac:dyDescent="0.2">
      <c r="A3071" s="18"/>
      <c r="B3071" s="18"/>
      <c r="C3071"/>
      <c r="D3071"/>
      <c r="E3071"/>
      <c r="F3071" s="37"/>
      <c r="G3071" s="18"/>
      <c r="H3071" s="18"/>
      <c r="I3071" s="37"/>
      <c r="J3071"/>
      <c r="K3071"/>
      <c r="L3071"/>
      <c r="M3071"/>
      <c r="N3071" s="37"/>
      <c r="O3071" s="37"/>
      <c r="P3071" s="37"/>
      <c r="Q3071"/>
      <c r="R3071"/>
      <c r="S3071" s="42"/>
      <c r="T3071" s="37"/>
      <c r="U3071" s="83"/>
      <c r="V3071" s="45"/>
      <c r="W3071" s="75"/>
    </row>
    <row r="3072" spans="1:23" ht="14.25" x14ac:dyDescent="0.2">
      <c r="A3072" s="18"/>
      <c r="B3072" s="18"/>
      <c r="C3072"/>
      <c r="D3072"/>
      <c r="E3072"/>
      <c r="F3072" s="37"/>
      <c r="G3072" s="18"/>
      <c r="H3072" s="18"/>
      <c r="I3072" s="37"/>
      <c r="J3072"/>
      <c r="K3072"/>
      <c r="L3072"/>
      <c r="M3072"/>
      <c r="N3072" s="37"/>
      <c r="O3072" s="37"/>
      <c r="P3072" s="37"/>
      <c r="Q3072"/>
      <c r="R3072"/>
      <c r="S3072" s="42"/>
      <c r="T3072" s="37"/>
      <c r="U3072" s="83"/>
      <c r="V3072" s="45"/>
      <c r="W3072" s="75"/>
    </row>
    <row r="3073" spans="1:23" ht="14.25" x14ac:dyDescent="0.2">
      <c r="A3073" s="18"/>
      <c r="B3073" s="18"/>
      <c r="C3073"/>
      <c r="D3073"/>
      <c r="E3073"/>
      <c r="F3073" s="37"/>
      <c r="G3073" s="18"/>
      <c r="H3073" s="18"/>
      <c r="I3073" s="37"/>
      <c r="J3073"/>
      <c r="K3073"/>
      <c r="L3073"/>
      <c r="M3073"/>
      <c r="N3073" s="37"/>
      <c r="O3073" s="37"/>
      <c r="P3073" s="37"/>
      <c r="Q3073"/>
      <c r="R3073"/>
      <c r="S3073" s="42"/>
      <c r="T3073" s="37"/>
      <c r="U3073" s="83"/>
      <c r="V3073" s="45"/>
      <c r="W3073" s="75"/>
    </row>
    <row r="3074" spans="1:23" ht="14.25" x14ac:dyDescent="0.2">
      <c r="A3074" s="18"/>
      <c r="B3074" s="18"/>
      <c r="C3074"/>
      <c r="D3074"/>
      <c r="E3074"/>
      <c r="F3074" s="37"/>
      <c r="G3074" s="18"/>
      <c r="H3074" s="18"/>
      <c r="I3074" s="37"/>
      <c r="J3074"/>
      <c r="K3074"/>
      <c r="L3074"/>
      <c r="M3074"/>
      <c r="N3074" s="37"/>
      <c r="O3074" s="37"/>
      <c r="P3074" s="37"/>
      <c r="Q3074"/>
      <c r="R3074"/>
      <c r="S3074" s="42"/>
      <c r="T3074" s="37"/>
      <c r="U3074" s="83"/>
      <c r="V3074" s="45"/>
      <c r="W3074" s="75"/>
    </row>
    <row r="3075" spans="1:23" ht="14.25" x14ac:dyDescent="0.2">
      <c r="A3075" s="18"/>
      <c r="B3075" s="18"/>
      <c r="C3075"/>
      <c r="D3075"/>
      <c r="E3075"/>
      <c r="F3075" s="37"/>
      <c r="G3075" s="18"/>
      <c r="H3075" s="18"/>
      <c r="I3075" s="37"/>
      <c r="J3075"/>
      <c r="K3075"/>
      <c r="L3075"/>
      <c r="M3075"/>
      <c r="N3075" s="37"/>
      <c r="O3075" s="37"/>
      <c r="P3075" s="37"/>
      <c r="Q3075"/>
      <c r="R3075"/>
      <c r="S3075" s="42"/>
      <c r="T3075" s="37"/>
      <c r="U3075" s="83"/>
      <c r="V3075" s="45"/>
      <c r="W3075" s="75"/>
    </row>
    <row r="3076" spans="1:23" ht="14.25" x14ac:dyDescent="0.2">
      <c r="A3076" s="18"/>
      <c r="B3076" s="18"/>
      <c r="C3076"/>
      <c r="D3076"/>
      <c r="E3076"/>
      <c r="F3076" s="37"/>
      <c r="G3076" s="18"/>
      <c r="H3076" s="18"/>
      <c r="I3076" s="37"/>
      <c r="J3076"/>
      <c r="K3076"/>
      <c r="L3076"/>
      <c r="M3076"/>
      <c r="N3076" s="37"/>
      <c r="O3076" s="37"/>
      <c r="P3076" s="37"/>
      <c r="Q3076"/>
      <c r="R3076"/>
      <c r="S3076" s="42"/>
      <c r="T3076" s="37"/>
      <c r="U3076" s="83"/>
      <c r="V3076" s="45"/>
      <c r="W3076" s="75"/>
    </row>
    <row r="3077" spans="1:23" ht="14.25" x14ac:dyDescent="0.2">
      <c r="A3077" s="18"/>
      <c r="B3077" s="18"/>
      <c r="C3077"/>
      <c r="D3077"/>
      <c r="E3077"/>
      <c r="F3077" s="37"/>
      <c r="G3077" s="18"/>
      <c r="H3077" s="18"/>
      <c r="I3077" s="37"/>
      <c r="J3077"/>
      <c r="K3077"/>
      <c r="L3077"/>
      <c r="M3077"/>
      <c r="N3077" s="37"/>
      <c r="O3077" s="37"/>
      <c r="P3077" s="37"/>
      <c r="Q3077"/>
      <c r="R3077"/>
      <c r="S3077" s="42"/>
      <c r="T3077" s="37"/>
      <c r="U3077" s="83"/>
      <c r="V3077" s="45"/>
      <c r="W3077" s="75"/>
    </row>
    <row r="3078" spans="1:23" ht="14.25" x14ac:dyDescent="0.2">
      <c r="A3078" s="18"/>
      <c r="B3078" s="18"/>
      <c r="C3078"/>
      <c r="D3078"/>
      <c r="E3078"/>
      <c r="F3078" s="37"/>
      <c r="G3078" s="18"/>
      <c r="H3078" s="18"/>
      <c r="I3078" s="37"/>
      <c r="J3078"/>
      <c r="K3078"/>
      <c r="L3078"/>
      <c r="M3078"/>
      <c r="N3078" s="37"/>
      <c r="O3078" s="37"/>
      <c r="P3078" s="37"/>
      <c r="Q3078"/>
      <c r="R3078"/>
      <c r="S3078" s="42"/>
      <c r="T3078" s="37"/>
      <c r="U3078" s="83"/>
      <c r="V3078" s="45"/>
      <c r="W3078" s="75"/>
    </row>
    <row r="3079" spans="1:23" ht="14.25" x14ac:dyDescent="0.2">
      <c r="A3079" s="18"/>
      <c r="B3079" s="18"/>
      <c r="C3079"/>
      <c r="D3079"/>
      <c r="E3079"/>
      <c r="F3079" s="37"/>
      <c r="G3079" s="18"/>
      <c r="H3079" s="18"/>
      <c r="I3079" s="37"/>
      <c r="J3079"/>
      <c r="K3079"/>
      <c r="L3079"/>
      <c r="M3079"/>
      <c r="N3079" s="37"/>
      <c r="O3079" s="37"/>
      <c r="P3079" s="37"/>
      <c r="Q3079"/>
      <c r="R3079"/>
      <c r="S3079" s="42"/>
      <c r="T3079" s="37"/>
      <c r="U3079" s="83"/>
      <c r="V3079" s="45"/>
      <c r="W3079" s="75"/>
    </row>
    <row r="3080" spans="1:23" ht="14.25" x14ac:dyDescent="0.2">
      <c r="A3080" s="18"/>
      <c r="B3080" s="18"/>
      <c r="C3080"/>
      <c r="D3080"/>
      <c r="E3080"/>
      <c r="F3080" s="37"/>
      <c r="G3080" s="18"/>
      <c r="H3080" s="18"/>
      <c r="I3080" s="37"/>
      <c r="J3080"/>
      <c r="K3080"/>
      <c r="L3080"/>
      <c r="M3080"/>
      <c r="N3080" s="37"/>
      <c r="O3080" s="37"/>
      <c r="P3080" s="37"/>
      <c r="Q3080"/>
      <c r="R3080"/>
      <c r="S3080" s="42"/>
      <c r="T3080" s="37"/>
      <c r="U3080" s="83"/>
      <c r="V3080" s="45"/>
      <c r="W3080" s="75"/>
    </row>
    <row r="3081" spans="1:23" ht="14.25" x14ac:dyDescent="0.2">
      <c r="A3081" s="18"/>
      <c r="B3081" s="18"/>
      <c r="C3081"/>
      <c r="D3081"/>
      <c r="E3081"/>
      <c r="F3081" s="37"/>
      <c r="G3081" s="18"/>
      <c r="H3081" s="18"/>
      <c r="I3081" s="37"/>
      <c r="J3081"/>
      <c r="K3081"/>
      <c r="L3081"/>
      <c r="M3081"/>
      <c r="N3081" s="37"/>
      <c r="O3081" s="37"/>
      <c r="P3081" s="37"/>
      <c r="Q3081"/>
      <c r="R3081"/>
      <c r="S3081" s="42"/>
      <c r="T3081" s="37"/>
      <c r="U3081" s="83"/>
      <c r="V3081" s="45"/>
      <c r="W3081" s="75"/>
    </row>
    <row r="3082" spans="1:23" ht="14.25" x14ac:dyDescent="0.2">
      <c r="A3082" s="18"/>
      <c r="B3082" s="18"/>
      <c r="C3082"/>
      <c r="D3082"/>
      <c r="E3082"/>
      <c r="F3082" s="37"/>
      <c r="G3082" s="18"/>
      <c r="H3082" s="18"/>
      <c r="I3082" s="37"/>
      <c r="J3082"/>
      <c r="K3082"/>
      <c r="L3082"/>
      <c r="M3082"/>
      <c r="N3082" s="37"/>
      <c r="O3082" s="37"/>
      <c r="P3082" s="37"/>
      <c r="Q3082"/>
      <c r="R3082"/>
      <c r="S3082" s="42"/>
      <c r="T3082" s="37"/>
      <c r="U3082" s="83"/>
      <c r="V3082" s="45"/>
      <c r="W3082" s="75"/>
    </row>
    <row r="3083" spans="1:23" ht="14.25" x14ac:dyDescent="0.2">
      <c r="A3083" s="18"/>
      <c r="B3083" s="18"/>
      <c r="C3083"/>
      <c r="D3083"/>
      <c r="E3083"/>
      <c r="F3083" s="37"/>
      <c r="G3083" s="18"/>
      <c r="H3083" s="18"/>
      <c r="I3083" s="37"/>
      <c r="J3083"/>
      <c r="K3083"/>
      <c r="L3083"/>
      <c r="M3083"/>
      <c r="N3083" s="37"/>
      <c r="O3083" s="37"/>
      <c r="P3083" s="37"/>
      <c r="Q3083"/>
      <c r="R3083"/>
      <c r="S3083" s="42"/>
      <c r="T3083" s="37"/>
      <c r="U3083" s="83"/>
      <c r="V3083" s="45"/>
      <c r="W3083" s="75"/>
    </row>
    <row r="3084" spans="1:23" ht="14.25" x14ac:dyDescent="0.2">
      <c r="A3084" s="18"/>
      <c r="B3084" s="18"/>
      <c r="C3084"/>
      <c r="D3084"/>
      <c r="E3084"/>
      <c r="F3084" s="37"/>
      <c r="G3084" s="18"/>
      <c r="H3084" s="18"/>
      <c r="I3084" s="37"/>
      <c r="J3084"/>
      <c r="K3084"/>
      <c r="L3084"/>
      <c r="M3084"/>
      <c r="N3084" s="37"/>
      <c r="O3084" s="37"/>
      <c r="P3084" s="37"/>
      <c r="Q3084"/>
      <c r="R3084"/>
      <c r="S3084" s="42"/>
      <c r="T3084" s="37"/>
      <c r="U3084" s="83"/>
      <c r="V3084" s="45"/>
      <c r="W3084" s="75"/>
    </row>
    <row r="3085" spans="1:23" ht="14.25" x14ac:dyDescent="0.2">
      <c r="A3085" s="18"/>
      <c r="B3085" s="18"/>
      <c r="C3085"/>
      <c r="D3085"/>
      <c r="E3085"/>
      <c r="F3085" s="37"/>
      <c r="G3085" s="18"/>
      <c r="H3085" s="18"/>
      <c r="I3085" s="37"/>
      <c r="J3085"/>
      <c r="K3085"/>
      <c r="L3085"/>
      <c r="M3085"/>
      <c r="N3085" s="37"/>
      <c r="O3085" s="37"/>
      <c r="P3085" s="37"/>
      <c r="Q3085"/>
      <c r="R3085"/>
      <c r="S3085" s="42"/>
      <c r="T3085" s="37"/>
      <c r="U3085" s="83"/>
      <c r="V3085" s="45"/>
      <c r="W3085" s="75"/>
    </row>
    <row r="3086" spans="1:23" ht="14.25" x14ac:dyDescent="0.2">
      <c r="A3086" s="18"/>
      <c r="B3086" s="18"/>
      <c r="C3086"/>
      <c r="D3086"/>
      <c r="E3086"/>
      <c r="F3086" s="37"/>
      <c r="G3086" s="18"/>
      <c r="H3086" s="18"/>
      <c r="I3086" s="37"/>
      <c r="J3086"/>
      <c r="K3086"/>
      <c r="L3086"/>
      <c r="M3086"/>
      <c r="N3086" s="37"/>
      <c r="O3086" s="37"/>
      <c r="P3086" s="37"/>
      <c r="Q3086"/>
      <c r="R3086"/>
      <c r="S3086" s="42"/>
      <c r="T3086" s="37"/>
      <c r="U3086" s="83"/>
      <c r="V3086" s="45"/>
      <c r="W3086" s="75"/>
    </row>
    <row r="3087" spans="1:23" ht="14.25" x14ac:dyDescent="0.2">
      <c r="A3087" s="18"/>
      <c r="B3087" s="18"/>
      <c r="C3087"/>
      <c r="D3087"/>
      <c r="E3087"/>
      <c r="F3087" s="37"/>
      <c r="G3087" s="18"/>
      <c r="H3087" s="18"/>
      <c r="I3087" s="37"/>
      <c r="J3087"/>
      <c r="K3087"/>
      <c r="L3087"/>
      <c r="M3087"/>
      <c r="N3087" s="37"/>
      <c r="O3087" s="37"/>
      <c r="P3087" s="37"/>
      <c r="Q3087"/>
      <c r="R3087"/>
      <c r="S3087" s="42"/>
      <c r="T3087" s="37"/>
      <c r="U3087" s="83"/>
      <c r="V3087" s="45"/>
      <c r="W3087" s="75"/>
    </row>
    <row r="3088" spans="1:23" ht="14.25" x14ac:dyDescent="0.2">
      <c r="A3088" s="18"/>
      <c r="B3088" s="18"/>
      <c r="C3088"/>
      <c r="D3088"/>
      <c r="E3088"/>
      <c r="F3088" s="37"/>
      <c r="G3088" s="18"/>
      <c r="H3088" s="18"/>
      <c r="I3088" s="37"/>
      <c r="J3088"/>
      <c r="K3088"/>
      <c r="L3088"/>
      <c r="M3088"/>
      <c r="N3088" s="37"/>
      <c r="O3088" s="37"/>
      <c r="P3088" s="37"/>
      <c r="Q3088"/>
      <c r="R3088"/>
      <c r="S3088" s="42"/>
      <c r="T3088" s="37"/>
      <c r="U3088" s="83"/>
      <c r="V3088" s="45"/>
      <c r="W3088" s="75"/>
    </row>
    <row r="3089" spans="1:23" ht="14.25" x14ac:dyDescent="0.2">
      <c r="A3089" s="18"/>
      <c r="B3089" s="18"/>
      <c r="C3089"/>
      <c r="D3089"/>
      <c r="E3089"/>
      <c r="F3089" s="37"/>
      <c r="G3089" s="18"/>
      <c r="H3089" s="18"/>
      <c r="I3089" s="37"/>
      <c r="J3089"/>
      <c r="K3089"/>
      <c r="L3089"/>
      <c r="M3089"/>
      <c r="N3089" s="37"/>
      <c r="O3089" s="37"/>
      <c r="P3089" s="37"/>
      <c r="Q3089"/>
      <c r="R3089"/>
      <c r="S3089" s="42"/>
      <c r="T3089" s="37"/>
      <c r="U3089" s="83"/>
      <c r="V3089" s="45"/>
      <c r="W3089" s="75"/>
    </row>
    <row r="3090" spans="1:23" ht="14.25" x14ac:dyDescent="0.2">
      <c r="A3090" s="18"/>
      <c r="B3090" s="18"/>
      <c r="C3090"/>
      <c r="D3090"/>
      <c r="E3090"/>
      <c r="F3090" s="37"/>
      <c r="G3090" s="18"/>
      <c r="H3090" s="18"/>
      <c r="I3090" s="37"/>
      <c r="J3090"/>
      <c r="K3090"/>
      <c r="L3090"/>
      <c r="M3090"/>
      <c r="N3090" s="37"/>
      <c r="O3090" s="37"/>
      <c r="P3090" s="37"/>
      <c r="Q3090"/>
      <c r="R3090"/>
      <c r="S3090" s="42"/>
      <c r="T3090" s="37"/>
      <c r="U3090" s="83"/>
      <c r="V3090" s="45"/>
      <c r="W3090" s="75"/>
    </row>
    <row r="3091" spans="1:23" ht="14.25" x14ac:dyDescent="0.2">
      <c r="A3091" s="18"/>
      <c r="B3091" s="18"/>
      <c r="C3091"/>
      <c r="D3091"/>
      <c r="E3091"/>
      <c r="F3091" s="37"/>
      <c r="G3091" s="18"/>
      <c r="H3091" s="18"/>
      <c r="I3091" s="37"/>
      <c r="J3091"/>
      <c r="K3091"/>
      <c r="L3091"/>
      <c r="M3091"/>
      <c r="N3091" s="37"/>
      <c r="O3091" s="37"/>
      <c r="P3091" s="37"/>
      <c r="Q3091"/>
      <c r="R3091"/>
      <c r="S3091" s="42"/>
      <c r="T3091" s="37"/>
      <c r="U3091" s="83"/>
      <c r="V3091" s="45"/>
      <c r="W3091" s="75"/>
    </row>
    <row r="3092" spans="1:23" ht="14.25" x14ac:dyDescent="0.2">
      <c r="A3092" s="18"/>
      <c r="B3092" s="18"/>
      <c r="C3092"/>
      <c r="D3092"/>
      <c r="E3092"/>
      <c r="F3092" s="37"/>
      <c r="G3092" s="18"/>
      <c r="H3092" s="18"/>
      <c r="I3092" s="37"/>
      <c r="J3092"/>
      <c r="K3092"/>
      <c r="L3092"/>
      <c r="M3092"/>
      <c r="N3092" s="37"/>
      <c r="O3092" s="37"/>
      <c r="P3092" s="37"/>
      <c r="Q3092"/>
      <c r="R3092"/>
      <c r="S3092" s="42"/>
      <c r="T3092" s="37"/>
      <c r="U3092" s="83"/>
      <c r="V3092" s="45"/>
      <c r="W3092" s="75"/>
    </row>
    <row r="3093" spans="1:23" ht="14.25" x14ac:dyDescent="0.2">
      <c r="A3093" s="18"/>
      <c r="B3093" s="18"/>
      <c r="C3093"/>
      <c r="D3093"/>
      <c r="E3093"/>
      <c r="F3093" s="37"/>
      <c r="G3093" s="18"/>
      <c r="H3093" s="18"/>
      <c r="I3093" s="37"/>
      <c r="J3093"/>
      <c r="K3093"/>
      <c r="L3093"/>
      <c r="M3093"/>
      <c r="N3093" s="37"/>
      <c r="O3093" s="37"/>
      <c r="P3093" s="37"/>
      <c r="Q3093"/>
      <c r="R3093"/>
      <c r="S3093" s="42"/>
      <c r="T3093" s="37"/>
      <c r="U3093" s="83"/>
      <c r="V3093" s="45"/>
      <c r="W3093" s="75"/>
    </row>
    <row r="3094" spans="1:23" ht="14.25" x14ac:dyDescent="0.2">
      <c r="A3094" s="18"/>
      <c r="B3094" s="18"/>
      <c r="C3094"/>
      <c r="D3094"/>
      <c r="E3094"/>
      <c r="F3094" s="37"/>
      <c r="G3094" s="18"/>
      <c r="H3094" s="18"/>
      <c r="I3094" s="37"/>
      <c r="J3094"/>
      <c r="K3094"/>
      <c r="L3094"/>
      <c r="M3094"/>
      <c r="N3094" s="37"/>
      <c r="O3094" s="37"/>
      <c r="P3094" s="37"/>
      <c r="Q3094"/>
      <c r="R3094"/>
      <c r="S3094" s="42"/>
      <c r="T3094" s="37"/>
      <c r="U3094" s="83"/>
      <c r="V3094" s="45"/>
      <c r="W3094" s="75"/>
    </row>
    <row r="3095" spans="1:23" ht="14.25" x14ac:dyDescent="0.2">
      <c r="A3095" s="18"/>
      <c r="B3095" s="18"/>
      <c r="C3095"/>
      <c r="D3095"/>
      <c r="E3095"/>
      <c r="F3095" s="37"/>
      <c r="G3095" s="18"/>
      <c r="H3095" s="18"/>
      <c r="I3095" s="37"/>
      <c r="J3095"/>
      <c r="K3095"/>
      <c r="L3095"/>
      <c r="M3095"/>
      <c r="N3095" s="37"/>
      <c r="O3095" s="37"/>
      <c r="P3095" s="37"/>
      <c r="Q3095"/>
      <c r="R3095"/>
      <c r="S3095" s="42"/>
      <c r="T3095" s="37"/>
      <c r="U3095" s="83"/>
      <c r="V3095" s="45"/>
      <c r="W3095" s="75"/>
    </row>
    <row r="3096" spans="1:23" ht="14.25" x14ac:dyDescent="0.2">
      <c r="A3096" s="18"/>
      <c r="B3096" s="18"/>
      <c r="C3096"/>
      <c r="D3096"/>
      <c r="E3096"/>
      <c r="F3096" s="37"/>
      <c r="G3096" s="18"/>
      <c r="H3096" s="18"/>
      <c r="I3096" s="37"/>
      <c r="J3096"/>
      <c r="K3096"/>
      <c r="L3096"/>
      <c r="M3096"/>
      <c r="N3096" s="37"/>
      <c r="O3096" s="37"/>
      <c r="P3096" s="37"/>
      <c r="Q3096"/>
      <c r="R3096"/>
      <c r="S3096" s="42"/>
      <c r="T3096" s="37"/>
      <c r="U3096" s="83"/>
      <c r="V3096" s="45"/>
      <c r="W3096" s="75"/>
    </row>
    <row r="3097" spans="1:23" ht="14.25" x14ac:dyDescent="0.2">
      <c r="A3097" s="18"/>
      <c r="B3097" s="18"/>
      <c r="C3097"/>
      <c r="D3097"/>
      <c r="E3097"/>
      <c r="F3097" s="37"/>
      <c r="G3097" s="18"/>
      <c r="H3097" s="18"/>
      <c r="I3097" s="37"/>
      <c r="J3097"/>
      <c r="K3097"/>
      <c r="L3097"/>
      <c r="M3097"/>
      <c r="N3097" s="37"/>
      <c r="O3097" s="37"/>
      <c r="P3097" s="37"/>
      <c r="Q3097"/>
      <c r="R3097"/>
      <c r="S3097" s="42"/>
      <c r="T3097" s="37"/>
      <c r="U3097" s="83"/>
      <c r="V3097" s="45"/>
      <c r="W3097" s="75"/>
    </row>
    <row r="3098" spans="1:23" ht="14.25" x14ac:dyDescent="0.2">
      <c r="A3098" s="18"/>
      <c r="B3098" s="18"/>
      <c r="C3098"/>
      <c r="D3098"/>
      <c r="E3098"/>
      <c r="F3098" s="37"/>
      <c r="G3098" s="18"/>
      <c r="H3098" s="18"/>
      <c r="I3098" s="37"/>
      <c r="J3098"/>
      <c r="K3098"/>
      <c r="L3098"/>
      <c r="M3098"/>
      <c r="N3098" s="37"/>
      <c r="O3098" s="37"/>
      <c r="P3098" s="37"/>
      <c r="Q3098"/>
      <c r="R3098"/>
      <c r="S3098" s="42"/>
      <c r="T3098" s="37"/>
      <c r="U3098" s="83"/>
      <c r="V3098" s="45"/>
      <c r="W3098" s="75"/>
    </row>
    <row r="3099" spans="1:23" ht="14.25" x14ac:dyDescent="0.2">
      <c r="A3099" s="18"/>
      <c r="B3099" s="18"/>
      <c r="C3099"/>
      <c r="D3099"/>
      <c r="E3099"/>
      <c r="F3099" s="37"/>
      <c r="G3099" s="18"/>
      <c r="H3099" s="18"/>
      <c r="I3099" s="37"/>
      <c r="J3099"/>
      <c r="K3099"/>
      <c r="L3099"/>
      <c r="M3099"/>
      <c r="N3099" s="37"/>
      <c r="O3099" s="37"/>
      <c r="P3099" s="37"/>
      <c r="Q3099"/>
      <c r="R3099"/>
      <c r="S3099" s="42"/>
      <c r="T3099" s="37"/>
      <c r="U3099" s="83"/>
      <c r="V3099" s="45"/>
      <c r="W3099" s="75"/>
    </row>
    <row r="3100" spans="1:23" ht="14.25" x14ac:dyDescent="0.2">
      <c r="A3100" s="18"/>
      <c r="B3100" s="18"/>
      <c r="C3100"/>
      <c r="D3100"/>
      <c r="E3100"/>
      <c r="F3100" s="37"/>
      <c r="G3100" s="18"/>
      <c r="H3100" s="18"/>
      <c r="I3100" s="37"/>
      <c r="J3100"/>
      <c r="K3100"/>
      <c r="L3100"/>
      <c r="M3100"/>
      <c r="N3100" s="37"/>
      <c r="O3100" s="37"/>
      <c r="P3100" s="37"/>
      <c r="Q3100"/>
      <c r="R3100"/>
      <c r="S3100" s="42"/>
      <c r="T3100" s="37"/>
      <c r="U3100" s="83"/>
      <c r="V3100" s="45"/>
      <c r="W3100" s="75"/>
    </row>
    <row r="3101" spans="1:23" ht="14.25" x14ac:dyDescent="0.2">
      <c r="A3101" s="18"/>
      <c r="B3101" s="18"/>
      <c r="C3101"/>
      <c r="D3101"/>
      <c r="E3101"/>
      <c r="F3101" s="37"/>
      <c r="G3101" s="18"/>
      <c r="H3101" s="18"/>
      <c r="I3101" s="37"/>
      <c r="J3101"/>
      <c r="K3101"/>
      <c r="L3101"/>
      <c r="M3101"/>
      <c r="N3101" s="37"/>
      <c r="O3101" s="37"/>
      <c r="P3101" s="37"/>
      <c r="Q3101"/>
      <c r="R3101"/>
      <c r="S3101" s="42"/>
      <c r="T3101" s="37"/>
      <c r="U3101" s="83"/>
      <c r="V3101" s="45"/>
      <c r="W3101" s="75"/>
    </row>
    <row r="3102" spans="1:23" ht="14.25" x14ac:dyDescent="0.2">
      <c r="A3102" s="18"/>
      <c r="B3102" s="18"/>
      <c r="C3102"/>
      <c r="D3102"/>
      <c r="E3102"/>
      <c r="F3102" s="37"/>
      <c r="G3102" s="18"/>
      <c r="H3102" s="18"/>
      <c r="I3102" s="37"/>
      <c r="J3102"/>
      <c r="K3102"/>
      <c r="L3102"/>
      <c r="M3102"/>
      <c r="N3102" s="37"/>
      <c r="O3102" s="37"/>
      <c r="P3102" s="37"/>
      <c r="Q3102"/>
      <c r="R3102"/>
      <c r="S3102" s="42"/>
      <c r="T3102" s="37"/>
      <c r="U3102" s="83"/>
      <c r="V3102" s="45"/>
      <c r="W3102" s="75"/>
    </row>
    <row r="3103" spans="1:23" ht="14.25" x14ac:dyDescent="0.2">
      <c r="A3103" s="18"/>
      <c r="B3103" s="18"/>
      <c r="C3103"/>
      <c r="D3103"/>
      <c r="E3103"/>
      <c r="F3103" s="37"/>
      <c r="G3103" s="18"/>
      <c r="H3103" s="18"/>
      <c r="I3103" s="37"/>
      <c r="J3103"/>
      <c r="K3103"/>
      <c r="L3103"/>
      <c r="M3103"/>
      <c r="N3103" s="37"/>
      <c r="O3103" s="37"/>
      <c r="P3103" s="37"/>
      <c r="Q3103"/>
      <c r="R3103"/>
      <c r="S3103" s="42"/>
      <c r="T3103" s="37"/>
      <c r="U3103" s="83"/>
      <c r="V3103" s="45"/>
      <c r="W3103" s="75"/>
    </row>
    <row r="3104" spans="1:23" ht="14.25" x14ac:dyDescent="0.2">
      <c r="A3104" s="18"/>
      <c r="B3104" s="18"/>
      <c r="C3104"/>
      <c r="D3104"/>
      <c r="E3104"/>
      <c r="F3104" s="37"/>
      <c r="G3104" s="18"/>
      <c r="H3104" s="18"/>
      <c r="I3104" s="37"/>
      <c r="J3104"/>
      <c r="K3104"/>
      <c r="L3104"/>
      <c r="M3104"/>
      <c r="N3104" s="37"/>
      <c r="O3104" s="37"/>
      <c r="P3104" s="37"/>
      <c r="Q3104"/>
      <c r="R3104"/>
      <c r="S3104" s="42"/>
      <c r="T3104" s="37"/>
      <c r="U3104" s="83"/>
      <c r="V3104" s="45"/>
      <c r="W3104" s="75"/>
    </row>
    <row r="3105" spans="1:23" ht="14.25" x14ac:dyDescent="0.2">
      <c r="A3105" s="18"/>
      <c r="B3105" s="18"/>
      <c r="C3105"/>
      <c r="D3105"/>
      <c r="E3105"/>
      <c r="F3105" s="37"/>
      <c r="G3105" s="18"/>
      <c r="H3105" s="18"/>
      <c r="I3105" s="37"/>
      <c r="J3105"/>
      <c r="K3105"/>
      <c r="L3105"/>
      <c r="M3105"/>
      <c r="N3105" s="37"/>
      <c r="O3105" s="37"/>
      <c r="P3105" s="37"/>
      <c r="Q3105"/>
      <c r="R3105"/>
      <c r="S3105" s="42"/>
      <c r="T3105" s="37"/>
      <c r="U3105" s="83"/>
      <c r="V3105" s="45"/>
      <c r="W3105" s="75"/>
    </row>
    <row r="3106" spans="1:23" ht="14.25" x14ac:dyDescent="0.2">
      <c r="A3106" s="18"/>
      <c r="B3106" s="18"/>
      <c r="C3106"/>
      <c r="D3106"/>
      <c r="E3106"/>
      <c r="F3106" s="37"/>
      <c r="G3106" s="18"/>
      <c r="H3106" s="18"/>
      <c r="I3106" s="37"/>
      <c r="J3106"/>
      <c r="K3106"/>
      <c r="L3106"/>
      <c r="M3106"/>
      <c r="N3106" s="37"/>
      <c r="O3106" s="37"/>
      <c r="P3106" s="37"/>
      <c r="Q3106"/>
      <c r="R3106"/>
      <c r="S3106" s="42"/>
      <c r="T3106" s="37"/>
      <c r="U3106" s="83"/>
      <c r="V3106" s="45"/>
      <c r="W3106" s="75"/>
    </row>
    <row r="3107" spans="1:23" ht="14.25" x14ac:dyDescent="0.2">
      <c r="A3107" s="18"/>
      <c r="B3107" s="18"/>
      <c r="C3107"/>
      <c r="D3107"/>
      <c r="E3107"/>
      <c r="F3107" s="37"/>
      <c r="G3107" s="18"/>
      <c r="H3107" s="18"/>
      <c r="I3107" s="37"/>
      <c r="J3107"/>
      <c r="K3107"/>
      <c r="L3107"/>
      <c r="M3107"/>
      <c r="N3107" s="37"/>
      <c r="O3107" s="37"/>
      <c r="P3107" s="37"/>
      <c r="Q3107"/>
      <c r="R3107"/>
      <c r="S3107" s="42"/>
      <c r="T3107" s="37"/>
      <c r="U3107" s="83"/>
      <c r="V3107" s="45"/>
      <c r="W3107" s="75"/>
    </row>
    <row r="3108" spans="1:23" ht="14.25" x14ac:dyDescent="0.2">
      <c r="A3108" s="18"/>
      <c r="B3108" s="18"/>
      <c r="C3108"/>
      <c r="D3108"/>
      <c r="E3108"/>
      <c r="F3108" s="37"/>
      <c r="G3108" s="18"/>
      <c r="H3108" s="18"/>
      <c r="I3108" s="37"/>
      <c r="J3108"/>
      <c r="K3108"/>
      <c r="L3108"/>
      <c r="M3108"/>
      <c r="N3108" s="37"/>
      <c r="O3108" s="37"/>
      <c r="P3108" s="37"/>
      <c r="Q3108"/>
      <c r="R3108"/>
      <c r="S3108" s="42"/>
      <c r="T3108" s="37"/>
      <c r="U3108" s="83"/>
      <c r="V3108" s="45"/>
      <c r="W3108" s="75"/>
    </row>
    <row r="3109" spans="1:23" ht="14.25" x14ac:dyDescent="0.2">
      <c r="A3109" s="18"/>
      <c r="B3109" s="18"/>
      <c r="C3109"/>
      <c r="D3109"/>
      <c r="E3109"/>
      <c r="F3109" s="37"/>
      <c r="G3109" s="18"/>
      <c r="H3109" s="18"/>
      <c r="I3109" s="37"/>
      <c r="J3109"/>
      <c r="K3109"/>
      <c r="L3109"/>
      <c r="M3109"/>
      <c r="N3109" s="37"/>
      <c r="O3109" s="37"/>
      <c r="P3109" s="37"/>
      <c r="Q3109"/>
      <c r="R3109"/>
      <c r="S3109" s="42"/>
      <c r="T3109" s="37"/>
      <c r="U3109" s="83"/>
      <c r="V3109" s="45"/>
      <c r="W3109" s="75"/>
    </row>
    <row r="3110" spans="1:23" ht="14.25" x14ac:dyDescent="0.2">
      <c r="A3110" s="18"/>
      <c r="B3110" s="18"/>
      <c r="C3110"/>
      <c r="D3110"/>
      <c r="E3110"/>
      <c r="F3110" s="37"/>
      <c r="G3110" s="18"/>
      <c r="H3110" s="18"/>
      <c r="I3110" s="37"/>
      <c r="J3110"/>
      <c r="K3110"/>
      <c r="L3110"/>
      <c r="M3110"/>
      <c r="N3110" s="37"/>
      <c r="O3110" s="37"/>
      <c r="P3110" s="37"/>
      <c r="Q3110"/>
      <c r="R3110"/>
      <c r="S3110" s="42"/>
      <c r="T3110" s="37"/>
      <c r="U3110" s="83"/>
      <c r="V3110" s="45"/>
      <c r="W3110" s="75"/>
    </row>
    <row r="3111" spans="1:23" ht="14.25" x14ac:dyDescent="0.2">
      <c r="A3111" s="18"/>
      <c r="B3111" s="18"/>
      <c r="C3111"/>
      <c r="D3111"/>
      <c r="E3111"/>
      <c r="F3111" s="37"/>
      <c r="G3111" s="18"/>
      <c r="H3111" s="18"/>
      <c r="I3111" s="37"/>
      <c r="J3111"/>
      <c r="K3111"/>
      <c r="L3111"/>
      <c r="M3111"/>
      <c r="N3111" s="37"/>
      <c r="O3111" s="37"/>
      <c r="P3111" s="37"/>
      <c r="Q3111"/>
      <c r="R3111"/>
      <c r="S3111" s="42"/>
      <c r="T3111" s="37"/>
      <c r="U3111" s="83"/>
      <c r="V3111" s="45"/>
      <c r="W3111" s="75"/>
    </row>
    <row r="3112" spans="1:23" ht="14.25" x14ac:dyDescent="0.2">
      <c r="A3112" s="18"/>
      <c r="B3112" s="18"/>
      <c r="C3112"/>
      <c r="D3112"/>
      <c r="E3112"/>
      <c r="F3112" s="37"/>
      <c r="G3112" s="18"/>
      <c r="H3112" s="18"/>
      <c r="I3112" s="37"/>
      <c r="J3112"/>
      <c r="K3112"/>
      <c r="L3112"/>
      <c r="M3112"/>
      <c r="N3112" s="37"/>
      <c r="O3112" s="37"/>
      <c r="P3112" s="37"/>
      <c r="Q3112"/>
      <c r="R3112"/>
      <c r="S3112" s="42"/>
      <c r="T3112" s="37"/>
      <c r="U3112" s="83"/>
      <c r="V3112" s="45"/>
      <c r="W3112" s="75"/>
    </row>
    <row r="3113" spans="1:23" ht="14.25" x14ac:dyDescent="0.2">
      <c r="A3113" s="18"/>
      <c r="B3113" s="18"/>
      <c r="C3113"/>
      <c r="D3113"/>
      <c r="E3113"/>
      <c r="F3113" s="37"/>
      <c r="G3113" s="18"/>
      <c r="H3113" s="18"/>
      <c r="I3113" s="37"/>
      <c r="J3113"/>
      <c r="K3113"/>
      <c r="L3113"/>
      <c r="M3113"/>
      <c r="N3113" s="37"/>
      <c r="O3113" s="37"/>
      <c r="P3113" s="37"/>
      <c r="Q3113"/>
      <c r="R3113"/>
      <c r="S3113" s="42"/>
      <c r="T3113" s="37"/>
      <c r="U3113" s="83"/>
      <c r="V3113" s="45"/>
      <c r="W3113" s="75"/>
    </row>
    <row r="3114" spans="1:23" ht="14.25" x14ac:dyDescent="0.2">
      <c r="A3114" s="18"/>
      <c r="B3114" s="18"/>
      <c r="C3114"/>
      <c r="D3114"/>
      <c r="E3114"/>
      <c r="F3114" s="37"/>
      <c r="G3114" s="18"/>
      <c r="H3114" s="18"/>
      <c r="I3114" s="37"/>
      <c r="J3114"/>
      <c r="K3114"/>
      <c r="L3114"/>
      <c r="M3114"/>
      <c r="N3114" s="37"/>
      <c r="O3114" s="37"/>
      <c r="P3114" s="37"/>
      <c r="Q3114"/>
      <c r="R3114"/>
      <c r="S3114" s="42"/>
      <c r="T3114" s="37"/>
      <c r="U3114" s="83"/>
      <c r="V3114" s="45"/>
      <c r="W3114" s="75"/>
    </row>
    <row r="3115" spans="1:23" ht="14.25" x14ac:dyDescent="0.2">
      <c r="A3115" s="18"/>
      <c r="B3115" s="18"/>
      <c r="C3115"/>
      <c r="D3115"/>
      <c r="E3115"/>
      <c r="F3115" s="37"/>
      <c r="G3115" s="18"/>
      <c r="H3115" s="18"/>
      <c r="I3115" s="37"/>
      <c r="J3115"/>
      <c r="K3115"/>
      <c r="L3115"/>
      <c r="M3115"/>
      <c r="N3115" s="37"/>
      <c r="O3115" s="37"/>
      <c r="P3115" s="37"/>
      <c r="Q3115"/>
      <c r="R3115"/>
      <c r="S3115" s="42"/>
      <c r="T3115" s="37"/>
      <c r="U3115" s="83"/>
      <c r="V3115" s="45"/>
      <c r="W3115" s="75"/>
    </row>
    <row r="3116" spans="1:23" ht="14.25" x14ac:dyDescent="0.2">
      <c r="A3116" s="18"/>
      <c r="B3116" s="18"/>
      <c r="C3116"/>
      <c r="D3116"/>
      <c r="E3116"/>
      <c r="F3116" s="37"/>
      <c r="G3116" s="18"/>
      <c r="H3116" s="18"/>
      <c r="I3116" s="37"/>
      <c r="J3116"/>
      <c r="K3116"/>
      <c r="L3116"/>
      <c r="M3116"/>
      <c r="N3116" s="37"/>
      <c r="O3116" s="37"/>
      <c r="P3116" s="37"/>
      <c r="Q3116"/>
      <c r="R3116"/>
      <c r="S3116" s="42"/>
      <c r="T3116" s="37"/>
      <c r="U3116" s="83"/>
      <c r="V3116" s="45"/>
      <c r="W3116" s="75"/>
    </row>
    <row r="3117" spans="1:23" ht="14.25" x14ac:dyDescent="0.2">
      <c r="A3117" s="18"/>
      <c r="B3117" s="18"/>
      <c r="C3117"/>
      <c r="D3117"/>
      <c r="E3117"/>
      <c r="F3117" s="37"/>
      <c r="G3117" s="18"/>
      <c r="H3117" s="18"/>
      <c r="I3117" s="37"/>
      <c r="J3117"/>
      <c r="K3117"/>
      <c r="L3117"/>
      <c r="M3117"/>
      <c r="N3117" s="37"/>
      <c r="O3117" s="37"/>
      <c r="P3117" s="37"/>
      <c r="Q3117"/>
      <c r="R3117"/>
      <c r="S3117" s="42"/>
      <c r="T3117" s="37"/>
      <c r="U3117" s="83"/>
      <c r="V3117" s="45"/>
      <c r="W3117" s="75"/>
    </row>
    <row r="3118" spans="1:23" ht="14.25" x14ac:dyDescent="0.2">
      <c r="A3118" s="18"/>
      <c r="B3118" s="18"/>
      <c r="C3118"/>
      <c r="D3118"/>
      <c r="E3118"/>
      <c r="F3118" s="37"/>
      <c r="G3118" s="18"/>
      <c r="H3118" s="18"/>
      <c r="I3118" s="37"/>
      <c r="J3118"/>
      <c r="K3118"/>
      <c r="L3118"/>
      <c r="M3118"/>
      <c r="N3118" s="37"/>
      <c r="O3118" s="37"/>
      <c r="P3118" s="37"/>
      <c r="Q3118"/>
      <c r="R3118"/>
      <c r="S3118" s="42"/>
      <c r="T3118" s="37"/>
      <c r="U3118" s="83"/>
      <c r="V3118" s="45"/>
      <c r="W3118" s="75"/>
    </row>
    <row r="3119" spans="1:23" ht="14.25" x14ac:dyDescent="0.2">
      <c r="A3119" s="18"/>
      <c r="B3119" s="18"/>
      <c r="C3119"/>
      <c r="D3119"/>
      <c r="E3119"/>
      <c r="F3119" s="37"/>
      <c r="G3119" s="18"/>
      <c r="H3119" s="18"/>
      <c r="I3119" s="37"/>
      <c r="J3119"/>
      <c r="K3119"/>
      <c r="L3119"/>
      <c r="M3119"/>
      <c r="N3119" s="37"/>
      <c r="O3119" s="37"/>
      <c r="P3119" s="37"/>
      <c r="Q3119"/>
      <c r="R3119"/>
      <c r="S3119" s="42"/>
      <c r="T3119" s="37"/>
      <c r="U3119" s="83"/>
      <c r="V3119" s="45"/>
      <c r="W3119" s="75"/>
    </row>
    <row r="3120" spans="1:23" ht="14.25" x14ac:dyDescent="0.2">
      <c r="A3120" s="18"/>
      <c r="B3120" s="18"/>
      <c r="C3120"/>
      <c r="D3120"/>
      <c r="E3120"/>
      <c r="F3120" s="37"/>
      <c r="G3120" s="18"/>
      <c r="H3120" s="18"/>
      <c r="I3120" s="37"/>
      <c r="J3120"/>
      <c r="K3120"/>
      <c r="L3120"/>
      <c r="M3120"/>
      <c r="N3120" s="37"/>
      <c r="O3120" s="37"/>
      <c r="P3120" s="37"/>
      <c r="Q3120"/>
      <c r="R3120"/>
      <c r="S3120" s="42"/>
      <c r="T3120" s="37"/>
      <c r="U3120" s="83"/>
      <c r="V3120" s="45"/>
      <c r="W3120" s="75"/>
    </row>
    <row r="3121" spans="1:23" ht="14.25" x14ac:dyDescent="0.2">
      <c r="A3121" s="18"/>
      <c r="B3121" s="18"/>
      <c r="C3121"/>
      <c r="D3121"/>
      <c r="E3121"/>
      <c r="F3121" s="37"/>
      <c r="G3121" s="18"/>
      <c r="H3121" s="18"/>
      <c r="I3121" s="37"/>
      <c r="J3121"/>
      <c r="K3121"/>
      <c r="L3121"/>
      <c r="M3121"/>
      <c r="N3121" s="37"/>
      <c r="O3121" s="37"/>
      <c r="P3121" s="37"/>
      <c r="Q3121"/>
      <c r="R3121"/>
      <c r="S3121" s="42"/>
      <c r="T3121" s="37"/>
      <c r="U3121" s="83"/>
      <c r="V3121" s="45"/>
      <c r="W3121" s="75"/>
    </row>
    <row r="3122" spans="1:23" ht="14.25" x14ac:dyDescent="0.2">
      <c r="A3122" s="18"/>
      <c r="B3122" s="18"/>
      <c r="C3122"/>
      <c r="D3122"/>
      <c r="E3122"/>
      <c r="F3122" s="37"/>
      <c r="G3122" s="18"/>
      <c r="H3122" s="18"/>
      <c r="I3122" s="37"/>
      <c r="J3122"/>
      <c r="K3122"/>
      <c r="L3122"/>
      <c r="M3122"/>
      <c r="N3122" s="37"/>
      <c r="O3122" s="37"/>
      <c r="P3122" s="37"/>
      <c r="Q3122"/>
      <c r="R3122"/>
      <c r="S3122" s="42"/>
      <c r="T3122" s="37"/>
      <c r="U3122" s="83"/>
      <c r="V3122" s="45"/>
      <c r="W3122" s="75"/>
    </row>
    <row r="3123" spans="1:23" ht="14.25" x14ac:dyDescent="0.2">
      <c r="A3123" s="18"/>
      <c r="B3123" s="18"/>
      <c r="C3123"/>
      <c r="D3123"/>
      <c r="E3123"/>
      <c r="F3123" s="37"/>
      <c r="G3123" s="18"/>
      <c r="H3123" s="18"/>
      <c r="I3123" s="37"/>
      <c r="J3123"/>
      <c r="K3123"/>
      <c r="L3123"/>
      <c r="M3123"/>
      <c r="N3123" s="37"/>
      <c r="O3123" s="37"/>
      <c r="P3123" s="37"/>
      <c r="Q3123"/>
      <c r="R3123"/>
      <c r="S3123" s="42"/>
      <c r="T3123" s="37"/>
      <c r="U3123" s="83"/>
      <c r="V3123" s="45"/>
      <c r="W3123" s="75"/>
    </row>
    <row r="3124" spans="1:23" ht="14.25" x14ac:dyDescent="0.2">
      <c r="A3124" s="18"/>
      <c r="B3124" s="18"/>
      <c r="C3124"/>
      <c r="D3124"/>
      <c r="E3124"/>
      <c r="F3124" s="37"/>
      <c r="G3124" s="18"/>
      <c r="H3124" s="18"/>
      <c r="I3124" s="37"/>
      <c r="J3124"/>
      <c r="K3124"/>
      <c r="L3124"/>
      <c r="M3124"/>
      <c r="N3124" s="37"/>
      <c r="O3124" s="37"/>
      <c r="P3124" s="37"/>
      <c r="Q3124"/>
      <c r="R3124"/>
      <c r="S3124" s="42"/>
      <c r="T3124" s="37"/>
      <c r="U3124" s="83"/>
      <c r="V3124" s="45"/>
      <c r="W3124" s="75"/>
    </row>
    <row r="3125" spans="1:23" ht="14.25" x14ac:dyDescent="0.2">
      <c r="A3125" s="18"/>
      <c r="B3125" s="18"/>
      <c r="C3125"/>
      <c r="D3125"/>
      <c r="E3125"/>
      <c r="F3125" s="37"/>
      <c r="G3125" s="18"/>
      <c r="H3125" s="18"/>
      <c r="I3125" s="37"/>
      <c r="J3125"/>
      <c r="K3125"/>
      <c r="L3125"/>
      <c r="M3125"/>
      <c r="N3125" s="37"/>
      <c r="O3125" s="37"/>
      <c r="P3125" s="37"/>
      <c r="Q3125"/>
      <c r="R3125"/>
      <c r="S3125" s="42"/>
      <c r="T3125" s="37"/>
      <c r="U3125" s="83"/>
      <c r="V3125" s="45"/>
      <c r="W3125" s="75"/>
    </row>
    <row r="3126" spans="1:23" ht="14.25" x14ac:dyDescent="0.2">
      <c r="A3126" s="18"/>
      <c r="B3126" s="18"/>
      <c r="C3126"/>
      <c r="D3126"/>
      <c r="E3126"/>
      <c r="F3126" s="37"/>
      <c r="G3126" s="18"/>
      <c r="H3126" s="18"/>
      <c r="I3126" s="37"/>
      <c r="J3126"/>
      <c r="K3126"/>
      <c r="L3126"/>
      <c r="M3126"/>
      <c r="N3126" s="37"/>
      <c r="O3126" s="37"/>
      <c r="P3126" s="37"/>
      <c r="Q3126"/>
      <c r="R3126"/>
      <c r="S3126" s="42"/>
      <c r="T3126" s="37"/>
      <c r="U3126" s="83"/>
      <c r="V3126" s="45"/>
      <c r="W3126" s="75"/>
    </row>
    <row r="3127" spans="1:23" ht="14.25" x14ac:dyDescent="0.2">
      <c r="A3127" s="18"/>
      <c r="B3127" s="18"/>
      <c r="C3127"/>
      <c r="D3127"/>
      <c r="E3127"/>
      <c r="F3127" s="37"/>
      <c r="G3127" s="18"/>
      <c r="H3127" s="18"/>
      <c r="I3127" s="37"/>
      <c r="J3127"/>
      <c r="K3127"/>
      <c r="L3127"/>
      <c r="M3127"/>
      <c r="N3127" s="37"/>
      <c r="O3127" s="37"/>
      <c r="P3127" s="37"/>
      <c r="Q3127"/>
      <c r="R3127"/>
      <c r="S3127" s="42"/>
      <c r="T3127" s="37"/>
      <c r="U3127" s="83"/>
      <c r="V3127" s="45"/>
      <c r="W3127" s="75"/>
    </row>
    <row r="3128" spans="1:23" ht="14.25" x14ac:dyDescent="0.2">
      <c r="A3128" s="18"/>
      <c r="B3128" s="18"/>
      <c r="C3128"/>
      <c r="D3128"/>
      <c r="E3128"/>
      <c r="F3128" s="37"/>
      <c r="G3128" s="18"/>
      <c r="H3128" s="18"/>
      <c r="I3128" s="37"/>
      <c r="J3128"/>
      <c r="K3128"/>
      <c r="L3128"/>
      <c r="M3128"/>
      <c r="N3128" s="37"/>
      <c r="O3128" s="37"/>
      <c r="P3128" s="37"/>
      <c r="Q3128"/>
      <c r="R3128"/>
      <c r="S3128" s="42"/>
      <c r="T3128" s="37"/>
      <c r="U3128" s="83"/>
      <c r="V3128" s="45"/>
      <c r="W3128" s="75"/>
    </row>
    <row r="3129" spans="1:23" ht="14.25" x14ac:dyDescent="0.2">
      <c r="A3129" s="18"/>
      <c r="B3129" s="18"/>
      <c r="C3129"/>
      <c r="D3129"/>
      <c r="E3129"/>
      <c r="F3129" s="37"/>
      <c r="G3129" s="18"/>
      <c r="H3129" s="18"/>
      <c r="I3129" s="37"/>
      <c r="J3129"/>
      <c r="K3129"/>
      <c r="L3129"/>
      <c r="M3129"/>
      <c r="N3129" s="37"/>
      <c r="O3129" s="37"/>
      <c r="P3129" s="37"/>
      <c r="Q3129"/>
      <c r="R3129"/>
      <c r="S3129" s="42"/>
      <c r="T3129" s="37"/>
      <c r="U3129" s="83"/>
      <c r="V3129" s="45"/>
      <c r="W3129" s="75"/>
    </row>
    <row r="3130" spans="1:23" ht="14.25" x14ac:dyDescent="0.2">
      <c r="A3130" s="18"/>
      <c r="B3130" s="18"/>
      <c r="C3130"/>
      <c r="D3130"/>
      <c r="E3130"/>
      <c r="F3130" s="37"/>
      <c r="G3130" s="18"/>
      <c r="H3130" s="18"/>
      <c r="I3130" s="37"/>
      <c r="J3130"/>
      <c r="K3130"/>
      <c r="L3130"/>
      <c r="M3130"/>
      <c r="N3130" s="37"/>
      <c r="O3130" s="37"/>
      <c r="P3130" s="37"/>
      <c r="Q3130"/>
      <c r="R3130"/>
      <c r="S3130" s="42"/>
      <c r="T3130" s="37"/>
      <c r="U3130" s="83"/>
      <c r="V3130" s="45"/>
      <c r="W3130" s="75"/>
    </row>
    <row r="3131" spans="1:23" ht="14.25" x14ac:dyDescent="0.2">
      <c r="A3131" s="18"/>
      <c r="B3131" s="18"/>
      <c r="C3131"/>
      <c r="D3131"/>
      <c r="E3131"/>
      <c r="F3131" s="37"/>
      <c r="G3131" s="18"/>
      <c r="H3131" s="18"/>
      <c r="I3131" s="37"/>
      <c r="J3131"/>
      <c r="K3131"/>
      <c r="L3131"/>
      <c r="M3131"/>
      <c r="N3131" s="37"/>
      <c r="O3131" s="37"/>
      <c r="P3131" s="37"/>
      <c r="Q3131"/>
      <c r="R3131"/>
      <c r="S3131" s="42"/>
      <c r="T3131" s="37"/>
      <c r="U3131" s="83"/>
      <c r="V3131" s="45"/>
      <c r="W3131" s="75"/>
    </row>
    <row r="3132" spans="1:23" ht="14.25" x14ac:dyDescent="0.2">
      <c r="A3132" s="18"/>
      <c r="B3132" s="18"/>
      <c r="C3132"/>
      <c r="D3132"/>
      <c r="E3132"/>
      <c r="F3132" s="37"/>
      <c r="G3132" s="18"/>
      <c r="H3132" s="18"/>
      <c r="I3132" s="37"/>
      <c r="J3132"/>
      <c r="K3132"/>
      <c r="L3132"/>
      <c r="M3132"/>
      <c r="N3132" s="37"/>
      <c r="O3132" s="37"/>
      <c r="P3132" s="37"/>
      <c r="Q3132"/>
      <c r="R3132"/>
      <c r="S3132" s="42"/>
      <c r="T3132" s="37"/>
      <c r="U3132" s="83"/>
      <c r="V3132" s="45"/>
      <c r="W3132" s="75"/>
    </row>
    <row r="3133" spans="1:23" ht="14.25" x14ac:dyDescent="0.2">
      <c r="A3133" s="18"/>
      <c r="B3133" s="18"/>
      <c r="C3133"/>
      <c r="D3133"/>
      <c r="E3133"/>
      <c r="F3133" s="37"/>
      <c r="G3133" s="18"/>
      <c r="H3133" s="18"/>
      <c r="I3133" s="37"/>
      <c r="J3133"/>
      <c r="K3133"/>
      <c r="L3133"/>
      <c r="M3133"/>
      <c r="N3133" s="37"/>
      <c r="O3133" s="37"/>
      <c r="P3133" s="37"/>
      <c r="Q3133"/>
      <c r="R3133"/>
      <c r="S3133" s="42"/>
      <c r="T3133" s="37"/>
      <c r="U3133" s="83"/>
      <c r="V3133" s="45"/>
      <c r="W3133" s="75"/>
    </row>
    <row r="3134" spans="1:23" ht="14.25" x14ac:dyDescent="0.2">
      <c r="A3134" s="18"/>
      <c r="B3134" s="18"/>
      <c r="C3134"/>
      <c r="D3134"/>
      <c r="E3134"/>
      <c r="F3134" s="37"/>
      <c r="G3134" s="18"/>
      <c r="H3134" s="18"/>
      <c r="I3134" s="37"/>
      <c r="J3134"/>
      <c r="K3134"/>
      <c r="L3134"/>
      <c r="M3134"/>
      <c r="N3134" s="37"/>
      <c r="O3134" s="37"/>
      <c r="P3134" s="37"/>
      <c r="Q3134"/>
      <c r="R3134"/>
      <c r="S3134" s="42"/>
      <c r="T3134" s="37"/>
      <c r="U3134" s="83"/>
      <c r="V3134" s="45"/>
      <c r="W3134" s="75"/>
    </row>
    <row r="3135" spans="1:23" ht="14.25" x14ac:dyDescent="0.2">
      <c r="A3135" s="18"/>
      <c r="B3135" s="18"/>
      <c r="C3135"/>
      <c r="D3135"/>
      <c r="E3135"/>
      <c r="F3135" s="37"/>
      <c r="G3135" s="18"/>
      <c r="H3135" s="18"/>
      <c r="I3135" s="37"/>
      <c r="J3135"/>
      <c r="K3135"/>
      <c r="L3135"/>
      <c r="M3135"/>
      <c r="N3135" s="37"/>
      <c r="O3135" s="37"/>
      <c r="P3135" s="37"/>
      <c r="Q3135"/>
      <c r="R3135"/>
      <c r="S3135" s="42"/>
      <c r="T3135" s="37"/>
      <c r="U3135" s="83"/>
      <c r="V3135" s="45"/>
      <c r="W3135" s="75"/>
    </row>
    <row r="3136" spans="1:23" ht="14.25" x14ac:dyDescent="0.2">
      <c r="A3136" s="18"/>
      <c r="B3136" s="18"/>
      <c r="C3136"/>
      <c r="D3136"/>
      <c r="E3136"/>
      <c r="F3136" s="37"/>
      <c r="G3136" s="18"/>
      <c r="H3136" s="18"/>
      <c r="I3136" s="37"/>
      <c r="J3136"/>
      <c r="K3136"/>
      <c r="L3136"/>
      <c r="M3136"/>
      <c r="N3136" s="37"/>
      <c r="O3136" s="37"/>
      <c r="P3136" s="37"/>
      <c r="Q3136"/>
      <c r="R3136"/>
      <c r="S3136" s="42"/>
      <c r="T3136" s="37"/>
      <c r="U3136" s="83"/>
      <c r="V3136" s="45"/>
      <c r="W3136" s="75"/>
    </row>
    <row r="3137" spans="1:23" ht="14.25" x14ac:dyDescent="0.2">
      <c r="A3137" s="18"/>
      <c r="B3137" s="18"/>
      <c r="C3137"/>
      <c r="D3137"/>
      <c r="E3137"/>
      <c r="F3137" s="37"/>
      <c r="G3137" s="18"/>
      <c r="H3137" s="18"/>
      <c r="I3137" s="37"/>
      <c r="J3137"/>
      <c r="K3137"/>
      <c r="L3137"/>
      <c r="M3137"/>
      <c r="N3137" s="37"/>
      <c r="O3137" s="37"/>
      <c r="P3137" s="37"/>
      <c r="Q3137"/>
      <c r="R3137"/>
      <c r="S3137" s="42"/>
      <c r="T3137" s="37"/>
      <c r="U3137" s="83"/>
      <c r="V3137" s="45"/>
      <c r="W3137" s="75"/>
    </row>
    <row r="3138" spans="1:23" ht="14.25" x14ac:dyDescent="0.2">
      <c r="A3138" s="18"/>
      <c r="B3138" s="18"/>
      <c r="C3138"/>
      <c r="D3138"/>
      <c r="E3138"/>
      <c r="F3138" s="37"/>
      <c r="G3138" s="18"/>
      <c r="H3138" s="18"/>
      <c r="I3138" s="37"/>
      <c r="J3138"/>
      <c r="K3138"/>
      <c r="L3138"/>
      <c r="M3138"/>
      <c r="N3138" s="37"/>
      <c r="O3138" s="37"/>
      <c r="P3138" s="37"/>
      <c r="Q3138"/>
      <c r="R3138"/>
      <c r="S3138" s="42"/>
      <c r="T3138" s="37"/>
      <c r="U3138" s="83"/>
      <c r="V3138" s="45"/>
      <c r="W3138" s="75"/>
    </row>
    <row r="3139" spans="1:23" ht="14.25" x14ac:dyDescent="0.2">
      <c r="A3139" s="18"/>
      <c r="B3139" s="18"/>
      <c r="C3139"/>
      <c r="D3139"/>
      <c r="E3139"/>
      <c r="F3139" s="37"/>
      <c r="G3139" s="18"/>
      <c r="H3139" s="18"/>
      <c r="I3139" s="37"/>
      <c r="J3139"/>
      <c r="K3139"/>
      <c r="L3139"/>
      <c r="M3139"/>
      <c r="N3139" s="37"/>
      <c r="O3139" s="37"/>
      <c r="P3139" s="37"/>
      <c r="Q3139"/>
      <c r="R3139"/>
      <c r="S3139" s="42"/>
      <c r="T3139" s="37"/>
      <c r="U3139" s="83"/>
      <c r="V3139" s="45"/>
      <c r="W3139" s="75"/>
    </row>
    <row r="3140" spans="1:23" ht="14.25" x14ac:dyDescent="0.2">
      <c r="A3140" s="18"/>
      <c r="B3140" s="18"/>
      <c r="C3140"/>
      <c r="D3140"/>
      <c r="E3140"/>
      <c r="F3140" s="37"/>
      <c r="G3140" s="18"/>
      <c r="H3140" s="18"/>
      <c r="I3140" s="37"/>
      <c r="J3140"/>
      <c r="K3140"/>
      <c r="L3140"/>
      <c r="M3140"/>
      <c r="N3140" s="37"/>
      <c r="O3140" s="37"/>
      <c r="P3140" s="37"/>
      <c r="Q3140"/>
      <c r="R3140"/>
      <c r="S3140" s="42"/>
      <c r="T3140" s="37"/>
      <c r="U3140" s="83"/>
      <c r="V3140" s="45"/>
      <c r="W3140" s="75"/>
    </row>
    <row r="3141" spans="1:23" ht="14.25" x14ac:dyDescent="0.2">
      <c r="A3141" s="18"/>
      <c r="B3141" s="18"/>
      <c r="C3141"/>
      <c r="D3141"/>
      <c r="E3141"/>
      <c r="F3141" s="37"/>
      <c r="G3141" s="18"/>
      <c r="H3141" s="18"/>
      <c r="I3141" s="37"/>
      <c r="J3141"/>
      <c r="K3141"/>
      <c r="L3141"/>
      <c r="M3141"/>
      <c r="N3141" s="37"/>
      <c r="O3141" s="37"/>
      <c r="P3141" s="37"/>
      <c r="Q3141"/>
      <c r="R3141"/>
      <c r="S3141" s="42"/>
      <c r="T3141" s="37"/>
      <c r="U3141" s="83"/>
      <c r="V3141" s="45"/>
      <c r="W3141" s="75"/>
    </row>
    <row r="3142" spans="1:23" ht="14.25" x14ac:dyDescent="0.2">
      <c r="A3142" s="18"/>
      <c r="B3142" s="18"/>
      <c r="C3142"/>
      <c r="D3142"/>
      <c r="E3142"/>
      <c r="F3142" s="37"/>
      <c r="G3142" s="18"/>
      <c r="H3142" s="18"/>
      <c r="I3142" s="37"/>
      <c r="J3142"/>
      <c r="K3142"/>
      <c r="L3142"/>
      <c r="M3142"/>
      <c r="N3142" s="37"/>
      <c r="O3142" s="37"/>
      <c r="P3142" s="37"/>
      <c r="Q3142"/>
      <c r="R3142"/>
      <c r="S3142" s="42"/>
      <c r="T3142" s="37"/>
      <c r="U3142" s="83"/>
      <c r="V3142" s="45"/>
      <c r="W3142" s="75"/>
    </row>
    <row r="3143" spans="1:23" ht="14.25" x14ac:dyDescent="0.2">
      <c r="A3143" s="18"/>
      <c r="B3143" s="18"/>
      <c r="C3143"/>
      <c r="D3143"/>
      <c r="E3143"/>
      <c r="F3143" s="37"/>
      <c r="G3143" s="18"/>
      <c r="H3143" s="18"/>
      <c r="I3143" s="37"/>
      <c r="J3143"/>
      <c r="K3143"/>
      <c r="L3143"/>
      <c r="M3143"/>
      <c r="N3143" s="37"/>
      <c r="O3143" s="37"/>
      <c r="P3143" s="37"/>
      <c r="Q3143"/>
      <c r="R3143"/>
      <c r="S3143" s="42"/>
      <c r="T3143" s="37"/>
      <c r="U3143" s="83"/>
      <c r="V3143" s="45"/>
      <c r="W3143" s="75"/>
    </row>
    <row r="3144" spans="1:23" ht="14.25" x14ac:dyDescent="0.2">
      <c r="A3144" s="18"/>
      <c r="B3144" s="18"/>
      <c r="C3144"/>
      <c r="D3144"/>
      <c r="E3144"/>
      <c r="F3144" s="37"/>
      <c r="G3144" s="18"/>
      <c r="H3144" s="18"/>
      <c r="I3144" s="37"/>
      <c r="J3144"/>
      <c r="K3144"/>
      <c r="L3144"/>
      <c r="M3144"/>
      <c r="N3144" s="37"/>
      <c r="O3144" s="37"/>
      <c r="P3144" s="37"/>
      <c r="Q3144"/>
      <c r="R3144"/>
      <c r="S3144" s="42"/>
      <c r="T3144" s="37"/>
      <c r="U3144" s="83"/>
      <c r="V3144" s="45"/>
      <c r="W3144" s="75"/>
    </row>
    <row r="3145" spans="1:23" ht="14.25" x14ac:dyDescent="0.2">
      <c r="A3145" s="18"/>
      <c r="B3145" s="18"/>
      <c r="C3145"/>
      <c r="D3145"/>
      <c r="E3145"/>
      <c r="F3145" s="37"/>
      <c r="G3145" s="18"/>
      <c r="H3145" s="18"/>
      <c r="I3145" s="37"/>
      <c r="J3145"/>
      <c r="K3145"/>
      <c r="L3145"/>
      <c r="M3145"/>
      <c r="N3145" s="37"/>
      <c r="O3145" s="37"/>
      <c r="P3145" s="37"/>
      <c r="Q3145"/>
      <c r="R3145"/>
      <c r="S3145" s="42"/>
      <c r="T3145" s="37"/>
      <c r="U3145" s="83"/>
      <c r="V3145" s="45"/>
      <c r="W3145" s="75"/>
    </row>
    <row r="3146" spans="1:23" ht="14.25" x14ac:dyDescent="0.2">
      <c r="A3146" s="18"/>
      <c r="B3146" s="18"/>
      <c r="C3146"/>
      <c r="D3146"/>
      <c r="E3146"/>
      <c r="F3146" s="37"/>
      <c r="G3146" s="18"/>
      <c r="H3146" s="18"/>
      <c r="I3146" s="37"/>
      <c r="J3146"/>
      <c r="K3146"/>
      <c r="L3146"/>
      <c r="M3146"/>
      <c r="N3146" s="37"/>
      <c r="O3146" s="37"/>
      <c r="P3146" s="37"/>
      <c r="Q3146"/>
      <c r="R3146"/>
      <c r="S3146" s="42"/>
      <c r="T3146" s="37"/>
      <c r="U3146" s="83"/>
      <c r="V3146" s="45"/>
      <c r="W3146" s="75"/>
    </row>
    <row r="3147" spans="1:23" ht="14.25" x14ac:dyDescent="0.2">
      <c r="A3147" s="18"/>
      <c r="B3147" s="18"/>
      <c r="C3147"/>
      <c r="D3147"/>
      <c r="E3147"/>
      <c r="F3147" s="37"/>
      <c r="G3147" s="18"/>
      <c r="H3147" s="18"/>
      <c r="I3147" s="37"/>
      <c r="J3147"/>
      <c r="K3147"/>
      <c r="L3147"/>
      <c r="M3147"/>
      <c r="N3147" s="37"/>
      <c r="O3147" s="37"/>
      <c r="P3147" s="37"/>
      <c r="Q3147"/>
      <c r="R3147"/>
      <c r="S3147" s="42"/>
      <c r="T3147" s="37"/>
      <c r="U3147" s="83"/>
      <c r="V3147" s="45"/>
      <c r="W3147" s="75"/>
    </row>
    <row r="3148" spans="1:23" ht="14.25" x14ac:dyDescent="0.2">
      <c r="A3148" s="18"/>
      <c r="B3148" s="18"/>
      <c r="C3148"/>
      <c r="D3148"/>
      <c r="E3148"/>
      <c r="F3148" s="37"/>
      <c r="G3148" s="18"/>
      <c r="H3148" s="18"/>
      <c r="I3148" s="37"/>
      <c r="J3148"/>
      <c r="K3148"/>
      <c r="L3148"/>
      <c r="M3148"/>
      <c r="N3148" s="37"/>
      <c r="O3148" s="37"/>
      <c r="P3148" s="37"/>
      <c r="Q3148"/>
      <c r="R3148"/>
      <c r="S3148" s="42"/>
      <c r="T3148" s="37"/>
      <c r="U3148" s="83"/>
      <c r="V3148" s="45"/>
      <c r="W3148" s="75"/>
    </row>
    <row r="3149" spans="1:23" ht="14.25" x14ac:dyDescent="0.2">
      <c r="A3149" s="18"/>
      <c r="B3149" s="18"/>
      <c r="C3149"/>
      <c r="D3149"/>
      <c r="E3149"/>
      <c r="F3149" s="37"/>
      <c r="G3149" s="18"/>
      <c r="H3149" s="18"/>
      <c r="I3149" s="37"/>
      <c r="J3149"/>
      <c r="K3149"/>
      <c r="L3149"/>
      <c r="M3149"/>
      <c r="N3149" s="37"/>
      <c r="O3149" s="37"/>
      <c r="P3149" s="37"/>
      <c r="Q3149"/>
      <c r="R3149"/>
      <c r="S3149" s="42"/>
      <c r="T3149" s="37"/>
      <c r="U3149" s="83"/>
      <c r="V3149" s="45"/>
      <c r="W3149" s="75"/>
    </row>
    <row r="3150" spans="1:23" ht="14.25" x14ac:dyDescent="0.2">
      <c r="A3150" s="18"/>
      <c r="B3150" s="18"/>
      <c r="C3150"/>
      <c r="D3150"/>
      <c r="E3150"/>
      <c r="F3150" s="37"/>
      <c r="G3150" s="18"/>
      <c r="H3150" s="18"/>
      <c r="I3150" s="37"/>
      <c r="J3150"/>
      <c r="K3150"/>
      <c r="L3150"/>
      <c r="M3150"/>
      <c r="N3150" s="37"/>
      <c r="O3150" s="37"/>
      <c r="P3150" s="37"/>
      <c r="Q3150"/>
      <c r="R3150"/>
      <c r="S3150" s="42"/>
      <c r="T3150" s="37"/>
      <c r="U3150" s="83"/>
      <c r="V3150" s="45"/>
      <c r="W3150" s="75"/>
    </row>
    <row r="3151" spans="1:23" ht="14.25" x14ac:dyDescent="0.2">
      <c r="A3151" s="18"/>
      <c r="B3151" s="18"/>
      <c r="C3151"/>
      <c r="D3151"/>
      <c r="E3151"/>
      <c r="F3151" s="37"/>
      <c r="G3151" s="18"/>
      <c r="H3151" s="18"/>
      <c r="I3151" s="37"/>
      <c r="J3151"/>
      <c r="K3151"/>
      <c r="L3151"/>
      <c r="M3151"/>
      <c r="N3151" s="37"/>
      <c r="O3151" s="37"/>
      <c r="P3151" s="37"/>
      <c r="Q3151"/>
      <c r="R3151"/>
      <c r="S3151" s="42"/>
      <c r="T3151" s="37"/>
      <c r="U3151" s="83"/>
      <c r="V3151" s="45"/>
      <c r="W3151" s="75"/>
    </row>
    <row r="3152" spans="1:23" ht="14.25" x14ac:dyDescent="0.2">
      <c r="A3152" s="18"/>
      <c r="B3152" s="18"/>
      <c r="C3152"/>
      <c r="D3152"/>
      <c r="E3152"/>
      <c r="F3152" s="37"/>
      <c r="G3152" s="18"/>
      <c r="H3152" s="18"/>
      <c r="I3152" s="37"/>
      <c r="J3152"/>
      <c r="K3152"/>
      <c r="L3152"/>
      <c r="M3152"/>
      <c r="N3152" s="37"/>
      <c r="O3152" s="37"/>
      <c r="P3152" s="37"/>
      <c r="Q3152"/>
      <c r="R3152"/>
      <c r="S3152" s="42"/>
      <c r="T3152" s="37"/>
      <c r="U3152" s="83"/>
      <c r="V3152" s="45"/>
      <c r="W3152" s="75"/>
    </row>
    <row r="3153" spans="1:23" ht="14.25" x14ac:dyDescent="0.2">
      <c r="A3153" s="18"/>
      <c r="B3153" s="18"/>
      <c r="C3153"/>
      <c r="D3153"/>
      <c r="E3153"/>
      <c r="F3153" s="37"/>
      <c r="G3153" s="18"/>
      <c r="H3153" s="18"/>
      <c r="I3153" s="37"/>
      <c r="J3153"/>
      <c r="K3153"/>
      <c r="L3153"/>
      <c r="M3153"/>
      <c r="N3153" s="37"/>
      <c r="O3153" s="37"/>
      <c r="P3153" s="37"/>
      <c r="Q3153"/>
      <c r="R3153"/>
      <c r="S3153" s="42"/>
      <c r="T3153" s="37"/>
      <c r="U3153" s="83"/>
      <c r="V3153" s="45"/>
      <c r="W3153" s="75"/>
    </row>
    <row r="3154" spans="1:23" ht="14.25" x14ac:dyDescent="0.2">
      <c r="A3154" s="18"/>
      <c r="B3154" s="18"/>
      <c r="C3154"/>
      <c r="D3154"/>
      <c r="E3154"/>
      <c r="F3154" s="37"/>
      <c r="G3154" s="18"/>
      <c r="H3154" s="18"/>
      <c r="I3154" s="37"/>
      <c r="J3154"/>
      <c r="K3154"/>
      <c r="L3154"/>
      <c r="M3154"/>
      <c r="N3154" s="37"/>
      <c r="O3154" s="37"/>
      <c r="P3154" s="37"/>
      <c r="Q3154"/>
      <c r="R3154"/>
      <c r="S3154" s="42"/>
      <c r="T3154" s="37"/>
      <c r="U3154" s="83"/>
      <c r="V3154" s="45"/>
      <c r="W3154" s="75"/>
    </row>
    <row r="3155" spans="1:23" ht="14.25" x14ac:dyDescent="0.2">
      <c r="A3155" s="18"/>
      <c r="B3155" s="18"/>
      <c r="C3155"/>
      <c r="D3155"/>
      <c r="E3155"/>
      <c r="F3155" s="37"/>
      <c r="G3155" s="18"/>
      <c r="H3155" s="18"/>
      <c r="I3155" s="37"/>
      <c r="J3155"/>
      <c r="K3155"/>
      <c r="L3155"/>
      <c r="M3155"/>
      <c r="N3155" s="37"/>
      <c r="O3155" s="37"/>
      <c r="P3155" s="37"/>
      <c r="Q3155"/>
      <c r="R3155"/>
      <c r="S3155" s="42"/>
      <c r="T3155" s="37"/>
      <c r="U3155" s="83"/>
      <c r="V3155" s="45"/>
      <c r="W3155" s="75"/>
    </row>
    <row r="3156" spans="1:23" ht="14.25" x14ac:dyDescent="0.2">
      <c r="A3156" s="18"/>
      <c r="B3156" s="18"/>
      <c r="C3156"/>
      <c r="D3156"/>
      <c r="E3156"/>
      <c r="F3156" s="37"/>
      <c r="G3156" s="18"/>
      <c r="H3156" s="18"/>
      <c r="I3156" s="37"/>
      <c r="J3156"/>
      <c r="K3156"/>
      <c r="L3156"/>
      <c r="M3156"/>
      <c r="N3156" s="37"/>
      <c r="O3156" s="37"/>
      <c r="P3156" s="37"/>
      <c r="Q3156"/>
      <c r="R3156"/>
      <c r="S3156" s="42"/>
      <c r="T3156" s="37"/>
      <c r="U3156" s="83"/>
      <c r="V3156" s="45"/>
      <c r="W3156" s="75"/>
    </row>
    <row r="3157" spans="1:23" ht="14.25" x14ac:dyDescent="0.2">
      <c r="A3157" s="18"/>
      <c r="B3157" s="18"/>
      <c r="C3157"/>
      <c r="D3157"/>
      <c r="E3157"/>
      <c r="F3157" s="37"/>
      <c r="G3157" s="18"/>
      <c r="H3157" s="18"/>
      <c r="I3157" s="37"/>
      <c r="J3157"/>
      <c r="K3157"/>
      <c r="L3157"/>
      <c r="M3157"/>
      <c r="N3157" s="37"/>
      <c r="O3157" s="37"/>
      <c r="P3157" s="37"/>
      <c r="Q3157"/>
      <c r="R3157"/>
      <c r="S3157" s="42"/>
      <c r="T3157" s="37"/>
      <c r="U3157" s="83"/>
      <c r="V3157" s="45"/>
      <c r="W3157" s="75"/>
    </row>
    <row r="3158" spans="1:23" ht="14.25" x14ac:dyDescent="0.2">
      <c r="A3158" s="18"/>
      <c r="B3158" s="18"/>
      <c r="C3158"/>
      <c r="D3158"/>
      <c r="E3158"/>
      <c r="F3158" s="37"/>
      <c r="G3158" s="18"/>
      <c r="H3158" s="18"/>
      <c r="I3158" s="37"/>
      <c r="J3158"/>
      <c r="K3158"/>
      <c r="L3158"/>
      <c r="M3158"/>
      <c r="N3158" s="37"/>
      <c r="O3158" s="37"/>
      <c r="P3158" s="37"/>
      <c r="Q3158"/>
      <c r="R3158"/>
      <c r="S3158" s="42"/>
      <c r="T3158" s="37"/>
      <c r="U3158" s="83"/>
      <c r="V3158" s="45"/>
      <c r="W3158" s="75"/>
    </row>
    <row r="3159" spans="1:23" ht="14.25" x14ac:dyDescent="0.2">
      <c r="A3159" s="18"/>
      <c r="B3159" s="18"/>
      <c r="C3159"/>
      <c r="D3159"/>
      <c r="E3159"/>
      <c r="F3159" s="37"/>
      <c r="G3159" s="18"/>
      <c r="H3159" s="18"/>
      <c r="I3159" s="37"/>
      <c r="J3159"/>
      <c r="K3159"/>
      <c r="L3159"/>
      <c r="M3159"/>
      <c r="N3159" s="37"/>
      <c r="O3159" s="37"/>
      <c r="P3159" s="37"/>
      <c r="Q3159"/>
      <c r="R3159"/>
      <c r="S3159" s="42"/>
      <c r="T3159" s="37"/>
      <c r="U3159" s="83"/>
      <c r="V3159" s="45"/>
      <c r="W3159" s="75"/>
    </row>
    <row r="3160" spans="1:23" ht="14.25" x14ac:dyDescent="0.2">
      <c r="A3160" s="18"/>
      <c r="B3160" s="18"/>
      <c r="C3160"/>
      <c r="D3160"/>
      <c r="E3160"/>
      <c r="F3160" s="37"/>
      <c r="G3160" s="18"/>
      <c r="H3160" s="18"/>
      <c r="I3160" s="37"/>
      <c r="J3160"/>
      <c r="K3160"/>
      <c r="L3160"/>
      <c r="M3160"/>
      <c r="N3160" s="37"/>
      <c r="O3160" s="37"/>
      <c r="P3160" s="37"/>
      <c r="Q3160"/>
      <c r="R3160"/>
      <c r="S3160" s="42"/>
      <c r="T3160" s="37"/>
      <c r="U3160" s="83"/>
      <c r="V3160" s="45"/>
      <c r="W3160" s="75"/>
    </row>
    <row r="3161" spans="1:23" ht="14.25" x14ac:dyDescent="0.2">
      <c r="A3161" s="18"/>
      <c r="B3161" s="18"/>
      <c r="C3161"/>
      <c r="D3161"/>
      <c r="E3161"/>
      <c r="F3161" s="37"/>
      <c r="G3161" s="18"/>
      <c r="H3161" s="18"/>
      <c r="I3161" s="37"/>
      <c r="J3161"/>
      <c r="K3161"/>
      <c r="L3161"/>
      <c r="M3161"/>
      <c r="N3161" s="37"/>
      <c r="O3161" s="37"/>
      <c r="P3161" s="37"/>
      <c r="Q3161"/>
      <c r="R3161"/>
      <c r="S3161" s="42"/>
      <c r="T3161" s="37"/>
      <c r="U3161" s="83"/>
      <c r="V3161" s="45"/>
      <c r="W3161" s="75"/>
    </row>
    <row r="3162" spans="1:23" ht="14.25" x14ac:dyDescent="0.2">
      <c r="A3162" s="18"/>
      <c r="B3162" s="18"/>
      <c r="C3162"/>
      <c r="D3162"/>
      <c r="E3162"/>
      <c r="F3162" s="37"/>
      <c r="G3162" s="18"/>
      <c r="H3162" s="18"/>
      <c r="I3162" s="37"/>
      <c r="J3162"/>
      <c r="K3162"/>
      <c r="L3162"/>
      <c r="M3162"/>
      <c r="N3162" s="37"/>
      <c r="O3162" s="37"/>
      <c r="P3162" s="37"/>
      <c r="Q3162"/>
      <c r="R3162"/>
      <c r="S3162" s="42"/>
      <c r="T3162" s="37"/>
      <c r="U3162" s="83"/>
      <c r="V3162" s="45"/>
      <c r="W3162" s="75"/>
    </row>
    <row r="3163" spans="1:23" ht="14.25" x14ac:dyDescent="0.2">
      <c r="A3163" s="18"/>
      <c r="B3163" s="18"/>
      <c r="C3163"/>
      <c r="D3163"/>
      <c r="E3163"/>
      <c r="F3163" s="37"/>
      <c r="G3163" s="18"/>
      <c r="H3163" s="18"/>
      <c r="I3163" s="37"/>
      <c r="J3163"/>
      <c r="K3163"/>
      <c r="L3163"/>
      <c r="M3163"/>
      <c r="N3163" s="37"/>
      <c r="O3163" s="37"/>
      <c r="P3163" s="37"/>
      <c r="Q3163"/>
      <c r="R3163"/>
      <c r="S3163" s="42"/>
      <c r="T3163" s="37"/>
      <c r="U3163" s="83"/>
      <c r="V3163" s="45"/>
      <c r="W3163" s="75"/>
    </row>
    <row r="3164" spans="1:23" ht="14.25" x14ac:dyDescent="0.2">
      <c r="A3164" s="18"/>
      <c r="B3164" s="18"/>
      <c r="C3164"/>
      <c r="D3164"/>
      <c r="E3164"/>
      <c r="F3164" s="37"/>
      <c r="G3164" s="18"/>
      <c r="H3164" s="18"/>
      <c r="I3164" s="37"/>
      <c r="J3164"/>
      <c r="K3164"/>
      <c r="L3164"/>
      <c r="M3164"/>
      <c r="N3164" s="37"/>
      <c r="O3164" s="37"/>
      <c r="P3164" s="37"/>
      <c r="Q3164"/>
      <c r="R3164"/>
      <c r="S3164" s="42"/>
      <c r="T3164" s="37"/>
      <c r="U3164" s="83"/>
      <c r="V3164" s="45"/>
      <c r="W3164" s="75"/>
    </row>
    <row r="3165" spans="1:23" ht="14.25" x14ac:dyDescent="0.2">
      <c r="A3165" s="18"/>
      <c r="B3165" s="18"/>
      <c r="C3165"/>
      <c r="D3165"/>
      <c r="E3165"/>
      <c r="F3165" s="37"/>
      <c r="G3165" s="18"/>
      <c r="H3165" s="18"/>
      <c r="I3165" s="37"/>
      <c r="J3165"/>
      <c r="K3165"/>
      <c r="L3165"/>
      <c r="M3165"/>
      <c r="N3165" s="37"/>
      <c r="O3165" s="37"/>
      <c r="P3165" s="37"/>
      <c r="Q3165"/>
      <c r="R3165"/>
      <c r="S3165" s="42"/>
      <c r="T3165" s="37"/>
      <c r="U3165" s="83"/>
      <c r="V3165" s="45"/>
      <c r="W3165" s="75"/>
    </row>
    <row r="3166" spans="1:23" ht="14.25" x14ac:dyDescent="0.2">
      <c r="A3166" s="18"/>
      <c r="B3166" s="18"/>
      <c r="C3166"/>
      <c r="D3166"/>
      <c r="E3166"/>
      <c r="F3166" s="37"/>
      <c r="G3166" s="18"/>
      <c r="H3166" s="18"/>
      <c r="I3166" s="37"/>
      <c r="J3166"/>
      <c r="K3166"/>
      <c r="L3166"/>
      <c r="M3166"/>
      <c r="N3166" s="37"/>
      <c r="O3166" s="37"/>
      <c r="P3166" s="37"/>
      <c r="Q3166"/>
      <c r="R3166"/>
      <c r="S3166" s="42"/>
      <c r="T3166" s="37"/>
      <c r="U3166" s="83"/>
      <c r="V3166" s="45"/>
      <c r="W3166" s="75"/>
    </row>
    <row r="3167" spans="1:23" ht="14.25" x14ac:dyDescent="0.2">
      <c r="A3167" s="18"/>
      <c r="B3167" s="18"/>
      <c r="C3167"/>
      <c r="D3167"/>
      <c r="E3167"/>
      <c r="F3167" s="37"/>
      <c r="G3167" s="18"/>
      <c r="H3167" s="18"/>
      <c r="I3167" s="37"/>
      <c r="J3167"/>
      <c r="K3167"/>
      <c r="L3167"/>
      <c r="M3167"/>
      <c r="N3167" s="37"/>
      <c r="O3167" s="37"/>
      <c r="P3167" s="37"/>
      <c r="Q3167"/>
      <c r="R3167"/>
      <c r="S3167" s="42"/>
      <c r="T3167" s="37"/>
      <c r="U3167" s="83"/>
      <c r="V3167" s="45"/>
      <c r="W3167" s="75"/>
    </row>
    <row r="3168" spans="1:23" ht="14.25" x14ac:dyDescent="0.2">
      <c r="A3168" s="18"/>
      <c r="B3168" s="18"/>
      <c r="C3168"/>
      <c r="D3168"/>
      <c r="E3168"/>
      <c r="F3168" s="37"/>
      <c r="G3168" s="18"/>
      <c r="H3168" s="18"/>
      <c r="I3168" s="37"/>
      <c r="J3168"/>
      <c r="K3168"/>
      <c r="L3168"/>
      <c r="M3168"/>
      <c r="N3168" s="37"/>
      <c r="O3168" s="37"/>
      <c r="P3168" s="37"/>
      <c r="Q3168"/>
      <c r="R3168"/>
      <c r="S3168" s="42"/>
      <c r="T3168" s="37"/>
      <c r="U3168" s="83"/>
      <c r="V3168" s="45"/>
      <c r="W3168" s="75"/>
    </row>
    <row r="3169" spans="1:23" ht="14.25" x14ac:dyDescent="0.2">
      <c r="A3169" s="18"/>
      <c r="B3169" s="18"/>
      <c r="C3169"/>
      <c r="D3169"/>
      <c r="E3169"/>
      <c r="F3169" s="37"/>
      <c r="G3169" s="18"/>
      <c r="H3169" s="18"/>
      <c r="I3169" s="37"/>
      <c r="J3169"/>
      <c r="K3169"/>
      <c r="L3169"/>
      <c r="M3169"/>
      <c r="N3169" s="37"/>
      <c r="O3169" s="37"/>
      <c r="P3169" s="37"/>
      <c r="Q3169"/>
      <c r="R3169"/>
      <c r="S3169" s="42"/>
      <c r="T3169" s="37"/>
      <c r="U3169" s="83"/>
      <c r="V3169" s="45"/>
      <c r="W3169" s="75"/>
    </row>
    <row r="3170" spans="1:23" ht="14.25" x14ac:dyDescent="0.2">
      <c r="A3170" s="18"/>
      <c r="B3170" s="18"/>
      <c r="C3170"/>
      <c r="D3170"/>
      <c r="E3170"/>
      <c r="F3170" s="37"/>
      <c r="G3170" s="18"/>
      <c r="H3170" s="18"/>
      <c r="I3170" s="37"/>
      <c r="J3170"/>
      <c r="K3170"/>
      <c r="L3170"/>
      <c r="M3170"/>
      <c r="N3170" s="37"/>
      <c r="O3170" s="37"/>
      <c r="P3170" s="37"/>
      <c r="Q3170"/>
      <c r="R3170"/>
      <c r="S3170" s="42"/>
      <c r="T3170" s="37"/>
      <c r="U3170" s="83"/>
      <c r="V3170" s="45"/>
      <c r="W3170" s="75"/>
    </row>
    <row r="3171" spans="1:23" ht="14.25" x14ac:dyDescent="0.2">
      <c r="A3171" s="18"/>
      <c r="B3171" s="18"/>
      <c r="C3171"/>
      <c r="D3171"/>
      <c r="E3171"/>
      <c r="F3171" s="37"/>
      <c r="G3171" s="18"/>
      <c r="H3171" s="18"/>
      <c r="I3171" s="37"/>
      <c r="J3171"/>
      <c r="K3171"/>
      <c r="L3171"/>
      <c r="M3171"/>
      <c r="N3171" s="37"/>
      <c r="O3171" s="37"/>
      <c r="P3171" s="37"/>
      <c r="Q3171"/>
      <c r="R3171"/>
      <c r="S3171" s="42"/>
      <c r="T3171" s="37"/>
      <c r="U3171" s="83"/>
      <c r="V3171" s="45"/>
      <c r="W3171" s="75"/>
    </row>
    <row r="3172" spans="1:23" ht="14.25" x14ac:dyDescent="0.2">
      <c r="A3172" s="18"/>
      <c r="B3172" s="18"/>
      <c r="C3172"/>
      <c r="D3172"/>
      <c r="E3172"/>
      <c r="F3172" s="37"/>
      <c r="G3172" s="18"/>
      <c r="H3172" s="18"/>
      <c r="I3172" s="37"/>
      <c r="J3172"/>
      <c r="K3172"/>
      <c r="L3172"/>
      <c r="M3172"/>
      <c r="N3172" s="37"/>
      <c r="O3172" s="37"/>
      <c r="P3172" s="37"/>
      <c r="Q3172"/>
      <c r="R3172"/>
      <c r="S3172" s="42"/>
      <c r="T3172" s="37"/>
      <c r="U3172" s="83"/>
      <c r="V3172" s="45"/>
      <c r="W3172" s="75"/>
    </row>
    <row r="3173" spans="1:23" ht="14.25" x14ac:dyDescent="0.2">
      <c r="A3173" s="18"/>
      <c r="B3173" s="18"/>
      <c r="C3173"/>
      <c r="D3173"/>
      <c r="E3173"/>
      <c r="F3173" s="37"/>
      <c r="G3173" s="18"/>
      <c r="H3173" s="18"/>
      <c r="I3173" s="37"/>
      <c r="J3173"/>
      <c r="K3173"/>
      <c r="L3173"/>
      <c r="M3173"/>
      <c r="N3173" s="37"/>
      <c r="O3173" s="37"/>
      <c r="P3173" s="37"/>
      <c r="Q3173"/>
      <c r="R3173"/>
      <c r="S3173" s="42"/>
      <c r="T3173" s="37"/>
      <c r="U3173" s="83"/>
      <c r="V3173" s="45"/>
      <c r="W3173" s="75"/>
    </row>
    <row r="3174" spans="1:23" ht="14.25" x14ac:dyDescent="0.2">
      <c r="A3174" s="18"/>
      <c r="B3174" s="18"/>
      <c r="C3174"/>
      <c r="D3174"/>
      <c r="E3174"/>
      <c r="F3174" s="37"/>
      <c r="G3174" s="18"/>
      <c r="H3174" s="18"/>
      <c r="I3174" s="37"/>
      <c r="J3174"/>
      <c r="K3174"/>
      <c r="L3174"/>
      <c r="M3174"/>
      <c r="N3174" s="37"/>
      <c r="O3174" s="37"/>
      <c r="P3174" s="37"/>
      <c r="Q3174"/>
      <c r="R3174"/>
      <c r="S3174" s="42"/>
      <c r="T3174" s="37"/>
      <c r="U3174" s="83"/>
      <c r="V3174" s="45"/>
      <c r="W3174" s="75"/>
    </row>
    <row r="3175" spans="1:23" ht="14.25" x14ac:dyDescent="0.2">
      <c r="A3175" s="18"/>
      <c r="B3175" s="18"/>
      <c r="C3175"/>
      <c r="D3175"/>
      <c r="E3175"/>
      <c r="F3175" s="37"/>
      <c r="G3175" s="18"/>
      <c r="H3175" s="18"/>
      <c r="I3175" s="37"/>
      <c r="J3175"/>
      <c r="K3175"/>
      <c r="L3175"/>
      <c r="M3175"/>
      <c r="N3175" s="37"/>
      <c r="O3175" s="37"/>
      <c r="P3175" s="37"/>
      <c r="Q3175"/>
      <c r="R3175"/>
      <c r="S3175" s="42"/>
      <c r="T3175" s="37"/>
      <c r="U3175" s="83"/>
      <c r="V3175" s="45"/>
      <c r="W3175" s="75"/>
    </row>
    <row r="3176" spans="1:23" ht="14.25" x14ac:dyDescent="0.2">
      <c r="A3176" s="18"/>
      <c r="B3176" s="18"/>
      <c r="C3176"/>
      <c r="D3176"/>
      <c r="E3176"/>
      <c r="F3176" s="37"/>
      <c r="G3176" s="18"/>
      <c r="H3176" s="18"/>
      <c r="I3176" s="37"/>
      <c r="J3176"/>
      <c r="K3176"/>
      <c r="L3176"/>
      <c r="M3176"/>
      <c r="N3176" s="37"/>
      <c r="O3176" s="37"/>
      <c r="P3176" s="37"/>
      <c r="Q3176"/>
      <c r="R3176"/>
      <c r="S3176" s="42"/>
      <c r="T3176" s="37"/>
      <c r="U3176" s="83"/>
      <c r="V3176" s="45"/>
      <c r="W3176" s="75"/>
    </row>
    <row r="3177" spans="1:23" ht="14.25" x14ac:dyDescent="0.2">
      <c r="A3177" s="18"/>
      <c r="B3177" s="18"/>
      <c r="C3177"/>
      <c r="D3177"/>
      <c r="E3177"/>
      <c r="F3177" s="37"/>
      <c r="G3177" s="18"/>
      <c r="H3177" s="18"/>
      <c r="I3177" s="37"/>
      <c r="J3177"/>
      <c r="K3177"/>
      <c r="L3177"/>
      <c r="M3177"/>
      <c r="N3177" s="37"/>
      <c r="O3177" s="37"/>
      <c r="P3177" s="37"/>
      <c r="Q3177"/>
      <c r="R3177"/>
      <c r="S3177" s="42"/>
      <c r="T3177" s="37"/>
      <c r="U3177" s="83"/>
      <c r="V3177" s="45"/>
      <c r="W3177" s="75"/>
    </row>
    <row r="3178" spans="1:23" ht="14.25" x14ac:dyDescent="0.2">
      <c r="A3178" s="18"/>
      <c r="B3178" s="18"/>
      <c r="C3178"/>
      <c r="D3178"/>
      <c r="E3178"/>
      <c r="F3178" s="37"/>
      <c r="G3178" s="18"/>
      <c r="H3178" s="18"/>
      <c r="I3178" s="37"/>
      <c r="J3178"/>
      <c r="K3178"/>
      <c r="L3178"/>
      <c r="M3178"/>
      <c r="N3178" s="37"/>
      <c r="O3178" s="37"/>
      <c r="P3178" s="37"/>
      <c r="Q3178"/>
      <c r="R3178"/>
      <c r="S3178" s="42"/>
      <c r="T3178" s="37"/>
      <c r="U3178" s="83"/>
      <c r="V3178" s="45"/>
      <c r="W3178" s="75"/>
    </row>
    <row r="3179" spans="1:23" ht="14.25" x14ac:dyDescent="0.2">
      <c r="A3179" s="18"/>
      <c r="B3179" s="18"/>
      <c r="C3179"/>
      <c r="D3179"/>
      <c r="E3179"/>
      <c r="F3179" s="37"/>
      <c r="G3179" s="18"/>
      <c r="H3179" s="18"/>
      <c r="I3179" s="37"/>
      <c r="J3179"/>
      <c r="K3179"/>
      <c r="L3179"/>
      <c r="M3179"/>
      <c r="N3179" s="37"/>
      <c r="O3179" s="37"/>
      <c r="P3179" s="37"/>
      <c r="Q3179"/>
      <c r="R3179"/>
      <c r="S3179" s="42"/>
      <c r="T3179" s="37"/>
      <c r="U3179" s="83"/>
      <c r="V3179" s="45"/>
      <c r="W3179" s="75"/>
    </row>
    <row r="3180" spans="1:23" ht="14.25" x14ac:dyDescent="0.2">
      <c r="A3180" s="18"/>
      <c r="B3180" s="18"/>
      <c r="C3180"/>
      <c r="D3180"/>
      <c r="E3180"/>
      <c r="F3180" s="37"/>
      <c r="G3180" s="18"/>
      <c r="H3180" s="18"/>
      <c r="I3180" s="37"/>
      <c r="J3180"/>
      <c r="K3180"/>
      <c r="L3180"/>
      <c r="M3180"/>
      <c r="N3180" s="37"/>
      <c r="O3180" s="37"/>
      <c r="P3180" s="37"/>
      <c r="Q3180"/>
      <c r="R3180"/>
      <c r="S3180" s="42"/>
      <c r="T3180" s="37"/>
      <c r="U3180" s="83"/>
      <c r="V3180" s="45"/>
      <c r="W3180" s="75"/>
    </row>
    <row r="3181" spans="1:23" ht="14.25" x14ac:dyDescent="0.2">
      <c r="A3181" s="18"/>
      <c r="B3181" s="18"/>
      <c r="C3181"/>
      <c r="D3181"/>
      <c r="E3181"/>
      <c r="F3181" s="37"/>
      <c r="G3181" s="18"/>
      <c r="H3181" s="18"/>
      <c r="I3181" s="37"/>
      <c r="J3181"/>
      <c r="K3181"/>
      <c r="L3181"/>
      <c r="M3181"/>
      <c r="N3181" s="37"/>
      <c r="O3181" s="37"/>
      <c r="P3181" s="37"/>
      <c r="Q3181"/>
      <c r="R3181"/>
      <c r="S3181" s="42"/>
      <c r="T3181" s="37"/>
      <c r="U3181" s="83"/>
      <c r="V3181" s="45"/>
      <c r="W3181" s="75"/>
    </row>
    <row r="3182" spans="1:23" ht="14.25" x14ac:dyDescent="0.2">
      <c r="A3182" s="18"/>
      <c r="B3182" s="18"/>
      <c r="C3182"/>
      <c r="D3182"/>
      <c r="E3182"/>
      <c r="F3182" s="37"/>
      <c r="G3182" s="18"/>
      <c r="H3182" s="18"/>
      <c r="I3182" s="37"/>
      <c r="J3182"/>
      <c r="K3182"/>
      <c r="L3182"/>
      <c r="M3182"/>
      <c r="N3182" s="37"/>
      <c r="O3182" s="37"/>
      <c r="P3182" s="37"/>
      <c r="Q3182"/>
      <c r="R3182"/>
      <c r="S3182" s="42"/>
      <c r="T3182" s="37"/>
      <c r="U3182" s="83"/>
      <c r="V3182" s="45"/>
      <c r="W3182" s="75"/>
    </row>
    <row r="3183" spans="1:23" ht="14.25" x14ac:dyDescent="0.2">
      <c r="A3183" s="18"/>
      <c r="B3183" s="18"/>
      <c r="C3183"/>
      <c r="D3183"/>
      <c r="E3183"/>
      <c r="F3183" s="37"/>
      <c r="G3183" s="18"/>
      <c r="H3183" s="18"/>
      <c r="I3183" s="37"/>
      <c r="J3183"/>
      <c r="K3183"/>
      <c r="L3183"/>
      <c r="M3183"/>
      <c r="N3183" s="37"/>
      <c r="O3183" s="37"/>
      <c r="P3183" s="37"/>
      <c r="Q3183"/>
      <c r="R3183"/>
      <c r="S3183" s="42"/>
      <c r="T3183" s="37"/>
      <c r="U3183" s="83"/>
      <c r="V3183" s="45"/>
      <c r="W3183" s="75"/>
    </row>
    <row r="3184" spans="1:23" ht="14.25" x14ac:dyDescent="0.2">
      <c r="A3184" s="18"/>
      <c r="B3184" s="18"/>
      <c r="C3184"/>
      <c r="D3184"/>
      <c r="E3184"/>
      <c r="F3184" s="37"/>
      <c r="G3184" s="18"/>
      <c r="H3184" s="18"/>
      <c r="I3184" s="37"/>
      <c r="J3184"/>
      <c r="K3184"/>
      <c r="L3184"/>
      <c r="M3184"/>
      <c r="N3184" s="37"/>
      <c r="O3184" s="37"/>
      <c r="P3184" s="37"/>
      <c r="Q3184"/>
      <c r="R3184"/>
      <c r="S3184" s="42"/>
      <c r="T3184" s="37"/>
      <c r="U3184" s="83"/>
      <c r="V3184" s="45"/>
      <c r="W3184" s="75"/>
    </row>
    <row r="3185" spans="1:23" ht="14.25" x14ac:dyDescent="0.2">
      <c r="A3185" s="18"/>
      <c r="B3185" s="18"/>
      <c r="C3185"/>
      <c r="D3185"/>
      <c r="E3185"/>
      <c r="F3185" s="37"/>
      <c r="G3185" s="18"/>
      <c r="H3185" s="18"/>
      <c r="I3185" s="37"/>
      <c r="J3185"/>
      <c r="K3185"/>
      <c r="L3185"/>
      <c r="M3185"/>
      <c r="N3185" s="37"/>
      <c r="O3185" s="37"/>
      <c r="P3185" s="37"/>
      <c r="Q3185"/>
      <c r="R3185"/>
      <c r="S3185" s="42"/>
      <c r="T3185" s="37"/>
      <c r="U3185" s="83"/>
      <c r="V3185" s="45"/>
      <c r="W3185" s="75"/>
    </row>
    <row r="3186" spans="1:23" ht="14.25" x14ac:dyDescent="0.2">
      <c r="A3186" s="18"/>
      <c r="B3186" s="18"/>
      <c r="C3186"/>
      <c r="D3186"/>
      <c r="E3186"/>
      <c r="F3186" s="37"/>
      <c r="G3186" s="18"/>
      <c r="H3186" s="18"/>
      <c r="I3186" s="37"/>
      <c r="J3186"/>
      <c r="K3186"/>
      <c r="L3186"/>
      <c r="M3186"/>
      <c r="N3186" s="37"/>
      <c r="O3186" s="37"/>
      <c r="P3186" s="37"/>
      <c r="Q3186"/>
      <c r="R3186"/>
      <c r="S3186" s="42"/>
      <c r="T3186" s="37"/>
      <c r="U3186" s="83"/>
      <c r="V3186" s="45"/>
      <c r="W3186" s="75"/>
    </row>
    <row r="3187" spans="1:23" ht="14.25" x14ac:dyDescent="0.2">
      <c r="A3187" s="18"/>
      <c r="B3187" s="18"/>
      <c r="C3187"/>
      <c r="D3187"/>
      <c r="E3187"/>
      <c r="F3187" s="37"/>
      <c r="G3187" s="18"/>
      <c r="H3187" s="18"/>
      <c r="I3187" s="37"/>
      <c r="J3187"/>
      <c r="K3187"/>
      <c r="L3187"/>
      <c r="M3187"/>
      <c r="N3187" s="37"/>
      <c r="O3187" s="37"/>
      <c r="P3187" s="37"/>
      <c r="Q3187"/>
      <c r="R3187"/>
      <c r="S3187" s="42"/>
      <c r="T3187" s="37"/>
      <c r="U3187" s="83"/>
      <c r="V3187" s="45"/>
      <c r="W3187" s="75"/>
    </row>
    <row r="3188" spans="1:23" ht="14.25" x14ac:dyDescent="0.2">
      <c r="A3188" s="18"/>
      <c r="B3188" s="18"/>
      <c r="C3188"/>
      <c r="D3188"/>
      <c r="E3188"/>
      <c r="F3188" s="37"/>
      <c r="G3188" s="18"/>
      <c r="H3188" s="18"/>
      <c r="I3188" s="37"/>
      <c r="J3188"/>
      <c r="K3188"/>
      <c r="L3188"/>
      <c r="M3188"/>
      <c r="N3188" s="37"/>
      <c r="O3188" s="37"/>
      <c r="P3188" s="37"/>
      <c r="Q3188"/>
      <c r="R3188"/>
      <c r="S3188" s="42"/>
      <c r="T3188" s="37"/>
      <c r="U3188" s="83"/>
      <c r="V3188" s="45"/>
      <c r="W3188" s="75"/>
    </row>
    <row r="3189" spans="1:23" ht="14.25" x14ac:dyDescent="0.2">
      <c r="A3189" s="18"/>
      <c r="B3189" s="18"/>
      <c r="C3189"/>
      <c r="D3189"/>
      <c r="E3189"/>
      <c r="F3189" s="37"/>
      <c r="G3189" s="18"/>
      <c r="H3189" s="18"/>
      <c r="I3189" s="37"/>
      <c r="J3189"/>
      <c r="K3189"/>
      <c r="L3189"/>
      <c r="M3189"/>
      <c r="N3189" s="37"/>
      <c r="O3189" s="37"/>
      <c r="P3189" s="37"/>
      <c r="Q3189"/>
      <c r="R3189"/>
      <c r="S3189" s="42"/>
      <c r="T3189" s="37"/>
      <c r="U3189" s="83"/>
      <c r="V3189" s="45"/>
      <c r="W3189" s="75"/>
    </row>
    <row r="3190" spans="1:23" ht="14.25" x14ac:dyDescent="0.2">
      <c r="A3190" s="18"/>
      <c r="B3190" s="18"/>
      <c r="C3190"/>
      <c r="D3190"/>
      <c r="E3190"/>
      <c r="F3190" s="37"/>
      <c r="G3190" s="18"/>
      <c r="H3190" s="18"/>
      <c r="I3190" s="37"/>
      <c r="J3190"/>
      <c r="K3190"/>
      <c r="L3190"/>
      <c r="M3190"/>
      <c r="N3190" s="37"/>
      <c r="O3190" s="37"/>
      <c r="P3190" s="37"/>
      <c r="Q3190"/>
      <c r="R3190"/>
      <c r="S3190" s="42"/>
      <c r="T3190" s="37"/>
      <c r="U3190" s="83"/>
      <c r="V3190" s="45"/>
      <c r="W3190" s="75"/>
    </row>
    <row r="3191" spans="1:23" ht="14.25" x14ac:dyDescent="0.2">
      <c r="A3191" s="18"/>
      <c r="B3191" s="18"/>
      <c r="C3191"/>
      <c r="D3191"/>
      <c r="E3191"/>
      <c r="F3191" s="37"/>
      <c r="G3191" s="18"/>
      <c r="H3191" s="18"/>
      <c r="I3191" s="37"/>
      <c r="J3191"/>
      <c r="K3191"/>
      <c r="L3191"/>
      <c r="M3191"/>
      <c r="N3191" s="37"/>
      <c r="O3191" s="37"/>
      <c r="P3191" s="37"/>
      <c r="Q3191"/>
      <c r="R3191"/>
      <c r="S3191" s="42"/>
      <c r="T3191" s="37"/>
      <c r="U3191" s="83"/>
      <c r="V3191" s="45"/>
      <c r="W3191" s="75"/>
    </row>
    <row r="3192" spans="1:23" ht="14.25" x14ac:dyDescent="0.2">
      <c r="A3192" s="18"/>
      <c r="B3192" s="18"/>
      <c r="C3192"/>
      <c r="D3192"/>
      <c r="E3192"/>
      <c r="F3192" s="37"/>
      <c r="G3192" s="18"/>
      <c r="H3192" s="18"/>
      <c r="I3192" s="37"/>
      <c r="J3192"/>
      <c r="K3192"/>
      <c r="L3192"/>
      <c r="M3192"/>
      <c r="N3192" s="37"/>
      <c r="O3192" s="37"/>
      <c r="P3192" s="37"/>
      <c r="Q3192"/>
      <c r="R3192"/>
      <c r="S3192" s="42"/>
      <c r="T3192" s="37"/>
      <c r="U3192" s="83"/>
      <c r="V3192" s="45"/>
      <c r="W3192" s="75"/>
    </row>
    <row r="3193" spans="1:23" ht="14.25" x14ac:dyDescent="0.2">
      <c r="A3193" s="18"/>
      <c r="B3193" s="18"/>
      <c r="C3193"/>
      <c r="D3193"/>
      <c r="E3193"/>
      <c r="F3193" s="37"/>
      <c r="G3193" s="18"/>
      <c r="H3193" s="18"/>
      <c r="I3193" s="37"/>
      <c r="J3193"/>
      <c r="K3193"/>
      <c r="L3193"/>
      <c r="M3193"/>
      <c r="N3193" s="37"/>
      <c r="O3193" s="37"/>
      <c r="P3193" s="37"/>
      <c r="Q3193"/>
      <c r="R3193"/>
      <c r="S3193" s="42"/>
      <c r="T3193" s="37"/>
      <c r="U3193" s="83"/>
      <c r="V3193" s="45"/>
      <c r="W3193" s="75"/>
    </row>
    <row r="3194" spans="1:23" ht="14.25" x14ac:dyDescent="0.2">
      <c r="A3194" s="18"/>
      <c r="B3194" s="18"/>
      <c r="C3194"/>
      <c r="D3194"/>
      <c r="E3194"/>
      <c r="F3194" s="37"/>
      <c r="G3194" s="18"/>
      <c r="H3194" s="18"/>
      <c r="I3194" s="37"/>
      <c r="J3194"/>
      <c r="K3194"/>
      <c r="L3194"/>
      <c r="M3194"/>
      <c r="N3194" s="37"/>
      <c r="O3194" s="37"/>
      <c r="P3194" s="37"/>
      <c r="Q3194"/>
      <c r="R3194"/>
      <c r="S3194" s="42"/>
      <c r="T3194" s="37"/>
      <c r="U3194" s="83"/>
      <c r="V3194" s="45"/>
      <c r="W3194" s="75"/>
    </row>
    <row r="3195" spans="1:23" ht="14.25" x14ac:dyDescent="0.2">
      <c r="A3195" s="18"/>
      <c r="B3195" s="18"/>
      <c r="C3195"/>
      <c r="D3195"/>
      <c r="E3195"/>
      <c r="F3195" s="37"/>
      <c r="G3195" s="18"/>
      <c r="H3195" s="18"/>
      <c r="I3195" s="37"/>
      <c r="J3195"/>
      <c r="K3195"/>
      <c r="L3195"/>
      <c r="M3195"/>
      <c r="N3195" s="37"/>
      <c r="O3195" s="37"/>
      <c r="P3195" s="37"/>
      <c r="Q3195"/>
      <c r="R3195"/>
      <c r="S3195" s="42"/>
      <c r="T3195" s="37"/>
      <c r="U3195" s="83"/>
      <c r="V3195" s="45"/>
      <c r="W3195" s="75"/>
    </row>
    <row r="3196" spans="1:23" ht="14.25" x14ac:dyDescent="0.2">
      <c r="A3196" s="18"/>
      <c r="B3196" s="18"/>
      <c r="C3196"/>
      <c r="D3196"/>
      <c r="E3196"/>
      <c r="F3196" s="37"/>
      <c r="G3196" s="18"/>
      <c r="H3196" s="18"/>
      <c r="I3196" s="37"/>
      <c r="J3196"/>
      <c r="K3196"/>
      <c r="L3196"/>
      <c r="M3196"/>
      <c r="N3196" s="37"/>
      <c r="O3196" s="37"/>
      <c r="P3196" s="37"/>
      <c r="Q3196"/>
      <c r="R3196"/>
      <c r="S3196" s="42"/>
      <c r="T3196" s="37"/>
      <c r="U3196" s="83"/>
      <c r="V3196" s="45"/>
      <c r="W3196" s="75"/>
    </row>
    <row r="3197" spans="1:23" ht="14.25" x14ac:dyDescent="0.2">
      <c r="A3197" s="18"/>
      <c r="B3197" s="18"/>
      <c r="C3197"/>
      <c r="D3197"/>
      <c r="E3197"/>
      <c r="F3197" s="37"/>
      <c r="G3197" s="18"/>
      <c r="H3197" s="18"/>
      <c r="I3197" s="37"/>
      <c r="J3197"/>
      <c r="K3197"/>
      <c r="L3197"/>
      <c r="M3197"/>
      <c r="N3197" s="37"/>
      <c r="O3197" s="37"/>
      <c r="P3197" s="37"/>
      <c r="Q3197"/>
      <c r="R3197"/>
      <c r="S3197" s="42"/>
      <c r="T3197" s="37"/>
      <c r="U3197" s="83"/>
      <c r="V3197" s="45"/>
      <c r="W3197" s="75"/>
    </row>
    <row r="3198" spans="1:23" ht="14.25" x14ac:dyDescent="0.2">
      <c r="A3198" s="18"/>
      <c r="B3198" s="18"/>
      <c r="C3198"/>
      <c r="D3198"/>
      <c r="E3198"/>
      <c r="F3198" s="37"/>
      <c r="G3198" s="18"/>
      <c r="H3198" s="18"/>
      <c r="I3198" s="37"/>
      <c r="J3198"/>
      <c r="K3198"/>
      <c r="L3198"/>
      <c r="M3198"/>
      <c r="N3198" s="37"/>
      <c r="O3198" s="37"/>
      <c r="P3198" s="37"/>
      <c r="Q3198"/>
      <c r="R3198"/>
      <c r="S3198" s="42"/>
      <c r="T3198" s="37"/>
      <c r="U3198" s="83"/>
      <c r="V3198" s="45"/>
      <c r="W3198" s="75"/>
    </row>
    <row r="3199" spans="1:23" ht="14.25" x14ac:dyDescent="0.2">
      <c r="A3199" s="18"/>
      <c r="B3199" s="18"/>
      <c r="C3199"/>
      <c r="D3199"/>
      <c r="E3199"/>
      <c r="F3199" s="37"/>
      <c r="G3199" s="18"/>
      <c r="H3199" s="18"/>
      <c r="I3199" s="37"/>
      <c r="J3199"/>
      <c r="K3199"/>
      <c r="L3199"/>
      <c r="M3199"/>
      <c r="N3199" s="37"/>
      <c r="O3199" s="37"/>
      <c r="P3199" s="37"/>
      <c r="Q3199"/>
      <c r="R3199"/>
      <c r="S3199" s="42"/>
      <c r="T3199" s="37"/>
      <c r="U3199" s="83"/>
      <c r="V3199" s="45"/>
      <c r="W3199" s="75"/>
    </row>
    <row r="3200" spans="1:23" ht="14.25" x14ac:dyDescent="0.2">
      <c r="A3200" s="18"/>
      <c r="B3200" s="18"/>
      <c r="C3200"/>
      <c r="D3200"/>
      <c r="E3200"/>
      <c r="F3200" s="37"/>
      <c r="G3200" s="18"/>
      <c r="H3200" s="18"/>
      <c r="I3200" s="37"/>
      <c r="J3200"/>
      <c r="K3200"/>
      <c r="L3200"/>
      <c r="M3200"/>
      <c r="N3200" s="37"/>
      <c r="O3200" s="37"/>
      <c r="P3200" s="37"/>
      <c r="Q3200"/>
      <c r="R3200"/>
      <c r="S3200" s="42"/>
      <c r="T3200" s="37"/>
      <c r="U3200" s="83"/>
      <c r="V3200" s="45"/>
      <c r="W3200" s="75"/>
    </row>
    <row r="3201" spans="1:23" ht="14.25" x14ac:dyDescent="0.2">
      <c r="A3201" s="18"/>
      <c r="B3201" s="18"/>
      <c r="C3201"/>
      <c r="D3201"/>
      <c r="E3201"/>
      <c r="F3201" s="37"/>
      <c r="G3201" s="18"/>
      <c r="H3201" s="18"/>
      <c r="I3201" s="37"/>
      <c r="J3201"/>
      <c r="K3201"/>
      <c r="L3201"/>
      <c r="M3201"/>
      <c r="N3201" s="37"/>
      <c r="O3201" s="37"/>
      <c r="P3201" s="37"/>
      <c r="Q3201"/>
      <c r="R3201"/>
      <c r="S3201" s="42"/>
      <c r="T3201" s="37"/>
      <c r="U3201" s="83"/>
      <c r="V3201" s="45"/>
      <c r="W3201" s="75"/>
    </row>
    <row r="3202" spans="1:23" ht="14.25" x14ac:dyDescent="0.2">
      <c r="A3202" s="18"/>
      <c r="B3202" s="18"/>
      <c r="C3202"/>
      <c r="D3202"/>
      <c r="E3202"/>
      <c r="F3202" s="37"/>
      <c r="G3202" s="18"/>
      <c r="H3202" s="18"/>
      <c r="I3202" s="37"/>
      <c r="J3202"/>
      <c r="K3202"/>
      <c r="L3202"/>
      <c r="M3202"/>
      <c r="N3202" s="37"/>
      <c r="O3202" s="37"/>
      <c r="P3202" s="37"/>
      <c r="Q3202"/>
      <c r="R3202"/>
      <c r="S3202" s="42"/>
      <c r="T3202" s="37"/>
      <c r="U3202" s="83"/>
      <c r="V3202" s="45"/>
      <c r="W3202" s="75"/>
    </row>
    <row r="3203" spans="1:23" ht="14.25" x14ac:dyDescent="0.2">
      <c r="A3203" s="18"/>
      <c r="B3203" s="18"/>
      <c r="C3203"/>
      <c r="D3203"/>
      <c r="E3203"/>
      <c r="F3203" s="37"/>
      <c r="G3203" s="18"/>
      <c r="H3203" s="18"/>
      <c r="I3203" s="37"/>
      <c r="J3203"/>
      <c r="K3203"/>
      <c r="L3203"/>
      <c r="M3203"/>
      <c r="N3203" s="37"/>
      <c r="O3203" s="37"/>
      <c r="P3203" s="37"/>
      <c r="Q3203"/>
      <c r="R3203"/>
      <c r="S3203" s="42"/>
      <c r="T3203" s="37"/>
      <c r="U3203" s="83"/>
      <c r="V3203" s="45"/>
      <c r="W3203" s="75"/>
    </row>
    <row r="3204" spans="1:23" ht="14.25" x14ac:dyDescent="0.2">
      <c r="A3204" s="18"/>
      <c r="B3204" s="18"/>
      <c r="C3204"/>
      <c r="D3204"/>
      <c r="E3204"/>
      <c r="F3204" s="37"/>
      <c r="G3204" s="18"/>
      <c r="H3204" s="18"/>
      <c r="I3204" s="37"/>
      <c r="J3204"/>
      <c r="K3204"/>
      <c r="L3204"/>
      <c r="M3204"/>
      <c r="N3204" s="37"/>
      <c r="O3204" s="37"/>
      <c r="P3204" s="37"/>
      <c r="Q3204"/>
      <c r="R3204"/>
      <c r="S3204" s="42"/>
      <c r="T3204" s="37"/>
      <c r="U3204" s="83"/>
      <c r="V3204" s="45"/>
      <c r="W3204" s="75"/>
    </row>
    <row r="3205" spans="1:23" ht="14.25" x14ac:dyDescent="0.2">
      <c r="A3205" s="18"/>
      <c r="B3205" s="18"/>
      <c r="C3205"/>
      <c r="D3205"/>
      <c r="E3205"/>
      <c r="F3205" s="37"/>
      <c r="G3205" s="18"/>
      <c r="H3205" s="18"/>
      <c r="I3205" s="37"/>
      <c r="J3205"/>
      <c r="K3205"/>
      <c r="L3205"/>
      <c r="M3205"/>
      <c r="N3205" s="37"/>
      <c r="O3205" s="37"/>
      <c r="P3205" s="37"/>
      <c r="Q3205"/>
      <c r="R3205"/>
      <c r="S3205" s="42"/>
      <c r="T3205" s="37"/>
      <c r="U3205" s="83"/>
      <c r="V3205" s="45"/>
      <c r="W3205" s="75"/>
    </row>
    <row r="3206" spans="1:23" ht="14.25" x14ac:dyDescent="0.2">
      <c r="A3206" s="18"/>
      <c r="B3206" s="18"/>
      <c r="C3206"/>
      <c r="D3206"/>
      <c r="E3206"/>
      <c r="F3206" s="37"/>
      <c r="G3206" s="18"/>
      <c r="H3206" s="18"/>
      <c r="I3206" s="37"/>
      <c r="J3206"/>
      <c r="K3206"/>
      <c r="L3206"/>
      <c r="M3206"/>
      <c r="N3206" s="37"/>
      <c r="O3206" s="37"/>
      <c r="P3206" s="37"/>
      <c r="Q3206"/>
      <c r="R3206"/>
      <c r="S3206" s="42"/>
      <c r="T3206" s="37"/>
      <c r="U3206" s="83"/>
      <c r="V3206" s="45"/>
      <c r="W3206" s="75"/>
    </row>
    <row r="3207" spans="1:23" ht="14.25" x14ac:dyDescent="0.2">
      <c r="A3207" s="18"/>
      <c r="B3207" s="18"/>
      <c r="C3207"/>
      <c r="D3207"/>
      <c r="E3207"/>
      <c r="F3207" s="37"/>
      <c r="G3207" s="18"/>
      <c r="H3207" s="18"/>
      <c r="I3207" s="37"/>
      <c r="J3207"/>
      <c r="K3207"/>
      <c r="L3207"/>
      <c r="M3207"/>
      <c r="N3207" s="37"/>
      <c r="O3207" s="37"/>
      <c r="P3207" s="37"/>
      <c r="Q3207"/>
      <c r="R3207"/>
      <c r="S3207" s="42"/>
      <c r="T3207" s="37"/>
      <c r="U3207" s="83"/>
      <c r="V3207" s="45"/>
      <c r="W3207" s="75"/>
    </row>
    <row r="3208" spans="1:23" ht="14.25" x14ac:dyDescent="0.2">
      <c r="A3208" s="18"/>
      <c r="B3208" s="18"/>
      <c r="C3208"/>
      <c r="D3208"/>
      <c r="E3208"/>
      <c r="F3208" s="37"/>
      <c r="G3208" s="18"/>
      <c r="H3208" s="18"/>
      <c r="I3208" s="37"/>
      <c r="J3208"/>
      <c r="K3208"/>
      <c r="L3208"/>
      <c r="M3208"/>
      <c r="N3208" s="37"/>
      <c r="O3208" s="37"/>
      <c r="P3208" s="37"/>
      <c r="Q3208"/>
      <c r="R3208"/>
      <c r="S3208" s="42"/>
      <c r="T3208" s="37"/>
      <c r="U3208" s="83"/>
      <c r="V3208" s="45"/>
      <c r="W3208" s="75"/>
    </row>
    <row r="3209" spans="1:23" ht="14.25" x14ac:dyDescent="0.2">
      <c r="A3209" s="18"/>
      <c r="B3209" s="18"/>
      <c r="C3209"/>
      <c r="D3209"/>
      <c r="E3209"/>
      <c r="F3209" s="37"/>
      <c r="G3209" s="18"/>
      <c r="H3209" s="18"/>
      <c r="I3209" s="37"/>
      <c r="J3209"/>
      <c r="K3209"/>
      <c r="L3209"/>
      <c r="M3209"/>
      <c r="N3209" s="37"/>
      <c r="O3209" s="37"/>
      <c r="P3209" s="37"/>
      <c r="Q3209"/>
      <c r="R3209"/>
      <c r="S3209" s="42"/>
      <c r="T3209" s="37"/>
      <c r="U3209" s="83"/>
      <c r="V3209" s="45"/>
      <c r="W3209" s="75"/>
    </row>
    <row r="3210" spans="1:23" ht="14.25" x14ac:dyDescent="0.2">
      <c r="A3210" s="18"/>
      <c r="B3210" s="18"/>
      <c r="C3210"/>
      <c r="D3210"/>
      <c r="E3210"/>
      <c r="F3210" s="37"/>
      <c r="G3210" s="18"/>
      <c r="H3210" s="18"/>
      <c r="I3210" s="37"/>
      <c r="J3210"/>
      <c r="K3210"/>
      <c r="L3210"/>
      <c r="M3210"/>
      <c r="N3210" s="37"/>
      <c r="O3210" s="37"/>
      <c r="P3210" s="37"/>
      <c r="Q3210"/>
      <c r="R3210"/>
      <c r="S3210" s="42"/>
      <c r="T3210" s="37"/>
      <c r="U3210" s="83"/>
      <c r="V3210" s="45"/>
      <c r="W3210" s="75"/>
    </row>
    <row r="3211" spans="1:23" ht="14.25" x14ac:dyDescent="0.2">
      <c r="A3211" s="18"/>
      <c r="B3211" s="18"/>
      <c r="C3211"/>
      <c r="D3211"/>
      <c r="E3211"/>
      <c r="F3211" s="37"/>
      <c r="G3211" s="18"/>
      <c r="H3211" s="18"/>
      <c r="I3211" s="37"/>
      <c r="J3211"/>
      <c r="K3211"/>
      <c r="L3211"/>
      <c r="M3211"/>
      <c r="N3211" s="37"/>
      <c r="O3211" s="37"/>
      <c r="P3211" s="37"/>
      <c r="Q3211"/>
      <c r="R3211"/>
      <c r="S3211" s="42"/>
      <c r="T3211" s="37"/>
      <c r="U3211" s="83"/>
      <c r="V3211" s="45"/>
      <c r="W3211" s="75"/>
    </row>
    <row r="3212" spans="1:23" ht="14.25" x14ac:dyDescent="0.2">
      <c r="A3212" s="18"/>
      <c r="B3212" s="18"/>
      <c r="C3212"/>
      <c r="D3212"/>
      <c r="E3212"/>
      <c r="F3212" s="37"/>
      <c r="G3212" s="18"/>
      <c r="H3212" s="18"/>
      <c r="I3212" s="37"/>
      <c r="J3212"/>
      <c r="K3212"/>
      <c r="L3212"/>
      <c r="M3212"/>
      <c r="N3212" s="37"/>
      <c r="O3212" s="37"/>
      <c r="P3212" s="37"/>
      <c r="Q3212"/>
      <c r="R3212"/>
      <c r="S3212" s="42"/>
      <c r="T3212" s="37"/>
      <c r="U3212" s="83"/>
      <c r="V3212" s="45"/>
      <c r="W3212" s="75"/>
    </row>
    <row r="3213" spans="1:23" ht="14.25" x14ac:dyDescent="0.2">
      <c r="A3213" s="18"/>
      <c r="B3213" s="18"/>
      <c r="C3213"/>
      <c r="D3213"/>
      <c r="E3213"/>
      <c r="F3213" s="37"/>
      <c r="G3213" s="18"/>
      <c r="H3213" s="18"/>
      <c r="I3213" s="37"/>
      <c r="J3213"/>
      <c r="K3213"/>
      <c r="L3213"/>
      <c r="M3213"/>
      <c r="N3213" s="37"/>
      <c r="O3213" s="37"/>
      <c r="P3213" s="37"/>
      <c r="Q3213"/>
      <c r="R3213"/>
      <c r="S3213" s="42"/>
      <c r="T3213" s="37"/>
      <c r="U3213" s="83"/>
      <c r="V3213" s="45"/>
      <c r="W3213" s="75"/>
    </row>
    <row r="3214" spans="1:23" ht="14.25" x14ac:dyDescent="0.2">
      <c r="A3214" s="18"/>
      <c r="B3214" s="18"/>
      <c r="C3214"/>
      <c r="D3214"/>
      <c r="E3214"/>
      <c r="F3214" s="37"/>
      <c r="G3214" s="18"/>
      <c r="H3214" s="18"/>
      <c r="I3214" s="37"/>
      <c r="J3214"/>
      <c r="K3214"/>
      <c r="L3214"/>
      <c r="M3214"/>
      <c r="N3214" s="37"/>
      <c r="O3214" s="37"/>
      <c r="P3214" s="37"/>
      <c r="Q3214"/>
      <c r="R3214"/>
      <c r="S3214" s="42"/>
      <c r="T3214" s="37"/>
      <c r="U3214" s="83"/>
      <c r="V3214" s="45"/>
      <c r="W3214" s="75"/>
    </row>
    <row r="3215" spans="1:23" ht="14.25" x14ac:dyDescent="0.2">
      <c r="A3215" s="18"/>
      <c r="B3215" s="18"/>
      <c r="C3215"/>
      <c r="D3215"/>
      <c r="E3215"/>
      <c r="F3215" s="37"/>
      <c r="G3215" s="18"/>
      <c r="H3215" s="18"/>
      <c r="I3215" s="37"/>
      <c r="J3215"/>
      <c r="K3215"/>
      <c r="L3215"/>
      <c r="M3215"/>
      <c r="N3215" s="37"/>
      <c r="O3215" s="37"/>
      <c r="P3215" s="37"/>
      <c r="Q3215"/>
      <c r="R3215"/>
      <c r="S3215" s="42"/>
      <c r="T3215" s="37"/>
      <c r="U3215" s="83"/>
      <c r="V3215" s="45"/>
      <c r="W3215" s="75"/>
    </row>
    <row r="3216" spans="1:23" ht="14.25" x14ac:dyDescent="0.2">
      <c r="A3216" s="18"/>
      <c r="B3216" s="18"/>
      <c r="C3216"/>
      <c r="D3216"/>
      <c r="E3216"/>
      <c r="F3216" s="37"/>
      <c r="G3216" s="18"/>
      <c r="H3216" s="18"/>
      <c r="I3216" s="37"/>
      <c r="J3216"/>
      <c r="K3216"/>
      <c r="L3216"/>
      <c r="M3216"/>
      <c r="N3216" s="37"/>
      <c r="O3216" s="37"/>
      <c r="P3216" s="37"/>
      <c r="Q3216"/>
      <c r="R3216"/>
      <c r="S3216" s="42"/>
      <c r="T3216" s="37"/>
      <c r="U3216" s="83"/>
      <c r="V3216" s="45"/>
      <c r="W3216" s="75"/>
    </row>
    <row r="3217" spans="1:23" ht="14.25" x14ac:dyDescent="0.2">
      <c r="A3217" s="18"/>
      <c r="B3217" s="18"/>
      <c r="C3217"/>
      <c r="D3217"/>
      <c r="E3217"/>
      <c r="F3217" s="37"/>
      <c r="G3217" s="18"/>
      <c r="H3217" s="18"/>
      <c r="I3217" s="37"/>
      <c r="J3217"/>
      <c r="K3217"/>
      <c r="L3217"/>
      <c r="M3217"/>
      <c r="N3217" s="37"/>
      <c r="O3217" s="37"/>
      <c r="P3217" s="37"/>
      <c r="Q3217"/>
      <c r="R3217"/>
      <c r="S3217" s="42"/>
      <c r="T3217" s="37"/>
      <c r="U3217" s="83"/>
      <c r="V3217" s="45"/>
      <c r="W3217" s="75"/>
    </row>
    <row r="3218" spans="1:23" ht="14.25" x14ac:dyDescent="0.2">
      <c r="A3218" s="18"/>
      <c r="B3218" s="18"/>
      <c r="C3218"/>
      <c r="D3218"/>
      <c r="E3218"/>
      <c r="F3218" s="37"/>
      <c r="G3218" s="18"/>
      <c r="H3218" s="18"/>
      <c r="I3218" s="37"/>
      <c r="J3218"/>
      <c r="K3218"/>
      <c r="L3218"/>
      <c r="M3218"/>
      <c r="N3218" s="37"/>
      <c r="O3218" s="37"/>
      <c r="P3218" s="37"/>
      <c r="Q3218"/>
      <c r="R3218"/>
      <c r="S3218" s="42"/>
      <c r="T3218" s="37"/>
      <c r="U3218" s="83"/>
      <c r="V3218" s="45"/>
      <c r="W3218" s="75"/>
    </row>
    <row r="3219" spans="1:23" ht="14.25" x14ac:dyDescent="0.2">
      <c r="A3219" s="18"/>
      <c r="B3219" s="18"/>
      <c r="C3219"/>
      <c r="D3219"/>
      <c r="E3219"/>
      <c r="F3219" s="37"/>
      <c r="G3219" s="18"/>
      <c r="H3219" s="18"/>
      <c r="I3219" s="37"/>
      <c r="J3219"/>
      <c r="K3219"/>
      <c r="L3219"/>
      <c r="M3219"/>
      <c r="N3219" s="37"/>
      <c r="O3219" s="37"/>
      <c r="P3219" s="37"/>
      <c r="Q3219"/>
      <c r="R3219"/>
      <c r="S3219" s="42"/>
      <c r="T3219" s="37"/>
      <c r="U3219" s="83"/>
      <c r="V3219" s="45"/>
      <c r="W3219" s="75"/>
    </row>
    <row r="3220" spans="1:23" ht="14.25" x14ac:dyDescent="0.2">
      <c r="A3220" s="18"/>
      <c r="B3220" s="18"/>
      <c r="C3220"/>
      <c r="D3220"/>
      <c r="E3220"/>
      <c r="F3220" s="37"/>
      <c r="G3220" s="18"/>
      <c r="H3220" s="18"/>
      <c r="I3220" s="37"/>
      <c r="J3220"/>
      <c r="K3220"/>
      <c r="L3220"/>
      <c r="M3220"/>
      <c r="N3220" s="37"/>
      <c r="O3220" s="37"/>
      <c r="P3220" s="37"/>
      <c r="Q3220"/>
      <c r="R3220"/>
      <c r="S3220" s="42"/>
      <c r="T3220" s="37"/>
      <c r="U3220" s="83"/>
      <c r="V3220" s="45"/>
      <c r="W3220" s="75"/>
    </row>
    <row r="3221" spans="1:23" ht="14.25" x14ac:dyDescent="0.2">
      <c r="A3221" s="18"/>
      <c r="B3221" s="18"/>
      <c r="C3221"/>
      <c r="D3221"/>
      <c r="E3221"/>
      <c r="F3221" s="37"/>
      <c r="G3221" s="18"/>
      <c r="H3221" s="18"/>
      <c r="I3221" s="37"/>
      <c r="J3221"/>
      <c r="K3221"/>
      <c r="L3221"/>
      <c r="M3221"/>
      <c r="N3221" s="37"/>
      <c r="O3221" s="37"/>
      <c r="P3221" s="37"/>
      <c r="Q3221"/>
      <c r="R3221"/>
      <c r="S3221" s="42"/>
      <c r="T3221" s="37"/>
      <c r="U3221" s="83"/>
      <c r="V3221" s="45"/>
      <c r="W3221" s="75"/>
    </row>
    <row r="3222" spans="1:23" ht="14.25" x14ac:dyDescent="0.2">
      <c r="A3222" s="18"/>
      <c r="B3222" s="18"/>
      <c r="C3222"/>
      <c r="D3222"/>
      <c r="E3222"/>
      <c r="F3222" s="37"/>
      <c r="G3222" s="18"/>
      <c r="H3222" s="18"/>
      <c r="I3222" s="37"/>
      <c r="J3222"/>
      <c r="K3222"/>
      <c r="L3222"/>
      <c r="M3222"/>
      <c r="N3222" s="37"/>
      <c r="O3222" s="37"/>
      <c r="P3222" s="37"/>
      <c r="Q3222"/>
      <c r="R3222"/>
      <c r="S3222" s="42"/>
      <c r="T3222" s="37"/>
      <c r="U3222" s="83"/>
      <c r="V3222" s="45"/>
      <c r="W3222" s="75"/>
    </row>
    <row r="3223" spans="1:23" ht="14.25" x14ac:dyDescent="0.2">
      <c r="A3223" s="18"/>
      <c r="B3223" s="18"/>
      <c r="C3223"/>
      <c r="D3223"/>
      <c r="E3223"/>
      <c r="F3223" s="37"/>
      <c r="G3223" s="18"/>
      <c r="H3223" s="18"/>
      <c r="I3223" s="37"/>
      <c r="J3223"/>
      <c r="K3223"/>
      <c r="L3223"/>
      <c r="M3223"/>
      <c r="N3223" s="37"/>
      <c r="O3223" s="37"/>
      <c r="P3223" s="37"/>
      <c r="Q3223"/>
      <c r="R3223"/>
      <c r="S3223" s="42"/>
      <c r="T3223" s="37"/>
      <c r="U3223" s="83"/>
      <c r="V3223" s="45"/>
      <c r="W3223" s="75"/>
    </row>
    <row r="3224" spans="1:23" ht="14.25" x14ac:dyDescent="0.2">
      <c r="A3224" s="18"/>
      <c r="B3224" s="18"/>
      <c r="C3224"/>
      <c r="D3224"/>
      <c r="E3224"/>
      <c r="F3224" s="37"/>
      <c r="G3224" s="18"/>
      <c r="H3224" s="18"/>
      <c r="I3224" s="37"/>
      <c r="J3224"/>
      <c r="K3224"/>
      <c r="L3224"/>
      <c r="M3224"/>
      <c r="N3224" s="37"/>
      <c r="O3224" s="37"/>
      <c r="P3224" s="37"/>
      <c r="Q3224"/>
      <c r="R3224"/>
      <c r="S3224" s="42"/>
      <c r="T3224" s="37"/>
      <c r="U3224" s="83"/>
      <c r="V3224" s="45"/>
      <c r="W3224" s="75"/>
    </row>
    <row r="3225" spans="1:23" ht="14.25" x14ac:dyDescent="0.2">
      <c r="A3225" s="18"/>
      <c r="B3225" s="18"/>
      <c r="C3225"/>
      <c r="D3225"/>
      <c r="E3225"/>
      <c r="F3225" s="37"/>
      <c r="G3225" s="18"/>
      <c r="H3225" s="18"/>
      <c r="I3225" s="37"/>
      <c r="J3225"/>
      <c r="K3225"/>
      <c r="L3225"/>
      <c r="M3225"/>
      <c r="N3225" s="37"/>
      <c r="O3225" s="37"/>
      <c r="P3225" s="37"/>
      <c r="Q3225"/>
      <c r="R3225"/>
      <c r="S3225" s="42"/>
      <c r="T3225" s="37"/>
      <c r="U3225" s="83"/>
      <c r="V3225" s="45"/>
      <c r="W3225" s="75"/>
    </row>
    <row r="3226" spans="1:23" ht="14.25" x14ac:dyDescent="0.2">
      <c r="A3226" s="18"/>
      <c r="B3226" s="18"/>
      <c r="C3226"/>
      <c r="D3226"/>
      <c r="E3226"/>
      <c r="F3226" s="37"/>
      <c r="G3226" s="18"/>
      <c r="H3226" s="18"/>
      <c r="I3226" s="37"/>
      <c r="J3226"/>
      <c r="K3226"/>
      <c r="L3226"/>
      <c r="M3226"/>
      <c r="N3226" s="37"/>
      <c r="O3226" s="37"/>
      <c r="P3226" s="37"/>
      <c r="Q3226"/>
      <c r="R3226"/>
      <c r="S3226" s="42"/>
      <c r="T3226" s="37"/>
      <c r="U3226" s="83"/>
      <c r="V3226" s="45"/>
      <c r="W3226" s="75"/>
    </row>
    <row r="3227" spans="1:23" ht="14.25" x14ac:dyDescent="0.2">
      <c r="A3227" s="18"/>
      <c r="B3227" s="18"/>
      <c r="C3227"/>
      <c r="D3227"/>
      <c r="E3227"/>
      <c r="F3227" s="37"/>
      <c r="G3227" s="18"/>
      <c r="H3227" s="18"/>
      <c r="I3227" s="37"/>
      <c r="J3227"/>
      <c r="K3227"/>
      <c r="L3227"/>
      <c r="M3227"/>
      <c r="N3227" s="37"/>
      <c r="O3227" s="37"/>
      <c r="P3227" s="37"/>
      <c r="Q3227"/>
      <c r="R3227"/>
      <c r="S3227" s="42"/>
      <c r="T3227" s="37"/>
      <c r="U3227" s="83"/>
      <c r="V3227" s="45"/>
      <c r="W3227" s="75"/>
    </row>
    <row r="3228" spans="1:23" ht="14.25" x14ac:dyDescent="0.2">
      <c r="A3228" s="18"/>
      <c r="B3228" s="18"/>
      <c r="C3228"/>
      <c r="D3228"/>
      <c r="E3228"/>
      <c r="F3228" s="37"/>
      <c r="G3228" s="18"/>
      <c r="H3228" s="18"/>
      <c r="I3228" s="37"/>
      <c r="J3228"/>
      <c r="K3228"/>
      <c r="L3228"/>
      <c r="M3228"/>
      <c r="N3228" s="37"/>
      <c r="O3228" s="37"/>
      <c r="P3228" s="37"/>
      <c r="Q3228"/>
      <c r="R3228"/>
      <c r="S3228" s="42"/>
      <c r="T3228" s="37"/>
      <c r="U3228" s="83"/>
      <c r="V3228" s="45"/>
      <c r="W3228" s="75"/>
    </row>
    <row r="3229" spans="1:23" ht="14.25" x14ac:dyDescent="0.2">
      <c r="A3229" s="18"/>
      <c r="B3229" s="18"/>
      <c r="C3229"/>
      <c r="D3229"/>
      <c r="E3229"/>
      <c r="F3229" s="37"/>
      <c r="G3229" s="18"/>
      <c r="H3229" s="18"/>
      <c r="I3229" s="37"/>
      <c r="J3229"/>
      <c r="K3229"/>
      <c r="L3229"/>
      <c r="M3229"/>
      <c r="N3229" s="37"/>
      <c r="O3229" s="37"/>
      <c r="P3229" s="37"/>
      <c r="Q3229"/>
      <c r="R3229"/>
      <c r="S3229" s="42"/>
      <c r="T3229" s="37"/>
      <c r="U3229" s="83"/>
      <c r="V3229" s="45"/>
      <c r="W3229" s="75"/>
    </row>
    <row r="3230" spans="1:23" ht="14.25" x14ac:dyDescent="0.2">
      <c r="A3230" s="18"/>
      <c r="B3230" s="18"/>
      <c r="C3230"/>
      <c r="D3230"/>
      <c r="E3230"/>
      <c r="F3230" s="37"/>
      <c r="G3230" s="18"/>
      <c r="H3230" s="18"/>
      <c r="I3230" s="37"/>
      <c r="J3230"/>
      <c r="K3230"/>
      <c r="L3230"/>
      <c r="M3230"/>
      <c r="N3230" s="37"/>
      <c r="O3230" s="37"/>
      <c r="P3230" s="37"/>
      <c r="Q3230"/>
      <c r="R3230"/>
      <c r="S3230" s="42"/>
      <c r="T3230" s="37"/>
      <c r="U3230" s="83"/>
      <c r="V3230" s="45"/>
      <c r="W3230" s="75"/>
    </row>
    <row r="3231" spans="1:23" ht="14.25" x14ac:dyDescent="0.2">
      <c r="A3231" s="18"/>
      <c r="B3231" s="18"/>
      <c r="C3231"/>
      <c r="D3231"/>
      <c r="E3231"/>
      <c r="F3231" s="37"/>
      <c r="G3231" s="18"/>
      <c r="H3231" s="18"/>
      <c r="I3231" s="37"/>
      <c r="J3231"/>
      <c r="K3231"/>
      <c r="L3231"/>
      <c r="M3231"/>
      <c r="N3231" s="37"/>
      <c r="O3231" s="37"/>
      <c r="P3231" s="37"/>
      <c r="Q3231"/>
      <c r="R3231"/>
      <c r="S3231" s="42"/>
      <c r="T3231" s="37"/>
      <c r="U3231" s="83"/>
      <c r="V3231" s="45"/>
      <c r="W3231" s="75"/>
    </row>
    <row r="3232" spans="1:23" ht="14.25" x14ac:dyDescent="0.2">
      <c r="A3232" s="18"/>
      <c r="B3232" s="18"/>
      <c r="C3232"/>
      <c r="D3232"/>
      <c r="E3232"/>
      <c r="F3232" s="37"/>
      <c r="G3232" s="18"/>
      <c r="H3232" s="18"/>
      <c r="I3232" s="37"/>
      <c r="J3232"/>
      <c r="K3232"/>
      <c r="L3232"/>
      <c r="M3232"/>
      <c r="N3232" s="37"/>
      <c r="O3232" s="37"/>
      <c r="P3232" s="37"/>
      <c r="Q3232"/>
      <c r="R3232"/>
      <c r="S3232" s="42"/>
      <c r="T3232" s="37"/>
      <c r="U3232" s="83"/>
      <c r="V3232" s="45"/>
      <c r="W3232" s="75"/>
    </row>
    <row r="3233" spans="1:23" ht="14.25" x14ac:dyDescent="0.2">
      <c r="A3233" s="18"/>
      <c r="B3233" s="18"/>
      <c r="C3233"/>
      <c r="D3233"/>
      <c r="E3233"/>
      <c r="F3233" s="37"/>
      <c r="G3233" s="18"/>
      <c r="H3233" s="18"/>
      <c r="I3233" s="37"/>
      <c r="J3233"/>
      <c r="K3233"/>
      <c r="L3233"/>
      <c r="M3233"/>
      <c r="N3233" s="37"/>
      <c r="O3233" s="37"/>
      <c r="P3233" s="37"/>
      <c r="Q3233"/>
      <c r="R3233"/>
      <c r="S3233" s="42"/>
      <c r="T3233" s="37"/>
      <c r="U3233" s="83"/>
      <c r="V3233" s="45"/>
      <c r="W3233" s="75"/>
    </row>
    <row r="3234" spans="1:23" ht="14.25" x14ac:dyDescent="0.2">
      <c r="A3234" s="18"/>
      <c r="B3234" s="18"/>
      <c r="C3234"/>
      <c r="D3234"/>
      <c r="E3234"/>
      <c r="F3234" s="37"/>
      <c r="G3234" s="18"/>
      <c r="H3234" s="18"/>
      <c r="I3234" s="37"/>
      <c r="J3234"/>
      <c r="K3234"/>
      <c r="L3234"/>
      <c r="M3234"/>
      <c r="N3234" s="37"/>
      <c r="O3234" s="37"/>
      <c r="P3234" s="37"/>
      <c r="Q3234"/>
      <c r="R3234"/>
      <c r="S3234" s="42"/>
      <c r="T3234" s="37"/>
      <c r="U3234" s="83"/>
      <c r="V3234" s="45"/>
      <c r="W3234" s="75"/>
    </row>
    <row r="3235" spans="1:23" ht="14.25" x14ac:dyDescent="0.2">
      <c r="A3235" s="18"/>
      <c r="B3235" s="18"/>
      <c r="C3235"/>
      <c r="D3235"/>
      <c r="E3235"/>
      <c r="F3235" s="37"/>
      <c r="G3235" s="18"/>
      <c r="H3235" s="18"/>
      <c r="I3235" s="37"/>
      <c r="J3235"/>
      <c r="K3235"/>
      <c r="L3235"/>
      <c r="M3235"/>
      <c r="N3235" s="37"/>
      <c r="O3235" s="37"/>
      <c r="P3235" s="37"/>
      <c r="Q3235"/>
      <c r="R3235"/>
      <c r="S3235" s="42"/>
      <c r="T3235" s="37"/>
      <c r="U3235" s="83"/>
      <c r="V3235" s="45"/>
      <c r="W3235" s="75"/>
    </row>
    <row r="3236" spans="1:23" ht="14.25" x14ac:dyDescent="0.2">
      <c r="A3236" s="18"/>
      <c r="B3236" s="18"/>
      <c r="C3236"/>
      <c r="D3236"/>
      <c r="E3236"/>
      <c r="F3236" s="37"/>
      <c r="G3236" s="18"/>
      <c r="H3236" s="18"/>
      <c r="I3236" s="37"/>
      <c r="J3236"/>
      <c r="K3236"/>
      <c r="L3236"/>
      <c r="M3236"/>
      <c r="N3236" s="37"/>
      <c r="O3236" s="37"/>
      <c r="P3236" s="37"/>
      <c r="Q3236"/>
      <c r="R3236"/>
      <c r="S3236" s="42"/>
      <c r="T3236" s="37"/>
      <c r="U3236" s="83"/>
      <c r="V3236" s="45"/>
      <c r="W3236" s="75"/>
    </row>
    <row r="3237" spans="1:23" ht="14.25" x14ac:dyDescent="0.2">
      <c r="A3237" s="18"/>
      <c r="B3237" s="18"/>
      <c r="C3237"/>
      <c r="D3237"/>
      <c r="E3237"/>
      <c r="F3237" s="37"/>
      <c r="G3237" s="18"/>
      <c r="H3237" s="18"/>
      <c r="I3237" s="37"/>
      <c r="J3237"/>
      <c r="K3237"/>
      <c r="L3237"/>
      <c r="M3237"/>
      <c r="N3237" s="37"/>
      <c r="O3237" s="37"/>
      <c r="P3237" s="37"/>
      <c r="Q3237"/>
      <c r="R3237"/>
      <c r="S3237" s="42"/>
      <c r="T3237" s="37"/>
      <c r="U3237" s="83"/>
      <c r="V3237" s="45"/>
      <c r="W3237" s="75"/>
    </row>
    <row r="3238" spans="1:23" ht="14.25" x14ac:dyDescent="0.2">
      <c r="A3238" s="18"/>
      <c r="B3238" s="18"/>
      <c r="C3238"/>
      <c r="D3238"/>
      <c r="E3238"/>
      <c r="F3238" s="37"/>
      <c r="G3238" s="18"/>
      <c r="H3238" s="18"/>
      <c r="I3238" s="37"/>
      <c r="J3238"/>
      <c r="K3238"/>
      <c r="L3238"/>
      <c r="M3238"/>
      <c r="N3238" s="37"/>
      <c r="O3238" s="37"/>
      <c r="P3238" s="37"/>
      <c r="Q3238"/>
      <c r="R3238"/>
      <c r="S3238" s="42"/>
      <c r="T3238" s="37"/>
      <c r="U3238" s="83"/>
      <c r="V3238" s="45"/>
      <c r="W3238" s="75"/>
    </row>
    <row r="3239" spans="1:23" ht="14.25" x14ac:dyDescent="0.2">
      <c r="A3239" s="18"/>
      <c r="B3239" s="18"/>
      <c r="C3239"/>
      <c r="D3239"/>
      <c r="E3239"/>
      <c r="F3239" s="37"/>
      <c r="G3239" s="18"/>
      <c r="H3239" s="18"/>
      <c r="I3239" s="37"/>
      <c r="J3239"/>
      <c r="K3239"/>
      <c r="L3239"/>
      <c r="M3239"/>
      <c r="N3239" s="37"/>
      <c r="O3239" s="37"/>
      <c r="P3239" s="37"/>
      <c r="Q3239"/>
      <c r="R3239"/>
      <c r="S3239" s="42"/>
      <c r="T3239" s="37"/>
      <c r="U3239" s="83"/>
      <c r="V3239" s="45"/>
      <c r="W3239" s="75"/>
    </row>
    <row r="3240" spans="1:23" ht="14.25" x14ac:dyDescent="0.2">
      <c r="A3240" s="18"/>
      <c r="B3240" s="18"/>
      <c r="C3240"/>
      <c r="D3240"/>
      <c r="E3240"/>
      <c r="F3240" s="37"/>
      <c r="G3240" s="18"/>
      <c r="H3240" s="18"/>
      <c r="I3240" s="37"/>
      <c r="J3240"/>
      <c r="K3240"/>
      <c r="L3240"/>
      <c r="M3240"/>
      <c r="N3240" s="37"/>
      <c r="O3240" s="37"/>
      <c r="P3240" s="37"/>
      <c r="Q3240"/>
      <c r="R3240"/>
      <c r="S3240" s="42"/>
      <c r="T3240" s="37"/>
      <c r="U3240" s="83"/>
      <c r="V3240" s="45"/>
      <c r="W3240" s="75"/>
    </row>
    <row r="3241" spans="1:23" ht="14.25" x14ac:dyDescent="0.2">
      <c r="A3241" s="18"/>
      <c r="B3241" s="18"/>
      <c r="C3241"/>
      <c r="D3241"/>
      <c r="E3241"/>
      <c r="F3241" s="37"/>
      <c r="G3241" s="18"/>
      <c r="H3241" s="18"/>
      <c r="I3241" s="37"/>
      <c r="J3241"/>
      <c r="K3241"/>
      <c r="L3241"/>
      <c r="M3241"/>
      <c r="N3241" s="37"/>
      <c r="O3241" s="37"/>
      <c r="P3241" s="37"/>
      <c r="Q3241"/>
      <c r="R3241"/>
      <c r="S3241" s="42"/>
      <c r="T3241" s="37"/>
      <c r="U3241" s="83"/>
      <c r="V3241" s="45"/>
      <c r="W3241" s="75"/>
    </row>
    <row r="3242" spans="1:23" ht="14.25" x14ac:dyDescent="0.2">
      <c r="A3242" s="18"/>
      <c r="B3242" s="18"/>
      <c r="C3242"/>
      <c r="D3242"/>
      <c r="E3242"/>
      <c r="F3242" s="37"/>
      <c r="G3242" s="18"/>
      <c r="H3242" s="18"/>
      <c r="I3242" s="37"/>
      <c r="J3242"/>
      <c r="K3242"/>
      <c r="L3242"/>
      <c r="M3242"/>
      <c r="N3242" s="37"/>
      <c r="O3242" s="37"/>
      <c r="P3242" s="37"/>
      <c r="Q3242"/>
      <c r="R3242"/>
      <c r="S3242" s="42"/>
      <c r="T3242" s="37"/>
      <c r="U3242" s="83"/>
      <c r="V3242" s="45"/>
      <c r="W3242" s="75"/>
    </row>
    <row r="3243" spans="1:23" ht="14.25" x14ac:dyDescent="0.2">
      <c r="A3243" s="18"/>
      <c r="B3243" s="18"/>
      <c r="C3243"/>
      <c r="D3243"/>
      <c r="E3243"/>
      <c r="F3243" s="37"/>
      <c r="G3243" s="18"/>
      <c r="H3243" s="18"/>
      <c r="I3243" s="37"/>
      <c r="J3243"/>
      <c r="K3243"/>
      <c r="L3243"/>
      <c r="M3243"/>
      <c r="N3243" s="37"/>
      <c r="O3243" s="37"/>
      <c r="P3243" s="37"/>
      <c r="Q3243"/>
      <c r="R3243"/>
      <c r="S3243" s="42"/>
      <c r="T3243" s="37"/>
      <c r="U3243" s="83"/>
      <c r="V3243" s="45"/>
      <c r="W3243" s="75"/>
    </row>
    <row r="3244" spans="1:23" ht="14.25" x14ac:dyDescent="0.2">
      <c r="A3244" s="18"/>
      <c r="B3244" s="18"/>
      <c r="C3244"/>
      <c r="D3244"/>
      <c r="E3244"/>
      <c r="F3244" s="37"/>
      <c r="G3244" s="18"/>
      <c r="H3244" s="18"/>
      <c r="I3244" s="37"/>
      <c r="J3244"/>
      <c r="K3244"/>
      <c r="L3244"/>
      <c r="M3244"/>
      <c r="N3244" s="37"/>
      <c r="O3244" s="37"/>
      <c r="P3244" s="37"/>
      <c r="Q3244"/>
      <c r="R3244"/>
      <c r="S3244" s="42"/>
      <c r="T3244" s="37"/>
      <c r="U3244" s="83"/>
      <c r="V3244" s="45"/>
      <c r="W3244" s="75"/>
    </row>
    <row r="3245" spans="1:23" ht="14.25" x14ac:dyDescent="0.2">
      <c r="A3245" s="18"/>
      <c r="B3245" s="18"/>
      <c r="C3245"/>
      <c r="D3245"/>
      <c r="E3245"/>
      <c r="F3245" s="37"/>
      <c r="G3245" s="18"/>
      <c r="H3245" s="18"/>
      <c r="I3245" s="37"/>
      <c r="J3245"/>
      <c r="K3245"/>
      <c r="L3245"/>
      <c r="M3245"/>
      <c r="N3245" s="37"/>
      <c r="O3245" s="37"/>
      <c r="P3245" s="37"/>
      <c r="Q3245"/>
      <c r="R3245"/>
      <c r="S3245" s="42"/>
      <c r="T3245" s="37"/>
      <c r="U3245" s="83"/>
      <c r="V3245" s="45"/>
      <c r="W3245" s="75"/>
    </row>
    <row r="3246" spans="1:23" ht="14.25" x14ac:dyDescent="0.2">
      <c r="A3246" s="18"/>
      <c r="B3246" s="18"/>
      <c r="C3246"/>
      <c r="D3246"/>
      <c r="E3246"/>
      <c r="F3246" s="37"/>
      <c r="G3246" s="18"/>
      <c r="H3246" s="18"/>
      <c r="I3246" s="37"/>
      <c r="J3246"/>
      <c r="K3246"/>
      <c r="L3246"/>
      <c r="M3246"/>
      <c r="N3246" s="37"/>
      <c r="O3246" s="37"/>
      <c r="P3246" s="37"/>
      <c r="Q3246"/>
      <c r="R3246"/>
      <c r="S3246" s="42"/>
      <c r="T3246" s="37"/>
      <c r="U3246" s="83"/>
      <c r="V3246" s="45"/>
      <c r="W3246" s="75"/>
    </row>
    <row r="3247" spans="1:23" ht="14.25" x14ac:dyDescent="0.2">
      <c r="A3247" s="18"/>
      <c r="B3247" s="18"/>
      <c r="C3247"/>
      <c r="D3247"/>
      <c r="E3247"/>
      <c r="F3247" s="37"/>
      <c r="G3247" s="18"/>
      <c r="H3247" s="18"/>
      <c r="I3247" s="37"/>
      <c r="J3247"/>
      <c r="K3247"/>
      <c r="L3247"/>
      <c r="M3247"/>
      <c r="N3247" s="37"/>
      <c r="O3247" s="37"/>
      <c r="P3247" s="37"/>
      <c r="Q3247"/>
      <c r="R3247"/>
      <c r="S3247" s="42"/>
      <c r="T3247" s="37"/>
      <c r="U3247" s="83"/>
      <c r="V3247" s="45"/>
      <c r="W3247" s="75"/>
    </row>
    <row r="3248" spans="1:23" ht="14.25" x14ac:dyDescent="0.2">
      <c r="A3248" s="18"/>
      <c r="B3248" s="18"/>
      <c r="C3248"/>
      <c r="D3248"/>
      <c r="E3248"/>
      <c r="F3248" s="37"/>
      <c r="G3248" s="18"/>
      <c r="H3248" s="18"/>
      <c r="I3248" s="37"/>
      <c r="J3248"/>
      <c r="K3248"/>
      <c r="L3248"/>
      <c r="M3248"/>
      <c r="N3248" s="37"/>
      <c r="O3248" s="37"/>
      <c r="P3248" s="37"/>
      <c r="Q3248"/>
      <c r="R3248"/>
      <c r="S3248" s="42"/>
      <c r="T3248" s="37"/>
      <c r="U3248" s="83"/>
      <c r="V3248" s="45"/>
      <c r="W3248" s="75"/>
    </row>
    <row r="3249" spans="1:23" ht="14.25" x14ac:dyDescent="0.2">
      <c r="A3249" s="18"/>
      <c r="B3249" s="18"/>
      <c r="C3249"/>
      <c r="D3249"/>
      <c r="E3249"/>
      <c r="F3249" s="37"/>
      <c r="G3249" s="18"/>
      <c r="H3249" s="18"/>
      <c r="I3249" s="37"/>
      <c r="J3249"/>
      <c r="K3249"/>
      <c r="L3249"/>
      <c r="M3249"/>
      <c r="N3249" s="37"/>
      <c r="O3249" s="37"/>
      <c r="P3249" s="37"/>
      <c r="Q3249"/>
      <c r="R3249"/>
      <c r="S3249" s="42"/>
      <c r="T3249" s="37"/>
      <c r="U3249" s="83"/>
      <c r="V3249" s="45"/>
      <c r="W3249" s="75"/>
    </row>
    <row r="3250" spans="1:23" ht="14.25" x14ac:dyDescent="0.2">
      <c r="A3250" s="18"/>
      <c r="B3250" s="18"/>
      <c r="C3250"/>
      <c r="D3250"/>
      <c r="E3250"/>
      <c r="F3250" s="37"/>
      <c r="G3250" s="18"/>
      <c r="H3250" s="18"/>
      <c r="I3250" s="37"/>
      <c r="J3250"/>
      <c r="K3250"/>
      <c r="L3250"/>
      <c r="M3250"/>
      <c r="N3250" s="37"/>
      <c r="O3250" s="37"/>
      <c r="P3250" s="37"/>
      <c r="Q3250"/>
      <c r="R3250"/>
      <c r="S3250" s="42"/>
      <c r="T3250" s="37"/>
      <c r="U3250" s="83"/>
      <c r="V3250" s="45"/>
      <c r="W3250" s="75"/>
    </row>
    <row r="3251" spans="1:23" ht="14.25" x14ac:dyDescent="0.2">
      <c r="A3251" s="18"/>
      <c r="B3251" s="18"/>
      <c r="C3251"/>
      <c r="D3251"/>
      <c r="E3251"/>
      <c r="F3251" s="37"/>
      <c r="G3251" s="18"/>
      <c r="H3251" s="18"/>
      <c r="I3251" s="37"/>
      <c r="J3251"/>
      <c r="K3251"/>
      <c r="L3251"/>
      <c r="M3251"/>
      <c r="N3251" s="37"/>
      <c r="O3251" s="37"/>
      <c r="P3251" s="37"/>
      <c r="Q3251"/>
      <c r="R3251"/>
      <c r="S3251" s="42"/>
      <c r="T3251" s="37"/>
      <c r="U3251" s="83"/>
      <c r="V3251" s="45"/>
      <c r="W3251" s="75"/>
    </row>
    <row r="3252" spans="1:23" ht="14.25" x14ac:dyDescent="0.2">
      <c r="A3252" s="18"/>
      <c r="B3252" s="18"/>
      <c r="C3252"/>
      <c r="D3252"/>
      <c r="E3252"/>
      <c r="F3252" s="37"/>
      <c r="G3252" s="18"/>
      <c r="H3252" s="18"/>
      <c r="I3252" s="37"/>
      <c r="J3252"/>
      <c r="K3252"/>
      <c r="L3252"/>
      <c r="M3252"/>
      <c r="N3252" s="37"/>
      <c r="O3252" s="37"/>
      <c r="P3252" s="37"/>
      <c r="Q3252"/>
      <c r="R3252"/>
      <c r="S3252" s="42"/>
      <c r="T3252" s="37"/>
      <c r="U3252" s="83"/>
      <c r="V3252" s="45"/>
      <c r="W3252" s="75"/>
    </row>
    <row r="3253" spans="1:23" ht="14.25" x14ac:dyDescent="0.2">
      <c r="A3253" s="18"/>
      <c r="B3253" s="18"/>
      <c r="C3253"/>
      <c r="D3253"/>
      <c r="E3253"/>
      <c r="F3253" s="37"/>
      <c r="G3253" s="18"/>
      <c r="H3253" s="18"/>
      <c r="I3253" s="37"/>
      <c r="J3253"/>
      <c r="K3253"/>
      <c r="L3253"/>
      <c r="M3253"/>
      <c r="N3253" s="37"/>
      <c r="O3253" s="37"/>
      <c r="P3253" s="37"/>
      <c r="Q3253"/>
      <c r="R3253"/>
      <c r="S3253" s="42"/>
      <c r="T3253" s="37"/>
      <c r="U3253" s="83"/>
      <c r="V3253" s="45"/>
      <c r="W3253" s="75"/>
    </row>
    <row r="3254" spans="1:23" ht="14.25" x14ac:dyDescent="0.2">
      <c r="A3254" s="18"/>
      <c r="B3254" s="18"/>
      <c r="C3254"/>
      <c r="D3254"/>
      <c r="E3254"/>
      <c r="F3254" s="37"/>
      <c r="G3254" s="18"/>
      <c r="H3254" s="18"/>
      <c r="I3254" s="37"/>
      <c r="J3254"/>
      <c r="K3254"/>
      <c r="L3254"/>
      <c r="M3254"/>
      <c r="N3254" s="37"/>
      <c r="O3254" s="37"/>
      <c r="P3254" s="37"/>
      <c r="Q3254"/>
      <c r="R3254"/>
      <c r="S3254" s="42"/>
      <c r="T3254" s="37"/>
      <c r="U3254" s="83"/>
      <c r="V3254" s="45"/>
      <c r="W3254" s="75"/>
    </row>
    <row r="3255" spans="1:23" ht="14.25" x14ac:dyDescent="0.2">
      <c r="A3255" s="18"/>
      <c r="B3255" s="18"/>
      <c r="C3255"/>
      <c r="D3255"/>
      <c r="E3255"/>
      <c r="F3255" s="37"/>
      <c r="G3255" s="18"/>
      <c r="H3255" s="18"/>
      <c r="I3255" s="37"/>
      <c r="J3255"/>
      <c r="K3255"/>
      <c r="L3255"/>
      <c r="M3255"/>
      <c r="N3255" s="37"/>
      <c r="O3255" s="37"/>
      <c r="P3255" s="37"/>
      <c r="Q3255"/>
      <c r="R3255"/>
      <c r="S3255" s="42"/>
      <c r="T3255" s="37"/>
      <c r="U3255" s="83"/>
      <c r="V3255" s="45"/>
      <c r="W3255" s="75"/>
    </row>
    <row r="3256" spans="1:23" ht="14.25" x14ac:dyDescent="0.2">
      <c r="A3256" s="18"/>
      <c r="B3256" s="18"/>
      <c r="C3256"/>
      <c r="D3256"/>
      <c r="E3256"/>
      <c r="F3256" s="37"/>
      <c r="G3256" s="18"/>
      <c r="H3256" s="18"/>
      <c r="I3256" s="37"/>
      <c r="J3256"/>
      <c r="K3256"/>
      <c r="L3256"/>
      <c r="M3256"/>
      <c r="N3256" s="37"/>
      <c r="O3256" s="37"/>
      <c r="P3256" s="37"/>
      <c r="Q3256"/>
      <c r="R3256"/>
      <c r="S3256" s="42"/>
      <c r="T3256" s="37"/>
      <c r="U3256" s="83"/>
      <c r="V3256" s="45"/>
      <c r="W3256" s="75"/>
    </row>
    <row r="3257" spans="1:23" ht="14.25" x14ac:dyDescent="0.2">
      <c r="A3257" s="18"/>
      <c r="B3257" s="18"/>
      <c r="C3257"/>
      <c r="D3257"/>
      <c r="E3257"/>
      <c r="F3257" s="37"/>
      <c r="G3257" s="18"/>
      <c r="H3257" s="18"/>
      <c r="I3257" s="37"/>
      <c r="J3257"/>
      <c r="K3257"/>
      <c r="L3257"/>
      <c r="M3257"/>
      <c r="N3257" s="37"/>
      <c r="O3257" s="37"/>
      <c r="P3257" s="37"/>
      <c r="Q3257"/>
      <c r="R3257"/>
      <c r="S3257" s="42"/>
      <c r="T3257" s="37"/>
      <c r="U3257" s="83"/>
      <c r="V3257" s="45"/>
      <c r="W3257" s="75"/>
    </row>
    <row r="3258" spans="1:23" ht="14.25" x14ac:dyDescent="0.2">
      <c r="A3258" s="18"/>
      <c r="B3258" s="18"/>
      <c r="C3258"/>
      <c r="D3258"/>
      <c r="E3258"/>
      <c r="F3258" s="37"/>
      <c r="G3258" s="18"/>
      <c r="H3258" s="18"/>
      <c r="I3258" s="37"/>
      <c r="J3258"/>
      <c r="K3258"/>
      <c r="L3258"/>
      <c r="M3258"/>
      <c r="N3258" s="37"/>
      <c r="O3258" s="37"/>
      <c r="P3258" s="37"/>
      <c r="Q3258"/>
      <c r="R3258"/>
      <c r="S3258" s="42"/>
      <c r="T3258" s="37"/>
      <c r="U3258" s="83"/>
      <c r="V3258" s="45"/>
      <c r="W3258" s="75"/>
    </row>
    <row r="3259" spans="1:23" ht="14.25" x14ac:dyDescent="0.2">
      <c r="A3259" s="18"/>
      <c r="B3259" s="18"/>
      <c r="C3259"/>
      <c r="D3259"/>
      <c r="E3259"/>
      <c r="F3259" s="37"/>
      <c r="G3259" s="18"/>
      <c r="H3259" s="18"/>
      <c r="I3259" s="37"/>
      <c r="J3259"/>
      <c r="K3259"/>
      <c r="L3259"/>
      <c r="M3259"/>
      <c r="N3259" s="37"/>
      <c r="O3259" s="37"/>
      <c r="P3259" s="37"/>
      <c r="Q3259"/>
      <c r="R3259"/>
      <c r="S3259" s="42"/>
      <c r="T3259" s="37"/>
      <c r="U3259" s="83"/>
      <c r="V3259" s="45"/>
      <c r="W3259" s="75"/>
    </row>
    <row r="3260" spans="1:23" ht="14.25" x14ac:dyDescent="0.2">
      <c r="A3260" s="18"/>
      <c r="B3260" s="18"/>
      <c r="C3260"/>
      <c r="D3260"/>
      <c r="E3260"/>
      <c r="F3260" s="37"/>
      <c r="G3260" s="18"/>
      <c r="H3260" s="18"/>
      <c r="I3260" s="37"/>
      <c r="J3260"/>
      <c r="K3260"/>
      <c r="L3260"/>
      <c r="M3260"/>
      <c r="N3260" s="37"/>
      <c r="O3260" s="37"/>
      <c r="P3260" s="37"/>
      <c r="Q3260"/>
      <c r="R3260"/>
      <c r="S3260" s="42"/>
      <c r="T3260" s="37"/>
      <c r="U3260" s="83"/>
      <c r="V3260" s="45"/>
      <c r="W3260" s="75"/>
    </row>
    <row r="3261" spans="1:23" ht="14.25" x14ac:dyDescent="0.2">
      <c r="A3261" s="18"/>
      <c r="B3261" s="18"/>
      <c r="C3261"/>
      <c r="D3261"/>
      <c r="E3261"/>
      <c r="F3261" s="37"/>
      <c r="G3261" s="18"/>
      <c r="H3261" s="18"/>
      <c r="I3261" s="37"/>
      <c r="J3261"/>
      <c r="K3261"/>
      <c r="L3261"/>
      <c r="M3261"/>
      <c r="N3261" s="37"/>
      <c r="O3261" s="37"/>
      <c r="P3261" s="37"/>
      <c r="Q3261"/>
      <c r="R3261"/>
      <c r="S3261" s="42"/>
      <c r="T3261" s="37"/>
      <c r="U3261" s="83"/>
      <c r="V3261" s="45"/>
      <c r="W3261" s="75"/>
    </row>
    <row r="3262" spans="1:23" ht="14.25" x14ac:dyDescent="0.2">
      <c r="A3262" s="18"/>
      <c r="B3262" s="18"/>
      <c r="C3262"/>
      <c r="D3262"/>
      <c r="E3262"/>
      <c r="F3262" s="37"/>
      <c r="G3262" s="18"/>
      <c r="H3262" s="18"/>
      <c r="I3262" s="37"/>
      <c r="J3262"/>
      <c r="K3262"/>
      <c r="L3262"/>
      <c r="M3262"/>
      <c r="N3262" s="37"/>
      <c r="O3262" s="37"/>
      <c r="P3262" s="37"/>
      <c r="Q3262"/>
      <c r="R3262"/>
      <c r="S3262" s="42"/>
      <c r="T3262" s="37"/>
      <c r="U3262" s="83"/>
      <c r="V3262" s="45"/>
      <c r="W3262" s="75"/>
    </row>
    <row r="3263" spans="1:23" ht="14.25" x14ac:dyDescent="0.2">
      <c r="A3263" s="18"/>
      <c r="B3263" s="18"/>
      <c r="C3263"/>
      <c r="D3263"/>
      <c r="E3263"/>
      <c r="F3263" s="37"/>
      <c r="G3263" s="18"/>
      <c r="H3263" s="18"/>
      <c r="I3263" s="37"/>
      <c r="J3263"/>
      <c r="K3263"/>
      <c r="L3263"/>
      <c r="M3263"/>
      <c r="N3263" s="37"/>
      <c r="O3263" s="37"/>
      <c r="P3263" s="37"/>
      <c r="Q3263"/>
      <c r="R3263"/>
      <c r="S3263" s="42"/>
      <c r="T3263" s="37"/>
      <c r="U3263" s="83"/>
      <c r="V3263" s="45"/>
      <c r="W3263" s="75"/>
    </row>
    <row r="3264" spans="1:23" ht="14.25" x14ac:dyDescent="0.2">
      <c r="A3264" s="18"/>
      <c r="B3264" s="18"/>
      <c r="C3264"/>
      <c r="D3264"/>
      <c r="E3264"/>
      <c r="F3264" s="37"/>
      <c r="G3264" s="18"/>
      <c r="H3264" s="18"/>
      <c r="I3264" s="37"/>
      <c r="J3264"/>
      <c r="K3264"/>
      <c r="L3264"/>
      <c r="M3264"/>
      <c r="N3264" s="37"/>
      <c r="O3264" s="37"/>
      <c r="P3264" s="37"/>
      <c r="Q3264"/>
      <c r="R3264"/>
      <c r="S3264" s="42"/>
      <c r="T3264" s="37"/>
      <c r="U3264" s="83"/>
      <c r="V3264" s="45"/>
      <c r="W3264" s="75"/>
    </row>
    <row r="3265" spans="1:23" ht="14.25" x14ac:dyDescent="0.2">
      <c r="A3265" s="18"/>
      <c r="B3265" s="18"/>
      <c r="C3265"/>
      <c r="D3265"/>
      <c r="E3265"/>
      <c r="F3265" s="37"/>
      <c r="G3265" s="18"/>
      <c r="H3265" s="18"/>
      <c r="I3265" s="37"/>
      <c r="J3265"/>
      <c r="K3265"/>
      <c r="L3265"/>
      <c r="M3265"/>
      <c r="N3265" s="37"/>
      <c r="O3265" s="37"/>
      <c r="P3265" s="37"/>
      <c r="Q3265"/>
      <c r="R3265"/>
      <c r="S3265" s="42"/>
      <c r="T3265" s="37"/>
      <c r="U3265" s="83"/>
      <c r="V3265" s="45"/>
      <c r="W3265" s="75"/>
    </row>
    <row r="3266" spans="1:23" ht="14.25" x14ac:dyDescent="0.2">
      <c r="A3266" s="18"/>
      <c r="B3266" s="18"/>
      <c r="C3266"/>
      <c r="D3266"/>
      <c r="E3266"/>
      <c r="F3266" s="37"/>
      <c r="G3266" s="18"/>
      <c r="H3266" s="18"/>
      <c r="I3266" s="37"/>
      <c r="J3266"/>
      <c r="K3266"/>
      <c r="L3266"/>
      <c r="M3266"/>
      <c r="N3266" s="37"/>
      <c r="O3266" s="37"/>
      <c r="P3266" s="37"/>
      <c r="Q3266"/>
      <c r="R3266"/>
      <c r="S3266" s="42"/>
      <c r="T3266" s="37"/>
      <c r="U3266" s="83"/>
      <c r="V3266" s="45"/>
      <c r="W3266" s="75"/>
    </row>
    <row r="3267" spans="1:23" ht="14.25" x14ac:dyDescent="0.2">
      <c r="A3267" s="18"/>
      <c r="B3267" s="18"/>
      <c r="C3267"/>
      <c r="D3267"/>
      <c r="E3267"/>
      <c r="F3267" s="37"/>
      <c r="G3267" s="18"/>
      <c r="H3267" s="18"/>
      <c r="I3267" s="37"/>
      <c r="J3267"/>
      <c r="K3267"/>
      <c r="L3267"/>
      <c r="M3267"/>
      <c r="N3267" s="37"/>
      <c r="O3267" s="37"/>
      <c r="P3267" s="37"/>
      <c r="Q3267"/>
      <c r="R3267"/>
      <c r="S3267" s="42"/>
      <c r="T3267" s="37"/>
      <c r="U3267" s="83"/>
      <c r="V3267" s="45"/>
      <c r="W3267" s="75"/>
    </row>
    <row r="3268" spans="1:23" ht="14.25" x14ac:dyDescent="0.2">
      <c r="A3268" s="18"/>
      <c r="B3268" s="18"/>
      <c r="C3268"/>
      <c r="D3268"/>
      <c r="E3268"/>
      <c r="F3268" s="37"/>
      <c r="G3268" s="18"/>
      <c r="H3268" s="18"/>
      <c r="I3268" s="37"/>
      <c r="J3268"/>
      <c r="K3268"/>
      <c r="L3268"/>
      <c r="M3268"/>
      <c r="N3268" s="37"/>
      <c r="O3268" s="37"/>
      <c r="P3268" s="37"/>
      <c r="Q3268"/>
      <c r="R3268"/>
      <c r="S3268" s="42"/>
      <c r="T3268" s="37"/>
      <c r="U3268" s="83"/>
      <c r="V3268" s="45"/>
      <c r="W3268" s="75"/>
    </row>
    <row r="3269" spans="1:23" ht="14.25" x14ac:dyDescent="0.2">
      <c r="A3269" s="18"/>
      <c r="B3269" s="18"/>
      <c r="C3269"/>
      <c r="D3269"/>
      <c r="E3269"/>
      <c r="F3269" s="37"/>
      <c r="G3269" s="18"/>
      <c r="H3269" s="18"/>
      <c r="I3269" s="37"/>
      <c r="J3269"/>
      <c r="K3269"/>
      <c r="L3269"/>
      <c r="M3269"/>
      <c r="N3269" s="37"/>
      <c r="O3269" s="37"/>
      <c r="P3269" s="37"/>
      <c r="Q3269"/>
      <c r="R3269"/>
      <c r="S3269" s="42"/>
      <c r="T3269" s="37"/>
      <c r="U3269" s="83"/>
      <c r="V3269" s="45"/>
      <c r="W3269" s="75"/>
    </row>
    <row r="3270" spans="1:23" ht="14.25" x14ac:dyDescent="0.2">
      <c r="A3270" s="18"/>
      <c r="B3270" s="18"/>
      <c r="C3270"/>
      <c r="D3270"/>
      <c r="E3270"/>
      <c r="F3270" s="37"/>
      <c r="G3270" s="18"/>
      <c r="H3270" s="18"/>
      <c r="I3270" s="37"/>
      <c r="J3270"/>
      <c r="K3270"/>
      <c r="L3270"/>
      <c r="M3270"/>
      <c r="N3270" s="37"/>
      <c r="O3270" s="37"/>
      <c r="P3270" s="37"/>
      <c r="Q3270"/>
      <c r="R3270"/>
      <c r="S3270" s="42"/>
      <c r="T3270" s="37"/>
      <c r="U3270" s="83"/>
      <c r="V3270" s="45"/>
      <c r="W3270" s="75"/>
    </row>
    <row r="3271" spans="1:23" ht="14.25" x14ac:dyDescent="0.2">
      <c r="A3271" s="18"/>
      <c r="B3271" s="18"/>
      <c r="C3271"/>
      <c r="D3271"/>
      <c r="E3271"/>
      <c r="F3271" s="37"/>
      <c r="G3271" s="18"/>
      <c r="H3271" s="18"/>
      <c r="I3271" s="37"/>
      <c r="J3271"/>
      <c r="K3271"/>
      <c r="L3271"/>
      <c r="M3271"/>
      <c r="N3271" s="37"/>
      <c r="O3271" s="37"/>
      <c r="P3271" s="37"/>
      <c r="Q3271"/>
      <c r="R3271"/>
      <c r="S3271" s="42"/>
      <c r="T3271" s="37"/>
      <c r="U3271" s="83"/>
      <c r="V3271" s="45"/>
      <c r="W3271" s="75"/>
    </row>
    <row r="3272" spans="1:23" ht="14.25" x14ac:dyDescent="0.2">
      <c r="A3272" s="18"/>
      <c r="B3272" s="18"/>
      <c r="C3272"/>
      <c r="D3272"/>
      <c r="E3272"/>
      <c r="F3272" s="37"/>
      <c r="G3272" s="18"/>
      <c r="H3272" s="18"/>
      <c r="I3272" s="37"/>
      <c r="J3272"/>
      <c r="K3272"/>
      <c r="L3272"/>
      <c r="M3272"/>
      <c r="N3272" s="37"/>
      <c r="O3272" s="37"/>
      <c r="P3272" s="37"/>
      <c r="Q3272"/>
      <c r="R3272"/>
      <c r="S3272" s="42"/>
      <c r="T3272" s="37"/>
      <c r="U3272" s="83"/>
      <c r="V3272" s="45"/>
      <c r="W3272" s="75"/>
    </row>
    <row r="3273" spans="1:23" ht="14.25" x14ac:dyDescent="0.2">
      <c r="A3273" s="18"/>
      <c r="B3273" s="18"/>
      <c r="C3273"/>
      <c r="D3273"/>
      <c r="E3273"/>
      <c r="F3273" s="37"/>
      <c r="G3273" s="18"/>
      <c r="H3273" s="18"/>
      <c r="I3273" s="37"/>
      <c r="J3273"/>
      <c r="K3273"/>
      <c r="L3273"/>
      <c r="M3273"/>
      <c r="N3273" s="37"/>
      <c r="O3273" s="37"/>
      <c r="P3273" s="37"/>
      <c r="Q3273"/>
      <c r="R3273"/>
      <c r="S3273" s="42"/>
      <c r="T3273" s="37"/>
      <c r="U3273" s="83"/>
      <c r="V3273" s="45"/>
      <c r="W3273" s="75"/>
    </row>
    <row r="3274" spans="1:23" ht="14.25" x14ac:dyDescent="0.2">
      <c r="A3274" s="18"/>
      <c r="B3274" s="18"/>
      <c r="C3274"/>
      <c r="D3274"/>
      <c r="E3274"/>
      <c r="F3274" s="37"/>
      <c r="G3274" s="18"/>
      <c r="H3274" s="18"/>
      <c r="I3274" s="37"/>
      <c r="J3274"/>
      <c r="K3274"/>
      <c r="L3274"/>
      <c r="M3274"/>
      <c r="N3274" s="37"/>
      <c r="O3274" s="37"/>
      <c r="P3274" s="37"/>
      <c r="Q3274"/>
      <c r="R3274"/>
      <c r="S3274" s="42"/>
      <c r="T3274" s="37"/>
      <c r="U3274" s="83"/>
      <c r="V3274" s="45"/>
      <c r="W3274" s="75"/>
    </row>
    <row r="3275" spans="1:23" ht="14.25" x14ac:dyDescent="0.2">
      <c r="A3275" s="18"/>
      <c r="B3275" s="18"/>
      <c r="C3275"/>
      <c r="D3275"/>
      <c r="E3275"/>
      <c r="F3275" s="37"/>
      <c r="G3275" s="18"/>
      <c r="H3275" s="18"/>
      <c r="I3275" s="37"/>
      <c r="J3275"/>
      <c r="K3275"/>
      <c r="L3275"/>
      <c r="M3275"/>
      <c r="N3275" s="37"/>
      <c r="O3275" s="37"/>
      <c r="P3275" s="37"/>
      <c r="Q3275"/>
      <c r="R3275"/>
      <c r="S3275" s="42"/>
      <c r="T3275" s="37"/>
      <c r="U3275" s="83"/>
      <c r="V3275" s="45"/>
      <c r="W3275" s="75"/>
    </row>
    <row r="3276" spans="1:23" ht="14.25" x14ac:dyDescent="0.2">
      <c r="A3276" s="18"/>
      <c r="B3276" s="18"/>
      <c r="C3276"/>
      <c r="D3276"/>
      <c r="E3276"/>
      <c r="F3276" s="37"/>
      <c r="G3276" s="18"/>
      <c r="H3276" s="18"/>
      <c r="I3276" s="37"/>
      <c r="J3276"/>
      <c r="K3276"/>
      <c r="L3276"/>
      <c r="M3276"/>
      <c r="N3276" s="37"/>
      <c r="O3276" s="37"/>
      <c r="P3276" s="37"/>
      <c r="Q3276"/>
      <c r="R3276"/>
      <c r="S3276" s="42"/>
      <c r="T3276" s="37"/>
      <c r="U3276" s="83"/>
      <c r="V3276" s="45"/>
      <c r="W3276" s="75"/>
    </row>
    <row r="3277" spans="1:23" ht="14.25" x14ac:dyDescent="0.2">
      <c r="A3277" s="18"/>
      <c r="B3277" s="18"/>
      <c r="C3277"/>
      <c r="D3277"/>
      <c r="E3277"/>
      <c r="F3277" s="37"/>
      <c r="G3277" s="18"/>
      <c r="H3277" s="18"/>
      <c r="I3277" s="37"/>
      <c r="J3277"/>
      <c r="K3277"/>
      <c r="L3277"/>
      <c r="M3277"/>
      <c r="N3277" s="37"/>
      <c r="O3277" s="37"/>
      <c r="P3277" s="37"/>
      <c r="Q3277"/>
      <c r="R3277"/>
      <c r="S3277" s="42"/>
      <c r="T3277" s="37"/>
      <c r="U3277" s="83"/>
      <c r="V3277" s="45"/>
      <c r="W3277" s="75"/>
    </row>
    <row r="3278" spans="1:23" ht="14.25" x14ac:dyDescent="0.2">
      <c r="A3278" s="18"/>
      <c r="B3278" s="18"/>
      <c r="C3278"/>
      <c r="D3278"/>
      <c r="E3278"/>
      <c r="F3278" s="37"/>
      <c r="G3278" s="18"/>
      <c r="H3278" s="18"/>
      <c r="I3278" s="37"/>
      <c r="J3278"/>
      <c r="K3278"/>
      <c r="L3278"/>
      <c r="M3278"/>
      <c r="N3278" s="37"/>
      <c r="O3278" s="37"/>
      <c r="P3278" s="37"/>
      <c r="Q3278"/>
      <c r="R3278"/>
      <c r="S3278" s="42"/>
      <c r="T3278" s="37"/>
      <c r="U3278" s="83"/>
      <c r="V3278" s="45"/>
      <c r="W3278" s="75"/>
    </row>
    <row r="3279" spans="1:23" ht="14.25" x14ac:dyDescent="0.2">
      <c r="A3279" s="18"/>
      <c r="B3279" s="18"/>
      <c r="C3279"/>
      <c r="D3279"/>
      <c r="E3279"/>
      <c r="F3279" s="37"/>
      <c r="G3279" s="18"/>
      <c r="H3279" s="18"/>
      <c r="I3279" s="37"/>
      <c r="J3279"/>
      <c r="K3279"/>
      <c r="L3279"/>
      <c r="M3279"/>
      <c r="N3279" s="37"/>
      <c r="O3279" s="37"/>
      <c r="P3279" s="37"/>
      <c r="Q3279"/>
      <c r="R3279"/>
      <c r="S3279" s="42"/>
      <c r="T3279" s="37"/>
      <c r="U3279" s="83"/>
      <c r="V3279" s="45"/>
      <c r="W3279" s="75"/>
    </row>
    <row r="3280" spans="1:23" ht="14.25" x14ac:dyDescent="0.2">
      <c r="A3280" s="18"/>
      <c r="B3280" s="18"/>
      <c r="C3280"/>
      <c r="D3280"/>
      <c r="E3280"/>
      <c r="F3280" s="37"/>
      <c r="G3280" s="18"/>
      <c r="H3280" s="18"/>
      <c r="I3280" s="37"/>
      <c r="J3280"/>
      <c r="K3280"/>
      <c r="L3280"/>
      <c r="M3280"/>
      <c r="N3280" s="37"/>
      <c r="O3280" s="37"/>
      <c r="P3280" s="37"/>
      <c r="Q3280"/>
      <c r="R3280"/>
      <c r="S3280" s="42"/>
      <c r="T3280" s="37"/>
      <c r="U3280" s="83"/>
      <c r="V3280" s="45"/>
      <c r="W3280" s="75"/>
    </row>
    <row r="3281" spans="1:23" ht="14.25" x14ac:dyDescent="0.2">
      <c r="A3281" s="18"/>
      <c r="B3281" s="18"/>
      <c r="C3281"/>
      <c r="D3281"/>
      <c r="E3281"/>
      <c r="F3281" s="37"/>
      <c r="G3281" s="18"/>
      <c r="H3281" s="18"/>
      <c r="I3281" s="37"/>
      <c r="J3281"/>
      <c r="K3281"/>
      <c r="L3281"/>
      <c r="M3281"/>
      <c r="N3281" s="37"/>
      <c r="O3281" s="37"/>
      <c r="P3281" s="37"/>
      <c r="Q3281"/>
      <c r="R3281"/>
      <c r="S3281" s="42"/>
      <c r="T3281" s="37"/>
      <c r="U3281" s="83"/>
      <c r="V3281" s="45"/>
      <c r="W3281" s="75"/>
    </row>
    <row r="3282" spans="1:23" ht="14.25" x14ac:dyDescent="0.2">
      <c r="A3282" s="18"/>
      <c r="B3282" s="18"/>
      <c r="C3282"/>
      <c r="D3282"/>
      <c r="E3282"/>
      <c r="F3282" s="37"/>
      <c r="G3282" s="18"/>
      <c r="H3282" s="18"/>
      <c r="I3282" s="37"/>
      <c r="J3282"/>
      <c r="K3282"/>
      <c r="L3282"/>
      <c r="M3282"/>
      <c r="N3282" s="37"/>
      <c r="O3282" s="37"/>
      <c r="P3282" s="37"/>
      <c r="Q3282"/>
      <c r="R3282"/>
      <c r="S3282" s="42"/>
      <c r="T3282" s="37"/>
      <c r="U3282" s="83"/>
      <c r="V3282" s="45"/>
      <c r="W3282" s="75"/>
    </row>
    <row r="3283" spans="1:23" ht="14.25" x14ac:dyDescent="0.2">
      <c r="A3283" s="18"/>
      <c r="B3283" s="18"/>
      <c r="C3283"/>
      <c r="D3283"/>
      <c r="E3283"/>
      <c r="F3283" s="37"/>
      <c r="G3283" s="18"/>
      <c r="H3283" s="18"/>
      <c r="I3283" s="37"/>
      <c r="J3283"/>
      <c r="K3283"/>
      <c r="L3283"/>
      <c r="M3283"/>
      <c r="N3283" s="37"/>
      <c r="O3283" s="37"/>
      <c r="P3283" s="37"/>
      <c r="Q3283"/>
      <c r="R3283"/>
      <c r="S3283" s="42"/>
      <c r="T3283" s="37"/>
      <c r="U3283" s="83"/>
      <c r="V3283" s="45"/>
      <c r="W3283" s="75"/>
    </row>
    <row r="3284" spans="1:23" ht="14.25" x14ac:dyDescent="0.2">
      <c r="A3284" s="18"/>
      <c r="B3284" s="18"/>
      <c r="C3284"/>
      <c r="D3284"/>
      <c r="E3284"/>
      <c r="F3284" s="37"/>
      <c r="G3284" s="18"/>
      <c r="H3284" s="18"/>
      <c r="I3284" s="37"/>
      <c r="J3284"/>
      <c r="K3284"/>
      <c r="L3284"/>
      <c r="M3284"/>
      <c r="N3284" s="37"/>
      <c r="O3284" s="37"/>
      <c r="P3284" s="37"/>
      <c r="Q3284"/>
      <c r="R3284"/>
      <c r="S3284" s="42"/>
      <c r="T3284" s="37"/>
      <c r="U3284" s="83"/>
      <c r="V3284" s="45"/>
      <c r="W3284" s="75"/>
    </row>
    <row r="3285" spans="1:23" ht="14.25" x14ac:dyDescent="0.2">
      <c r="A3285" s="18"/>
      <c r="B3285" s="18"/>
      <c r="C3285"/>
      <c r="D3285"/>
      <c r="E3285"/>
      <c r="F3285" s="37"/>
      <c r="G3285" s="18"/>
      <c r="H3285" s="18"/>
      <c r="I3285" s="37"/>
      <c r="J3285"/>
      <c r="K3285"/>
      <c r="L3285"/>
      <c r="M3285"/>
      <c r="N3285" s="37"/>
      <c r="O3285" s="37"/>
      <c r="P3285" s="37"/>
      <c r="Q3285"/>
      <c r="R3285"/>
      <c r="S3285" s="42"/>
      <c r="T3285" s="37"/>
      <c r="U3285" s="83"/>
      <c r="V3285" s="45"/>
      <c r="W3285" s="75"/>
    </row>
    <row r="3286" spans="1:23" ht="14.25" x14ac:dyDescent="0.2">
      <c r="A3286" s="18"/>
      <c r="B3286" s="18"/>
      <c r="C3286"/>
      <c r="D3286"/>
      <c r="E3286"/>
      <c r="F3286" s="37"/>
      <c r="G3286" s="18"/>
      <c r="H3286" s="18"/>
      <c r="I3286" s="37"/>
      <c r="J3286"/>
      <c r="K3286"/>
      <c r="L3286"/>
      <c r="M3286"/>
      <c r="N3286" s="37"/>
      <c r="O3286" s="37"/>
      <c r="P3286" s="37"/>
      <c r="Q3286"/>
      <c r="R3286"/>
      <c r="S3286" s="42"/>
      <c r="T3286" s="37"/>
      <c r="U3286" s="83"/>
      <c r="V3286" s="45"/>
      <c r="W3286" s="75"/>
    </row>
    <row r="3287" spans="1:23" ht="14.25" x14ac:dyDescent="0.2">
      <c r="A3287" s="18"/>
      <c r="B3287" s="18"/>
      <c r="C3287"/>
      <c r="D3287"/>
      <c r="E3287"/>
      <c r="F3287" s="37"/>
      <c r="G3287" s="18"/>
      <c r="H3287" s="18"/>
      <c r="I3287" s="37"/>
      <c r="J3287"/>
      <c r="K3287"/>
      <c r="L3287"/>
      <c r="M3287"/>
      <c r="N3287" s="37"/>
      <c r="O3287" s="37"/>
      <c r="P3287" s="37"/>
      <c r="Q3287"/>
      <c r="R3287"/>
      <c r="S3287" s="42"/>
      <c r="T3287" s="37"/>
      <c r="U3287" s="83"/>
      <c r="V3287" s="45"/>
      <c r="W3287" s="75"/>
    </row>
    <row r="3288" spans="1:23" ht="14.25" x14ac:dyDescent="0.2">
      <c r="A3288" s="18"/>
      <c r="B3288" s="18"/>
      <c r="C3288"/>
      <c r="D3288"/>
      <c r="E3288"/>
      <c r="F3288" s="37"/>
      <c r="G3288" s="18"/>
      <c r="H3288" s="18"/>
      <c r="I3288" s="37"/>
      <c r="J3288"/>
      <c r="K3288"/>
      <c r="L3288"/>
      <c r="M3288"/>
      <c r="N3288" s="37"/>
      <c r="O3288" s="37"/>
      <c r="P3288" s="37"/>
      <c r="Q3288"/>
      <c r="R3288"/>
      <c r="S3288" s="42"/>
      <c r="T3288" s="37"/>
      <c r="U3288" s="83"/>
      <c r="V3288" s="45"/>
      <c r="W3288" s="75"/>
    </row>
    <row r="3289" spans="1:23" ht="14.25" x14ac:dyDescent="0.2">
      <c r="A3289" s="18"/>
      <c r="B3289" s="18"/>
      <c r="C3289"/>
      <c r="D3289"/>
      <c r="E3289"/>
      <c r="F3289" s="37"/>
      <c r="G3289" s="18"/>
      <c r="H3289" s="18"/>
      <c r="I3289" s="37"/>
      <c r="J3289"/>
      <c r="K3289"/>
      <c r="L3289"/>
      <c r="M3289"/>
      <c r="N3289" s="37"/>
      <c r="O3289" s="37"/>
      <c r="P3289" s="37"/>
      <c r="Q3289"/>
      <c r="R3289"/>
      <c r="S3289" s="42"/>
      <c r="T3289" s="37"/>
      <c r="U3289" s="83"/>
      <c r="V3289" s="45"/>
      <c r="W3289" s="75"/>
    </row>
    <row r="3290" spans="1:23" ht="14.25" x14ac:dyDescent="0.2">
      <c r="A3290" s="18"/>
      <c r="B3290" s="18"/>
      <c r="C3290"/>
      <c r="D3290"/>
      <c r="E3290"/>
      <c r="F3290" s="37"/>
      <c r="G3290" s="18"/>
      <c r="H3290" s="18"/>
      <c r="I3290" s="37"/>
      <c r="J3290"/>
      <c r="K3290"/>
      <c r="L3290"/>
      <c r="M3290"/>
      <c r="N3290" s="37"/>
      <c r="O3290" s="37"/>
      <c r="P3290" s="37"/>
      <c r="Q3290"/>
      <c r="R3290"/>
      <c r="S3290" s="42"/>
      <c r="T3290" s="37"/>
      <c r="U3290" s="83"/>
      <c r="V3290" s="45"/>
      <c r="W3290" s="75"/>
    </row>
    <row r="3291" spans="1:23" ht="14.25" x14ac:dyDescent="0.2">
      <c r="A3291" s="18"/>
      <c r="B3291" s="18"/>
      <c r="C3291"/>
      <c r="D3291"/>
      <c r="E3291"/>
      <c r="F3291" s="37"/>
      <c r="G3291" s="18"/>
      <c r="H3291" s="18"/>
      <c r="I3291" s="37"/>
      <c r="J3291"/>
      <c r="K3291"/>
      <c r="L3291"/>
      <c r="M3291"/>
      <c r="N3291" s="37"/>
      <c r="O3291" s="37"/>
      <c r="P3291" s="37"/>
      <c r="Q3291"/>
      <c r="R3291"/>
      <c r="S3291" s="42"/>
      <c r="T3291" s="37"/>
      <c r="U3291" s="83"/>
      <c r="V3291" s="45"/>
      <c r="W3291" s="75"/>
    </row>
    <row r="3292" spans="1:23" ht="14.25" x14ac:dyDescent="0.2">
      <c r="A3292" s="18"/>
      <c r="B3292" s="18"/>
      <c r="C3292"/>
      <c r="D3292"/>
      <c r="E3292"/>
      <c r="F3292" s="37"/>
      <c r="G3292" s="18"/>
      <c r="H3292" s="18"/>
      <c r="I3292" s="37"/>
      <c r="J3292"/>
      <c r="K3292"/>
      <c r="L3292"/>
      <c r="M3292"/>
      <c r="N3292" s="37"/>
      <c r="O3292" s="37"/>
      <c r="P3292" s="37"/>
      <c r="Q3292"/>
      <c r="R3292"/>
      <c r="S3292" s="42"/>
      <c r="T3292" s="37"/>
      <c r="U3292" s="83"/>
      <c r="V3292" s="45"/>
      <c r="W3292" s="75"/>
    </row>
    <row r="3293" spans="1:23" ht="14.25" x14ac:dyDescent="0.2">
      <c r="A3293" s="18"/>
      <c r="B3293" s="18"/>
      <c r="C3293"/>
      <c r="D3293"/>
      <c r="E3293"/>
      <c r="F3293" s="37"/>
      <c r="G3293" s="18"/>
      <c r="H3293" s="18"/>
      <c r="I3293" s="37"/>
      <c r="J3293"/>
      <c r="K3293"/>
      <c r="L3293"/>
      <c r="M3293"/>
      <c r="N3293" s="37"/>
      <c r="O3293" s="37"/>
      <c r="P3293" s="37"/>
      <c r="Q3293"/>
      <c r="R3293"/>
      <c r="S3293" s="42"/>
      <c r="T3293" s="37"/>
      <c r="U3293" s="83"/>
      <c r="V3293" s="45"/>
      <c r="W3293" s="75"/>
    </row>
    <row r="3294" spans="1:23" ht="14.25" x14ac:dyDescent="0.2">
      <c r="A3294" s="18"/>
      <c r="B3294" s="18"/>
      <c r="C3294"/>
      <c r="D3294"/>
      <c r="E3294"/>
      <c r="F3294" s="37"/>
      <c r="G3294" s="18"/>
      <c r="H3294" s="18"/>
      <c r="I3294" s="37"/>
      <c r="J3294"/>
      <c r="K3294"/>
      <c r="L3294"/>
      <c r="M3294"/>
      <c r="N3294" s="37"/>
      <c r="O3294" s="37"/>
      <c r="P3294" s="37"/>
      <c r="Q3294"/>
      <c r="R3294"/>
      <c r="S3294" s="42"/>
      <c r="T3294" s="37"/>
      <c r="U3294" s="83"/>
      <c r="V3294" s="45"/>
      <c r="W3294" s="75"/>
    </row>
    <row r="3295" spans="1:23" ht="14.25" x14ac:dyDescent="0.2">
      <c r="A3295" s="18"/>
      <c r="B3295" s="18"/>
      <c r="C3295"/>
      <c r="D3295"/>
      <c r="E3295"/>
      <c r="F3295" s="37"/>
      <c r="G3295" s="18"/>
      <c r="H3295" s="18"/>
      <c r="I3295" s="37"/>
      <c r="J3295"/>
      <c r="K3295"/>
      <c r="L3295"/>
      <c r="M3295"/>
      <c r="N3295" s="37"/>
      <c r="O3295" s="37"/>
      <c r="P3295" s="37"/>
      <c r="Q3295"/>
      <c r="R3295"/>
      <c r="S3295" s="42"/>
      <c r="T3295" s="37"/>
      <c r="U3295" s="83"/>
      <c r="V3295" s="45"/>
      <c r="W3295" s="75"/>
    </row>
    <row r="3296" spans="1:23" ht="14.25" x14ac:dyDescent="0.2">
      <c r="A3296" s="18"/>
      <c r="B3296" s="18"/>
      <c r="C3296"/>
      <c r="D3296"/>
      <c r="E3296"/>
      <c r="F3296" s="37"/>
      <c r="G3296" s="18"/>
      <c r="H3296" s="18"/>
      <c r="I3296" s="37"/>
      <c r="J3296"/>
      <c r="K3296"/>
      <c r="L3296"/>
      <c r="M3296"/>
      <c r="N3296" s="37"/>
      <c r="O3296" s="37"/>
      <c r="P3296" s="37"/>
      <c r="Q3296"/>
      <c r="R3296"/>
      <c r="S3296" s="42"/>
      <c r="T3296" s="37"/>
      <c r="U3296" s="83"/>
      <c r="V3296" s="45"/>
      <c r="W3296" s="75"/>
    </row>
    <row r="3297" spans="1:23" ht="14.25" x14ac:dyDescent="0.2">
      <c r="A3297" s="18"/>
      <c r="B3297" s="18"/>
      <c r="C3297"/>
      <c r="D3297"/>
      <c r="E3297"/>
      <c r="F3297" s="37"/>
      <c r="G3297" s="18"/>
      <c r="H3297" s="18"/>
      <c r="I3297" s="37"/>
      <c r="J3297"/>
      <c r="K3297"/>
      <c r="L3297"/>
      <c r="M3297"/>
      <c r="N3297" s="37"/>
      <c r="O3297" s="37"/>
      <c r="P3297" s="37"/>
      <c r="Q3297"/>
      <c r="R3297"/>
      <c r="S3297" s="42"/>
      <c r="T3297" s="37"/>
      <c r="U3297" s="83"/>
      <c r="V3297" s="45"/>
      <c r="W3297" s="75"/>
    </row>
    <row r="3298" spans="1:23" ht="14.25" x14ac:dyDescent="0.2">
      <c r="A3298" s="18"/>
      <c r="B3298" s="18"/>
      <c r="C3298"/>
      <c r="D3298"/>
      <c r="E3298"/>
      <c r="F3298" s="37"/>
      <c r="G3298" s="18"/>
      <c r="H3298" s="18"/>
      <c r="I3298" s="37"/>
      <c r="J3298"/>
      <c r="K3298"/>
      <c r="L3298"/>
      <c r="M3298"/>
      <c r="N3298" s="37"/>
      <c r="O3298" s="37"/>
      <c r="P3298" s="37"/>
      <c r="Q3298"/>
      <c r="R3298"/>
      <c r="S3298" s="42"/>
      <c r="T3298" s="37"/>
      <c r="U3298" s="83"/>
      <c r="V3298" s="45"/>
      <c r="W3298" s="75"/>
    </row>
    <row r="3299" spans="1:23" ht="14.25" x14ac:dyDescent="0.2">
      <c r="A3299" s="18"/>
      <c r="B3299" s="18"/>
      <c r="C3299"/>
      <c r="D3299"/>
      <c r="E3299"/>
      <c r="F3299" s="37"/>
      <c r="G3299" s="18"/>
      <c r="H3299" s="18"/>
      <c r="I3299" s="37"/>
      <c r="J3299"/>
      <c r="K3299"/>
      <c r="L3299"/>
      <c r="M3299"/>
      <c r="N3299" s="37"/>
      <c r="O3299" s="37"/>
      <c r="P3299" s="37"/>
      <c r="Q3299"/>
      <c r="R3299"/>
      <c r="S3299" s="42"/>
      <c r="T3299" s="37"/>
      <c r="U3299" s="83"/>
      <c r="V3299" s="45"/>
      <c r="W3299" s="75"/>
    </row>
    <row r="3300" spans="1:23" ht="14.25" x14ac:dyDescent="0.2">
      <c r="A3300" s="18"/>
      <c r="B3300" s="18"/>
      <c r="C3300"/>
      <c r="D3300"/>
      <c r="E3300"/>
      <c r="F3300" s="37"/>
      <c r="G3300" s="18"/>
      <c r="H3300" s="18"/>
      <c r="I3300" s="37"/>
      <c r="J3300"/>
      <c r="K3300"/>
      <c r="L3300"/>
      <c r="M3300"/>
      <c r="N3300" s="37"/>
      <c r="O3300" s="37"/>
      <c r="P3300" s="37"/>
      <c r="Q3300"/>
      <c r="R3300"/>
      <c r="S3300" s="42"/>
      <c r="T3300" s="37"/>
      <c r="U3300" s="83"/>
      <c r="V3300" s="45"/>
      <c r="W3300" s="75"/>
    </row>
    <row r="3301" spans="1:23" ht="14.25" x14ac:dyDescent="0.2">
      <c r="A3301" s="18"/>
      <c r="B3301" s="18"/>
      <c r="C3301"/>
      <c r="D3301"/>
      <c r="E3301"/>
      <c r="F3301" s="37"/>
      <c r="G3301" s="18"/>
      <c r="H3301" s="18"/>
      <c r="I3301" s="37"/>
      <c r="J3301"/>
      <c r="K3301"/>
      <c r="L3301"/>
      <c r="M3301"/>
      <c r="N3301" s="37"/>
      <c r="O3301" s="37"/>
      <c r="P3301" s="37"/>
      <c r="Q3301"/>
      <c r="R3301"/>
      <c r="S3301" s="42"/>
      <c r="T3301" s="37"/>
      <c r="U3301" s="83"/>
      <c r="V3301" s="45"/>
      <c r="W3301" s="75"/>
    </row>
    <row r="3302" spans="1:23" ht="14.25" x14ac:dyDescent="0.2">
      <c r="A3302" s="18"/>
      <c r="B3302" s="18"/>
      <c r="C3302"/>
      <c r="D3302"/>
      <c r="E3302"/>
      <c r="F3302" s="37"/>
      <c r="G3302" s="18"/>
      <c r="H3302" s="18"/>
      <c r="I3302" s="37"/>
      <c r="J3302"/>
      <c r="K3302"/>
      <c r="L3302"/>
      <c r="M3302"/>
      <c r="N3302" s="37"/>
      <c r="O3302" s="37"/>
      <c r="P3302" s="37"/>
      <c r="Q3302"/>
      <c r="R3302"/>
      <c r="S3302" s="42"/>
      <c r="T3302" s="37"/>
      <c r="U3302" s="83"/>
      <c r="V3302" s="45"/>
      <c r="W3302" s="75"/>
    </row>
    <row r="3303" spans="1:23" ht="14.25" x14ac:dyDescent="0.2">
      <c r="A3303" s="18"/>
      <c r="B3303" s="18"/>
      <c r="C3303"/>
      <c r="D3303"/>
      <c r="E3303"/>
      <c r="F3303" s="37"/>
      <c r="G3303" s="18"/>
      <c r="H3303" s="18"/>
      <c r="I3303" s="37"/>
      <c r="J3303"/>
      <c r="K3303"/>
      <c r="L3303"/>
      <c r="M3303"/>
      <c r="N3303" s="37"/>
      <c r="O3303" s="37"/>
      <c r="P3303" s="37"/>
      <c r="Q3303"/>
      <c r="R3303"/>
      <c r="S3303" s="42"/>
      <c r="T3303" s="37"/>
      <c r="U3303" s="83"/>
      <c r="V3303" s="45"/>
      <c r="W3303" s="75"/>
    </row>
    <row r="3304" spans="1:23" ht="14.25" x14ac:dyDescent="0.2">
      <c r="A3304" s="18"/>
      <c r="B3304" s="18"/>
      <c r="C3304"/>
      <c r="D3304"/>
      <c r="E3304"/>
      <c r="F3304" s="37"/>
      <c r="G3304" s="18"/>
      <c r="H3304" s="18"/>
      <c r="I3304" s="37"/>
      <c r="J3304"/>
      <c r="K3304"/>
      <c r="L3304"/>
      <c r="M3304"/>
      <c r="N3304" s="37"/>
      <c r="O3304" s="37"/>
      <c r="P3304" s="37"/>
      <c r="Q3304"/>
      <c r="R3304"/>
      <c r="S3304" s="42"/>
      <c r="T3304" s="37"/>
      <c r="U3304" s="83"/>
      <c r="V3304" s="45"/>
      <c r="W3304" s="75"/>
    </row>
    <row r="3305" spans="1:23" ht="14.25" x14ac:dyDescent="0.2">
      <c r="A3305" s="18"/>
      <c r="B3305" s="18"/>
      <c r="C3305"/>
      <c r="D3305"/>
      <c r="E3305"/>
      <c r="F3305" s="37"/>
      <c r="G3305" s="18"/>
      <c r="H3305" s="18"/>
      <c r="I3305" s="37"/>
      <c r="J3305"/>
      <c r="K3305"/>
      <c r="L3305"/>
      <c r="M3305"/>
      <c r="N3305" s="37"/>
      <c r="O3305" s="37"/>
      <c r="P3305" s="37"/>
      <c r="Q3305"/>
      <c r="R3305"/>
      <c r="S3305" s="42"/>
      <c r="T3305" s="37"/>
      <c r="U3305" s="83"/>
      <c r="V3305" s="45"/>
      <c r="W3305" s="75"/>
    </row>
    <row r="3306" spans="1:23" ht="14.25" x14ac:dyDescent="0.2">
      <c r="A3306" s="18"/>
      <c r="B3306" s="18"/>
      <c r="C3306"/>
      <c r="D3306"/>
      <c r="E3306"/>
      <c r="F3306" s="37"/>
      <c r="G3306" s="18"/>
      <c r="H3306" s="18"/>
      <c r="I3306" s="37"/>
      <c r="J3306"/>
      <c r="K3306"/>
      <c r="L3306"/>
      <c r="M3306"/>
      <c r="N3306" s="37"/>
      <c r="O3306" s="37"/>
      <c r="P3306" s="37"/>
      <c r="Q3306"/>
      <c r="R3306"/>
      <c r="S3306" s="42"/>
      <c r="T3306" s="37"/>
      <c r="U3306" s="83"/>
      <c r="V3306" s="45"/>
      <c r="W3306" s="75"/>
    </row>
    <row r="3307" spans="1:23" ht="14.25" x14ac:dyDescent="0.2">
      <c r="A3307" s="18"/>
      <c r="B3307" s="18"/>
      <c r="C3307"/>
      <c r="D3307"/>
      <c r="E3307"/>
      <c r="F3307" s="37"/>
      <c r="G3307" s="18"/>
      <c r="H3307" s="18"/>
      <c r="I3307" s="37"/>
      <c r="J3307"/>
      <c r="K3307"/>
      <c r="L3307"/>
      <c r="M3307"/>
      <c r="N3307" s="37"/>
      <c r="O3307" s="37"/>
      <c r="P3307" s="37"/>
      <c r="Q3307"/>
      <c r="R3307"/>
      <c r="S3307" s="42"/>
      <c r="T3307" s="37"/>
      <c r="U3307" s="83"/>
      <c r="V3307" s="45"/>
      <c r="W3307" s="75"/>
    </row>
    <row r="3308" spans="1:23" ht="14.25" x14ac:dyDescent="0.2">
      <c r="A3308" s="18"/>
      <c r="B3308" s="18"/>
      <c r="C3308"/>
      <c r="D3308"/>
      <c r="E3308"/>
      <c r="F3308" s="37"/>
      <c r="G3308" s="18"/>
      <c r="H3308" s="18"/>
      <c r="I3308" s="37"/>
      <c r="J3308"/>
      <c r="K3308"/>
      <c r="L3308"/>
      <c r="M3308"/>
      <c r="N3308" s="37"/>
      <c r="O3308" s="37"/>
      <c r="P3308" s="37"/>
      <c r="Q3308"/>
      <c r="R3308"/>
      <c r="S3308" s="42"/>
      <c r="T3308" s="37"/>
      <c r="U3308" s="83"/>
      <c r="V3308" s="45"/>
      <c r="W3308" s="75"/>
    </row>
    <row r="3309" spans="1:23" ht="14.25" x14ac:dyDescent="0.2">
      <c r="A3309" s="18"/>
      <c r="B3309" s="18"/>
      <c r="C3309"/>
      <c r="D3309"/>
      <c r="E3309"/>
      <c r="F3309" s="37"/>
      <c r="G3309" s="18"/>
      <c r="H3309" s="18"/>
      <c r="I3309" s="37"/>
      <c r="J3309"/>
      <c r="K3309"/>
      <c r="L3309"/>
      <c r="M3309"/>
      <c r="N3309" s="37"/>
      <c r="O3309" s="37"/>
      <c r="P3309" s="37"/>
      <c r="Q3309"/>
      <c r="R3309"/>
      <c r="S3309" s="42"/>
      <c r="T3309" s="37"/>
      <c r="U3309" s="83"/>
      <c r="V3309" s="45"/>
      <c r="W3309" s="75"/>
    </row>
    <row r="3310" spans="1:23" ht="14.25" x14ac:dyDescent="0.2">
      <c r="A3310" s="18"/>
      <c r="B3310" s="18"/>
      <c r="C3310"/>
      <c r="D3310"/>
      <c r="E3310"/>
      <c r="F3310" s="37"/>
      <c r="G3310" s="18"/>
      <c r="H3310" s="18"/>
      <c r="I3310" s="37"/>
      <c r="J3310"/>
      <c r="K3310"/>
      <c r="L3310"/>
      <c r="M3310"/>
      <c r="N3310" s="37"/>
      <c r="O3310" s="37"/>
      <c r="P3310" s="37"/>
      <c r="Q3310"/>
      <c r="R3310"/>
      <c r="S3310" s="42"/>
      <c r="T3310" s="37"/>
      <c r="U3310" s="83"/>
      <c r="V3310" s="45"/>
      <c r="W3310" s="75"/>
    </row>
    <row r="3311" spans="1:23" ht="14.25" x14ac:dyDescent="0.2">
      <c r="A3311" s="18"/>
      <c r="B3311" s="18"/>
      <c r="C3311"/>
      <c r="D3311"/>
      <c r="E3311"/>
      <c r="F3311" s="37"/>
      <c r="G3311" s="18"/>
      <c r="H3311" s="18"/>
      <c r="I3311" s="37"/>
      <c r="J3311"/>
      <c r="K3311"/>
      <c r="L3311"/>
      <c r="M3311"/>
      <c r="N3311" s="37"/>
      <c r="O3311" s="37"/>
      <c r="P3311" s="37"/>
      <c r="Q3311"/>
      <c r="R3311"/>
      <c r="S3311" s="42"/>
      <c r="T3311" s="37"/>
      <c r="U3311" s="83"/>
      <c r="V3311" s="45"/>
      <c r="W3311" s="75"/>
    </row>
    <row r="3312" spans="1:23" ht="14.25" x14ac:dyDescent="0.2">
      <c r="A3312" s="18"/>
      <c r="B3312" s="18"/>
      <c r="C3312"/>
      <c r="D3312"/>
      <c r="E3312"/>
      <c r="F3312" s="37"/>
      <c r="G3312" s="18"/>
      <c r="H3312" s="18"/>
      <c r="I3312" s="37"/>
      <c r="J3312"/>
      <c r="K3312"/>
      <c r="L3312"/>
      <c r="M3312"/>
      <c r="N3312" s="37"/>
      <c r="O3312" s="37"/>
      <c r="P3312" s="37"/>
      <c r="Q3312"/>
      <c r="R3312"/>
      <c r="S3312" s="42"/>
      <c r="T3312" s="37"/>
      <c r="U3312" s="83"/>
      <c r="V3312" s="45"/>
      <c r="W3312" s="75"/>
    </row>
    <row r="3313" spans="1:23" ht="14.25" x14ac:dyDescent="0.2">
      <c r="A3313" s="18"/>
      <c r="B3313" s="18"/>
      <c r="C3313"/>
      <c r="D3313"/>
      <c r="E3313"/>
      <c r="F3313" s="37"/>
      <c r="G3313" s="18"/>
      <c r="H3313" s="18"/>
      <c r="I3313" s="37"/>
      <c r="J3313"/>
      <c r="K3313"/>
      <c r="L3313"/>
      <c r="M3313"/>
      <c r="N3313" s="37"/>
      <c r="O3313" s="37"/>
      <c r="P3313" s="37"/>
      <c r="Q3313"/>
      <c r="R3313"/>
      <c r="S3313" s="42"/>
      <c r="T3313" s="37"/>
      <c r="U3313" s="83"/>
      <c r="V3313" s="45"/>
      <c r="W3313" s="75"/>
    </row>
    <row r="3314" spans="1:23" ht="14.25" x14ac:dyDescent="0.2">
      <c r="A3314" s="18"/>
      <c r="B3314" s="18"/>
      <c r="C3314"/>
      <c r="D3314"/>
      <c r="E3314"/>
      <c r="F3314" s="37"/>
      <c r="G3314" s="18"/>
      <c r="H3314" s="18"/>
      <c r="I3314" s="37"/>
      <c r="J3314"/>
      <c r="K3314"/>
      <c r="L3314"/>
      <c r="M3314"/>
      <c r="N3314" s="37"/>
      <c r="O3314" s="37"/>
      <c r="P3314" s="37"/>
      <c r="Q3314"/>
      <c r="R3314"/>
      <c r="S3314" s="42"/>
      <c r="T3314" s="37"/>
      <c r="U3314" s="83"/>
      <c r="V3314" s="45"/>
      <c r="W3314" s="75"/>
    </row>
    <row r="3315" spans="1:23" ht="14.25" x14ac:dyDescent="0.2">
      <c r="A3315" s="18"/>
      <c r="B3315" s="18"/>
      <c r="C3315"/>
      <c r="D3315"/>
      <c r="E3315"/>
      <c r="F3315" s="37"/>
      <c r="G3315" s="18"/>
      <c r="H3315" s="18"/>
      <c r="I3315" s="37"/>
      <c r="J3315"/>
      <c r="K3315"/>
      <c r="L3315"/>
      <c r="M3315"/>
      <c r="N3315" s="37"/>
      <c r="O3315" s="37"/>
      <c r="P3315" s="37"/>
      <c r="Q3315"/>
      <c r="R3315"/>
      <c r="S3315" s="42"/>
      <c r="T3315" s="37"/>
      <c r="U3315" s="83"/>
      <c r="V3315" s="45"/>
      <c r="W3315" s="75"/>
    </row>
    <row r="3316" spans="1:23" ht="14.25" x14ac:dyDescent="0.2">
      <c r="A3316" s="18"/>
      <c r="B3316" s="18"/>
      <c r="C3316"/>
      <c r="D3316"/>
      <c r="E3316"/>
      <c r="F3316" s="37"/>
      <c r="G3316" s="18"/>
      <c r="H3316" s="18"/>
      <c r="I3316" s="37"/>
      <c r="J3316"/>
      <c r="K3316"/>
      <c r="L3316"/>
      <c r="M3316"/>
      <c r="N3316" s="37"/>
      <c r="O3316" s="37"/>
      <c r="P3316" s="37"/>
      <c r="Q3316"/>
      <c r="R3316"/>
      <c r="S3316" s="42"/>
      <c r="T3316" s="37"/>
      <c r="U3316" s="83"/>
      <c r="V3316" s="45"/>
      <c r="W3316" s="75"/>
    </row>
    <row r="3317" spans="1:23" ht="14.25" x14ac:dyDescent="0.2">
      <c r="A3317" s="18"/>
      <c r="B3317" s="18"/>
      <c r="C3317"/>
      <c r="D3317"/>
      <c r="E3317"/>
      <c r="F3317" s="37"/>
      <c r="G3317" s="18"/>
      <c r="H3317" s="18"/>
      <c r="I3317" s="37"/>
      <c r="J3317"/>
      <c r="K3317"/>
      <c r="L3317"/>
      <c r="M3317"/>
      <c r="N3317" s="37"/>
      <c r="O3317" s="37"/>
      <c r="P3317" s="37"/>
      <c r="Q3317"/>
      <c r="R3317"/>
      <c r="S3317" s="42"/>
      <c r="T3317" s="37"/>
      <c r="U3317" s="83"/>
      <c r="V3317" s="45"/>
      <c r="W3317" s="75"/>
    </row>
    <row r="3318" spans="1:23" ht="14.25" x14ac:dyDescent="0.2">
      <c r="A3318" s="18"/>
      <c r="B3318" s="18"/>
      <c r="C3318"/>
      <c r="D3318"/>
      <c r="E3318"/>
      <c r="F3318" s="37"/>
      <c r="G3318" s="18"/>
      <c r="H3318" s="18"/>
      <c r="I3318" s="37"/>
      <c r="J3318"/>
      <c r="K3318"/>
      <c r="L3318"/>
      <c r="M3318"/>
      <c r="N3318" s="37"/>
      <c r="O3318" s="37"/>
      <c r="P3318" s="37"/>
      <c r="Q3318"/>
      <c r="R3318"/>
      <c r="S3318" s="42"/>
      <c r="T3318" s="37"/>
      <c r="U3318" s="83"/>
      <c r="V3318" s="45"/>
      <c r="W3318" s="75"/>
    </row>
    <row r="3319" spans="1:23" ht="14.25" x14ac:dyDescent="0.2">
      <c r="A3319" s="18"/>
      <c r="B3319" s="18"/>
      <c r="C3319"/>
      <c r="D3319"/>
      <c r="E3319"/>
      <c r="F3319" s="37"/>
      <c r="G3319" s="18"/>
      <c r="H3319" s="18"/>
      <c r="I3319" s="37"/>
      <c r="J3319"/>
      <c r="K3319"/>
      <c r="L3319"/>
      <c r="M3319"/>
      <c r="N3319" s="37"/>
      <c r="O3319" s="37"/>
      <c r="P3319" s="37"/>
      <c r="Q3319"/>
      <c r="R3319"/>
      <c r="S3319" s="42"/>
      <c r="T3319" s="37"/>
      <c r="U3319" s="83"/>
      <c r="V3319" s="45"/>
      <c r="W3319" s="75"/>
    </row>
    <row r="3320" spans="1:23" ht="14.25" x14ac:dyDescent="0.2">
      <c r="A3320" s="18"/>
      <c r="B3320" s="18"/>
      <c r="C3320"/>
      <c r="D3320"/>
      <c r="E3320"/>
      <c r="F3320" s="37"/>
      <c r="G3320" s="18"/>
      <c r="H3320" s="18"/>
      <c r="I3320" s="37"/>
      <c r="J3320"/>
      <c r="K3320"/>
      <c r="L3320"/>
      <c r="M3320"/>
      <c r="N3320" s="37"/>
      <c r="O3320" s="37"/>
      <c r="P3320" s="37"/>
      <c r="Q3320"/>
      <c r="R3320"/>
      <c r="S3320" s="42"/>
      <c r="T3320" s="37"/>
      <c r="U3320" s="83"/>
      <c r="V3320" s="45"/>
      <c r="W3320" s="75"/>
    </row>
    <row r="3321" spans="1:23" ht="14.25" x14ac:dyDescent="0.2">
      <c r="A3321" s="18"/>
      <c r="B3321" s="18"/>
      <c r="C3321"/>
      <c r="D3321"/>
      <c r="E3321"/>
      <c r="F3321" s="37"/>
      <c r="G3321" s="18"/>
      <c r="H3321" s="18"/>
      <c r="I3321" s="37"/>
      <c r="J3321"/>
      <c r="K3321"/>
      <c r="L3321"/>
      <c r="M3321"/>
      <c r="N3321" s="37"/>
      <c r="O3321" s="37"/>
      <c r="P3321" s="37"/>
      <c r="Q3321"/>
      <c r="R3321"/>
      <c r="S3321" s="42"/>
      <c r="T3321" s="37"/>
      <c r="U3321" s="83"/>
      <c r="V3321" s="45"/>
      <c r="W3321" s="75"/>
    </row>
    <row r="3322" spans="1:23" ht="14.25" x14ac:dyDescent="0.2">
      <c r="A3322" s="18"/>
      <c r="B3322" s="18"/>
      <c r="C3322"/>
      <c r="D3322"/>
      <c r="E3322"/>
      <c r="F3322" s="37"/>
      <c r="G3322" s="18"/>
      <c r="H3322" s="18"/>
      <c r="I3322" s="37"/>
      <c r="J3322"/>
      <c r="K3322"/>
      <c r="L3322"/>
      <c r="M3322"/>
      <c r="N3322" s="37"/>
      <c r="O3322" s="37"/>
      <c r="P3322" s="37"/>
      <c r="Q3322"/>
      <c r="R3322"/>
      <c r="S3322" s="42"/>
      <c r="T3322" s="37"/>
      <c r="U3322" s="83"/>
      <c r="V3322" s="45"/>
      <c r="W3322" s="75"/>
    </row>
  </sheetData>
  <conditionalFormatting sqref="E2956:E3322">
    <cfRule type="duplicateValues" dxfId="29" priority="454"/>
  </conditionalFormatting>
  <conditionalFormatting sqref="E2956:E3322">
    <cfRule type="duplicateValues" dxfId="28" priority="455"/>
    <cfRule type="duplicateValues" dxfId="27" priority="456"/>
  </conditionalFormatting>
  <conditionalFormatting sqref="Q2:Q1966">
    <cfRule type="duplicateValues" dxfId="26" priority="1"/>
  </conditionalFormatting>
  <conditionalFormatting sqref="Q2:Q1966">
    <cfRule type="duplicateValues" dxfId="25" priority="2"/>
    <cfRule type="duplicateValues" dxfId="24" priority="3"/>
  </conditionalFormatting>
  <conditionalFormatting sqref="E1967:E2955 E1:E1465 E1468:E1486">
    <cfRule type="duplicateValues" dxfId="23" priority="4"/>
  </conditionalFormatting>
  <conditionalFormatting sqref="E1967:E2955 E1:E1465 E1468:E1486">
    <cfRule type="duplicateValues" dxfId="22" priority="5"/>
    <cfRule type="duplicateValues" dxfId="21" priority="6"/>
  </conditionalFormatting>
  <conditionalFormatting sqref="E1487:E1546">
    <cfRule type="duplicateValues" dxfId="20" priority="7"/>
  </conditionalFormatting>
  <conditionalFormatting sqref="E1487:E1546">
    <cfRule type="duplicateValues" dxfId="19" priority="8"/>
    <cfRule type="duplicateValues" dxfId="18" priority="9"/>
  </conditionalFormatting>
  <conditionalFormatting sqref="E1547:E1606">
    <cfRule type="duplicateValues" dxfId="17" priority="10"/>
  </conditionalFormatting>
  <conditionalFormatting sqref="E1547:E1606">
    <cfRule type="duplicateValues" dxfId="16" priority="11"/>
    <cfRule type="duplicateValues" dxfId="15" priority="12"/>
  </conditionalFormatting>
  <conditionalFormatting sqref="E1607:E1666">
    <cfRule type="duplicateValues" dxfId="14" priority="13"/>
  </conditionalFormatting>
  <conditionalFormatting sqref="E1607:E1666">
    <cfRule type="duplicateValues" dxfId="13" priority="14"/>
    <cfRule type="duplicateValues" dxfId="12" priority="15"/>
  </conditionalFormatting>
  <conditionalFormatting sqref="E1667:E1726">
    <cfRule type="duplicateValues" dxfId="11" priority="16"/>
  </conditionalFormatting>
  <conditionalFormatting sqref="E1667:E1726">
    <cfRule type="duplicateValues" dxfId="10" priority="17"/>
    <cfRule type="duplicateValues" dxfId="9" priority="18"/>
  </conditionalFormatting>
  <conditionalFormatting sqref="E1727:E1786">
    <cfRule type="duplicateValues" dxfId="8" priority="19"/>
  </conditionalFormatting>
  <conditionalFormatting sqref="E1727:E1786">
    <cfRule type="duplicateValues" dxfId="7" priority="20"/>
    <cfRule type="duplicateValues" dxfId="6" priority="21"/>
  </conditionalFormatting>
  <conditionalFormatting sqref="E1787:E1846">
    <cfRule type="duplicateValues" dxfId="5" priority="22"/>
  </conditionalFormatting>
  <conditionalFormatting sqref="E1787:E1846">
    <cfRule type="duplicateValues" dxfId="4" priority="23"/>
    <cfRule type="duplicateValues" dxfId="3" priority="24"/>
  </conditionalFormatting>
  <conditionalFormatting sqref="E1847:E1906">
    <cfRule type="duplicateValues" dxfId="2" priority="25"/>
  </conditionalFormatting>
  <conditionalFormatting sqref="E1847:E1906">
    <cfRule type="duplicateValues" dxfId="1" priority="26"/>
    <cfRule type="duplicateValues" dxfId="0" priority="27"/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3"/>
  <dimension ref="A1:A6"/>
  <sheetViews>
    <sheetView workbookViewId="0">
      <selection activeCell="A2" sqref="A2:A6"/>
    </sheetView>
  </sheetViews>
  <sheetFormatPr baseColWidth="10" defaultColWidth="11" defaultRowHeight="14.25" x14ac:dyDescent="0.2"/>
  <cols>
    <col min="1" max="1" width="31" customWidth="1"/>
  </cols>
  <sheetData>
    <row r="1" spans="1:1" x14ac:dyDescent="0.2">
      <c r="A1" t="s">
        <v>112</v>
      </c>
    </row>
    <row r="2" spans="1:1" x14ac:dyDescent="0.2">
      <c r="A2" t="s">
        <v>124</v>
      </c>
    </row>
    <row r="3" spans="1:1" x14ac:dyDescent="0.2">
      <c r="A3" t="s">
        <v>1339</v>
      </c>
    </row>
    <row r="4" spans="1:1" x14ac:dyDescent="0.2">
      <c r="A4" t="s">
        <v>17</v>
      </c>
    </row>
    <row r="5" spans="1:1" x14ac:dyDescent="0.2">
      <c r="A5" t="s">
        <v>3196</v>
      </c>
    </row>
    <row r="6" spans="1:1" x14ac:dyDescent="0.2">
      <c r="A6" t="s">
        <v>3879</v>
      </c>
    </row>
  </sheetData>
  <sortState xmlns:xlrd2="http://schemas.microsoft.com/office/spreadsheetml/2017/richdata2" ref="A2:A2951">
    <sortCondition ref="A1:A1048572"/>
  </sortState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"/>
  <dimension ref="A1:A2"/>
  <sheetViews>
    <sheetView workbookViewId="0">
      <selection activeCell="A2" sqref="A2"/>
    </sheetView>
  </sheetViews>
  <sheetFormatPr baseColWidth="10" defaultColWidth="11" defaultRowHeight="14.25" x14ac:dyDescent="0.2"/>
  <cols>
    <col min="1" max="1" width="34.625" customWidth="1"/>
  </cols>
  <sheetData>
    <row r="1" spans="1:1" x14ac:dyDescent="0.2">
      <c r="A1" t="s">
        <v>5199</v>
      </c>
    </row>
    <row r="2" spans="1:1" ht="15" x14ac:dyDescent="0.25">
      <c r="A2" s="81" t="s">
        <v>5193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>
    <tabColor theme="0" tint="-0.499984740745262"/>
  </sheetPr>
  <dimension ref="A1:D16"/>
  <sheetViews>
    <sheetView showGridLines="0" showRowColHeaders="0" workbookViewId="0">
      <selection activeCell="D7" sqref="D7"/>
    </sheetView>
  </sheetViews>
  <sheetFormatPr baseColWidth="10" defaultColWidth="10" defaultRowHeight="14.25" x14ac:dyDescent="0.2"/>
  <cols>
    <col min="1" max="1" width="3.375" customWidth="1"/>
    <col min="2" max="2" width="44.625" customWidth="1"/>
    <col min="3" max="3" width="11.5" customWidth="1"/>
    <col min="4" max="4" width="47.5" customWidth="1"/>
  </cols>
  <sheetData>
    <row r="1" spans="1:4" ht="28.5" customHeight="1" thickBot="1" x14ac:dyDescent="0.25">
      <c r="B1" s="136" t="s">
        <v>46</v>
      </c>
      <c r="C1" s="137"/>
      <c r="D1" s="137"/>
    </row>
    <row r="2" spans="1:4" ht="15" thickBot="1" x14ac:dyDescent="0.25">
      <c r="B2" s="138"/>
      <c r="C2" s="138"/>
      <c r="D2" s="138"/>
    </row>
    <row r="3" spans="1:4" ht="36" customHeight="1" x14ac:dyDescent="0.2">
      <c r="B3" s="139" t="s">
        <v>47</v>
      </c>
      <c r="C3" s="140"/>
      <c r="D3" s="140"/>
    </row>
    <row r="4" spans="1:4" ht="30" x14ac:dyDescent="0.2">
      <c r="A4" s="21" t="s">
        <v>40</v>
      </c>
      <c r="B4" s="21" t="s">
        <v>48</v>
      </c>
      <c r="C4" s="21" t="s">
        <v>49</v>
      </c>
      <c r="D4" s="21" t="s">
        <v>50</v>
      </c>
    </row>
    <row r="5" spans="1:4" ht="22.5" x14ac:dyDescent="0.2">
      <c r="A5" s="22"/>
      <c r="B5" s="23" t="s">
        <v>51</v>
      </c>
      <c r="C5" s="23"/>
      <c r="D5" s="90" t="s">
        <v>52</v>
      </c>
    </row>
    <row r="6" spans="1:4" ht="37.5" customHeight="1" x14ac:dyDescent="0.2">
      <c r="A6" s="22">
        <v>1</v>
      </c>
      <c r="B6" s="23" t="s">
        <v>53</v>
      </c>
      <c r="C6" s="23"/>
      <c r="D6" s="91" t="s">
        <v>54</v>
      </c>
    </row>
    <row r="7" spans="1:4" ht="37.5" customHeight="1" x14ac:dyDescent="0.2">
      <c r="A7" s="22">
        <v>2</v>
      </c>
      <c r="B7" s="23" t="s">
        <v>55</v>
      </c>
      <c r="C7" s="23"/>
      <c r="D7" s="91" t="s">
        <v>56</v>
      </c>
    </row>
    <row r="8" spans="1:4" ht="37.5" customHeight="1" x14ac:dyDescent="0.2">
      <c r="A8" s="22">
        <v>3</v>
      </c>
      <c r="B8" s="23" t="s">
        <v>57</v>
      </c>
      <c r="C8" s="23"/>
      <c r="D8" s="23"/>
    </row>
    <row r="9" spans="1:4" ht="37.5" customHeight="1" x14ac:dyDescent="0.2">
      <c r="A9" s="22">
        <v>4</v>
      </c>
      <c r="B9" s="23" t="s">
        <v>58</v>
      </c>
      <c r="C9" s="23"/>
      <c r="D9" s="23"/>
    </row>
    <row r="10" spans="1:4" ht="37.5" customHeight="1" thickBot="1" x14ac:dyDescent="0.25">
      <c r="A10" s="22">
        <v>5</v>
      </c>
      <c r="B10" s="23" t="s">
        <v>59</v>
      </c>
      <c r="C10" s="23"/>
      <c r="D10" s="23"/>
    </row>
    <row r="11" spans="1:4" ht="37.5" customHeight="1" thickBot="1" x14ac:dyDescent="0.25">
      <c r="A11" s="22">
        <v>6</v>
      </c>
      <c r="B11" s="23" t="s">
        <v>60</v>
      </c>
      <c r="C11" s="23"/>
      <c r="D11" s="23"/>
    </row>
    <row r="12" spans="1:4" ht="37.5" customHeight="1" thickBot="1" x14ac:dyDescent="0.25">
      <c r="A12" s="22">
        <v>7</v>
      </c>
      <c r="B12" s="23" t="s">
        <v>61</v>
      </c>
      <c r="C12" s="23"/>
      <c r="D12" s="23"/>
    </row>
    <row r="13" spans="1:4" ht="37.5" customHeight="1" thickBot="1" x14ac:dyDescent="0.25">
      <c r="A13" s="22">
        <v>8</v>
      </c>
      <c r="B13" s="23" t="s">
        <v>62</v>
      </c>
      <c r="C13" s="23"/>
      <c r="D13" s="23"/>
    </row>
    <row r="14" spans="1:4" ht="37.5" customHeight="1" thickBot="1" x14ac:dyDescent="0.25">
      <c r="A14" s="22">
        <v>9</v>
      </c>
      <c r="B14" s="23" t="s">
        <v>63</v>
      </c>
      <c r="C14" s="23"/>
      <c r="D14" s="23"/>
    </row>
    <row r="15" spans="1:4" ht="37.5" customHeight="1" thickBot="1" x14ac:dyDescent="0.25">
      <c r="A15" s="22">
        <v>10</v>
      </c>
      <c r="B15" s="23" t="s">
        <v>64</v>
      </c>
      <c r="C15" s="23"/>
      <c r="D15" s="23"/>
    </row>
    <row r="16" spans="1:4" ht="37.5" customHeight="1" thickBot="1" x14ac:dyDescent="0.25">
      <c r="A16" s="22">
        <v>12</v>
      </c>
      <c r="B16" s="23" t="s">
        <v>65</v>
      </c>
      <c r="C16" s="23"/>
      <c r="D16" s="23"/>
    </row>
  </sheetData>
  <mergeCells count="3">
    <mergeCell ref="B1:D1"/>
    <mergeCell ref="B2:D2"/>
    <mergeCell ref="B3:D3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tabColor rgb="FF7030A0"/>
  </sheetPr>
  <dimension ref="A1:W858116"/>
  <sheetViews>
    <sheetView showGridLines="0" topLeftCell="L16" zoomScale="85" zoomScaleNormal="85" workbookViewId="0">
      <selection activeCell="T24" sqref="T24"/>
    </sheetView>
  </sheetViews>
  <sheetFormatPr baseColWidth="10" defaultColWidth="11.375" defaultRowHeight="18" customHeight="1" x14ac:dyDescent="0.2"/>
  <cols>
    <col min="1" max="1" width="5.125" style="1" customWidth="1"/>
    <col min="2" max="2" width="17.125" style="29" customWidth="1"/>
    <col min="3" max="3" width="16.375" style="29" customWidth="1"/>
    <col min="4" max="4" width="15.375" style="29" customWidth="1"/>
    <col min="5" max="5" width="16.625" style="29" customWidth="1"/>
    <col min="6" max="6" width="16.125" style="29" customWidth="1"/>
    <col min="7" max="7" width="20.125" style="29" customWidth="1"/>
    <col min="8" max="8" width="21.625" style="29" customWidth="1"/>
    <col min="9" max="9" width="16.625" style="29" customWidth="1"/>
    <col min="10" max="10" width="25.5" style="29" customWidth="1"/>
    <col min="11" max="11" width="13.875" style="29" customWidth="1"/>
    <col min="12" max="13" width="27.625" style="29" customWidth="1"/>
    <col min="14" max="14" width="42.5" style="29" customWidth="1"/>
    <col min="15" max="15" width="27.625" style="29" customWidth="1"/>
    <col min="16" max="16" width="19.625" style="29" customWidth="1"/>
    <col min="17" max="21" width="20.875" style="1" customWidth="1"/>
    <col min="22" max="23" width="20.625" style="11" hidden="1" customWidth="1"/>
    <col min="24" max="24" width="14.125" style="1" bestFit="1" customWidth="1"/>
    <col min="25" max="16384" width="11.375" style="1"/>
  </cols>
  <sheetData>
    <row r="1" spans="2:16" ht="18" customHeight="1" x14ac:dyDescent="0.2">
      <c r="B1" s="151" t="s">
        <v>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</row>
    <row r="2" spans="2:16" ht="18" customHeight="1" x14ac:dyDescent="0.2"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</row>
    <row r="3" spans="2:16" ht="18" customHeight="1" x14ac:dyDescent="0.2">
      <c r="B3" s="30" t="str">
        <f>SolCotizacion!B3</f>
        <v>Versión: 23</v>
      </c>
      <c r="C3" s="13">
        <f>+SolCotizacion!C3</f>
        <v>44671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</row>
    <row r="4" spans="2:16" ht="18" customHeight="1" x14ac:dyDescent="0.2">
      <c r="B4" s="147" t="s">
        <v>2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9"/>
    </row>
    <row r="5" spans="2:16" ht="6" customHeight="1" x14ac:dyDescent="0.2"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2:16" ht="15" customHeight="1" x14ac:dyDescent="0.25">
      <c r="B6" s="141" t="s">
        <v>3</v>
      </c>
      <c r="C6" s="141"/>
      <c r="D6" s="141"/>
      <c r="E6" s="142" t="s">
        <v>4</v>
      </c>
      <c r="F6" s="143"/>
      <c r="G6" s="143"/>
      <c r="H6" s="143"/>
      <c r="I6" s="144"/>
      <c r="J6" s="30"/>
      <c r="K6" s="150" t="s">
        <v>5</v>
      </c>
      <c r="L6" s="150"/>
      <c r="M6" s="142">
        <v>899999061</v>
      </c>
      <c r="N6" s="143"/>
      <c r="O6" s="143"/>
      <c r="P6" s="144"/>
    </row>
    <row r="7" spans="2:16" ht="6" customHeight="1" x14ac:dyDescent="0.25">
      <c r="B7" s="95"/>
      <c r="C7" s="95"/>
      <c r="D7" s="95"/>
      <c r="E7" s="30"/>
      <c r="F7" s="30"/>
      <c r="G7" s="30"/>
      <c r="H7" s="30"/>
      <c r="I7" s="30"/>
      <c r="J7" s="30"/>
      <c r="K7" s="31"/>
      <c r="L7" s="32"/>
      <c r="M7" s="30"/>
      <c r="N7" s="30"/>
      <c r="O7" s="30"/>
      <c r="P7" s="30"/>
    </row>
    <row r="8" spans="2:16" ht="18" customHeight="1" x14ac:dyDescent="0.25">
      <c r="B8" s="141" t="s">
        <v>6</v>
      </c>
      <c r="C8" s="141"/>
      <c r="D8" s="141"/>
      <c r="E8" s="142" t="s">
        <v>7</v>
      </c>
      <c r="F8" s="143"/>
      <c r="G8" s="143"/>
      <c r="H8" s="143"/>
      <c r="I8" s="144"/>
      <c r="J8" s="30"/>
      <c r="K8" s="150" t="s">
        <v>8</v>
      </c>
      <c r="L8" s="150"/>
      <c r="M8" s="142" t="s">
        <v>9</v>
      </c>
      <c r="N8" s="143"/>
      <c r="O8" s="143"/>
      <c r="P8" s="144"/>
    </row>
    <row r="9" spans="2:16" ht="6" customHeight="1" x14ac:dyDescent="0.25">
      <c r="B9" s="95"/>
      <c r="C9" s="95"/>
      <c r="D9" s="95"/>
      <c r="E9" s="30"/>
      <c r="F9" s="30"/>
      <c r="G9" s="30"/>
      <c r="H9" s="30"/>
      <c r="I9" s="30"/>
      <c r="J9" s="30"/>
      <c r="K9" s="31"/>
      <c r="L9" s="32"/>
      <c r="M9" s="30"/>
      <c r="N9" s="30"/>
      <c r="O9" s="30"/>
      <c r="P9" s="30"/>
    </row>
    <row r="10" spans="2:16" ht="18" customHeight="1" x14ac:dyDescent="0.25">
      <c r="B10" s="141" t="s">
        <v>10</v>
      </c>
      <c r="C10" s="141"/>
      <c r="D10" s="141"/>
      <c r="E10" s="142" t="s">
        <v>11</v>
      </c>
      <c r="F10" s="143"/>
      <c r="G10" s="143"/>
      <c r="H10" s="143"/>
      <c r="I10" s="144"/>
      <c r="J10" s="30"/>
      <c r="K10" s="150" t="s">
        <v>12</v>
      </c>
      <c r="L10" s="150"/>
      <c r="M10" s="142">
        <v>2670114</v>
      </c>
      <c r="N10" s="143"/>
      <c r="O10" s="143"/>
      <c r="P10" s="144"/>
    </row>
    <row r="11" spans="2:16" ht="6" customHeight="1" x14ac:dyDescent="0.2"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</row>
    <row r="12" spans="2:16" ht="18" customHeight="1" x14ac:dyDescent="0.2">
      <c r="B12" s="141" t="s">
        <v>13</v>
      </c>
      <c r="C12" s="141"/>
      <c r="D12" s="141"/>
      <c r="E12" s="142" t="s">
        <v>14</v>
      </c>
      <c r="F12" s="143"/>
      <c r="G12" s="143"/>
      <c r="H12" s="143"/>
      <c r="I12" s="144"/>
      <c r="J12" s="30"/>
      <c r="K12" s="30"/>
      <c r="L12" s="30"/>
      <c r="M12" s="30"/>
      <c r="N12" s="30"/>
      <c r="O12" s="30"/>
      <c r="P12" s="30"/>
    </row>
    <row r="13" spans="2:16" ht="4.5" customHeight="1" x14ac:dyDescent="0.2"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</row>
    <row r="14" spans="2:16" ht="4.5" customHeight="1" x14ac:dyDescent="0.2">
      <c r="B14" s="145"/>
      <c r="C14" s="145"/>
      <c r="D14" s="145"/>
      <c r="E14" s="146"/>
      <c r="F14" s="146"/>
      <c r="G14" s="146"/>
      <c r="H14" s="146"/>
      <c r="I14" s="146"/>
      <c r="J14" s="30"/>
      <c r="K14" s="30"/>
      <c r="L14" s="30"/>
      <c r="M14" s="30"/>
      <c r="N14" s="30"/>
      <c r="O14" s="30"/>
      <c r="P14" s="30"/>
    </row>
    <row r="15" spans="2:16" ht="4.5" customHeight="1" x14ac:dyDescent="0.2"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</row>
    <row r="16" spans="2:16" ht="30.75" customHeight="1" x14ac:dyDescent="0.2">
      <c r="B16" s="147" t="s">
        <v>15</v>
      </c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9"/>
    </row>
    <row r="17" spans="1:23" ht="6" customHeight="1" x14ac:dyDescent="0.2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</row>
    <row r="18" spans="1:23" ht="32.25" customHeight="1" x14ac:dyDescent="0.2">
      <c r="B18" s="153" t="s">
        <v>16</v>
      </c>
      <c r="C18" s="153"/>
      <c r="D18" s="153"/>
      <c r="E18" s="152" t="s">
        <v>17</v>
      </c>
      <c r="F18" s="152"/>
      <c r="G18" s="152"/>
      <c r="H18" s="30"/>
      <c r="I18" s="33" t="s">
        <v>18</v>
      </c>
      <c r="J18" s="152">
        <f>SolCotizacion!J18</f>
        <v>4127.47</v>
      </c>
      <c r="K18" s="152"/>
      <c r="L18" s="30"/>
      <c r="M18" s="33" t="s">
        <v>66</v>
      </c>
      <c r="N18" s="26">
        <f>SolCotizacion!N18</f>
        <v>44750</v>
      </c>
      <c r="O18" s="30"/>
      <c r="P18" s="30"/>
    </row>
    <row r="19" spans="1:23" ht="6" customHeight="1" x14ac:dyDescent="0.2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</row>
    <row r="20" spans="1:23" ht="29.25" customHeight="1" x14ac:dyDescent="0.2">
      <c r="B20" s="156" t="s">
        <v>21</v>
      </c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7"/>
    </row>
    <row r="21" spans="1:23" ht="9" customHeight="1" x14ac:dyDescent="0.2">
      <c r="A21" s="11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</row>
    <row r="22" spans="1:23" ht="33.75" customHeight="1" x14ac:dyDescent="0.2">
      <c r="A22" s="11" t="s">
        <v>22</v>
      </c>
      <c r="B22" s="34" t="str">
        <f>SolCotizacion!B22</f>
        <v>OPEN VALUE - CSP GOBIERNO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5"/>
    </row>
    <row r="23" spans="1:23" ht="5.25" customHeight="1" x14ac:dyDescent="0.2">
      <c r="A23" s="11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</row>
    <row r="24" spans="1:23" ht="23.25" customHeight="1" x14ac:dyDescent="0.25">
      <c r="A24" s="11"/>
      <c r="B24" s="35" t="s">
        <v>23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</row>
    <row r="25" spans="1:23" ht="25.5" customHeight="1" x14ac:dyDescent="0.2">
      <c r="A25" s="11"/>
      <c r="B25" s="36">
        <v>1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</row>
    <row r="26" spans="1:23" ht="9" customHeight="1" x14ac:dyDescent="0.2">
      <c r="A26" s="11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</row>
    <row r="27" spans="1:23" ht="33.75" customHeight="1" x14ac:dyDescent="0.2">
      <c r="A27" s="11"/>
      <c r="B27" s="94" t="s">
        <v>24</v>
      </c>
      <c r="C27" s="156" t="s">
        <v>25</v>
      </c>
      <c r="D27" s="157"/>
      <c r="E27" s="156" t="s">
        <v>26</v>
      </c>
      <c r="F27" s="158"/>
      <c r="G27" s="158"/>
      <c r="H27" s="158"/>
      <c r="I27" s="94" t="s">
        <v>27</v>
      </c>
      <c r="J27" s="94" t="s">
        <v>28</v>
      </c>
      <c r="K27" s="94" t="s">
        <v>29</v>
      </c>
      <c r="L27" s="94" t="s">
        <v>30</v>
      </c>
      <c r="M27" s="94" t="s">
        <v>31</v>
      </c>
      <c r="N27" s="94" t="s">
        <v>32</v>
      </c>
      <c r="O27" s="94" t="s">
        <v>33</v>
      </c>
      <c r="P27" s="94" t="s">
        <v>34</v>
      </c>
      <c r="Q27" s="19" t="s">
        <v>67</v>
      </c>
      <c r="R27" s="19" t="s">
        <v>68</v>
      </c>
      <c r="S27" s="19" t="s">
        <v>69</v>
      </c>
      <c r="T27" s="19" t="s">
        <v>70</v>
      </c>
      <c r="U27" s="19" t="s">
        <v>71</v>
      </c>
    </row>
    <row r="28" spans="1:23" s="54" customFormat="1" ht="33.75" customHeight="1" x14ac:dyDescent="0.2">
      <c r="A28" s="11" t="s">
        <v>72</v>
      </c>
      <c r="B28" s="97">
        <v>1</v>
      </c>
      <c r="C28" s="163" t="s">
        <v>35</v>
      </c>
      <c r="D28" s="165"/>
      <c r="E28" s="163" t="s">
        <v>73</v>
      </c>
      <c r="F28" s="164"/>
      <c r="G28" s="164"/>
      <c r="H28" s="165"/>
      <c r="I28" s="98" t="s">
        <v>74</v>
      </c>
      <c r="J28" s="98" t="s">
        <v>28</v>
      </c>
      <c r="K28" s="98" t="s">
        <v>75</v>
      </c>
      <c r="L28" s="98" t="s">
        <v>75</v>
      </c>
      <c r="M28" s="98" t="s">
        <v>75</v>
      </c>
      <c r="N28" s="98" t="s">
        <v>35</v>
      </c>
      <c r="O28" s="98" t="s">
        <v>76</v>
      </c>
      <c r="P28" s="98">
        <v>1740</v>
      </c>
      <c r="Q28" s="10">
        <f>IFERROR(VLOOKUP("Soluciones Orión"&amp;$V28&amp;$C28,temp!$A:$Y,19,0)*$J$18,VLOOKUP("Catalogo principal"&amp;$V28&amp;$C28,temp!$A:$Y,19,0)*$J$18)</f>
        <v>94931.810000000012</v>
      </c>
      <c r="R28" s="10">
        <f>ROUND(Q28/(1-(VLOOKUP("Total porcentaje:",$F:$H,3))),2)</f>
        <v>94931.81</v>
      </c>
      <c r="S28" s="10">
        <f>ROUND(P28*R28,2)</f>
        <v>165181349.40000001</v>
      </c>
      <c r="T28" s="10">
        <f>IFERROR(ROUND(S28*IF(VLOOKUP("Soluciones Orión"&amp;$V28&amp;$C28,Consolidado!$A:$U,21,0)=1,19%,0),2),ROUND(S28*IF(VLOOKUP("Catalogo principal"&amp;$V28&amp;$C28,Consolidado!$A:$U,21,0)=1,19%,0),2))</f>
        <v>31384456.390000001</v>
      </c>
      <c r="U28" s="10">
        <f>S28+T28</f>
        <v>196565805.79000002</v>
      </c>
      <c r="V28" s="54" t="str">
        <f>IFERROR(VLOOKUP($C28&amp;$E$18,Consolidado!$B:$U,5,0),VLOOKUP($C28&amp;"Canal",Consolidado!$B:$U,5,0))</f>
        <v>OPEN VALUE - CSP GOBIERNO</v>
      </c>
      <c r="W28" s="54" t="str">
        <f>VLOOKUP($C28,Consolidado!$E:$G,3,0)</f>
        <v>Catalogo principal</v>
      </c>
    </row>
    <row r="29" spans="1:23" s="54" customFormat="1" ht="18" customHeight="1" x14ac:dyDescent="0.2">
      <c r="A29" s="11"/>
      <c r="B29" s="1" t="s">
        <v>36</v>
      </c>
      <c r="C29" s="16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2"/>
      <c r="R29" s="1"/>
      <c r="S29" s="1"/>
      <c r="T29" s="19" t="s">
        <v>77</v>
      </c>
      <c r="U29" s="9">
        <f>ROUND(SUM($U$28:$U$28),2)</f>
        <v>196565805.78999999</v>
      </c>
    </row>
    <row r="30" spans="1:23" s="54" customFormat="1" ht="18" customHeight="1" x14ac:dyDescent="0.2">
      <c r="A30" s="1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23" s="54" customFormat="1" ht="18" customHeight="1" x14ac:dyDescent="0.2">
      <c r="A31" s="1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23" s="54" customFormat="1" ht="18" customHeight="1" x14ac:dyDescent="0.2">
      <c r="A32" s="1"/>
      <c r="B32" s="166" t="s">
        <v>37</v>
      </c>
      <c r="C32" s="167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8"/>
    </row>
    <row r="33" spans="1:16" s="54" customFormat="1" ht="60" customHeight="1" x14ac:dyDescent="0.2">
      <c r="A33" s="11"/>
      <c r="B33" s="169" t="s">
        <v>78</v>
      </c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</row>
    <row r="34" spans="1:16" s="54" customFormat="1" ht="18" customHeight="1" x14ac:dyDescent="0.2">
      <c r="A34" s="1"/>
      <c r="B34" s="170" t="s">
        <v>39</v>
      </c>
      <c r="C34" s="170"/>
      <c r="D34" s="170"/>
      <c r="E34" s="170"/>
      <c r="F34" s="170"/>
      <c r="G34" s="170"/>
      <c r="H34" s="170"/>
      <c r="I34" s="1"/>
      <c r="J34" s="1"/>
      <c r="K34" s="1"/>
      <c r="L34" s="1"/>
      <c r="M34" s="1"/>
      <c r="N34" s="1"/>
      <c r="O34" s="1"/>
      <c r="P34" s="1"/>
    </row>
    <row r="35" spans="1:16" s="54" customFormat="1" ht="18" customHeight="1" x14ac:dyDescent="0.2">
      <c r="A35" s="1"/>
      <c r="B35" s="92" t="s">
        <v>40</v>
      </c>
      <c r="C35" s="162" t="s">
        <v>41</v>
      </c>
      <c r="D35" s="162"/>
      <c r="E35" s="162"/>
      <c r="F35" s="162"/>
      <c r="G35" s="162"/>
      <c r="H35" s="92" t="s">
        <v>42</v>
      </c>
      <c r="I35" s="1"/>
      <c r="J35" s="1"/>
      <c r="K35" s="1"/>
      <c r="L35" s="1"/>
      <c r="M35" s="1"/>
      <c r="N35" s="1"/>
      <c r="O35" s="1"/>
      <c r="P35" s="1"/>
    </row>
    <row r="36" spans="1:16" s="101" customFormat="1" ht="18" customHeight="1" x14ac:dyDescent="0.2">
      <c r="A36" s="99"/>
      <c r="B36" s="100">
        <v>1</v>
      </c>
      <c r="C36" s="160" t="s">
        <v>43</v>
      </c>
      <c r="D36" s="160"/>
      <c r="E36" s="160"/>
      <c r="F36" s="161"/>
      <c r="G36" s="161"/>
      <c r="H36" s="40" t="s">
        <v>43</v>
      </c>
      <c r="I36" s="99" t="s">
        <v>43</v>
      </c>
      <c r="J36" s="99" t="s">
        <v>43</v>
      </c>
      <c r="K36" s="99" t="s">
        <v>43</v>
      </c>
      <c r="L36" s="99" t="s">
        <v>43</v>
      </c>
      <c r="M36" s="99" t="s">
        <v>43</v>
      </c>
      <c r="N36" s="99" t="s">
        <v>43</v>
      </c>
      <c r="O36" s="99" t="s">
        <v>43</v>
      </c>
      <c r="P36" s="99" t="s">
        <v>43</v>
      </c>
    </row>
    <row r="37" spans="1:16" s="101" customFormat="1" ht="18" customHeight="1" x14ac:dyDescent="0.25">
      <c r="A37" s="99"/>
      <c r="B37" s="99"/>
      <c r="C37" s="99"/>
      <c r="D37" s="99"/>
      <c r="E37" s="99"/>
      <c r="F37" s="159" t="s">
        <v>44</v>
      </c>
      <c r="G37" s="159"/>
      <c r="H37" s="41">
        <f>SUM(H36:H36)</f>
        <v>0</v>
      </c>
      <c r="I37" s="99"/>
      <c r="J37" s="99"/>
      <c r="K37" s="99"/>
      <c r="L37" s="99"/>
      <c r="M37" s="99"/>
      <c r="N37" s="99"/>
      <c r="O37" s="99"/>
      <c r="P37" s="99"/>
    </row>
    <row r="38" spans="1:16" s="101" customFormat="1" ht="18" customHeight="1" x14ac:dyDescent="0.2">
      <c r="A38" s="99"/>
      <c r="B38" s="99"/>
      <c r="C38" s="99"/>
      <c r="D38" s="102" t="s">
        <v>45</v>
      </c>
      <c r="E38" s="99"/>
      <c r="F38" s="99"/>
      <c r="G38" s="99"/>
      <c r="H38" s="103"/>
      <c r="I38" s="99"/>
      <c r="J38" s="99"/>
      <c r="K38" s="99"/>
      <c r="L38" s="99"/>
      <c r="M38" s="99"/>
      <c r="N38" s="99"/>
      <c r="O38" s="99"/>
      <c r="P38" s="99"/>
    </row>
    <row r="39" spans="1:16" s="101" customFormat="1" ht="18" customHeight="1" x14ac:dyDescent="0.2">
      <c r="A39" s="99"/>
      <c r="B39" s="99"/>
      <c r="C39" s="99"/>
      <c r="D39" s="14">
        <v>1</v>
      </c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</row>
    <row r="40" spans="1:16" s="101" customFormat="1" ht="18" customHeight="1" x14ac:dyDescent="0.2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</row>
    <row r="41" spans="1:16" s="101" customFormat="1" ht="18" customHeight="1" x14ac:dyDescent="0.2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</row>
    <row r="42" spans="1:16" s="101" customFormat="1" ht="18" customHeight="1" x14ac:dyDescent="0.2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</row>
    <row r="43" spans="1:16" s="101" customFormat="1" ht="18" customHeight="1" x14ac:dyDescent="0.2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</row>
    <row r="44" spans="1:16" s="101" customFormat="1" ht="18" customHeight="1" x14ac:dyDescent="0.2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</row>
    <row r="45" spans="1:16" s="101" customFormat="1" ht="18" customHeight="1" x14ac:dyDescent="0.2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</row>
    <row r="46" spans="1:16" s="101" customFormat="1" ht="18" customHeight="1" x14ac:dyDescent="0.2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</row>
    <row r="47" spans="1:16" s="101" customFormat="1" ht="18" customHeight="1" x14ac:dyDescent="0.2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</row>
    <row r="48" spans="1:16" s="101" customFormat="1" ht="18" customHeight="1" x14ac:dyDescent="0.2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</row>
    <row r="49" spans="1:16" s="101" customFormat="1" ht="18" customHeight="1" x14ac:dyDescent="0.2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</row>
    <row r="50" spans="1:16" s="101" customFormat="1" ht="18" customHeight="1" x14ac:dyDescent="0.2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</row>
    <row r="51" spans="1:16" s="101" customFormat="1" ht="18" customHeight="1" x14ac:dyDescent="0.2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</row>
    <row r="52" spans="1:16" s="101" customFormat="1" ht="18" customHeight="1" x14ac:dyDescent="0.2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</row>
    <row r="53" spans="1:16" s="101" customFormat="1" ht="18" customHeight="1" x14ac:dyDescent="0.2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</row>
    <row r="54" spans="1:16" s="101" customFormat="1" ht="18" customHeight="1" x14ac:dyDescent="0.2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</row>
    <row r="55" spans="1:16" s="101" customFormat="1" ht="18" customHeight="1" x14ac:dyDescent="0.2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</row>
    <row r="56" spans="1:16" s="101" customFormat="1" ht="18" customHeight="1" x14ac:dyDescent="0.2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</row>
    <row r="57" spans="1:16" s="101" customFormat="1" ht="18" customHeight="1" x14ac:dyDescent="0.2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</row>
    <row r="58" spans="1:16" s="101" customFormat="1" ht="18" customHeight="1" x14ac:dyDescent="0.2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</row>
    <row r="59" spans="1:16" s="101" customFormat="1" ht="18" customHeight="1" x14ac:dyDescent="0.2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</row>
    <row r="60" spans="1:16" s="101" customFormat="1" ht="18" customHeight="1" x14ac:dyDescent="0.2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</row>
    <row r="61" spans="1:16" s="101" customFormat="1" ht="18" customHeight="1" x14ac:dyDescent="0.2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</row>
    <row r="62" spans="1:16" s="101" customFormat="1" ht="18" customHeight="1" x14ac:dyDescent="0.2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</row>
    <row r="63" spans="1:16" s="101" customFormat="1" ht="18" customHeight="1" x14ac:dyDescent="0.2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</row>
    <row r="64" spans="1:16" s="101" customFormat="1" ht="18" customHeight="1" x14ac:dyDescent="0.2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</row>
    <row r="65" spans="1:16" s="101" customFormat="1" ht="18" customHeight="1" x14ac:dyDescent="0.2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</row>
    <row r="66" spans="1:16" s="101" customFormat="1" ht="18" customHeight="1" x14ac:dyDescent="0.2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</row>
    <row r="67" spans="1:16" s="101" customFormat="1" ht="18" customHeight="1" x14ac:dyDescent="0.2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</row>
    <row r="68" spans="1:16" s="101" customFormat="1" ht="18" customHeight="1" x14ac:dyDescent="0.2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</row>
    <row r="69" spans="1:16" s="101" customFormat="1" ht="18" customHeight="1" x14ac:dyDescent="0.2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</row>
    <row r="70" spans="1:16" s="101" customFormat="1" ht="18" customHeight="1" x14ac:dyDescent="0.2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</row>
    <row r="71" spans="1:16" s="101" customFormat="1" ht="18" customHeight="1" x14ac:dyDescent="0.2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</row>
    <row r="72" spans="1:16" s="101" customFormat="1" ht="18" customHeight="1" x14ac:dyDescent="0.2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</row>
    <row r="73" spans="1:16" s="101" customFormat="1" ht="18" customHeight="1" x14ac:dyDescent="0.2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</row>
    <row r="74" spans="1:16" s="101" customFormat="1" ht="18" customHeight="1" x14ac:dyDescent="0.2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</row>
    <row r="75" spans="1:16" s="101" customFormat="1" ht="18" customHeight="1" x14ac:dyDescent="0.2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</row>
    <row r="76" spans="1:16" s="101" customFormat="1" ht="18" customHeight="1" x14ac:dyDescent="0.2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</row>
    <row r="77" spans="1:16" s="101" customFormat="1" ht="18" customHeight="1" x14ac:dyDescent="0.2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</row>
    <row r="78" spans="1:16" s="101" customFormat="1" ht="18" customHeight="1" x14ac:dyDescent="0.2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</row>
    <row r="79" spans="1:16" s="101" customFormat="1" ht="18" customHeight="1" x14ac:dyDescent="0.2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</row>
    <row r="80" spans="1:16" s="101" customFormat="1" ht="18" customHeight="1" x14ac:dyDescent="0.2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</row>
    <row r="81" spans="1:16" s="101" customFormat="1" ht="18" customHeight="1" x14ac:dyDescent="0.2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</row>
    <row r="82" spans="1:16" s="101" customFormat="1" ht="18" customHeight="1" x14ac:dyDescent="0.2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</row>
    <row r="83" spans="1:16" s="101" customFormat="1" ht="18" customHeight="1" x14ac:dyDescent="0.2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</row>
    <row r="84" spans="1:16" s="101" customFormat="1" ht="18" customHeight="1" x14ac:dyDescent="0.2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</row>
    <row r="85" spans="1:16" s="101" customFormat="1" ht="18" customHeight="1" x14ac:dyDescent="0.2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</row>
    <row r="86" spans="1:16" s="101" customFormat="1" ht="18" customHeight="1" x14ac:dyDescent="0.2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</row>
    <row r="87" spans="1:16" s="101" customFormat="1" ht="18" customHeight="1" x14ac:dyDescent="0.2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</row>
    <row r="88" spans="1:16" s="101" customFormat="1" ht="18" customHeight="1" x14ac:dyDescent="0.2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</row>
    <row r="89" spans="1:16" s="101" customFormat="1" ht="18" customHeight="1" x14ac:dyDescent="0.2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</row>
    <row r="90" spans="1:16" s="101" customFormat="1" ht="18" customHeight="1" x14ac:dyDescent="0.2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</row>
    <row r="91" spans="1:16" s="101" customFormat="1" ht="18" customHeight="1" x14ac:dyDescent="0.2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</row>
    <row r="92" spans="1:16" s="101" customFormat="1" ht="18" customHeight="1" x14ac:dyDescent="0.2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</row>
    <row r="93" spans="1:16" s="101" customFormat="1" ht="18" customHeight="1" x14ac:dyDescent="0.2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</row>
    <row r="94" spans="1:16" s="101" customFormat="1" ht="18" customHeight="1" x14ac:dyDescent="0.2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</row>
    <row r="95" spans="1:16" s="101" customFormat="1" ht="18" customHeight="1" x14ac:dyDescent="0.2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</row>
    <row r="96" spans="1:16" s="101" customFormat="1" ht="18" customHeight="1" x14ac:dyDescent="0.2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</row>
    <row r="97" spans="1:16" s="101" customFormat="1" ht="18" customHeight="1" x14ac:dyDescent="0.2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</row>
    <row r="98" spans="1:16" s="101" customFormat="1" ht="18" customHeight="1" x14ac:dyDescent="0.2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</row>
    <row r="99" spans="1:16" s="101" customFormat="1" ht="18" customHeight="1" x14ac:dyDescent="0.2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</row>
    <row r="100" spans="1:16" s="101" customFormat="1" ht="18" customHeight="1" x14ac:dyDescent="0.2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</row>
    <row r="101" spans="1:16" s="101" customFormat="1" ht="18" customHeight="1" x14ac:dyDescent="0.2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</row>
    <row r="102" spans="1:16" s="101" customFormat="1" ht="18" customHeight="1" x14ac:dyDescent="0.2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</row>
    <row r="103" spans="1:16" s="101" customFormat="1" ht="18" customHeight="1" x14ac:dyDescent="0.2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</row>
    <row r="104" spans="1:16" s="101" customFormat="1" ht="18" customHeight="1" x14ac:dyDescent="0.2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</row>
    <row r="105" spans="1:16" s="101" customFormat="1" ht="18" customHeight="1" x14ac:dyDescent="0.2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</row>
    <row r="106" spans="1:16" s="101" customFormat="1" ht="18" customHeight="1" x14ac:dyDescent="0.2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</row>
    <row r="107" spans="1:16" s="101" customFormat="1" ht="18" customHeight="1" x14ac:dyDescent="0.2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</row>
    <row r="108" spans="1:16" s="101" customFormat="1" ht="18" customHeight="1" x14ac:dyDescent="0.2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</row>
    <row r="109" spans="1:16" s="101" customFormat="1" ht="18" customHeight="1" x14ac:dyDescent="0.2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</row>
    <row r="110" spans="1:16" s="101" customFormat="1" ht="18" customHeight="1" x14ac:dyDescent="0.2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</row>
    <row r="111" spans="1:16" s="101" customFormat="1" ht="18" customHeight="1" x14ac:dyDescent="0.2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</row>
    <row r="112" spans="1:16" s="101" customFormat="1" ht="18" customHeight="1" x14ac:dyDescent="0.2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</row>
    <row r="113" spans="1:16" s="101" customFormat="1" ht="18" customHeight="1" x14ac:dyDescent="0.2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</row>
    <row r="114" spans="1:16" s="101" customFormat="1" ht="18" customHeight="1" x14ac:dyDescent="0.2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</row>
    <row r="115" spans="1:16" s="101" customFormat="1" ht="18" customHeight="1" x14ac:dyDescent="0.2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</row>
    <row r="116" spans="1:16" s="101" customFormat="1" ht="18" customHeight="1" x14ac:dyDescent="0.2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</row>
    <row r="117" spans="1:16" s="101" customFormat="1" ht="18" customHeight="1" x14ac:dyDescent="0.2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</row>
    <row r="118" spans="1:16" s="101" customFormat="1" ht="18" customHeight="1" x14ac:dyDescent="0.2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</row>
    <row r="119" spans="1:16" s="101" customFormat="1" ht="18" customHeight="1" x14ac:dyDescent="0.2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</row>
    <row r="120" spans="1:16" s="101" customFormat="1" ht="18" customHeight="1" x14ac:dyDescent="0.2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</row>
    <row r="121" spans="1:16" s="101" customFormat="1" ht="18" customHeight="1" x14ac:dyDescent="0.2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</row>
    <row r="122" spans="1:16" s="101" customFormat="1" ht="18" customHeight="1" x14ac:dyDescent="0.2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</row>
    <row r="123" spans="1:16" s="101" customFormat="1" ht="18" customHeight="1" x14ac:dyDescent="0.2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</row>
    <row r="124" spans="1:16" s="101" customFormat="1" ht="18" customHeight="1" x14ac:dyDescent="0.2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</row>
    <row r="125" spans="1:16" s="101" customFormat="1" ht="18" customHeight="1" x14ac:dyDescent="0.2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</row>
    <row r="126" spans="1:16" s="101" customFormat="1" ht="18" customHeight="1" x14ac:dyDescent="0.2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</row>
    <row r="127" spans="1:16" s="101" customFormat="1" ht="18" customHeight="1" x14ac:dyDescent="0.2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</row>
    <row r="128" spans="1:16" s="101" customFormat="1" ht="18" customHeight="1" x14ac:dyDescent="0.2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</row>
    <row r="129" spans="1:16" s="101" customFormat="1" ht="18" customHeight="1" x14ac:dyDescent="0.2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</row>
    <row r="130" spans="1:16" s="101" customFormat="1" ht="18" customHeight="1" x14ac:dyDescent="0.2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</row>
    <row r="131" spans="1:16" s="101" customFormat="1" ht="18" customHeight="1" x14ac:dyDescent="0.2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</row>
    <row r="132" spans="1:16" s="101" customFormat="1" ht="18" customHeight="1" x14ac:dyDescent="0.2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</row>
    <row r="133" spans="1:16" s="101" customFormat="1" ht="18" customHeight="1" x14ac:dyDescent="0.2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</row>
    <row r="134" spans="1:16" s="101" customFormat="1" ht="18" customHeight="1" x14ac:dyDescent="0.2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</row>
    <row r="135" spans="1:16" s="101" customFormat="1" ht="18" customHeight="1" x14ac:dyDescent="0.2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</row>
    <row r="136" spans="1:16" s="101" customFormat="1" ht="18" customHeight="1" x14ac:dyDescent="0.2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</row>
    <row r="137" spans="1:16" s="101" customFormat="1" ht="18" customHeight="1" x14ac:dyDescent="0.2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</row>
    <row r="138" spans="1:16" s="101" customFormat="1" ht="18" customHeight="1" x14ac:dyDescent="0.2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</row>
    <row r="139" spans="1:16" s="101" customFormat="1" ht="18" customHeight="1" x14ac:dyDescent="0.2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</row>
    <row r="140" spans="1:16" s="101" customFormat="1" ht="18" customHeight="1" x14ac:dyDescent="0.2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</row>
    <row r="141" spans="1:16" s="101" customFormat="1" ht="18" customHeight="1" x14ac:dyDescent="0.2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</row>
    <row r="142" spans="1:16" s="101" customFormat="1" ht="18" customHeight="1" x14ac:dyDescent="0.2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</row>
    <row r="143" spans="1:16" s="101" customFormat="1" ht="18" customHeight="1" x14ac:dyDescent="0.2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</row>
    <row r="144" spans="1:16" s="101" customFormat="1" ht="18" customHeight="1" x14ac:dyDescent="0.2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</row>
    <row r="145" spans="1:16" s="101" customFormat="1" ht="18" customHeight="1" x14ac:dyDescent="0.2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</row>
    <row r="146" spans="1:16" s="101" customFormat="1" ht="18" customHeight="1" x14ac:dyDescent="0.2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</row>
    <row r="147" spans="1:16" s="101" customFormat="1" ht="18" customHeight="1" x14ac:dyDescent="0.2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</row>
    <row r="148" spans="1:16" s="101" customFormat="1" ht="18" customHeight="1" x14ac:dyDescent="0.2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</row>
    <row r="149" spans="1:16" s="101" customFormat="1" ht="18" customHeight="1" x14ac:dyDescent="0.2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</row>
    <row r="150" spans="1:16" s="101" customFormat="1" ht="18" customHeight="1" x14ac:dyDescent="0.2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</row>
    <row r="151" spans="1:16" s="101" customFormat="1" ht="18" customHeight="1" x14ac:dyDescent="0.2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</row>
    <row r="152" spans="1:16" s="101" customFormat="1" ht="18" customHeight="1" x14ac:dyDescent="0.2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</row>
    <row r="153" spans="1:16" s="101" customFormat="1" ht="18" customHeight="1" x14ac:dyDescent="0.2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</row>
    <row r="154" spans="1:16" s="101" customFormat="1" ht="18" customHeight="1" x14ac:dyDescent="0.2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</row>
    <row r="155" spans="1:16" s="101" customFormat="1" ht="18" customHeight="1" x14ac:dyDescent="0.2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</row>
    <row r="156" spans="1:16" s="101" customFormat="1" ht="18" customHeight="1" x14ac:dyDescent="0.2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</row>
    <row r="157" spans="1:16" s="101" customFormat="1" ht="18" customHeight="1" x14ac:dyDescent="0.2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</row>
    <row r="158" spans="1:16" s="101" customFormat="1" ht="18" customHeight="1" x14ac:dyDescent="0.2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</row>
    <row r="159" spans="1:16" s="101" customFormat="1" ht="18" customHeight="1" x14ac:dyDescent="0.2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</row>
    <row r="160" spans="1:16" s="101" customFormat="1" ht="18" customHeight="1" x14ac:dyDescent="0.2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</row>
    <row r="161" spans="1:16" s="101" customFormat="1" ht="18" customHeight="1" x14ac:dyDescent="0.2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</row>
    <row r="162" spans="1:16" s="101" customFormat="1" ht="18" customHeight="1" x14ac:dyDescent="0.2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</row>
    <row r="163" spans="1:16" s="101" customFormat="1" ht="18" customHeight="1" x14ac:dyDescent="0.2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</row>
    <row r="164" spans="1:16" s="101" customFormat="1" ht="18" customHeight="1" x14ac:dyDescent="0.2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</row>
    <row r="165" spans="1:16" s="101" customFormat="1" ht="18" customHeight="1" x14ac:dyDescent="0.2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</row>
    <row r="166" spans="1:16" s="101" customFormat="1" ht="18" customHeight="1" x14ac:dyDescent="0.2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</row>
    <row r="167" spans="1:16" s="101" customFormat="1" ht="18" customHeight="1" x14ac:dyDescent="0.2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</row>
    <row r="168" spans="1:16" s="101" customFormat="1" ht="18" customHeight="1" x14ac:dyDescent="0.2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</row>
    <row r="169" spans="1:16" s="101" customFormat="1" ht="18" customHeight="1" x14ac:dyDescent="0.2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</row>
    <row r="170" spans="1:16" s="101" customFormat="1" ht="18" customHeight="1" x14ac:dyDescent="0.2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</row>
    <row r="171" spans="1:16" s="101" customFormat="1" ht="18" customHeight="1" x14ac:dyDescent="0.2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</row>
    <row r="172" spans="1:16" s="101" customFormat="1" ht="18" customHeight="1" x14ac:dyDescent="0.2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</row>
    <row r="173" spans="1:16" s="101" customFormat="1" ht="18" customHeight="1" x14ac:dyDescent="0.2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</row>
    <row r="174" spans="1:16" s="101" customFormat="1" ht="18" customHeight="1" x14ac:dyDescent="0.2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</row>
    <row r="175" spans="1:16" s="101" customFormat="1" ht="18" customHeight="1" x14ac:dyDescent="0.2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</row>
    <row r="176" spans="1:16" s="101" customFormat="1" ht="18" customHeight="1" x14ac:dyDescent="0.2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</row>
    <row r="177" spans="1:16" s="101" customFormat="1" ht="18" customHeight="1" x14ac:dyDescent="0.2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</row>
    <row r="178" spans="1:16" s="101" customFormat="1" ht="18" customHeight="1" x14ac:dyDescent="0.2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</row>
    <row r="179" spans="1:16" s="101" customFormat="1" ht="18" customHeight="1" x14ac:dyDescent="0.2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</row>
    <row r="180" spans="1:16" s="101" customFormat="1" ht="18" customHeight="1" x14ac:dyDescent="0.2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</row>
    <row r="181" spans="1:16" s="101" customFormat="1" ht="18" customHeight="1" x14ac:dyDescent="0.2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</row>
    <row r="182" spans="1:16" s="101" customFormat="1" ht="18" customHeight="1" x14ac:dyDescent="0.2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</row>
    <row r="183" spans="1:16" s="101" customFormat="1" ht="18" customHeight="1" x14ac:dyDescent="0.2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</row>
    <row r="184" spans="1:16" s="101" customFormat="1" ht="18" customHeight="1" x14ac:dyDescent="0.2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</row>
    <row r="185" spans="1:16" s="101" customFormat="1" ht="18" customHeight="1" x14ac:dyDescent="0.2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</row>
    <row r="186" spans="1:16" s="101" customFormat="1" ht="18" customHeight="1" x14ac:dyDescent="0.2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</row>
    <row r="187" spans="1:16" s="101" customFormat="1" ht="18" customHeight="1" x14ac:dyDescent="0.2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</row>
    <row r="188" spans="1:16" s="101" customFormat="1" ht="18" customHeight="1" x14ac:dyDescent="0.2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</row>
    <row r="189" spans="1:16" s="101" customFormat="1" ht="18" customHeight="1" x14ac:dyDescent="0.2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</row>
    <row r="190" spans="1:16" s="101" customFormat="1" ht="18" customHeight="1" x14ac:dyDescent="0.2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</row>
    <row r="191" spans="1:16" s="101" customFormat="1" ht="18" customHeight="1" x14ac:dyDescent="0.2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</row>
    <row r="192" spans="1:16" s="101" customFormat="1" ht="18" customHeight="1" x14ac:dyDescent="0.2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</row>
    <row r="193" spans="1:16" s="101" customFormat="1" ht="18" customHeight="1" x14ac:dyDescent="0.2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</row>
    <row r="194" spans="1:16" s="101" customFormat="1" ht="18" customHeight="1" x14ac:dyDescent="0.2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</row>
    <row r="195" spans="1:16" s="101" customFormat="1" ht="18" customHeight="1" x14ac:dyDescent="0.2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</row>
    <row r="196" spans="1:16" s="101" customFormat="1" ht="18" customHeight="1" x14ac:dyDescent="0.2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</row>
    <row r="197" spans="1:16" s="101" customFormat="1" ht="18" customHeight="1" x14ac:dyDescent="0.2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</row>
    <row r="198" spans="1:16" s="101" customFormat="1" ht="18" customHeight="1" x14ac:dyDescent="0.2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</row>
    <row r="199" spans="1:16" s="101" customFormat="1" ht="18" customHeight="1" x14ac:dyDescent="0.2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</row>
    <row r="200" spans="1:16" s="101" customFormat="1" ht="18" customHeight="1" x14ac:dyDescent="0.2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</row>
    <row r="201" spans="1:16" s="101" customFormat="1" ht="18" customHeight="1" x14ac:dyDescent="0.2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</row>
    <row r="202" spans="1:16" s="101" customFormat="1" ht="18" customHeight="1" x14ac:dyDescent="0.2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</row>
    <row r="203" spans="1:16" s="101" customFormat="1" ht="18" customHeight="1" x14ac:dyDescent="0.2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</row>
    <row r="204" spans="1:16" s="101" customFormat="1" ht="18" customHeight="1" x14ac:dyDescent="0.2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</row>
    <row r="205" spans="1:16" s="101" customFormat="1" ht="18" customHeight="1" x14ac:dyDescent="0.2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</row>
    <row r="206" spans="1:16" s="101" customFormat="1" ht="18" customHeight="1" x14ac:dyDescent="0.2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</row>
    <row r="207" spans="1:16" s="101" customFormat="1" ht="18" customHeight="1" x14ac:dyDescent="0.2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</row>
    <row r="208" spans="1:16" s="101" customFormat="1" ht="18" customHeight="1" x14ac:dyDescent="0.2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</row>
    <row r="209" spans="1:16" s="101" customFormat="1" ht="18" customHeight="1" x14ac:dyDescent="0.2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</row>
    <row r="210" spans="1:16" s="101" customFormat="1" ht="18" customHeight="1" x14ac:dyDescent="0.2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</row>
    <row r="211" spans="1:16" s="101" customFormat="1" ht="18" customHeight="1" x14ac:dyDescent="0.2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</row>
    <row r="212" spans="1:16" s="101" customFormat="1" ht="18" customHeight="1" x14ac:dyDescent="0.2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</row>
    <row r="213" spans="1:16" s="101" customFormat="1" ht="18" customHeight="1" x14ac:dyDescent="0.2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</row>
    <row r="214" spans="1:16" s="101" customFormat="1" ht="18" customHeight="1" x14ac:dyDescent="0.2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</row>
    <row r="215" spans="1:16" s="101" customFormat="1" ht="18" customHeight="1" x14ac:dyDescent="0.2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</row>
    <row r="216" spans="1:16" s="101" customFormat="1" ht="18" customHeight="1" x14ac:dyDescent="0.2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</row>
    <row r="217" spans="1:16" s="101" customFormat="1" ht="18" customHeight="1" x14ac:dyDescent="0.2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</row>
    <row r="218" spans="1:16" s="101" customFormat="1" ht="18" customHeight="1" x14ac:dyDescent="0.2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</row>
    <row r="219" spans="1:16" s="101" customFormat="1" ht="18" customHeight="1" x14ac:dyDescent="0.2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</row>
    <row r="220" spans="1:16" s="101" customFormat="1" ht="18" customHeight="1" x14ac:dyDescent="0.2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</row>
    <row r="221" spans="1:16" s="101" customFormat="1" ht="18" customHeight="1" x14ac:dyDescent="0.2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</row>
    <row r="222" spans="1:16" s="101" customFormat="1" ht="18" customHeight="1" x14ac:dyDescent="0.2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</row>
    <row r="223" spans="1:16" s="101" customFormat="1" ht="18" customHeight="1" x14ac:dyDescent="0.2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</row>
    <row r="224" spans="1:16" s="101" customFormat="1" ht="18" customHeight="1" x14ac:dyDescent="0.2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</row>
    <row r="225" spans="1:16" s="101" customFormat="1" ht="18" customHeight="1" x14ac:dyDescent="0.2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</row>
    <row r="226" spans="1:16" s="101" customFormat="1" ht="18" customHeight="1" x14ac:dyDescent="0.2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</row>
    <row r="227" spans="1:16" s="101" customFormat="1" ht="18" customHeight="1" x14ac:dyDescent="0.2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</row>
    <row r="228" spans="1:16" s="101" customFormat="1" ht="18" customHeight="1" x14ac:dyDescent="0.2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</row>
    <row r="229" spans="1:16" s="101" customFormat="1" ht="18" customHeight="1" x14ac:dyDescent="0.2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</row>
    <row r="230" spans="1:16" s="101" customFormat="1" ht="18" customHeight="1" x14ac:dyDescent="0.2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</row>
    <row r="231" spans="1:16" s="101" customFormat="1" ht="18" customHeight="1" x14ac:dyDescent="0.2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</row>
    <row r="232" spans="1:16" s="101" customFormat="1" ht="18" customHeight="1" x14ac:dyDescent="0.2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</row>
    <row r="233" spans="1:16" s="101" customFormat="1" ht="18" customHeight="1" x14ac:dyDescent="0.2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</row>
    <row r="234" spans="1:16" s="101" customFormat="1" ht="18" customHeight="1" x14ac:dyDescent="0.2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</row>
    <row r="235" spans="1:16" s="101" customFormat="1" ht="18" customHeight="1" x14ac:dyDescent="0.2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</row>
    <row r="236" spans="1:16" s="101" customFormat="1" ht="18" customHeight="1" x14ac:dyDescent="0.2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</row>
    <row r="237" spans="1:16" s="101" customFormat="1" ht="18" customHeight="1" x14ac:dyDescent="0.2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</row>
    <row r="238" spans="1:16" s="101" customFormat="1" ht="18" customHeight="1" x14ac:dyDescent="0.2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</row>
    <row r="239" spans="1:16" s="101" customFormat="1" ht="18" customHeight="1" x14ac:dyDescent="0.2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</row>
    <row r="240" spans="1:16" s="101" customFormat="1" ht="18" customHeight="1" x14ac:dyDescent="0.2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</row>
    <row r="241" spans="1:16" s="101" customFormat="1" ht="18" customHeight="1" x14ac:dyDescent="0.2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</row>
    <row r="242" spans="1:16" s="101" customFormat="1" ht="18" customHeight="1" x14ac:dyDescent="0.2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</row>
    <row r="243" spans="1:16" s="101" customFormat="1" ht="18" customHeight="1" x14ac:dyDescent="0.2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</row>
    <row r="244" spans="1:16" s="101" customFormat="1" ht="18" customHeight="1" x14ac:dyDescent="0.2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</row>
    <row r="245" spans="1:16" s="101" customFormat="1" ht="18" customHeight="1" x14ac:dyDescent="0.2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</row>
    <row r="246" spans="1:16" s="101" customFormat="1" ht="18" customHeight="1" x14ac:dyDescent="0.2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</row>
    <row r="247" spans="1:16" s="101" customFormat="1" ht="18" customHeight="1" x14ac:dyDescent="0.2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</row>
    <row r="248" spans="1:16" s="101" customFormat="1" ht="18" customHeight="1" x14ac:dyDescent="0.2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</row>
    <row r="249" spans="1:16" s="101" customFormat="1" ht="18" customHeight="1" x14ac:dyDescent="0.2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</row>
    <row r="250" spans="1:16" s="101" customFormat="1" ht="18" customHeight="1" x14ac:dyDescent="0.2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</row>
    <row r="251" spans="1:16" s="101" customFormat="1" ht="18" customHeight="1" x14ac:dyDescent="0.2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</row>
    <row r="252" spans="1:16" s="101" customFormat="1" ht="18" customHeight="1" x14ac:dyDescent="0.2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</row>
    <row r="253" spans="1:16" s="101" customFormat="1" ht="18" customHeight="1" x14ac:dyDescent="0.2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</row>
    <row r="254" spans="1:16" s="101" customFormat="1" ht="18" customHeight="1" x14ac:dyDescent="0.2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</row>
    <row r="255" spans="1:16" s="101" customFormat="1" ht="18" customHeight="1" x14ac:dyDescent="0.2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</row>
    <row r="256" spans="1:16" s="101" customFormat="1" ht="18" customHeight="1" x14ac:dyDescent="0.2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</row>
    <row r="257" spans="1:16" s="101" customFormat="1" ht="18" customHeight="1" x14ac:dyDescent="0.2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</row>
    <row r="258" spans="1:16" s="101" customFormat="1" ht="18" customHeight="1" x14ac:dyDescent="0.2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</row>
    <row r="259" spans="1:16" s="101" customFormat="1" ht="18" customHeight="1" x14ac:dyDescent="0.2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</row>
    <row r="260" spans="1:16" s="101" customFormat="1" ht="18" customHeight="1" x14ac:dyDescent="0.2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</row>
    <row r="261" spans="1:16" s="101" customFormat="1" ht="18" customHeight="1" x14ac:dyDescent="0.2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</row>
    <row r="262" spans="1:16" s="101" customFormat="1" ht="18" customHeight="1" x14ac:dyDescent="0.2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</row>
    <row r="263" spans="1:16" s="101" customFormat="1" ht="18" customHeight="1" x14ac:dyDescent="0.2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</row>
    <row r="264" spans="1:16" s="101" customFormat="1" ht="18" customHeight="1" x14ac:dyDescent="0.2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</row>
    <row r="265" spans="1:16" s="101" customFormat="1" ht="18" customHeight="1" x14ac:dyDescent="0.2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</row>
    <row r="266" spans="1:16" s="101" customFormat="1" ht="18" customHeight="1" x14ac:dyDescent="0.2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</row>
    <row r="267" spans="1:16" s="101" customFormat="1" ht="18" customHeight="1" x14ac:dyDescent="0.2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</row>
    <row r="268" spans="1:16" s="101" customFormat="1" ht="18" customHeight="1" x14ac:dyDescent="0.2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</row>
    <row r="269" spans="1:16" s="101" customFormat="1" ht="18" customHeight="1" x14ac:dyDescent="0.2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</row>
    <row r="270" spans="1:16" s="101" customFormat="1" ht="18" customHeight="1" x14ac:dyDescent="0.2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</row>
    <row r="271" spans="1:16" s="101" customFormat="1" ht="18" customHeight="1" x14ac:dyDescent="0.2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</row>
    <row r="272" spans="1:16" s="101" customFormat="1" ht="18" customHeight="1" x14ac:dyDescent="0.2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</row>
    <row r="273" spans="1:16" s="101" customFormat="1" ht="18" customHeight="1" x14ac:dyDescent="0.2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</row>
    <row r="274" spans="1:16" s="101" customFormat="1" ht="18" customHeight="1" x14ac:dyDescent="0.2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</row>
    <row r="275" spans="1:16" s="101" customFormat="1" ht="18" customHeight="1" x14ac:dyDescent="0.2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</row>
    <row r="276" spans="1:16" s="101" customFormat="1" ht="18" customHeight="1" x14ac:dyDescent="0.2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</row>
    <row r="277" spans="1:16" s="101" customFormat="1" ht="18" customHeight="1" x14ac:dyDescent="0.2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</row>
    <row r="278" spans="1:16" s="101" customFormat="1" ht="18" customHeight="1" x14ac:dyDescent="0.2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</row>
    <row r="279" spans="1:16" s="101" customFormat="1" ht="18" customHeight="1" x14ac:dyDescent="0.2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</row>
    <row r="280" spans="1:16" s="101" customFormat="1" ht="18" customHeight="1" x14ac:dyDescent="0.2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</row>
    <row r="281" spans="1:16" s="101" customFormat="1" ht="18" customHeight="1" x14ac:dyDescent="0.2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</row>
    <row r="282" spans="1:16" s="101" customFormat="1" ht="18" customHeight="1" x14ac:dyDescent="0.2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</row>
    <row r="283" spans="1:16" s="101" customFormat="1" ht="18" customHeight="1" x14ac:dyDescent="0.2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</row>
    <row r="284" spans="1:16" s="101" customFormat="1" ht="18" customHeight="1" x14ac:dyDescent="0.2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</row>
    <row r="285" spans="1:16" s="101" customFormat="1" ht="18" customHeight="1" x14ac:dyDescent="0.2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</row>
    <row r="286" spans="1:16" s="101" customFormat="1" ht="18" customHeight="1" x14ac:dyDescent="0.2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</row>
    <row r="287" spans="1:16" s="101" customFormat="1" ht="18" customHeight="1" x14ac:dyDescent="0.2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</row>
    <row r="288" spans="1:16" s="101" customFormat="1" ht="18" customHeight="1" x14ac:dyDescent="0.2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</row>
    <row r="289" spans="1:16" s="101" customFormat="1" ht="18" customHeight="1" x14ac:dyDescent="0.2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</row>
    <row r="290" spans="1:16" s="101" customFormat="1" ht="18" customHeight="1" x14ac:dyDescent="0.2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</row>
    <row r="291" spans="1:16" s="101" customFormat="1" ht="18" customHeight="1" x14ac:dyDescent="0.2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</row>
    <row r="292" spans="1:16" s="101" customFormat="1" ht="18" customHeight="1" x14ac:dyDescent="0.2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</row>
    <row r="293" spans="1:16" s="101" customFormat="1" ht="18" customHeight="1" x14ac:dyDescent="0.2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</row>
    <row r="294" spans="1:16" s="101" customFormat="1" ht="18" customHeight="1" x14ac:dyDescent="0.2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</row>
    <row r="295" spans="1:16" s="101" customFormat="1" ht="18" customHeight="1" x14ac:dyDescent="0.2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</row>
    <row r="296" spans="1:16" s="101" customFormat="1" ht="18" customHeight="1" x14ac:dyDescent="0.2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</row>
    <row r="297" spans="1:16" s="101" customFormat="1" ht="18" customHeight="1" x14ac:dyDescent="0.2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</row>
    <row r="298" spans="1:16" s="101" customFormat="1" ht="18" customHeight="1" x14ac:dyDescent="0.2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</row>
    <row r="299" spans="1:16" s="101" customFormat="1" ht="18" customHeight="1" x14ac:dyDescent="0.2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</row>
    <row r="300" spans="1:16" s="101" customFormat="1" ht="18" customHeight="1" x14ac:dyDescent="0.2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</row>
    <row r="301" spans="1:16" s="101" customFormat="1" ht="18" customHeight="1" x14ac:dyDescent="0.2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</row>
    <row r="302" spans="1:16" s="101" customFormat="1" ht="18" customHeight="1" x14ac:dyDescent="0.2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</row>
    <row r="303" spans="1:16" s="101" customFormat="1" ht="18" customHeight="1" x14ac:dyDescent="0.2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</row>
    <row r="304" spans="1:16" s="101" customFormat="1" ht="18" customHeight="1" x14ac:dyDescent="0.2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</row>
    <row r="305" spans="1:16" s="101" customFormat="1" ht="18" customHeight="1" x14ac:dyDescent="0.2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</row>
    <row r="306" spans="1:16" s="101" customFormat="1" ht="18" customHeight="1" x14ac:dyDescent="0.2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</row>
    <row r="307" spans="1:16" s="101" customFormat="1" ht="18" customHeight="1" x14ac:dyDescent="0.2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</row>
    <row r="308" spans="1:16" s="101" customFormat="1" ht="18" customHeight="1" x14ac:dyDescent="0.2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</row>
    <row r="309" spans="1:16" s="101" customFormat="1" ht="18" customHeight="1" x14ac:dyDescent="0.2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</row>
    <row r="310" spans="1:16" s="101" customFormat="1" ht="18" customHeight="1" x14ac:dyDescent="0.2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</row>
    <row r="311" spans="1:16" s="101" customFormat="1" ht="18" customHeight="1" x14ac:dyDescent="0.2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</row>
    <row r="312" spans="1:16" s="101" customFormat="1" ht="18" customHeight="1" x14ac:dyDescent="0.2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</row>
    <row r="313" spans="1:16" s="101" customFormat="1" ht="18" customHeight="1" x14ac:dyDescent="0.2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</row>
    <row r="314" spans="1:16" s="101" customFormat="1" ht="18" customHeight="1" x14ac:dyDescent="0.2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</row>
    <row r="315" spans="1:16" s="101" customFormat="1" ht="18" customHeight="1" x14ac:dyDescent="0.2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</row>
    <row r="316" spans="1:16" s="101" customFormat="1" ht="18" customHeight="1" x14ac:dyDescent="0.2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</row>
    <row r="317" spans="1:16" s="101" customFormat="1" ht="18" customHeight="1" x14ac:dyDescent="0.2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</row>
    <row r="318" spans="1:16" s="101" customFormat="1" ht="18" customHeight="1" x14ac:dyDescent="0.2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</row>
    <row r="319" spans="1:16" s="101" customFormat="1" ht="18" customHeight="1" x14ac:dyDescent="0.2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</row>
    <row r="320" spans="1:16" s="101" customFormat="1" ht="18" customHeight="1" x14ac:dyDescent="0.2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</row>
    <row r="321" spans="1:16" s="101" customFormat="1" ht="18" customHeight="1" x14ac:dyDescent="0.2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</row>
    <row r="322" spans="1:16" s="101" customFormat="1" ht="18" customHeight="1" x14ac:dyDescent="0.2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</row>
    <row r="323" spans="1:16" s="101" customFormat="1" ht="18" customHeight="1" x14ac:dyDescent="0.2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</row>
    <row r="324" spans="1:16" s="101" customFormat="1" ht="18" customHeight="1" x14ac:dyDescent="0.2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</row>
    <row r="325" spans="1:16" s="101" customFormat="1" ht="18" customHeight="1" x14ac:dyDescent="0.2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</row>
    <row r="326" spans="1:16" s="101" customFormat="1" ht="18" customHeight="1" x14ac:dyDescent="0.2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</row>
    <row r="327" spans="1:16" s="101" customFormat="1" ht="18" customHeight="1" x14ac:dyDescent="0.2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</row>
    <row r="328" spans="1:16" s="101" customFormat="1" ht="18" customHeight="1" x14ac:dyDescent="0.2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</row>
    <row r="329" spans="1:16" s="101" customFormat="1" ht="18" customHeight="1" x14ac:dyDescent="0.2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</row>
    <row r="330" spans="1:16" s="101" customFormat="1" ht="18" customHeight="1" x14ac:dyDescent="0.2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</row>
    <row r="331" spans="1:16" s="101" customFormat="1" ht="18" customHeight="1" x14ac:dyDescent="0.2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</row>
    <row r="332" spans="1:16" s="101" customFormat="1" ht="18" customHeight="1" x14ac:dyDescent="0.2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</row>
    <row r="333" spans="1:16" s="101" customFormat="1" ht="18" customHeight="1" x14ac:dyDescent="0.2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</row>
    <row r="334" spans="1:16" s="101" customFormat="1" ht="18" customHeight="1" x14ac:dyDescent="0.2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</row>
    <row r="335" spans="1:16" s="101" customFormat="1" ht="18" customHeight="1" x14ac:dyDescent="0.2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</row>
    <row r="336" spans="1:16" s="101" customFormat="1" ht="18" customHeight="1" x14ac:dyDescent="0.2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</row>
    <row r="337" spans="1:16" s="101" customFormat="1" ht="18" customHeight="1" x14ac:dyDescent="0.2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</row>
    <row r="338" spans="1:16" s="101" customFormat="1" ht="18" customHeight="1" x14ac:dyDescent="0.2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</row>
    <row r="339" spans="1:16" s="101" customFormat="1" ht="18" customHeight="1" x14ac:dyDescent="0.2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</row>
    <row r="340" spans="1:16" s="101" customFormat="1" ht="18" customHeight="1" x14ac:dyDescent="0.2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</row>
    <row r="341" spans="1:16" s="101" customFormat="1" ht="18" customHeight="1" x14ac:dyDescent="0.2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</row>
    <row r="342" spans="1:16" s="101" customFormat="1" ht="18" customHeight="1" x14ac:dyDescent="0.2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</row>
    <row r="343" spans="1:16" s="101" customFormat="1" ht="18" customHeight="1" x14ac:dyDescent="0.2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</row>
    <row r="344" spans="1:16" s="101" customFormat="1" ht="18" customHeight="1" x14ac:dyDescent="0.2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</row>
    <row r="345" spans="1:16" s="101" customFormat="1" ht="18" customHeight="1" x14ac:dyDescent="0.2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</row>
    <row r="346" spans="1:16" s="101" customFormat="1" ht="18" customHeight="1" x14ac:dyDescent="0.2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</row>
    <row r="347" spans="1:16" s="101" customFormat="1" ht="18" customHeight="1" x14ac:dyDescent="0.2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</row>
    <row r="348" spans="1:16" s="101" customFormat="1" ht="18" customHeight="1" x14ac:dyDescent="0.2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</row>
    <row r="349" spans="1:16" s="101" customFormat="1" ht="18" customHeight="1" x14ac:dyDescent="0.2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</row>
    <row r="350" spans="1:16" s="101" customFormat="1" ht="18" customHeight="1" x14ac:dyDescent="0.2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</row>
    <row r="351" spans="1:16" s="101" customFormat="1" ht="18" customHeight="1" x14ac:dyDescent="0.2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</row>
    <row r="352" spans="1:16" s="101" customFormat="1" ht="18" customHeight="1" x14ac:dyDescent="0.2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</row>
    <row r="353" spans="1:16" s="101" customFormat="1" ht="18" customHeight="1" x14ac:dyDescent="0.2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</row>
    <row r="354" spans="1:16" s="101" customFormat="1" ht="18" customHeight="1" x14ac:dyDescent="0.2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</row>
    <row r="355" spans="1:16" s="101" customFormat="1" ht="18" customHeight="1" x14ac:dyDescent="0.2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</row>
    <row r="356" spans="1:16" s="101" customFormat="1" ht="18" customHeight="1" x14ac:dyDescent="0.2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</row>
    <row r="357" spans="1:16" s="101" customFormat="1" ht="18" customHeight="1" x14ac:dyDescent="0.2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</row>
    <row r="358" spans="1:16" s="101" customFormat="1" ht="18" customHeight="1" x14ac:dyDescent="0.2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</row>
    <row r="359" spans="1:16" s="101" customFormat="1" ht="18" customHeight="1" x14ac:dyDescent="0.2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</row>
    <row r="360" spans="1:16" s="101" customFormat="1" ht="18" customHeight="1" x14ac:dyDescent="0.2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</row>
    <row r="361" spans="1:16" s="101" customFormat="1" ht="18" customHeight="1" x14ac:dyDescent="0.2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</row>
    <row r="362" spans="1:16" s="101" customFormat="1" ht="18" customHeight="1" x14ac:dyDescent="0.2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</row>
    <row r="363" spans="1:16" s="101" customFormat="1" ht="18" customHeight="1" x14ac:dyDescent="0.2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</row>
    <row r="364" spans="1:16" s="101" customFormat="1" ht="18" customHeight="1" x14ac:dyDescent="0.2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</row>
    <row r="365" spans="1:16" s="101" customFormat="1" ht="18" customHeight="1" x14ac:dyDescent="0.2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</row>
    <row r="366" spans="1:16" s="101" customFormat="1" ht="18" customHeight="1" x14ac:dyDescent="0.2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</row>
    <row r="367" spans="1:16" s="101" customFormat="1" ht="18" customHeight="1" x14ac:dyDescent="0.2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</row>
    <row r="368" spans="1:16" s="101" customFormat="1" ht="18" customHeight="1" x14ac:dyDescent="0.2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</row>
    <row r="369" spans="1:16" s="101" customFormat="1" ht="18" customHeight="1" x14ac:dyDescent="0.2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</row>
    <row r="370" spans="1:16" s="101" customFormat="1" ht="18" customHeight="1" x14ac:dyDescent="0.2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</row>
    <row r="371" spans="1:16" s="101" customFormat="1" ht="18" customHeight="1" x14ac:dyDescent="0.2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</row>
    <row r="372" spans="1:16" s="101" customFormat="1" ht="18" customHeight="1" x14ac:dyDescent="0.2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</row>
    <row r="373" spans="1:16" s="101" customFormat="1" ht="18" customHeight="1" x14ac:dyDescent="0.2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</row>
    <row r="374" spans="1:16" s="101" customFormat="1" ht="18" customHeight="1" x14ac:dyDescent="0.2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</row>
    <row r="375" spans="1:16" s="101" customFormat="1" ht="18" customHeight="1" x14ac:dyDescent="0.2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</row>
    <row r="376" spans="1:16" s="101" customFormat="1" ht="18" customHeight="1" x14ac:dyDescent="0.2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</row>
    <row r="377" spans="1:16" s="101" customFormat="1" ht="18" customHeight="1" x14ac:dyDescent="0.2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</row>
    <row r="378" spans="1:16" s="101" customFormat="1" ht="18" customHeight="1" x14ac:dyDescent="0.2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</row>
    <row r="379" spans="1:16" s="101" customFormat="1" ht="18" customHeight="1" x14ac:dyDescent="0.2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</row>
    <row r="380" spans="1:16" s="101" customFormat="1" ht="18" customHeight="1" x14ac:dyDescent="0.2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</row>
    <row r="381" spans="1:16" s="101" customFormat="1" ht="18" customHeight="1" x14ac:dyDescent="0.2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</row>
    <row r="382" spans="1:16" s="101" customFormat="1" ht="18" customHeight="1" x14ac:dyDescent="0.2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</row>
    <row r="383" spans="1:16" s="101" customFormat="1" ht="18" customHeight="1" x14ac:dyDescent="0.2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</row>
    <row r="384" spans="1:16" s="101" customFormat="1" ht="18" customHeight="1" x14ac:dyDescent="0.2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</row>
    <row r="385" spans="1:16" s="101" customFormat="1" ht="18" customHeight="1" x14ac:dyDescent="0.2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</row>
    <row r="386" spans="1:16" s="101" customFormat="1" ht="18" customHeight="1" x14ac:dyDescent="0.2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</row>
    <row r="387" spans="1:16" s="101" customFormat="1" ht="18" customHeight="1" x14ac:dyDescent="0.2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</row>
    <row r="388" spans="1:16" s="101" customFormat="1" ht="18" customHeight="1" x14ac:dyDescent="0.2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</row>
    <row r="389" spans="1:16" s="101" customFormat="1" ht="18" customHeight="1" x14ac:dyDescent="0.2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</row>
    <row r="390" spans="1:16" s="101" customFormat="1" ht="18" customHeight="1" x14ac:dyDescent="0.2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</row>
    <row r="391" spans="1:16" s="101" customFormat="1" ht="18" customHeight="1" x14ac:dyDescent="0.2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</row>
    <row r="392" spans="1:16" s="101" customFormat="1" ht="18" customHeight="1" x14ac:dyDescent="0.2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</row>
    <row r="393" spans="1:16" s="101" customFormat="1" ht="18" customHeight="1" x14ac:dyDescent="0.2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</row>
    <row r="394" spans="1:16" s="101" customFormat="1" ht="18" customHeight="1" x14ac:dyDescent="0.2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</row>
    <row r="395" spans="1:16" s="101" customFormat="1" ht="18" customHeight="1" x14ac:dyDescent="0.2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</row>
    <row r="396" spans="1:16" s="101" customFormat="1" ht="18" customHeight="1" x14ac:dyDescent="0.2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</row>
    <row r="397" spans="1:16" s="101" customFormat="1" ht="18" customHeight="1" x14ac:dyDescent="0.2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</row>
    <row r="398" spans="1:16" s="101" customFormat="1" ht="18" customHeight="1" x14ac:dyDescent="0.2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</row>
    <row r="399" spans="1:16" s="101" customFormat="1" ht="18" customHeight="1" x14ac:dyDescent="0.2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</row>
    <row r="400" spans="1:16" s="101" customFormat="1" ht="18" customHeight="1" x14ac:dyDescent="0.2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</row>
    <row r="401" spans="1:16" s="101" customFormat="1" ht="18" customHeight="1" x14ac:dyDescent="0.2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</row>
    <row r="402" spans="1:16" s="101" customFormat="1" ht="18" customHeight="1" x14ac:dyDescent="0.2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</row>
    <row r="403" spans="1:16" s="101" customFormat="1" ht="18" customHeight="1" x14ac:dyDescent="0.2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</row>
    <row r="404" spans="1:16" s="101" customFormat="1" ht="18" customHeight="1" x14ac:dyDescent="0.2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</row>
    <row r="405" spans="1:16" s="101" customFormat="1" ht="18" customHeight="1" x14ac:dyDescent="0.2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</row>
    <row r="406" spans="1:16" s="101" customFormat="1" ht="18" customHeight="1" x14ac:dyDescent="0.2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</row>
    <row r="407" spans="1:16" s="101" customFormat="1" ht="18" customHeight="1" x14ac:dyDescent="0.2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</row>
    <row r="408" spans="1:16" s="101" customFormat="1" ht="18" customHeight="1" x14ac:dyDescent="0.2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</row>
    <row r="409" spans="1:16" s="101" customFormat="1" ht="18" customHeight="1" x14ac:dyDescent="0.2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</row>
    <row r="410" spans="1:16" s="101" customFormat="1" ht="18" customHeight="1" x14ac:dyDescent="0.2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</row>
    <row r="411" spans="1:16" s="101" customFormat="1" ht="18" customHeight="1" x14ac:dyDescent="0.2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</row>
    <row r="412" spans="1:16" s="101" customFormat="1" ht="18" customHeight="1" x14ac:dyDescent="0.2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</row>
    <row r="413" spans="1:16" s="101" customFormat="1" ht="18" customHeight="1" x14ac:dyDescent="0.2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</row>
    <row r="414" spans="1:16" s="101" customFormat="1" ht="18" customHeight="1" x14ac:dyDescent="0.2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</row>
    <row r="415" spans="1:16" s="101" customFormat="1" ht="18" customHeight="1" x14ac:dyDescent="0.2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</row>
    <row r="416" spans="1:16" s="101" customFormat="1" ht="18" customHeight="1" x14ac:dyDescent="0.2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</row>
    <row r="417" spans="1:16" s="101" customFormat="1" ht="18" customHeight="1" x14ac:dyDescent="0.2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</row>
    <row r="418" spans="1:16" s="101" customFormat="1" ht="18" customHeight="1" x14ac:dyDescent="0.2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</row>
    <row r="419" spans="1:16" s="101" customFormat="1" ht="18" customHeight="1" x14ac:dyDescent="0.2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</row>
    <row r="420" spans="1:16" s="101" customFormat="1" ht="18" customHeight="1" x14ac:dyDescent="0.2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</row>
    <row r="421" spans="1:16" s="101" customFormat="1" ht="18" customHeight="1" x14ac:dyDescent="0.2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</row>
    <row r="422" spans="1:16" s="101" customFormat="1" ht="18" customHeight="1" x14ac:dyDescent="0.2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</row>
    <row r="423" spans="1:16" s="101" customFormat="1" ht="18" customHeight="1" x14ac:dyDescent="0.2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</row>
    <row r="424" spans="1:16" s="101" customFormat="1" ht="18" customHeight="1" x14ac:dyDescent="0.2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</row>
    <row r="425" spans="1:16" s="101" customFormat="1" ht="18" customHeight="1" x14ac:dyDescent="0.2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</row>
    <row r="426" spans="1:16" s="101" customFormat="1" ht="18" customHeight="1" x14ac:dyDescent="0.2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</row>
    <row r="427" spans="1:16" s="101" customFormat="1" ht="18" customHeight="1" x14ac:dyDescent="0.2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</row>
    <row r="428" spans="1:16" s="101" customFormat="1" ht="18" customHeight="1" x14ac:dyDescent="0.2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</row>
    <row r="429" spans="1:16" s="101" customFormat="1" ht="18" customHeight="1" x14ac:dyDescent="0.2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</row>
    <row r="430" spans="1:16" s="101" customFormat="1" ht="18" customHeight="1" x14ac:dyDescent="0.2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</row>
    <row r="431" spans="1:16" s="101" customFormat="1" ht="18" customHeight="1" x14ac:dyDescent="0.2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</row>
    <row r="432" spans="1:16" s="101" customFormat="1" ht="18" customHeight="1" x14ac:dyDescent="0.2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</row>
    <row r="433" spans="1:16" s="101" customFormat="1" ht="18" customHeight="1" x14ac:dyDescent="0.2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</row>
    <row r="434" spans="1:16" s="101" customFormat="1" ht="18" customHeight="1" x14ac:dyDescent="0.2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</row>
    <row r="435" spans="1:16" s="101" customFormat="1" ht="18" customHeight="1" x14ac:dyDescent="0.2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</row>
    <row r="436" spans="1:16" s="101" customFormat="1" ht="18" customHeight="1" x14ac:dyDescent="0.2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</row>
    <row r="437" spans="1:16" s="101" customFormat="1" ht="18" customHeight="1" x14ac:dyDescent="0.2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</row>
    <row r="438" spans="1:16" s="101" customFormat="1" ht="18" customHeight="1" x14ac:dyDescent="0.2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</row>
    <row r="439" spans="1:16" s="101" customFormat="1" ht="18" customHeight="1" x14ac:dyDescent="0.2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</row>
    <row r="440" spans="1:16" s="101" customFormat="1" ht="18" customHeight="1" x14ac:dyDescent="0.2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</row>
    <row r="441" spans="1:16" s="101" customFormat="1" ht="18" customHeight="1" x14ac:dyDescent="0.2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</row>
    <row r="442" spans="1:16" s="101" customFormat="1" ht="18" customHeight="1" x14ac:dyDescent="0.2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</row>
    <row r="443" spans="1:16" s="101" customFormat="1" ht="18" customHeight="1" x14ac:dyDescent="0.2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</row>
    <row r="444" spans="1:16" s="101" customFormat="1" ht="18" customHeight="1" x14ac:dyDescent="0.2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</row>
    <row r="445" spans="1:16" s="101" customFormat="1" ht="18" customHeight="1" x14ac:dyDescent="0.2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</row>
    <row r="446" spans="1:16" s="101" customFormat="1" ht="18" customHeight="1" x14ac:dyDescent="0.2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</row>
    <row r="447" spans="1:16" s="101" customFormat="1" ht="18" customHeight="1" x14ac:dyDescent="0.2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</row>
    <row r="448" spans="1:16" s="101" customFormat="1" ht="18" customHeight="1" x14ac:dyDescent="0.2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</row>
    <row r="449" spans="1:16" s="101" customFormat="1" ht="18" customHeight="1" x14ac:dyDescent="0.2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</row>
    <row r="450" spans="1:16" s="101" customFormat="1" ht="18" customHeight="1" x14ac:dyDescent="0.2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</row>
    <row r="451" spans="1:16" s="101" customFormat="1" ht="18" customHeight="1" x14ac:dyDescent="0.2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</row>
    <row r="452" spans="1:16" s="101" customFormat="1" ht="18" customHeight="1" x14ac:dyDescent="0.2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</row>
    <row r="453" spans="1:16" s="101" customFormat="1" ht="18" customHeight="1" x14ac:dyDescent="0.2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</row>
    <row r="454" spans="1:16" s="101" customFormat="1" ht="18" customHeight="1" x14ac:dyDescent="0.2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</row>
    <row r="455" spans="1:16" s="101" customFormat="1" ht="18" customHeight="1" x14ac:dyDescent="0.2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</row>
    <row r="456" spans="1:16" s="101" customFormat="1" ht="18" customHeight="1" x14ac:dyDescent="0.2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</row>
    <row r="457" spans="1:16" s="101" customFormat="1" ht="18" customHeight="1" x14ac:dyDescent="0.2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</row>
    <row r="458" spans="1:16" s="101" customFormat="1" ht="18" customHeight="1" x14ac:dyDescent="0.2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</row>
    <row r="459" spans="1:16" s="101" customFormat="1" ht="18" customHeight="1" x14ac:dyDescent="0.2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</row>
    <row r="460" spans="1:16" s="101" customFormat="1" ht="18" customHeight="1" x14ac:dyDescent="0.2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</row>
    <row r="461" spans="1:16" s="101" customFormat="1" ht="18" customHeight="1" x14ac:dyDescent="0.2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</row>
    <row r="462" spans="1:16" s="101" customFormat="1" ht="18" customHeight="1" x14ac:dyDescent="0.2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</row>
    <row r="463" spans="1:16" s="101" customFormat="1" ht="18" customHeight="1" x14ac:dyDescent="0.2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</row>
    <row r="464" spans="1:16" s="101" customFormat="1" ht="18" customHeight="1" x14ac:dyDescent="0.2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</row>
    <row r="465" spans="1:16" s="101" customFormat="1" ht="18" customHeight="1" x14ac:dyDescent="0.2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</row>
    <row r="466" spans="1:16" s="101" customFormat="1" ht="18" customHeight="1" x14ac:dyDescent="0.2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</row>
    <row r="467" spans="1:16" s="101" customFormat="1" ht="18" customHeight="1" x14ac:dyDescent="0.2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</row>
    <row r="468" spans="1:16" s="101" customFormat="1" ht="18" customHeight="1" x14ac:dyDescent="0.2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</row>
    <row r="469" spans="1:16" s="101" customFormat="1" ht="18" customHeight="1" x14ac:dyDescent="0.2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</row>
    <row r="470" spans="1:16" s="101" customFormat="1" ht="18" customHeight="1" x14ac:dyDescent="0.2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</row>
    <row r="471" spans="1:16" s="101" customFormat="1" ht="18" customHeight="1" x14ac:dyDescent="0.2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</row>
    <row r="472" spans="1:16" s="101" customFormat="1" ht="18" customHeight="1" x14ac:dyDescent="0.2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</row>
    <row r="473" spans="1:16" s="101" customFormat="1" ht="18" customHeight="1" x14ac:dyDescent="0.2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</row>
    <row r="474" spans="1:16" s="101" customFormat="1" ht="18" customHeight="1" x14ac:dyDescent="0.2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</row>
    <row r="475" spans="1:16" s="101" customFormat="1" ht="18" customHeight="1" x14ac:dyDescent="0.2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</row>
    <row r="476" spans="1:16" s="101" customFormat="1" ht="18" customHeight="1" x14ac:dyDescent="0.2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</row>
    <row r="477" spans="1:16" s="101" customFormat="1" ht="18" customHeight="1" x14ac:dyDescent="0.2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</row>
    <row r="478" spans="1:16" s="101" customFormat="1" ht="18" customHeight="1" x14ac:dyDescent="0.2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</row>
    <row r="479" spans="1:16" s="101" customFormat="1" ht="18" customHeight="1" x14ac:dyDescent="0.2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</row>
    <row r="480" spans="1:16" s="101" customFormat="1" ht="18" customHeight="1" x14ac:dyDescent="0.2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</row>
    <row r="481" spans="1:16" s="101" customFormat="1" ht="18" customHeight="1" x14ac:dyDescent="0.2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</row>
    <row r="482" spans="1:16" s="101" customFormat="1" ht="18" customHeight="1" x14ac:dyDescent="0.2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</row>
    <row r="483" spans="1:16" s="101" customFormat="1" ht="18" customHeight="1" x14ac:dyDescent="0.2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</row>
    <row r="484" spans="1:16" s="101" customFormat="1" ht="18" customHeight="1" x14ac:dyDescent="0.2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</row>
    <row r="485" spans="1:16" s="101" customFormat="1" ht="18" customHeight="1" x14ac:dyDescent="0.2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</row>
    <row r="486" spans="1:16" s="101" customFormat="1" ht="18" customHeight="1" x14ac:dyDescent="0.2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</row>
    <row r="487" spans="1:16" s="101" customFormat="1" ht="18" customHeight="1" x14ac:dyDescent="0.2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</row>
    <row r="488" spans="1:16" s="101" customFormat="1" ht="18" customHeight="1" x14ac:dyDescent="0.2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</row>
    <row r="489" spans="1:16" s="101" customFormat="1" ht="18" customHeight="1" x14ac:dyDescent="0.2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</row>
    <row r="490" spans="1:16" s="101" customFormat="1" ht="18" customHeight="1" x14ac:dyDescent="0.2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</row>
    <row r="491" spans="1:16" s="101" customFormat="1" ht="18" customHeight="1" x14ac:dyDescent="0.2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</row>
    <row r="492" spans="1:16" s="101" customFormat="1" ht="18" customHeight="1" x14ac:dyDescent="0.2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</row>
    <row r="493" spans="1:16" s="101" customFormat="1" ht="18" customHeight="1" x14ac:dyDescent="0.2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</row>
    <row r="494" spans="1:16" s="101" customFormat="1" ht="18" customHeight="1" x14ac:dyDescent="0.2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</row>
    <row r="495" spans="1:16" s="101" customFormat="1" ht="18" customHeight="1" x14ac:dyDescent="0.2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</row>
    <row r="496" spans="1:16" s="101" customFormat="1" ht="18" customHeight="1" x14ac:dyDescent="0.2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</row>
    <row r="497" spans="1:16" s="101" customFormat="1" ht="18" customHeight="1" x14ac:dyDescent="0.2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</row>
    <row r="498" spans="1:16" s="101" customFormat="1" ht="18" customHeight="1" x14ac:dyDescent="0.2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</row>
    <row r="499" spans="1:16" s="101" customFormat="1" ht="18" customHeight="1" x14ac:dyDescent="0.2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</row>
    <row r="500" spans="1:16" s="101" customFormat="1" ht="18" customHeight="1" x14ac:dyDescent="0.2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</row>
    <row r="501" spans="1:16" s="101" customFormat="1" ht="18" customHeight="1" x14ac:dyDescent="0.2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</row>
    <row r="502" spans="1:16" s="101" customFormat="1" ht="18" customHeight="1" x14ac:dyDescent="0.2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</row>
    <row r="503" spans="1:16" s="101" customFormat="1" ht="18" customHeight="1" x14ac:dyDescent="0.2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</row>
    <row r="504" spans="1:16" s="101" customFormat="1" ht="18" customHeight="1" x14ac:dyDescent="0.2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</row>
    <row r="505" spans="1:16" s="101" customFormat="1" ht="18" customHeight="1" x14ac:dyDescent="0.2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</row>
    <row r="506" spans="1:16" s="101" customFormat="1" ht="18" customHeight="1" x14ac:dyDescent="0.2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</row>
    <row r="507" spans="1:16" s="101" customFormat="1" ht="18" customHeight="1" x14ac:dyDescent="0.2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</row>
    <row r="508" spans="1:16" s="101" customFormat="1" ht="18" customHeight="1" x14ac:dyDescent="0.2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</row>
    <row r="509" spans="1:16" s="101" customFormat="1" ht="18" customHeight="1" x14ac:dyDescent="0.2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</row>
    <row r="510" spans="1:16" s="101" customFormat="1" ht="18" customHeight="1" x14ac:dyDescent="0.2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</row>
    <row r="511" spans="1:16" s="101" customFormat="1" ht="18" customHeight="1" x14ac:dyDescent="0.2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</row>
    <row r="512" spans="1:16" s="101" customFormat="1" ht="18" customHeight="1" x14ac:dyDescent="0.2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</row>
    <row r="513" spans="1:16" s="101" customFormat="1" ht="18" customHeight="1" x14ac:dyDescent="0.2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</row>
    <row r="514" spans="1:16" s="101" customFormat="1" ht="18" customHeight="1" x14ac:dyDescent="0.2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</row>
    <row r="515" spans="1:16" s="101" customFormat="1" ht="18" customHeight="1" x14ac:dyDescent="0.2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</row>
    <row r="516" spans="1:16" s="101" customFormat="1" ht="18" customHeight="1" x14ac:dyDescent="0.2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</row>
    <row r="517" spans="1:16" s="101" customFormat="1" ht="18" customHeight="1" x14ac:dyDescent="0.2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</row>
    <row r="518" spans="1:16" s="101" customFormat="1" ht="18" customHeight="1" x14ac:dyDescent="0.2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</row>
    <row r="519" spans="1:16" s="101" customFormat="1" ht="18" customHeight="1" x14ac:dyDescent="0.2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</row>
    <row r="520" spans="1:16" s="101" customFormat="1" ht="18" customHeight="1" x14ac:dyDescent="0.2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</row>
    <row r="521" spans="1:16" s="101" customFormat="1" ht="18" customHeight="1" x14ac:dyDescent="0.2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</row>
    <row r="522" spans="1:16" s="101" customFormat="1" ht="18" customHeight="1" x14ac:dyDescent="0.2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</row>
    <row r="523" spans="1:16" s="101" customFormat="1" ht="18" customHeight="1" x14ac:dyDescent="0.2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</row>
    <row r="524" spans="1:16" s="101" customFormat="1" ht="18" customHeight="1" x14ac:dyDescent="0.2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</row>
    <row r="525" spans="1:16" s="101" customFormat="1" ht="18" customHeight="1" x14ac:dyDescent="0.2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</row>
    <row r="526" spans="1:16" s="101" customFormat="1" ht="18" customHeight="1" x14ac:dyDescent="0.2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</row>
    <row r="527" spans="1:16" s="101" customFormat="1" ht="18" customHeight="1" x14ac:dyDescent="0.2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</row>
    <row r="528" spans="1:16" s="101" customFormat="1" ht="18" customHeight="1" x14ac:dyDescent="0.2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</row>
    <row r="529" spans="1:16" s="101" customFormat="1" ht="18" customHeight="1" x14ac:dyDescent="0.2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</row>
    <row r="530" spans="1:16" s="101" customFormat="1" ht="18" customHeight="1" x14ac:dyDescent="0.2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</row>
    <row r="531" spans="1:16" s="101" customFormat="1" ht="18" customHeight="1" x14ac:dyDescent="0.2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</row>
    <row r="532" spans="1:16" s="101" customFormat="1" ht="18" customHeight="1" x14ac:dyDescent="0.2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</row>
    <row r="533" spans="1:16" s="101" customFormat="1" ht="18" customHeight="1" x14ac:dyDescent="0.2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</row>
    <row r="534" spans="1:16" s="101" customFormat="1" ht="18" customHeight="1" x14ac:dyDescent="0.2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</row>
    <row r="535" spans="1:16" s="101" customFormat="1" ht="18" customHeight="1" x14ac:dyDescent="0.2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</row>
    <row r="536" spans="1:16" s="101" customFormat="1" ht="18" customHeight="1" x14ac:dyDescent="0.2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</row>
    <row r="537" spans="1:16" s="101" customFormat="1" ht="18" customHeight="1" x14ac:dyDescent="0.2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</row>
    <row r="538" spans="1:16" s="101" customFormat="1" ht="18" customHeight="1" x14ac:dyDescent="0.2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</row>
    <row r="539" spans="1:16" s="101" customFormat="1" ht="18" customHeight="1" x14ac:dyDescent="0.2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</row>
    <row r="540" spans="1:16" s="101" customFormat="1" ht="18" customHeight="1" x14ac:dyDescent="0.2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</row>
    <row r="541" spans="1:16" s="101" customFormat="1" ht="18" customHeight="1" x14ac:dyDescent="0.2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</row>
    <row r="542" spans="1:16" s="101" customFormat="1" ht="18" customHeight="1" x14ac:dyDescent="0.2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</row>
    <row r="543" spans="1:16" s="101" customFormat="1" ht="18" customHeight="1" x14ac:dyDescent="0.2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</row>
    <row r="544" spans="1:16" s="101" customFormat="1" ht="18" customHeight="1" x14ac:dyDescent="0.2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</row>
    <row r="545" spans="1:16" s="101" customFormat="1" ht="18" customHeight="1" x14ac:dyDescent="0.2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</row>
    <row r="546" spans="1:16" s="101" customFormat="1" ht="18" customHeight="1" x14ac:dyDescent="0.2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</row>
    <row r="547" spans="1:16" s="101" customFormat="1" ht="18" customHeight="1" x14ac:dyDescent="0.2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</row>
    <row r="548" spans="1:16" s="101" customFormat="1" ht="18" customHeight="1" x14ac:dyDescent="0.2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</row>
    <row r="549" spans="1:16" s="101" customFormat="1" ht="18" customHeight="1" x14ac:dyDescent="0.2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</row>
    <row r="550" spans="1:16" s="101" customFormat="1" ht="18" customHeight="1" x14ac:dyDescent="0.2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</row>
    <row r="551" spans="1:16" s="101" customFormat="1" ht="18" customHeight="1" x14ac:dyDescent="0.2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</row>
    <row r="552" spans="1:16" s="101" customFormat="1" ht="18" customHeight="1" x14ac:dyDescent="0.2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</row>
    <row r="553" spans="1:16" s="101" customFormat="1" ht="18" customHeight="1" x14ac:dyDescent="0.2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</row>
    <row r="554" spans="1:16" s="101" customFormat="1" ht="18" customHeight="1" x14ac:dyDescent="0.2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</row>
    <row r="555" spans="1:16" s="101" customFormat="1" ht="18" customHeight="1" x14ac:dyDescent="0.2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</row>
    <row r="556" spans="1:16" s="101" customFormat="1" ht="18" customHeight="1" x14ac:dyDescent="0.2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</row>
    <row r="557" spans="1:16" s="101" customFormat="1" ht="18" customHeight="1" x14ac:dyDescent="0.2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</row>
    <row r="558" spans="1:16" s="101" customFormat="1" ht="18" customHeight="1" x14ac:dyDescent="0.2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</row>
    <row r="559" spans="1:16" s="101" customFormat="1" ht="18" customHeight="1" x14ac:dyDescent="0.2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</row>
    <row r="560" spans="1:16" s="101" customFormat="1" ht="18" customHeight="1" x14ac:dyDescent="0.2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</row>
    <row r="561" spans="1:16" s="101" customFormat="1" ht="18" customHeight="1" x14ac:dyDescent="0.2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</row>
    <row r="562" spans="1:16" s="101" customFormat="1" ht="18" customHeight="1" x14ac:dyDescent="0.2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</row>
    <row r="563" spans="1:16" s="101" customFormat="1" ht="18" customHeight="1" x14ac:dyDescent="0.2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</row>
    <row r="564" spans="1:16" s="101" customFormat="1" ht="18" customHeight="1" x14ac:dyDescent="0.2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</row>
    <row r="565" spans="1:16" s="101" customFormat="1" ht="18" customHeight="1" x14ac:dyDescent="0.2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</row>
    <row r="566" spans="1:16" s="101" customFormat="1" ht="18" customHeight="1" x14ac:dyDescent="0.2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</row>
    <row r="567" spans="1:16" s="101" customFormat="1" ht="18" customHeight="1" x14ac:dyDescent="0.2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</row>
    <row r="568" spans="1:16" s="101" customFormat="1" ht="18" customHeight="1" x14ac:dyDescent="0.2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</row>
    <row r="569" spans="1:16" s="101" customFormat="1" ht="18" customHeight="1" x14ac:dyDescent="0.2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</row>
    <row r="570" spans="1:16" s="101" customFormat="1" ht="18" customHeight="1" x14ac:dyDescent="0.2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</row>
    <row r="571" spans="1:16" s="101" customFormat="1" ht="18" customHeight="1" x14ac:dyDescent="0.2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</row>
    <row r="572" spans="1:16" s="101" customFormat="1" ht="18" customHeight="1" x14ac:dyDescent="0.2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</row>
    <row r="573" spans="1:16" s="101" customFormat="1" ht="18" customHeight="1" x14ac:dyDescent="0.2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</row>
    <row r="574" spans="1:16" s="101" customFormat="1" ht="18" customHeight="1" x14ac:dyDescent="0.2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</row>
    <row r="575" spans="1:16" s="101" customFormat="1" ht="18" customHeight="1" x14ac:dyDescent="0.2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</row>
    <row r="576" spans="1:16" s="101" customFormat="1" ht="18" customHeight="1" x14ac:dyDescent="0.2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</row>
    <row r="577" spans="1:16" s="101" customFormat="1" ht="18" customHeight="1" x14ac:dyDescent="0.2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</row>
    <row r="578" spans="1:16" s="101" customFormat="1" ht="18" customHeight="1" x14ac:dyDescent="0.2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</row>
    <row r="579" spans="1:16" s="101" customFormat="1" ht="18" customHeight="1" x14ac:dyDescent="0.2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</row>
    <row r="580" spans="1:16" s="101" customFormat="1" ht="18" customHeight="1" x14ac:dyDescent="0.2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</row>
    <row r="581" spans="1:16" s="101" customFormat="1" ht="18" customHeight="1" x14ac:dyDescent="0.2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</row>
    <row r="582" spans="1:16" s="101" customFormat="1" ht="18" customHeight="1" x14ac:dyDescent="0.2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</row>
    <row r="583" spans="1:16" s="101" customFormat="1" ht="18" customHeight="1" x14ac:dyDescent="0.2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</row>
    <row r="584" spans="1:16" s="101" customFormat="1" ht="18" customHeight="1" x14ac:dyDescent="0.2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</row>
    <row r="585" spans="1:16" s="101" customFormat="1" ht="18" customHeight="1" x14ac:dyDescent="0.2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</row>
    <row r="586" spans="1:16" s="101" customFormat="1" ht="18" customHeight="1" x14ac:dyDescent="0.2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</row>
    <row r="587" spans="1:16" s="101" customFormat="1" ht="18" customHeight="1" x14ac:dyDescent="0.2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</row>
    <row r="588" spans="1:16" s="101" customFormat="1" ht="18" customHeight="1" x14ac:dyDescent="0.2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</row>
    <row r="589" spans="1:16" s="101" customFormat="1" ht="18" customHeight="1" x14ac:dyDescent="0.2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</row>
    <row r="590" spans="1:16" s="101" customFormat="1" ht="18" customHeight="1" x14ac:dyDescent="0.2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</row>
    <row r="591" spans="1:16" s="101" customFormat="1" ht="18" customHeight="1" x14ac:dyDescent="0.2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</row>
    <row r="592" spans="1:16" s="101" customFormat="1" ht="18" customHeight="1" x14ac:dyDescent="0.2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</row>
    <row r="593" spans="1:16" s="101" customFormat="1" ht="18" customHeight="1" x14ac:dyDescent="0.2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</row>
    <row r="594" spans="1:16" s="101" customFormat="1" ht="18" customHeight="1" x14ac:dyDescent="0.2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</row>
    <row r="595" spans="1:16" s="101" customFormat="1" ht="18" customHeight="1" x14ac:dyDescent="0.2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</row>
    <row r="596" spans="1:16" s="101" customFormat="1" ht="18" customHeight="1" x14ac:dyDescent="0.2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</row>
    <row r="597" spans="1:16" s="101" customFormat="1" ht="18" customHeight="1" x14ac:dyDescent="0.2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</row>
    <row r="598" spans="1:16" s="101" customFormat="1" ht="18" customHeight="1" x14ac:dyDescent="0.2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</row>
    <row r="599" spans="1:16" s="101" customFormat="1" ht="18" customHeight="1" x14ac:dyDescent="0.2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</row>
    <row r="600" spans="1:16" s="101" customFormat="1" ht="18" customHeight="1" x14ac:dyDescent="0.2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</row>
    <row r="601" spans="1:16" s="101" customFormat="1" ht="18" customHeight="1" x14ac:dyDescent="0.2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</row>
    <row r="602" spans="1:16" s="101" customFormat="1" ht="18" customHeight="1" x14ac:dyDescent="0.2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</row>
    <row r="603" spans="1:16" s="101" customFormat="1" ht="18" customHeight="1" x14ac:dyDescent="0.2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</row>
    <row r="604" spans="1:16" s="101" customFormat="1" ht="18" customHeight="1" x14ac:dyDescent="0.2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</row>
    <row r="605" spans="1:16" s="101" customFormat="1" ht="18" customHeight="1" x14ac:dyDescent="0.2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</row>
    <row r="606" spans="1:16" s="101" customFormat="1" ht="18" customHeight="1" x14ac:dyDescent="0.2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</row>
    <row r="607" spans="1:16" s="101" customFormat="1" ht="18" customHeight="1" x14ac:dyDescent="0.2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</row>
    <row r="608" spans="1:16" s="101" customFormat="1" ht="18" customHeight="1" x14ac:dyDescent="0.2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</row>
    <row r="609" spans="1:16" s="101" customFormat="1" ht="18" customHeight="1" x14ac:dyDescent="0.2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</row>
    <row r="610" spans="1:16" s="101" customFormat="1" ht="18" customHeight="1" x14ac:dyDescent="0.2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</row>
    <row r="611" spans="1:16" s="101" customFormat="1" ht="18" customHeight="1" x14ac:dyDescent="0.2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</row>
    <row r="612" spans="1:16" s="101" customFormat="1" ht="18" customHeight="1" x14ac:dyDescent="0.2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</row>
    <row r="613" spans="1:16" s="101" customFormat="1" ht="18" customHeight="1" x14ac:dyDescent="0.2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</row>
    <row r="614" spans="1:16" s="101" customFormat="1" ht="18" customHeight="1" x14ac:dyDescent="0.2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</row>
    <row r="615" spans="1:16" s="101" customFormat="1" ht="18" customHeight="1" x14ac:dyDescent="0.2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</row>
    <row r="616" spans="1:16" s="101" customFormat="1" ht="18" customHeight="1" x14ac:dyDescent="0.2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</row>
    <row r="617" spans="1:16" s="101" customFormat="1" ht="18" customHeight="1" x14ac:dyDescent="0.2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</row>
    <row r="618" spans="1:16" s="101" customFormat="1" ht="18" customHeight="1" x14ac:dyDescent="0.2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</row>
    <row r="619" spans="1:16" s="101" customFormat="1" ht="18" customHeight="1" x14ac:dyDescent="0.2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</row>
    <row r="620" spans="1:16" s="101" customFormat="1" ht="18" customHeight="1" x14ac:dyDescent="0.2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</row>
    <row r="621" spans="1:16" s="101" customFormat="1" ht="18" customHeight="1" x14ac:dyDescent="0.2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</row>
    <row r="622" spans="1:16" s="101" customFormat="1" ht="18" customHeight="1" x14ac:dyDescent="0.2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</row>
    <row r="623" spans="1:16" s="101" customFormat="1" ht="18" customHeight="1" x14ac:dyDescent="0.2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</row>
    <row r="624" spans="1:16" s="101" customFormat="1" ht="18" customHeight="1" x14ac:dyDescent="0.2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</row>
    <row r="625" spans="1:16" s="101" customFormat="1" ht="18" customHeight="1" x14ac:dyDescent="0.2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</row>
    <row r="626" spans="1:16" s="101" customFormat="1" ht="18" customHeight="1" x14ac:dyDescent="0.2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</row>
    <row r="627" spans="1:16" s="101" customFormat="1" ht="18" customHeight="1" x14ac:dyDescent="0.2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</row>
    <row r="628" spans="1:16" s="101" customFormat="1" ht="18" customHeight="1" x14ac:dyDescent="0.2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</row>
    <row r="629" spans="1:16" s="101" customFormat="1" ht="18" customHeight="1" x14ac:dyDescent="0.2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</row>
    <row r="630" spans="1:16" s="101" customFormat="1" ht="18" customHeight="1" x14ac:dyDescent="0.2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</row>
    <row r="631" spans="1:16" s="101" customFormat="1" ht="18" customHeight="1" x14ac:dyDescent="0.2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</row>
    <row r="632" spans="1:16" s="101" customFormat="1" ht="18" customHeight="1" x14ac:dyDescent="0.2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</row>
    <row r="633" spans="1:16" s="101" customFormat="1" ht="18" customHeight="1" x14ac:dyDescent="0.2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</row>
    <row r="634" spans="1:16" s="101" customFormat="1" ht="18" customHeight="1" x14ac:dyDescent="0.2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</row>
    <row r="635" spans="1:16" s="101" customFormat="1" ht="18" customHeight="1" x14ac:dyDescent="0.2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</row>
    <row r="636" spans="1:16" s="101" customFormat="1" ht="18" customHeight="1" x14ac:dyDescent="0.2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</row>
    <row r="637" spans="1:16" s="101" customFormat="1" ht="18" customHeight="1" x14ac:dyDescent="0.2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</row>
    <row r="638" spans="1:16" s="101" customFormat="1" ht="18" customHeight="1" x14ac:dyDescent="0.2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</row>
    <row r="639" spans="1:16" s="101" customFormat="1" ht="18" customHeight="1" x14ac:dyDescent="0.2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</row>
    <row r="640" spans="1:16" s="101" customFormat="1" ht="18" customHeight="1" x14ac:dyDescent="0.2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</row>
    <row r="641" spans="1:16" s="101" customFormat="1" ht="18" customHeight="1" x14ac:dyDescent="0.2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</row>
    <row r="642" spans="1:16" s="101" customFormat="1" ht="18" customHeight="1" x14ac:dyDescent="0.2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</row>
    <row r="643" spans="1:16" s="101" customFormat="1" ht="18" customHeight="1" x14ac:dyDescent="0.2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</row>
    <row r="644" spans="1:16" s="101" customFormat="1" ht="18" customHeight="1" x14ac:dyDescent="0.2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</row>
    <row r="645" spans="1:16" s="101" customFormat="1" ht="18" customHeight="1" x14ac:dyDescent="0.2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</row>
    <row r="646" spans="1:16" s="101" customFormat="1" ht="18" customHeight="1" x14ac:dyDescent="0.2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</row>
    <row r="647" spans="1:16" s="101" customFormat="1" ht="18" customHeight="1" x14ac:dyDescent="0.2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</row>
    <row r="648" spans="1:16" s="101" customFormat="1" ht="18" customHeight="1" x14ac:dyDescent="0.2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</row>
    <row r="649" spans="1:16" s="101" customFormat="1" ht="18" customHeight="1" x14ac:dyDescent="0.2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</row>
    <row r="650" spans="1:16" s="101" customFormat="1" ht="18" customHeight="1" x14ac:dyDescent="0.2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</row>
    <row r="651" spans="1:16" s="101" customFormat="1" ht="18" customHeight="1" x14ac:dyDescent="0.2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</row>
    <row r="652" spans="1:16" s="101" customFormat="1" ht="18" customHeight="1" x14ac:dyDescent="0.2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</row>
    <row r="653" spans="1:16" s="101" customFormat="1" ht="18" customHeight="1" x14ac:dyDescent="0.2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</row>
    <row r="654" spans="1:16" s="101" customFormat="1" ht="18" customHeight="1" x14ac:dyDescent="0.2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</row>
    <row r="655" spans="1:16" s="101" customFormat="1" ht="18" customHeight="1" x14ac:dyDescent="0.2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</row>
    <row r="656" spans="1:16" s="101" customFormat="1" ht="18" customHeight="1" x14ac:dyDescent="0.2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</row>
    <row r="657" spans="1:16" s="101" customFormat="1" ht="18" customHeight="1" x14ac:dyDescent="0.2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</row>
    <row r="658" spans="1:16" s="101" customFormat="1" ht="18" customHeight="1" x14ac:dyDescent="0.2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</row>
    <row r="659" spans="1:16" s="101" customFormat="1" ht="18" customHeight="1" x14ac:dyDescent="0.2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</row>
    <row r="660" spans="1:16" s="101" customFormat="1" ht="18" customHeight="1" x14ac:dyDescent="0.2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</row>
    <row r="661" spans="1:16" s="101" customFormat="1" ht="18" customHeight="1" x14ac:dyDescent="0.2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</row>
    <row r="662" spans="1:16" s="101" customFormat="1" ht="18" customHeight="1" x14ac:dyDescent="0.2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</row>
    <row r="663" spans="1:16" s="101" customFormat="1" ht="18" customHeight="1" x14ac:dyDescent="0.2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</row>
    <row r="664" spans="1:16" s="101" customFormat="1" ht="18" customHeight="1" x14ac:dyDescent="0.2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</row>
    <row r="665" spans="1:16" s="101" customFormat="1" ht="18" customHeight="1" x14ac:dyDescent="0.2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</row>
    <row r="666" spans="1:16" s="101" customFormat="1" ht="18" customHeight="1" x14ac:dyDescent="0.2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</row>
    <row r="667" spans="1:16" s="101" customFormat="1" ht="18" customHeight="1" x14ac:dyDescent="0.2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</row>
    <row r="668" spans="1:16" s="101" customFormat="1" ht="18" customHeight="1" x14ac:dyDescent="0.2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</row>
    <row r="669" spans="1:16" s="101" customFormat="1" ht="18" customHeight="1" x14ac:dyDescent="0.2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</row>
    <row r="670" spans="1:16" s="101" customFormat="1" ht="18" customHeight="1" x14ac:dyDescent="0.2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</row>
    <row r="671" spans="1:16" s="101" customFormat="1" ht="18" customHeight="1" x14ac:dyDescent="0.2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</row>
    <row r="672" spans="1:16" s="101" customFormat="1" ht="18" customHeight="1" x14ac:dyDescent="0.2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</row>
    <row r="673" spans="1:16" s="101" customFormat="1" ht="18" customHeight="1" x14ac:dyDescent="0.2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</row>
    <row r="674" spans="1:16" s="101" customFormat="1" ht="18" customHeight="1" x14ac:dyDescent="0.2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</row>
    <row r="675" spans="1:16" s="101" customFormat="1" ht="18" customHeight="1" x14ac:dyDescent="0.2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</row>
    <row r="676" spans="1:16" s="101" customFormat="1" ht="18" customHeight="1" x14ac:dyDescent="0.2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</row>
    <row r="677" spans="1:16" s="101" customFormat="1" ht="18" customHeight="1" x14ac:dyDescent="0.2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</row>
    <row r="678" spans="1:16" s="101" customFormat="1" ht="18" customHeight="1" x14ac:dyDescent="0.2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</row>
    <row r="679" spans="1:16" s="101" customFormat="1" ht="18" customHeight="1" x14ac:dyDescent="0.2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</row>
    <row r="680" spans="1:16" s="101" customFormat="1" ht="18" customHeight="1" x14ac:dyDescent="0.2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</row>
    <row r="681" spans="1:16" s="101" customFormat="1" ht="18" customHeight="1" x14ac:dyDescent="0.2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</row>
    <row r="682" spans="1:16" s="101" customFormat="1" ht="18" customHeight="1" x14ac:dyDescent="0.2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</row>
    <row r="683" spans="1:16" s="101" customFormat="1" ht="18" customHeight="1" x14ac:dyDescent="0.2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</row>
    <row r="684" spans="1:16" s="101" customFormat="1" ht="18" customHeight="1" x14ac:dyDescent="0.2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</row>
    <row r="685" spans="1:16" s="101" customFormat="1" ht="18" customHeight="1" x14ac:dyDescent="0.2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</row>
    <row r="686" spans="1:16" s="101" customFormat="1" ht="18" customHeight="1" x14ac:dyDescent="0.2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</row>
    <row r="687" spans="1:16" s="101" customFormat="1" ht="18" customHeight="1" x14ac:dyDescent="0.2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</row>
    <row r="688" spans="1:16" s="101" customFormat="1" ht="18" customHeight="1" x14ac:dyDescent="0.2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</row>
    <row r="689" spans="1:16" s="101" customFormat="1" ht="18" customHeight="1" x14ac:dyDescent="0.2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</row>
    <row r="690" spans="1:16" s="101" customFormat="1" ht="18" customHeight="1" x14ac:dyDescent="0.2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</row>
    <row r="691" spans="1:16" s="101" customFormat="1" ht="18" customHeight="1" x14ac:dyDescent="0.2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</row>
    <row r="692" spans="1:16" s="101" customFormat="1" ht="18" customHeight="1" x14ac:dyDescent="0.2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</row>
    <row r="693" spans="1:16" s="101" customFormat="1" ht="18" customHeight="1" x14ac:dyDescent="0.2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</row>
    <row r="694" spans="1:16" s="101" customFormat="1" ht="18" customHeight="1" x14ac:dyDescent="0.2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</row>
    <row r="695" spans="1:16" s="101" customFormat="1" ht="18" customHeight="1" x14ac:dyDescent="0.2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</row>
    <row r="696" spans="1:16" s="101" customFormat="1" ht="18" customHeight="1" x14ac:dyDescent="0.2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</row>
    <row r="697" spans="1:16" s="101" customFormat="1" ht="18" customHeight="1" x14ac:dyDescent="0.2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</row>
    <row r="698" spans="1:16" s="101" customFormat="1" ht="18" customHeight="1" x14ac:dyDescent="0.2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</row>
    <row r="699" spans="1:16" s="101" customFormat="1" ht="18" customHeight="1" x14ac:dyDescent="0.2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</row>
    <row r="700" spans="1:16" s="101" customFormat="1" ht="18" customHeight="1" x14ac:dyDescent="0.2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</row>
    <row r="701" spans="1:16" s="101" customFormat="1" ht="18" customHeight="1" x14ac:dyDescent="0.2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</row>
    <row r="702" spans="1:16" s="101" customFormat="1" ht="18" customHeight="1" x14ac:dyDescent="0.2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</row>
    <row r="703" spans="1:16" s="101" customFormat="1" ht="18" customHeight="1" x14ac:dyDescent="0.2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</row>
    <row r="704" spans="1:16" s="101" customFormat="1" ht="18" customHeight="1" x14ac:dyDescent="0.2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</row>
    <row r="705" spans="1:16" s="101" customFormat="1" ht="18" customHeight="1" x14ac:dyDescent="0.2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</row>
    <row r="706" spans="1:16" s="101" customFormat="1" ht="18" customHeight="1" x14ac:dyDescent="0.2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</row>
    <row r="707" spans="1:16" s="101" customFormat="1" ht="18" customHeight="1" x14ac:dyDescent="0.2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</row>
    <row r="708" spans="1:16" s="101" customFormat="1" ht="18" customHeight="1" x14ac:dyDescent="0.2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</row>
    <row r="709" spans="1:16" s="101" customFormat="1" ht="18" customHeight="1" x14ac:dyDescent="0.2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</row>
    <row r="710" spans="1:16" s="101" customFormat="1" ht="18" customHeight="1" x14ac:dyDescent="0.2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</row>
    <row r="711" spans="1:16" s="101" customFormat="1" ht="18" customHeight="1" x14ac:dyDescent="0.2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</row>
    <row r="712" spans="1:16" s="101" customFormat="1" ht="18" customHeight="1" x14ac:dyDescent="0.2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</row>
    <row r="713" spans="1:16" s="101" customFormat="1" ht="18" customHeight="1" x14ac:dyDescent="0.2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</row>
    <row r="714" spans="1:16" s="101" customFormat="1" ht="18" customHeight="1" x14ac:dyDescent="0.2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</row>
    <row r="715" spans="1:16" s="101" customFormat="1" ht="18" customHeight="1" x14ac:dyDescent="0.2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</row>
    <row r="716" spans="1:16" s="101" customFormat="1" ht="18" customHeight="1" x14ac:dyDescent="0.2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</row>
    <row r="717" spans="1:16" s="101" customFormat="1" ht="18" customHeight="1" x14ac:dyDescent="0.2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</row>
    <row r="718" spans="1:16" s="101" customFormat="1" ht="18" customHeight="1" x14ac:dyDescent="0.2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</row>
    <row r="719" spans="1:16" s="101" customFormat="1" ht="18" customHeight="1" x14ac:dyDescent="0.2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</row>
    <row r="720" spans="1:16" s="101" customFormat="1" ht="18" customHeight="1" x14ac:dyDescent="0.2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</row>
    <row r="721" spans="1:16" s="101" customFormat="1" ht="18" customHeight="1" x14ac:dyDescent="0.2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</row>
    <row r="722" spans="1:16" s="101" customFormat="1" ht="18" customHeight="1" x14ac:dyDescent="0.2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</row>
    <row r="723" spans="1:16" s="101" customFormat="1" ht="18" customHeight="1" x14ac:dyDescent="0.2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</row>
    <row r="724" spans="1:16" s="101" customFormat="1" ht="18" customHeight="1" x14ac:dyDescent="0.2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</row>
    <row r="725" spans="1:16" s="101" customFormat="1" ht="18" customHeight="1" x14ac:dyDescent="0.2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</row>
    <row r="726" spans="1:16" s="101" customFormat="1" ht="18" customHeight="1" x14ac:dyDescent="0.2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</row>
    <row r="727" spans="1:16" s="101" customFormat="1" ht="18" customHeight="1" x14ac:dyDescent="0.2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</row>
    <row r="728" spans="1:16" s="101" customFormat="1" ht="18" customHeight="1" x14ac:dyDescent="0.2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</row>
    <row r="729" spans="1:16" s="101" customFormat="1" ht="18" customHeight="1" x14ac:dyDescent="0.2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</row>
    <row r="730" spans="1:16" s="101" customFormat="1" ht="18" customHeight="1" x14ac:dyDescent="0.2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</row>
    <row r="731" spans="1:16" s="101" customFormat="1" ht="18" customHeight="1" x14ac:dyDescent="0.2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</row>
    <row r="732" spans="1:16" s="101" customFormat="1" ht="18" customHeight="1" x14ac:dyDescent="0.2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</row>
    <row r="733" spans="1:16" s="101" customFormat="1" ht="18" customHeight="1" x14ac:dyDescent="0.2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</row>
    <row r="734" spans="1:16" s="101" customFormat="1" ht="18" customHeight="1" x14ac:dyDescent="0.2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</row>
    <row r="735" spans="1:16" s="101" customFormat="1" ht="18" customHeight="1" x14ac:dyDescent="0.2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</row>
    <row r="736" spans="1:16" s="101" customFormat="1" ht="18" customHeight="1" x14ac:dyDescent="0.2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</row>
    <row r="737" spans="1:16" s="101" customFormat="1" ht="18" customHeight="1" x14ac:dyDescent="0.2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</row>
    <row r="738" spans="1:16" s="101" customFormat="1" ht="18" customHeight="1" x14ac:dyDescent="0.2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</row>
    <row r="739" spans="1:16" s="101" customFormat="1" ht="18" customHeight="1" x14ac:dyDescent="0.2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</row>
    <row r="740" spans="1:16" s="101" customFormat="1" ht="18" customHeight="1" x14ac:dyDescent="0.2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</row>
    <row r="741" spans="1:16" s="101" customFormat="1" ht="18" customHeight="1" x14ac:dyDescent="0.2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</row>
    <row r="742" spans="1:16" s="101" customFormat="1" ht="18" customHeight="1" x14ac:dyDescent="0.2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</row>
    <row r="743" spans="1:16" s="101" customFormat="1" ht="18" customHeight="1" x14ac:dyDescent="0.2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</row>
    <row r="744" spans="1:16" s="101" customFormat="1" ht="18" customHeight="1" x14ac:dyDescent="0.2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</row>
    <row r="745" spans="1:16" s="101" customFormat="1" ht="18" customHeight="1" x14ac:dyDescent="0.2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</row>
    <row r="746" spans="1:16" s="101" customFormat="1" ht="18" customHeight="1" x14ac:dyDescent="0.2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</row>
    <row r="747" spans="1:16" s="101" customFormat="1" ht="18" customHeight="1" x14ac:dyDescent="0.2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</row>
    <row r="748" spans="1:16" s="101" customFormat="1" ht="18" customHeight="1" x14ac:dyDescent="0.2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</row>
    <row r="749" spans="1:16" s="101" customFormat="1" ht="18" customHeight="1" x14ac:dyDescent="0.2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</row>
    <row r="750" spans="1:16" s="101" customFormat="1" ht="18" customHeight="1" x14ac:dyDescent="0.2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</row>
    <row r="751" spans="1:16" s="101" customFormat="1" ht="18" customHeight="1" x14ac:dyDescent="0.2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</row>
    <row r="752" spans="1:16" s="101" customFormat="1" ht="18" customHeight="1" x14ac:dyDescent="0.2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</row>
    <row r="753" spans="1:16" s="101" customFormat="1" ht="18" customHeight="1" x14ac:dyDescent="0.2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</row>
    <row r="754" spans="1:16" s="101" customFormat="1" ht="18" customHeight="1" x14ac:dyDescent="0.2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</row>
    <row r="755" spans="1:16" s="101" customFormat="1" ht="18" customHeight="1" x14ac:dyDescent="0.2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</row>
    <row r="756" spans="1:16" s="101" customFormat="1" ht="18" customHeight="1" x14ac:dyDescent="0.2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</row>
    <row r="757" spans="1:16" s="101" customFormat="1" ht="18" customHeight="1" x14ac:dyDescent="0.2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</row>
    <row r="758" spans="1:16" s="101" customFormat="1" ht="18" customHeight="1" x14ac:dyDescent="0.2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</row>
    <row r="759" spans="1:16" s="101" customFormat="1" ht="18" customHeight="1" x14ac:dyDescent="0.2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</row>
    <row r="760" spans="1:16" s="101" customFormat="1" ht="18" customHeight="1" x14ac:dyDescent="0.2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</row>
    <row r="761" spans="1:16" s="101" customFormat="1" ht="18" customHeight="1" x14ac:dyDescent="0.2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</row>
    <row r="762" spans="1:16" s="101" customFormat="1" ht="18" customHeight="1" x14ac:dyDescent="0.2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</row>
    <row r="763" spans="1:16" s="101" customFormat="1" ht="18" customHeight="1" x14ac:dyDescent="0.2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</row>
    <row r="764" spans="1:16" s="101" customFormat="1" ht="18" customHeight="1" x14ac:dyDescent="0.2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</row>
    <row r="765" spans="1:16" s="101" customFormat="1" ht="18" customHeight="1" x14ac:dyDescent="0.2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</row>
    <row r="766" spans="1:16" s="101" customFormat="1" ht="18" customHeight="1" x14ac:dyDescent="0.2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</row>
    <row r="767" spans="1:16" s="101" customFormat="1" ht="18" customHeight="1" x14ac:dyDescent="0.2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</row>
    <row r="768" spans="1:16" s="101" customFormat="1" ht="18" customHeight="1" x14ac:dyDescent="0.2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</row>
    <row r="769" spans="1:16" s="101" customFormat="1" ht="18" customHeight="1" x14ac:dyDescent="0.2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</row>
    <row r="770" spans="1:16" s="101" customFormat="1" ht="18" customHeight="1" x14ac:dyDescent="0.2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</row>
    <row r="771" spans="1:16" s="101" customFormat="1" ht="18" customHeight="1" x14ac:dyDescent="0.2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</row>
    <row r="772" spans="1:16" s="101" customFormat="1" ht="18" customHeight="1" x14ac:dyDescent="0.2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</row>
    <row r="773" spans="1:16" s="101" customFormat="1" ht="18" customHeight="1" x14ac:dyDescent="0.2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</row>
    <row r="774" spans="1:16" s="101" customFormat="1" ht="18" customHeight="1" x14ac:dyDescent="0.2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</row>
    <row r="775" spans="1:16" s="101" customFormat="1" ht="18" customHeight="1" x14ac:dyDescent="0.2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</row>
    <row r="776" spans="1:16" s="101" customFormat="1" ht="18" customHeight="1" x14ac:dyDescent="0.2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</row>
    <row r="777" spans="1:16" s="101" customFormat="1" ht="18" customHeight="1" x14ac:dyDescent="0.2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</row>
    <row r="778" spans="1:16" s="101" customFormat="1" ht="18" customHeight="1" x14ac:dyDescent="0.2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</row>
    <row r="779" spans="1:16" s="101" customFormat="1" ht="18" customHeight="1" x14ac:dyDescent="0.2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</row>
    <row r="780" spans="1:16" s="101" customFormat="1" ht="18" customHeight="1" x14ac:dyDescent="0.2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</row>
    <row r="781" spans="1:16" s="101" customFormat="1" ht="18" customHeight="1" x14ac:dyDescent="0.2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</row>
    <row r="782" spans="1:16" s="101" customFormat="1" ht="18" customHeight="1" x14ac:dyDescent="0.2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</row>
    <row r="783" spans="1:16" s="101" customFormat="1" ht="18" customHeight="1" x14ac:dyDescent="0.2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</row>
    <row r="784" spans="1:16" s="101" customFormat="1" ht="18" customHeight="1" x14ac:dyDescent="0.2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</row>
    <row r="785" spans="1:16" s="101" customFormat="1" ht="18" customHeight="1" x14ac:dyDescent="0.2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</row>
    <row r="786" spans="1:16" s="101" customFormat="1" ht="18" customHeight="1" x14ac:dyDescent="0.2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</row>
    <row r="787" spans="1:16" s="101" customFormat="1" ht="18" customHeight="1" x14ac:dyDescent="0.2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</row>
    <row r="788" spans="1:16" s="101" customFormat="1" ht="18" customHeight="1" x14ac:dyDescent="0.2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</row>
    <row r="789" spans="1:16" s="101" customFormat="1" ht="18" customHeight="1" x14ac:dyDescent="0.2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</row>
    <row r="790" spans="1:16" s="101" customFormat="1" ht="18" customHeight="1" x14ac:dyDescent="0.2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</row>
    <row r="791" spans="1:16" s="101" customFormat="1" ht="18" customHeight="1" x14ac:dyDescent="0.2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</row>
    <row r="792" spans="1:16" s="101" customFormat="1" ht="18" customHeight="1" x14ac:dyDescent="0.2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</row>
    <row r="793" spans="1:16" s="101" customFormat="1" ht="18" customHeight="1" x14ac:dyDescent="0.2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</row>
    <row r="794" spans="1:16" s="101" customFormat="1" ht="18" customHeight="1" x14ac:dyDescent="0.2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</row>
    <row r="795" spans="1:16" s="101" customFormat="1" ht="18" customHeight="1" x14ac:dyDescent="0.2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</row>
    <row r="796" spans="1:16" s="101" customFormat="1" ht="18" customHeight="1" x14ac:dyDescent="0.2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</row>
    <row r="797" spans="1:16" s="101" customFormat="1" ht="18" customHeight="1" x14ac:dyDescent="0.2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</row>
    <row r="798" spans="1:16" s="101" customFormat="1" ht="18" customHeight="1" x14ac:dyDescent="0.2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</row>
    <row r="799" spans="1:16" s="101" customFormat="1" ht="18" customHeight="1" x14ac:dyDescent="0.2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</row>
    <row r="800" spans="1:16" s="101" customFormat="1" ht="18" customHeight="1" x14ac:dyDescent="0.2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</row>
    <row r="801" spans="1:16" s="101" customFormat="1" ht="18" customHeight="1" x14ac:dyDescent="0.2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</row>
    <row r="802" spans="1:16" s="101" customFormat="1" ht="18" customHeight="1" x14ac:dyDescent="0.2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</row>
    <row r="803" spans="1:16" s="101" customFormat="1" ht="18" customHeight="1" x14ac:dyDescent="0.2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</row>
    <row r="804" spans="1:16" s="101" customFormat="1" ht="18" customHeight="1" x14ac:dyDescent="0.2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</row>
    <row r="805" spans="1:16" s="101" customFormat="1" ht="18" customHeight="1" x14ac:dyDescent="0.2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</row>
    <row r="806" spans="1:16" s="101" customFormat="1" ht="18" customHeight="1" x14ac:dyDescent="0.2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</row>
    <row r="807" spans="1:16" s="101" customFormat="1" ht="18" customHeight="1" x14ac:dyDescent="0.2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</row>
    <row r="808" spans="1:16" s="101" customFormat="1" ht="18" customHeight="1" x14ac:dyDescent="0.2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</row>
    <row r="809" spans="1:16" s="101" customFormat="1" ht="18" customHeight="1" x14ac:dyDescent="0.2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</row>
    <row r="810" spans="1:16" s="101" customFormat="1" ht="18" customHeight="1" x14ac:dyDescent="0.2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</row>
    <row r="811" spans="1:16" s="101" customFormat="1" ht="18" customHeight="1" x14ac:dyDescent="0.2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</row>
    <row r="812" spans="1:16" s="101" customFormat="1" ht="18" customHeight="1" x14ac:dyDescent="0.2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</row>
    <row r="813" spans="1:16" s="101" customFormat="1" ht="18" customHeight="1" x14ac:dyDescent="0.2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</row>
    <row r="814" spans="1:16" s="101" customFormat="1" ht="18" customHeight="1" x14ac:dyDescent="0.2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</row>
    <row r="815" spans="1:16" s="101" customFormat="1" ht="18" customHeight="1" x14ac:dyDescent="0.2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</row>
    <row r="816" spans="1:16" s="101" customFormat="1" ht="18" customHeight="1" x14ac:dyDescent="0.2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</row>
    <row r="817" spans="1:16" s="101" customFormat="1" ht="18" customHeight="1" x14ac:dyDescent="0.2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</row>
    <row r="818" spans="1:16" s="101" customFormat="1" ht="18" customHeight="1" x14ac:dyDescent="0.2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</row>
    <row r="819" spans="1:16" s="101" customFormat="1" ht="18" customHeight="1" x14ac:dyDescent="0.2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</row>
    <row r="820" spans="1:16" s="101" customFormat="1" ht="18" customHeight="1" x14ac:dyDescent="0.2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</row>
    <row r="821" spans="1:16" s="101" customFormat="1" ht="18" customHeight="1" x14ac:dyDescent="0.2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</row>
    <row r="822" spans="1:16" s="101" customFormat="1" ht="18" customHeight="1" x14ac:dyDescent="0.2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</row>
    <row r="823" spans="1:16" s="101" customFormat="1" ht="18" customHeight="1" x14ac:dyDescent="0.2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</row>
    <row r="824" spans="1:16" s="101" customFormat="1" ht="18" customHeight="1" x14ac:dyDescent="0.2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</row>
    <row r="825" spans="1:16" s="101" customFormat="1" ht="18" customHeight="1" x14ac:dyDescent="0.2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</row>
    <row r="826" spans="1:16" s="101" customFormat="1" ht="18" customHeight="1" x14ac:dyDescent="0.2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</row>
    <row r="827" spans="1:16" s="101" customFormat="1" ht="18" customHeight="1" x14ac:dyDescent="0.2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</row>
    <row r="828" spans="1:16" s="101" customFormat="1" ht="18" customHeight="1" x14ac:dyDescent="0.2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</row>
    <row r="829" spans="1:16" s="101" customFormat="1" ht="18" customHeight="1" x14ac:dyDescent="0.2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</row>
    <row r="830" spans="1:16" s="101" customFormat="1" ht="18" customHeight="1" x14ac:dyDescent="0.2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</row>
    <row r="831" spans="1:16" s="101" customFormat="1" ht="18" customHeight="1" x14ac:dyDescent="0.2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</row>
    <row r="832" spans="1:16" s="101" customFormat="1" ht="18" customHeight="1" x14ac:dyDescent="0.2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</row>
    <row r="833" spans="1:16" s="101" customFormat="1" ht="18" customHeight="1" x14ac:dyDescent="0.2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</row>
    <row r="834" spans="1:16" s="101" customFormat="1" ht="18" customHeight="1" x14ac:dyDescent="0.2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</row>
    <row r="835" spans="1:16" s="101" customFormat="1" ht="18" customHeight="1" x14ac:dyDescent="0.2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</row>
    <row r="836" spans="1:16" s="101" customFormat="1" ht="18" customHeight="1" x14ac:dyDescent="0.2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</row>
    <row r="837" spans="1:16" s="101" customFormat="1" ht="18" customHeight="1" x14ac:dyDescent="0.2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</row>
    <row r="838" spans="1:16" s="101" customFormat="1" ht="18" customHeight="1" x14ac:dyDescent="0.2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</row>
    <row r="839" spans="1:16" s="101" customFormat="1" ht="18" customHeight="1" x14ac:dyDescent="0.2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</row>
    <row r="840" spans="1:16" s="101" customFormat="1" ht="18" customHeight="1" x14ac:dyDescent="0.2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</row>
    <row r="841" spans="1:16" s="101" customFormat="1" ht="18" customHeight="1" x14ac:dyDescent="0.2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</row>
    <row r="842" spans="1:16" s="101" customFormat="1" ht="18" customHeight="1" x14ac:dyDescent="0.2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</row>
    <row r="843" spans="1:16" s="101" customFormat="1" ht="18" customHeight="1" x14ac:dyDescent="0.2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</row>
    <row r="844" spans="1:16" s="101" customFormat="1" ht="18" customHeight="1" x14ac:dyDescent="0.2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</row>
    <row r="845" spans="1:16" s="101" customFormat="1" ht="18" customHeight="1" x14ac:dyDescent="0.2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</row>
    <row r="846" spans="1:16" s="101" customFormat="1" ht="18" customHeight="1" x14ac:dyDescent="0.2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</row>
    <row r="847" spans="1:16" s="101" customFormat="1" ht="18" customHeight="1" x14ac:dyDescent="0.2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</row>
    <row r="848" spans="1:16" s="101" customFormat="1" ht="18" customHeight="1" x14ac:dyDescent="0.2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</row>
    <row r="849" spans="1:16" s="101" customFormat="1" ht="18" customHeight="1" x14ac:dyDescent="0.2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</row>
    <row r="850" spans="1:16" s="101" customFormat="1" ht="18" customHeight="1" x14ac:dyDescent="0.2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</row>
    <row r="851" spans="1:16" s="101" customFormat="1" ht="18" customHeight="1" x14ac:dyDescent="0.2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</row>
    <row r="852" spans="1:16" s="101" customFormat="1" ht="18" customHeight="1" x14ac:dyDescent="0.2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</row>
    <row r="853" spans="1:16" s="101" customFormat="1" ht="18" customHeight="1" x14ac:dyDescent="0.2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</row>
    <row r="854" spans="1:16" s="101" customFormat="1" ht="18" customHeight="1" x14ac:dyDescent="0.2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</row>
    <row r="855" spans="1:16" s="101" customFormat="1" ht="18" customHeight="1" x14ac:dyDescent="0.2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</row>
    <row r="856" spans="1:16" s="101" customFormat="1" ht="18" customHeight="1" x14ac:dyDescent="0.2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</row>
    <row r="857" spans="1:16" s="101" customFormat="1" ht="18" customHeight="1" x14ac:dyDescent="0.2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</row>
    <row r="858" spans="1:16" s="101" customFormat="1" ht="18" customHeight="1" x14ac:dyDescent="0.2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</row>
    <row r="859" spans="1:16" s="101" customFormat="1" ht="18" customHeight="1" x14ac:dyDescent="0.2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</row>
    <row r="860" spans="1:16" s="101" customFormat="1" ht="18" customHeight="1" x14ac:dyDescent="0.2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</row>
    <row r="861" spans="1:16" s="101" customFormat="1" ht="18" customHeight="1" x14ac:dyDescent="0.2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</row>
    <row r="862" spans="1:16" s="101" customFormat="1" ht="18" customHeight="1" x14ac:dyDescent="0.2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</row>
    <row r="863" spans="1:16" s="101" customFormat="1" ht="18" customHeight="1" x14ac:dyDescent="0.2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</row>
    <row r="864" spans="1:16" s="101" customFormat="1" ht="18" customHeight="1" x14ac:dyDescent="0.2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</row>
    <row r="865" spans="1:16" s="101" customFormat="1" ht="18" customHeight="1" x14ac:dyDescent="0.2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</row>
    <row r="866" spans="1:16" s="101" customFormat="1" ht="18" customHeight="1" x14ac:dyDescent="0.2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</row>
    <row r="867" spans="1:16" s="101" customFormat="1" ht="18" customHeight="1" x14ac:dyDescent="0.2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</row>
    <row r="868" spans="1:16" s="101" customFormat="1" ht="18" customHeight="1" x14ac:dyDescent="0.2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</row>
    <row r="869" spans="1:16" s="101" customFormat="1" ht="18" customHeight="1" x14ac:dyDescent="0.2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</row>
    <row r="870" spans="1:16" s="101" customFormat="1" ht="18" customHeight="1" x14ac:dyDescent="0.2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</row>
    <row r="871" spans="1:16" s="101" customFormat="1" ht="18" customHeight="1" x14ac:dyDescent="0.2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</row>
    <row r="872" spans="1:16" s="101" customFormat="1" ht="18" customHeight="1" x14ac:dyDescent="0.2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</row>
    <row r="873" spans="1:16" s="101" customFormat="1" ht="18" customHeight="1" x14ac:dyDescent="0.2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</row>
    <row r="874" spans="1:16" s="101" customFormat="1" ht="18" customHeight="1" x14ac:dyDescent="0.2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</row>
    <row r="875" spans="1:16" s="101" customFormat="1" ht="18" customHeight="1" x14ac:dyDescent="0.2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</row>
    <row r="876" spans="1:16" s="101" customFormat="1" ht="18" customHeight="1" x14ac:dyDescent="0.2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</row>
    <row r="877" spans="1:16" s="101" customFormat="1" ht="18" customHeight="1" x14ac:dyDescent="0.2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</row>
    <row r="878" spans="1:16" s="101" customFormat="1" ht="18" customHeight="1" x14ac:dyDescent="0.2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</row>
    <row r="879" spans="1:16" s="101" customFormat="1" ht="18" customHeight="1" x14ac:dyDescent="0.2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</row>
    <row r="880" spans="1:16" s="101" customFormat="1" ht="18" customHeight="1" x14ac:dyDescent="0.2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</row>
    <row r="881" spans="1:16" s="101" customFormat="1" ht="18" customHeight="1" x14ac:dyDescent="0.2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</row>
    <row r="882" spans="1:16" s="101" customFormat="1" ht="18" customHeight="1" x14ac:dyDescent="0.2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</row>
    <row r="883" spans="1:16" s="101" customFormat="1" ht="18" customHeight="1" x14ac:dyDescent="0.2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</row>
    <row r="884" spans="1:16" s="101" customFormat="1" ht="18" customHeight="1" x14ac:dyDescent="0.2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</row>
    <row r="885" spans="1:16" s="101" customFormat="1" ht="18" customHeight="1" x14ac:dyDescent="0.2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</row>
    <row r="886" spans="1:16" s="101" customFormat="1" ht="18" customHeight="1" x14ac:dyDescent="0.2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</row>
    <row r="887" spans="1:16" s="101" customFormat="1" ht="18" customHeight="1" x14ac:dyDescent="0.2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</row>
    <row r="888" spans="1:16" s="101" customFormat="1" ht="18" customHeight="1" x14ac:dyDescent="0.2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</row>
    <row r="889" spans="1:16" s="101" customFormat="1" ht="18" customHeight="1" x14ac:dyDescent="0.2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</row>
    <row r="890" spans="1:16" s="101" customFormat="1" ht="18" customHeight="1" x14ac:dyDescent="0.2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</row>
    <row r="891" spans="1:16" s="101" customFormat="1" ht="18" customHeight="1" x14ac:dyDescent="0.2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</row>
    <row r="892" spans="1:16" s="101" customFormat="1" ht="18" customHeight="1" x14ac:dyDescent="0.2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</row>
    <row r="893" spans="1:16" s="101" customFormat="1" ht="18" customHeight="1" x14ac:dyDescent="0.2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</row>
    <row r="894" spans="1:16" s="101" customFormat="1" ht="18" customHeight="1" x14ac:dyDescent="0.2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</row>
    <row r="895" spans="1:16" s="101" customFormat="1" ht="18" customHeight="1" x14ac:dyDescent="0.2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</row>
    <row r="896" spans="1:16" s="101" customFormat="1" ht="18" customHeight="1" x14ac:dyDescent="0.2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</row>
    <row r="897" spans="1:16" s="101" customFormat="1" ht="18" customHeight="1" x14ac:dyDescent="0.2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</row>
    <row r="898" spans="1:16" s="101" customFormat="1" ht="18" customHeight="1" x14ac:dyDescent="0.2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</row>
    <row r="899" spans="1:16" s="101" customFormat="1" ht="18" customHeight="1" x14ac:dyDescent="0.2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</row>
    <row r="900" spans="1:16" s="101" customFormat="1" ht="18" customHeight="1" x14ac:dyDescent="0.2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</row>
    <row r="901" spans="1:16" s="101" customFormat="1" ht="18" customHeight="1" x14ac:dyDescent="0.2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</row>
    <row r="902" spans="1:16" s="101" customFormat="1" ht="18" customHeight="1" x14ac:dyDescent="0.2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</row>
    <row r="903" spans="1:16" s="101" customFormat="1" ht="18" customHeight="1" x14ac:dyDescent="0.2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</row>
    <row r="904" spans="1:16" s="101" customFormat="1" ht="18" customHeight="1" x14ac:dyDescent="0.2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</row>
    <row r="905" spans="1:16" s="101" customFormat="1" ht="18" customHeight="1" x14ac:dyDescent="0.2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</row>
    <row r="906" spans="1:16" s="101" customFormat="1" ht="18" customHeight="1" x14ac:dyDescent="0.2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</row>
    <row r="907" spans="1:16" s="101" customFormat="1" ht="18" customHeight="1" x14ac:dyDescent="0.2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</row>
    <row r="908" spans="1:16" s="101" customFormat="1" ht="18" customHeight="1" x14ac:dyDescent="0.2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</row>
    <row r="909" spans="1:16" s="101" customFormat="1" ht="18" customHeight="1" x14ac:dyDescent="0.2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</row>
    <row r="910" spans="1:16" s="101" customFormat="1" ht="18" customHeight="1" x14ac:dyDescent="0.2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</row>
    <row r="911" spans="1:16" s="101" customFormat="1" ht="18" customHeight="1" x14ac:dyDescent="0.2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</row>
    <row r="912" spans="1:16" s="101" customFormat="1" ht="18" customHeight="1" x14ac:dyDescent="0.2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</row>
    <row r="913" spans="1:16" s="101" customFormat="1" ht="18" customHeight="1" x14ac:dyDescent="0.2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</row>
    <row r="914" spans="1:16" s="101" customFormat="1" ht="18" customHeight="1" x14ac:dyDescent="0.2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</row>
    <row r="915" spans="1:16" s="101" customFormat="1" ht="18" customHeight="1" x14ac:dyDescent="0.2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</row>
    <row r="916" spans="1:16" s="101" customFormat="1" ht="18" customHeight="1" x14ac:dyDescent="0.2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</row>
    <row r="917" spans="1:16" s="101" customFormat="1" ht="18" customHeight="1" x14ac:dyDescent="0.2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</row>
    <row r="918" spans="1:16" s="101" customFormat="1" ht="18" customHeight="1" x14ac:dyDescent="0.2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</row>
    <row r="919" spans="1:16" s="101" customFormat="1" ht="18" customHeight="1" x14ac:dyDescent="0.2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</row>
    <row r="920" spans="1:16" s="101" customFormat="1" ht="18" customHeight="1" x14ac:dyDescent="0.2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</row>
    <row r="921" spans="1:16" s="101" customFormat="1" ht="18" customHeight="1" x14ac:dyDescent="0.2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</row>
    <row r="922" spans="1:16" s="101" customFormat="1" ht="18" customHeight="1" x14ac:dyDescent="0.2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</row>
    <row r="923" spans="1:16" s="101" customFormat="1" ht="18" customHeight="1" x14ac:dyDescent="0.2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</row>
    <row r="924" spans="1:16" s="101" customFormat="1" ht="18" customHeight="1" x14ac:dyDescent="0.2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</row>
    <row r="925" spans="1:16" s="101" customFormat="1" ht="18" customHeight="1" x14ac:dyDescent="0.2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</row>
    <row r="926" spans="1:16" s="101" customFormat="1" ht="18" customHeight="1" x14ac:dyDescent="0.2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</row>
    <row r="927" spans="1:16" s="101" customFormat="1" ht="18" customHeight="1" x14ac:dyDescent="0.2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</row>
    <row r="928" spans="1:16" s="101" customFormat="1" ht="18" customHeight="1" x14ac:dyDescent="0.2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</row>
    <row r="929" spans="1:16" s="101" customFormat="1" ht="18" customHeight="1" x14ac:dyDescent="0.2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</row>
    <row r="930" spans="1:16" s="101" customFormat="1" ht="18" customHeight="1" x14ac:dyDescent="0.2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</row>
    <row r="931" spans="1:16" s="101" customFormat="1" ht="18" customHeight="1" x14ac:dyDescent="0.2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</row>
    <row r="932" spans="1:16" s="101" customFormat="1" ht="18" customHeight="1" x14ac:dyDescent="0.2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</row>
    <row r="933" spans="1:16" s="101" customFormat="1" ht="18" customHeight="1" x14ac:dyDescent="0.2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</row>
    <row r="934" spans="1:16" s="101" customFormat="1" ht="18" customHeight="1" x14ac:dyDescent="0.2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</row>
    <row r="935" spans="1:16" s="101" customFormat="1" ht="18" customHeight="1" x14ac:dyDescent="0.2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</row>
    <row r="936" spans="1:16" s="101" customFormat="1" ht="18" customHeight="1" x14ac:dyDescent="0.2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</row>
    <row r="937" spans="1:16" s="101" customFormat="1" ht="18" customHeight="1" x14ac:dyDescent="0.2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</row>
    <row r="938" spans="1:16" s="101" customFormat="1" ht="18" customHeight="1" x14ac:dyDescent="0.2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</row>
    <row r="939" spans="1:16" s="101" customFormat="1" ht="18" customHeight="1" x14ac:dyDescent="0.2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</row>
    <row r="940" spans="1:16" s="101" customFormat="1" ht="18" customHeight="1" x14ac:dyDescent="0.2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</row>
    <row r="941" spans="1:16" s="101" customFormat="1" ht="18" customHeight="1" x14ac:dyDescent="0.2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</row>
    <row r="942" spans="1:16" s="101" customFormat="1" ht="18" customHeight="1" x14ac:dyDescent="0.2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</row>
    <row r="943" spans="1:16" s="101" customFormat="1" ht="18" customHeight="1" x14ac:dyDescent="0.2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</row>
    <row r="944" spans="1:16" s="101" customFormat="1" ht="18" customHeight="1" x14ac:dyDescent="0.2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</row>
    <row r="945" spans="1:16" s="101" customFormat="1" ht="18" customHeight="1" x14ac:dyDescent="0.2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</row>
    <row r="946" spans="1:16" s="101" customFormat="1" ht="18" customHeight="1" x14ac:dyDescent="0.2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</row>
    <row r="947" spans="1:16" s="101" customFormat="1" ht="18" customHeight="1" x14ac:dyDescent="0.2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</row>
    <row r="948" spans="1:16" s="101" customFormat="1" ht="18" customHeight="1" x14ac:dyDescent="0.2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</row>
    <row r="949" spans="1:16" s="101" customFormat="1" ht="18" customHeight="1" x14ac:dyDescent="0.2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</row>
    <row r="950" spans="1:16" s="101" customFormat="1" ht="18" customHeight="1" x14ac:dyDescent="0.2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</row>
    <row r="951" spans="1:16" s="101" customFormat="1" ht="18" customHeight="1" x14ac:dyDescent="0.2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</row>
    <row r="952" spans="1:16" s="101" customFormat="1" ht="18" customHeight="1" x14ac:dyDescent="0.2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</row>
    <row r="953" spans="1:16" s="101" customFormat="1" ht="18" customHeight="1" x14ac:dyDescent="0.2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</row>
    <row r="954" spans="1:16" s="101" customFormat="1" ht="18" customHeight="1" x14ac:dyDescent="0.2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</row>
    <row r="955" spans="1:16" s="101" customFormat="1" ht="18" customHeight="1" x14ac:dyDescent="0.2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</row>
    <row r="956" spans="1:16" s="101" customFormat="1" ht="18" customHeight="1" x14ac:dyDescent="0.2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</row>
    <row r="957" spans="1:16" s="101" customFormat="1" ht="18" customHeight="1" x14ac:dyDescent="0.2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</row>
    <row r="958" spans="1:16" s="101" customFormat="1" ht="18" customHeight="1" x14ac:dyDescent="0.2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</row>
    <row r="959" spans="1:16" s="101" customFormat="1" ht="18" customHeight="1" x14ac:dyDescent="0.2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</row>
    <row r="960" spans="1:16" s="101" customFormat="1" ht="18" customHeight="1" x14ac:dyDescent="0.2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</row>
    <row r="961" spans="1:16" s="101" customFormat="1" ht="18" customHeight="1" x14ac:dyDescent="0.2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</row>
    <row r="962" spans="1:16" s="101" customFormat="1" ht="18" customHeight="1" x14ac:dyDescent="0.2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</row>
    <row r="963" spans="1:16" s="101" customFormat="1" ht="18" customHeight="1" x14ac:dyDescent="0.2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</row>
    <row r="964" spans="1:16" s="101" customFormat="1" ht="18" customHeight="1" x14ac:dyDescent="0.2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</row>
    <row r="965" spans="1:16" s="101" customFormat="1" ht="18" customHeight="1" x14ac:dyDescent="0.2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</row>
    <row r="966" spans="1:16" s="101" customFormat="1" ht="18" customHeight="1" x14ac:dyDescent="0.2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</row>
    <row r="967" spans="1:16" s="101" customFormat="1" ht="18" customHeight="1" x14ac:dyDescent="0.2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</row>
    <row r="968" spans="1:16" s="101" customFormat="1" ht="18" customHeight="1" x14ac:dyDescent="0.2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</row>
    <row r="969" spans="1:16" s="101" customFormat="1" ht="18" customHeight="1" x14ac:dyDescent="0.2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</row>
    <row r="970" spans="1:16" s="101" customFormat="1" ht="18" customHeight="1" x14ac:dyDescent="0.2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</row>
    <row r="971" spans="1:16" s="101" customFormat="1" ht="18" customHeight="1" x14ac:dyDescent="0.2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</row>
    <row r="972" spans="1:16" s="101" customFormat="1" ht="18" customHeight="1" x14ac:dyDescent="0.2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</row>
    <row r="973" spans="1:16" s="101" customFormat="1" ht="18" customHeight="1" x14ac:dyDescent="0.2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</row>
    <row r="974" spans="1:16" s="101" customFormat="1" ht="18" customHeight="1" x14ac:dyDescent="0.2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</row>
    <row r="975" spans="1:16" s="101" customFormat="1" ht="18" customHeight="1" x14ac:dyDescent="0.2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</row>
    <row r="976" spans="1:16" s="101" customFormat="1" ht="18" customHeight="1" x14ac:dyDescent="0.2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</row>
    <row r="977" spans="1:16" s="101" customFormat="1" ht="18" customHeight="1" x14ac:dyDescent="0.2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</row>
    <row r="978" spans="1:16" s="101" customFormat="1" ht="18" customHeight="1" x14ac:dyDescent="0.2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</row>
    <row r="979" spans="1:16" s="101" customFormat="1" ht="18" customHeight="1" x14ac:dyDescent="0.2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</row>
    <row r="980" spans="1:16" s="101" customFormat="1" ht="18" customHeight="1" x14ac:dyDescent="0.2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</row>
    <row r="981" spans="1:16" s="101" customFormat="1" ht="18" customHeight="1" x14ac:dyDescent="0.2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</row>
    <row r="982" spans="1:16" s="101" customFormat="1" ht="18" customHeight="1" x14ac:dyDescent="0.2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</row>
    <row r="983" spans="1:16" s="101" customFormat="1" ht="18" customHeight="1" x14ac:dyDescent="0.2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</row>
    <row r="984" spans="1:16" s="101" customFormat="1" ht="18" customHeight="1" x14ac:dyDescent="0.2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</row>
    <row r="985" spans="1:16" s="101" customFormat="1" ht="18" customHeight="1" x14ac:dyDescent="0.2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</row>
    <row r="986" spans="1:16" s="101" customFormat="1" ht="18" customHeight="1" x14ac:dyDescent="0.2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</row>
    <row r="987" spans="1:16" s="101" customFormat="1" ht="18" customHeight="1" x14ac:dyDescent="0.2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</row>
    <row r="988" spans="1:16" s="101" customFormat="1" ht="18" customHeight="1" x14ac:dyDescent="0.2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</row>
    <row r="989" spans="1:16" s="101" customFormat="1" ht="18" customHeight="1" x14ac:dyDescent="0.2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</row>
    <row r="990" spans="1:16" s="101" customFormat="1" ht="18" customHeight="1" x14ac:dyDescent="0.2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</row>
    <row r="991" spans="1:16" s="101" customFormat="1" ht="18" customHeight="1" x14ac:dyDescent="0.2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</row>
    <row r="992" spans="1:16" s="101" customFormat="1" ht="18" customHeight="1" x14ac:dyDescent="0.2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</row>
    <row r="993" spans="1:16" s="101" customFormat="1" ht="18" customHeight="1" x14ac:dyDescent="0.2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</row>
    <row r="994" spans="1:16" s="101" customFormat="1" ht="18" customHeight="1" x14ac:dyDescent="0.2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</row>
    <row r="995" spans="1:16" s="101" customFormat="1" ht="18" customHeight="1" x14ac:dyDescent="0.2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</row>
    <row r="996" spans="1:16" s="101" customFormat="1" ht="18" customHeight="1" x14ac:dyDescent="0.2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</row>
    <row r="997" spans="1:16" s="101" customFormat="1" ht="18" customHeight="1" x14ac:dyDescent="0.2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</row>
    <row r="998" spans="1:16" s="101" customFormat="1" ht="18" customHeight="1" x14ac:dyDescent="0.2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</row>
    <row r="999" spans="1:16" s="101" customFormat="1" ht="18" customHeight="1" x14ac:dyDescent="0.2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</row>
    <row r="1000" spans="1:16" s="101" customFormat="1" ht="18" customHeight="1" x14ac:dyDescent="0.2">
      <c r="A1000" s="99"/>
      <c r="B1000" s="9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</row>
    <row r="1001" spans="1:16" s="54" customFormat="1" ht="18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</row>
    <row r="1002" spans="1:16" s="54" customFormat="1" ht="18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</row>
    <row r="1003" spans="1:16" s="54" customFormat="1" ht="18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</row>
    <row r="1004" spans="1:16" s="54" customFormat="1" ht="18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</row>
    <row r="1005" spans="1:16" s="54" customFormat="1" ht="18" customHeigh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</row>
    <row r="1006" spans="1:16" s="54" customFormat="1" ht="18" customHeigh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</row>
    <row r="1007" spans="1:16" s="54" customFormat="1" ht="18" customHeight="1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</row>
    <row r="1008" spans="1:16" s="54" customFormat="1" ht="18" customHeight="1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</row>
    <row r="1009" spans="1:16" s="54" customFormat="1" ht="18" customHeight="1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</row>
    <row r="1010" spans="1:16" s="54" customFormat="1" ht="18" customHeight="1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</row>
    <row r="1011" spans="1:16" s="54" customFormat="1" ht="18" customHeight="1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</row>
    <row r="1012" spans="1:16" s="54" customFormat="1" ht="18" customHeight="1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</row>
    <row r="1013" spans="1:16" s="54" customFormat="1" ht="18" customHeight="1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</row>
    <row r="1014" spans="1:16" s="54" customFormat="1" ht="18" customHeight="1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</row>
    <row r="1015" spans="1:16" s="54" customFormat="1" ht="18" customHeight="1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</row>
    <row r="1016" spans="1:16" s="54" customFormat="1" ht="18" customHeight="1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</row>
    <row r="1017" spans="1:16" s="54" customFormat="1" ht="18" customHeight="1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</row>
    <row r="1018" spans="1:16" s="54" customFormat="1" ht="18" customHeight="1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</row>
    <row r="1019" spans="1:16" s="54" customFormat="1" ht="18" customHeight="1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</row>
    <row r="1020" spans="1:16" s="54" customFormat="1" ht="18" customHeight="1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</row>
    <row r="1021" spans="1:16" s="54" customFormat="1" ht="18" customHeight="1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</row>
    <row r="1022" spans="1:16" s="54" customFormat="1" ht="18" customHeight="1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</row>
    <row r="1023" spans="1:16" s="54" customFormat="1" ht="18" customHeight="1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</row>
    <row r="1024" spans="1:16" s="54" customFormat="1" ht="18" customHeight="1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</row>
    <row r="1025" spans="1:16" s="54" customFormat="1" ht="18" customHeight="1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</row>
    <row r="1026" spans="1:16" s="54" customFormat="1" ht="18" customHeight="1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</row>
    <row r="1027" spans="1:16" s="54" customFormat="1" ht="18" customHeight="1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</row>
    <row r="1028" spans="1:16" s="54" customFormat="1" ht="18" customHeight="1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</row>
    <row r="1029" spans="1:16" s="54" customFormat="1" ht="18" customHeight="1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</row>
    <row r="1030" spans="1:16" s="54" customFormat="1" ht="18" customHeight="1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</row>
    <row r="1031" spans="1:16" s="54" customFormat="1" ht="18" customHeight="1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</row>
    <row r="1032" spans="1:16" s="54" customFormat="1" ht="18" customHeight="1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</row>
    <row r="1033" spans="1:16" s="54" customFormat="1" ht="18" customHeight="1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</row>
    <row r="1034" spans="1:16" s="54" customFormat="1" ht="18" customHeight="1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</row>
    <row r="1035" spans="1:16" s="54" customFormat="1" ht="18" customHeight="1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</row>
    <row r="1036" spans="1:16" s="54" customFormat="1" ht="18" customHeight="1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</row>
    <row r="858116" spans="22:22" ht="18" customHeight="1" x14ac:dyDescent="0.2">
      <c r="V858116" s="11" t="e">
        <f>ROUND(SUM(#REF!),2)</f>
        <v>#REF!</v>
      </c>
    </row>
  </sheetData>
  <sheetProtection algorithmName="SHA-512" hashValue="s4LewV60q0J9UyhAkvyTXc6MkDSLRS7i57bivqPT32jpOHjhRYZ+PL6I+ZS505HukawSy1hY3usgAq68gwhMkg==" saltValue="Dk6sZYSKxCzqjaDemib17g==" spinCount="100000" sheet="1" objects="1" scenarios="1"/>
  <mergeCells count="34">
    <mergeCell ref="F37:G37"/>
    <mergeCell ref="C36:G36"/>
    <mergeCell ref="C35:G35"/>
    <mergeCell ref="E28:H28"/>
    <mergeCell ref="C28:D28"/>
    <mergeCell ref="B32:P32"/>
    <mergeCell ref="B33:P33"/>
    <mergeCell ref="B34:H34"/>
    <mergeCell ref="E18:G18"/>
    <mergeCell ref="B18:D18"/>
    <mergeCell ref="C22:P22"/>
    <mergeCell ref="C27:D27"/>
    <mergeCell ref="J18:K18"/>
    <mergeCell ref="E27:H27"/>
    <mergeCell ref="B20:P20"/>
    <mergeCell ref="B1:P2"/>
    <mergeCell ref="B4:P4"/>
    <mergeCell ref="B6:D6"/>
    <mergeCell ref="E6:I6"/>
    <mergeCell ref="K6:L6"/>
    <mergeCell ref="M6:P6"/>
    <mergeCell ref="M10:P10"/>
    <mergeCell ref="B10:D10"/>
    <mergeCell ref="E10:I10"/>
    <mergeCell ref="K8:L8"/>
    <mergeCell ref="M8:P8"/>
    <mergeCell ref="B8:D8"/>
    <mergeCell ref="E8:I8"/>
    <mergeCell ref="K10:L10"/>
    <mergeCell ref="B12:D12"/>
    <mergeCell ref="E12:I12"/>
    <mergeCell ref="B14:D14"/>
    <mergeCell ref="E14:I14"/>
    <mergeCell ref="B16:P16"/>
  </mergeCells>
  <conditionalFormatting sqref="J18:K18">
    <cfRule type="expression" dxfId="82" priority="1002">
      <formula>$J$18=0</formula>
    </cfRule>
  </conditionalFormatting>
  <conditionalFormatting sqref="N18">
    <cfRule type="expression" dxfId="81" priority="866">
      <formula>$N$18=0</formula>
    </cfRule>
  </conditionalFormatting>
  <conditionalFormatting sqref="E28 J28:O28">
    <cfRule type="expression" dxfId="80" priority="5">
      <formula>ISERROR(E28)</formula>
    </cfRule>
  </conditionalFormatting>
  <conditionalFormatting sqref="J28">
    <cfRule type="expression" dxfId="79" priority="4">
      <formula>ISERROR(J28)</formula>
    </cfRule>
  </conditionalFormatting>
  <conditionalFormatting sqref="K28">
    <cfRule type="expression" dxfId="78" priority="3">
      <formula>ISERROR(K28)</formula>
    </cfRule>
  </conditionalFormatting>
  <conditionalFormatting sqref="I28">
    <cfRule type="expression" dxfId="77" priority="2">
      <formula>ISERROR(I28)</formula>
    </cfRule>
  </conditionalFormatting>
  <conditionalFormatting sqref="I28">
    <cfRule type="expression" dxfId="76" priority="1">
      <formula>ISERROR(I28)</formula>
    </cfRule>
  </conditionalFormatting>
  <dataValidations count="3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200-000000000000}">
      <formula1>WORKDAY(TODAY(),10)</formula1>
    </dataValidation>
    <dataValidation type="list" allowBlank="1" showInputMessage="1" showErrorMessage="1" sqref="E18:G18" xr:uid="{00000000-0002-0000-0200-000001000000}">
      <formula1>Segmento</formula1>
    </dataValidation>
    <dataValidation allowBlank="1" showInputMessage="1" showErrorMessage="1" sqref="L28:O28 L36:M36" xr:uid="{D0964842-DFD0-2A46-A115-A1973C8EA57B}"/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6" r:id="rId4" name="Button 4">
              <controlPr defaultSize="0" print="0" autoFill="0" autoPict="0" macro="[0]!resumenCSV">
                <anchor moveWithCells="1" sizeWithCells="1">
                  <from>
                    <xdr:col>14</xdr:col>
                    <xdr:colOff>238125</xdr:colOff>
                    <xdr:row>16</xdr:row>
                    <xdr:rowOff>47625</xdr:rowOff>
                  </from>
                  <to>
                    <xdr:col>15</xdr:col>
                    <xdr:colOff>1476375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46" id="{DC5AE23C-FEFE-440D-A823-FDA1CC45E6E6}">
            <xm:f>SolCotizacion!$B$22=0</xm:f>
            <x14:dxf>
              <font>
                <color rgb="FFF2F2F2"/>
              </font>
            </x14:dxf>
          </x14:cfRule>
          <xm:sqref>B22:C22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3000000}">
          <x14:formula1>
            <xm:f>Listas!$F$2:$F$3</xm:f>
          </x14:formula1>
          <xm:sqref>D25</xm:sqref>
        </x14:dataValidation>
        <x14:dataValidation type="list" allowBlank="1" showInputMessage="1" showErrorMessage="1" xr:uid="{F890A4A2-7E71-0744-A4DC-16BD733A16CC}">
          <x14:formula1>
            <xm:f>Listas!$D$2:$D$761</xm:f>
          </x14:formula1>
          <xm:sqref>C28:D28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tabColor rgb="FF92D050"/>
  </sheetPr>
  <dimension ref="A1:Z1036"/>
  <sheetViews>
    <sheetView showGridLines="0" topLeftCell="P16" zoomScale="70" zoomScaleNormal="70" workbookViewId="0">
      <selection activeCell="X29" sqref="X29"/>
    </sheetView>
  </sheetViews>
  <sheetFormatPr baseColWidth="10" defaultColWidth="11.625" defaultRowHeight="18" customHeight="1" x14ac:dyDescent="0.2"/>
  <cols>
    <col min="1" max="1" width="3.625" style="1" customWidth="1"/>
    <col min="2" max="2" width="16.125" style="1" customWidth="1"/>
    <col min="3" max="3" width="16.625" style="1" customWidth="1"/>
    <col min="4" max="4" width="14" style="1" customWidth="1"/>
    <col min="5" max="8" width="23.5" style="1" customWidth="1"/>
    <col min="9" max="9" width="15.625" style="1" customWidth="1"/>
    <col min="10" max="10" width="29.625" style="1" customWidth="1"/>
    <col min="11" max="11" width="13.875" style="1" customWidth="1"/>
    <col min="12" max="15" width="30.875" style="1" customWidth="1"/>
    <col min="16" max="16" width="19.625" style="1" customWidth="1"/>
    <col min="17" max="23" width="20.875" style="1" customWidth="1"/>
    <col min="24" max="24" width="20.875" style="11" customWidth="1"/>
    <col min="25" max="25" width="20.625" style="11" hidden="1" customWidth="1"/>
    <col min="26" max="26" width="11.625" style="1" hidden="1" customWidth="1"/>
    <col min="27" max="16384" width="11.625" style="1"/>
  </cols>
  <sheetData>
    <row r="1" spans="2:16" ht="18" customHeight="1" x14ac:dyDescent="0.2">
      <c r="B1" s="151" t="s">
        <v>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</row>
    <row r="2" spans="2:16" ht="18" customHeight="1" x14ac:dyDescent="0.2"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</row>
    <row r="3" spans="2:16" ht="18" customHeight="1" x14ac:dyDescent="0.2">
      <c r="B3" s="1" t="str">
        <f>SolCotizacion!B3</f>
        <v>Versión: 23</v>
      </c>
      <c r="C3" s="13">
        <f>SolCotizacion!C3</f>
        <v>44671</v>
      </c>
    </row>
    <row r="4" spans="2:16" ht="18" customHeight="1" x14ac:dyDescent="0.2">
      <c r="B4" s="174" t="s">
        <v>2</v>
      </c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6"/>
    </row>
    <row r="5" spans="2:16" ht="6" customHeight="1" x14ac:dyDescent="0.2"/>
    <row r="6" spans="2:16" ht="15" customHeight="1" x14ac:dyDescent="0.25">
      <c r="B6" s="179" t="s">
        <v>3</v>
      </c>
      <c r="C6" s="179"/>
      <c r="D6" s="179"/>
      <c r="E6" s="180" t="s">
        <v>4</v>
      </c>
      <c r="F6" s="181"/>
      <c r="G6" s="181"/>
      <c r="H6" s="181"/>
      <c r="I6" s="182"/>
      <c r="K6" s="185" t="s">
        <v>5</v>
      </c>
      <c r="L6" s="185"/>
      <c r="M6" s="180">
        <v>899999061</v>
      </c>
      <c r="N6" s="181"/>
      <c r="O6" s="181"/>
      <c r="P6" s="182"/>
    </row>
    <row r="7" spans="2:16" ht="6" customHeight="1" x14ac:dyDescent="0.25">
      <c r="B7" s="96"/>
      <c r="C7" s="96"/>
      <c r="D7" s="96"/>
      <c r="K7" s="5"/>
      <c r="L7" s="6"/>
    </row>
    <row r="8" spans="2:16" ht="18" customHeight="1" x14ac:dyDescent="0.25">
      <c r="B8" s="179" t="s">
        <v>6</v>
      </c>
      <c r="C8" s="179"/>
      <c r="D8" s="179"/>
      <c r="E8" s="180" t="s">
        <v>7</v>
      </c>
      <c r="F8" s="181"/>
      <c r="G8" s="181"/>
      <c r="H8" s="181"/>
      <c r="I8" s="182"/>
      <c r="K8" s="185" t="s">
        <v>8</v>
      </c>
      <c r="L8" s="185"/>
      <c r="M8" s="180" t="s">
        <v>9</v>
      </c>
      <c r="N8" s="181"/>
      <c r="O8" s="181"/>
      <c r="P8" s="182"/>
    </row>
    <row r="9" spans="2:16" ht="6" customHeight="1" x14ac:dyDescent="0.25">
      <c r="B9" s="96"/>
      <c r="C9" s="96"/>
      <c r="D9" s="96"/>
      <c r="K9" s="5"/>
      <c r="L9" s="6"/>
    </row>
    <row r="10" spans="2:16" ht="18" customHeight="1" x14ac:dyDescent="0.25">
      <c r="B10" s="179" t="s">
        <v>10</v>
      </c>
      <c r="C10" s="179"/>
      <c r="D10" s="179"/>
      <c r="E10" s="180" t="s">
        <v>11</v>
      </c>
      <c r="F10" s="181"/>
      <c r="G10" s="181"/>
      <c r="H10" s="181"/>
      <c r="I10" s="182"/>
      <c r="K10" s="185" t="s">
        <v>12</v>
      </c>
      <c r="L10" s="185"/>
      <c r="M10" s="180">
        <v>2670114</v>
      </c>
      <c r="N10" s="181"/>
      <c r="O10" s="181"/>
      <c r="P10" s="182"/>
    </row>
    <row r="11" spans="2:16" ht="6" customHeight="1" x14ac:dyDescent="0.2"/>
    <row r="12" spans="2:16" ht="18" customHeight="1" x14ac:dyDescent="0.2">
      <c r="B12" s="179" t="s">
        <v>13</v>
      </c>
      <c r="C12" s="179"/>
      <c r="D12" s="179"/>
      <c r="E12" s="180" t="s">
        <v>14</v>
      </c>
      <c r="F12" s="181"/>
      <c r="G12" s="181"/>
      <c r="H12" s="181"/>
      <c r="I12" s="182"/>
    </row>
    <row r="13" spans="2:16" ht="4.5" customHeight="1" x14ac:dyDescent="0.2"/>
    <row r="14" spans="2:16" ht="4.5" customHeight="1" x14ac:dyDescent="0.2">
      <c r="B14" s="183"/>
      <c r="C14" s="183"/>
      <c r="D14" s="183"/>
      <c r="E14" s="184"/>
      <c r="F14" s="184"/>
      <c r="G14" s="184"/>
      <c r="H14" s="184"/>
      <c r="I14" s="184"/>
      <c r="L14" s="7"/>
      <c r="M14" s="7"/>
    </row>
    <row r="15" spans="2:16" ht="4.5" customHeight="1" x14ac:dyDescent="0.2"/>
    <row r="16" spans="2:16" ht="30.75" customHeight="1" x14ac:dyDescent="0.2">
      <c r="B16" s="174" t="s">
        <v>15</v>
      </c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6"/>
    </row>
    <row r="17" spans="1:26" ht="6" customHeight="1" x14ac:dyDescent="0.2"/>
    <row r="18" spans="1:26" ht="37.5" customHeight="1" x14ac:dyDescent="0.2">
      <c r="B18" s="162" t="s">
        <v>16</v>
      </c>
      <c r="C18" s="162"/>
      <c r="D18" s="162"/>
      <c r="E18" s="177" t="s">
        <v>17</v>
      </c>
      <c r="F18" s="177"/>
      <c r="G18" s="177"/>
      <c r="I18" s="25" t="s">
        <v>18</v>
      </c>
      <c r="J18" s="177">
        <f>SolCotizacion!J18</f>
        <v>4127.47</v>
      </c>
      <c r="K18" s="177"/>
      <c r="M18" s="25" t="s">
        <v>66</v>
      </c>
      <c r="N18" s="26">
        <f>SolCotizacion!N18</f>
        <v>44750</v>
      </c>
    </row>
    <row r="19" spans="1:26" ht="6" customHeight="1" x14ac:dyDescent="0.2"/>
    <row r="20" spans="1:26" ht="29.25" customHeight="1" x14ac:dyDescent="0.2">
      <c r="B20" s="171" t="s">
        <v>21</v>
      </c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3"/>
    </row>
    <row r="21" spans="1:26" ht="9" customHeight="1" x14ac:dyDescent="0.2">
      <c r="A21" s="11"/>
    </row>
    <row r="22" spans="1:26" ht="33.75" customHeight="1" x14ac:dyDescent="0.2">
      <c r="A22" s="11" t="s">
        <v>22</v>
      </c>
      <c r="B22" s="93" t="str">
        <f>SolCotizacion!B22</f>
        <v>OPEN VALUE - CSP GOBIERNO</v>
      </c>
      <c r="C22" s="167"/>
      <c r="D22" s="167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8"/>
    </row>
    <row r="23" spans="1:26" ht="5.25" customHeight="1" x14ac:dyDescent="0.2">
      <c r="A23" s="11"/>
    </row>
    <row r="24" spans="1:26" ht="23.25" customHeight="1" x14ac:dyDescent="0.25">
      <c r="A24" s="11"/>
      <c r="B24" s="15" t="s">
        <v>23</v>
      </c>
      <c r="F24" s="8"/>
    </row>
    <row r="25" spans="1:26" ht="25.5" customHeight="1" x14ac:dyDescent="0.2">
      <c r="A25" s="11"/>
      <c r="B25" s="14">
        <v>1</v>
      </c>
      <c r="L25" s="171" t="s">
        <v>79</v>
      </c>
      <c r="M25" s="173"/>
      <c r="N25" s="178" t="s">
        <v>3190</v>
      </c>
      <c r="O25" s="178"/>
      <c r="P25" s="178"/>
    </row>
    <row r="26" spans="1:26" ht="9" customHeight="1" x14ac:dyDescent="0.2">
      <c r="A26" s="11"/>
    </row>
    <row r="27" spans="1:26" ht="33.75" customHeight="1" x14ac:dyDescent="0.2">
      <c r="A27" s="11"/>
      <c r="B27" s="92" t="s">
        <v>24</v>
      </c>
      <c r="C27" s="171" t="s">
        <v>25</v>
      </c>
      <c r="D27" s="173"/>
      <c r="E27" s="171" t="s">
        <v>26</v>
      </c>
      <c r="F27" s="172"/>
      <c r="G27" s="172"/>
      <c r="H27" s="172"/>
      <c r="I27" s="92" t="s">
        <v>27</v>
      </c>
      <c r="J27" s="92" t="s">
        <v>28</v>
      </c>
      <c r="K27" s="92" t="s">
        <v>29</v>
      </c>
      <c r="L27" s="92" t="s">
        <v>30</v>
      </c>
      <c r="M27" s="92" t="s">
        <v>31</v>
      </c>
      <c r="N27" s="92" t="s">
        <v>32</v>
      </c>
      <c r="O27" s="92" t="s">
        <v>33</v>
      </c>
      <c r="P27" s="92" t="s">
        <v>34</v>
      </c>
      <c r="Q27" s="19" t="s">
        <v>67</v>
      </c>
      <c r="R27" s="19" t="s">
        <v>68</v>
      </c>
      <c r="S27" s="19" t="s">
        <v>80</v>
      </c>
      <c r="T27" s="19" t="s">
        <v>81</v>
      </c>
      <c r="U27" s="19" t="s">
        <v>69</v>
      </c>
      <c r="V27" s="19" t="s">
        <v>70</v>
      </c>
      <c r="W27" s="19" t="s">
        <v>82</v>
      </c>
      <c r="X27" s="19" t="s">
        <v>71</v>
      </c>
    </row>
    <row r="28" spans="1:26" s="54" customFormat="1" ht="33.75" customHeight="1" x14ac:dyDescent="0.2">
      <c r="A28" s="11" t="s">
        <v>72</v>
      </c>
      <c r="B28" s="97">
        <v>1</v>
      </c>
      <c r="C28" s="163" t="s">
        <v>35</v>
      </c>
      <c r="D28" s="165"/>
      <c r="E28" s="163" t="s">
        <v>73</v>
      </c>
      <c r="F28" s="164"/>
      <c r="G28" s="164"/>
      <c r="H28" s="165"/>
      <c r="I28" s="98" t="s">
        <v>74</v>
      </c>
      <c r="J28" s="98" t="s">
        <v>28</v>
      </c>
      <c r="K28" s="98" t="s">
        <v>75</v>
      </c>
      <c r="L28" s="98" t="s">
        <v>75</v>
      </c>
      <c r="M28" s="98" t="s">
        <v>75</v>
      </c>
      <c r="N28" s="98" t="s">
        <v>35</v>
      </c>
      <c r="O28" s="98" t="s">
        <v>76</v>
      </c>
      <c r="P28" s="98">
        <v>1740</v>
      </c>
      <c r="Q28" s="10">
        <f>IFERROR(VLOOKUP($N$25&amp;$Y28&amp;$C28,temp!$A:$Y,19,0)*$J$18,VLOOKUP("Catalogo principal"&amp;$Y28&amp;$C28,temp!$A:$Y,19,0)*$J$18)</f>
        <v>94931.810000000012</v>
      </c>
      <c r="R28" s="10">
        <f>ROUND(Q28/(1-(VLOOKUP("Total porcentaje:",$F:$H,3))),2)</f>
        <v>94931.81</v>
      </c>
      <c r="S28" s="12">
        <v>0.1</v>
      </c>
      <c r="T28" s="10">
        <f>ROUND(R28*(1-S28),2)</f>
        <v>85438.63</v>
      </c>
      <c r="U28" s="10">
        <f>ROUND(P28*T28,2)</f>
        <v>148663216.19999999</v>
      </c>
      <c r="V28" s="12" t="s">
        <v>40</v>
      </c>
      <c r="W28" s="10">
        <f>IF(V28="Si",U28*19%,0)</f>
        <v>0</v>
      </c>
      <c r="X28" s="10">
        <f>U28+W28</f>
        <v>148663216.19999999</v>
      </c>
      <c r="Y28" s="54" t="str">
        <f>IFERROR(VLOOKUP($C28&amp;$E$18,Consolidado!$B:$U,5,0),VLOOKUP($C28&amp;"Canal",Consolidado!$B:$U,5,0))</f>
        <v>OPEN VALUE - CSP GOBIERNO</v>
      </c>
      <c r="Z28" s="54" t="str">
        <f>VLOOKUP($C28,Consolidado!$E:$G,3,0)</f>
        <v>Catalogo principal</v>
      </c>
    </row>
    <row r="29" spans="1:26" s="54" customFormat="1" ht="18" customHeight="1" x14ac:dyDescent="0.2">
      <c r="A29" s="11"/>
      <c r="B29" s="1" t="s">
        <v>36</v>
      </c>
      <c r="C29" s="16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/>
      <c r="U29"/>
      <c r="V29"/>
      <c r="W29" s="19" t="s">
        <v>77</v>
      </c>
      <c r="X29" s="9">
        <f>ROUND(SUM($X$28:$X$28),2)</f>
        <v>148663216.19999999</v>
      </c>
    </row>
    <row r="30" spans="1:26" s="54" customFormat="1" ht="18" customHeight="1" x14ac:dyDescent="0.2">
      <c r="A30" s="1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26" s="54" customFormat="1" ht="18" customHeight="1" x14ac:dyDescent="0.2">
      <c r="A31" s="1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26" s="54" customFormat="1" ht="18" customHeight="1" x14ac:dyDescent="0.2">
      <c r="A32" s="1"/>
      <c r="B32" s="166" t="s">
        <v>37</v>
      </c>
      <c r="C32" s="167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8"/>
    </row>
    <row r="33" spans="1:16" s="54" customFormat="1" ht="60" customHeight="1" x14ac:dyDescent="0.2">
      <c r="A33" s="11"/>
      <c r="B33" s="169" t="s">
        <v>78</v>
      </c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</row>
    <row r="34" spans="1:16" s="54" customFormat="1" ht="18" customHeight="1" x14ac:dyDescent="0.2">
      <c r="A34" s="1"/>
      <c r="B34" s="170" t="s">
        <v>39</v>
      </c>
      <c r="C34" s="170"/>
      <c r="D34" s="170"/>
      <c r="E34" s="170"/>
      <c r="F34" s="170"/>
      <c r="G34" s="170"/>
      <c r="H34" s="170"/>
      <c r="I34" s="1"/>
      <c r="J34" s="1"/>
      <c r="K34" s="1"/>
      <c r="L34" s="1"/>
      <c r="M34" s="1"/>
      <c r="N34" s="1"/>
      <c r="O34" s="1"/>
      <c r="P34" s="1"/>
    </row>
    <row r="35" spans="1:16" s="54" customFormat="1" ht="18" customHeight="1" x14ac:dyDescent="0.2">
      <c r="A35" s="1"/>
      <c r="B35" s="92" t="s">
        <v>40</v>
      </c>
      <c r="C35" s="162" t="s">
        <v>41</v>
      </c>
      <c r="D35" s="162"/>
      <c r="E35" s="162"/>
      <c r="F35" s="162"/>
      <c r="G35" s="162"/>
      <c r="H35" s="92" t="s">
        <v>42</v>
      </c>
      <c r="I35" s="1"/>
      <c r="J35" s="1"/>
      <c r="K35" s="1"/>
      <c r="L35" s="1"/>
      <c r="M35" s="1"/>
      <c r="N35" s="1"/>
      <c r="O35" s="1"/>
      <c r="P35" s="1"/>
    </row>
    <row r="36" spans="1:16" s="101" customFormat="1" ht="18" customHeight="1" x14ac:dyDescent="0.2">
      <c r="A36" s="99"/>
      <c r="B36" s="100">
        <v>1</v>
      </c>
      <c r="C36" s="160" t="s">
        <v>43</v>
      </c>
      <c r="D36" s="160"/>
      <c r="E36" s="160"/>
      <c r="F36" s="161"/>
      <c r="G36" s="161"/>
      <c r="H36" s="40" t="s">
        <v>43</v>
      </c>
      <c r="I36" s="99" t="s">
        <v>43</v>
      </c>
      <c r="J36" s="99" t="s">
        <v>43</v>
      </c>
      <c r="K36" s="99" t="s">
        <v>43</v>
      </c>
      <c r="L36" s="99" t="s">
        <v>43</v>
      </c>
      <c r="M36" s="99" t="s">
        <v>43</v>
      </c>
      <c r="N36" s="99" t="s">
        <v>43</v>
      </c>
      <c r="O36" s="99" t="s">
        <v>43</v>
      </c>
      <c r="P36" s="99" t="s">
        <v>43</v>
      </c>
    </row>
    <row r="37" spans="1:16" s="101" customFormat="1" ht="18" customHeight="1" x14ac:dyDescent="0.25">
      <c r="A37" s="99"/>
      <c r="B37" s="99"/>
      <c r="C37" s="99"/>
      <c r="D37" s="99"/>
      <c r="E37" s="99"/>
      <c r="F37" s="159" t="s">
        <v>44</v>
      </c>
      <c r="G37" s="159"/>
      <c r="H37" s="41">
        <f>SUM(H36:H36)</f>
        <v>0</v>
      </c>
      <c r="I37" s="99"/>
      <c r="J37" s="99"/>
      <c r="K37" s="99"/>
      <c r="L37" s="99"/>
      <c r="M37" s="99"/>
      <c r="N37" s="99"/>
      <c r="O37" s="99"/>
      <c r="P37" s="99"/>
    </row>
    <row r="38" spans="1:16" s="101" customFormat="1" ht="18" customHeight="1" x14ac:dyDescent="0.2">
      <c r="A38" s="99"/>
      <c r="B38" s="99"/>
      <c r="C38" s="99"/>
      <c r="D38" s="102" t="s">
        <v>45</v>
      </c>
      <c r="E38" s="99"/>
      <c r="F38" s="99"/>
      <c r="G38" s="99"/>
      <c r="H38" s="103"/>
      <c r="I38" s="99"/>
      <c r="J38" s="99"/>
      <c r="K38" s="99"/>
      <c r="L38" s="99"/>
      <c r="M38" s="99"/>
      <c r="N38" s="99"/>
      <c r="O38" s="99"/>
      <c r="P38" s="99"/>
    </row>
    <row r="39" spans="1:16" s="101" customFormat="1" ht="18" customHeight="1" x14ac:dyDescent="0.2">
      <c r="A39" s="99"/>
      <c r="B39" s="99"/>
      <c r="C39" s="99"/>
      <c r="D39" s="14">
        <v>1</v>
      </c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</row>
    <row r="40" spans="1:16" s="101" customFormat="1" ht="18" customHeight="1" x14ac:dyDescent="0.2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</row>
    <row r="41" spans="1:16" s="101" customFormat="1" ht="18" customHeight="1" x14ac:dyDescent="0.2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</row>
    <row r="42" spans="1:16" s="101" customFormat="1" ht="18" customHeight="1" x14ac:dyDescent="0.2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</row>
    <row r="43" spans="1:16" s="101" customFormat="1" ht="18" customHeight="1" x14ac:dyDescent="0.2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</row>
    <row r="44" spans="1:16" s="101" customFormat="1" ht="18" customHeight="1" x14ac:dyDescent="0.2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</row>
    <row r="45" spans="1:16" s="101" customFormat="1" ht="18" customHeight="1" x14ac:dyDescent="0.2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</row>
    <row r="46" spans="1:16" s="101" customFormat="1" ht="18" customHeight="1" x14ac:dyDescent="0.2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</row>
    <row r="47" spans="1:16" s="101" customFormat="1" ht="18" customHeight="1" x14ac:dyDescent="0.2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</row>
    <row r="48" spans="1:16" s="101" customFormat="1" ht="18" customHeight="1" x14ac:dyDescent="0.2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</row>
    <row r="49" spans="1:16" s="101" customFormat="1" ht="18" customHeight="1" x14ac:dyDescent="0.2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</row>
    <row r="50" spans="1:16" s="101" customFormat="1" ht="18" customHeight="1" x14ac:dyDescent="0.2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</row>
    <row r="51" spans="1:16" s="101" customFormat="1" ht="18" customHeight="1" x14ac:dyDescent="0.2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</row>
    <row r="52" spans="1:16" s="101" customFormat="1" ht="18" customHeight="1" x14ac:dyDescent="0.2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</row>
    <row r="53" spans="1:16" s="101" customFormat="1" ht="18" customHeight="1" x14ac:dyDescent="0.2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</row>
    <row r="54" spans="1:16" s="101" customFormat="1" ht="18" customHeight="1" x14ac:dyDescent="0.2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</row>
    <row r="55" spans="1:16" s="101" customFormat="1" ht="18" customHeight="1" x14ac:dyDescent="0.2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</row>
    <row r="56" spans="1:16" s="101" customFormat="1" ht="18" customHeight="1" x14ac:dyDescent="0.2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</row>
    <row r="57" spans="1:16" s="101" customFormat="1" ht="18" customHeight="1" x14ac:dyDescent="0.2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</row>
    <row r="58" spans="1:16" s="101" customFormat="1" ht="18" customHeight="1" x14ac:dyDescent="0.2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</row>
    <row r="59" spans="1:16" s="101" customFormat="1" ht="18" customHeight="1" x14ac:dyDescent="0.2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</row>
    <row r="60" spans="1:16" s="101" customFormat="1" ht="18" customHeight="1" x14ac:dyDescent="0.2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</row>
    <row r="61" spans="1:16" s="101" customFormat="1" ht="18" customHeight="1" x14ac:dyDescent="0.2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</row>
    <row r="62" spans="1:16" s="101" customFormat="1" ht="18" customHeight="1" x14ac:dyDescent="0.2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</row>
    <row r="63" spans="1:16" s="101" customFormat="1" ht="18" customHeight="1" x14ac:dyDescent="0.2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</row>
    <row r="64" spans="1:16" s="101" customFormat="1" ht="18" customHeight="1" x14ac:dyDescent="0.2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</row>
    <row r="65" spans="1:16" s="101" customFormat="1" ht="18" customHeight="1" x14ac:dyDescent="0.2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</row>
    <row r="66" spans="1:16" s="101" customFormat="1" ht="18" customHeight="1" x14ac:dyDescent="0.2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</row>
    <row r="67" spans="1:16" s="101" customFormat="1" ht="18" customHeight="1" x14ac:dyDescent="0.2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</row>
    <row r="68" spans="1:16" s="101" customFormat="1" ht="18" customHeight="1" x14ac:dyDescent="0.2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</row>
    <row r="69" spans="1:16" s="101" customFormat="1" ht="18" customHeight="1" x14ac:dyDescent="0.2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</row>
    <row r="70" spans="1:16" s="101" customFormat="1" ht="18" customHeight="1" x14ac:dyDescent="0.2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</row>
    <row r="71" spans="1:16" s="101" customFormat="1" ht="18" customHeight="1" x14ac:dyDescent="0.2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</row>
    <row r="72" spans="1:16" s="101" customFormat="1" ht="18" customHeight="1" x14ac:dyDescent="0.2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</row>
    <row r="73" spans="1:16" s="101" customFormat="1" ht="18" customHeight="1" x14ac:dyDescent="0.2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</row>
    <row r="74" spans="1:16" s="101" customFormat="1" ht="18" customHeight="1" x14ac:dyDescent="0.2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</row>
    <row r="75" spans="1:16" s="101" customFormat="1" ht="18" customHeight="1" x14ac:dyDescent="0.2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</row>
    <row r="76" spans="1:16" s="101" customFormat="1" ht="18" customHeight="1" x14ac:dyDescent="0.2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</row>
    <row r="77" spans="1:16" s="101" customFormat="1" ht="18" customHeight="1" x14ac:dyDescent="0.2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</row>
    <row r="78" spans="1:16" s="101" customFormat="1" ht="18" customHeight="1" x14ac:dyDescent="0.2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</row>
    <row r="79" spans="1:16" s="101" customFormat="1" ht="18" customHeight="1" x14ac:dyDescent="0.2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</row>
    <row r="80" spans="1:16" s="101" customFormat="1" ht="18" customHeight="1" x14ac:dyDescent="0.2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</row>
    <row r="81" spans="1:16" s="101" customFormat="1" ht="18" customHeight="1" x14ac:dyDescent="0.2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</row>
    <row r="82" spans="1:16" s="101" customFormat="1" ht="18" customHeight="1" x14ac:dyDescent="0.2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</row>
    <row r="83" spans="1:16" s="101" customFormat="1" ht="18" customHeight="1" x14ac:dyDescent="0.2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</row>
    <row r="84" spans="1:16" s="101" customFormat="1" ht="18" customHeight="1" x14ac:dyDescent="0.2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</row>
    <row r="85" spans="1:16" s="101" customFormat="1" ht="18" customHeight="1" x14ac:dyDescent="0.2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</row>
    <row r="86" spans="1:16" s="101" customFormat="1" ht="18" customHeight="1" x14ac:dyDescent="0.2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</row>
    <row r="87" spans="1:16" s="101" customFormat="1" ht="18" customHeight="1" x14ac:dyDescent="0.2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</row>
    <row r="88" spans="1:16" s="101" customFormat="1" ht="18" customHeight="1" x14ac:dyDescent="0.2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</row>
    <row r="89" spans="1:16" s="101" customFormat="1" ht="18" customHeight="1" x14ac:dyDescent="0.2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</row>
    <row r="90" spans="1:16" s="101" customFormat="1" ht="18" customHeight="1" x14ac:dyDescent="0.2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</row>
    <row r="91" spans="1:16" s="101" customFormat="1" ht="18" customHeight="1" x14ac:dyDescent="0.2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</row>
    <row r="92" spans="1:16" s="101" customFormat="1" ht="18" customHeight="1" x14ac:dyDescent="0.2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</row>
    <row r="93" spans="1:16" s="101" customFormat="1" ht="18" customHeight="1" x14ac:dyDescent="0.2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</row>
    <row r="94" spans="1:16" s="101" customFormat="1" ht="18" customHeight="1" x14ac:dyDescent="0.2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</row>
    <row r="95" spans="1:16" s="101" customFormat="1" ht="18" customHeight="1" x14ac:dyDescent="0.2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</row>
    <row r="96" spans="1:16" s="101" customFormat="1" ht="18" customHeight="1" x14ac:dyDescent="0.2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</row>
    <row r="97" spans="1:16" s="101" customFormat="1" ht="18" customHeight="1" x14ac:dyDescent="0.2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</row>
    <row r="98" spans="1:16" s="101" customFormat="1" ht="18" customHeight="1" x14ac:dyDescent="0.2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</row>
    <row r="99" spans="1:16" s="101" customFormat="1" ht="18" customHeight="1" x14ac:dyDescent="0.2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</row>
    <row r="100" spans="1:16" s="101" customFormat="1" ht="18" customHeight="1" x14ac:dyDescent="0.2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</row>
    <row r="101" spans="1:16" s="101" customFormat="1" ht="18" customHeight="1" x14ac:dyDescent="0.2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</row>
    <row r="102" spans="1:16" s="101" customFormat="1" ht="18" customHeight="1" x14ac:dyDescent="0.2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</row>
    <row r="103" spans="1:16" s="101" customFormat="1" ht="18" customHeight="1" x14ac:dyDescent="0.2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</row>
    <row r="104" spans="1:16" s="101" customFormat="1" ht="18" customHeight="1" x14ac:dyDescent="0.2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</row>
    <row r="105" spans="1:16" s="101" customFormat="1" ht="18" customHeight="1" x14ac:dyDescent="0.2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</row>
    <row r="106" spans="1:16" s="101" customFormat="1" ht="18" customHeight="1" x14ac:dyDescent="0.2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</row>
    <row r="107" spans="1:16" s="101" customFormat="1" ht="18" customHeight="1" x14ac:dyDescent="0.2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</row>
    <row r="108" spans="1:16" s="101" customFormat="1" ht="18" customHeight="1" x14ac:dyDescent="0.2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</row>
    <row r="109" spans="1:16" s="101" customFormat="1" ht="18" customHeight="1" x14ac:dyDescent="0.2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</row>
    <row r="110" spans="1:16" s="101" customFormat="1" ht="18" customHeight="1" x14ac:dyDescent="0.2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</row>
    <row r="111" spans="1:16" s="101" customFormat="1" ht="18" customHeight="1" x14ac:dyDescent="0.2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</row>
    <row r="112" spans="1:16" s="101" customFormat="1" ht="18" customHeight="1" x14ac:dyDescent="0.2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</row>
    <row r="113" spans="1:16" s="101" customFormat="1" ht="18" customHeight="1" x14ac:dyDescent="0.2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</row>
    <row r="114" spans="1:16" s="101" customFormat="1" ht="18" customHeight="1" x14ac:dyDescent="0.2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</row>
    <row r="115" spans="1:16" s="101" customFormat="1" ht="18" customHeight="1" x14ac:dyDescent="0.2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</row>
    <row r="116" spans="1:16" s="101" customFormat="1" ht="18" customHeight="1" x14ac:dyDescent="0.2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</row>
    <row r="117" spans="1:16" s="101" customFormat="1" ht="18" customHeight="1" x14ac:dyDescent="0.2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</row>
    <row r="118" spans="1:16" s="101" customFormat="1" ht="18" customHeight="1" x14ac:dyDescent="0.2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</row>
    <row r="119" spans="1:16" s="101" customFormat="1" ht="18" customHeight="1" x14ac:dyDescent="0.2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</row>
    <row r="120" spans="1:16" s="101" customFormat="1" ht="18" customHeight="1" x14ac:dyDescent="0.2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</row>
    <row r="121" spans="1:16" s="101" customFormat="1" ht="18" customHeight="1" x14ac:dyDescent="0.2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</row>
    <row r="122" spans="1:16" s="101" customFormat="1" ht="18" customHeight="1" x14ac:dyDescent="0.2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</row>
    <row r="123" spans="1:16" s="101" customFormat="1" ht="18" customHeight="1" x14ac:dyDescent="0.2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</row>
    <row r="124" spans="1:16" s="101" customFormat="1" ht="18" customHeight="1" x14ac:dyDescent="0.2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</row>
    <row r="125" spans="1:16" s="101" customFormat="1" ht="18" customHeight="1" x14ac:dyDescent="0.2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</row>
    <row r="126" spans="1:16" s="101" customFormat="1" ht="18" customHeight="1" x14ac:dyDescent="0.2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</row>
    <row r="127" spans="1:16" s="101" customFormat="1" ht="18" customHeight="1" x14ac:dyDescent="0.2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</row>
    <row r="128" spans="1:16" s="101" customFormat="1" ht="18" customHeight="1" x14ac:dyDescent="0.2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</row>
    <row r="129" spans="1:16" s="101" customFormat="1" ht="18" customHeight="1" x14ac:dyDescent="0.2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</row>
    <row r="130" spans="1:16" s="101" customFormat="1" ht="18" customHeight="1" x14ac:dyDescent="0.2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</row>
    <row r="131" spans="1:16" s="101" customFormat="1" ht="18" customHeight="1" x14ac:dyDescent="0.2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</row>
    <row r="132" spans="1:16" s="101" customFormat="1" ht="18" customHeight="1" x14ac:dyDescent="0.2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</row>
    <row r="133" spans="1:16" s="101" customFormat="1" ht="18" customHeight="1" x14ac:dyDescent="0.2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</row>
    <row r="134" spans="1:16" s="101" customFormat="1" ht="18" customHeight="1" x14ac:dyDescent="0.2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</row>
    <row r="135" spans="1:16" s="101" customFormat="1" ht="18" customHeight="1" x14ac:dyDescent="0.2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</row>
    <row r="136" spans="1:16" s="101" customFormat="1" ht="18" customHeight="1" x14ac:dyDescent="0.2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</row>
    <row r="137" spans="1:16" s="101" customFormat="1" ht="18" customHeight="1" x14ac:dyDescent="0.2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</row>
    <row r="138" spans="1:16" s="101" customFormat="1" ht="18" customHeight="1" x14ac:dyDescent="0.2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</row>
    <row r="139" spans="1:16" s="101" customFormat="1" ht="18" customHeight="1" x14ac:dyDescent="0.2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</row>
    <row r="140" spans="1:16" s="101" customFormat="1" ht="18" customHeight="1" x14ac:dyDescent="0.2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</row>
    <row r="141" spans="1:16" s="101" customFormat="1" ht="18" customHeight="1" x14ac:dyDescent="0.2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</row>
    <row r="142" spans="1:16" s="101" customFormat="1" ht="18" customHeight="1" x14ac:dyDescent="0.2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</row>
    <row r="143" spans="1:16" s="101" customFormat="1" ht="18" customHeight="1" x14ac:dyDescent="0.2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</row>
    <row r="144" spans="1:16" s="101" customFormat="1" ht="18" customHeight="1" x14ac:dyDescent="0.2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</row>
    <row r="145" spans="1:16" s="101" customFormat="1" ht="18" customHeight="1" x14ac:dyDescent="0.2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</row>
    <row r="146" spans="1:16" s="101" customFormat="1" ht="18" customHeight="1" x14ac:dyDescent="0.2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</row>
    <row r="147" spans="1:16" s="101" customFormat="1" ht="18" customHeight="1" x14ac:dyDescent="0.2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</row>
    <row r="148" spans="1:16" s="101" customFormat="1" ht="18" customHeight="1" x14ac:dyDescent="0.2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</row>
    <row r="149" spans="1:16" s="101" customFormat="1" ht="18" customHeight="1" x14ac:dyDescent="0.2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</row>
    <row r="150" spans="1:16" s="101" customFormat="1" ht="18" customHeight="1" x14ac:dyDescent="0.2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</row>
    <row r="151" spans="1:16" s="101" customFormat="1" ht="18" customHeight="1" x14ac:dyDescent="0.2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</row>
    <row r="152" spans="1:16" s="101" customFormat="1" ht="18" customHeight="1" x14ac:dyDescent="0.2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</row>
    <row r="153" spans="1:16" s="101" customFormat="1" ht="18" customHeight="1" x14ac:dyDescent="0.2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</row>
    <row r="154" spans="1:16" s="101" customFormat="1" ht="18" customHeight="1" x14ac:dyDescent="0.2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</row>
    <row r="155" spans="1:16" s="101" customFormat="1" ht="18" customHeight="1" x14ac:dyDescent="0.2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</row>
    <row r="156" spans="1:16" s="101" customFormat="1" ht="18" customHeight="1" x14ac:dyDescent="0.2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</row>
    <row r="157" spans="1:16" s="101" customFormat="1" ht="18" customHeight="1" x14ac:dyDescent="0.2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</row>
    <row r="158" spans="1:16" s="101" customFormat="1" ht="18" customHeight="1" x14ac:dyDescent="0.2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</row>
    <row r="159" spans="1:16" s="101" customFormat="1" ht="18" customHeight="1" x14ac:dyDescent="0.2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</row>
    <row r="160" spans="1:16" s="101" customFormat="1" ht="18" customHeight="1" x14ac:dyDescent="0.2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</row>
    <row r="161" spans="1:16" s="101" customFormat="1" ht="18" customHeight="1" x14ac:dyDescent="0.2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</row>
    <row r="162" spans="1:16" s="101" customFormat="1" ht="18" customHeight="1" x14ac:dyDescent="0.2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</row>
    <row r="163" spans="1:16" s="101" customFormat="1" ht="18" customHeight="1" x14ac:dyDescent="0.2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</row>
    <row r="164" spans="1:16" s="101" customFormat="1" ht="18" customHeight="1" x14ac:dyDescent="0.2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</row>
    <row r="165" spans="1:16" s="101" customFormat="1" ht="18" customHeight="1" x14ac:dyDescent="0.2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</row>
    <row r="166" spans="1:16" s="101" customFormat="1" ht="18" customHeight="1" x14ac:dyDescent="0.2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</row>
    <row r="167" spans="1:16" s="101" customFormat="1" ht="18" customHeight="1" x14ac:dyDescent="0.2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</row>
    <row r="168" spans="1:16" s="101" customFormat="1" ht="18" customHeight="1" x14ac:dyDescent="0.2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</row>
    <row r="169" spans="1:16" s="101" customFormat="1" ht="18" customHeight="1" x14ac:dyDescent="0.2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</row>
    <row r="170" spans="1:16" s="101" customFormat="1" ht="18" customHeight="1" x14ac:dyDescent="0.2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</row>
    <row r="171" spans="1:16" s="101" customFormat="1" ht="18" customHeight="1" x14ac:dyDescent="0.2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</row>
    <row r="172" spans="1:16" s="101" customFormat="1" ht="18" customHeight="1" x14ac:dyDescent="0.2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</row>
    <row r="173" spans="1:16" s="101" customFormat="1" ht="18" customHeight="1" x14ac:dyDescent="0.2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</row>
    <row r="174" spans="1:16" s="101" customFormat="1" ht="18" customHeight="1" x14ac:dyDescent="0.2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</row>
    <row r="175" spans="1:16" s="101" customFormat="1" ht="18" customHeight="1" x14ac:dyDescent="0.2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</row>
    <row r="176" spans="1:16" s="101" customFormat="1" ht="18" customHeight="1" x14ac:dyDescent="0.2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</row>
    <row r="177" spans="1:16" s="101" customFormat="1" ht="18" customHeight="1" x14ac:dyDescent="0.2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</row>
    <row r="178" spans="1:16" s="101" customFormat="1" ht="18" customHeight="1" x14ac:dyDescent="0.2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</row>
    <row r="179" spans="1:16" s="101" customFormat="1" ht="18" customHeight="1" x14ac:dyDescent="0.2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</row>
    <row r="180" spans="1:16" s="101" customFormat="1" ht="18" customHeight="1" x14ac:dyDescent="0.2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</row>
    <row r="181" spans="1:16" s="101" customFormat="1" ht="18" customHeight="1" x14ac:dyDescent="0.2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</row>
    <row r="182" spans="1:16" s="101" customFormat="1" ht="18" customHeight="1" x14ac:dyDescent="0.2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</row>
    <row r="183" spans="1:16" s="101" customFormat="1" ht="18" customHeight="1" x14ac:dyDescent="0.2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</row>
    <row r="184" spans="1:16" s="101" customFormat="1" ht="18" customHeight="1" x14ac:dyDescent="0.2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</row>
    <row r="185" spans="1:16" s="101" customFormat="1" ht="18" customHeight="1" x14ac:dyDescent="0.2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</row>
    <row r="186" spans="1:16" s="101" customFormat="1" ht="18" customHeight="1" x14ac:dyDescent="0.2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</row>
    <row r="187" spans="1:16" s="101" customFormat="1" ht="18" customHeight="1" x14ac:dyDescent="0.2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</row>
    <row r="188" spans="1:16" s="101" customFormat="1" ht="18" customHeight="1" x14ac:dyDescent="0.2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</row>
    <row r="189" spans="1:16" s="101" customFormat="1" ht="18" customHeight="1" x14ac:dyDescent="0.2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</row>
    <row r="190" spans="1:16" s="101" customFormat="1" ht="18" customHeight="1" x14ac:dyDescent="0.2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</row>
    <row r="191" spans="1:16" s="101" customFormat="1" ht="18" customHeight="1" x14ac:dyDescent="0.2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</row>
    <row r="192" spans="1:16" s="101" customFormat="1" ht="18" customHeight="1" x14ac:dyDescent="0.2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</row>
    <row r="193" spans="1:16" s="101" customFormat="1" ht="18" customHeight="1" x14ac:dyDescent="0.2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</row>
    <row r="194" spans="1:16" s="101" customFormat="1" ht="18" customHeight="1" x14ac:dyDescent="0.2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</row>
    <row r="195" spans="1:16" s="101" customFormat="1" ht="18" customHeight="1" x14ac:dyDescent="0.2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</row>
    <row r="196" spans="1:16" s="101" customFormat="1" ht="18" customHeight="1" x14ac:dyDescent="0.2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</row>
    <row r="197" spans="1:16" s="101" customFormat="1" ht="18" customHeight="1" x14ac:dyDescent="0.2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</row>
    <row r="198" spans="1:16" s="101" customFormat="1" ht="18" customHeight="1" x14ac:dyDescent="0.2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</row>
    <row r="199" spans="1:16" s="101" customFormat="1" ht="18" customHeight="1" x14ac:dyDescent="0.2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</row>
    <row r="200" spans="1:16" s="101" customFormat="1" ht="18" customHeight="1" x14ac:dyDescent="0.2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</row>
    <row r="201" spans="1:16" s="101" customFormat="1" ht="18" customHeight="1" x14ac:dyDescent="0.2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</row>
    <row r="202" spans="1:16" s="101" customFormat="1" ht="18" customHeight="1" x14ac:dyDescent="0.2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</row>
    <row r="203" spans="1:16" s="101" customFormat="1" ht="18" customHeight="1" x14ac:dyDescent="0.2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</row>
    <row r="204" spans="1:16" s="101" customFormat="1" ht="18" customHeight="1" x14ac:dyDescent="0.2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</row>
    <row r="205" spans="1:16" s="101" customFormat="1" ht="18" customHeight="1" x14ac:dyDescent="0.2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</row>
    <row r="206" spans="1:16" s="101" customFormat="1" ht="18" customHeight="1" x14ac:dyDescent="0.2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</row>
    <row r="207" spans="1:16" s="101" customFormat="1" ht="18" customHeight="1" x14ac:dyDescent="0.2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</row>
    <row r="208" spans="1:16" s="101" customFormat="1" ht="18" customHeight="1" x14ac:dyDescent="0.2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</row>
    <row r="209" spans="1:16" s="101" customFormat="1" ht="18" customHeight="1" x14ac:dyDescent="0.2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</row>
    <row r="210" spans="1:16" s="101" customFormat="1" ht="18" customHeight="1" x14ac:dyDescent="0.2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</row>
    <row r="211" spans="1:16" s="101" customFormat="1" ht="18" customHeight="1" x14ac:dyDescent="0.2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</row>
    <row r="212" spans="1:16" s="101" customFormat="1" ht="18" customHeight="1" x14ac:dyDescent="0.2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</row>
    <row r="213" spans="1:16" s="101" customFormat="1" ht="18" customHeight="1" x14ac:dyDescent="0.2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</row>
    <row r="214" spans="1:16" s="101" customFormat="1" ht="18" customHeight="1" x14ac:dyDescent="0.2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</row>
    <row r="215" spans="1:16" s="101" customFormat="1" ht="18" customHeight="1" x14ac:dyDescent="0.2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</row>
    <row r="216" spans="1:16" s="101" customFormat="1" ht="18" customHeight="1" x14ac:dyDescent="0.2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</row>
    <row r="217" spans="1:16" s="101" customFormat="1" ht="18" customHeight="1" x14ac:dyDescent="0.2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</row>
    <row r="218" spans="1:16" s="101" customFormat="1" ht="18" customHeight="1" x14ac:dyDescent="0.2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</row>
    <row r="219" spans="1:16" s="101" customFormat="1" ht="18" customHeight="1" x14ac:dyDescent="0.2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</row>
    <row r="220" spans="1:16" s="101" customFormat="1" ht="18" customHeight="1" x14ac:dyDescent="0.2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</row>
    <row r="221" spans="1:16" s="101" customFormat="1" ht="18" customHeight="1" x14ac:dyDescent="0.2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</row>
    <row r="222" spans="1:16" s="101" customFormat="1" ht="18" customHeight="1" x14ac:dyDescent="0.2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</row>
    <row r="223" spans="1:16" s="101" customFormat="1" ht="18" customHeight="1" x14ac:dyDescent="0.2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</row>
    <row r="224" spans="1:16" s="101" customFormat="1" ht="18" customHeight="1" x14ac:dyDescent="0.2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</row>
    <row r="225" spans="1:16" s="101" customFormat="1" ht="18" customHeight="1" x14ac:dyDescent="0.2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</row>
    <row r="226" spans="1:16" s="101" customFormat="1" ht="18" customHeight="1" x14ac:dyDescent="0.2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</row>
    <row r="227" spans="1:16" s="101" customFormat="1" ht="18" customHeight="1" x14ac:dyDescent="0.2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</row>
    <row r="228" spans="1:16" s="101" customFormat="1" ht="18" customHeight="1" x14ac:dyDescent="0.2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</row>
    <row r="229" spans="1:16" s="101" customFormat="1" ht="18" customHeight="1" x14ac:dyDescent="0.2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</row>
    <row r="230" spans="1:16" s="101" customFormat="1" ht="18" customHeight="1" x14ac:dyDescent="0.2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</row>
    <row r="231" spans="1:16" s="101" customFormat="1" ht="18" customHeight="1" x14ac:dyDescent="0.2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</row>
    <row r="232" spans="1:16" s="101" customFormat="1" ht="18" customHeight="1" x14ac:dyDescent="0.2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</row>
    <row r="233" spans="1:16" s="101" customFormat="1" ht="18" customHeight="1" x14ac:dyDescent="0.2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</row>
    <row r="234" spans="1:16" s="101" customFormat="1" ht="18" customHeight="1" x14ac:dyDescent="0.2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</row>
    <row r="235" spans="1:16" s="101" customFormat="1" ht="18" customHeight="1" x14ac:dyDescent="0.2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</row>
    <row r="236" spans="1:16" s="101" customFormat="1" ht="18" customHeight="1" x14ac:dyDescent="0.2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</row>
    <row r="237" spans="1:16" s="101" customFormat="1" ht="18" customHeight="1" x14ac:dyDescent="0.2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</row>
    <row r="238" spans="1:16" s="101" customFormat="1" ht="18" customHeight="1" x14ac:dyDescent="0.2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</row>
    <row r="239" spans="1:16" s="101" customFormat="1" ht="18" customHeight="1" x14ac:dyDescent="0.2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</row>
    <row r="240" spans="1:16" s="101" customFormat="1" ht="18" customHeight="1" x14ac:dyDescent="0.2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</row>
    <row r="241" spans="1:16" s="101" customFormat="1" ht="18" customHeight="1" x14ac:dyDescent="0.2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</row>
    <row r="242" spans="1:16" s="101" customFormat="1" ht="18" customHeight="1" x14ac:dyDescent="0.2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</row>
    <row r="243" spans="1:16" s="101" customFormat="1" ht="18" customHeight="1" x14ac:dyDescent="0.2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</row>
    <row r="244" spans="1:16" s="101" customFormat="1" ht="18" customHeight="1" x14ac:dyDescent="0.2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</row>
    <row r="245" spans="1:16" s="101" customFormat="1" ht="18" customHeight="1" x14ac:dyDescent="0.2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</row>
    <row r="246" spans="1:16" s="101" customFormat="1" ht="18" customHeight="1" x14ac:dyDescent="0.2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</row>
    <row r="247" spans="1:16" s="101" customFormat="1" ht="18" customHeight="1" x14ac:dyDescent="0.2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</row>
    <row r="248" spans="1:16" s="101" customFormat="1" ht="18" customHeight="1" x14ac:dyDescent="0.2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</row>
    <row r="249" spans="1:16" s="101" customFormat="1" ht="18" customHeight="1" x14ac:dyDescent="0.2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</row>
    <row r="250" spans="1:16" s="101" customFormat="1" ht="18" customHeight="1" x14ac:dyDescent="0.2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</row>
    <row r="251" spans="1:16" s="101" customFormat="1" ht="18" customHeight="1" x14ac:dyDescent="0.2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</row>
    <row r="252" spans="1:16" s="101" customFormat="1" ht="18" customHeight="1" x14ac:dyDescent="0.2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</row>
    <row r="253" spans="1:16" s="101" customFormat="1" ht="18" customHeight="1" x14ac:dyDescent="0.2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</row>
    <row r="254" spans="1:16" s="101" customFormat="1" ht="18" customHeight="1" x14ac:dyDescent="0.2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</row>
    <row r="255" spans="1:16" s="101" customFormat="1" ht="18" customHeight="1" x14ac:dyDescent="0.2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</row>
    <row r="256" spans="1:16" s="101" customFormat="1" ht="18" customHeight="1" x14ac:dyDescent="0.2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</row>
    <row r="257" spans="1:16" s="101" customFormat="1" ht="18" customHeight="1" x14ac:dyDescent="0.2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</row>
    <row r="258" spans="1:16" s="101" customFormat="1" ht="18" customHeight="1" x14ac:dyDescent="0.2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</row>
    <row r="259" spans="1:16" s="101" customFormat="1" ht="18" customHeight="1" x14ac:dyDescent="0.2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</row>
    <row r="260" spans="1:16" s="101" customFormat="1" ht="18" customHeight="1" x14ac:dyDescent="0.2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</row>
    <row r="261" spans="1:16" s="101" customFormat="1" ht="18" customHeight="1" x14ac:dyDescent="0.2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</row>
    <row r="262" spans="1:16" s="101" customFormat="1" ht="18" customHeight="1" x14ac:dyDescent="0.2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</row>
    <row r="263" spans="1:16" s="101" customFormat="1" ht="18" customHeight="1" x14ac:dyDescent="0.2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</row>
    <row r="264" spans="1:16" s="101" customFormat="1" ht="18" customHeight="1" x14ac:dyDescent="0.2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</row>
    <row r="265" spans="1:16" s="101" customFormat="1" ht="18" customHeight="1" x14ac:dyDescent="0.2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</row>
    <row r="266" spans="1:16" s="101" customFormat="1" ht="18" customHeight="1" x14ac:dyDescent="0.2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</row>
    <row r="267" spans="1:16" s="101" customFormat="1" ht="18" customHeight="1" x14ac:dyDescent="0.2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</row>
    <row r="268" spans="1:16" s="101" customFormat="1" ht="18" customHeight="1" x14ac:dyDescent="0.2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</row>
    <row r="269" spans="1:16" s="101" customFormat="1" ht="18" customHeight="1" x14ac:dyDescent="0.2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</row>
    <row r="270" spans="1:16" s="101" customFormat="1" ht="18" customHeight="1" x14ac:dyDescent="0.2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</row>
    <row r="271" spans="1:16" s="101" customFormat="1" ht="18" customHeight="1" x14ac:dyDescent="0.2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</row>
    <row r="272" spans="1:16" s="101" customFormat="1" ht="18" customHeight="1" x14ac:dyDescent="0.2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</row>
    <row r="273" spans="1:16" s="101" customFormat="1" ht="18" customHeight="1" x14ac:dyDescent="0.2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</row>
    <row r="274" spans="1:16" s="101" customFormat="1" ht="18" customHeight="1" x14ac:dyDescent="0.2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</row>
    <row r="275" spans="1:16" s="101" customFormat="1" ht="18" customHeight="1" x14ac:dyDescent="0.2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</row>
    <row r="276" spans="1:16" s="101" customFormat="1" ht="18" customHeight="1" x14ac:dyDescent="0.2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</row>
    <row r="277" spans="1:16" s="101" customFormat="1" ht="18" customHeight="1" x14ac:dyDescent="0.2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</row>
    <row r="278" spans="1:16" s="101" customFormat="1" ht="18" customHeight="1" x14ac:dyDescent="0.2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</row>
    <row r="279" spans="1:16" s="101" customFormat="1" ht="18" customHeight="1" x14ac:dyDescent="0.2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</row>
    <row r="280" spans="1:16" s="101" customFormat="1" ht="18" customHeight="1" x14ac:dyDescent="0.2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</row>
    <row r="281" spans="1:16" s="101" customFormat="1" ht="18" customHeight="1" x14ac:dyDescent="0.2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</row>
    <row r="282" spans="1:16" s="101" customFormat="1" ht="18" customHeight="1" x14ac:dyDescent="0.2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</row>
    <row r="283" spans="1:16" s="101" customFormat="1" ht="18" customHeight="1" x14ac:dyDescent="0.2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</row>
    <row r="284" spans="1:16" s="101" customFormat="1" ht="18" customHeight="1" x14ac:dyDescent="0.2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</row>
    <row r="285" spans="1:16" s="101" customFormat="1" ht="18" customHeight="1" x14ac:dyDescent="0.2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</row>
    <row r="286" spans="1:16" s="101" customFormat="1" ht="18" customHeight="1" x14ac:dyDescent="0.2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</row>
    <row r="287" spans="1:16" s="101" customFormat="1" ht="18" customHeight="1" x14ac:dyDescent="0.2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</row>
    <row r="288" spans="1:16" s="101" customFormat="1" ht="18" customHeight="1" x14ac:dyDescent="0.2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</row>
    <row r="289" spans="1:16" s="101" customFormat="1" ht="18" customHeight="1" x14ac:dyDescent="0.2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</row>
    <row r="290" spans="1:16" s="101" customFormat="1" ht="18" customHeight="1" x14ac:dyDescent="0.2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</row>
    <row r="291" spans="1:16" s="101" customFormat="1" ht="18" customHeight="1" x14ac:dyDescent="0.2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</row>
    <row r="292" spans="1:16" s="101" customFormat="1" ht="18" customHeight="1" x14ac:dyDescent="0.2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</row>
    <row r="293" spans="1:16" s="101" customFormat="1" ht="18" customHeight="1" x14ac:dyDescent="0.2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</row>
    <row r="294" spans="1:16" s="101" customFormat="1" ht="18" customHeight="1" x14ac:dyDescent="0.2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</row>
    <row r="295" spans="1:16" s="101" customFormat="1" ht="18" customHeight="1" x14ac:dyDescent="0.2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</row>
    <row r="296" spans="1:16" s="101" customFormat="1" ht="18" customHeight="1" x14ac:dyDescent="0.2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</row>
    <row r="297" spans="1:16" s="101" customFormat="1" ht="18" customHeight="1" x14ac:dyDescent="0.2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</row>
    <row r="298" spans="1:16" s="101" customFormat="1" ht="18" customHeight="1" x14ac:dyDescent="0.2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</row>
    <row r="299" spans="1:16" s="101" customFormat="1" ht="18" customHeight="1" x14ac:dyDescent="0.2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</row>
    <row r="300" spans="1:16" s="101" customFormat="1" ht="18" customHeight="1" x14ac:dyDescent="0.2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</row>
    <row r="301" spans="1:16" s="101" customFormat="1" ht="18" customHeight="1" x14ac:dyDescent="0.2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</row>
    <row r="302" spans="1:16" s="101" customFormat="1" ht="18" customHeight="1" x14ac:dyDescent="0.2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</row>
    <row r="303" spans="1:16" s="101" customFormat="1" ht="18" customHeight="1" x14ac:dyDescent="0.2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</row>
    <row r="304" spans="1:16" s="101" customFormat="1" ht="18" customHeight="1" x14ac:dyDescent="0.2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</row>
    <row r="305" spans="1:16" s="101" customFormat="1" ht="18" customHeight="1" x14ac:dyDescent="0.2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</row>
    <row r="306" spans="1:16" s="101" customFormat="1" ht="18" customHeight="1" x14ac:dyDescent="0.2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</row>
    <row r="307" spans="1:16" s="101" customFormat="1" ht="18" customHeight="1" x14ac:dyDescent="0.2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</row>
    <row r="308" spans="1:16" s="101" customFormat="1" ht="18" customHeight="1" x14ac:dyDescent="0.2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</row>
    <row r="309" spans="1:16" s="101" customFormat="1" ht="18" customHeight="1" x14ac:dyDescent="0.2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</row>
    <row r="310" spans="1:16" s="101" customFormat="1" ht="18" customHeight="1" x14ac:dyDescent="0.2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</row>
    <row r="311" spans="1:16" s="101" customFormat="1" ht="18" customHeight="1" x14ac:dyDescent="0.2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</row>
    <row r="312" spans="1:16" s="101" customFormat="1" ht="18" customHeight="1" x14ac:dyDescent="0.2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</row>
    <row r="313" spans="1:16" s="101" customFormat="1" ht="18" customHeight="1" x14ac:dyDescent="0.2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</row>
    <row r="314" spans="1:16" s="101" customFormat="1" ht="18" customHeight="1" x14ac:dyDescent="0.2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</row>
    <row r="315" spans="1:16" s="101" customFormat="1" ht="18" customHeight="1" x14ac:dyDescent="0.2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</row>
    <row r="316" spans="1:16" s="101" customFormat="1" ht="18" customHeight="1" x14ac:dyDescent="0.2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</row>
    <row r="317" spans="1:16" s="101" customFormat="1" ht="18" customHeight="1" x14ac:dyDescent="0.2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</row>
    <row r="318" spans="1:16" s="101" customFormat="1" ht="18" customHeight="1" x14ac:dyDescent="0.2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</row>
    <row r="319" spans="1:16" s="101" customFormat="1" ht="18" customHeight="1" x14ac:dyDescent="0.2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</row>
    <row r="320" spans="1:16" s="101" customFormat="1" ht="18" customHeight="1" x14ac:dyDescent="0.2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</row>
    <row r="321" spans="1:16" s="101" customFormat="1" ht="18" customHeight="1" x14ac:dyDescent="0.2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</row>
    <row r="322" spans="1:16" s="101" customFormat="1" ht="18" customHeight="1" x14ac:dyDescent="0.2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</row>
    <row r="323" spans="1:16" s="101" customFormat="1" ht="18" customHeight="1" x14ac:dyDescent="0.2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</row>
    <row r="324" spans="1:16" s="101" customFormat="1" ht="18" customHeight="1" x14ac:dyDescent="0.2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</row>
    <row r="325" spans="1:16" s="101" customFormat="1" ht="18" customHeight="1" x14ac:dyDescent="0.2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</row>
    <row r="326" spans="1:16" s="101" customFormat="1" ht="18" customHeight="1" x14ac:dyDescent="0.2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</row>
    <row r="327" spans="1:16" s="101" customFormat="1" ht="18" customHeight="1" x14ac:dyDescent="0.2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</row>
    <row r="328" spans="1:16" s="101" customFormat="1" ht="18" customHeight="1" x14ac:dyDescent="0.2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</row>
    <row r="329" spans="1:16" s="101" customFormat="1" ht="18" customHeight="1" x14ac:dyDescent="0.2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</row>
    <row r="330" spans="1:16" s="101" customFormat="1" ht="18" customHeight="1" x14ac:dyDescent="0.2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</row>
    <row r="331" spans="1:16" s="101" customFormat="1" ht="18" customHeight="1" x14ac:dyDescent="0.2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</row>
    <row r="332" spans="1:16" s="101" customFormat="1" ht="18" customHeight="1" x14ac:dyDescent="0.2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</row>
    <row r="333" spans="1:16" s="101" customFormat="1" ht="18" customHeight="1" x14ac:dyDescent="0.2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</row>
    <row r="334" spans="1:16" s="101" customFormat="1" ht="18" customHeight="1" x14ac:dyDescent="0.2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</row>
    <row r="335" spans="1:16" s="101" customFormat="1" ht="18" customHeight="1" x14ac:dyDescent="0.2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</row>
    <row r="336" spans="1:16" s="101" customFormat="1" ht="18" customHeight="1" x14ac:dyDescent="0.2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</row>
    <row r="337" spans="1:16" s="101" customFormat="1" ht="18" customHeight="1" x14ac:dyDescent="0.2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</row>
    <row r="338" spans="1:16" s="101" customFormat="1" ht="18" customHeight="1" x14ac:dyDescent="0.2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</row>
    <row r="339" spans="1:16" s="101" customFormat="1" ht="18" customHeight="1" x14ac:dyDescent="0.2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</row>
    <row r="340" spans="1:16" s="101" customFormat="1" ht="18" customHeight="1" x14ac:dyDescent="0.2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</row>
    <row r="341" spans="1:16" s="101" customFormat="1" ht="18" customHeight="1" x14ac:dyDescent="0.2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</row>
    <row r="342" spans="1:16" s="101" customFormat="1" ht="18" customHeight="1" x14ac:dyDescent="0.2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</row>
    <row r="343" spans="1:16" s="101" customFormat="1" ht="18" customHeight="1" x14ac:dyDescent="0.2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</row>
    <row r="344" spans="1:16" s="101" customFormat="1" ht="18" customHeight="1" x14ac:dyDescent="0.2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</row>
    <row r="345" spans="1:16" s="101" customFormat="1" ht="18" customHeight="1" x14ac:dyDescent="0.2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</row>
    <row r="346" spans="1:16" s="101" customFormat="1" ht="18" customHeight="1" x14ac:dyDescent="0.2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</row>
    <row r="347" spans="1:16" s="101" customFormat="1" ht="18" customHeight="1" x14ac:dyDescent="0.2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</row>
    <row r="348" spans="1:16" s="101" customFormat="1" ht="18" customHeight="1" x14ac:dyDescent="0.2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</row>
    <row r="349" spans="1:16" s="101" customFormat="1" ht="18" customHeight="1" x14ac:dyDescent="0.2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</row>
    <row r="350" spans="1:16" s="101" customFormat="1" ht="18" customHeight="1" x14ac:dyDescent="0.2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</row>
    <row r="351" spans="1:16" s="101" customFormat="1" ht="18" customHeight="1" x14ac:dyDescent="0.2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</row>
    <row r="352" spans="1:16" s="101" customFormat="1" ht="18" customHeight="1" x14ac:dyDescent="0.2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</row>
    <row r="353" spans="1:16" s="101" customFormat="1" ht="18" customHeight="1" x14ac:dyDescent="0.2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</row>
    <row r="354" spans="1:16" s="101" customFormat="1" ht="18" customHeight="1" x14ac:dyDescent="0.2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</row>
    <row r="355" spans="1:16" s="101" customFormat="1" ht="18" customHeight="1" x14ac:dyDescent="0.2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</row>
    <row r="356" spans="1:16" s="101" customFormat="1" ht="18" customHeight="1" x14ac:dyDescent="0.2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</row>
    <row r="357" spans="1:16" s="101" customFormat="1" ht="18" customHeight="1" x14ac:dyDescent="0.2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</row>
    <row r="358" spans="1:16" s="101" customFormat="1" ht="18" customHeight="1" x14ac:dyDescent="0.2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</row>
    <row r="359" spans="1:16" s="101" customFormat="1" ht="18" customHeight="1" x14ac:dyDescent="0.2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</row>
    <row r="360" spans="1:16" s="101" customFormat="1" ht="18" customHeight="1" x14ac:dyDescent="0.2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</row>
    <row r="361" spans="1:16" s="101" customFormat="1" ht="18" customHeight="1" x14ac:dyDescent="0.2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</row>
    <row r="362" spans="1:16" s="101" customFormat="1" ht="18" customHeight="1" x14ac:dyDescent="0.2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</row>
    <row r="363" spans="1:16" s="101" customFormat="1" ht="18" customHeight="1" x14ac:dyDescent="0.2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</row>
    <row r="364" spans="1:16" s="101" customFormat="1" ht="18" customHeight="1" x14ac:dyDescent="0.2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</row>
    <row r="365" spans="1:16" s="101" customFormat="1" ht="18" customHeight="1" x14ac:dyDescent="0.2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</row>
    <row r="366" spans="1:16" s="101" customFormat="1" ht="18" customHeight="1" x14ac:dyDescent="0.2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</row>
    <row r="367" spans="1:16" s="101" customFormat="1" ht="18" customHeight="1" x14ac:dyDescent="0.2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</row>
    <row r="368" spans="1:16" s="101" customFormat="1" ht="18" customHeight="1" x14ac:dyDescent="0.2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</row>
    <row r="369" spans="1:16" s="101" customFormat="1" ht="18" customHeight="1" x14ac:dyDescent="0.2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</row>
    <row r="370" spans="1:16" s="101" customFormat="1" ht="18" customHeight="1" x14ac:dyDescent="0.2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</row>
    <row r="371" spans="1:16" s="101" customFormat="1" ht="18" customHeight="1" x14ac:dyDescent="0.2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</row>
    <row r="372" spans="1:16" s="101" customFormat="1" ht="18" customHeight="1" x14ac:dyDescent="0.2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</row>
    <row r="373" spans="1:16" s="101" customFormat="1" ht="18" customHeight="1" x14ac:dyDescent="0.2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</row>
    <row r="374" spans="1:16" s="101" customFormat="1" ht="18" customHeight="1" x14ac:dyDescent="0.2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</row>
    <row r="375" spans="1:16" s="101" customFormat="1" ht="18" customHeight="1" x14ac:dyDescent="0.2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</row>
    <row r="376" spans="1:16" s="101" customFormat="1" ht="18" customHeight="1" x14ac:dyDescent="0.2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</row>
    <row r="377" spans="1:16" s="101" customFormat="1" ht="18" customHeight="1" x14ac:dyDescent="0.2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</row>
    <row r="378" spans="1:16" s="101" customFormat="1" ht="18" customHeight="1" x14ac:dyDescent="0.2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</row>
    <row r="379" spans="1:16" s="101" customFormat="1" ht="18" customHeight="1" x14ac:dyDescent="0.2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</row>
    <row r="380" spans="1:16" s="101" customFormat="1" ht="18" customHeight="1" x14ac:dyDescent="0.2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</row>
    <row r="381" spans="1:16" s="101" customFormat="1" ht="18" customHeight="1" x14ac:dyDescent="0.2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</row>
    <row r="382" spans="1:16" s="101" customFormat="1" ht="18" customHeight="1" x14ac:dyDescent="0.2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</row>
    <row r="383" spans="1:16" s="101" customFormat="1" ht="18" customHeight="1" x14ac:dyDescent="0.2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</row>
    <row r="384" spans="1:16" s="101" customFormat="1" ht="18" customHeight="1" x14ac:dyDescent="0.2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</row>
    <row r="385" spans="1:16" s="101" customFormat="1" ht="18" customHeight="1" x14ac:dyDescent="0.2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</row>
    <row r="386" spans="1:16" s="101" customFormat="1" ht="18" customHeight="1" x14ac:dyDescent="0.2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</row>
    <row r="387" spans="1:16" s="101" customFormat="1" ht="18" customHeight="1" x14ac:dyDescent="0.2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</row>
    <row r="388" spans="1:16" s="101" customFormat="1" ht="18" customHeight="1" x14ac:dyDescent="0.2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</row>
    <row r="389" spans="1:16" s="101" customFormat="1" ht="18" customHeight="1" x14ac:dyDescent="0.2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</row>
    <row r="390" spans="1:16" s="101" customFormat="1" ht="18" customHeight="1" x14ac:dyDescent="0.2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</row>
    <row r="391" spans="1:16" s="101" customFormat="1" ht="18" customHeight="1" x14ac:dyDescent="0.2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</row>
    <row r="392" spans="1:16" s="101" customFormat="1" ht="18" customHeight="1" x14ac:dyDescent="0.2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</row>
    <row r="393" spans="1:16" s="101" customFormat="1" ht="18" customHeight="1" x14ac:dyDescent="0.2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</row>
    <row r="394" spans="1:16" s="101" customFormat="1" ht="18" customHeight="1" x14ac:dyDescent="0.2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</row>
    <row r="395" spans="1:16" s="101" customFormat="1" ht="18" customHeight="1" x14ac:dyDescent="0.2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</row>
    <row r="396" spans="1:16" s="101" customFormat="1" ht="18" customHeight="1" x14ac:dyDescent="0.2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</row>
    <row r="397" spans="1:16" s="101" customFormat="1" ht="18" customHeight="1" x14ac:dyDescent="0.2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</row>
    <row r="398" spans="1:16" s="101" customFormat="1" ht="18" customHeight="1" x14ac:dyDescent="0.2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</row>
    <row r="399" spans="1:16" s="101" customFormat="1" ht="18" customHeight="1" x14ac:dyDescent="0.2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</row>
    <row r="400" spans="1:16" s="101" customFormat="1" ht="18" customHeight="1" x14ac:dyDescent="0.2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</row>
    <row r="401" spans="1:16" s="101" customFormat="1" ht="18" customHeight="1" x14ac:dyDescent="0.2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</row>
    <row r="402" spans="1:16" s="101" customFormat="1" ht="18" customHeight="1" x14ac:dyDescent="0.2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</row>
    <row r="403" spans="1:16" s="101" customFormat="1" ht="18" customHeight="1" x14ac:dyDescent="0.2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</row>
    <row r="404" spans="1:16" s="101" customFormat="1" ht="18" customHeight="1" x14ac:dyDescent="0.2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</row>
    <row r="405" spans="1:16" s="101" customFormat="1" ht="18" customHeight="1" x14ac:dyDescent="0.2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</row>
    <row r="406" spans="1:16" s="101" customFormat="1" ht="18" customHeight="1" x14ac:dyDescent="0.2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</row>
    <row r="407" spans="1:16" s="101" customFormat="1" ht="18" customHeight="1" x14ac:dyDescent="0.2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</row>
    <row r="408" spans="1:16" s="101" customFormat="1" ht="18" customHeight="1" x14ac:dyDescent="0.2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</row>
    <row r="409" spans="1:16" s="101" customFormat="1" ht="18" customHeight="1" x14ac:dyDescent="0.2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</row>
    <row r="410" spans="1:16" s="101" customFormat="1" ht="18" customHeight="1" x14ac:dyDescent="0.2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</row>
    <row r="411" spans="1:16" s="101" customFormat="1" ht="18" customHeight="1" x14ac:dyDescent="0.2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</row>
    <row r="412" spans="1:16" s="101" customFormat="1" ht="18" customHeight="1" x14ac:dyDescent="0.2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</row>
    <row r="413" spans="1:16" s="101" customFormat="1" ht="18" customHeight="1" x14ac:dyDescent="0.2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</row>
    <row r="414" spans="1:16" s="101" customFormat="1" ht="18" customHeight="1" x14ac:dyDescent="0.2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</row>
    <row r="415" spans="1:16" s="101" customFormat="1" ht="18" customHeight="1" x14ac:dyDescent="0.2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</row>
    <row r="416" spans="1:16" s="101" customFormat="1" ht="18" customHeight="1" x14ac:dyDescent="0.2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</row>
    <row r="417" spans="1:16" s="101" customFormat="1" ht="18" customHeight="1" x14ac:dyDescent="0.2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</row>
    <row r="418" spans="1:16" s="101" customFormat="1" ht="18" customHeight="1" x14ac:dyDescent="0.2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</row>
    <row r="419" spans="1:16" s="101" customFormat="1" ht="18" customHeight="1" x14ac:dyDescent="0.2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</row>
    <row r="420" spans="1:16" s="101" customFormat="1" ht="18" customHeight="1" x14ac:dyDescent="0.2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</row>
    <row r="421" spans="1:16" s="101" customFormat="1" ht="18" customHeight="1" x14ac:dyDescent="0.2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</row>
    <row r="422" spans="1:16" s="101" customFormat="1" ht="18" customHeight="1" x14ac:dyDescent="0.2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</row>
    <row r="423" spans="1:16" s="101" customFormat="1" ht="18" customHeight="1" x14ac:dyDescent="0.2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</row>
    <row r="424" spans="1:16" s="101" customFormat="1" ht="18" customHeight="1" x14ac:dyDescent="0.2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</row>
    <row r="425" spans="1:16" s="101" customFormat="1" ht="18" customHeight="1" x14ac:dyDescent="0.2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</row>
    <row r="426" spans="1:16" s="101" customFormat="1" ht="18" customHeight="1" x14ac:dyDescent="0.2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</row>
    <row r="427" spans="1:16" s="101" customFormat="1" ht="18" customHeight="1" x14ac:dyDescent="0.2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</row>
    <row r="428" spans="1:16" s="101" customFormat="1" ht="18" customHeight="1" x14ac:dyDescent="0.2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</row>
    <row r="429" spans="1:16" s="101" customFormat="1" ht="18" customHeight="1" x14ac:dyDescent="0.2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</row>
    <row r="430" spans="1:16" s="101" customFormat="1" ht="18" customHeight="1" x14ac:dyDescent="0.2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</row>
    <row r="431" spans="1:16" s="101" customFormat="1" ht="18" customHeight="1" x14ac:dyDescent="0.2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</row>
    <row r="432" spans="1:16" s="101" customFormat="1" ht="18" customHeight="1" x14ac:dyDescent="0.2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</row>
    <row r="433" spans="1:16" s="101" customFormat="1" ht="18" customHeight="1" x14ac:dyDescent="0.2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</row>
    <row r="434" spans="1:16" s="101" customFormat="1" ht="18" customHeight="1" x14ac:dyDescent="0.2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</row>
    <row r="435" spans="1:16" s="101" customFormat="1" ht="18" customHeight="1" x14ac:dyDescent="0.2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</row>
    <row r="436" spans="1:16" s="101" customFormat="1" ht="18" customHeight="1" x14ac:dyDescent="0.2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</row>
    <row r="437" spans="1:16" s="101" customFormat="1" ht="18" customHeight="1" x14ac:dyDescent="0.2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</row>
    <row r="438" spans="1:16" s="101" customFormat="1" ht="18" customHeight="1" x14ac:dyDescent="0.2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</row>
    <row r="439" spans="1:16" s="101" customFormat="1" ht="18" customHeight="1" x14ac:dyDescent="0.2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</row>
    <row r="440" spans="1:16" s="101" customFormat="1" ht="18" customHeight="1" x14ac:dyDescent="0.2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</row>
    <row r="441" spans="1:16" s="101" customFormat="1" ht="18" customHeight="1" x14ac:dyDescent="0.2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</row>
    <row r="442" spans="1:16" s="101" customFormat="1" ht="18" customHeight="1" x14ac:dyDescent="0.2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</row>
    <row r="443" spans="1:16" s="101" customFormat="1" ht="18" customHeight="1" x14ac:dyDescent="0.2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</row>
    <row r="444" spans="1:16" s="101" customFormat="1" ht="18" customHeight="1" x14ac:dyDescent="0.2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</row>
    <row r="445" spans="1:16" s="101" customFormat="1" ht="18" customHeight="1" x14ac:dyDescent="0.2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</row>
    <row r="446" spans="1:16" s="101" customFormat="1" ht="18" customHeight="1" x14ac:dyDescent="0.2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</row>
    <row r="447" spans="1:16" s="101" customFormat="1" ht="18" customHeight="1" x14ac:dyDescent="0.2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</row>
    <row r="448" spans="1:16" s="101" customFormat="1" ht="18" customHeight="1" x14ac:dyDescent="0.2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</row>
    <row r="449" spans="1:16" s="101" customFormat="1" ht="18" customHeight="1" x14ac:dyDescent="0.2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</row>
    <row r="450" spans="1:16" s="101" customFormat="1" ht="18" customHeight="1" x14ac:dyDescent="0.2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</row>
    <row r="451" spans="1:16" s="101" customFormat="1" ht="18" customHeight="1" x14ac:dyDescent="0.2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</row>
    <row r="452" spans="1:16" s="101" customFormat="1" ht="18" customHeight="1" x14ac:dyDescent="0.2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</row>
    <row r="453" spans="1:16" s="101" customFormat="1" ht="18" customHeight="1" x14ac:dyDescent="0.2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</row>
    <row r="454" spans="1:16" s="101" customFormat="1" ht="18" customHeight="1" x14ac:dyDescent="0.2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</row>
    <row r="455" spans="1:16" s="101" customFormat="1" ht="18" customHeight="1" x14ac:dyDescent="0.2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</row>
    <row r="456" spans="1:16" s="101" customFormat="1" ht="18" customHeight="1" x14ac:dyDescent="0.2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</row>
    <row r="457" spans="1:16" s="101" customFormat="1" ht="18" customHeight="1" x14ac:dyDescent="0.2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</row>
    <row r="458" spans="1:16" s="101" customFormat="1" ht="18" customHeight="1" x14ac:dyDescent="0.2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</row>
    <row r="459" spans="1:16" s="101" customFormat="1" ht="18" customHeight="1" x14ac:dyDescent="0.2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</row>
    <row r="460" spans="1:16" s="101" customFormat="1" ht="18" customHeight="1" x14ac:dyDescent="0.2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</row>
    <row r="461" spans="1:16" s="101" customFormat="1" ht="18" customHeight="1" x14ac:dyDescent="0.2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</row>
    <row r="462" spans="1:16" s="101" customFormat="1" ht="18" customHeight="1" x14ac:dyDescent="0.2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</row>
    <row r="463" spans="1:16" s="101" customFormat="1" ht="18" customHeight="1" x14ac:dyDescent="0.2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</row>
    <row r="464" spans="1:16" s="101" customFormat="1" ht="18" customHeight="1" x14ac:dyDescent="0.2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</row>
    <row r="465" spans="1:16" s="101" customFormat="1" ht="18" customHeight="1" x14ac:dyDescent="0.2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</row>
    <row r="466" spans="1:16" s="101" customFormat="1" ht="18" customHeight="1" x14ac:dyDescent="0.2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</row>
    <row r="467" spans="1:16" s="101" customFormat="1" ht="18" customHeight="1" x14ac:dyDescent="0.2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</row>
    <row r="468" spans="1:16" s="101" customFormat="1" ht="18" customHeight="1" x14ac:dyDescent="0.2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</row>
    <row r="469" spans="1:16" s="101" customFormat="1" ht="18" customHeight="1" x14ac:dyDescent="0.2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</row>
    <row r="470" spans="1:16" s="101" customFormat="1" ht="18" customHeight="1" x14ac:dyDescent="0.2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</row>
    <row r="471" spans="1:16" s="101" customFormat="1" ht="18" customHeight="1" x14ac:dyDescent="0.2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</row>
    <row r="472" spans="1:16" s="101" customFormat="1" ht="18" customHeight="1" x14ac:dyDescent="0.2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</row>
    <row r="473" spans="1:16" s="101" customFormat="1" ht="18" customHeight="1" x14ac:dyDescent="0.2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</row>
    <row r="474" spans="1:16" s="101" customFormat="1" ht="18" customHeight="1" x14ac:dyDescent="0.2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</row>
    <row r="475" spans="1:16" s="101" customFormat="1" ht="18" customHeight="1" x14ac:dyDescent="0.2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</row>
    <row r="476" spans="1:16" s="101" customFormat="1" ht="18" customHeight="1" x14ac:dyDescent="0.2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</row>
    <row r="477" spans="1:16" s="101" customFormat="1" ht="18" customHeight="1" x14ac:dyDescent="0.2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</row>
    <row r="478" spans="1:16" s="101" customFormat="1" ht="18" customHeight="1" x14ac:dyDescent="0.2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</row>
    <row r="479" spans="1:16" s="101" customFormat="1" ht="18" customHeight="1" x14ac:dyDescent="0.2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</row>
    <row r="480" spans="1:16" s="101" customFormat="1" ht="18" customHeight="1" x14ac:dyDescent="0.2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</row>
    <row r="481" spans="1:16" s="101" customFormat="1" ht="18" customHeight="1" x14ac:dyDescent="0.2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</row>
    <row r="482" spans="1:16" s="101" customFormat="1" ht="18" customHeight="1" x14ac:dyDescent="0.2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</row>
    <row r="483" spans="1:16" s="101" customFormat="1" ht="18" customHeight="1" x14ac:dyDescent="0.2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</row>
    <row r="484" spans="1:16" s="101" customFormat="1" ht="18" customHeight="1" x14ac:dyDescent="0.2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</row>
    <row r="485" spans="1:16" s="101" customFormat="1" ht="18" customHeight="1" x14ac:dyDescent="0.2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</row>
    <row r="486" spans="1:16" s="101" customFormat="1" ht="18" customHeight="1" x14ac:dyDescent="0.2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</row>
    <row r="487" spans="1:16" s="101" customFormat="1" ht="18" customHeight="1" x14ac:dyDescent="0.2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</row>
    <row r="488" spans="1:16" s="101" customFormat="1" ht="18" customHeight="1" x14ac:dyDescent="0.2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</row>
    <row r="489" spans="1:16" s="101" customFormat="1" ht="18" customHeight="1" x14ac:dyDescent="0.2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</row>
    <row r="490" spans="1:16" s="101" customFormat="1" ht="18" customHeight="1" x14ac:dyDescent="0.2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</row>
    <row r="491" spans="1:16" s="101" customFormat="1" ht="18" customHeight="1" x14ac:dyDescent="0.2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</row>
    <row r="492" spans="1:16" s="101" customFormat="1" ht="18" customHeight="1" x14ac:dyDescent="0.2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</row>
    <row r="493" spans="1:16" s="101" customFormat="1" ht="18" customHeight="1" x14ac:dyDescent="0.2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</row>
    <row r="494" spans="1:16" s="101" customFormat="1" ht="18" customHeight="1" x14ac:dyDescent="0.2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</row>
    <row r="495" spans="1:16" s="101" customFormat="1" ht="18" customHeight="1" x14ac:dyDescent="0.2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</row>
    <row r="496" spans="1:16" s="101" customFormat="1" ht="18" customHeight="1" x14ac:dyDescent="0.2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</row>
    <row r="497" spans="1:16" s="101" customFormat="1" ht="18" customHeight="1" x14ac:dyDescent="0.2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</row>
    <row r="498" spans="1:16" s="101" customFormat="1" ht="18" customHeight="1" x14ac:dyDescent="0.2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</row>
    <row r="499" spans="1:16" s="101" customFormat="1" ht="18" customHeight="1" x14ac:dyDescent="0.2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</row>
    <row r="500" spans="1:16" s="101" customFormat="1" ht="18" customHeight="1" x14ac:dyDescent="0.2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</row>
    <row r="501" spans="1:16" s="101" customFormat="1" ht="18" customHeight="1" x14ac:dyDescent="0.2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</row>
    <row r="502" spans="1:16" s="101" customFormat="1" ht="18" customHeight="1" x14ac:dyDescent="0.2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</row>
    <row r="503" spans="1:16" s="101" customFormat="1" ht="18" customHeight="1" x14ac:dyDescent="0.2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</row>
    <row r="504" spans="1:16" s="101" customFormat="1" ht="18" customHeight="1" x14ac:dyDescent="0.2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</row>
    <row r="505" spans="1:16" s="101" customFormat="1" ht="18" customHeight="1" x14ac:dyDescent="0.2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</row>
    <row r="506" spans="1:16" s="101" customFormat="1" ht="18" customHeight="1" x14ac:dyDescent="0.2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</row>
    <row r="507" spans="1:16" s="101" customFormat="1" ht="18" customHeight="1" x14ac:dyDescent="0.2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</row>
    <row r="508" spans="1:16" s="101" customFormat="1" ht="18" customHeight="1" x14ac:dyDescent="0.2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</row>
    <row r="509" spans="1:16" s="101" customFormat="1" ht="18" customHeight="1" x14ac:dyDescent="0.2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</row>
    <row r="510" spans="1:16" s="101" customFormat="1" ht="18" customHeight="1" x14ac:dyDescent="0.2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</row>
    <row r="511" spans="1:16" s="101" customFormat="1" ht="18" customHeight="1" x14ac:dyDescent="0.2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</row>
    <row r="512" spans="1:16" s="101" customFormat="1" ht="18" customHeight="1" x14ac:dyDescent="0.2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</row>
    <row r="513" spans="1:16" s="101" customFormat="1" ht="18" customHeight="1" x14ac:dyDescent="0.2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</row>
    <row r="514" spans="1:16" s="101" customFormat="1" ht="18" customHeight="1" x14ac:dyDescent="0.2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</row>
    <row r="515" spans="1:16" s="101" customFormat="1" ht="18" customHeight="1" x14ac:dyDescent="0.2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</row>
    <row r="516" spans="1:16" s="101" customFormat="1" ht="18" customHeight="1" x14ac:dyDescent="0.2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</row>
    <row r="517" spans="1:16" s="101" customFormat="1" ht="18" customHeight="1" x14ac:dyDescent="0.2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</row>
    <row r="518" spans="1:16" s="101" customFormat="1" ht="18" customHeight="1" x14ac:dyDescent="0.2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</row>
    <row r="519" spans="1:16" s="101" customFormat="1" ht="18" customHeight="1" x14ac:dyDescent="0.2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</row>
    <row r="520" spans="1:16" s="101" customFormat="1" ht="18" customHeight="1" x14ac:dyDescent="0.2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</row>
    <row r="521" spans="1:16" s="101" customFormat="1" ht="18" customHeight="1" x14ac:dyDescent="0.2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</row>
    <row r="522" spans="1:16" s="101" customFormat="1" ht="18" customHeight="1" x14ac:dyDescent="0.2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</row>
    <row r="523" spans="1:16" s="101" customFormat="1" ht="18" customHeight="1" x14ac:dyDescent="0.2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</row>
    <row r="524" spans="1:16" s="101" customFormat="1" ht="18" customHeight="1" x14ac:dyDescent="0.2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</row>
    <row r="525" spans="1:16" s="101" customFormat="1" ht="18" customHeight="1" x14ac:dyDescent="0.2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</row>
    <row r="526" spans="1:16" s="101" customFormat="1" ht="18" customHeight="1" x14ac:dyDescent="0.2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</row>
    <row r="527" spans="1:16" s="101" customFormat="1" ht="18" customHeight="1" x14ac:dyDescent="0.2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</row>
    <row r="528" spans="1:16" s="101" customFormat="1" ht="18" customHeight="1" x14ac:dyDescent="0.2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</row>
    <row r="529" spans="1:16" s="101" customFormat="1" ht="18" customHeight="1" x14ac:dyDescent="0.2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</row>
    <row r="530" spans="1:16" s="101" customFormat="1" ht="18" customHeight="1" x14ac:dyDescent="0.2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</row>
    <row r="531" spans="1:16" s="101" customFormat="1" ht="18" customHeight="1" x14ac:dyDescent="0.2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</row>
    <row r="532" spans="1:16" s="101" customFormat="1" ht="18" customHeight="1" x14ac:dyDescent="0.2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</row>
    <row r="533" spans="1:16" s="101" customFormat="1" ht="18" customHeight="1" x14ac:dyDescent="0.2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</row>
    <row r="534" spans="1:16" s="101" customFormat="1" ht="18" customHeight="1" x14ac:dyDescent="0.2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</row>
    <row r="535" spans="1:16" s="101" customFormat="1" ht="18" customHeight="1" x14ac:dyDescent="0.2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</row>
    <row r="536" spans="1:16" s="101" customFormat="1" ht="18" customHeight="1" x14ac:dyDescent="0.2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</row>
    <row r="537" spans="1:16" s="101" customFormat="1" ht="18" customHeight="1" x14ac:dyDescent="0.2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</row>
    <row r="538" spans="1:16" s="101" customFormat="1" ht="18" customHeight="1" x14ac:dyDescent="0.2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</row>
    <row r="539" spans="1:16" s="101" customFormat="1" ht="18" customHeight="1" x14ac:dyDescent="0.2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</row>
    <row r="540" spans="1:16" s="101" customFormat="1" ht="18" customHeight="1" x14ac:dyDescent="0.2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</row>
    <row r="541" spans="1:16" s="101" customFormat="1" ht="18" customHeight="1" x14ac:dyDescent="0.2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</row>
    <row r="542" spans="1:16" s="101" customFormat="1" ht="18" customHeight="1" x14ac:dyDescent="0.2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</row>
    <row r="543" spans="1:16" s="101" customFormat="1" ht="18" customHeight="1" x14ac:dyDescent="0.2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</row>
    <row r="544" spans="1:16" s="101" customFormat="1" ht="18" customHeight="1" x14ac:dyDescent="0.2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</row>
    <row r="545" spans="1:16" s="101" customFormat="1" ht="18" customHeight="1" x14ac:dyDescent="0.2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</row>
    <row r="546" spans="1:16" s="101" customFormat="1" ht="18" customHeight="1" x14ac:dyDescent="0.2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</row>
    <row r="547" spans="1:16" s="101" customFormat="1" ht="18" customHeight="1" x14ac:dyDescent="0.2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</row>
    <row r="548" spans="1:16" s="101" customFormat="1" ht="18" customHeight="1" x14ac:dyDescent="0.2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</row>
    <row r="549" spans="1:16" s="101" customFormat="1" ht="18" customHeight="1" x14ac:dyDescent="0.2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</row>
    <row r="550" spans="1:16" s="101" customFormat="1" ht="18" customHeight="1" x14ac:dyDescent="0.2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</row>
    <row r="551" spans="1:16" s="101" customFormat="1" ht="18" customHeight="1" x14ac:dyDescent="0.2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</row>
    <row r="552" spans="1:16" s="101" customFormat="1" ht="18" customHeight="1" x14ac:dyDescent="0.2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</row>
    <row r="553" spans="1:16" s="101" customFormat="1" ht="18" customHeight="1" x14ac:dyDescent="0.2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</row>
    <row r="554" spans="1:16" s="101" customFormat="1" ht="18" customHeight="1" x14ac:dyDescent="0.2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</row>
    <row r="555" spans="1:16" s="101" customFormat="1" ht="18" customHeight="1" x14ac:dyDescent="0.2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</row>
    <row r="556" spans="1:16" s="101" customFormat="1" ht="18" customHeight="1" x14ac:dyDescent="0.2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</row>
    <row r="557" spans="1:16" s="101" customFormat="1" ht="18" customHeight="1" x14ac:dyDescent="0.2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</row>
    <row r="558" spans="1:16" s="101" customFormat="1" ht="18" customHeight="1" x14ac:dyDescent="0.2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</row>
    <row r="559" spans="1:16" s="101" customFormat="1" ht="18" customHeight="1" x14ac:dyDescent="0.2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</row>
    <row r="560" spans="1:16" s="101" customFormat="1" ht="18" customHeight="1" x14ac:dyDescent="0.2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</row>
    <row r="561" spans="1:16" s="101" customFormat="1" ht="18" customHeight="1" x14ac:dyDescent="0.2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</row>
    <row r="562" spans="1:16" s="101" customFormat="1" ht="18" customHeight="1" x14ac:dyDescent="0.2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</row>
    <row r="563" spans="1:16" s="101" customFormat="1" ht="18" customHeight="1" x14ac:dyDescent="0.2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</row>
    <row r="564" spans="1:16" s="101" customFormat="1" ht="18" customHeight="1" x14ac:dyDescent="0.2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</row>
    <row r="565" spans="1:16" s="101" customFormat="1" ht="18" customHeight="1" x14ac:dyDescent="0.2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</row>
    <row r="566" spans="1:16" s="101" customFormat="1" ht="18" customHeight="1" x14ac:dyDescent="0.2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</row>
    <row r="567" spans="1:16" s="101" customFormat="1" ht="18" customHeight="1" x14ac:dyDescent="0.2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</row>
    <row r="568" spans="1:16" s="101" customFormat="1" ht="18" customHeight="1" x14ac:dyDescent="0.2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</row>
    <row r="569" spans="1:16" s="101" customFormat="1" ht="18" customHeight="1" x14ac:dyDescent="0.2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</row>
    <row r="570" spans="1:16" s="101" customFormat="1" ht="18" customHeight="1" x14ac:dyDescent="0.2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</row>
    <row r="571" spans="1:16" s="101" customFormat="1" ht="18" customHeight="1" x14ac:dyDescent="0.2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</row>
    <row r="572" spans="1:16" s="101" customFormat="1" ht="18" customHeight="1" x14ac:dyDescent="0.2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</row>
    <row r="573" spans="1:16" s="101" customFormat="1" ht="18" customHeight="1" x14ac:dyDescent="0.2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</row>
    <row r="574" spans="1:16" s="101" customFormat="1" ht="18" customHeight="1" x14ac:dyDescent="0.2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</row>
    <row r="575" spans="1:16" s="101" customFormat="1" ht="18" customHeight="1" x14ac:dyDescent="0.2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</row>
    <row r="576" spans="1:16" s="101" customFormat="1" ht="18" customHeight="1" x14ac:dyDescent="0.2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</row>
    <row r="577" spans="1:16" s="101" customFormat="1" ht="18" customHeight="1" x14ac:dyDescent="0.2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</row>
    <row r="578" spans="1:16" s="101" customFormat="1" ht="18" customHeight="1" x14ac:dyDescent="0.2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</row>
    <row r="579" spans="1:16" s="101" customFormat="1" ht="18" customHeight="1" x14ac:dyDescent="0.2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</row>
    <row r="580" spans="1:16" s="101" customFormat="1" ht="18" customHeight="1" x14ac:dyDescent="0.2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</row>
    <row r="581" spans="1:16" s="101" customFormat="1" ht="18" customHeight="1" x14ac:dyDescent="0.2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</row>
    <row r="582" spans="1:16" s="101" customFormat="1" ht="18" customHeight="1" x14ac:dyDescent="0.2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</row>
    <row r="583" spans="1:16" s="101" customFormat="1" ht="18" customHeight="1" x14ac:dyDescent="0.2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</row>
    <row r="584" spans="1:16" s="101" customFormat="1" ht="18" customHeight="1" x14ac:dyDescent="0.2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</row>
    <row r="585" spans="1:16" s="101" customFormat="1" ht="18" customHeight="1" x14ac:dyDescent="0.2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</row>
    <row r="586" spans="1:16" s="101" customFormat="1" ht="18" customHeight="1" x14ac:dyDescent="0.2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</row>
    <row r="587" spans="1:16" s="101" customFormat="1" ht="18" customHeight="1" x14ac:dyDescent="0.2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</row>
    <row r="588" spans="1:16" s="101" customFormat="1" ht="18" customHeight="1" x14ac:dyDescent="0.2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</row>
    <row r="589" spans="1:16" s="101" customFormat="1" ht="18" customHeight="1" x14ac:dyDescent="0.2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</row>
    <row r="590" spans="1:16" s="101" customFormat="1" ht="18" customHeight="1" x14ac:dyDescent="0.2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</row>
    <row r="591" spans="1:16" s="101" customFormat="1" ht="18" customHeight="1" x14ac:dyDescent="0.2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</row>
    <row r="592" spans="1:16" s="101" customFormat="1" ht="18" customHeight="1" x14ac:dyDescent="0.2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</row>
    <row r="593" spans="1:16" s="101" customFormat="1" ht="18" customHeight="1" x14ac:dyDescent="0.2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</row>
    <row r="594" spans="1:16" s="101" customFormat="1" ht="18" customHeight="1" x14ac:dyDescent="0.2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</row>
    <row r="595" spans="1:16" s="101" customFormat="1" ht="18" customHeight="1" x14ac:dyDescent="0.2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</row>
    <row r="596" spans="1:16" s="101" customFormat="1" ht="18" customHeight="1" x14ac:dyDescent="0.2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</row>
    <row r="597" spans="1:16" s="101" customFormat="1" ht="18" customHeight="1" x14ac:dyDescent="0.2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</row>
    <row r="598" spans="1:16" s="101" customFormat="1" ht="18" customHeight="1" x14ac:dyDescent="0.2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</row>
    <row r="599" spans="1:16" s="101" customFormat="1" ht="18" customHeight="1" x14ac:dyDescent="0.2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</row>
    <row r="600" spans="1:16" s="101" customFormat="1" ht="18" customHeight="1" x14ac:dyDescent="0.2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</row>
    <row r="601" spans="1:16" s="101" customFormat="1" ht="18" customHeight="1" x14ac:dyDescent="0.2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</row>
    <row r="602" spans="1:16" s="101" customFormat="1" ht="18" customHeight="1" x14ac:dyDescent="0.2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</row>
    <row r="603" spans="1:16" s="101" customFormat="1" ht="18" customHeight="1" x14ac:dyDescent="0.2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</row>
    <row r="604" spans="1:16" s="101" customFormat="1" ht="18" customHeight="1" x14ac:dyDescent="0.2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</row>
    <row r="605" spans="1:16" s="101" customFormat="1" ht="18" customHeight="1" x14ac:dyDescent="0.2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</row>
    <row r="606" spans="1:16" s="101" customFormat="1" ht="18" customHeight="1" x14ac:dyDescent="0.2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</row>
    <row r="607" spans="1:16" s="101" customFormat="1" ht="18" customHeight="1" x14ac:dyDescent="0.2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</row>
    <row r="608" spans="1:16" s="101" customFormat="1" ht="18" customHeight="1" x14ac:dyDescent="0.2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</row>
    <row r="609" spans="1:16" s="101" customFormat="1" ht="18" customHeight="1" x14ac:dyDescent="0.2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</row>
    <row r="610" spans="1:16" s="101" customFormat="1" ht="18" customHeight="1" x14ac:dyDescent="0.2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</row>
    <row r="611" spans="1:16" s="101" customFormat="1" ht="18" customHeight="1" x14ac:dyDescent="0.2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</row>
    <row r="612" spans="1:16" s="101" customFormat="1" ht="18" customHeight="1" x14ac:dyDescent="0.2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</row>
    <row r="613" spans="1:16" s="101" customFormat="1" ht="18" customHeight="1" x14ac:dyDescent="0.2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</row>
    <row r="614" spans="1:16" s="101" customFormat="1" ht="18" customHeight="1" x14ac:dyDescent="0.2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</row>
    <row r="615" spans="1:16" s="101" customFormat="1" ht="18" customHeight="1" x14ac:dyDescent="0.2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</row>
    <row r="616" spans="1:16" s="101" customFormat="1" ht="18" customHeight="1" x14ac:dyDescent="0.2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</row>
    <row r="617" spans="1:16" s="101" customFormat="1" ht="18" customHeight="1" x14ac:dyDescent="0.2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</row>
    <row r="618" spans="1:16" s="101" customFormat="1" ht="18" customHeight="1" x14ac:dyDescent="0.2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</row>
    <row r="619" spans="1:16" s="101" customFormat="1" ht="18" customHeight="1" x14ac:dyDescent="0.2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</row>
    <row r="620" spans="1:16" s="101" customFormat="1" ht="18" customHeight="1" x14ac:dyDescent="0.2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</row>
    <row r="621" spans="1:16" s="101" customFormat="1" ht="18" customHeight="1" x14ac:dyDescent="0.2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</row>
    <row r="622" spans="1:16" s="101" customFormat="1" ht="18" customHeight="1" x14ac:dyDescent="0.2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</row>
    <row r="623" spans="1:16" s="101" customFormat="1" ht="18" customHeight="1" x14ac:dyDescent="0.2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</row>
    <row r="624" spans="1:16" s="101" customFormat="1" ht="18" customHeight="1" x14ac:dyDescent="0.2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</row>
    <row r="625" spans="1:16" s="101" customFormat="1" ht="18" customHeight="1" x14ac:dyDescent="0.2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</row>
    <row r="626" spans="1:16" s="101" customFormat="1" ht="18" customHeight="1" x14ac:dyDescent="0.2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</row>
    <row r="627" spans="1:16" s="101" customFormat="1" ht="18" customHeight="1" x14ac:dyDescent="0.2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</row>
    <row r="628" spans="1:16" s="101" customFormat="1" ht="18" customHeight="1" x14ac:dyDescent="0.2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</row>
    <row r="629" spans="1:16" s="101" customFormat="1" ht="18" customHeight="1" x14ac:dyDescent="0.2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</row>
    <row r="630" spans="1:16" s="101" customFormat="1" ht="18" customHeight="1" x14ac:dyDescent="0.2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</row>
    <row r="631" spans="1:16" s="101" customFormat="1" ht="18" customHeight="1" x14ac:dyDescent="0.2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</row>
    <row r="632" spans="1:16" s="101" customFormat="1" ht="18" customHeight="1" x14ac:dyDescent="0.2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</row>
    <row r="633" spans="1:16" s="101" customFormat="1" ht="18" customHeight="1" x14ac:dyDescent="0.2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</row>
    <row r="634" spans="1:16" s="101" customFormat="1" ht="18" customHeight="1" x14ac:dyDescent="0.2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</row>
    <row r="635" spans="1:16" s="101" customFormat="1" ht="18" customHeight="1" x14ac:dyDescent="0.2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</row>
    <row r="636" spans="1:16" s="101" customFormat="1" ht="18" customHeight="1" x14ac:dyDescent="0.2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</row>
    <row r="637" spans="1:16" s="101" customFormat="1" ht="18" customHeight="1" x14ac:dyDescent="0.2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</row>
    <row r="638" spans="1:16" s="101" customFormat="1" ht="18" customHeight="1" x14ac:dyDescent="0.2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</row>
    <row r="639" spans="1:16" s="101" customFormat="1" ht="18" customHeight="1" x14ac:dyDescent="0.2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</row>
    <row r="640" spans="1:16" s="101" customFormat="1" ht="18" customHeight="1" x14ac:dyDescent="0.2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</row>
    <row r="641" spans="1:16" s="101" customFormat="1" ht="18" customHeight="1" x14ac:dyDescent="0.2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</row>
    <row r="642" spans="1:16" s="101" customFormat="1" ht="18" customHeight="1" x14ac:dyDescent="0.2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</row>
    <row r="643" spans="1:16" s="101" customFormat="1" ht="18" customHeight="1" x14ac:dyDescent="0.2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</row>
    <row r="644" spans="1:16" s="101" customFormat="1" ht="18" customHeight="1" x14ac:dyDescent="0.2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</row>
    <row r="645" spans="1:16" s="101" customFormat="1" ht="18" customHeight="1" x14ac:dyDescent="0.2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</row>
    <row r="646" spans="1:16" s="101" customFormat="1" ht="18" customHeight="1" x14ac:dyDescent="0.2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</row>
    <row r="647" spans="1:16" s="101" customFormat="1" ht="18" customHeight="1" x14ac:dyDescent="0.2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</row>
    <row r="648" spans="1:16" s="101" customFormat="1" ht="18" customHeight="1" x14ac:dyDescent="0.2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</row>
    <row r="649" spans="1:16" s="101" customFormat="1" ht="18" customHeight="1" x14ac:dyDescent="0.2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</row>
    <row r="650" spans="1:16" s="101" customFormat="1" ht="18" customHeight="1" x14ac:dyDescent="0.2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</row>
    <row r="651" spans="1:16" s="101" customFormat="1" ht="18" customHeight="1" x14ac:dyDescent="0.2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</row>
    <row r="652" spans="1:16" s="101" customFormat="1" ht="18" customHeight="1" x14ac:dyDescent="0.2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</row>
    <row r="653" spans="1:16" s="101" customFormat="1" ht="18" customHeight="1" x14ac:dyDescent="0.2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</row>
    <row r="654" spans="1:16" s="101" customFormat="1" ht="18" customHeight="1" x14ac:dyDescent="0.2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</row>
    <row r="655" spans="1:16" s="101" customFormat="1" ht="18" customHeight="1" x14ac:dyDescent="0.2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</row>
    <row r="656" spans="1:16" s="101" customFormat="1" ht="18" customHeight="1" x14ac:dyDescent="0.2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</row>
    <row r="657" spans="1:16" s="101" customFormat="1" ht="18" customHeight="1" x14ac:dyDescent="0.2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</row>
    <row r="658" spans="1:16" s="101" customFormat="1" ht="18" customHeight="1" x14ac:dyDescent="0.2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</row>
    <row r="659" spans="1:16" s="101" customFormat="1" ht="18" customHeight="1" x14ac:dyDescent="0.2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</row>
    <row r="660" spans="1:16" s="101" customFormat="1" ht="18" customHeight="1" x14ac:dyDescent="0.2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</row>
    <row r="661" spans="1:16" s="101" customFormat="1" ht="18" customHeight="1" x14ac:dyDescent="0.2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</row>
    <row r="662" spans="1:16" s="101" customFormat="1" ht="18" customHeight="1" x14ac:dyDescent="0.2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</row>
    <row r="663" spans="1:16" s="101" customFormat="1" ht="18" customHeight="1" x14ac:dyDescent="0.2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</row>
    <row r="664" spans="1:16" s="101" customFormat="1" ht="18" customHeight="1" x14ac:dyDescent="0.2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</row>
    <row r="665" spans="1:16" s="101" customFormat="1" ht="18" customHeight="1" x14ac:dyDescent="0.2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</row>
    <row r="666" spans="1:16" s="101" customFormat="1" ht="18" customHeight="1" x14ac:dyDescent="0.2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</row>
    <row r="667" spans="1:16" s="101" customFormat="1" ht="18" customHeight="1" x14ac:dyDescent="0.2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</row>
    <row r="668" spans="1:16" s="101" customFormat="1" ht="18" customHeight="1" x14ac:dyDescent="0.2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</row>
    <row r="669" spans="1:16" s="101" customFormat="1" ht="18" customHeight="1" x14ac:dyDescent="0.2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</row>
    <row r="670" spans="1:16" s="101" customFormat="1" ht="18" customHeight="1" x14ac:dyDescent="0.2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</row>
    <row r="671" spans="1:16" s="101" customFormat="1" ht="18" customHeight="1" x14ac:dyDescent="0.2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</row>
    <row r="672" spans="1:16" s="101" customFormat="1" ht="18" customHeight="1" x14ac:dyDescent="0.2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</row>
    <row r="673" spans="1:16" s="101" customFormat="1" ht="18" customHeight="1" x14ac:dyDescent="0.2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</row>
    <row r="674" spans="1:16" s="101" customFormat="1" ht="18" customHeight="1" x14ac:dyDescent="0.2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</row>
    <row r="675" spans="1:16" s="101" customFormat="1" ht="18" customHeight="1" x14ac:dyDescent="0.2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</row>
    <row r="676" spans="1:16" s="101" customFormat="1" ht="18" customHeight="1" x14ac:dyDescent="0.2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</row>
    <row r="677" spans="1:16" s="101" customFormat="1" ht="18" customHeight="1" x14ac:dyDescent="0.2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</row>
    <row r="678" spans="1:16" s="101" customFormat="1" ht="18" customHeight="1" x14ac:dyDescent="0.2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</row>
    <row r="679" spans="1:16" s="101" customFormat="1" ht="18" customHeight="1" x14ac:dyDescent="0.2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</row>
    <row r="680" spans="1:16" s="101" customFormat="1" ht="18" customHeight="1" x14ac:dyDescent="0.2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</row>
    <row r="681" spans="1:16" s="101" customFormat="1" ht="18" customHeight="1" x14ac:dyDescent="0.2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</row>
    <row r="682" spans="1:16" s="101" customFormat="1" ht="18" customHeight="1" x14ac:dyDescent="0.2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</row>
    <row r="683" spans="1:16" s="101" customFormat="1" ht="18" customHeight="1" x14ac:dyDescent="0.2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</row>
    <row r="684" spans="1:16" s="101" customFormat="1" ht="18" customHeight="1" x14ac:dyDescent="0.2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</row>
    <row r="685" spans="1:16" s="101" customFormat="1" ht="18" customHeight="1" x14ac:dyDescent="0.2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</row>
    <row r="686" spans="1:16" s="101" customFormat="1" ht="18" customHeight="1" x14ac:dyDescent="0.2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</row>
    <row r="687" spans="1:16" s="101" customFormat="1" ht="18" customHeight="1" x14ac:dyDescent="0.2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</row>
    <row r="688" spans="1:16" s="101" customFormat="1" ht="18" customHeight="1" x14ac:dyDescent="0.2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</row>
    <row r="689" spans="1:16" s="101" customFormat="1" ht="18" customHeight="1" x14ac:dyDescent="0.2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</row>
    <row r="690" spans="1:16" s="101" customFormat="1" ht="18" customHeight="1" x14ac:dyDescent="0.2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</row>
    <row r="691" spans="1:16" s="101" customFormat="1" ht="18" customHeight="1" x14ac:dyDescent="0.2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</row>
    <row r="692" spans="1:16" s="101" customFormat="1" ht="18" customHeight="1" x14ac:dyDescent="0.2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</row>
    <row r="693" spans="1:16" s="101" customFormat="1" ht="18" customHeight="1" x14ac:dyDescent="0.2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</row>
    <row r="694" spans="1:16" s="101" customFormat="1" ht="18" customHeight="1" x14ac:dyDescent="0.2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</row>
    <row r="695" spans="1:16" s="101" customFormat="1" ht="18" customHeight="1" x14ac:dyDescent="0.2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</row>
    <row r="696" spans="1:16" s="101" customFormat="1" ht="18" customHeight="1" x14ac:dyDescent="0.2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</row>
    <row r="697" spans="1:16" s="101" customFormat="1" ht="18" customHeight="1" x14ac:dyDescent="0.2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</row>
    <row r="698" spans="1:16" s="101" customFormat="1" ht="18" customHeight="1" x14ac:dyDescent="0.2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</row>
    <row r="699" spans="1:16" s="101" customFormat="1" ht="18" customHeight="1" x14ac:dyDescent="0.2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</row>
    <row r="700" spans="1:16" s="101" customFormat="1" ht="18" customHeight="1" x14ac:dyDescent="0.2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</row>
    <row r="701" spans="1:16" s="101" customFormat="1" ht="18" customHeight="1" x14ac:dyDescent="0.2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</row>
    <row r="702" spans="1:16" s="101" customFormat="1" ht="18" customHeight="1" x14ac:dyDescent="0.2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</row>
    <row r="703" spans="1:16" s="101" customFormat="1" ht="18" customHeight="1" x14ac:dyDescent="0.2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</row>
    <row r="704" spans="1:16" s="101" customFormat="1" ht="18" customHeight="1" x14ac:dyDescent="0.2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</row>
    <row r="705" spans="1:16" s="101" customFormat="1" ht="18" customHeight="1" x14ac:dyDescent="0.2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</row>
    <row r="706" spans="1:16" s="101" customFormat="1" ht="18" customHeight="1" x14ac:dyDescent="0.2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</row>
    <row r="707" spans="1:16" s="101" customFormat="1" ht="18" customHeight="1" x14ac:dyDescent="0.2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</row>
    <row r="708" spans="1:16" s="101" customFormat="1" ht="18" customHeight="1" x14ac:dyDescent="0.2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</row>
    <row r="709" spans="1:16" s="101" customFormat="1" ht="18" customHeight="1" x14ac:dyDescent="0.2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</row>
    <row r="710" spans="1:16" s="101" customFormat="1" ht="18" customHeight="1" x14ac:dyDescent="0.2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</row>
    <row r="711" spans="1:16" s="101" customFormat="1" ht="18" customHeight="1" x14ac:dyDescent="0.2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</row>
    <row r="712" spans="1:16" s="101" customFormat="1" ht="18" customHeight="1" x14ac:dyDescent="0.2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</row>
    <row r="713" spans="1:16" s="101" customFormat="1" ht="18" customHeight="1" x14ac:dyDescent="0.2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</row>
    <row r="714" spans="1:16" s="101" customFormat="1" ht="18" customHeight="1" x14ac:dyDescent="0.2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</row>
    <row r="715" spans="1:16" s="101" customFormat="1" ht="18" customHeight="1" x14ac:dyDescent="0.2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</row>
    <row r="716" spans="1:16" s="101" customFormat="1" ht="18" customHeight="1" x14ac:dyDescent="0.2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</row>
    <row r="717" spans="1:16" s="101" customFormat="1" ht="18" customHeight="1" x14ac:dyDescent="0.2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</row>
    <row r="718" spans="1:16" s="101" customFormat="1" ht="18" customHeight="1" x14ac:dyDescent="0.2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</row>
    <row r="719" spans="1:16" s="101" customFormat="1" ht="18" customHeight="1" x14ac:dyDescent="0.2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</row>
    <row r="720" spans="1:16" s="101" customFormat="1" ht="18" customHeight="1" x14ac:dyDescent="0.2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</row>
    <row r="721" spans="1:16" s="101" customFormat="1" ht="18" customHeight="1" x14ac:dyDescent="0.2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</row>
    <row r="722" spans="1:16" s="101" customFormat="1" ht="18" customHeight="1" x14ac:dyDescent="0.2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</row>
    <row r="723" spans="1:16" s="101" customFormat="1" ht="18" customHeight="1" x14ac:dyDescent="0.2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</row>
    <row r="724" spans="1:16" s="101" customFormat="1" ht="18" customHeight="1" x14ac:dyDescent="0.2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</row>
    <row r="725" spans="1:16" s="101" customFormat="1" ht="18" customHeight="1" x14ac:dyDescent="0.2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</row>
    <row r="726" spans="1:16" s="101" customFormat="1" ht="18" customHeight="1" x14ac:dyDescent="0.2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</row>
    <row r="727" spans="1:16" s="101" customFormat="1" ht="18" customHeight="1" x14ac:dyDescent="0.2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</row>
    <row r="728" spans="1:16" s="101" customFormat="1" ht="18" customHeight="1" x14ac:dyDescent="0.2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</row>
    <row r="729" spans="1:16" s="101" customFormat="1" ht="18" customHeight="1" x14ac:dyDescent="0.2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</row>
    <row r="730" spans="1:16" s="101" customFormat="1" ht="18" customHeight="1" x14ac:dyDescent="0.2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</row>
    <row r="731" spans="1:16" s="101" customFormat="1" ht="18" customHeight="1" x14ac:dyDescent="0.2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</row>
    <row r="732" spans="1:16" s="101" customFormat="1" ht="18" customHeight="1" x14ac:dyDescent="0.2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</row>
    <row r="733" spans="1:16" s="101" customFormat="1" ht="18" customHeight="1" x14ac:dyDescent="0.2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</row>
    <row r="734" spans="1:16" s="101" customFormat="1" ht="18" customHeight="1" x14ac:dyDescent="0.2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</row>
    <row r="735" spans="1:16" s="101" customFormat="1" ht="18" customHeight="1" x14ac:dyDescent="0.2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</row>
    <row r="736" spans="1:16" s="101" customFormat="1" ht="18" customHeight="1" x14ac:dyDescent="0.2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</row>
    <row r="737" spans="1:16" s="101" customFormat="1" ht="18" customHeight="1" x14ac:dyDescent="0.2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</row>
    <row r="738" spans="1:16" s="101" customFormat="1" ht="18" customHeight="1" x14ac:dyDescent="0.2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</row>
    <row r="739" spans="1:16" s="101" customFormat="1" ht="18" customHeight="1" x14ac:dyDescent="0.2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</row>
    <row r="740" spans="1:16" s="101" customFormat="1" ht="18" customHeight="1" x14ac:dyDescent="0.2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</row>
    <row r="741" spans="1:16" s="101" customFormat="1" ht="18" customHeight="1" x14ac:dyDescent="0.2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</row>
    <row r="742" spans="1:16" s="101" customFormat="1" ht="18" customHeight="1" x14ac:dyDescent="0.2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</row>
    <row r="743" spans="1:16" s="101" customFormat="1" ht="18" customHeight="1" x14ac:dyDescent="0.2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</row>
    <row r="744" spans="1:16" s="101" customFormat="1" ht="18" customHeight="1" x14ac:dyDescent="0.2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</row>
    <row r="745" spans="1:16" s="101" customFormat="1" ht="18" customHeight="1" x14ac:dyDescent="0.2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</row>
    <row r="746" spans="1:16" s="101" customFormat="1" ht="18" customHeight="1" x14ac:dyDescent="0.2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</row>
    <row r="747" spans="1:16" s="101" customFormat="1" ht="18" customHeight="1" x14ac:dyDescent="0.2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</row>
    <row r="748" spans="1:16" s="101" customFormat="1" ht="18" customHeight="1" x14ac:dyDescent="0.2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</row>
    <row r="749" spans="1:16" s="101" customFormat="1" ht="18" customHeight="1" x14ac:dyDescent="0.2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</row>
    <row r="750" spans="1:16" s="101" customFormat="1" ht="18" customHeight="1" x14ac:dyDescent="0.2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</row>
    <row r="751" spans="1:16" s="101" customFormat="1" ht="18" customHeight="1" x14ac:dyDescent="0.2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</row>
    <row r="752" spans="1:16" s="101" customFormat="1" ht="18" customHeight="1" x14ac:dyDescent="0.2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</row>
    <row r="753" spans="1:16" s="101" customFormat="1" ht="18" customHeight="1" x14ac:dyDescent="0.2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</row>
    <row r="754" spans="1:16" s="101" customFormat="1" ht="18" customHeight="1" x14ac:dyDescent="0.2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</row>
    <row r="755" spans="1:16" s="101" customFormat="1" ht="18" customHeight="1" x14ac:dyDescent="0.2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</row>
    <row r="756" spans="1:16" s="101" customFormat="1" ht="18" customHeight="1" x14ac:dyDescent="0.2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</row>
    <row r="757" spans="1:16" s="101" customFormat="1" ht="18" customHeight="1" x14ac:dyDescent="0.2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</row>
    <row r="758" spans="1:16" s="101" customFormat="1" ht="18" customHeight="1" x14ac:dyDescent="0.2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</row>
    <row r="759" spans="1:16" s="101" customFormat="1" ht="18" customHeight="1" x14ac:dyDescent="0.2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</row>
    <row r="760" spans="1:16" s="101" customFormat="1" ht="18" customHeight="1" x14ac:dyDescent="0.2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</row>
    <row r="761" spans="1:16" s="101" customFormat="1" ht="18" customHeight="1" x14ac:dyDescent="0.2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</row>
    <row r="762" spans="1:16" s="101" customFormat="1" ht="18" customHeight="1" x14ac:dyDescent="0.2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</row>
    <row r="763" spans="1:16" s="101" customFormat="1" ht="18" customHeight="1" x14ac:dyDescent="0.2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</row>
    <row r="764" spans="1:16" s="101" customFormat="1" ht="18" customHeight="1" x14ac:dyDescent="0.2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</row>
    <row r="765" spans="1:16" s="101" customFormat="1" ht="18" customHeight="1" x14ac:dyDescent="0.2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</row>
    <row r="766" spans="1:16" s="101" customFormat="1" ht="18" customHeight="1" x14ac:dyDescent="0.2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</row>
    <row r="767" spans="1:16" s="101" customFormat="1" ht="18" customHeight="1" x14ac:dyDescent="0.2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</row>
    <row r="768" spans="1:16" s="101" customFormat="1" ht="18" customHeight="1" x14ac:dyDescent="0.2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</row>
    <row r="769" spans="1:16" s="101" customFormat="1" ht="18" customHeight="1" x14ac:dyDescent="0.2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</row>
    <row r="770" spans="1:16" s="101" customFormat="1" ht="18" customHeight="1" x14ac:dyDescent="0.2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</row>
    <row r="771" spans="1:16" s="101" customFormat="1" ht="18" customHeight="1" x14ac:dyDescent="0.2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</row>
    <row r="772" spans="1:16" s="101" customFormat="1" ht="18" customHeight="1" x14ac:dyDescent="0.2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</row>
    <row r="773" spans="1:16" s="101" customFormat="1" ht="18" customHeight="1" x14ac:dyDescent="0.2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</row>
    <row r="774" spans="1:16" s="101" customFormat="1" ht="18" customHeight="1" x14ac:dyDescent="0.2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</row>
    <row r="775" spans="1:16" s="101" customFormat="1" ht="18" customHeight="1" x14ac:dyDescent="0.2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</row>
    <row r="776" spans="1:16" s="101" customFormat="1" ht="18" customHeight="1" x14ac:dyDescent="0.2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</row>
    <row r="777" spans="1:16" s="101" customFormat="1" ht="18" customHeight="1" x14ac:dyDescent="0.2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</row>
    <row r="778" spans="1:16" s="101" customFormat="1" ht="18" customHeight="1" x14ac:dyDescent="0.2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</row>
    <row r="779" spans="1:16" s="101" customFormat="1" ht="18" customHeight="1" x14ac:dyDescent="0.2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</row>
    <row r="780" spans="1:16" s="101" customFormat="1" ht="18" customHeight="1" x14ac:dyDescent="0.2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</row>
    <row r="781" spans="1:16" s="101" customFormat="1" ht="18" customHeight="1" x14ac:dyDescent="0.2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</row>
    <row r="782" spans="1:16" s="101" customFormat="1" ht="18" customHeight="1" x14ac:dyDescent="0.2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</row>
    <row r="783" spans="1:16" s="101" customFormat="1" ht="18" customHeight="1" x14ac:dyDescent="0.2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</row>
    <row r="784" spans="1:16" s="101" customFormat="1" ht="18" customHeight="1" x14ac:dyDescent="0.2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</row>
    <row r="785" spans="1:16" s="101" customFormat="1" ht="18" customHeight="1" x14ac:dyDescent="0.2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</row>
    <row r="786" spans="1:16" s="101" customFormat="1" ht="18" customHeight="1" x14ac:dyDescent="0.2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</row>
    <row r="787" spans="1:16" s="101" customFormat="1" ht="18" customHeight="1" x14ac:dyDescent="0.2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</row>
    <row r="788" spans="1:16" s="101" customFormat="1" ht="18" customHeight="1" x14ac:dyDescent="0.2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</row>
    <row r="789" spans="1:16" s="101" customFormat="1" ht="18" customHeight="1" x14ac:dyDescent="0.2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</row>
    <row r="790" spans="1:16" s="101" customFormat="1" ht="18" customHeight="1" x14ac:dyDescent="0.2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</row>
    <row r="791" spans="1:16" s="101" customFormat="1" ht="18" customHeight="1" x14ac:dyDescent="0.2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</row>
    <row r="792" spans="1:16" s="101" customFormat="1" ht="18" customHeight="1" x14ac:dyDescent="0.2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</row>
    <row r="793" spans="1:16" s="101" customFormat="1" ht="18" customHeight="1" x14ac:dyDescent="0.2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</row>
    <row r="794" spans="1:16" s="101" customFormat="1" ht="18" customHeight="1" x14ac:dyDescent="0.2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</row>
    <row r="795" spans="1:16" s="101" customFormat="1" ht="18" customHeight="1" x14ac:dyDescent="0.2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</row>
    <row r="796" spans="1:16" s="101" customFormat="1" ht="18" customHeight="1" x14ac:dyDescent="0.2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</row>
    <row r="797" spans="1:16" s="101" customFormat="1" ht="18" customHeight="1" x14ac:dyDescent="0.2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</row>
    <row r="798" spans="1:16" s="101" customFormat="1" ht="18" customHeight="1" x14ac:dyDescent="0.2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</row>
    <row r="799" spans="1:16" s="101" customFormat="1" ht="18" customHeight="1" x14ac:dyDescent="0.2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</row>
    <row r="800" spans="1:16" s="101" customFormat="1" ht="18" customHeight="1" x14ac:dyDescent="0.2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</row>
    <row r="801" spans="1:16" s="101" customFormat="1" ht="18" customHeight="1" x14ac:dyDescent="0.2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</row>
    <row r="802" spans="1:16" s="101" customFormat="1" ht="18" customHeight="1" x14ac:dyDescent="0.2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</row>
    <row r="803" spans="1:16" s="101" customFormat="1" ht="18" customHeight="1" x14ac:dyDescent="0.2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</row>
    <row r="804" spans="1:16" s="101" customFormat="1" ht="18" customHeight="1" x14ac:dyDescent="0.2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</row>
    <row r="805" spans="1:16" s="101" customFormat="1" ht="18" customHeight="1" x14ac:dyDescent="0.2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</row>
    <row r="806" spans="1:16" s="101" customFormat="1" ht="18" customHeight="1" x14ac:dyDescent="0.2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</row>
    <row r="807" spans="1:16" s="101" customFormat="1" ht="18" customHeight="1" x14ac:dyDescent="0.2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</row>
    <row r="808" spans="1:16" s="101" customFormat="1" ht="18" customHeight="1" x14ac:dyDescent="0.2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</row>
    <row r="809" spans="1:16" s="101" customFormat="1" ht="18" customHeight="1" x14ac:dyDescent="0.2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</row>
    <row r="810" spans="1:16" s="101" customFormat="1" ht="18" customHeight="1" x14ac:dyDescent="0.2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</row>
    <row r="811" spans="1:16" s="101" customFormat="1" ht="18" customHeight="1" x14ac:dyDescent="0.2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</row>
    <row r="812" spans="1:16" s="101" customFormat="1" ht="18" customHeight="1" x14ac:dyDescent="0.2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</row>
    <row r="813" spans="1:16" s="101" customFormat="1" ht="18" customHeight="1" x14ac:dyDescent="0.2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</row>
    <row r="814" spans="1:16" s="101" customFormat="1" ht="18" customHeight="1" x14ac:dyDescent="0.2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</row>
    <row r="815" spans="1:16" s="101" customFormat="1" ht="18" customHeight="1" x14ac:dyDescent="0.2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</row>
    <row r="816" spans="1:16" s="101" customFormat="1" ht="18" customHeight="1" x14ac:dyDescent="0.2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</row>
    <row r="817" spans="1:16" s="101" customFormat="1" ht="18" customHeight="1" x14ac:dyDescent="0.2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</row>
    <row r="818" spans="1:16" s="101" customFormat="1" ht="18" customHeight="1" x14ac:dyDescent="0.2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</row>
    <row r="819" spans="1:16" s="101" customFormat="1" ht="18" customHeight="1" x14ac:dyDescent="0.2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</row>
    <row r="820" spans="1:16" s="101" customFormat="1" ht="18" customHeight="1" x14ac:dyDescent="0.2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</row>
    <row r="821" spans="1:16" s="101" customFormat="1" ht="18" customHeight="1" x14ac:dyDescent="0.2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</row>
    <row r="822" spans="1:16" s="101" customFormat="1" ht="18" customHeight="1" x14ac:dyDescent="0.2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</row>
    <row r="823" spans="1:16" s="101" customFormat="1" ht="18" customHeight="1" x14ac:dyDescent="0.2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</row>
    <row r="824" spans="1:16" s="101" customFormat="1" ht="18" customHeight="1" x14ac:dyDescent="0.2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</row>
    <row r="825" spans="1:16" s="101" customFormat="1" ht="18" customHeight="1" x14ac:dyDescent="0.2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</row>
    <row r="826" spans="1:16" s="101" customFormat="1" ht="18" customHeight="1" x14ac:dyDescent="0.2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</row>
    <row r="827" spans="1:16" s="101" customFormat="1" ht="18" customHeight="1" x14ac:dyDescent="0.2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</row>
    <row r="828" spans="1:16" s="101" customFormat="1" ht="18" customHeight="1" x14ac:dyDescent="0.2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</row>
    <row r="829" spans="1:16" s="101" customFormat="1" ht="18" customHeight="1" x14ac:dyDescent="0.2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</row>
    <row r="830" spans="1:16" s="101" customFormat="1" ht="18" customHeight="1" x14ac:dyDescent="0.2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</row>
    <row r="831" spans="1:16" s="101" customFormat="1" ht="18" customHeight="1" x14ac:dyDescent="0.2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</row>
    <row r="832" spans="1:16" s="101" customFormat="1" ht="18" customHeight="1" x14ac:dyDescent="0.2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</row>
    <row r="833" spans="1:16" s="101" customFormat="1" ht="18" customHeight="1" x14ac:dyDescent="0.2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</row>
    <row r="834" spans="1:16" s="101" customFormat="1" ht="18" customHeight="1" x14ac:dyDescent="0.2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</row>
    <row r="835" spans="1:16" s="101" customFormat="1" ht="18" customHeight="1" x14ac:dyDescent="0.2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</row>
    <row r="836" spans="1:16" s="101" customFormat="1" ht="18" customHeight="1" x14ac:dyDescent="0.2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</row>
    <row r="837" spans="1:16" s="101" customFormat="1" ht="18" customHeight="1" x14ac:dyDescent="0.2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</row>
    <row r="838" spans="1:16" s="101" customFormat="1" ht="18" customHeight="1" x14ac:dyDescent="0.2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</row>
    <row r="839" spans="1:16" s="101" customFormat="1" ht="18" customHeight="1" x14ac:dyDescent="0.2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</row>
    <row r="840" spans="1:16" s="101" customFormat="1" ht="18" customHeight="1" x14ac:dyDescent="0.2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</row>
    <row r="841" spans="1:16" s="101" customFormat="1" ht="18" customHeight="1" x14ac:dyDescent="0.2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</row>
    <row r="842" spans="1:16" s="101" customFormat="1" ht="18" customHeight="1" x14ac:dyDescent="0.2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</row>
    <row r="843" spans="1:16" s="101" customFormat="1" ht="18" customHeight="1" x14ac:dyDescent="0.2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</row>
    <row r="844" spans="1:16" s="101" customFormat="1" ht="18" customHeight="1" x14ac:dyDescent="0.2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</row>
    <row r="845" spans="1:16" s="101" customFormat="1" ht="18" customHeight="1" x14ac:dyDescent="0.2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</row>
    <row r="846" spans="1:16" s="101" customFormat="1" ht="18" customHeight="1" x14ac:dyDescent="0.2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</row>
    <row r="847" spans="1:16" s="101" customFormat="1" ht="18" customHeight="1" x14ac:dyDescent="0.2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</row>
    <row r="848" spans="1:16" s="101" customFormat="1" ht="18" customHeight="1" x14ac:dyDescent="0.2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</row>
    <row r="849" spans="1:16" s="101" customFormat="1" ht="18" customHeight="1" x14ac:dyDescent="0.2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</row>
    <row r="850" spans="1:16" s="101" customFormat="1" ht="18" customHeight="1" x14ac:dyDescent="0.2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</row>
    <row r="851" spans="1:16" s="101" customFormat="1" ht="18" customHeight="1" x14ac:dyDescent="0.2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</row>
    <row r="852" spans="1:16" s="101" customFormat="1" ht="18" customHeight="1" x14ac:dyDescent="0.2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</row>
    <row r="853" spans="1:16" s="101" customFormat="1" ht="18" customHeight="1" x14ac:dyDescent="0.2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</row>
    <row r="854" spans="1:16" s="101" customFormat="1" ht="18" customHeight="1" x14ac:dyDescent="0.2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</row>
    <row r="855" spans="1:16" s="101" customFormat="1" ht="18" customHeight="1" x14ac:dyDescent="0.2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</row>
    <row r="856" spans="1:16" s="101" customFormat="1" ht="18" customHeight="1" x14ac:dyDescent="0.2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</row>
    <row r="857" spans="1:16" s="101" customFormat="1" ht="18" customHeight="1" x14ac:dyDescent="0.2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</row>
    <row r="858" spans="1:16" s="101" customFormat="1" ht="18" customHeight="1" x14ac:dyDescent="0.2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</row>
    <row r="859" spans="1:16" s="101" customFormat="1" ht="18" customHeight="1" x14ac:dyDescent="0.2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</row>
    <row r="860" spans="1:16" s="101" customFormat="1" ht="18" customHeight="1" x14ac:dyDescent="0.2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</row>
    <row r="861" spans="1:16" s="101" customFormat="1" ht="18" customHeight="1" x14ac:dyDescent="0.2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</row>
    <row r="862" spans="1:16" s="101" customFormat="1" ht="18" customHeight="1" x14ac:dyDescent="0.2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</row>
    <row r="863" spans="1:16" s="101" customFormat="1" ht="18" customHeight="1" x14ac:dyDescent="0.2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</row>
    <row r="864" spans="1:16" s="101" customFormat="1" ht="18" customHeight="1" x14ac:dyDescent="0.2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</row>
    <row r="865" spans="1:16" s="101" customFormat="1" ht="18" customHeight="1" x14ac:dyDescent="0.2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</row>
    <row r="866" spans="1:16" s="101" customFormat="1" ht="18" customHeight="1" x14ac:dyDescent="0.2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</row>
    <row r="867" spans="1:16" s="101" customFormat="1" ht="18" customHeight="1" x14ac:dyDescent="0.2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</row>
    <row r="868" spans="1:16" s="101" customFormat="1" ht="18" customHeight="1" x14ac:dyDescent="0.2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</row>
    <row r="869" spans="1:16" s="101" customFormat="1" ht="18" customHeight="1" x14ac:dyDescent="0.2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</row>
    <row r="870" spans="1:16" s="101" customFormat="1" ht="18" customHeight="1" x14ac:dyDescent="0.2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</row>
    <row r="871" spans="1:16" s="101" customFormat="1" ht="18" customHeight="1" x14ac:dyDescent="0.2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</row>
    <row r="872" spans="1:16" s="101" customFormat="1" ht="18" customHeight="1" x14ac:dyDescent="0.2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</row>
    <row r="873" spans="1:16" s="101" customFormat="1" ht="18" customHeight="1" x14ac:dyDescent="0.2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</row>
    <row r="874" spans="1:16" s="101" customFormat="1" ht="18" customHeight="1" x14ac:dyDescent="0.2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</row>
    <row r="875" spans="1:16" s="101" customFormat="1" ht="18" customHeight="1" x14ac:dyDescent="0.2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</row>
    <row r="876" spans="1:16" s="101" customFormat="1" ht="18" customHeight="1" x14ac:dyDescent="0.2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</row>
    <row r="877" spans="1:16" s="101" customFormat="1" ht="18" customHeight="1" x14ac:dyDescent="0.2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</row>
    <row r="878" spans="1:16" s="101" customFormat="1" ht="18" customHeight="1" x14ac:dyDescent="0.2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</row>
    <row r="879" spans="1:16" s="101" customFormat="1" ht="18" customHeight="1" x14ac:dyDescent="0.2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</row>
    <row r="880" spans="1:16" s="101" customFormat="1" ht="18" customHeight="1" x14ac:dyDescent="0.2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</row>
    <row r="881" spans="1:16" s="101" customFormat="1" ht="18" customHeight="1" x14ac:dyDescent="0.2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</row>
    <row r="882" spans="1:16" s="101" customFormat="1" ht="18" customHeight="1" x14ac:dyDescent="0.2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</row>
    <row r="883" spans="1:16" s="101" customFormat="1" ht="18" customHeight="1" x14ac:dyDescent="0.2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</row>
    <row r="884" spans="1:16" s="101" customFormat="1" ht="18" customHeight="1" x14ac:dyDescent="0.2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</row>
    <row r="885" spans="1:16" s="101" customFormat="1" ht="18" customHeight="1" x14ac:dyDescent="0.2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</row>
    <row r="886" spans="1:16" s="101" customFormat="1" ht="18" customHeight="1" x14ac:dyDescent="0.2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</row>
    <row r="887" spans="1:16" s="101" customFormat="1" ht="18" customHeight="1" x14ac:dyDescent="0.2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</row>
    <row r="888" spans="1:16" s="101" customFormat="1" ht="18" customHeight="1" x14ac:dyDescent="0.2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</row>
    <row r="889" spans="1:16" s="101" customFormat="1" ht="18" customHeight="1" x14ac:dyDescent="0.2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</row>
    <row r="890" spans="1:16" s="101" customFormat="1" ht="18" customHeight="1" x14ac:dyDescent="0.2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</row>
    <row r="891" spans="1:16" s="101" customFormat="1" ht="18" customHeight="1" x14ac:dyDescent="0.2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</row>
    <row r="892" spans="1:16" s="101" customFormat="1" ht="18" customHeight="1" x14ac:dyDescent="0.2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</row>
    <row r="893" spans="1:16" s="101" customFormat="1" ht="18" customHeight="1" x14ac:dyDescent="0.2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</row>
    <row r="894" spans="1:16" s="101" customFormat="1" ht="18" customHeight="1" x14ac:dyDescent="0.2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</row>
    <row r="895" spans="1:16" s="101" customFormat="1" ht="18" customHeight="1" x14ac:dyDescent="0.2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</row>
    <row r="896" spans="1:16" s="101" customFormat="1" ht="18" customHeight="1" x14ac:dyDescent="0.2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</row>
    <row r="897" spans="1:16" s="101" customFormat="1" ht="18" customHeight="1" x14ac:dyDescent="0.2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</row>
    <row r="898" spans="1:16" s="101" customFormat="1" ht="18" customHeight="1" x14ac:dyDescent="0.2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</row>
    <row r="899" spans="1:16" s="101" customFormat="1" ht="18" customHeight="1" x14ac:dyDescent="0.2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</row>
    <row r="900" spans="1:16" s="101" customFormat="1" ht="18" customHeight="1" x14ac:dyDescent="0.2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</row>
    <row r="901" spans="1:16" s="101" customFormat="1" ht="18" customHeight="1" x14ac:dyDescent="0.2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</row>
    <row r="902" spans="1:16" s="101" customFormat="1" ht="18" customHeight="1" x14ac:dyDescent="0.2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</row>
    <row r="903" spans="1:16" s="101" customFormat="1" ht="18" customHeight="1" x14ac:dyDescent="0.2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</row>
    <row r="904" spans="1:16" s="101" customFormat="1" ht="18" customHeight="1" x14ac:dyDescent="0.2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</row>
    <row r="905" spans="1:16" s="101" customFormat="1" ht="18" customHeight="1" x14ac:dyDescent="0.2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</row>
    <row r="906" spans="1:16" s="101" customFormat="1" ht="18" customHeight="1" x14ac:dyDescent="0.2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</row>
    <row r="907" spans="1:16" s="101" customFormat="1" ht="18" customHeight="1" x14ac:dyDescent="0.2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</row>
    <row r="908" spans="1:16" s="101" customFormat="1" ht="18" customHeight="1" x14ac:dyDescent="0.2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</row>
    <row r="909" spans="1:16" s="101" customFormat="1" ht="18" customHeight="1" x14ac:dyDescent="0.2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</row>
    <row r="910" spans="1:16" s="101" customFormat="1" ht="18" customHeight="1" x14ac:dyDescent="0.2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</row>
    <row r="911" spans="1:16" s="101" customFormat="1" ht="18" customHeight="1" x14ac:dyDescent="0.2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</row>
    <row r="912" spans="1:16" s="101" customFormat="1" ht="18" customHeight="1" x14ac:dyDescent="0.2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</row>
    <row r="913" spans="1:16" s="101" customFormat="1" ht="18" customHeight="1" x14ac:dyDescent="0.2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</row>
    <row r="914" spans="1:16" s="101" customFormat="1" ht="18" customHeight="1" x14ac:dyDescent="0.2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</row>
    <row r="915" spans="1:16" s="101" customFormat="1" ht="18" customHeight="1" x14ac:dyDescent="0.2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</row>
    <row r="916" spans="1:16" s="101" customFormat="1" ht="18" customHeight="1" x14ac:dyDescent="0.2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</row>
    <row r="917" spans="1:16" s="101" customFormat="1" ht="18" customHeight="1" x14ac:dyDescent="0.2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</row>
    <row r="918" spans="1:16" s="101" customFormat="1" ht="18" customHeight="1" x14ac:dyDescent="0.2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</row>
    <row r="919" spans="1:16" s="101" customFormat="1" ht="18" customHeight="1" x14ac:dyDescent="0.2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</row>
    <row r="920" spans="1:16" s="101" customFormat="1" ht="18" customHeight="1" x14ac:dyDescent="0.2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</row>
    <row r="921" spans="1:16" s="101" customFormat="1" ht="18" customHeight="1" x14ac:dyDescent="0.2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</row>
    <row r="922" spans="1:16" s="101" customFormat="1" ht="18" customHeight="1" x14ac:dyDescent="0.2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</row>
    <row r="923" spans="1:16" s="101" customFormat="1" ht="18" customHeight="1" x14ac:dyDescent="0.2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</row>
    <row r="924" spans="1:16" s="101" customFormat="1" ht="18" customHeight="1" x14ac:dyDescent="0.2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</row>
    <row r="925" spans="1:16" s="101" customFormat="1" ht="18" customHeight="1" x14ac:dyDescent="0.2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</row>
    <row r="926" spans="1:16" s="101" customFormat="1" ht="18" customHeight="1" x14ac:dyDescent="0.2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</row>
    <row r="927" spans="1:16" s="101" customFormat="1" ht="18" customHeight="1" x14ac:dyDescent="0.2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</row>
    <row r="928" spans="1:16" s="101" customFormat="1" ht="18" customHeight="1" x14ac:dyDescent="0.2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</row>
    <row r="929" spans="1:16" s="101" customFormat="1" ht="18" customHeight="1" x14ac:dyDescent="0.2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</row>
    <row r="930" spans="1:16" s="101" customFormat="1" ht="18" customHeight="1" x14ac:dyDescent="0.2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</row>
    <row r="931" spans="1:16" s="101" customFormat="1" ht="18" customHeight="1" x14ac:dyDescent="0.2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</row>
    <row r="932" spans="1:16" s="101" customFormat="1" ht="18" customHeight="1" x14ac:dyDescent="0.2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</row>
    <row r="933" spans="1:16" s="101" customFormat="1" ht="18" customHeight="1" x14ac:dyDescent="0.2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</row>
    <row r="934" spans="1:16" s="101" customFormat="1" ht="18" customHeight="1" x14ac:dyDescent="0.2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</row>
    <row r="935" spans="1:16" s="101" customFormat="1" ht="18" customHeight="1" x14ac:dyDescent="0.2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</row>
    <row r="936" spans="1:16" s="101" customFormat="1" ht="18" customHeight="1" x14ac:dyDescent="0.2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</row>
    <row r="937" spans="1:16" s="101" customFormat="1" ht="18" customHeight="1" x14ac:dyDescent="0.2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</row>
    <row r="938" spans="1:16" s="101" customFormat="1" ht="18" customHeight="1" x14ac:dyDescent="0.2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</row>
    <row r="939" spans="1:16" s="101" customFormat="1" ht="18" customHeight="1" x14ac:dyDescent="0.2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</row>
    <row r="940" spans="1:16" s="101" customFormat="1" ht="18" customHeight="1" x14ac:dyDescent="0.2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</row>
    <row r="941" spans="1:16" s="101" customFormat="1" ht="18" customHeight="1" x14ac:dyDescent="0.2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</row>
    <row r="942" spans="1:16" s="101" customFormat="1" ht="18" customHeight="1" x14ac:dyDescent="0.2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</row>
    <row r="943" spans="1:16" s="101" customFormat="1" ht="18" customHeight="1" x14ac:dyDescent="0.2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</row>
    <row r="944" spans="1:16" s="101" customFormat="1" ht="18" customHeight="1" x14ac:dyDescent="0.2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</row>
    <row r="945" spans="1:16" s="101" customFormat="1" ht="18" customHeight="1" x14ac:dyDescent="0.2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</row>
    <row r="946" spans="1:16" s="101" customFormat="1" ht="18" customHeight="1" x14ac:dyDescent="0.2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</row>
    <row r="947" spans="1:16" s="101" customFormat="1" ht="18" customHeight="1" x14ac:dyDescent="0.2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</row>
    <row r="948" spans="1:16" s="101" customFormat="1" ht="18" customHeight="1" x14ac:dyDescent="0.2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</row>
    <row r="949" spans="1:16" s="101" customFormat="1" ht="18" customHeight="1" x14ac:dyDescent="0.2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</row>
    <row r="950" spans="1:16" s="101" customFormat="1" ht="18" customHeight="1" x14ac:dyDescent="0.2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</row>
    <row r="951" spans="1:16" s="101" customFormat="1" ht="18" customHeight="1" x14ac:dyDescent="0.2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</row>
    <row r="952" spans="1:16" s="101" customFormat="1" ht="18" customHeight="1" x14ac:dyDescent="0.2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</row>
    <row r="953" spans="1:16" s="101" customFormat="1" ht="18" customHeight="1" x14ac:dyDescent="0.2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</row>
    <row r="954" spans="1:16" s="101" customFormat="1" ht="18" customHeight="1" x14ac:dyDescent="0.2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</row>
    <row r="955" spans="1:16" s="101" customFormat="1" ht="18" customHeight="1" x14ac:dyDescent="0.2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</row>
    <row r="956" spans="1:16" s="101" customFormat="1" ht="18" customHeight="1" x14ac:dyDescent="0.2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</row>
    <row r="957" spans="1:16" s="101" customFormat="1" ht="18" customHeight="1" x14ac:dyDescent="0.2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</row>
    <row r="958" spans="1:16" s="101" customFormat="1" ht="18" customHeight="1" x14ac:dyDescent="0.2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</row>
    <row r="959" spans="1:16" s="101" customFormat="1" ht="18" customHeight="1" x14ac:dyDescent="0.2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</row>
    <row r="960" spans="1:16" s="101" customFormat="1" ht="18" customHeight="1" x14ac:dyDescent="0.2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</row>
    <row r="961" spans="1:16" s="101" customFormat="1" ht="18" customHeight="1" x14ac:dyDescent="0.2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</row>
    <row r="962" spans="1:16" s="101" customFormat="1" ht="18" customHeight="1" x14ac:dyDescent="0.2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</row>
    <row r="963" spans="1:16" s="101" customFormat="1" ht="18" customHeight="1" x14ac:dyDescent="0.2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</row>
    <row r="964" spans="1:16" s="101" customFormat="1" ht="18" customHeight="1" x14ac:dyDescent="0.2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</row>
    <row r="965" spans="1:16" s="101" customFormat="1" ht="18" customHeight="1" x14ac:dyDescent="0.2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</row>
    <row r="966" spans="1:16" s="101" customFormat="1" ht="18" customHeight="1" x14ac:dyDescent="0.2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</row>
    <row r="967" spans="1:16" s="101" customFormat="1" ht="18" customHeight="1" x14ac:dyDescent="0.2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</row>
    <row r="968" spans="1:16" s="101" customFormat="1" ht="18" customHeight="1" x14ac:dyDescent="0.2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</row>
    <row r="969" spans="1:16" s="101" customFormat="1" ht="18" customHeight="1" x14ac:dyDescent="0.2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</row>
    <row r="970" spans="1:16" s="101" customFormat="1" ht="18" customHeight="1" x14ac:dyDescent="0.2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</row>
    <row r="971" spans="1:16" s="101" customFormat="1" ht="18" customHeight="1" x14ac:dyDescent="0.2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</row>
    <row r="972" spans="1:16" s="101" customFormat="1" ht="18" customHeight="1" x14ac:dyDescent="0.2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</row>
    <row r="973" spans="1:16" s="101" customFormat="1" ht="18" customHeight="1" x14ac:dyDescent="0.2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</row>
    <row r="974" spans="1:16" s="101" customFormat="1" ht="18" customHeight="1" x14ac:dyDescent="0.2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</row>
    <row r="975" spans="1:16" s="101" customFormat="1" ht="18" customHeight="1" x14ac:dyDescent="0.2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</row>
    <row r="976" spans="1:16" s="101" customFormat="1" ht="18" customHeight="1" x14ac:dyDescent="0.2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</row>
    <row r="977" spans="1:16" s="101" customFormat="1" ht="18" customHeight="1" x14ac:dyDescent="0.2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</row>
    <row r="978" spans="1:16" s="101" customFormat="1" ht="18" customHeight="1" x14ac:dyDescent="0.2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</row>
    <row r="979" spans="1:16" s="101" customFormat="1" ht="18" customHeight="1" x14ac:dyDescent="0.2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</row>
    <row r="980" spans="1:16" s="101" customFormat="1" ht="18" customHeight="1" x14ac:dyDescent="0.2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</row>
    <row r="981" spans="1:16" s="101" customFormat="1" ht="18" customHeight="1" x14ac:dyDescent="0.2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</row>
    <row r="982" spans="1:16" s="101" customFormat="1" ht="18" customHeight="1" x14ac:dyDescent="0.2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</row>
    <row r="983" spans="1:16" s="101" customFormat="1" ht="18" customHeight="1" x14ac:dyDescent="0.2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</row>
    <row r="984" spans="1:16" s="101" customFormat="1" ht="18" customHeight="1" x14ac:dyDescent="0.2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</row>
    <row r="985" spans="1:16" s="101" customFormat="1" ht="18" customHeight="1" x14ac:dyDescent="0.2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</row>
    <row r="986" spans="1:16" s="101" customFormat="1" ht="18" customHeight="1" x14ac:dyDescent="0.2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</row>
    <row r="987" spans="1:16" s="101" customFormat="1" ht="18" customHeight="1" x14ac:dyDescent="0.2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</row>
    <row r="988" spans="1:16" s="101" customFormat="1" ht="18" customHeight="1" x14ac:dyDescent="0.2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</row>
    <row r="989" spans="1:16" s="101" customFormat="1" ht="18" customHeight="1" x14ac:dyDescent="0.2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</row>
    <row r="990" spans="1:16" s="101" customFormat="1" ht="18" customHeight="1" x14ac:dyDescent="0.2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</row>
    <row r="991" spans="1:16" s="101" customFormat="1" ht="18" customHeight="1" x14ac:dyDescent="0.2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</row>
    <row r="992" spans="1:16" s="101" customFormat="1" ht="18" customHeight="1" x14ac:dyDescent="0.2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</row>
    <row r="993" spans="1:16" s="101" customFormat="1" ht="18" customHeight="1" x14ac:dyDescent="0.2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</row>
    <row r="994" spans="1:16" s="101" customFormat="1" ht="18" customHeight="1" x14ac:dyDescent="0.2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</row>
    <row r="995" spans="1:16" s="101" customFormat="1" ht="18" customHeight="1" x14ac:dyDescent="0.2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</row>
    <row r="996" spans="1:16" s="101" customFormat="1" ht="18" customHeight="1" x14ac:dyDescent="0.2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</row>
    <row r="997" spans="1:16" s="101" customFormat="1" ht="18" customHeight="1" x14ac:dyDescent="0.2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</row>
    <row r="998" spans="1:16" s="101" customFormat="1" ht="18" customHeight="1" x14ac:dyDescent="0.2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</row>
    <row r="999" spans="1:16" s="101" customFormat="1" ht="18" customHeight="1" x14ac:dyDescent="0.2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</row>
    <row r="1000" spans="1:16" s="101" customFormat="1" ht="18" customHeight="1" x14ac:dyDescent="0.2">
      <c r="A1000" s="99"/>
      <c r="B1000" s="9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</row>
    <row r="1001" spans="1:16" s="54" customFormat="1" ht="18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</row>
    <row r="1002" spans="1:16" s="54" customFormat="1" ht="18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</row>
    <row r="1003" spans="1:16" s="54" customFormat="1" ht="18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</row>
    <row r="1004" spans="1:16" s="54" customFormat="1" ht="18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</row>
    <row r="1005" spans="1:16" s="54" customFormat="1" ht="18" customHeigh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</row>
    <row r="1006" spans="1:16" s="54" customFormat="1" ht="18" customHeigh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</row>
    <row r="1007" spans="1:16" s="54" customFormat="1" ht="18" customHeight="1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</row>
    <row r="1008" spans="1:16" s="54" customFormat="1" ht="18" customHeight="1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</row>
    <row r="1009" spans="1:16" s="54" customFormat="1" ht="18" customHeight="1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</row>
    <row r="1010" spans="1:16" s="54" customFormat="1" ht="18" customHeight="1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</row>
    <row r="1011" spans="1:16" s="54" customFormat="1" ht="18" customHeight="1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</row>
    <row r="1012" spans="1:16" s="54" customFormat="1" ht="18" customHeight="1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</row>
    <row r="1013" spans="1:16" s="54" customFormat="1" ht="18" customHeight="1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</row>
    <row r="1014" spans="1:16" s="54" customFormat="1" ht="18" customHeight="1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</row>
    <row r="1015" spans="1:16" s="54" customFormat="1" ht="18" customHeight="1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</row>
    <row r="1016" spans="1:16" s="54" customFormat="1" ht="18" customHeight="1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</row>
    <row r="1017" spans="1:16" s="54" customFormat="1" ht="18" customHeight="1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</row>
    <row r="1018" spans="1:16" s="54" customFormat="1" ht="18" customHeight="1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</row>
    <row r="1019" spans="1:16" s="54" customFormat="1" ht="18" customHeight="1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</row>
    <row r="1020" spans="1:16" s="54" customFormat="1" ht="18" customHeight="1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</row>
    <row r="1021" spans="1:16" s="54" customFormat="1" ht="18" customHeight="1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</row>
    <row r="1022" spans="1:16" s="54" customFormat="1" ht="18" customHeight="1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</row>
    <row r="1023" spans="1:16" s="54" customFormat="1" ht="18" customHeight="1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</row>
    <row r="1024" spans="1:16" s="54" customFormat="1" ht="18" customHeight="1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</row>
    <row r="1025" spans="1:16" s="54" customFormat="1" ht="18" customHeight="1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</row>
    <row r="1026" spans="1:16" s="54" customFormat="1" ht="18" customHeight="1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</row>
    <row r="1027" spans="1:16" s="54" customFormat="1" ht="18" customHeight="1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</row>
    <row r="1028" spans="1:16" s="54" customFormat="1" ht="18" customHeight="1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</row>
    <row r="1029" spans="1:16" s="54" customFormat="1" ht="18" customHeight="1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</row>
    <row r="1030" spans="1:16" s="54" customFormat="1" ht="18" customHeight="1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</row>
    <row r="1031" spans="1:16" s="54" customFormat="1" ht="18" customHeight="1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</row>
    <row r="1032" spans="1:16" s="54" customFormat="1" ht="18" customHeight="1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</row>
    <row r="1033" spans="1:16" s="54" customFormat="1" ht="18" customHeight="1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</row>
    <row r="1034" spans="1:16" s="54" customFormat="1" ht="18" customHeight="1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</row>
    <row r="1035" spans="1:16" s="54" customFormat="1" ht="18" customHeight="1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</row>
    <row r="1036" spans="1:16" s="54" customFormat="1" ht="18" customHeight="1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</row>
  </sheetData>
  <sheetProtection algorithmName="SHA-512" hashValue="SSEHW9ptFqRera3iM1NbSo6FI5naDE6EXot0owsFggFy4QucVOBaombWi/t5l+vVXYYS6ZbGHZfWu8F79XmM/Q==" saltValue="X0fDpAGxliT2apkLVEzpuA==" spinCount="100000" sheet="1" objects="1" scenarios="1"/>
  <mergeCells count="36">
    <mergeCell ref="F37:G37"/>
    <mergeCell ref="C36:G36"/>
    <mergeCell ref="C35:G35"/>
    <mergeCell ref="C28:D28"/>
    <mergeCell ref="E28:H28"/>
    <mergeCell ref="B32:P32"/>
    <mergeCell ref="B33:P33"/>
    <mergeCell ref="B34:H34"/>
    <mergeCell ref="E8:I8"/>
    <mergeCell ref="B8:D8"/>
    <mergeCell ref="K8:L8"/>
    <mergeCell ref="M8:P8"/>
    <mergeCell ref="K10:L10"/>
    <mergeCell ref="M10:P10"/>
    <mergeCell ref="B10:D10"/>
    <mergeCell ref="E10:I10"/>
    <mergeCell ref="B1:P2"/>
    <mergeCell ref="B4:P4"/>
    <mergeCell ref="B6:D6"/>
    <mergeCell ref="E6:I6"/>
    <mergeCell ref="K6:L6"/>
    <mergeCell ref="M6:P6"/>
    <mergeCell ref="B12:D12"/>
    <mergeCell ref="E12:I12"/>
    <mergeCell ref="B14:D14"/>
    <mergeCell ref="E14:I14"/>
    <mergeCell ref="B18:D18"/>
    <mergeCell ref="E27:H27"/>
    <mergeCell ref="C27:D27"/>
    <mergeCell ref="C22:P22"/>
    <mergeCell ref="B16:P16"/>
    <mergeCell ref="E18:G18"/>
    <mergeCell ref="J18:K18"/>
    <mergeCell ref="B20:P20"/>
    <mergeCell ref="N25:P25"/>
    <mergeCell ref="L25:M25"/>
  </mergeCells>
  <conditionalFormatting sqref="J18:K18">
    <cfRule type="expression" dxfId="74" priority="1992">
      <formula>$J$18=0</formula>
    </cfRule>
  </conditionalFormatting>
  <conditionalFormatting sqref="N18">
    <cfRule type="expression" dxfId="73" priority="1991">
      <formula>$N$18=0</formula>
    </cfRule>
  </conditionalFormatting>
  <conditionalFormatting sqref="E28 J28:O28">
    <cfRule type="expression" dxfId="72" priority="10">
      <formula>ISERROR(E28)</formula>
    </cfRule>
  </conditionalFormatting>
  <conditionalFormatting sqref="J28">
    <cfRule type="expression" dxfId="71" priority="9">
      <formula>ISERROR(J28)</formula>
    </cfRule>
  </conditionalFormatting>
  <conditionalFormatting sqref="K28">
    <cfRule type="expression" dxfId="70" priority="8">
      <formula>ISERROR(K28)</formula>
    </cfRule>
  </conditionalFormatting>
  <conditionalFormatting sqref="I28">
    <cfRule type="expression" dxfId="69" priority="7">
      <formula>ISERROR(I28)</formula>
    </cfRule>
  </conditionalFormatting>
  <conditionalFormatting sqref="I28">
    <cfRule type="expression" dxfId="68" priority="6">
      <formula>ISERROR(I28)</formula>
    </cfRule>
  </conditionalFormatting>
  <conditionalFormatting sqref="Q28 U28 W28">
    <cfRule type="expression" dxfId="67" priority="5">
      <formula>ISERROR(Q28)</formula>
    </cfRule>
  </conditionalFormatting>
  <conditionalFormatting sqref="R28">
    <cfRule type="expression" dxfId="66" priority="4">
      <formula>ISERROR(R28)</formula>
    </cfRule>
  </conditionalFormatting>
  <conditionalFormatting sqref="T28">
    <cfRule type="expression" dxfId="65" priority="3">
      <formula>ISERROR(T28)</formula>
    </cfRule>
  </conditionalFormatting>
  <conditionalFormatting sqref="X28">
    <cfRule type="expression" dxfId="64" priority="2">
      <formula>ISERROR(X28)</formula>
    </cfRule>
  </conditionalFormatting>
  <conditionalFormatting sqref="X29">
    <cfRule type="expression" dxfId="63" priority="1">
      <formula>ISERROR(X29)</formula>
    </cfRule>
  </conditionalFormatting>
  <dataValidations count="4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300-000000000000}">
      <formula1>WORKDAY(TODAY(),10)</formula1>
    </dataValidation>
    <dataValidation type="list" allowBlank="1" showInputMessage="1" showErrorMessage="1" sqref="E18:G18" xr:uid="{00000000-0002-0000-0300-000001000000}">
      <formula1>Segmento</formula1>
    </dataValidation>
    <dataValidation allowBlank="1" showInputMessage="1" showErrorMessage="1" sqref="L28:O28 L36:M36" xr:uid="{EBBA516B-E16E-0745-B775-01C5E951685A}"/>
    <dataValidation type="list" allowBlank="1" showInputMessage="1" showErrorMessage="1" sqref="V28" xr:uid="{09FC3289-0F14-8842-B01F-6825B8B66F9C}">
      <formula1>"No,Si"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63" id="{209758DA-20D9-4FF0-845C-5092D4AF4152}">
            <xm:f>SolCotizacion!$B$22=0</xm:f>
            <x14:dxf>
              <font>
                <color rgb="FFF2F2F2"/>
              </font>
            </x14:dxf>
          </x14:cfRule>
          <xm:sqref>B22:C22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0CC58BD-BC9E-44D5-A929-9413B1CDE8C1}">
          <x14:formula1>
            <xm:f>Listas!$F$2:$F$10</xm:f>
          </x14:formula1>
          <xm:sqref>N25:P25</xm:sqref>
        </x14:dataValidation>
        <x14:dataValidation type="list" allowBlank="1" showInputMessage="1" showErrorMessage="1" xr:uid="{B44BB350-95DA-FA47-82CD-3460DC15F815}">
          <x14:formula1>
            <xm:f>Listas!$D$2:$D$761</xm:f>
          </x14:formula1>
          <xm:sqref>C28:D28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3"/>
  <dimension ref="A1:H7"/>
  <sheetViews>
    <sheetView workbookViewId="0">
      <selection sqref="A1:H3"/>
    </sheetView>
  </sheetViews>
  <sheetFormatPr baseColWidth="10" defaultColWidth="11" defaultRowHeight="14.25" x14ac:dyDescent="0.2"/>
  <cols>
    <col min="1" max="1" width="9" customWidth="1"/>
    <col min="3" max="3" width="19.125" customWidth="1"/>
    <col min="5" max="5" width="29.5" style="38" customWidth="1"/>
    <col min="7" max="7" width="41.125" customWidth="1"/>
    <col min="8" max="8" width="19.625" customWidth="1"/>
  </cols>
  <sheetData>
    <row r="1" spans="1:8" x14ac:dyDescent="0.2">
      <c r="A1" t="s">
        <v>27</v>
      </c>
      <c r="B1" t="s">
        <v>83</v>
      </c>
      <c r="C1" t="s">
        <v>84</v>
      </c>
      <c r="D1" t="s">
        <v>85</v>
      </c>
      <c r="E1" s="38" t="s">
        <v>86</v>
      </c>
      <c r="F1" t="s">
        <v>87</v>
      </c>
      <c r="G1" t="s">
        <v>41</v>
      </c>
      <c r="H1" t="s">
        <v>88</v>
      </c>
    </row>
    <row r="2" spans="1:8" x14ac:dyDescent="0.2">
      <c r="A2" t="s">
        <v>89</v>
      </c>
      <c r="B2" s="39">
        <v>1740</v>
      </c>
      <c r="C2" t="s">
        <v>90</v>
      </c>
      <c r="E2" s="39" t="s">
        <v>5201</v>
      </c>
      <c r="F2" t="s">
        <v>91</v>
      </c>
      <c r="G2" t="s">
        <v>5200</v>
      </c>
    </row>
    <row r="3" spans="1:8" x14ac:dyDescent="0.2">
      <c r="A3" t="s">
        <v>89</v>
      </c>
      <c r="B3" s="39">
        <v>1</v>
      </c>
      <c r="C3" t="s">
        <v>90</v>
      </c>
      <c r="E3" s="39" t="s">
        <v>5202</v>
      </c>
      <c r="F3" t="s">
        <v>91</v>
      </c>
      <c r="G3" t="s">
        <v>92</v>
      </c>
    </row>
    <row r="4" spans="1:8" x14ac:dyDescent="0.2">
      <c r="B4" s="39"/>
      <c r="E4" s="39"/>
    </row>
    <row r="5" spans="1:8" x14ac:dyDescent="0.2">
      <c r="B5" s="39"/>
      <c r="E5" s="39"/>
    </row>
    <row r="6" spans="1:8" x14ac:dyDescent="0.2">
      <c r="B6" s="39"/>
      <c r="E6" s="39"/>
    </row>
    <row r="7" spans="1:8" x14ac:dyDescent="0.2">
      <c r="B7" s="39"/>
      <c r="E7" s="3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1:B7"/>
  <sheetViews>
    <sheetView workbookViewId="0">
      <selection activeCell="C1" sqref="C1:XFD1"/>
    </sheetView>
  </sheetViews>
  <sheetFormatPr baseColWidth="10" defaultColWidth="11" defaultRowHeight="14.25" x14ac:dyDescent="0.2"/>
  <cols>
    <col min="2" max="2" width="74.5" bestFit="1" customWidth="1"/>
  </cols>
  <sheetData>
    <row r="1" spans="1:2" ht="15" x14ac:dyDescent="0.25">
      <c r="A1" t="s">
        <v>93</v>
      </c>
      <c r="B1" s="24" t="s">
        <v>94</v>
      </c>
    </row>
    <row r="2" spans="1:2" x14ac:dyDescent="0.2">
      <c r="A2" t="s">
        <v>95</v>
      </c>
      <c r="B2" t="s">
        <v>96</v>
      </c>
    </row>
    <row r="3" spans="1:2" x14ac:dyDescent="0.2">
      <c r="A3" t="s">
        <v>97</v>
      </c>
      <c r="B3" t="s">
        <v>98</v>
      </c>
    </row>
    <row r="4" spans="1:2" x14ac:dyDescent="0.2">
      <c r="A4" t="s">
        <v>99</v>
      </c>
      <c r="B4" t="s">
        <v>100</v>
      </c>
    </row>
    <row r="5" spans="1:2" x14ac:dyDescent="0.2">
      <c r="A5" t="s">
        <v>101</v>
      </c>
      <c r="B5" t="s">
        <v>102</v>
      </c>
    </row>
    <row r="6" spans="1:2" x14ac:dyDescent="0.2">
      <c r="A6" t="s">
        <v>103</v>
      </c>
      <c r="B6" t="s">
        <v>104</v>
      </c>
    </row>
    <row r="7" spans="1:2" x14ac:dyDescent="0.2">
      <c r="A7" t="s">
        <v>105</v>
      </c>
      <c r="B7" t="s">
        <v>106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"/>
  <dimension ref="A1:X2955"/>
  <sheetViews>
    <sheetView zoomScale="90" zoomScaleNormal="90" workbookViewId="0">
      <pane ySplit="1" topLeftCell="A2" activePane="bottomLeft" state="frozen"/>
      <selection activeCell="B16" sqref="B16:P16"/>
      <selection pane="bottomLeft" activeCell="F1" sqref="F1:F2955"/>
    </sheetView>
  </sheetViews>
  <sheetFormatPr baseColWidth="10" defaultColWidth="11" defaultRowHeight="14.25" x14ac:dyDescent="0.2"/>
  <cols>
    <col min="1" max="1" width="72.875" customWidth="1"/>
    <col min="2" max="2" width="55.125" bestFit="1" customWidth="1"/>
    <col min="3" max="3" width="11" customWidth="1"/>
    <col min="4" max="4" width="25.125" customWidth="1"/>
    <col min="5" max="5" width="45.125" customWidth="1"/>
    <col min="6" max="6" width="41" style="37" bestFit="1" customWidth="1"/>
    <col min="7" max="7" width="33.625" style="18" customWidth="1"/>
    <col min="8" max="8" width="15.125" style="18" customWidth="1"/>
    <col min="9" max="9" width="20.125" style="37" customWidth="1"/>
    <col min="10" max="10" width="86.5" customWidth="1"/>
    <col min="11" max="11" width="25" customWidth="1"/>
    <col min="12" max="12" width="14.625" customWidth="1"/>
    <col min="13" max="13" width="11" customWidth="1"/>
    <col min="14" max="15" width="11" style="37" customWidth="1"/>
    <col min="16" max="16" width="28.125" style="37" bestFit="1" customWidth="1"/>
    <col min="17" max="17" width="44.625" bestFit="1" customWidth="1"/>
    <col min="18" max="18" width="27" customWidth="1"/>
    <col min="19" max="19" width="16.625" style="42" bestFit="1" customWidth="1"/>
    <col min="20" max="20" width="11" style="37"/>
    <col min="21" max="21" width="21.625" style="37" bestFit="1" customWidth="1"/>
    <col min="24" max="24" width="73.125" bestFit="1" customWidth="1"/>
  </cols>
  <sheetData>
    <row r="1" spans="1:24" ht="15.75" x14ac:dyDescent="0.2">
      <c r="A1" s="50" t="s">
        <v>107</v>
      </c>
      <c r="B1" s="50" t="s">
        <v>108</v>
      </c>
      <c r="C1" s="50" t="s">
        <v>109</v>
      </c>
      <c r="D1" s="50" t="s">
        <v>110</v>
      </c>
      <c r="E1" s="50" t="s">
        <v>111</v>
      </c>
      <c r="F1" s="50" t="s">
        <v>112</v>
      </c>
      <c r="G1" s="50" t="s">
        <v>113</v>
      </c>
      <c r="H1" s="51" t="s">
        <v>114</v>
      </c>
      <c r="I1" s="50" t="s">
        <v>115</v>
      </c>
      <c r="J1" s="50" t="s">
        <v>116</v>
      </c>
      <c r="K1" s="50" t="s">
        <v>117</v>
      </c>
      <c r="L1" s="50" t="s">
        <v>118</v>
      </c>
      <c r="M1" s="50" t="s">
        <v>27</v>
      </c>
      <c r="N1" s="77" t="s">
        <v>29</v>
      </c>
      <c r="O1" s="77" t="s">
        <v>30</v>
      </c>
      <c r="P1" s="77" t="s">
        <v>31</v>
      </c>
      <c r="Q1" s="50" t="s">
        <v>32</v>
      </c>
      <c r="R1" s="50" t="s">
        <v>33</v>
      </c>
      <c r="S1" s="50" t="s">
        <v>119</v>
      </c>
      <c r="T1" s="77" t="s">
        <v>120</v>
      </c>
      <c r="U1" s="82" t="s">
        <v>70</v>
      </c>
      <c r="V1" s="51" t="s">
        <v>114</v>
      </c>
      <c r="X1" t="s">
        <v>121</v>
      </c>
    </row>
    <row r="2" spans="1:24" x14ac:dyDescent="0.2">
      <c r="A2" s="18" t="str">
        <f t="shared" ref="A2:A65" si="0">D2&amp;F2&amp;E2</f>
        <v>Catalogo principalOVS_ES ACADEMICO125-01037</v>
      </c>
      <c r="B2" s="18" t="str">
        <f t="shared" ref="B2:B65" si="1">E2&amp;F2</f>
        <v>125-01037OVS_ES ACADEMICO</v>
      </c>
      <c r="C2" s="18"/>
      <c r="D2" s="18" t="s">
        <v>122</v>
      </c>
      <c r="E2" s="46" t="s">
        <v>123</v>
      </c>
      <c r="F2" s="86" t="s">
        <v>124</v>
      </c>
      <c r="G2" s="18" t="s">
        <v>122</v>
      </c>
      <c r="H2" s="45" t="s">
        <v>125</v>
      </c>
      <c r="I2" s="18" t="s">
        <v>75</v>
      </c>
      <c r="J2" s="49" t="s">
        <v>126</v>
      </c>
      <c r="K2" s="48" t="s">
        <v>28</v>
      </c>
      <c r="L2" s="47" t="s">
        <v>90</v>
      </c>
      <c r="M2" s="44" t="s">
        <v>74</v>
      </c>
      <c r="N2" s="78" t="s">
        <v>75</v>
      </c>
      <c r="O2" s="78" t="s">
        <v>75</v>
      </c>
      <c r="P2" s="78" t="s">
        <v>75</v>
      </c>
      <c r="Q2" s="43" t="s">
        <v>123</v>
      </c>
      <c r="R2" s="53" t="s">
        <v>127</v>
      </c>
      <c r="S2" s="76">
        <v>41</v>
      </c>
      <c r="T2" s="37">
        <v>1</v>
      </c>
      <c r="U2" s="83">
        <v>1</v>
      </c>
      <c r="V2" s="45" t="s">
        <v>125</v>
      </c>
    </row>
    <row r="3" spans="1:24" x14ac:dyDescent="0.2">
      <c r="A3" s="18" t="str">
        <f t="shared" si="0"/>
        <v>Catalogo principalOVS_ES ACADEMICO125-01038</v>
      </c>
      <c r="B3" s="18" t="str">
        <f t="shared" si="1"/>
        <v>125-01038OVS_ES ACADEMICO</v>
      </c>
      <c r="C3" s="18"/>
      <c r="D3" s="18" t="s">
        <v>122</v>
      </c>
      <c r="E3" s="46" t="s">
        <v>128</v>
      </c>
      <c r="F3" s="86" t="s">
        <v>124</v>
      </c>
      <c r="G3" s="18" t="s">
        <v>122</v>
      </c>
      <c r="H3" s="45" t="s">
        <v>125</v>
      </c>
      <c r="I3" s="18" t="s">
        <v>75</v>
      </c>
      <c r="J3" s="49" t="s">
        <v>129</v>
      </c>
      <c r="K3" s="48" t="s">
        <v>28</v>
      </c>
      <c r="L3" s="47" t="s">
        <v>90</v>
      </c>
      <c r="M3" s="44" t="s">
        <v>74</v>
      </c>
      <c r="N3" s="78" t="s">
        <v>75</v>
      </c>
      <c r="O3" s="78" t="s">
        <v>75</v>
      </c>
      <c r="P3" s="78" t="s">
        <v>75</v>
      </c>
      <c r="Q3" s="43" t="s">
        <v>128</v>
      </c>
      <c r="R3" s="53" t="s">
        <v>127</v>
      </c>
      <c r="S3" s="76">
        <v>41</v>
      </c>
      <c r="T3" s="37">
        <v>1</v>
      </c>
      <c r="U3" s="83">
        <v>1</v>
      </c>
      <c r="V3" s="45" t="s">
        <v>125</v>
      </c>
    </row>
    <row r="4" spans="1:24" x14ac:dyDescent="0.2">
      <c r="A4" s="18" t="str">
        <f t="shared" si="0"/>
        <v>Catalogo principalOVS_ES ACADEMICO126-01617</v>
      </c>
      <c r="B4" s="18" t="str">
        <f t="shared" si="1"/>
        <v>126-01617OVS_ES ACADEMICO</v>
      </c>
      <c r="C4" s="18"/>
      <c r="D4" s="18" t="s">
        <v>122</v>
      </c>
      <c r="E4" s="46" t="s">
        <v>130</v>
      </c>
      <c r="F4" s="86" t="s">
        <v>124</v>
      </c>
      <c r="G4" s="18" t="s">
        <v>122</v>
      </c>
      <c r="H4" s="45" t="s">
        <v>125</v>
      </c>
      <c r="I4" s="18" t="s">
        <v>75</v>
      </c>
      <c r="J4" s="49" t="s">
        <v>131</v>
      </c>
      <c r="K4" s="48" t="s">
        <v>28</v>
      </c>
      <c r="L4" s="47" t="s">
        <v>90</v>
      </c>
      <c r="M4" s="44" t="s">
        <v>74</v>
      </c>
      <c r="N4" s="78" t="s">
        <v>75</v>
      </c>
      <c r="O4" s="78" t="s">
        <v>75</v>
      </c>
      <c r="P4" s="78" t="s">
        <v>75</v>
      </c>
      <c r="Q4" s="43" t="s">
        <v>130</v>
      </c>
      <c r="R4" s="53" t="s">
        <v>127</v>
      </c>
      <c r="S4" s="76">
        <v>41</v>
      </c>
      <c r="T4" s="37">
        <v>1</v>
      </c>
      <c r="U4" s="83">
        <v>1</v>
      </c>
      <c r="V4" s="45" t="s">
        <v>125</v>
      </c>
    </row>
    <row r="5" spans="1:24" x14ac:dyDescent="0.2">
      <c r="A5" s="18" t="str">
        <f t="shared" si="0"/>
        <v>Catalogo principalOVS_ES ACADEMICO126-01618</v>
      </c>
      <c r="B5" s="18" t="str">
        <f t="shared" si="1"/>
        <v>126-01618OVS_ES ACADEMICO</v>
      </c>
      <c r="C5" s="18"/>
      <c r="D5" s="18" t="s">
        <v>122</v>
      </c>
      <c r="E5" s="46" t="s">
        <v>132</v>
      </c>
      <c r="F5" s="86" t="s">
        <v>124</v>
      </c>
      <c r="G5" s="18" t="s">
        <v>122</v>
      </c>
      <c r="H5" s="45" t="s">
        <v>125</v>
      </c>
      <c r="I5" s="18" t="s">
        <v>75</v>
      </c>
      <c r="J5" s="49" t="s">
        <v>133</v>
      </c>
      <c r="K5" s="48" t="s">
        <v>28</v>
      </c>
      <c r="L5" s="47" t="s">
        <v>90</v>
      </c>
      <c r="M5" s="44" t="s">
        <v>74</v>
      </c>
      <c r="N5" s="78" t="s">
        <v>75</v>
      </c>
      <c r="O5" s="78" t="s">
        <v>75</v>
      </c>
      <c r="P5" s="78" t="s">
        <v>75</v>
      </c>
      <c r="Q5" s="43" t="s">
        <v>132</v>
      </c>
      <c r="R5" s="53" t="s">
        <v>127</v>
      </c>
      <c r="S5" s="76">
        <v>41</v>
      </c>
      <c r="T5" s="37">
        <v>1</v>
      </c>
      <c r="U5" s="83">
        <v>1</v>
      </c>
      <c r="V5" s="45" t="s">
        <v>125</v>
      </c>
    </row>
    <row r="6" spans="1:24" x14ac:dyDescent="0.2">
      <c r="A6" s="18" t="str">
        <f t="shared" si="0"/>
        <v>Catalogo principalOVS_ES ACADEMICO126-01619</v>
      </c>
      <c r="B6" s="18" t="str">
        <f t="shared" si="1"/>
        <v>126-01619OVS_ES ACADEMICO</v>
      </c>
      <c r="C6" s="18"/>
      <c r="D6" s="18" t="s">
        <v>122</v>
      </c>
      <c r="E6" s="46" t="s">
        <v>134</v>
      </c>
      <c r="F6" s="86" t="s">
        <v>124</v>
      </c>
      <c r="G6" s="18" t="s">
        <v>122</v>
      </c>
      <c r="H6" s="45" t="s">
        <v>125</v>
      </c>
      <c r="I6" s="18" t="s">
        <v>75</v>
      </c>
      <c r="J6" s="49" t="s">
        <v>135</v>
      </c>
      <c r="K6" s="48" t="s">
        <v>28</v>
      </c>
      <c r="L6" s="47" t="s">
        <v>90</v>
      </c>
      <c r="M6" s="44" t="s">
        <v>74</v>
      </c>
      <c r="N6" s="78" t="s">
        <v>75</v>
      </c>
      <c r="O6" s="78" t="s">
        <v>75</v>
      </c>
      <c r="P6" s="78" t="s">
        <v>75</v>
      </c>
      <c r="Q6" s="43" t="s">
        <v>134</v>
      </c>
      <c r="R6" s="53" t="s">
        <v>127</v>
      </c>
      <c r="S6" s="76">
        <v>41</v>
      </c>
      <c r="T6" s="37">
        <v>1</v>
      </c>
      <c r="U6" s="83">
        <v>1</v>
      </c>
      <c r="V6" s="45" t="s">
        <v>125</v>
      </c>
    </row>
    <row r="7" spans="1:24" x14ac:dyDescent="0.2">
      <c r="A7" s="18" t="str">
        <f t="shared" si="0"/>
        <v>Catalogo principalOVS_ES ACADEMICO126-01620</v>
      </c>
      <c r="B7" s="18" t="str">
        <f t="shared" si="1"/>
        <v>126-01620OVS_ES ACADEMICO</v>
      </c>
      <c r="C7" s="18"/>
      <c r="D7" s="18" t="s">
        <v>122</v>
      </c>
      <c r="E7" s="46" t="s">
        <v>136</v>
      </c>
      <c r="F7" s="86" t="s">
        <v>124</v>
      </c>
      <c r="G7" s="18" t="s">
        <v>122</v>
      </c>
      <c r="H7" s="45" t="s">
        <v>125</v>
      </c>
      <c r="I7" s="18" t="s">
        <v>75</v>
      </c>
      <c r="J7" s="49" t="s">
        <v>137</v>
      </c>
      <c r="K7" s="48" t="s">
        <v>28</v>
      </c>
      <c r="L7" s="47" t="s">
        <v>90</v>
      </c>
      <c r="M7" s="44" t="s">
        <v>74</v>
      </c>
      <c r="N7" s="78" t="s">
        <v>75</v>
      </c>
      <c r="O7" s="78" t="s">
        <v>75</v>
      </c>
      <c r="P7" s="78" t="s">
        <v>75</v>
      </c>
      <c r="Q7" s="43" t="s">
        <v>136</v>
      </c>
      <c r="R7" s="53" t="s">
        <v>127</v>
      </c>
      <c r="S7" s="76">
        <v>41</v>
      </c>
      <c r="T7" s="37">
        <v>1</v>
      </c>
      <c r="U7" s="83">
        <v>1</v>
      </c>
      <c r="V7" s="45" t="s">
        <v>125</v>
      </c>
    </row>
    <row r="8" spans="1:24" x14ac:dyDescent="0.2">
      <c r="A8" s="18" t="str">
        <f t="shared" si="0"/>
        <v>Catalogo principalOVS_ES ACADEMICO228-09538</v>
      </c>
      <c r="B8" s="18" t="str">
        <f t="shared" si="1"/>
        <v>228-09538OVS_ES ACADEMICO</v>
      </c>
      <c r="C8" s="18"/>
      <c r="D8" s="18" t="s">
        <v>122</v>
      </c>
      <c r="E8" s="46" t="s">
        <v>138</v>
      </c>
      <c r="F8" s="86" t="s">
        <v>124</v>
      </c>
      <c r="G8" s="18" t="s">
        <v>122</v>
      </c>
      <c r="H8" s="45" t="s">
        <v>125</v>
      </c>
      <c r="I8" s="18" t="s">
        <v>75</v>
      </c>
      <c r="J8" s="49" t="s">
        <v>139</v>
      </c>
      <c r="K8" s="48" t="s">
        <v>28</v>
      </c>
      <c r="L8" s="47" t="s">
        <v>90</v>
      </c>
      <c r="M8" s="44" t="s">
        <v>74</v>
      </c>
      <c r="N8" s="78" t="s">
        <v>75</v>
      </c>
      <c r="O8" s="78" t="s">
        <v>75</v>
      </c>
      <c r="P8" s="78" t="s">
        <v>75</v>
      </c>
      <c r="Q8" s="43" t="s">
        <v>138</v>
      </c>
      <c r="R8" s="53" t="s">
        <v>127</v>
      </c>
      <c r="S8" s="76">
        <v>95</v>
      </c>
      <c r="T8" s="37">
        <v>1</v>
      </c>
      <c r="U8" s="83">
        <v>1</v>
      </c>
      <c r="V8" s="45" t="s">
        <v>125</v>
      </c>
    </row>
    <row r="9" spans="1:24" x14ac:dyDescent="0.2">
      <c r="A9" s="18" t="str">
        <f t="shared" si="0"/>
        <v>Catalogo principalOVS_ES ACADEMICO228-09539</v>
      </c>
      <c r="B9" s="18" t="str">
        <f t="shared" si="1"/>
        <v>228-09539OVS_ES ACADEMICO</v>
      </c>
      <c r="C9" s="18"/>
      <c r="D9" s="18" t="s">
        <v>122</v>
      </c>
      <c r="E9" s="46" t="s">
        <v>140</v>
      </c>
      <c r="F9" s="86" t="s">
        <v>124</v>
      </c>
      <c r="G9" s="18" t="s">
        <v>122</v>
      </c>
      <c r="H9" s="45" t="s">
        <v>125</v>
      </c>
      <c r="I9" s="18" t="s">
        <v>75</v>
      </c>
      <c r="J9" s="49" t="s">
        <v>141</v>
      </c>
      <c r="K9" s="48" t="s">
        <v>28</v>
      </c>
      <c r="L9" s="47" t="s">
        <v>90</v>
      </c>
      <c r="M9" s="44" t="s">
        <v>74</v>
      </c>
      <c r="N9" s="78" t="s">
        <v>75</v>
      </c>
      <c r="O9" s="78" t="s">
        <v>75</v>
      </c>
      <c r="P9" s="78" t="s">
        <v>75</v>
      </c>
      <c r="Q9" s="43" t="s">
        <v>140</v>
      </c>
      <c r="R9" s="53" t="s">
        <v>127</v>
      </c>
      <c r="S9" s="76">
        <v>95</v>
      </c>
      <c r="T9" s="37">
        <v>1</v>
      </c>
      <c r="U9" s="83">
        <v>1</v>
      </c>
      <c r="V9" s="45" t="s">
        <v>125</v>
      </c>
    </row>
    <row r="10" spans="1:24" x14ac:dyDescent="0.2">
      <c r="A10" s="18" t="str">
        <f t="shared" si="0"/>
        <v>Catalogo principalOVS_ES ACADEMICO2FJ-00005</v>
      </c>
      <c r="B10" s="18" t="str">
        <f t="shared" si="1"/>
        <v>2FJ-00005OVS_ES ACADEMICO</v>
      </c>
      <c r="C10" s="18"/>
      <c r="D10" s="18" t="s">
        <v>122</v>
      </c>
      <c r="E10" s="46" t="s">
        <v>142</v>
      </c>
      <c r="F10" s="86" t="s">
        <v>124</v>
      </c>
      <c r="G10" s="18" t="s">
        <v>122</v>
      </c>
      <c r="H10" s="45" t="s">
        <v>125</v>
      </c>
      <c r="I10" s="18" t="s">
        <v>75</v>
      </c>
      <c r="J10" s="49" t="s">
        <v>143</v>
      </c>
      <c r="K10" s="48" t="s">
        <v>28</v>
      </c>
      <c r="L10" s="47" t="s">
        <v>90</v>
      </c>
      <c r="M10" s="44" t="s">
        <v>74</v>
      </c>
      <c r="N10" s="78" t="s">
        <v>75</v>
      </c>
      <c r="O10" s="78" t="s">
        <v>75</v>
      </c>
      <c r="P10" s="78" t="s">
        <v>75</v>
      </c>
      <c r="Q10" s="43" t="s">
        <v>142</v>
      </c>
      <c r="R10" s="53" t="s">
        <v>127</v>
      </c>
      <c r="S10" s="76">
        <v>37</v>
      </c>
      <c r="T10" s="37">
        <v>1</v>
      </c>
      <c r="U10" s="83">
        <v>1</v>
      </c>
      <c r="V10" s="45" t="s">
        <v>125</v>
      </c>
    </row>
    <row r="11" spans="1:24" x14ac:dyDescent="0.2">
      <c r="A11" s="18" t="str">
        <f t="shared" si="0"/>
        <v>Catalogo principalOVS_ES ACADEMICO2FJ-00006</v>
      </c>
      <c r="B11" s="18" t="str">
        <f t="shared" si="1"/>
        <v>2FJ-00006OVS_ES ACADEMICO</v>
      </c>
      <c r="C11" s="18"/>
      <c r="D11" s="18" t="s">
        <v>122</v>
      </c>
      <c r="E11" s="46" t="s">
        <v>144</v>
      </c>
      <c r="F11" s="86" t="s">
        <v>124</v>
      </c>
      <c r="G11" s="18" t="s">
        <v>122</v>
      </c>
      <c r="H11" s="45" t="s">
        <v>125</v>
      </c>
      <c r="I11" s="18" t="s">
        <v>75</v>
      </c>
      <c r="J11" s="49" t="s">
        <v>145</v>
      </c>
      <c r="K11" s="48" t="s">
        <v>28</v>
      </c>
      <c r="L11" s="47" t="s">
        <v>90</v>
      </c>
      <c r="M11" s="44" t="s">
        <v>74</v>
      </c>
      <c r="N11" s="78" t="s">
        <v>75</v>
      </c>
      <c r="O11" s="78" t="s">
        <v>75</v>
      </c>
      <c r="P11" s="78" t="s">
        <v>75</v>
      </c>
      <c r="Q11" s="43" t="s">
        <v>144</v>
      </c>
      <c r="R11" s="53" t="s">
        <v>127</v>
      </c>
      <c r="S11" s="76">
        <v>36</v>
      </c>
      <c r="T11" s="37">
        <v>1</v>
      </c>
      <c r="U11" s="83">
        <v>1</v>
      </c>
      <c r="V11" s="45" t="s">
        <v>125</v>
      </c>
    </row>
    <row r="12" spans="1:24" x14ac:dyDescent="0.2">
      <c r="A12" s="18" t="str">
        <f t="shared" si="0"/>
        <v>Catalogo principalOVS_ES ACADEMICO2FJ-00007</v>
      </c>
      <c r="B12" s="18" t="str">
        <f t="shared" si="1"/>
        <v>2FJ-00007OVS_ES ACADEMICO</v>
      </c>
      <c r="C12" s="18"/>
      <c r="D12" s="18" t="s">
        <v>122</v>
      </c>
      <c r="E12" s="46" t="s">
        <v>146</v>
      </c>
      <c r="F12" s="86" t="s">
        <v>124</v>
      </c>
      <c r="G12" s="18" t="s">
        <v>122</v>
      </c>
      <c r="H12" s="45" t="s">
        <v>125</v>
      </c>
      <c r="I12" s="18" t="s">
        <v>75</v>
      </c>
      <c r="J12" s="49" t="s">
        <v>147</v>
      </c>
      <c r="K12" s="48" t="s">
        <v>28</v>
      </c>
      <c r="L12" s="47" t="s">
        <v>90</v>
      </c>
      <c r="M12" s="44" t="s">
        <v>74</v>
      </c>
      <c r="N12" s="78" t="s">
        <v>75</v>
      </c>
      <c r="O12" s="78" t="s">
        <v>75</v>
      </c>
      <c r="P12" s="78" t="s">
        <v>75</v>
      </c>
      <c r="Q12" s="43" t="s">
        <v>146</v>
      </c>
      <c r="R12" s="53" t="s">
        <v>127</v>
      </c>
      <c r="S12" s="76">
        <v>23</v>
      </c>
      <c r="T12" s="37">
        <v>1</v>
      </c>
      <c r="U12" s="83">
        <v>1</v>
      </c>
      <c r="V12" s="45" t="s">
        <v>125</v>
      </c>
    </row>
    <row r="13" spans="1:24" x14ac:dyDescent="0.2">
      <c r="A13" s="18" t="str">
        <f t="shared" si="0"/>
        <v>Catalogo principalOVS_ES ACADEMICO2FJ-00010</v>
      </c>
      <c r="B13" s="18" t="str">
        <f t="shared" si="1"/>
        <v>2FJ-00010OVS_ES ACADEMICO</v>
      </c>
      <c r="C13" s="18"/>
      <c r="D13" s="18" t="s">
        <v>122</v>
      </c>
      <c r="E13" s="46" t="s">
        <v>148</v>
      </c>
      <c r="F13" s="86" t="s">
        <v>124</v>
      </c>
      <c r="G13" s="18" t="s">
        <v>122</v>
      </c>
      <c r="H13" s="45" t="s">
        <v>125</v>
      </c>
      <c r="I13" s="18" t="s">
        <v>75</v>
      </c>
      <c r="J13" s="49" t="s">
        <v>149</v>
      </c>
      <c r="K13" s="48" t="s">
        <v>28</v>
      </c>
      <c r="L13" s="47" t="s">
        <v>90</v>
      </c>
      <c r="M13" s="44" t="s">
        <v>74</v>
      </c>
      <c r="N13" s="78" t="s">
        <v>75</v>
      </c>
      <c r="O13" s="78" t="s">
        <v>75</v>
      </c>
      <c r="P13" s="78" t="s">
        <v>75</v>
      </c>
      <c r="Q13" s="43" t="s">
        <v>148</v>
      </c>
      <c r="R13" s="53" t="s">
        <v>127</v>
      </c>
      <c r="S13" s="76">
        <v>22</v>
      </c>
      <c r="T13" s="37">
        <v>1</v>
      </c>
      <c r="U13" s="83">
        <v>1</v>
      </c>
      <c r="V13" s="45" t="s">
        <v>125</v>
      </c>
    </row>
    <row r="14" spans="1:24" x14ac:dyDescent="0.2">
      <c r="A14" s="18" t="str">
        <f t="shared" si="0"/>
        <v>Catalogo principalOVS_ES ACADEMICO2FJ-00025</v>
      </c>
      <c r="B14" s="18" t="str">
        <f t="shared" si="1"/>
        <v>2FJ-00025OVS_ES ACADEMICO</v>
      </c>
      <c r="C14" s="18"/>
      <c r="D14" s="18" t="s">
        <v>122</v>
      </c>
      <c r="E14" s="46" t="s">
        <v>150</v>
      </c>
      <c r="F14" s="86" t="s">
        <v>124</v>
      </c>
      <c r="G14" s="18" t="s">
        <v>122</v>
      </c>
      <c r="H14" s="45" t="s">
        <v>125</v>
      </c>
      <c r="I14" s="18" t="s">
        <v>75</v>
      </c>
      <c r="J14" s="49" t="s">
        <v>151</v>
      </c>
      <c r="K14" s="48" t="s">
        <v>28</v>
      </c>
      <c r="L14" s="47" t="s">
        <v>90</v>
      </c>
      <c r="M14" s="44" t="s">
        <v>74</v>
      </c>
      <c r="N14" s="78" t="s">
        <v>75</v>
      </c>
      <c r="O14" s="78" t="s">
        <v>75</v>
      </c>
      <c r="P14" s="78" t="s">
        <v>75</v>
      </c>
      <c r="Q14" s="43" t="s">
        <v>150</v>
      </c>
      <c r="R14" s="53" t="s">
        <v>127</v>
      </c>
      <c r="S14" s="76">
        <v>35</v>
      </c>
      <c r="T14" s="37">
        <v>1</v>
      </c>
      <c r="U14" s="83">
        <v>1</v>
      </c>
      <c r="V14" s="45" t="s">
        <v>125</v>
      </c>
    </row>
    <row r="15" spans="1:24" x14ac:dyDescent="0.2">
      <c r="A15" s="18" t="str">
        <f t="shared" si="0"/>
        <v>Catalogo principalOVS_ES ACADEMICO2FJ-00026</v>
      </c>
      <c r="B15" s="18" t="str">
        <f t="shared" si="1"/>
        <v>2FJ-00026OVS_ES ACADEMICO</v>
      </c>
      <c r="C15" s="18"/>
      <c r="D15" s="18" t="s">
        <v>122</v>
      </c>
      <c r="E15" s="46" t="s">
        <v>152</v>
      </c>
      <c r="F15" s="86" t="s">
        <v>124</v>
      </c>
      <c r="G15" s="18" t="s">
        <v>122</v>
      </c>
      <c r="H15" s="45" t="s">
        <v>125</v>
      </c>
      <c r="I15" s="18" t="s">
        <v>75</v>
      </c>
      <c r="J15" s="49" t="s">
        <v>153</v>
      </c>
      <c r="K15" s="48" t="s">
        <v>28</v>
      </c>
      <c r="L15" s="47" t="s">
        <v>90</v>
      </c>
      <c r="M15" s="44" t="s">
        <v>74</v>
      </c>
      <c r="N15" s="78" t="s">
        <v>75</v>
      </c>
      <c r="O15" s="78" t="s">
        <v>75</v>
      </c>
      <c r="P15" s="78" t="s">
        <v>75</v>
      </c>
      <c r="Q15" s="43" t="s">
        <v>152</v>
      </c>
      <c r="R15" s="53" t="s">
        <v>127</v>
      </c>
      <c r="S15" s="76">
        <v>34</v>
      </c>
      <c r="T15" s="37">
        <v>1</v>
      </c>
      <c r="U15" s="83">
        <v>1</v>
      </c>
      <c r="V15" s="45" t="s">
        <v>125</v>
      </c>
    </row>
    <row r="16" spans="1:24" x14ac:dyDescent="0.2">
      <c r="A16" s="18" t="str">
        <f t="shared" si="0"/>
        <v>Catalogo principalOVS_ES ACADEMICO2PM-00008</v>
      </c>
      <c r="B16" s="18" t="str">
        <f t="shared" si="1"/>
        <v>2PM-00008OVS_ES ACADEMICO</v>
      </c>
      <c r="C16" s="18"/>
      <c r="D16" s="18" t="s">
        <v>122</v>
      </c>
      <c r="E16" s="46" t="s">
        <v>154</v>
      </c>
      <c r="F16" s="86" t="s">
        <v>124</v>
      </c>
      <c r="G16" s="18" t="s">
        <v>122</v>
      </c>
      <c r="H16" s="45" t="s">
        <v>125</v>
      </c>
      <c r="I16" s="18" t="s">
        <v>75</v>
      </c>
      <c r="J16" s="49" t="s">
        <v>155</v>
      </c>
      <c r="K16" s="48" t="s">
        <v>28</v>
      </c>
      <c r="L16" s="47" t="s">
        <v>90</v>
      </c>
      <c r="M16" s="44" t="s">
        <v>74</v>
      </c>
      <c r="N16" s="78" t="s">
        <v>75</v>
      </c>
      <c r="O16" s="78" t="s">
        <v>75</v>
      </c>
      <c r="P16" s="78" t="s">
        <v>75</v>
      </c>
      <c r="Q16" s="43" t="s">
        <v>154</v>
      </c>
      <c r="R16" s="53" t="s">
        <v>76</v>
      </c>
      <c r="S16" s="76">
        <v>0.9</v>
      </c>
      <c r="T16" s="37">
        <v>1</v>
      </c>
      <c r="U16" s="83">
        <v>1</v>
      </c>
      <c r="V16" s="45" t="s">
        <v>125</v>
      </c>
    </row>
    <row r="17" spans="1:22" x14ac:dyDescent="0.2">
      <c r="A17" s="18" t="str">
        <f t="shared" si="0"/>
        <v>Catalogo principalOVS_ES ACADEMICO2PM-00009</v>
      </c>
      <c r="B17" s="18" t="str">
        <f t="shared" si="1"/>
        <v>2PM-00009OVS_ES ACADEMICO</v>
      </c>
      <c r="C17" s="18"/>
      <c r="D17" s="18" t="s">
        <v>122</v>
      </c>
      <c r="E17" s="46" t="s">
        <v>156</v>
      </c>
      <c r="F17" s="86" t="s">
        <v>124</v>
      </c>
      <c r="G17" s="18" t="s">
        <v>122</v>
      </c>
      <c r="H17" s="45" t="s">
        <v>125</v>
      </c>
      <c r="I17" s="18" t="s">
        <v>75</v>
      </c>
      <c r="J17" s="49" t="s">
        <v>157</v>
      </c>
      <c r="K17" s="48" t="s">
        <v>28</v>
      </c>
      <c r="L17" s="47" t="s">
        <v>90</v>
      </c>
      <c r="M17" s="44" t="s">
        <v>74</v>
      </c>
      <c r="N17" s="78" t="s">
        <v>75</v>
      </c>
      <c r="O17" s="78" t="s">
        <v>75</v>
      </c>
      <c r="P17" s="78" t="s">
        <v>75</v>
      </c>
      <c r="Q17" s="43" t="s">
        <v>156</v>
      </c>
      <c r="R17" s="53" t="s">
        <v>76</v>
      </c>
      <c r="S17" s="76">
        <v>0.9</v>
      </c>
      <c r="T17" s="37">
        <v>1</v>
      </c>
      <c r="U17" s="83">
        <v>1</v>
      </c>
      <c r="V17" s="45" t="s">
        <v>125</v>
      </c>
    </row>
    <row r="18" spans="1:22" x14ac:dyDescent="0.2">
      <c r="A18" s="18" t="str">
        <f t="shared" si="0"/>
        <v>Catalogo principalOVS_ES ACADEMICO2PM-00011</v>
      </c>
      <c r="B18" s="18" t="str">
        <f t="shared" si="1"/>
        <v>2PM-00011OVS_ES ACADEMICO</v>
      </c>
      <c r="C18" s="18"/>
      <c r="D18" s="18" t="s">
        <v>122</v>
      </c>
      <c r="E18" s="46" t="s">
        <v>158</v>
      </c>
      <c r="F18" s="86" t="s">
        <v>124</v>
      </c>
      <c r="G18" s="18" t="s">
        <v>122</v>
      </c>
      <c r="H18" s="45" t="s">
        <v>125</v>
      </c>
      <c r="I18" s="18" t="s">
        <v>75</v>
      </c>
      <c r="J18" s="49" t="s">
        <v>159</v>
      </c>
      <c r="K18" s="48" t="s">
        <v>28</v>
      </c>
      <c r="L18" s="47" t="s">
        <v>90</v>
      </c>
      <c r="M18" s="44" t="s">
        <v>74</v>
      </c>
      <c r="N18" s="78" t="s">
        <v>75</v>
      </c>
      <c r="O18" s="78" t="s">
        <v>75</v>
      </c>
      <c r="P18" s="78" t="s">
        <v>75</v>
      </c>
      <c r="Q18" s="43" t="s">
        <v>158</v>
      </c>
      <c r="R18" s="53" t="s">
        <v>76</v>
      </c>
      <c r="S18" s="76">
        <v>0.5</v>
      </c>
      <c r="T18" s="37">
        <v>1</v>
      </c>
      <c r="U18" s="83">
        <v>1</v>
      </c>
      <c r="V18" s="45" t="s">
        <v>125</v>
      </c>
    </row>
    <row r="19" spans="1:22" x14ac:dyDescent="0.2">
      <c r="A19" s="18" t="str">
        <f t="shared" si="0"/>
        <v>Catalogo principalOVS_ES ACADEMICO2UJ-00007</v>
      </c>
      <c r="B19" s="18" t="str">
        <f t="shared" si="1"/>
        <v>2UJ-00007OVS_ES ACADEMICO</v>
      </c>
      <c r="C19" s="18"/>
      <c r="D19" s="18" t="s">
        <v>122</v>
      </c>
      <c r="E19" s="46" t="s">
        <v>160</v>
      </c>
      <c r="F19" s="86" t="s">
        <v>124</v>
      </c>
      <c r="G19" s="18" t="s">
        <v>122</v>
      </c>
      <c r="H19" s="45" t="s">
        <v>125</v>
      </c>
      <c r="I19" s="18" t="s">
        <v>75</v>
      </c>
      <c r="J19" s="49" t="s">
        <v>161</v>
      </c>
      <c r="K19" s="48" t="s">
        <v>28</v>
      </c>
      <c r="L19" s="47" t="s">
        <v>90</v>
      </c>
      <c r="M19" s="44" t="s">
        <v>74</v>
      </c>
      <c r="N19" s="78" t="s">
        <v>75</v>
      </c>
      <c r="O19" s="78" t="s">
        <v>75</v>
      </c>
      <c r="P19" s="78" t="s">
        <v>75</v>
      </c>
      <c r="Q19" s="43" t="s">
        <v>160</v>
      </c>
      <c r="R19" s="53" t="s">
        <v>127</v>
      </c>
      <c r="S19" s="76">
        <v>83</v>
      </c>
      <c r="T19" s="37">
        <v>1</v>
      </c>
      <c r="U19" s="83">
        <v>1</v>
      </c>
      <c r="V19" s="45" t="s">
        <v>125</v>
      </c>
    </row>
    <row r="20" spans="1:22" x14ac:dyDescent="0.2">
      <c r="A20" s="18" t="str">
        <f t="shared" si="0"/>
        <v>Catalogo principalOVS_ES ACADEMICO2UJ-00008</v>
      </c>
      <c r="B20" s="18" t="str">
        <f t="shared" si="1"/>
        <v>2UJ-00008OVS_ES ACADEMICO</v>
      </c>
      <c r="C20" s="18"/>
      <c r="D20" s="18" t="s">
        <v>122</v>
      </c>
      <c r="E20" s="46" t="s">
        <v>162</v>
      </c>
      <c r="F20" s="86" t="s">
        <v>124</v>
      </c>
      <c r="G20" s="18" t="s">
        <v>122</v>
      </c>
      <c r="H20" s="45" t="s">
        <v>125</v>
      </c>
      <c r="I20" s="18" t="s">
        <v>75</v>
      </c>
      <c r="J20" s="49" t="s">
        <v>163</v>
      </c>
      <c r="K20" s="48" t="s">
        <v>28</v>
      </c>
      <c r="L20" s="47" t="s">
        <v>90</v>
      </c>
      <c r="M20" s="44" t="s">
        <v>74</v>
      </c>
      <c r="N20" s="78" t="s">
        <v>75</v>
      </c>
      <c r="O20" s="78" t="s">
        <v>75</v>
      </c>
      <c r="P20" s="78" t="s">
        <v>75</v>
      </c>
      <c r="Q20" s="43" t="s">
        <v>162</v>
      </c>
      <c r="R20" s="53" t="s">
        <v>127</v>
      </c>
      <c r="S20" s="76">
        <v>80</v>
      </c>
      <c r="T20" s="37">
        <v>1</v>
      </c>
      <c r="U20" s="83">
        <v>1</v>
      </c>
      <c r="V20" s="45" t="s">
        <v>125</v>
      </c>
    </row>
    <row r="21" spans="1:22" x14ac:dyDescent="0.2">
      <c r="A21" s="18" t="str">
        <f t="shared" si="0"/>
        <v>Catalogo principalOVS_ES ACADEMICO2UJ-00009</v>
      </c>
      <c r="B21" s="18" t="str">
        <f t="shared" si="1"/>
        <v>2UJ-00009OVS_ES ACADEMICO</v>
      </c>
      <c r="C21" s="18"/>
      <c r="D21" s="18" t="s">
        <v>122</v>
      </c>
      <c r="E21" s="46" t="s">
        <v>164</v>
      </c>
      <c r="F21" s="86" t="s">
        <v>124</v>
      </c>
      <c r="G21" s="18" t="s">
        <v>122</v>
      </c>
      <c r="H21" s="45" t="s">
        <v>125</v>
      </c>
      <c r="I21" s="18" t="s">
        <v>75</v>
      </c>
      <c r="J21" s="49" t="s">
        <v>165</v>
      </c>
      <c r="K21" s="48" t="s">
        <v>28</v>
      </c>
      <c r="L21" s="47" t="s">
        <v>90</v>
      </c>
      <c r="M21" s="44" t="s">
        <v>74</v>
      </c>
      <c r="N21" s="78" t="s">
        <v>75</v>
      </c>
      <c r="O21" s="78" t="s">
        <v>75</v>
      </c>
      <c r="P21" s="78" t="s">
        <v>75</v>
      </c>
      <c r="Q21" s="43" t="s">
        <v>164</v>
      </c>
      <c r="R21" s="53" t="s">
        <v>127</v>
      </c>
      <c r="S21" s="76">
        <v>13</v>
      </c>
      <c r="T21" s="37">
        <v>1</v>
      </c>
      <c r="U21" s="83">
        <v>1</v>
      </c>
      <c r="V21" s="45" t="s">
        <v>125</v>
      </c>
    </row>
    <row r="22" spans="1:22" x14ac:dyDescent="0.2">
      <c r="A22" s="18" t="str">
        <f t="shared" si="0"/>
        <v>Catalogo principalOVS_ES ACADEMICO2UJ-00010</v>
      </c>
      <c r="B22" s="18" t="str">
        <f t="shared" si="1"/>
        <v>2UJ-00010OVS_ES ACADEMICO</v>
      </c>
      <c r="C22" s="18"/>
      <c r="D22" s="18" t="s">
        <v>122</v>
      </c>
      <c r="E22" s="46" t="s">
        <v>166</v>
      </c>
      <c r="F22" s="86" t="s">
        <v>124</v>
      </c>
      <c r="G22" s="18" t="s">
        <v>122</v>
      </c>
      <c r="H22" s="45" t="s">
        <v>125</v>
      </c>
      <c r="I22" s="18" t="s">
        <v>75</v>
      </c>
      <c r="J22" s="49" t="s">
        <v>167</v>
      </c>
      <c r="K22" s="48" t="s">
        <v>28</v>
      </c>
      <c r="L22" s="47" t="s">
        <v>90</v>
      </c>
      <c r="M22" s="44" t="s">
        <v>74</v>
      </c>
      <c r="N22" s="78" t="s">
        <v>75</v>
      </c>
      <c r="O22" s="78" t="s">
        <v>75</v>
      </c>
      <c r="P22" s="78" t="s">
        <v>75</v>
      </c>
      <c r="Q22" s="43" t="s">
        <v>166</v>
      </c>
      <c r="R22" s="53" t="s">
        <v>127</v>
      </c>
      <c r="S22" s="76">
        <v>13</v>
      </c>
      <c r="T22" s="37">
        <v>1</v>
      </c>
      <c r="U22" s="83">
        <v>1</v>
      </c>
      <c r="V22" s="45" t="s">
        <v>125</v>
      </c>
    </row>
    <row r="23" spans="1:22" x14ac:dyDescent="0.2">
      <c r="A23" s="18" t="str">
        <f t="shared" si="0"/>
        <v>Catalogo principalOVS_ES ACADEMICO2UJ-00011</v>
      </c>
      <c r="B23" s="18" t="str">
        <f t="shared" si="1"/>
        <v>2UJ-00011OVS_ES ACADEMICO</v>
      </c>
      <c r="C23" s="18"/>
      <c r="D23" s="18" t="s">
        <v>122</v>
      </c>
      <c r="E23" s="46" t="s">
        <v>168</v>
      </c>
      <c r="F23" s="86" t="s">
        <v>124</v>
      </c>
      <c r="G23" s="18" t="s">
        <v>122</v>
      </c>
      <c r="H23" s="45" t="s">
        <v>125</v>
      </c>
      <c r="I23" s="18" t="s">
        <v>75</v>
      </c>
      <c r="J23" s="49" t="s">
        <v>169</v>
      </c>
      <c r="K23" s="48" t="s">
        <v>28</v>
      </c>
      <c r="L23" s="47" t="s">
        <v>90</v>
      </c>
      <c r="M23" s="44" t="s">
        <v>74</v>
      </c>
      <c r="N23" s="78" t="s">
        <v>75</v>
      </c>
      <c r="O23" s="78" t="s">
        <v>75</v>
      </c>
      <c r="P23" s="78" t="s">
        <v>75</v>
      </c>
      <c r="Q23" s="43" t="s">
        <v>168</v>
      </c>
      <c r="R23" s="53" t="s">
        <v>127</v>
      </c>
      <c r="S23" s="76">
        <v>70</v>
      </c>
      <c r="T23" s="37">
        <v>1</v>
      </c>
      <c r="U23" s="83">
        <v>1</v>
      </c>
      <c r="V23" s="45" t="s">
        <v>125</v>
      </c>
    </row>
    <row r="24" spans="1:22" x14ac:dyDescent="0.2">
      <c r="A24" s="18" t="str">
        <f t="shared" si="0"/>
        <v>Catalogo principalOVS_ES ACADEMICO2UJ-00012</v>
      </c>
      <c r="B24" s="18" t="str">
        <f t="shared" si="1"/>
        <v>2UJ-00012OVS_ES ACADEMICO</v>
      </c>
      <c r="C24" s="18"/>
      <c r="D24" s="18" t="s">
        <v>122</v>
      </c>
      <c r="E24" s="46" t="s">
        <v>170</v>
      </c>
      <c r="F24" s="86" t="s">
        <v>124</v>
      </c>
      <c r="G24" s="18" t="s">
        <v>122</v>
      </c>
      <c r="H24" s="45" t="s">
        <v>125</v>
      </c>
      <c r="I24" s="18" t="s">
        <v>75</v>
      </c>
      <c r="J24" s="49" t="s">
        <v>171</v>
      </c>
      <c r="K24" s="48" t="s">
        <v>28</v>
      </c>
      <c r="L24" s="47" t="s">
        <v>90</v>
      </c>
      <c r="M24" s="44" t="s">
        <v>74</v>
      </c>
      <c r="N24" s="78" t="s">
        <v>75</v>
      </c>
      <c r="O24" s="78" t="s">
        <v>75</v>
      </c>
      <c r="P24" s="78" t="s">
        <v>75</v>
      </c>
      <c r="Q24" s="43" t="s">
        <v>170</v>
      </c>
      <c r="R24" s="53" t="s">
        <v>127</v>
      </c>
      <c r="S24" s="76">
        <v>68</v>
      </c>
      <c r="T24" s="37">
        <v>1</v>
      </c>
      <c r="U24" s="83">
        <v>1</v>
      </c>
      <c r="V24" s="45" t="s">
        <v>125</v>
      </c>
    </row>
    <row r="25" spans="1:22" x14ac:dyDescent="0.2">
      <c r="A25" s="18" t="str">
        <f t="shared" si="0"/>
        <v>Catalogo principalOVS_ES ACADEMICO2UJ-00015</v>
      </c>
      <c r="B25" s="18" t="str">
        <f t="shared" si="1"/>
        <v>2UJ-00015OVS_ES ACADEMICO</v>
      </c>
      <c r="C25" s="18"/>
      <c r="D25" s="18" t="s">
        <v>122</v>
      </c>
      <c r="E25" s="46" t="s">
        <v>172</v>
      </c>
      <c r="F25" s="86" t="s">
        <v>124</v>
      </c>
      <c r="G25" s="18" t="s">
        <v>122</v>
      </c>
      <c r="H25" s="45" t="s">
        <v>125</v>
      </c>
      <c r="I25" s="18" t="s">
        <v>75</v>
      </c>
      <c r="J25" s="49" t="s">
        <v>173</v>
      </c>
      <c r="K25" s="48" t="s">
        <v>28</v>
      </c>
      <c r="L25" s="47" t="s">
        <v>90</v>
      </c>
      <c r="M25" s="44" t="s">
        <v>74</v>
      </c>
      <c r="N25" s="78" t="s">
        <v>75</v>
      </c>
      <c r="O25" s="78" t="s">
        <v>75</v>
      </c>
      <c r="P25" s="78" t="s">
        <v>75</v>
      </c>
      <c r="Q25" s="43" t="s">
        <v>172</v>
      </c>
      <c r="R25" s="53" t="s">
        <v>127</v>
      </c>
      <c r="S25" s="76">
        <v>38</v>
      </c>
      <c r="T25" s="37">
        <v>1</v>
      </c>
      <c r="U25" s="83">
        <v>1</v>
      </c>
      <c r="V25" s="45" t="s">
        <v>125</v>
      </c>
    </row>
    <row r="26" spans="1:22" x14ac:dyDescent="0.2">
      <c r="A26" s="18" t="str">
        <f t="shared" si="0"/>
        <v>Catalogo principalOVS_ES ACADEMICO2UJ-00016</v>
      </c>
      <c r="B26" s="18" t="str">
        <f t="shared" si="1"/>
        <v>2UJ-00016OVS_ES ACADEMICO</v>
      </c>
      <c r="C26" s="18"/>
      <c r="D26" s="18" t="s">
        <v>122</v>
      </c>
      <c r="E26" s="46" t="s">
        <v>174</v>
      </c>
      <c r="F26" s="86" t="s">
        <v>124</v>
      </c>
      <c r="G26" s="18" t="s">
        <v>122</v>
      </c>
      <c r="H26" s="45" t="s">
        <v>125</v>
      </c>
      <c r="I26" s="18" t="s">
        <v>75</v>
      </c>
      <c r="J26" s="49" t="s">
        <v>175</v>
      </c>
      <c r="K26" s="48" t="s">
        <v>28</v>
      </c>
      <c r="L26" s="47" t="s">
        <v>90</v>
      </c>
      <c r="M26" s="44" t="s">
        <v>74</v>
      </c>
      <c r="N26" s="78" t="s">
        <v>75</v>
      </c>
      <c r="O26" s="78" t="s">
        <v>75</v>
      </c>
      <c r="P26" s="78" t="s">
        <v>75</v>
      </c>
      <c r="Q26" s="43" t="s">
        <v>174</v>
      </c>
      <c r="R26" s="53" t="s">
        <v>127</v>
      </c>
      <c r="S26" s="76">
        <v>13</v>
      </c>
      <c r="T26" s="37">
        <v>1</v>
      </c>
      <c r="U26" s="83">
        <v>1</v>
      </c>
      <c r="V26" s="45" t="s">
        <v>125</v>
      </c>
    </row>
    <row r="27" spans="1:22" x14ac:dyDescent="0.2">
      <c r="A27" s="18" t="str">
        <f t="shared" si="0"/>
        <v>Catalogo principalOVS_ES ACADEMICO2UJ-00017</v>
      </c>
      <c r="B27" s="18" t="str">
        <f t="shared" si="1"/>
        <v>2UJ-00017OVS_ES ACADEMICO</v>
      </c>
      <c r="C27" s="18"/>
      <c r="D27" s="18" t="s">
        <v>122</v>
      </c>
      <c r="E27" s="46" t="s">
        <v>176</v>
      </c>
      <c r="F27" s="86" t="s">
        <v>124</v>
      </c>
      <c r="G27" s="18" t="s">
        <v>122</v>
      </c>
      <c r="H27" s="45" t="s">
        <v>125</v>
      </c>
      <c r="I27" s="18" t="s">
        <v>75</v>
      </c>
      <c r="J27" s="49" t="s">
        <v>177</v>
      </c>
      <c r="K27" s="48" t="s">
        <v>28</v>
      </c>
      <c r="L27" s="47" t="s">
        <v>90</v>
      </c>
      <c r="M27" s="44" t="s">
        <v>74</v>
      </c>
      <c r="N27" s="78" t="s">
        <v>75</v>
      </c>
      <c r="O27" s="78" t="s">
        <v>75</v>
      </c>
      <c r="P27" s="78" t="s">
        <v>75</v>
      </c>
      <c r="Q27" s="43" t="s">
        <v>176</v>
      </c>
      <c r="R27" s="53" t="s">
        <v>127</v>
      </c>
      <c r="S27" s="76">
        <v>26</v>
      </c>
      <c r="T27" s="37">
        <v>1</v>
      </c>
      <c r="U27" s="83">
        <v>1</v>
      </c>
      <c r="V27" s="45" t="s">
        <v>125</v>
      </c>
    </row>
    <row r="28" spans="1:22" x14ac:dyDescent="0.2">
      <c r="A28" s="18" t="str">
        <f t="shared" si="0"/>
        <v>Catalogo principalOVS_ES ACADEMICO2ZW-00001</v>
      </c>
      <c r="B28" s="18" t="str">
        <f t="shared" si="1"/>
        <v>2ZW-00001OVS_ES ACADEMICO</v>
      </c>
      <c r="C28" s="18"/>
      <c r="D28" s="18" t="s">
        <v>122</v>
      </c>
      <c r="E28" s="46" t="s">
        <v>178</v>
      </c>
      <c r="F28" s="86" t="s">
        <v>124</v>
      </c>
      <c r="G28" s="18" t="s">
        <v>122</v>
      </c>
      <c r="H28" s="45" t="s">
        <v>125</v>
      </c>
      <c r="I28" s="18" t="s">
        <v>75</v>
      </c>
      <c r="J28" s="49" t="s">
        <v>179</v>
      </c>
      <c r="K28" s="48" t="s">
        <v>28</v>
      </c>
      <c r="L28" s="47" t="s">
        <v>90</v>
      </c>
      <c r="M28" s="44" t="s">
        <v>74</v>
      </c>
      <c r="N28" s="78" t="s">
        <v>75</v>
      </c>
      <c r="O28" s="78" t="s">
        <v>75</v>
      </c>
      <c r="P28" s="78" t="s">
        <v>75</v>
      </c>
      <c r="Q28" s="43" t="s">
        <v>178</v>
      </c>
      <c r="R28" s="53" t="s">
        <v>76</v>
      </c>
      <c r="S28" s="76">
        <v>2.2000000000000002</v>
      </c>
      <c r="T28" s="37">
        <v>1</v>
      </c>
      <c r="U28" s="83">
        <v>1</v>
      </c>
      <c r="V28" s="45" t="s">
        <v>125</v>
      </c>
    </row>
    <row r="29" spans="1:22" x14ac:dyDescent="0.2">
      <c r="A29" s="18" t="str">
        <f t="shared" si="0"/>
        <v>Catalogo principalOVS_ES ACADEMICO312-04097</v>
      </c>
      <c r="B29" s="18" t="str">
        <f t="shared" si="1"/>
        <v>312-04097OVS_ES ACADEMICO</v>
      </c>
      <c r="C29" s="18"/>
      <c r="D29" s="18" t="s">
        <v>122</v>
      </c>
      <c r="E29" s="46" t="s">
        <v>180</v>
      </c>
      <c r="F29" s="86" t="s">
        <v>124</v>
      </c>
      <c r="G29" s="18" t="s">
        <v>122</v>
      </c>
      <c r="H29" s="45" t="s">
        <v>125</v>
      </c>
      <c r="I29" s="18" t="s">
        <v>75</v>
      </c>
      <c r="J29" s="49" t="s">
        <v>181</v>
      </c>
      <c r="K29" s="48" t="s">
        <v>28</v>
      </c>
      <c r="L29" s="47" t="s">
        <v>90</v>
      </c>
      <c r="M29" s="44" t="s">
        <v>74</v>
      </c>
      <c r="N29" s="78" t="s">
        <v>75</v>
      </c>
      <c r="O29" s="78" t="s">
        <v>75</v>
      </c>
      <c r="P29" s="78" t="s">
        <v>75</v>
      </c>
      <c r="Q29" s="43" t="s">
        <v>180</v>
      </c>
      <c r="R29" s="53" t="s">
        <v>127</v>
      </c>
      <c r="S29" s="76">
        <v>82</v>
      </c>
      <c r="T29" s="37">
        <v>1</v>
      </c>
      <c r="U29" s="83">
        <v>1</v>
      </c>
      <c r="V29" s="45" t="s">
        <v>125</v>
      </c>
    </row>
    <row r="30" spans="1:22" x14ac:dyDescent="0.2">
      <c r="A30" s="18" t="str">
        <f t="shared" si="0"/>
        <v>Catalogo principalOVS_ES ACADEMICO312-04098</v>
      </c>
      <c r="B30" s="18" t="str">
        <f t="shared" si="1"/>
        <v>312-04098OVS_ES ACADEMICO</v>
      </c>
      <c r="C30" s="18"/>
      <c r="D30" s="18" t="s">
        <v>122</v>
      </c>
      <c r="E30" s="46" t="s">
        <v>182</v>
      </c>
      <c r="F30" s="86" t="s">
        <v>124</v>
      </c>
      <c r="G30" s="18" t="s">
        <v>122</v>
      </c>
      <c r="H30" s="45" t="s">
        <v>125</v>
      </c>
      <c r="I30" s="18" t="s">
        <v>75</v>
      </c>
      <c r="J30" s="49" t="s">
        <v>183</v>
      </c>
      <c r="K30" s="48" t="s">
        <v>28</v>
      </c>
      <c r="L30" s="47" t="s">
        <v>90</v>
      </c>
      <c r="M30" s="44" t="s">
        <v>74</v>
      </c>
      <c r="N30" s="78" t="s">
        <v>75</v>
      </c>
      <c r="O30" s="78" t="s">
        <v>75</v>
      </c>
      <c r="P30" s="78" t="s">
        <v>75</v>
      </c>
      <c r="Q30" s="43" t="s">
        <v>182</v>
      </c>
      <c r="R30" s="53" t="s">
        <v>127</v>
      </c>
      <c r="S30" s="76">
        <v>82</v>
      </c>
      <c r="T30" s="37">
        <v>1</v>
      </c>
      <c r="U30" s="83">
        <v>1</v>
      </c>
      <c r="V30" s="45" t="s">
        <v>125</v>
      </c>
    </row>
    <row r="31" spans="1:22" x14ac:dyDescent="0.2">
      <c r="A31" s="18" t="str">
        <f t="shared" si="0"/>
        <v>Catalogo principalOVS_ES ACADEMICO32L-00001</v>
      </c>
      <c r="B31" s="18" t="str">
        <f t="shared" si="1"/>
        <v>32L-00001OVS_ES ACADEMICO</v>
      </c>
      <c r="C31" s="18"/>
      <c r="D31" s="18" t="s">
        <v>122</v>
      </c>
      <c r="E31" s="46" t="s">
        <v>184</v>
      </c>
      <c r="F31" s="86" t="s">
        <v>124</v>
      </c>
      <c r="G31" s="18" t="s">
        <v>122</v>
      </c>
      <c r="H31" s="45" t="s">
        <v>125</v>
      </c>
      <c r="I31" s="18" t="s">
        <v>75</v>
      </c>
      <c r="J31" s="49" t="s">
        <v>185</v>
      </c>
      <c r="K31" s="48" t="s">
        <v>28</v>
      </c>
      <c r="L31" s="47" t="s">
        <v>90</v>
      </c>
      <c r="M31" s="44" t="s">
        <v>74</v>
      </c>
      <c r="N31" s="78" t="s">
        <v>75</v>
      </c>
      <c r="O31" s="78" t="s">
        <v>75</v>
      </c>
      <c r="P31" s="78" t="s">
        <v>75</v>
      </c>
      <c r="Q31" s="43" t="s">
        <v>184</v>
      </c>
      <c r="R31" s="53" t="s">
        <v>76</v>
      </c>
      <c r="S31" s="76">
        <v>2.5</v>
      </c>
      <c r="T31" s="37">
        <v>1</v>
      </c>
      <c r="U31" s="83">
        <v>1</v>
      </c>
      <c r="V31" s="45" t="s">
        <v>125</v>
      </c>
    </row>
    <row r="32" spans="1:22" x14ac:dyDescent="0.2">
      <c r="A32" s="18" t="str">
        <f t="shared" si="0"/>
        <v>Catalogo principalOVS_ES ACADEMICO32L-00002</v>
      </c>
      <c r="B32" s="18" t="str">
        <f t="shared" si="1"/>
        <v>32L-00002OVS_ES ACADEMICO</v>
      </c>
      <c r="C32" s="18"/>
      <c r="D32" s="18" t="s">
        <v>122</v>
      </c>
      <c r="E32" s="46" t="s">
        <v>186</v>
      </c>
      <c r="F32" s="86" t="s">
        <v>124</v>
      </c>
      <c r="G32" s="18" t="s">
        <v>122</v>
      </c>
      <c r="H32" s="45" t="s">
        <v>125</v>
      </c>
      <c r="I32" s="18" t="s">
        <v>75</v>
      </c>
      <c r="J32" s="49" t="s">
        <v>187</v>
      </c>
      <c r="K32" s="48" t="s">
        <v>28</v>
      </c>
      <c r="L32" s="47" t="s">
        <v>90</v>
      </c>
      <c r="M32" s="44" t="s">
        <v>74</v>
      </c>
      <c r="N32" s="78" t="s">
        <v>75</v>
      </c>
      <c r="O32" s="78" t="s">
        <v>75</v>
      </c>
      <c r="P32" s="78" t="s">
        <v>75</v>
      </c>
      <c r="Q32" s="43" t="s">
        <v>186</v>
      </c>
      <c r="R32" s="53" t="s">
        <v>76</v>
      </c>
      <c r="S32" s="76">
        <v>2.5</v>
      </c>
      <c r="T32" s="37">
        <v>1</v>
      </c>
      <c r="U32" s="83">
        <v>1</v>
      </c>
      <c r="V32" s="45" t="s">
        <v>125</v>
      </c>
    </row>
    <row r="33" spans="1:22" x14ac:dyDescent="0.2">
      <c r="A33" s="18" t="str">
        <f t="shared" si="0"/>
        <v>Catalogo principalOVS_ES ACADEMICO32N-00001</v>
      </c>
      <c r="B33" s="18" t="str">
        <f t="shared" si="1"/>
        <v>32N-00001OVS_ES ACADEMICO</v>
      </c>
      <c r="C33" s="18"/>
      <c r="D33" s="18" t="s">
        <v>122</v>
      </c>
      <c r="E33" s="46" t="s">
        <v>188</v>
      </c>
      <c r="F33" s="86" t="s">
        <v>124</v>
      </c>
      <c r="G33" s="18" t="s">
        <v>122</v>
      </c>
      <c r="H33" s="45" t="s">
        <v>125</v>
      </c>
      <c r="I33" s="18" t="s">
        <v>75</v>
      </c>
      <c r="J33" s="49" t="s">
        <v>189</v>
      </c>
      <c r="K33" s="48" t="s">
        <v>28</v>
      </c>
      <c r="L33" s="47" t="s">
        <v>90</v>
      </c>
      <c r="M33" s="44" t="s">
        <v>74</v>
      </c>
      <c r="N33" s="78" t="s">
        <v>75</v>
      </c>
      <c r="O33" s="78" t="s">
        <v>75</v>
      </c>
      <c r="P33" s="78" t="s">
        <v>75</v>
      </c>
      <c r="Q33" s="43" t="s">
        <v>188</v>
      </c>
      <c r="R33" s="53" t="s">
        <v>76</v>
      </c>
      <c r="S33" s="76">
        <v>1.2</v>
      </c>
      <c r="T33" s="37">
        <v>1</v>
      </c>
      <c r="U33" s="83">
        <v>1</v>
      </c>
      <c r="V33" s="45" t="s">
        <v>125</v>
      </c>
    </row>
    <row r="34" spans="1:22" x14ac:dyDescent="0.2">
      <c r="A34" s="18" t="str">
        <f t="shared" si="0"/>
        <v>Catalogo principalOVS_ES ACADEMICO32P-00001</v>
      </c>
      <c r="B34" s="18" t="str">
        <f t="shared" si="1"/>
        <v>32P-00001OVS_ES ACADEMICO</v>
      </c>
      <c r="C34" s="18"/>
      <c r="D34" s="18" t="s">
        <v>122</v>
      </c>
      <c r="E34" s="46" t="s">
        <v>190</v>
      </c>
      <c r="F34" s="86" t="s">
        <v>124</v>
      </c>
      <c r="G34" s="18" t="s">
        <v>122</v>
      </c>
      <c r="H34" s="45" t="s">
        <v>125</v>
      </c>
      <c r="I34" s="18" t="s">
        <v>75</v>
      </c>
      <c r="J34" s="49" t="s">
        <v>191</v>
      </c>
      <c r="K34" s="48" t="s">
        <v>28</v>
      </c>
      <c r="L34" s="47" t="s">
        <v>90</v>
      </c>
      <c r="M34" s="44" t="s">
        <v>74</v>
      </c>
      <c r="N34" s="78" t="s">
        <v>75</v>
      </c>
      <c r="O34" s="78" t="s">
        <v>75</v>
      </c>
      <c r="P34" s="78" t="s">
        <v>75</v>
      </c>
      <c r="Q34" s="43" t="s">
        <v>190</v>
      </c>
      <c r="R34" s="53" t="s">
        <v>76</v>
      </c>
      <c r="S34" s="76">
        <v>1.5</v>
      </c>
      <c r="T34" s="37">
        <v>1</v>
      </c>
      <c r="U34" s="83">
        <v>1</v>
      </c>
      <c r="V34" s="45" t="s">
        <v>125</v>
      </c>
    </row>
    <row r="35" spans="1:22" x14ac:dyDescent="0.2">
      <c r="A35" s="18" t="str">
        <f t="shared" si="0"/>
        <v>Catalogo principalOVS_ES ACADEMICO32P-00002</v>
      </c>
      <c r="B35" s="18" t="str">
        <f t="shared" si="1"/>
        <v>32P-00002OVS_ES ACADEMICO</v>
      </c>
      <c r="C35" s="18"/>
      <c r="D35" s="18" t="s">
        <v>122</v>
      </c>
      <c r="E35" s="46" t="s">
        <v>192</v>
      </c>
      <c r="F35" s="86" t="s">
        <v>124</v>
      </c>
      <c r="G35" s="18" t="s">
        <v>122</v>
      </c>
      <c r="H35" s="45" t="s">
        <v>125</v>
      </c>
      <c r="I35" s="18" t="s">
        <v>75</v>
      </c>
      <c r="J35" s="49" t="s">
        <v>193</v>
      </c>
      <c r="K35" s="48" t="s">
        <v>28</v>
      </c>
      <c r="L35" s="47" t="s">
        <v>90</v>
      </c>
      <c r="M35" s="44" t="s">
        <v>74</v>
      </c>
      <c r="N35" s="78" t="s">
        <v>75</v>
      </c>
      <c r="O35" s="78" t="s">
        <v>75</v>
      </c>
      <c r="P35" s="78" t="s">
        <v>75</v>
      </c>
      <c r="Q35" s="43" t="s">
        <v>192</v>
      </c>
      <c r="R35" s="53" t="s">
        <v>76</v>
      </c>
      <c r="S35" s="76">
        <v>1.5</v>
      </c>
      <c r="T35" s="37">
        <v>1</v>
      </c>
      <c r="U35" s="83">
        <v>1</v>
      </c>
      <c r="V35" s="45" t="s">
        <v>125</v>
      </c>
    </row>
    <row r="36" spans="1:22" x14ac:dyDescent="0.2">
      <c r="A36" s="18" t="str">
        <f t="shared" si="0"/>
        <v>Catalogo principalOVS_ES ACADEMICO32S-00001</v>
      </c>
      <c r="B36" s="18" t="str">
        <f t="shared" si="1"/>
        <v>32S-00001OVS_ES ACADEMICO</v>
      </c>
      <c r="C36" s="18"/>
      <c r="D36" s="18" t="s">
        <v>122</v>
      </c>
      <c r="E36" s="46" t="s">
        <v>194</v>
      </c>
      <c r="F36" s="86" t="s">
        <v>124</v>
      </c>
      <c r="G36" s="18" t="s">
        <v>122</v>
      </c>
      <c r="H36" s="45" t="s">
        <v>125</v>
      </c>
      <c r="I36" s="18" t="s">
        <v>75</v>
      </c>
      <c r="J36" s="49" t="s">
        <v>195</v>
      </c>
      <c r="K36" s="48" t="s">
        <v>28</v>
      </c>
      <c r="L36" s="47" t="s">
        <v>90</v>
      </c>
      <c r="M36" s="44" t="s">
        <v>74</v>
      </c>
      <c r="N36" s="78" t="s">
        <v>75</v>
      </c>
      <c r="O36" s="78" t="s">
        <v>75</v>
      </c>
      <c r="P36" s="78" t="s">
        <v>75</v>
      </c>
      <c r="Q36" s="43" t="s">
        <v>194</v>
      </c>
      <c r="R36" s="53" t="s">
        <v>76</v>
      </c>
      <c r="S36" s="76">
        <v>2.2999999999999998</v>
      </c>
      <c r="T36" s="37">
        <v>1</v>
      </c>
      <c r="U36" s="83">
        <v>1</v>
      </c>
      <c r="V36" s="45" t="s">
        <v>125</v>
      </c>
    </row>
    <row r="37" spans="1:22" x14ac:dyDescent="0.2">
      <c r="A37" s="18" t="str">
        <f t="shared" si="0"/>
        <v>Catalogo principalOVS_ES ACADEMICO32V-00001</v>
      </c>
      <c r="B37" s="18" t="str">
        <f t="shared" si="1"/>
        <v>32V-00001OVS_ES ACADEMICO</v>
      </c>
      <c r="C37" s="18"/>
      <c r="D37" s="18" t="s">
        <v>122</v>
      </c>
      <c r="E37" s="46" t="s">
        <v>196</v>
      </c>
      <c r="F37" s="86" t="s">
        <v>124</v>
      </c>
      <c r="G37" s="18" t="s">
        <v>122</v>
      </c>
      <c r="H37" s="45" t="s">
        <v>125</v>
      </c>
      <c r="I37" s="18" t="s">
        <v>75</v>
      </c>
      <c r="J37" s="49" t="s">
        <v>197</v>
      </c>
      <c r="K37" s="48" t="s">
        <v>28</v>
      </c>
      <c r="L37" s="47" t="s">
        <v>90</v>
      </c>
      <c r="M37" s="44" t="s">
        <v>74</v>
      </c>
      <c r="N37" s="78" t="s">
        <v>75</v>
      </c>
      <c r="O37" s="78" t="s">
        <v>75</v>
      </c>
      <c r="P37" s="78" t="s">
        <v>75</v>
      </c>
      <c r="Q37" s="43" t="s">
        <v>196</v>
      </c>
      <c r="R37" s="53" t="s">
        <v>76</v>
      </c>
      <c r="S37" s="76">
        <v>3</v>
      </c>
      <c r="T37" s="37">
        <v>1</v>
      </c>
      <c r="U37" s="83">
        <v>1</v>
      </c>
      <c r="V37" s="45" t="s">
        <v>125</v>
      </c>
    </row>
    <row r="38" spans="1:22" x14ac:dyDescent="0.2">
      <c r="A38" s="18" t="str">
        <f t="shared" si="0"/>
        <v>Catalogo principalOVS_ES ACADEMICO32V-00002</v>
      </c>
      <c r="B38" s="18" t="str">
        <f t="shared" si="1"/>
        <v>32V-00002OVS_ES ACADEMICO</v>
      </c>
      <c r="C38" s="18"/>
      <c r="D38" s="18" t="s">
        <v>122</v>
      </c>
      <c r="E38" s="46" t="s">
        <v>198</v>
      </c>
      <c r="F38" s="86" t="s">
        <v>124</v>
      </c>
      <c r="G38" s="18" t="s">
        <v>122</v>
      </c>
      <c r="H38" s="45" t="s">
        <v>125</v>
      </c>
      <c r="I38" s="18" t="s">
        <v>75</v>
      </c>
      <c r="J38" s="49" t="s">
        <v>199</v>
      </c>
      <c r="K38" s="48" t="s">
        <v>28</v>
      </c>
      <c r="L38" s="47" t="s">
        <v>90</v>
      </c>
      <c r="M38" s="44" t="s">
        <v>74</v>
      </c>
      <c r="N38" s="78" t="s">
        <v>75</v>
      </c>
      <c r="O38" s="78" t="s">
        <v>75</v>
      </c>
      <c r="P38" s="78" t="s">
        <v>75</v>
      </c>
      <c r="Q38" s="43" t="s">
        <v>198</v>
      </c>
      <c r="R38" s="53" t="s">
        <v>76</v>
      </c>
      <c r="S38" s="76">
        <v>3</v>
      </c>
      <c r="T38" s="37">
        <v>1</v>
      </c>
      <c r="U38" s="83">
        <v>1</v>
      </c>
      <c r="V38" s="45" t="s">
        <v>125</v>
      </c>
    </row>
    <row r="39" spans="1:22" x14ac:dyDescent="0.2">
      <c r="A39" s="18" t="str">
        <f t="shared" si="0"/>
        <v>Catalogo principalOVS_ES ACADEMICO359-05410</v>
      </c>
      <c r="B39" s="18" t="str">
        <f t="shared" si="1"/>
        <v>359-05410OVS_ES ACADEMICO</v>
      </c>
      <c r="C39" s="18"/>
      <c r="D39" s="18" t="s">
        <v>122</v>
      </c>
      <c r="E39" s="46" t="s">
        <v>200</v>
      </c>
      <c r="F39" s="86" t="s">
        <v>124</v>
      </c>
      <c r="G39" s="18" t="s">
        <v>122</v>
      </c>
      <c r="H39" s="45" t="s">
        <v>125</v>
      </c>
      <c r="I39" s="18" t="s">
        <v>75</v>
      </c>
      <c r="J39" s="49" t="s">
        <v>201</v>
      </c>
      <c r="K39" s="48" t="s">
        <v>28</v>
      </c>
      <c r="L39" s="47" t="s">
        <v>90</v>
      </c>
      <c r="M39" s="44" t="s">
        <v>74</v>
      </c>
      <c r="N39" s="78" t="s">
        <v>75</v>
      </c>
      <c r="O39" s="78" t="s">
        <v>75</v>
      </c>
      <c r="P39" s="78" t="s">
        <v>75</v>
      </c>
      <c r="Q39" s="43" t="s">
        <v>200</v>
      </c>
      <c r="R39" s="53" t="s">
        <v>127</v>
      </c>
      <c r="S39" s="76">
        <v>22</v>
      </c>
      <c r="T39" s="37">
        <v>1</v>
      </c>
      <c r="U39" s="83">
        <v>1</v>
      </c>
      <c r="V39" s="45" t="s">
        <v>125</v>
      </c>
    </row>
    <row r="40" spans="1:22" x14ac:dyDescent="0.2">
      <c r="A40" s="18" t="str">
        <f t="shared" si="0"/>
        <v>Catalogo principalOVS_ES ACADEMICO359-05411</v>
      </c>
      <c r="B40" s="18" t="str">
        <f t="shared" si="1"/>
        <v>359-05411OVS_ES ACADEMICO</v>
      </c>
      <c r="C40" s="18"/>
      <c r="D40" s="18" t="s">
        <v>122</v>
      </c>
      <c r="E40" s="46" t="s">
        <v>202</v>
      </c>
      <c r="F40" s="86" t="s">
        <v>124</v>
      </c>
      <c r="G40" s="18" t="s">
        <v>122</v>
      </c>
      <c r="H40" s="45" t="s">
        <v>125</v>
      </c>
      <c r="I40" s="18" t="s">
        <v>75</v>
      </c>
      <c r="J40" s="49" t="s">
        <v>203</v>
      </c>
      <c r="K40" s="48" t="s">
        <v>28</v>
      </c>
      <c r="L40" s="47" t="s">
        <v>90</v>
      </c>
      <c r="M40" s="44" t="s">
        <v>74</v>
      </c>
      <c r="N40" s="78" t="s">
        <v>75</v>
      </c>
      <c r="O40" s="78" t="s">
        <v>75</v>
      </c>
      <c r="P40" s="78" t="s">
        <v>75</v>
      </c>
      <c r="Q40" s="43" t="s">
        <v>202</v>
      </c>
      <c r="R40" s="53" t="s">
        <v>127</v>
      </c>
      <c r="S40" s="76">
        <v>22</v>
      </c>
      <c r="T40" s="37">
        <v>1</v>
      </c>
      <c r="U40" s="83">
        <v>1</v>
      </c>
      <c r="V40" s="45" t="s">
        <v>125</v>
      </c>
    </row>
    <row r="41" spans="1:22" x14ac:dyDescent="0.2">
      <c r="A41" s="18" t="str">
        <f t="shared" si="0"/>
        <v>Catalogo principalOVS_ES ACADEMICO359-05412</v>
      </c>
      <c r="B41" s="18" t="str">
        <f t="shared" si="1"/>
        <v>359-05412OVS_ES ACADEMICO</v>
      </c>
      <c r="C41" s="18"/>
      <c r="D41" s="18" t="s">
        <v>122</v>
      </c>
      <c r="E41" s="46" t="s">
        <v>204</v>
      </c>
      <c r="F41" s="86" t="s">
        <v>124</v>
      </c>
      <c r="G41" s="18" t="s">
        <v>122</v>
      </c>
      <c r="H41" s="45" t="s">
        <v>125</v>
      </c>
      <c r="I41" s="18" t="s">
        <v>75</v>
      </c>
      <c r="J41" s="49" t="s">
        <v>205</v>
      </c>
      <c r="K41" s="48" t="s">
        <v>28</v>
      </c>
      <c r="L41" s="47" t="s">
        <v>90</v>
      </c>
      <c r="M41" s="44" t="s">
        <v>74</v>
      </c>
      <c r="N41" s="78" t="s">
        <v>75</v>
      </c>
      <c r="O41" s="78" t="s">
        <v>75</v>
      </c>
      <c r="P41" s="78" t="s">
        <v>75</v>
      </c>
      <c r="Q41" s="43" t="s">
        <v>204</v>
      </c>
      <c r="R41" s="53" t="s">
        <v>127</v>
      </c>
      <c r="S41" s="76">
        <v>22</v>
      </c>
      <c r="T41" s="37">
        <v>1</v>
      </c>
      <c r="U41" s="83">
        <v>1</v>
      </c>
      <c r="V41" s="45" t="s">
        <v>125</v>
      </c>
    </row>
    <row r="42" spans="1:22" x14ac:dyDescent="0.2">
      <c r="A42" s="18" t="str">
        <f t="shared" si="0"/>
        <v>Catalogo principalOVS_ES ACADEMICO359-05413</v>
      </c>
      <c r="B42" s="18" t="str">
        <f t="shared" si="1"/>
        <v>359-05413OVS_ES ACADEMICO</v>
      </c>
      <c r="C42" s="18"/>
      <c r="D42" s="18" t="s">
        <v>122</v>
      </c>
      <c r="E42" s="46" t="s">
        <v>206</v>
      </c>
      <c r="F42" s="86" t="s">
        <v>124</v>
      </c>
      <c r="G42" s="18" t="s">
        <v>122</v>
      </c>
      <c r="H42" s="45" t="s">
        <v>125</v>
      </c>
      <c r="I42" s="18" t="s">
        <v>75</v>
      </c>
      <c r="J42" s="49" t="s">
        <v>207</v>
      </c>
      <c r="K42" s="48" t="s">
        <v>28</v>
      </c>
      <c r="L42" s="47" t="s">
        <v>90</v>
      </c>
      <c r="M42" s="44" t="s">
        <v>74</v>
      </c>
      <c r="N42" s="78" t="s">
        <v>75</v>
      </c>
      <c r="O42" s="78" t="s">
        <v>75</v>
      </c>
      <c r="P42" s="78" t="s">
        <v>75</v>
      </c>
      <c r="Q42" s="43" t="s">
        <v>206</v>
      </c>
      <c r="R42" s="53" t="s">
        <v>127</v>
      </c>
      <c r="S42" s="76">
        <v>22</v>
      </c>
      <c r="T42" s="37">
        <v>1</v>
      </c>
      <c r="U42" s="83">
        <v>1</v>
      </c>
      <c r="V42" s="45" t="s">
        <v>125</v>
      </c>
    </row>
    <row r="43" spans="1:22" x14ac:dyDescent="0.2">
      <c r="A43" s="18" t="str">
        <f t="shared" si="0"/>
        <v>Catalogo principalOVS_ES ACADEMICO359-05414</v>
      </c>
      <c r="B43" s="18" t="str">
        <f t="shared" si="1"/>
        <v>359-05414OVS_ES ACADEMICO</v>
      </c>
      <c r="C43" s="18"/>
      <c r="D43" s="18" t="s">
        <v>122</v>
      </c>
      <c r="E43" s="46" t="s">
        <v>208</v>
      </c>
      <c r="F43" s="86" t="s">
        <v>124</v>
      </c>
      <c r="G43" s="18" t="s">
        <v>122</v>
      </c>
      <c r="H43" s="45" t="s">
        <v>125</v>
      </c>
      <c r="I43" s="18" t="s">
        <v>75</v>
      </c>
      <c r="J43" s="49" t="s">
        <v>209</v>
      </c>
      <c r="K43" s="48" t="s">
        <v>28</v>
      </c>
      <c r="L43" s="47" t="s">
        <v>90</v>
      </c>
      <c r="M43" s="44" t="s">
        <v>74</v>
      </c>
      <c r="N43" s="78" t="s">
        <v>75</v>
      </c>
      <c r="O43" s="78" t="s">
        <v>75</v>
      </c>
      <c r="P43" s="78" t="s">
        <v>75</v>
      </c>
      <c r="Q43" s="43" t="s">
        <v>208</v>
      </c>
      <c r="R43" s="53" t="s">
        <v>127</v>
      </c>
      <c r="S43" s="76">
        <v>8</v>
      </c>
      <c r="T43" s="37">
        <v>1</v>
      </c>
      <c r="U43" s="83">
        <v>1</v>
      </c>
      <c r="V43" s="45" t="s">
        <v>125</v>
      </c>
    </row>
    <row r="44" spans="1:22" x14ac:dyDescent="0.2">
      <c r="A44" s="18" t="str">
        <f t="shared" si="0"/>
        <v>Catalogo principalOVS_ES ACADEMICO359-05415</v>
      </c>
      <c r="B44" s="18" t="str">
        <f t="shared" si="1"/>
        <v>359-05415OVS_ES ACADEMICO</v>
      </c>
      <c r="C44" s="18"/>
      <c r="D44" s="18" t="s">
        <v>122</v>
      </c>
      <c r="E44" s="46" t="s">
        <v>210</v>
      </c>
      <c r="F44" s="86" t="s">
        <v>124</v>
      </c>
      <c r="G44" s="18" t="s">
        <v>122</v>
      </c>
      <c r="H44" s="45" t="s">
        <v>125</v>
      </c>
      <c r="I44" s="18" t="s">
        <v>75</v>
      </c>
      <c r="J44" s="49" t="s">
        <v>211</v>
      </c>
      <c r="K44" s="48" t="s">
        <v>28</v>
      </c>
      <c r="L44" s="47" t="s">
        <v>90</v>
      </c>
      <c r="M44" s="44" t="s">
        <v>74</v>
      </c>
      <c r="N44" s="78" t="s">
        <v>75</v>
      </c>
      <c r="O44" s="78" t="s">
        <v>75</v>
      </c>
      <c r="P44" s="78" t="s">
        <v>75</v>
      </c>
      <c r="Q44" s="43" t="s">
        <v>210</v>
      </c>
      <c r="R44" s="53" t="s">
        <v>127</v>
      </c>
      <c r="S44" s="76">
        <v>8</v>
      </c>
      <c r="T44" s="37">
        <v>1</v>
      </c>
      <c r="U44" s="83">
        <v>1</v>
      </c>
      <c r="V44" s="45" t="s">
        <v>125</v>
      </c>
    </row>
    <row r="45" spans="1:22" x14ac:dyDescent="0.2">
      <c r="A45" s="18" t="str">
        <f t="shared" si="0"/>
        <v>Catalogo principalOVS_ES ACADEMICO359-05416</v>
      </c>
      <c r="B45" s="18" t="str">
        <f t="shared" si="1"/>
        <v>359-05416OVS_ES ACADEMICO</v>
      </c>
      <c r="C45" s="18"/>
      <c r="D45" s="18" t="s">
        <v>122</v>
      </c>
      <c r="E45" s="46" t="s">
        <v>212</v>
      </c>
      <c r="F45" s="86" t="s">
        <v>124</v>
      </c>
      <c r="G45" s="18" t="s">
        <v>122</v>
      </c>
      <c r="H45" s="45" t="s">
        <v>125</v>
      </c>
      <c r="I45" s="18" t="s">
        <v>75</v>
      </c>
      <c r="J45" s="49" t="s">
        <v>213</v>
      </c>
      <c r="K45" s="48" t="s">
        <v>28</v>
      </c>
      <c r="L45" s="47" t="s">
        <v>90</v>
      </c>
      <c r="M45" s="44" t="s">
        <v>74</v>
      </c>
      <c r="N45" s="78" t="s">
        <v>75</v>
      </c>
      <c r="O45" s="78" t="s">
        <v>75</v>
      </c>
      <c r="P45" s="78" t="s">
        <v>75</v>
      </c>
      <c r="Q45" s="43" t="s">
        <v>212</v>
      </c>
      <c r="R45" s="53" t="s">
        <v>127</v>
      </c>
      <c r="S45" s="76">
        <v>8</v>
      </c>
      <c r="T45" s="37">
        <v>1</v>
      </c>
      <c r="U45" s="83">
        <v>1</v>
      </c>
      <c r="V45" s="45" t="s">
        <v>125</v>
      </c>
    </row>
    <row r="46" spans="1:22" x14ac:dyDescent="0.2">
      <c r="A46" s="18" t="str">
        <f t="shared" si="0"/>
        <v>Catalogo principalOVS_ES ACADEMICO359-05417</v>
      </c>
      <c r="B46" s="18" t="str">
        <f t="shared" si="1"/>
        <v>359-05417OVS_ES ACADEMICO</v>
      </c>
      <c r="C46" s="18"/>
      <c r="D46" s="18" t="s">
        <v>122</v>
      </c>
      <c r="E46" s="46" t="s">
        <v>214</v>
      </c>
      <c r="F46" s="86" t="s">
        <v>124</v>
      </c>
      <c r="G46" s="18" t="s">
        <v>122</v>
      </c>
      <c r="H46" s="45" t="s">
        <v>125</v>
      </c>
      <c r="I46" s="18" t="s">
        <v>75</v>
      </c>
      <c r="J46" s="49" t="s">
        <v>215</v>
      </c>
      <c r="K46" s="48" t="s">
        <v>28</v>
      </c>
      <c r="L46" s="47" t="s">
        <v>90</v>
      </c>
      <c r="M46" s="44" t="s">
        <v>74</v>
      </c>
      <c r="N46" s="78" t="s">
        <v>75</v>
      </c>
      <c r="O46" s="78" t="s">
        <v>75</v>
      </c>
      <c r="P46" s="78" t="s">
        <v>75</v>
      </c>
      <c r="Q46" s="43" t="s">
        <v>214</v>
      </c>
      <c r="R46" s="53" t="s">
        <v>127</v>
      </c>
      <c r="S46" s="76">
        <v>8</v>
      </c>
      <c r="T46" s="37">
        <v>1</v>
      </c>
      <c r="U46" s="83">
        <v>1</v>
      </c>
      <c r="V46" s="45" t="s">
        <v>125</v>
      </c>
    </row>
    <row r="47" spans="1:22" x14ac:dyDescent="0.2">
      <c r="A47" s="18" t="str">
        <f t="shared" si="0"/>
        <v>Catalogo principalOVS_ES ACADEMICO359-05418</v>
      </c>
      <c r="B47" s="18" t="str">
        <f t="shared" si="1"/>
        <v>359-05418OVS_ES ACADEMICO</v>
      </c>
      <c r="C47" s="18"/>
      <c r="D47" s="18" t="s">
        <v>122</v>
      </c>
      <c r="E47" s="46" t="s">
        <v>216</v>
      </c>
      <c r="F47" s="86" t="s">
        <v>124</v>
      </c>
      <c r="G47" s="18" t="s">
        <v>122</v>
      </c>
      <c r="H47" s="45" t="s">
        <v>125</v>
      </c>
      <c r="I47" s="18" t="s">
        <v>75</v>
      </c>
      <c r="J47" s="49" t="s">
        <v>217</v>
      </c>
      <c r="K47" s="48" t="s">
        <v>28</v>
      </c>
      <c r="L47" s="47" t="s">
        <v>90</v>
      </c>
      <c r="M47" s="44" t="s">
        <v>74</v>
      </c>
      <c r="N47" s="78" t="s">
        <v>75</v>
      </c>
      <c r="O47" s="78" t="s">
        <v>75</v>
      </c>
      <c r="P47" s="78" t="s">
        <v>75</v>
      </c>
      <c r="Q47" s="43" t="s">
        <v>216</v>
      </c>
      <c r="R47" s="53" t="s">
        <v>127</v>
      </c>
      <c r="S47" s="76">
        <v>8</v>
      </c>
      <c r="T47" s="37">
        <v>1</v>
      </c>
      <c r="U47" s="83">
        <v>1</v>
      </c>
      <c r="V47" s="45" t="s">
        <v>125</v>
      </c>
    </row>
    <row r="48" spans="1:22" x14ac:dyDescent="0.2">
      <c r="A48" s="18" t="str">
        <f t="shared" si="0"/>
        <v>Catalogo principalOVS_ES ACADEMICO359-05419</v>
      </c>
      <c r="B48" s="18" t="str">
        <f t="shared" si="1"/>
        <v>359-05419OVS_ES ACADEMICO</v>
      </c>
      <c r="C48" s="18"/>
      <c r="D48" s="18" t="s">
        <v>122</v>
      </c>
      <c r="E48" s="46" t="s">
        <v>218</v>
      </c>
      <c r="F48" s="86" t="s">
        <v>124</v>
      </c>
      <c r="G48" s="18" t="s">
        <v>122</v>
      </c>
      <c r="H48" s="45" t="s">
        <v>125</v>
      </c>
      <c r="I48" s="18" t="s">
        <v>75</v>
      </c>
      <c r="J48" s="49" t="s">
        <v>219</v>
      </c>
      <c r="K48" s="48" t="s">
        <v>28</v>
      </c>
      <c r="L48" s="47" t="s">
        <v>90</v>
      </c>
      <c r="M48" s="44" t="s">
        <v>74</v>
      </c>
      <c r="N48" s="78" t="s">
        <v>75</v>
      </c>
      <c r="O48" s="78" t="s">
        <v>75</v>
      </c>
      <c r="P48" s="78" t="s">
        <v>75</v>
      </c>
      <c r="Q48" s="43" t="s">
        <v>218</v>
      </c>
      <c r="R48" s="53" t="s">
        <v>127</v>
      </c>
      <c r="S48" s="76">
        <v>8</v>
      </c>
      <c r="T48" s="37">
        <v>1</v>
      </c>
      <c r="U48" s="83">
        <v>1</v>
      </c>
      <c r="V48" s="45" t="s">
        <v>125</v>
      </c>
    </row>
    <row r="49" spans="1:22" x14ac:dyDescent="0.2">
      <c r="A49" s="18" t="str">
        <f t="shared" si="0"/>
        <v>Catalogo principalOVS_ES ACADEMICO381-04234</v>
      </c>
      <c r="B49" s="18" t="str">
        <f t="shared" si="1"/>
        <v>381-04234OVS_ES ACADEMICO</v>
      </c>
      <c r="C49" s="18"/>
      <c r="D49" s="18" t="s">
        <v>122</v>
      </c>
      <c r="E49" s="46" t="s">
        <v>220</v>
      </c>
      <c r="F49" s="86" t="s">
        <v>124</v>
      </c>
      <c r="G49" s="18" t="s">
        <v>122</v>
      </c>
      <c r="H49" s="45" t="s">
        <v>125</v>
      </c>
      <c r="I49" s="18" t="s">
        <v>75</v>
      </c>
      <c r="J49" s="49" t="s">
        <v>221</v>
      </c>
      <c r="K49" s="48" t="s">
        <v>28</v>
      </c>
      <c r="L49" s="47" t="s">
        <v>90</v>
      </c>
      <c r="M49" s="44" t="s">
        <v>74</v>
      </c>
      <c r="N49" s="78" t="s">
        <v>75</v>
      </c>
      <c r="O49" s="78" t="s">
        <v>75</v>
      </c>
      <c r="P49" s="78" t="s">
        <v>75</v>
      </c>
      <c r="Q49" s="43" t="s">
        <v>220</v>
      </c>
      <c r="R49" s="53" t="s">
        <v>127</v>
      </c>
      <c r="S49" s="76">
        <v>3.28</v>
      </c>
      <c r="T49" s="37">
        <v>1</v>
      </c>
      <c r="U49" s="83">
        <v>1</v>
      </c>
      <c r="V49" s="45" t="s">
        <v>125</v>
      </c>
    </row>
    <row r="50" spans="1:22" x14ac:dyDescent="0.2">
      <c r="A50" s="18" t="str">
        <f t="shared" si="0"/>
        <v>Catalogo principalOVS_ES ACADEMICO381-04235</v>
      </c>
      <c r="B50" s="18" t="str">
        <f t="shared" si="1"/>
        <v>381-04235OVS_ES ACADEMICO</v>
      </c>
      <c r="C50" s="18"/>
      <c r="D50" s="18" t="s">
        <v>122</v>
      </c>
      <c r="E50" s="46" t="s">
        <v>222</v>
      </c>
      <c r="F50" s="86" t="s">
        <v>124</v>
      </c>
      <c r="G50" s="18" t="s">
        <v>122</v>
      </c>
      <c r="H50" s="45" t="s">
        <v>125</v>
      </c>
      <c r="I50" s="18" t="s">
        <v>75</v>
      </c>
      <c r="J50" s="49" t="s">
        <v>223</v>
      </c>
      <c r="K50" s="48" t="s">
        <v>28</v>
      </c>
      <c r="L50" s="47" t="s">
        <v>90</v>
      </c>
      <c r="M50" s="44" t="s">
        <v>74</v>
      </c>
      <c r="N50" s="78" t="s">
        <v>75</v>
      </c>
      <c r="O50" s="78" t="s">
        <v>75</v>
      </c>
      <c r="P50" s="78" t="s">
        <v>75</v>
      </c>
      <c r="Q50" s="43" t="s">
        <v>222</v>
      </c>
      <c r="R50" s="53" t="s">
        <v>127</v>
      </c>
      <c r="S50" s="76">
        <v>3.28</v>
      </c>
      <c r="T50" s="37">
        <v>1</v>
      </c>
      <c r="U50" s="83">
        <v>1</v>
      </c>
      <c r="V50" s="45" t="s">
        <v>125</v>
      </c>
    </row>
    <row r="51" spans="1:22" x14ac:dyDescent="0.2">
      <c r="A51" s="18" t="str">
        <f t="shared" si="0"/>
        <v>Catalogo principalOVS_ES ACADEMICO381-04236</v>
      </c>
      <c r="B51" s="18" t="str">
        <f t="shared" si="1"/>
        <v>381-04236OVS_ES ACADEMICO</v>
      </c>
      <c r="C51" s="18"/>
      <c r="D51" s="18" t="s">
        <v>122</v>
      </c>
      <c r="E51" s="46" t="s">
        <v>224</v>
      </c>
      <c r="F51" s="86" t="s">
        <v>124</v>
      </c>
      <c r="G51" s="18" t="s">
        <v>122</v>
      </c>
      <c r="H51" s="45" t="s">
        <v>125</v>
      </c>
      <c r="I51" s="18" t="s">
        <v>75</v>
      </c>
      <c r="J51" s="49" t="s">
        <v>225</v>
      </c>
      <c r="K51" s="48" t="s">
        <v>28</v>
      </c>
      <c r="L51" s="47" t="s">
        <v>90</v>
      </c>
      <c r="M51" s="44" t="s">
        <v>74</v>
      </c>
      <c r="N51" s="78" t="s">
        <v>75</v>
      </c>
      <c r="O51" s="78" t="s">
        <v>75</v>
      </c>
      <c r="P51" s="78" t="s">
        <v>75</v>
      </c>
      <c r="Q51" s="43" t="s">
        <v>224</v>
      </c>
      <c r="R51" s="53" t="s">
        <v>127</v>
      </c>
      <c r="S51" s="76">
        <v>3.12</v>
      </c>
      <c r="T51" s="37">
        <v>1</v>
      </c>
      <c r="U51" s="83">
        <v>1</v>
      </c>
      <c r="V51" s="45" t="s">
        <v>125</v>
      </c>
    </row>
    <row r="52" spans="1:22" x14ac:dyDescent="0.2">
      <c r="A52" s="18" t="str">
        <f t="shared" si="0"/>
        <v>Catalogo principalOVS_ES ACADEMICO381-04237</v>
      </c>
      <c r="B52" s="18" t="str">
        <f t="shared" si="1"/>
        <v>381-04237OVS_ES ACADEMICO</v>
      </c>
      <c r="C52" s="18"/>
      <c r="D52" s="18" t="s">
        <v>122</v>
      </c>
      <c r="E52" s="46" t="s">
        <v>226</v>
      </c>
      <c r="F52" s="86" t="s">
        <v>124</v>
      </c>
      <c r="G52" s="18" t="s">
        <v>122</v>
      </c>
      <c r="H52" s="45" t="s">
        <v>125</v>
      </c>
      <c r="I52" s="18" t="s">
        <v>75</v>
      </c>
      <c r="J52" s="49" t="s">
        <v>227</v>
      </c>
      <c r="K52" s="48" t="s">
        <v>28</v>
      </c>
      <c r="L52" s="47" t="s">
        <v>90</v>
      </c>
      <c r="M52" s="44" t="s">
        <v>74</v>
      </c>
      <c r="N52" s="78" t="s">
        <v>75</v>
      </c>
      <c r="O52" s="78" t="s">
        <v>75</v>
      </c>
      <c r="P52" s="78" t="s">
        <v>75</v>
      </c>
      <c r="Q52" s="43" t="s">
        <v>226</v>
      </c>
      <c r="R52" s="53" t="s">
        <v>127</v>
      </c>
      <c r="S52" s="76">
        <v>3.12</v>
      </c>
      <c r="T52" s="37">
        <v>1</v>
      </c>
      <c r="U52" s="83">
        <v>1</v>
      </c>
      <c r="V52" s="45" t="s">
        <v>125</v>
      </c>
    </row>
    <row r="53" spans="1:22" x14ac:dyDescent="0.2">
      <c r="A53" s="18" t="str">
        <f t="shared" si="0"/>
        <v>Catalogo principalOVS_ES ACADEMICO381-04238</v>
      </c>
      <c r="B53" s="18" t="str">
        <f t="shared" si="1"/>
        <v>381-04238OVS_ES ACADEMICO</v>
      </c>
      <c r="C53" s="18"/>
      <c r="D53" s="18" t="s">
        <v>122</v>
      </c>
      <c r="E53" s="46" t="s">
        <v>228</v>
      </c>
      <c r="F53" s="86" t="s">
        <v>124</v>
      </c>
      <c r="G53" s="18" t="s">
        <v>122</v>
      </c>
      <c r="H53" s="45" t="s">
        <v>125</v>
      </c>
      <c r="I53" s="18" t="s">
        <v>75</v>
      </c>
      <c r="J53" s="49" t="s">
        <v>229</v>
      </c>
      <c r="K53" s="48" t="s">
        <v>28</v>
      </c>
      <c r="L53" s="47" t="s">
        <v>90</v>
      </c>
      <c r="M53" s="44" t="s">
        <v>74</v>
      </c>
      <c r="N53" s="78" t="s">
        <v>75</v>
      </c>
      <c r="O53" s="78" t="s">
        <v>75</v>
      </c>
      <c r="P53" s="78" t="s">
        <v>75</v>
      </c>
      <c r="Q53" s="43" t="s">
        <v>228</v>
      </c>
      <c r="R53" s="53" t="s">
        <v>127</v>
      </c>
      <c r="S53" s="76">
        <v>0.78</v>
      </c>
      <c r="T53" s="37">
        <v>1</v>
      </c>
      <c r="U53" s="83">
        <v>1</v>
      </c>
      <c r="V53" s="45" t="s">
        <v>125</v>
      </c>
    </row>
    <row r="54" spans="1:22" x14ac:dyDescent="0.2">
      <c r="A54" s="18" t="str">
        <f t="shared" si="0"/>
        <v>Catalogo principalOVS_ES ACADEMICO381-04239</v>
      </c>
      <c r="B54" s="18" t="str">
        <f t="shared" si="1"/>
        <v>381-04239OVS_ES ACADEMICO</v>
      </c>
      <c r="C54" s="18"/>
      <c r="D54" s="18" t="s">
        <v>122</v>
      </c>
      <c r="E54" s="46" t="s">
        <v>230</v>
      </c>
      <c r="F54" s="86" t="s">
        <v>124</v>
      </c>
      <c r="G54" s="18" t="s">
        <v>122</v>
      </c>
      <c r="H54" s="45" t="s">
        <v>125</v>
      </c>
      <c r="I54" s="18" t="s">
        <v>75</v>
      </c>
      <c r="J54" s="49" t="s">
        <v>231</v>
      </c>
      <c r="K54" s="48" t="s">
        <v>28</v>
      </c>
      <c r="L54" s="47" t="s">
        <v>90</v>
      </c>
      <c r="M54" s="44" t="s">
        <v>74</v>
      </c>
      <c r="N54" s="78" t="s">
        <v>75</v>
      </c>
      <c r="O54" s="78" t="s">
        <v>75</v>
      </c>
      <c r="P54" s="78" t="s">
        <v>75</v>
      </c>
      <c r="Q54" s="43" t="s">
        <v>230</v>
      </c>
      <c r="R54" s="53" t="s">
        <v>127</v>
      </c>
      <c r="S54" s="76">
        <v>0.78</v>
      </c>
      <c r="T54" s="37">
        <v>1</v>
      </c>
      <c r="U54" s="83">
        <v>1</v>
      </c>
      <c r="V54" s="45" t="s">
        <v>125</v>
      </c>
    </row>
    <row r="55" spans="1:22" x14ac:dyDescent="0.2">
      <c r="A55" s="18" t="str">
        <f t="shared" si="0"/>
        <v>Catalogo principalOVS_ES ACADEMICO395-04412</v>
      </c>
      <c r="B55" s="18" t="str">
        <f t="shared" si="1"/>
        <v>395-04412OVS_ES ACADEMICO</v>
      </c>
      <c r="C55" s="18"/>
      <c r="D55" s="18" t="s">
        <v>122</v>
      </c>
      <c r="E55" s="46" t="s">
        <v>232</v>
      </c>
      <c r="F55" s="86" t="s">
        <v>124</v>
      </c>
      <c r="G55" s="18" t="s">
        <v>122</v>
      </c>
      <c r="H55" s="45" t="s">
        <v>125</v>
      </c>
      <c r="I55" s="18" t="s">
        <v>75</v>
      </c>
      <c r="J55" s="49" t="s">
        <v>233</v>
      </c>
      <c r="K55" s="48" t="s">
        <v>28</v>
      </c>
      <c r="L55" s="47" t="s">
        <v>90</v>
      </c>
      <c r="M55" s="44" t="s">
        <v>74</v>
      </c>
      <c r="N55" s="78" t="s">
        <v>75</v>
      </c>
      <c r="O55" s="78" t="s">
        <v>75</v>
      </c>
      <c r="P55" s="78" t="s">
        <v>75</v>
      </c>
      <c r="Q55" s="43" t="s">
        <v>232</v>
      </c>
      <c r="R55" s="53" t="s">
        <v>127</v>
      </c>
      <c r="S55" s="76">
        <v>469</v>
      </c>
      <c r="T55" s="37">
        <v>1</v>
      </c>
      <c r="U55" s="83">
        <v>1</v>
      </c>
      <c r="V55" s="45" t="s">
        <v>125</v>
      </c>
    </row>
    <row r="56" spans="1:22" x14ac:dyDescent="0.2">
      <c r="A56" s="18" t="str">
        <f t="shared" si="0"/>
        <v>Catalogo principalOVS_ES ACADEMICO395-04413</v>
      </c>
      <c r="B56" s="18" t="str">
        <f t="shared" si="1"/>
        <v>395-04413OVS_ES ACADEMICO</v>
      </c>
      <c r="C56" s="18"/>
      <c r="D56" s="18" t="s">
        <v>122</v>
      </c>
      <c r="E56" s="46" t="s">
        <v>234</v>
      </c>
      <c r="F56" s="86" t="s">
        <v>124</v>
      </c>
      <c r="G56" s="18" t="s">
        <v>122</v>
      </c>
      <c r="H56" s="45" t="s">
        <v>125</v>
      </c>
      <c r="I56" s="18" t="s">
        <v>75</v>
      </c>
      <c r="J56" s="49" t="s">
        <v>235</v>
      </c>
      <c r="K56" s="48" t="s">
        <v>28</v>
      </c>
      <c r="L56" s="47" t="s">
        <v>90</v>
      </c>
      <c r="M56" s="44" t="s">
        <v>74</v>
      </c>
      <c r="N56" s="78" t="s">
        <v>75</v>
      </c>
      <c r="O56" s="78" t="s">
        <v>75</v>
      </c>
      <c r="P56" s="78" t="s">
        <v>75</v>
      </c>
      <c r="Q56" s="43" t="s">
        <v>234</v>
      </c>
      <c r="R56" s="53" t="s">
        <v>127</v>
      </c>
      <c r="S56" s="76">
        <v>469</v>
      </c>
      <c r="T56" s="37">
        <v>1</v>
      </c>
      <c r="U56" s="83">
        <v>1</v>
      </c>
      <c r="V56" s="45" t="s">
        <v>125</v>
      </c>
    </row>
    <row r="57" spans="1:22" x14ac:dyDescent="0.2">
      <c r="A57" s="18" t="str">
        <f t="shared" si="0"/>
        <v>Catalogo principalOVS_ES ACADEMICO395-04414</v>
      </c>
      <c r="B57" s="18" t="str">
        <f t="shared" si="1"/>
        <v>395-04414OVS_ES ACADEMICO</v>
      </c>
      <c r="C57" s="18"/>
      <c r="D57" s="18" t="s">
        <v>122</v>
      </c>
      <c r="E57" s="46" t="s">
        <v>236</v>
      </c>
      <c r="F57" s="86" t="s">
        <v>124</v>
      </c>
      <c r="G57" s="18" t="s">
        <v>122</v>
      </c>
      <c r="H57" s="45" t="s">
        <v>125</v>
      </c>
      <c r="I57" s="18" t="s">
        <v>75</v>
      </c>
      <c r="J57" s="49" t="s">
        <v>237</v>
      </c>
      <c r="K57" s="48" t="s">
        <v>28</v>
      </c>
      <c r="L57" s="47" t="s">
        <v>90</v>
      </c>
      <c r="M57" s="44" t="s">
        <v>74</v>
      </c>
      <c r="N57" s="78" t="s">
        <v>75</v>
      </c>
      <c r="O57" s="78" t="s">
        <v>75</v>
      </c>
      <c r="P57" s="78" t="s">
        <v>75</v>
      </c>
      <c r="Q57" s="43" t="s">
        <v>236</v>
      </c>
      <c r="R57" s="53" t="s">
        <v>127</v>
      </c>
      <c r="S57" s="76">
        <v>387</v>
      </c>
      <c r="T57" s="37">
        <v>1</v>
      </c>
      <c r="U57" s="83">
        <v>1</v>
      </c>
      <c r="V57" s="45" t="s">
        <v>125</v>
      </c>
    </row>
    <row r="58" spans="1:22" x14ac:dyDescent="0.2">
      <c r="A58" s="18" t="str">
        <f t="shared" si="0"/>
        <v>Catalogo principalOVS_ES ACADEMICO395-04415</v>
      </c>
      <c r="B58" s="18" t="str">
        <f t="shared" si="1"/>
        <v>395-04415OVS_ES ACADEMICO</v>
      </c>
      <c r="C58" s="18"/>
      <c r="D58" s="18" t="s">
        <v>122</v>
      </c>
      <c r="E58" s="46" t="s">
        <v>238</v>
      </c>
      <c r="F58" s="86" t="s">
        <v>124</v>
      </c>
      <c r="G58" s="18" t="s">
        <v>122</v>
      </c>
      <c r="H58" s="45" t="s">
        <v>125</v>
      </c>
      <c r="I58" s="18" t="s">
        <v>75</v>
      </c>
      <c r="J58" s="49" t="s">
        <v>239</v>
      </c>
      <c r="K58" s="48" t="s">
        <v>28</v>
      </c>
      <c r="L58" s="47" t="s">
        <v>90</v>
      </c>
      <c r="M58" s="44" t="s">
        <v>74</v>
      </c>
      <c r="N58" s="78" t="s">
        <v>75</v>
      </c>
      <c r="O58" s="78" t="s">
        <v>75</v>
      </c>
      <c r="P58" s="78" t="s">
        <v>75</v>
      </c>
      <c r="Q58" s="43" t="s">
        <v>238</v>
      </c>
      <c r="R58" s="53" t="s">
        <v>127</v>
      </c>
      <c r="S58" s="76">
        <v>387</v>
      </c>
      <c r="T58" s="37">
        <v>1</v>
      </c>
      <c r="U58" s="83">
        <v>1</v>
      </c>
      <c r="V58" s="45" t="s">
        <v>125</v>
      </c>
    </row>
    <row r="59" spans="1:22" x14ac:dyDescent="0.2">
      <c r="A59" s="18" t="str">
        <f t="shared" si="0"/>
        <v>Catalogo principalOVS_ES ACADEMICO3LN-00001</v>
      </c>
      <c r="B59" s="18" t="str">
        <f t="shared" si="1"/>
        <v>3LN-00001OVS_ES ACADEMICO</v>
      </c>
      <c r="C59" s="18"/>
      <c r="D59" s="18" t="s">
        <v>122</v>
      </c>
      <c r="E59" s="46" t="s">
        <v>240</v>
      </c>
      <c r="F59" s="86" t="s">
        <v>124</v>
      </c>
      <c r="G59" s="18" t="s">
        <v>122</v>
      </c>
      <c r="H59" s="45" t="s">
        <v>125</v>
      </c>
      <c r="I59" s="18" t="s">
        <v>75</v>
      </c>
      <c r="J59" s="49" t="s">
        <v>241</v>
      </c>
      <c r="K59" s="48" t="s">
        <v>28</v>
      </c>
      <c r="L59" s="47" t="s">
        <v>90</v>
      </c>
      <c r="M59" s="44" t="s">
        <v>74</v>
      </c>
      <c r="N59" s="78" t="s">
        <v>75</v>
      </c>
      <c r="O59" s="78" t="s">
        <v>75</v>
      </c>
      <c r="P59" s="78" t="s">
        <v>75</v>
      </c>
      <c r="Q59" s="43" t="s">
        <v>240</v>
      </c>
      <c r="R59" s="53" t="s">
        <v>76</v>
      </c>
      <c r="S59" s="76">
        <v>0.61</v>
      </c>
      <c r="T59" s="37">
        <v>1</v>
      </c>
      <c r="U59" s="83">
        <v>1</v>
      </c>
      <c r="V59" s="45" t="s">
        <v>125</v>
      </c>
    </row>
    <row r="60" spans="1:22" x14ac:dyDescent="0.2">
      <c r="A60" s="18" t="str">
        <f t="shared" si="0"/>
        <v>Catalogo principalOVS_ES ACADEMICO3LN-00002</v>
      </c>
      <c r="B60" s="18" t="str">
        <f t="shared" si="1"/>
        <v>3LN-00002OVS_ES ACADEMICO</v>
      </c>
      <c r="C60" s="18"/>
      <c r="D60" s="18" t="s">
        <v>122</v>
      </c>
      <c r="E60" s="46" t="s">
        <v>242</v>
      </c>
      <c r="F60" s="86" t="s">
        <v>124</v>
      </c>
      <c r="G60" s="18" t="s">
        <v>122</v>
      </c>
      <c r="H60" s="45" t="s">
        <v>125</v>
      </c>
      <c r="I60" s="18" t="s">
        <v>75</v>
      </c>
      <c r="J60" s="49" t="s">
        <v>243</v>
      </c>
      <c r="K60" s="48" t="s">
        <v>28</v>
      </c>
      <c r="L60" s="47" t="s">
        <v>90</v>
      </c>
      <c r="M60" s="44" t="s">
        <v>74</v>
      </c>
      <c r="N60" s="78" t="s">
        <v>75</v>
      </c>
      <c r="O60" s="78" t="s">
        <v>75</v>
      </c>
      <c r="P60" s="78" t="s">
        <v>75</v>
      </c>
      <c r="Q60" s="43" t="s">
        <v>242</v>
      </c>
      <c r="R60" s="53" t="s">
        <v>76</v>
      </c>
      <c r="S60" s="76">
        <v>0.61</v>
      </c>
      <c r="T60" s="37">
        <v>1</v>
      </c>
      <c r="U60" s="83">
        <v>1</v>
      </c>
      <c r="V60" s="45" t="s">
        <v>125</v>
      </c>
    </row>
    <row r="61" spans="1:22" x14ac:dyDescent="0.2">
      <c r="A61" s="18" t="str">
        <f t="shared" si="0"/>
        <v>Catalogo principalOVS_ES ACADEMICO3LN-00004</v>
      </c>
      <c r="B61" s="18" t="str">
        <f t="shared" si="1"/>
        <v>3LN-00004OVS_ES ACADEMICO</v>
      </c>
      <c r="C61" s="18"/>
      <c r="D61" s="18" t="s">
        <v>122</v>
      </c>
      <c r="E61" s="46" t="s">
        <v>244</v>
      </c>
      <c r="F61" s="86" t="s">
        <v>124</v>
      </c>
      <c r="G61" s="18" t="s">
        <v>122</v>
      </c>
      <c r="H61" s="45" t="s">
        <v>125</v>
      </c>
      <c r="I61" s="18" t="s">
        <v>75</v>
      </c>
      <c r="J61" s="49" t="s">
        <v>245</v>
      </c>
      <c r="K61" s="48" t="s">
        <v>28</v>
      </c>
      <c r="L61" s="47" t="s">
        <v>90</v>
      </c>
      <c r="M61" s="44" t="s">
        <v>74</v>
      </c>
      <c r="N61" s="78" t="s">
        <v>75</v>
      </c>
      <c r="O61" s="78" t="s">
        <v>75</v>
      </c>
      <c r="P61" s="78" t="s">
        <v>75</v>
      </c>
      <c r="Q61" s="43" t="s">
        <v>244</v>
      </c>
      <c r="R61" s="53" t="s">
        <v>76</v>
      </c>
      <c r="S61" s="76">
        <v>0.61</v>
      </c>
      <c r="T61" s="37">
        <v>1</v>
      </c>
      <c r="U61" s="83">
        <v>1</v>
      </c>
      <c r="V61" s="45" t="s">
        <v>125</v>
      </c>
    </row>
    <row r="62" spans="1:22" x14ac:dyDescent="0.2">
      <c r="A62" s="18" t="str">
        <f t="shared" si="0"/>
        <v>Catalogo principalOVS_ES ACADEMICO3LN-00012</v>
      </c>
      <c r="B62" s="18" t="str">
        <f t="shared" si="1"/>
        <v>3LN-00012OVS_ES ACADEMICO</v>
      </c>
      <c r="C62" s="18"/>
      <c r="D62" s="18" t="s">
        <v>122</v>
      </c>
      <c r="E62" s="46" t="s">
        <v>246</v>
      </c>
      <c r="F62" s="86" t="s">
        <v>124</v>
      </c>
      <c r="G62" s="18" t="s">
        <v>122</v>
      </c>
      <c r="H62" s="45" t="s">
        <v>125</v>
      </c>
      <c r="I62" s="18" t="s">
        <v>75</v>
      </c>
      <c r="J62" s="49" t="s">
        <v>247</v>
      </c>
      <c r="K62" s="48" t="s">
        <v>28</v>
      </c>
      <c r="L62" s="47" t="s">
        <v>90</v>
      </c>
      <c r="M62" s="44" t="s">
        <v>74</v>
      </c>
      <c r="N62" s="78" t="s">
        <v>75</v>
      </c>
      <c r="O62" s="78" t="s">
        <v>75</v>
      </c>
      <c r="P62" s="78" t="s">
        <v>75</v>
      </c>
      <c r="Q62" s="43" t="s">
        <v>246</v>
      </c>
      <c r="R62" s="53" t="s">
        <v>76</v>
      </c>
      <c r="S62" s="76">
        <v>0.61</v>
      </c>
      <c r="T62" s="37">
        <v>1</v>
      </c>
      <c r="U62" s="83">
        <v>1</v>
      </c>
      <c r="V62" s="45" t="s">
        <v>125</v>
      </c>
    </row>
    <row r="63" spans="1:22" x14ac:dyDescent="0.2">
      <c r="A63" s="18" t="str">
        <f t="shared" si="0"/>
        <v>Catalogo principalOVS_ES ACADEMICO3LN-00013</v>
      </c>
      <c r="B63" s="18" t="str">
        <f t="shared" si="1"/>
        <v>3LN-00013OVS_ES ACADEMICO</v>
      </c>
      <c r="C63" s="18"/>
      <c r="D63" s="18" t="s">
        <v>122</v>
      </c>
      <c r="E63" s="46" t="s">
        <v>248</v>
      </c>
      <c r="F63" s="86" t="s">
        <v>124</v>
      </c>
      <c r="G63" s="18" t="s">
        <v>122</v>
      </c>
      <c r="H63" s="45" t="s">
        <v>125</v>
      </c>
      <c r="I63" s="18" t="s">
        <v>75</v>
      </c>
      <c r="J63" s="49" t="s">
        <v>249</v>
      </c>
      <c r="K63" s="48" t="s">
        <v>28</v>
      </c>
      <c r="L63" s="47" t="s">
        <v>90</v>
      </c>
      <c r="M63" s="44" t="s">
        <v>74</v>
      </c>
      <c r="N63" s="78" t="s">
        <v>75</v>
      </c>
      <c r="O63" s="78" t="s">
        <v>75</v>
      </c>
      <c r="P63" s="78" t="s">
        <v>75</v>
      </c>
      <c r="Q63" s="43" t="s">
        <v>248</v>
      </c>
      <c r="R63" s="53" t="s">
        <v>76</v>
      </c>
      <c r="S63" s="76">
        <v>0.61</v>
      </c>
      <c r="T63" s="37">
        <v>1</v>
      </c>
      <c r="U63" s="83">
        <v>1</v>
      </c>
      <c r="V63" s="45" t="s">
        <v>125</v>
      </c>
    </row>
    <row r="64" spans="1:22" x14ac:dyDescent="0.2">
      <c r="A64" s="18" t="str">
        <f t="shared" si="0"/>
        <v>Catalogo principalOVS_ES ACADEMICO3LN-00014</v>
      </c>
      <c r="B64" s="18" t="str">
        <f t="shared" si="1"/>
        <v>3LN-00014OVS_ES ACADEMICO</v>
      </c>
      <c r="C64" s="18"/>
      <c r="D64" s="18" t="s">
        <v>122</v>
      </c>
      <c r="E64" s="46" t="s">
        <v>250</v>
      </c>
      <c r="F64" s="86" t="s">
        <v>124</v>
      </c>
      <c r="G64" s="18" t="s">
        <v>122</v>
      </c>
      <c r="H64" s="45" t="s">
        <v>125</v>
      </c>
      <c r="I64" s="18" t="s">
        <v>75</v>
      </c>
      <c r="J64" s="49" t="s">
        <v>251</v>
      </c>
      <c r="K64" s="48" t="s">
        <v>28</v>
      </c>
      <c r="L64" s="47" t="s">
        <v>90</v>
      </c>
      <c r="M64" s="44" t="s">
        <v>74</v>
      </c>
      <c r="N64" s="78" t="s">
        <v>75</v>
      </c>
      <c r="O64" s="78" t="s">
        <v>75</v>
      </c>
      <c r="P64" s="78" t="s">
        <v>75</v>
      </c>
      <c r="Q64" s="43" t="s">
        <v>250</v>
      </c>
      <c r="R64" s="53" t="s">
        <v>76</v>
      </c>
      <c r="S64" s="76">
        <v>0.61</v>
      </c>
      <c r="T64" s="37">
        <v>1</v>
      </c>
      <c r="U64" s="83">
        <v>1</v>
      </c>
      <c r="V64" s="45" t="s">
        <v>125</v>
      </c>
    </row>
    <row r="65" spans="1:22" x14ac:dyDescent="0.2">
      <c r="A65" s="18" t="str">
        <f t="shared" si="0"/>
        <v>Catalogo principalOVS_ES ACADEMICO3LN-00016</v>
      </c>
      <c r="B65" s="18" t="str">
        <f t="shared" si="1"/>
        <v>3LN-00016OVS_ES ACADEMICO</v>
      </c>
      <c r="C65" s="18"/>
      <c r="D65" s="18" t="s">
        <v>122</v>
      </c>
      <c r="E65" s="46" t="s">
        <v>252</v>
      </c>
      <c r="F65" s="86" t="s">
        <v>124</v>
      </c>
      <c r="G65" s="18" t="s">
        <v>122</v>
      </c>
      <c r="H65" s="45" t="s">
        <v>125</v>
      </c>
      <c r="I65" s="18" t="s">
        <v>75</v>
      </c>
      <c r="J65" s="49" t="s">
        <v>253</v>
      </c>
      <c r="K65" s="48" t="s">
        <v>28</v>
      </c>
      <c r="L65" s="47" t="s">
        <v>90</v>
      </c>
      <c r="M65" s="44" t="s">
        <v>74</v>
      </c>
      <c r="N65" s="78" t="s">
        <v>75</v>
      </c>
      <c r="O65" s="78" t="s">
        <v>75</v>
      </c>
      <c r="P65" s="78" t="s">
        <v>75</v>
      </c>
      <c r="Q65" s="43" t="s">
        <v>252</v>
      </c>
      <c r="R65" s="53" t="s">
        <v>76</v>
      </c>
      <c r="S65" s="76">
        <v>0</v>
      </c>
      <c r="T65" s="37">
        <v>1</v>
      </c>
      <c r="U65" s="83">
        <v>1</v>
      </c>
      <c r="V65" s="45" t="s">
        <v>125</v>
      </c>
    </row>
    <row r="66" spans="1:22" x14ac:dyDescent="0.2">
      <c r="A66" s="18" t="str">
        <f t="shared" ref="A66:A129" si="2">D66&amp;F66&amp;E66</f>
        <v>Catalogo principalOVS_ES ACADEMICO3LN-00017</v>
      </c>
      <c r="B66" s="18" t="str">
        <f t="shared" ref="B66:B129" si="3">E66&amp;F66</f>
        <v>3LN-00017OVS_ES ACADEMICO</v>
      </c>
      <c r="C66" s="18"/>
      <c r="D66" s="18" t="s">
        <v>122</v>
      </c>
      <c r="E66" s="46" t="s">
        <v>254</v>
      </c>
      <c r="F66" s="86" t="s">
        <v>124</v>
      </c>
      <c r="G66" s="18" t="s">
        <v>122</v>
      </c>
      <c r="H66" s="45" t="s">
        <v>125</v>
      </c>
      <c r="I66" s="18" t="s">
        <v>75</v>
      </c>
      <c r="J66" s="49" t="s">
        <v>255</v>
      </c>
      <c r="K66" s="48" t="s">
        <v>28</v>
      </c>
      <c r="L66" s="47" t="s">
        <v>90</v>
      </c>
      <c r="M66" s="44" t="s">
        <v>74</v>
      </c>
      <c r="N66" s="78" t="s">
        <v>75</v>
      </c>
      <c r="O66" s="78" t="s">
        <v>75</v>
      </c>
      <c r="P66" s="78" t="s">
        <v>75</v>
      </c>
      <c r="Q66" s="43" t="s">
        <v>254</v>
      </c>
      <c r="R66" s="53" t="s">
        <v>76</v>
      </c>
      <c r="S66" s="76">
        <v>0</v>
      </c>
      <c r="T66" s="37">
        <v>1</v>
      </c>
      <c r="U66" s="83">
        <v>1</v>
      </c>
      <c r="V66" s="45" t="s">
        <v>125</v>
      </c>
    </row>
    <row r="67" spans="1:22" x14ac:dyDescent="0.2">
      <c r="A67" s="18" t="str">
        <f t="shared" si="2"/>
        <v>Catalogo principalOVS_ES ACADEMICO3LN-00018</v>
      </c>
      <c r="B67" s="18" t="str">
        <f t="shared" si="3"/>
        <v>3LN-00018OVS_ES ACADEMICO</v>
      </c>
      <c r="C67" s="18"/>
      <c r="D67" s="18" t="s">
        <v>122</v>
      </c>
      <c r="E67" s="46" t="s">
        <v>256</v>
      </c>
      <c r="F67" s="86" t="s">
        <v>124</v>
      </c>
      <c r="G67" s="18" t="s">
        <v>122</v>
      </c>
      <c r="H67" s="45" t="s">
        <v>125</v>
      </c>
      <c r="I67" s="18" t="s">
        <v>75</v>
      </c>
      <c r="J67" s="49" t="s">
        <v>257</v>
      </c>
      <c r="K67" s="48" t="s">
        <v>28</v>
      </c>
      <c r="L67" s="47" t="s">
        <v>90</v>
      </c>
      <c r="M67" s="44" t="s">
        <v>74</v>
      </c>
      <c r="N67" s="78" t="s">
        <v>75</v>
      </c>
      <c r="O67" s="78" t="s">
        <v>75</v>
      </c>
      <c r="P67" s="78" t="s">
        <v>75</v>
      </c>
      <c r="Q67" s="43" t="s">
        <v>256</v>
      </c>
      <c r="R67" s="53" t="s">
        <v>76</v>
      </c>
      <c r="S67" s="76">
        <v>0</v>
      </c>
      <c r="T67" s="37">
        <v>1</v>
      </c>
      <c r="U67" s="83">
        <v>1</v>
      </c>
      <c r="V67" s="45" t="s">
        <v>125</v>
      </c>
    </row>
    <row r="68" spans="1:22" x14ac:dyDescent="0.2">
      <c r="A68" s="18" t="str">
        <f t="shared" si="2"/>
        <v>Catalogo principalOVS_ES ACADEMICO3ND-00739</v>
      </c>
      <c r="B68" s="18" t="str">
        <f t="shared" si="3"/>
        <v>3ND-00739OVS_ES ACADEMICO</v>
      </c>
      <c r="C68" s="18"/>
      <c r="D68" s="18" t="s">
        <v>122</v>
      </c>
      <c r="E68" s="46" t="s">
        <v>258</v>
      </c>
      <c r="F68" s="86" t="s">
        <v>124</v>
      </c>
      <c r="G68" s="18" t="s">
        <v>122</v>
      </c>
      <c r="H68" s="45" t="s">
        <v>125</v>
      </c>
      <c r="I68" s="18" t="s">
        <v>75</v>
      </c>
      <c r="J68" s="49" t="s">
        <v>259</v>
      </c>
      <c r="K68" s="48" t="s">
        <v>28</v>
      </c>
      <c r="L68" s="47" t="s">
        <v>90</v>
      </c>
      <c r="M68" s="44" t="s">
        <v>74</v>
      </c>
      <c r="N68" s="78" t="s">
        <v>75</v>
      </c>
      <c r="O68" s="78" t="s">
        <v>75</v>
      </c>
      <c r="P68" s="78" t="s">
        <v>75</v>
      </c>
      <c r="Q68" s="43" t="s">
        <v>258</v>
      </c>
      <c r="R68" s="53" t="s">
        <v>127</v>
      </c>
      <c r="S68" s="76">
        <v>1.25</v>
      </c>
      <c r="T68" s="37">
        <v>1</v>
      </c>
      <c r="U68" s="83">
        <v>1</v>
      </c>
      <c r="V68" s="45" t="s">
        <v>125</v>
      </c>
    </row>
    <row r="69" spans="1:22" x14ac:dyDescent="0.2">
      <c r="A69" s="18" t="str">
        <f t="shared" si="2"/>
        <v>Catalogo principalOVS_ES ACADEMICO3ND-00740</v>
      </c>
      <c r="B69" s="18" t="str">
        <f t="shared" si="3"/>
        <v>3ND-00740OVS_ES ACADEMICO</v>
      </c>
      <c r="C69" s="18"/>
      <c r="D69" s="18" t="s">
        <v>122</v>
      </c>
      <c r="E69" s="46" t="s">
        <v>260</v>
      </c>
      <c r="F69" s="86" t="s">
        <v>124</v>
      </c>
      <c r="G69" s="18" t="s">
        <v>122</v>
      </c>
      <c r="H69" s="45" t="s">
        <v>125</v>
      </c>
      <c r="I69" s="18" t="s">
        <v>75</v>
      </c>
      <c r="J69" s="49" t="s">
        <v>261</v>
      </c>
      <c r="K69" s="48" t="s">
        <v>28</v>
      </c>
      <c r="L69" s="47" t="s">
        <v>90</v>
      </c>
      <c r="M69" s="44" t="s">
        <v>74</v>
      </c>
      <c r="N69" s="78" t="s">
        <v>75</v>
      </c>
      <c r="O69" s="78" t="s">
        <v>75</v>
      </c>
      <c r="P69" s="78" t="s">
        <v>75</v>
      </c>
      <c r="Q69" s="43" t="s">
        <v>260</v>
      </c>
      <c r="R69" s="53" t="s">
        <v>127</v>
      </c>
      <c r="S69" s="76">
        <v>1.25</v>
      </c>
      <c r="T69" s="37">
        <v>1</v>
      </c>
      <c r="U69" s="83">
        <v>1</v>
      </c>
      <c r="V69" s="45" t="s">
        <v>125</v>
      </c>
    </row>
    <row r="70" spans="1:22" x14ac:dyDescent="0.2">
      <c r="A70" s="18" t="str">
        <f t="shared" si="2"/>
        <v>Catalogo principalOVS_ES ACADEMICO3ND-00741</v>
      </c>
      <c r="B70" s="18" t="str">
        <f t="shared" si="3"/>
        <v>3ND-00741OVS_ES ACADEMICO</v>
      </c>
      <c r="C70" s="18"/>
      <c r="D70" s="18" t="s">
        <v>122</v>
      </c>
      <c r="E70" s="46" t="s">
        <v>262</v>
      </c>
      <c r="F70" s="86" t="s">
        <v>124</v>
      </c>
      <c r="G70" s="18" t="s">
        <v>122</v>
      </c>
      <c r="H70" s="45" t="s">
        <v>125</v>
      </c>
      <c r="I70" s="18" t="s">
        <v>75</v>
      </c>
      <c r="J70" s="49" t="s">
        <v>263</v>
      </c>
      <c r="K70" s="48" t="s">
        <v>28</v>
      </c>
      <c r="L70" s="47" t="s">
        <v>90</v>
      </c>
      <c r="M70" s="44" t="s">
        <v>74</v>
      </c>
      <c r="N70" s="78" t="s">
        <v>75</v>
      </c>
      <c r="O70" s="78" t="s">
        <v>75</v>
      </c>
      <c r="P70" s="78" t="s">
        <v>75</v>
      </c>
      <c r="Q70" s="43" t="s">
        <v>262</v>
      </c>
      <c r="R70" s="53" t="s">
        <v>127</v>
      </c>
      <c r="S70" s="76">
        <v>1.25</v>
      </c>
      <c r="T70" s="37">
        <v>1</v>
      </c>
      <c r="U70" s="83">
        <v>1</v>
      </c>
      <c r="V70" s="45" t="s">
        <v>125</v>
      </c>
    </row>
    <row r="71" spans="1:22" x14ac:dyDescent="0.2">
      <c r="A71" s="18" t="str">
        <f t="shared" si="2"/>
        <v>Catalogo principalOVS_ES ACADEMICO3ND-00742</v>
      </c>
      <c r="B71" s="18" t="str">
        <f t="shared" si="3"/>
        <v>3ND-00742OVS_ES ACADEMICO</v>
      </c>
      <c r="C71" s="18"/>
      <c r="D71" s="18" t="s">
        <v>122</v>
      </c>
      <c r="E71" s="46" t="s">
        <v>264</v>
      </c>
      <c r="F71" s="86" t="s">
        <v>124</v>
      </c>
      <c r="G71" s="18" t="s">
        <v>122</v>
      </c>
      <c r="H71" s="45" t="s">
        <v>125</v>
      </c>
      <c r="I71" s="18" t="s">
        <v>75</v>
      </c>
      <c r="J71" s="49" t="s">
        <v>265</v>
      </c>
      <c r="K71" s="48" t="s">
        <v>28</v>
      </c>
      <c r="L71" s="47" t="s">
        <v>90</v>
      </c>
      <c r="M71" s="44" t="s">
        <v>74</v>
      </c>
      <c r="N71" s="78" t="s">
        <v>75</v>
      </c>
      <c r="O71" s="78" t="s">
        <v>75</v>
      </c>
      <c r="P71" s="78" t="s">
        <v>75</v>
      </c>
      <c r="Q71" s="43" t="s">
        <v>264</v>
      </c>
      <c r="R71" s="53" t="s">
        <v>127</v>
      </c>
      <c r="S71" s="76">
        <v>1.25</v>
      </c>
      <c r="T71" s="37">
        <v>1</v>
      </c>
      <c r="U71" s="83">
        <v>1</v>
      </c>
      <c r="V71" s="45" t="s">
        <v>125</v>
      </c>
    </row>
    <row r="72" spans="1:22" x14ac:dyDescent="0.2">
      <c r="A72" s="18" t="str">
        <f t="shared" si="2"/>
        <v>Catalogo principalOVS_ES ACADEMICO3ND-00743</v>
      </c>
      <c r="B72" s="18" t="str">
        <f t="shared" si="3"/>
        <v>3ND-00743OVS_ES ACADEMICO</v>
      </c>
      <c r="C72" s="18"/>
      <c r="D72" s="18" t="s">
        <v>122</v>
      </c>
      <c r="E72" s="46" t="s">
        <v>266</v>
      </c>
      <c r="F72" s="86" t="s">
        <v>124</v>
      </c>
      <c r="G72" s="18" t="s">
        <v>122</v>
      </c>
      <c r="H72" s="45" t="s">
        <v>125</v>
      </c>
      <c r="I72" s="18" t="s">
        <v>75</v>
      </c>
      <c r="J72" s="49" t="s">
        <v>267</v>
      </c>
      <c r="K72" s="48" t="s">
        <v>28</v>
      </c>
      <c r="L72" s="47" t="s">
        <v>90</v>
      </c>
      <c r="M72" s="44" t="s">
        <v>74</v>
      </c>
      <c r="N72" s="78" t="s">
        <v>75</v>
      </c>
      <c r="O72" s="78" t="s">
        <v>75</v>
      </c>
      <c r="P72" s="78" t="s">
        <v>75</v>
      </c>
      <c r="Q72" s="43" t="s">
        <v>266</v>
      </c>
      <c r="R72" s="53" t="s">
        <v>127</v>
      </c>
      <c r="S72" s="76">
        <v>0.94</v>
      </c>
      <c r="T72" s="37">
        <v>1</v>
      </c>
      <c r="U72" s="83">
        <v>1</v>
      </c>
      <c r="V72" s="45" t="s">
        <v>125</v>
      </c>
    </row>
    <row r="73" spans="1:22" x14ac:dyDescent="0.2">
      <c r="A73" s="18" t="str">
        <f t="shared" si="2"/>
        <v>Catalogo principalOVS_ES ACADEMICO3ND-00744</v>
      </c>
      <c r="B73" s="18" t="str">
        <f t="shared" si="3"/>
        <v>3ND-00744OVS_ES ACADEMICO</v>
      </c>
      <c r="C73" s="18"/>
      <c r="D73" s="18" t="s">
        <v>122</v>
      </c>
      <c r="E73" s="46" t="s">
        <v>268</v>
      </c>
      <c r="F73" s="86" t="s">
        <v>124</v>
      </c>
      <c r="G73" s="18" t="s">
        <v>122</v>
      </c>
      <c r="H73" s="45" t="s">
        <v>125</v>
      </c>
      <c r="I73" s="18" t="s">
        <v>75</v>
      </c>
      <c r="J73" s="49" t="s">
        <v>269</v>
      </c>
      <c r="K73" s="48" t="s">
        <v>28</v>
      </c>
      <c r="L73" s="47" t="s">
        <v>90</v>
      </c>
      <c r="M73" s="44" t="s">
        <v>74</v>
      </c>
      <c r="N73" s="78" t="s">
        <v>75</v>
      </c>
      <c r="O73" s="78" t="s">
        <v>75</v>
      </c>
      <c r="P73" s="78" t="s">
        <v>75</v>
      </c>
      <c r="Q73" s="43" t="s">
        <v>268</v>
      </c>
      <c r="R73" s="53" t="s">
        <v>127</v>
      </c>
      <c r="S73" s="76">
        <v>0.94</v>
      </c>
      <c r="T73" s="37">
        <v>1</v>
      </c>
      <c r="U73" s="83">
        <v>1</v>
      </c>
      <c r="V73" s="45" t="s">
        <v>125</v>
      </c>
    </row>
    <row r="74" spans="1:22" x14ac:dyDescent="0.2">
      <c r="A74" s="18" t="str">
        <f t="shared" si="2"/>
        <v>Catalogo principalOVS_ES ACADEMICO3VU-00001</v>
      </c>
      <c r="B74" s="18" t="str">
        <f t="shared" si="3"/>
        <v>3VU-00001OVS_ES ACADEMICO</v>
      </c>
      <c r="C74" s="18"/>
      <c r="D74" s="18" t="s">
        <v>122</v>
      </c>
      <c r="E74" s="46" t="s">
        <v>270</v>
      </c>
      <c r="F74" s="86" t="s">
        <v>124</v>
      </c>
      <c r="G74" s="18" t="s">
        <v>122</v>
      </c>
      <c r="H74" s="45" t="s">
        <v>125</v>
      </c>
      <c r="I74" s="18" t="s">
        <v>75</v>
      </c>
      <c r="J74" s="49" t="s">
        <v>271</v>
      </c>
      <c r="K74" s="48" t="s">
        <v>28</v>
      </c>
      <c r="L74" s="47" t="s">
        <v>90</v>
      </c>
      <c r="M74" s="44" t="s">
        <v>74</v>
      </c>
      <c r="N74" s="78" t="s">
        <v>75</v>
      </c>
      <c r="O74" s="78" t="s">
        <v>75</v>
      </c>
      <c r="P74" s="78" t="s">
        <v>75</v>
      </c>
      <c r="Q74" s="43" t="s">
        <v>270</v>
      </c>
      <c r="R74" s="53" t="s">
        <v>127</v>
      </c>
      <c r="S74" s="76">
        <v>156</v>
      </c>
      <c r="T74" s="37">
        <v>1</v>
      </c>
      <c r="U74" s="83">
        <v>1</v>
      </c>
      <c r="V74" s="45" t="s">
        <v>125</v>
      </c>
    </row>
    <row r="75" spans="1:22" x14ac:dyDescent="0.2">
      <c r="A75" s="18" t="str">
        <f t="shared" si="2"/>
        <v>Catalogo principalOVS_ES ACADEMICO3VU-00002</v>
      </c>
      <c r="B75" s="18" t="str">
        <f t="shared" si="3"/>
        <v>3VU-00002OVS_ES ACADEMICO</v>
      </c>
      <c r="C75" s="18"/>
      <c r="D75" s="18" t="s">
        <v>122</v>
      </c>
      <c r="E75" s="46" t="s">
        <v>272</v>
      </c>
      <c r="F75" s="86" t="s">
        <v>124</v>
      </c>
      <c r="G75" s="18" t="s">
        <v>122</v>
      </c>
      <c r="H75" s="45" t="s">
        <v>125</v>
      </c>
      <c r="I75" s="18" t="s">
        <v>75</v>
      </c>
      <c r="J75" s="49" t="s">
        <v>273</v>
      </c>
      <c r="K75" s="48" t="s">
        <v>28</v>
      </c>
      <c r="L75" s="47" t="s">
        <v>90</v>
      </c>
      <c r="M75" s="44" t="s">
        <v>74</v>
      </c>
      <c r="N75" s="78" t="s">
        <v>75</v>
      </c>
      <c r="O75" s="78" t="s">
        <v>75</v>
      </c>
      <c r="P75" s="78" t="s">
        <v>75</v>
      </c>
      <c r="Q75" s="43" t="s">
        <v>272</v>
      </c>
      <c r="R75" s="53" t="s">
        <v>127</v>
      </c>
      <c r="S75" s="76">
        <v>156</v>
      </c>
      <c r="T75" s="37">
        <v>1</v>
      </c>
      <c r="U75" s="83">
        <v>1</v>
      </c>
      <c r="V75" s="45" t="s">
        <v>125</v>
      </c>
    </row>
    <row r="76" spans="1:22" x14ac:dyDescent="0.2">
      <c r="A76" s="18" t="str">
        <f t="shared" si="2"/>
        <v>Catalogo principalOVS_ES ACADEMICO3ZK-00219</v>
      </c>
      <c r="B76" s="18" t="str">
        <f t="shared" si="3"/>
        <v>3ZK-00219OVS_ES ACADEMICO</v>
      </c>
      <c r="C76" s="18"/>
      <c r="D76" s="18" t="s">
        <v>122</v>
      </c>
      <c r="E76" s="46" t="s">
        <v>274</v>
      </c>
      <c r="F76" s="86" t="s">
        <v>124</v>
      </c>
      <c r="G76" s="18" t="s">
        <v>122</v>
      </c>
      <c r="H76" s="45" t="s">
        <v>125</v>
      </c>
      <c r="I76" s="18" t="s">
        <v>75</v>
      </c>
      <c r="J76" s="49" t="s">
        <v>275</v>
      </c>
      <c r="K76" s="48" t="s">
        <v>28</v>
      </c>
      <c r="L76" s="47" t="s">
        <v>90</v>
      </c>
      <c r="M76" s="44" t="s">
        <v>74</v>
      </c>
      <c r="N76" s="78" t="s">
        <v>75</v>
      </c>
      <c r="O76" s="78" t="s">
        <v>75</v>
      </c>
      <c r="P76" s="78" t="s">
        <v>75</v>
      </c>
      <c r="Q76" s="43" t="s">
        <v>274</v>
      </c>
      <c r="R76" s="53" t="s">
        <v>127</v>
      </c>
      <c r="S76" s="76">
        <v>1.25</v>
      </c>
      <c r="T76" s="37">
        <v>1</v>
      </c>
      <c r="U76" s="83">
        <v>1</v>
      </c>
      <c r="V76" s="45" t="s">
        <v>125</v>
      </c>
    </row>
    <row r="77" spans="1:22" x14ac:dyDescent="0.2">
      <c r="A77" s="18" t="str">
        <f t="shared" si="2"/>
        <v>Catalogo principalOVS_ES ACADEMICO3ZK-00220</v>
      </c>
      <c r="B77" s="18" t="str">
        <f t="shared" si="3"/>
        <v>3ZK-00220OVS_ES ACADEMICO</v>
      </c>
      <c r="C77" s="18"/>
      <c r="D77" s="18" t="s">
        <v>122</v>
      </c>
      <c r="E77" s="46" t="s">
        <v>276</v>
      </c>
      <c r="F77" s="86" t="s">
        <v>124</v>
      </c>
      <c r="G77" s="18" t="s">
        <v>122</v>
      </c>
      <c r="H77" s="45" t="s">
        <v>125</v>
      </c>
      <c r="I77" s="18" t="s">
        <v>75</v>
      </c>
      <c r="J77" s="49" t="s">
        <v>277</v>
      </c>
      <c r="K77" s="48" t="s">
        <v>28</v>
      </c>
      <c r="L77" s="47" t="s">
        <v>90</v>
      </c>
      <c r="M77" s="44" t="s">
        <v>74</v>
      </c>
      <c r="N77" s="78" t="s">
        <v>75</v>
      </c>
      <c r="O77" s="78" t="s">
        <v>75</v>
      </c>
      <c r="P77" s="78" t="s">
        <v>75</v>
      </c>
      <c r="Q77" s="43" t="s">
        <v>276</v>
      </c>
      <c r="R77" s="53" t="s">
        <v>127</v>
      </c>
      <c r="S77" s="76">
        <v>1.25</v>
      </c>
      <c r="T77" s="37">
        <v>1</v>
      </c>
      <c r="U77" s="83">
        <v>1</v>
      </c>
      <c r="V77" s="45" t="s">
        <v>125</v>
      </c>
    </row>
    <row r="78" spans="1:22" x14ac:dyDescent="0.2">
      <c r="A78" s="18" t="str">
        <f t="shared" si="2"/>
        <v>Catalogo principalOVS_ES ACADEMICO3ZK-00221</v>
      </c>
      <c r="B78" s="18" t="str">
        <f t="shared" si="3"/>
        <v>3ZK-00221OVS_ES ACADEMICO</v>
      </c>
      <c r="C78" s="18"/>
      <c r="D78" s="18" t="s">
        <v>122</v>
      </c>
      <c r="E78" s="46" t="s">
        <v>278</v>
      </c>
      <c r="F78" s="86" t="s">
        <v>124</v>
      </c>
      <c r="G78" s="18" t="s">
        <v>122</v>
      </c>
      <c r="H78" s="45" t="s">
        <v>125</v>
      </c>
      <c r="I78" s="18" t="s">
        <v>75</v>
      </c>
      <c r="J78" s="49" t="s">
        <v>279</v>
      </c>
      <c r="K78" s="48" t="s">
        <v>28</v>
      </c>
      <c r="L78" s="47" t="s">
        <v>90</v>
      </c>
      <c r="M78" s="44" t="s">
        <v>74</v>
      </c>
      <c r="N78" s="78" t="s">
        <v>75</v>
      </c>
      <c r="O78" s="78" t="s">
        <v>75</v>
      </c>
      <c r="P78" s="78" t="s">
        <v>75</v>
      </c>
      <c r="Q78" s="43" t="s">
        <v>278</v>
      </c>
      <c r="R78" s="53" t="s">
        <v>127</v>
      </c>
      <c r="S78" s="76">
        <v>1.25</v>
      </c>
      <c r="T78" s="37">
        <v>1</v>
      </c>
      <c r="U78" s="83">
        <v>1</v>
      </c>
      <c r="V78" s="45" t="s">
        <v>125</v>
      </c>
    </row>
    <row r="79" spans="1:22" x14ac:dyDescent="0.2">
      <c r="A79" s="18" t="str">
        <f t="shared" si="2"/>
        <v>Catalogo principalOVS_ES ACADEMICO3ZK-00222</v>
      </c>
      <c r="B79" s="18" t="str">
        <f t="shared" si="3"/>
        <v>3ZK-00222OVS_ES ACADEMICO</v>
      </c>
      <c r="C79" s="18"/>
      <c r="D79" s="18" t="s">
        <v>122</v>
      </c>
      <c r="E79" s="46" t="s">
        <v>280</v>
      </c>
      <c r="F79" s="86" t="s">
        <v>124</v>
      </c>
      <c r="G79" s="18" t="s">
        <v>122</v>
      </c>
      <c r="H79" s="45" t="s">
        <v>125</v>
      </c>
      <c r="I79" s="18" t="s">
        <v>75</v>
      </c>
      <c r="J79" s="49" t="s">
        <v>281</v>
      </c>
      <c r="K79" s="48" t="s">
        <v>28</v>
      </c>
      <c r="L79" s="47" t="s">
        <v>90</v>
      </c>
      <c r="M79" s="44" t="s">
        <v>74</v>
      </c>
      <c r="N79" s="78" t="s">
        <v>75</v>
      </c>
      <c r="O79" s="78" t="s">
        <v>75</v>
      </c>
      <c r="P79" s="78" t="s">
        <v>75</v>
      </c>
      <c r="Q79" s="43" t="s">
        <v>280</v>
      </c>
      <c r="R79" s="53" t="s">
        <v>127</v>
      </c>
      <c r="S79" s="76">
        <v>1.25</v>
      </c>
      <c r="T79" s="37">
        <v>1</v>
      </c>
      <c r="U79" s="83">
        <v>1</v>
      </c>
      <c r="V79" s="45" t="s">
        <v>125</v>
      </c>
    </row>
    <row r="80" spans="1:22" x14ac:dyDescent="0.2">
      <c r="A80" s="18" t="str">
        <f t="shared" si="2"/>
        <v>Catalogo principalOVS_ES ACADEMICO3ZK-00378</v>
      </c>
      <c r="B80" s="18" t="str">
        <f t="shared" si="3"/>
        <v>3ZK-00378OVS_ES ACADEMICO</v>
      </c>
      <c r="C80" s="18"/>
      <c r="D80" s="18" t="s">
        <v>122</v>
      </c>
      <c r="E80" s="46" t="s">
        <v>282</v>
      </c>
      <c r="F80" s="86" t="s">
        <v>124</v>
      </c>
      <c r="G80" s="18" t="s">
        <v>122</v>
      </c>
      <c r="H80" s="45" t="s">
        <v>125</v>
      </c>
      <c r="I80" s="18" t="s">
        <v>75</v>
      </c>
      <c r="J80" s="49" t="s">
        <v>283</v>
      </c>
      <c r="K80" s="48" t="s">
        <v>28</v>
      </c>
      <c r="L80" s="47" t="s">
        <v>90</v>
      </c>
      <c r="M80" s="44" t="s">
        <v>74</v>
      </c>
      <c r="N80" s="78" t="s">
        <v>75</v>
      </c>
      <c r="O80" s="78" t="s">
        <v>75</v>
      </c>
      <c r="P80" s="78" t="s">
        <v>75</v>
      </c>
      <c r="Q80" s="43" t="s">
        <v>282</v>
      </c>
      <c r="R80" s="53" t="s">
        <v>127</v>
      </c>
      <c r="S80" s="76">
        <v>0.94</v>
      </c>
      <c r="T80" s="37">
        <v>1</v>
      </c>
      <c r="U80" s="83">
        <v>1</v>
      </c>
      <c r="V80" s="45" t="s">
        <v>125</v>
      </c>
    </row>
    <row r="81" spans="1:22" x14ac:dyDescent="0.2">
      <c r="A81" s="18" t="str">
        <f t="shared" si="2"/>
        <v>Catalogo principalOVS_ES ACADEMICO3ZK-00379</v>
      </c>
      <c r="B81" s="18" t="str">
        <f t="shared" si="3"/>
        <v>3ZK-00379OVS_ES ACADEMICO</v>
      </c>
      <c r="C81" s="18"/>
      <c r="D81" s="18" t="s">
        <v>122</v>
      </c>
      <c r="E81" s="46" t="s">
        <v>284</v>
      </c>
      <c r="F81" s="86" t="s">
        <v>124</v>
      </c>
      <c r="G81" s="18" t="s">
        <v>122</v>
      </c>
      <c r="H81" s="45" t="s">
        <v>125</v>
      </c>
      <c r="I81" s="18" t="s">
        <v>75</v>
      </c>
      <c r="J81" s="49" t="s">
        <v>285</v>
      </c>
      <c r="K81" s="48" t="s">
        <v>28</v>
      </c>
      <c r="L81" s="47" t="s">
        <v>90</v>
      </c>
      <c r="M81" s="44" t="s">
        <v>74</v>
      </c>
      <c r="N81" s="78" t="s">
        <v>75</v>
      </c>
      <c r="O81" s="78" t="s">
        <v>75</v>
      </c>
      <c r="P81" s="78" t="s">
        <v>75</v>
      </c>
      <c r="Q81" s="43" t="s">
        <v>284</v>
      </c>
      <c r="R81" s="53" t="s">
        <v>127</v>
      </c>
      <c r="S81" s="76">
        <v>0.94</v>
      </c>
      <c r="T81" s="37">
        <v>1</v>
      </c>
      <c r="U81" s="83">
        <v>1</v>
      </c>
      <c r="V81" s="45" t="s">
        <v>125</v>
      </c>
    </row>
    <row r="82" spans="1:22" x14ac:dyDescent="0.2">
      <c r="A82" s="18" t="str">
        <f t="shared" si="2"/>
        <v>Catalogo principalOVS_ES ACADEMICO4ZF-00177</v>
      </c>
      <c r="B82" s="18" t="str">
        <f t="shared" si="3"/>
        <v>4ZF-00177OVS_ES ACADEMICO</v>
      </c>
      <c r="C82" s="18"/>
      <c r="D82" s="18" t="s">
        <v>122</v>
      </c>
      <c r="E82" s="46" t="s">
        <v>286</v>
      </c>
      <c r="F82" s="86" t="s">
        <v>124</v>
      </c>
      <c r="G82" s="18" t="s">
        <v>122</v>
      </c>
      <c r="H82" s="45" t="s">
        <v>125</v>
      </c>
      <c r="I82" s="18" t="s">
        <v>75</v>
      </c>
      <c r="J82" s="49" t="s">
        <v>287</v>
      </c>
      <c r="K82" s="48" t="s">
        <v>28</v>
      </c>
      <c r="L82" s="47" t="s">
        <v>90</v>
      </c>
      <c r="M82" s="44" t="s">
        <v>74</v>
      </c>
      <c r="N82" s="78" t="s">
        <v>75</v>
      </c>
      <c r="O82" s="78" t="s">
        <v>75</v>
      </c>
      <c r="P82" s="78" t="s">
        <v>75</v>
      </c>
      <c r="Q82" s="43" t="s">
        <v>286</v>
      </c>
      <c r="R82" s="53" t="s">
        <v>76</v>
      </c>
      <c r="S82" s="76">
        <v>3.34</v>
      </c>
      <c r="T82" s="37">
        <v>1</v>
      </c>
      <c r="U82" s="83">
        <v>1</v>
      </c>
      <c r="V82" s="45" t="s">
        <v>125</v>
      </c>
    </row>
    <row r="83" spans="1:22" x14ac:dyDescent="0.2">
      <c r="A83" s="18" t="str">
        <f t="shared" si="2"/>
        <v>Catalogo principalOVS_ES ACADEMICO4ZF-00178</v>
      </c>
      <c r="B83" s="18" t="str">
        <f t="shared" si="3"/>
        <v>4ZF-00178OVS_ES ACADEMICO</v>
      </c>
      <c r="C83" s="18"/>
      <c r="D83" s="18" t="s">
        <v>122</v>
      </c>
      <c r="E83" s="46" t="s">
        <v>288</v>
      </c>
      <c r="F83" s="86" t="s">
        <v>124</v>
      </c>
      <c r="G83" s="18" t="s">
        <v>122</v>
      </c>
      <c r="H83" s="45" t="s">
        <v>125</v>
      </c>
      <c r="I83" s="18" t="s">
        <v>75</v>
      </c>
      <c r="J83" s="49" t="s">
        <v>289</v>
      </c>
      <c r="K83" s="48" t="s">
        <v>28</v>
      </c>
      <c r="L83" s="47" t="s">
        <v>90</v>
      </c>
      <c r="M83" s="44" t="s">
        <v>74</v>
      </c>
      <c r="N83" s="78" t="s">
        <v>75</v>
      </c>
      <c r="O83" s="78" t="s">
        <v>75</v>
      </c>
      <c r="P83" s="78" t="s">
        <v>75</v>
      </c>
      <c r="Q83" s="43" t="s">
        <v>288</v>
      </c>
      <c r="R83" s="53" t="s">
        <v>76</v>
      </c>
      <c r="S83" s="76">
        <v>3.34</v>
      </c>
      <c r="T83" s="37">
        <v>1</v>
      </c>
      <c r="U83" s="83">
        <v>1</v>
      </c>
      <c r="V83" s="45" t="s">
        <v>125</v>
      </c>
    </row>
    <row r="84" spans="1:22" x14ac:dyDescent="0.2">
      <c r="A84" s="18" t="str">
        <f t="shared" si="2"/>
        <v>Catalogo principalOVS_ES ACADEMICO5A4-00001</v>
      </c>
      <c r="B84" s="18" t="str">
        <f t="shared" si="3"/>
        <v>5A4-00001OVS_ES ACADEMICO</v>
      </c>
      <c r="C84" s="18"/>
      <c r="D84" s="18" t="s">
        <v>122</v>
      </c>
      <c r="E84" s="46" t="s">
        <v>290</v>
      </c>
      <c r="F84" s="86" t="s">
        <v>124</v>
      </c>
      <c r="G84" s="18" t="s">
        <v>122</v>
      </c>
      <c r="H84" s="45" t="s">
        <v>125</v>
      </c>
      <c r="I84" s="18" t="s">
        <v>75</v>
      </c>
      <c r="J84" s="49" t="s">
        <v>291</v>
      </c>
      <c r="K84" s="48" t="s">
        <v>28</v>
      </c>
      <c r="L84" s="47" t="s">
        <v>90</v>
      </c>
      <c r="M84" s="44" t="s">
        <v>74</v>
      </c>
      <c r="N84" s="78" t="s">
        <v>75</v>
      </c>
      <c r="O84" s="78" t="s">
        <v>75</v>
      </c>
      <c r="P84" s="78" t="s">
        <v>75</v>
      </c>
      <c r="Q84" s="43" t="s">
        <v>290</v>
      </c>
      <c r="R84" s="53" t="s">
        <v>76</v>
      </c>
      <c r="S84" s="76">
        <v>0.3</v>
      </c>
      <c r="T84" s="37">
        <v>1</v>
      </c>
      <c r="U84" s="83">
        <v>1</v>
      </c>
      <c r="V84" s="45" t="s">
        <v>125</v>
      </c>
    </row>
    <row r="85" spans="1:22" x14ac:dyDescent="0.2">
      <c r="A85" s="18" t="str">
        <f t="shared" si="2"/>
        <v>Catalogo principalOVS_ES ACADEMICO5A4-00002</v>
      </c>
      <c r="B85" s="18" t="str">
        <f t="shared" si="3"/>
        <v>5A4-00002OVS_ES ACADEMICO</v>
      </c>
      <c r="C85" s="18"/>
      <c r="D85" s="18" t="s">
        <v>122</v>
      </c>
      <c r="E85" s="46" t="s">
        <v>292</v>
      </c>
      <c r="F85" s="86" t="s">
        <v>124</v>
      </c>
      <c r="G85" s="18" t="s">
        <v>122</v>
      </c>
      <c r="H85" s="45" t="s">
        <v>125</v>
      </c>
      <c r="I85" s="18" t="s">
        <v>75</v>
      </c>
      <c r="J85" s="49" t="s">
        <v>293</v>
      </c>
      <c r="K85" s="48" t="s">
        <v>28</v>
      </c>
      <c r="L85" s="47" t="s">
        <v>90</v>
      </c>
      <c r="M85" s="44" t="s">
        <v>74</v>
      </c>
      <c r="N85" s="78" t="s">
        <v>75</v>
      </c>
      <c r="O85" s="78" t="s">
        <v>75</v>
      </c>
      <c r="P85" s="78" t="s">
        <v>75</v>
      </c>
      <c r="Q85" s="43" t="s">
        <v>292</v>
      </c>
      <c r="R85" s="53" t="s">
        <v>76</v>
      </c>
      <c r="S85" s="76">
        <v>0.3</v>
      </c>
      <c r="T85" s="37">
        <v>1</v>
      </c>
      <c r="U85" s="83">
        <v>1</v>
      </c>
      <c r="V85" s="45" t="s">
        <v>125</v>
      </c>
    </row>
    <row r="86" spans="1:22" x14ac:dyDescent="0.2">
      <c r="A86" s="18" t="str">
        <f t="shared" si="2"/>
        <v>Catalogo principalOVS_ES ACADEMICO5A6-00001</v>
      </c>
      <c r="B86" s="18" t="str">
        <f t="shared" si="3"/>
        <v>5A6-00001OVS_ES ACADEMICO</v>
      </c>
      <c r="C86" s="18"/>
      <c r="D86" s="18" t="s">
        <v>122</v>
      </c>
      <c r="E86" s="46" t="s">
        <v>294</v>
      </c>
      <c r="F86" s="86" t="s">
        <v>124</v>
      </c>
      <c r="G86" s="18" t="s">
        <v>122</v>
      </c>
      <c r="H86" s="45" t="s">
        <v>125</v>
      </c>
      <c r="I86" s="18" t="s">
        <v>75</v>
      </c>
      <c r="J86" s="49" t="s">
        <v>295</v>
      </c>
      <c r="K86" s="48" t="s">
        <v>28</v>
      </c>
      <c r="L86" s="47" t="s">
        <v>90</v>
      </c>
      <c r="M86" s="44" t="s">
        <v>74</v>
      </c>
      <c r="N86" s="78" t="s">
        <v>75</v>
      </c>
      <c r="O86" s="78" t="s">
        <v>75</v>
      </c>
      <c r="P86" s="78" t="s">
        <v>75</v>
      </c>
      <c r="Q86" s="43" t="s">
        <v>294</v>
      </c>
      <c r="R86" s="53" t="s">
        <v>76</v>
      </c>
      <c r="S86" s="76">
        <v>1</v>
      </c>
      <c r="T86" s="37">
        <v>1</v>
      </c>
      <c r="U86" s="83">
        <v>1</v>
      </c>
      <c r="V86" s="45" t="s">
        <v>125</v>
      </c>
    </row>
    <row r="87" spans="1:22" x14ac:dyDescent="0.2">
      <c r="A87" s="18" t="str">
        <f t="shared" si="2"/>
        <v>Catalogo principalOVS_ES ACADEMICO5A7-00001</v>
      </c>
      <c r="B87" s="18" t="str">
        <f t="shared" si="3"/>
        <v>5A7-00001OVS_ES ACADEMICO</v>
      </c>
      <c r="C87" s="18"/>
      <c r="D87" s="18" t="s">
        <v>122</v>
      </c>
      <c r="E87" s="46" t="s">
        <v>296</v>
      </c>
      <c r="F87" s="86" t="s">
        <v>124</v>
      </c>
      <c r="G87" s="18" t="s">
        <v>122</v>
      </c>
      <c r="H87" s="45" t="s">
        <v>125</v>
      </c>
      <c r="I87" s="18" t="s">
        <v>75</v>
      </c>
      <c r="J87" s="49" t="s">
        <v>297</v>
      </c>
      <c r="K87" s="48" t="s">
        <v>28</v>
      </c>
      <c r="L87" s="47" t="s">
        <v>90</v>
      </c>
      <c r="M87" s="44" t="s">
        <v>74</v>
      </c>
      <c r="N87" s="78" t="s">
        <v>75</v>
      </c>
      <c r="O87" s="78" t="s">
        <v>75</v>
      </c>
      <c r="P87" s="78" t="s">
        <v>75</v>
      </c>
      <c r="Q87" s="43" t="s">
        <v>296</v>
      </c>
      <c r="R87" s="53" t="s">
        <v>76</v>
      </c>
      <c r="S87" s="76">
        <v>1</v>
      </c>
      <c r="T87" s="37">
        <v>1</v>
      </c>
      <c r="U87" s="83">
        <v>1</v>
      </c>
      <c r="V87" s="45" t="s">
        <v>125</v>
      </c>
    </row>
    <row r="88" spans="1:22" x14ac:dyDescent="0.2">
      <c r="A88" s="18" t="str">
        <f t="shared" si="2"/>
        <v>Catalogo principalOVS_ES ACADEMICO5A7-00002</v>
      </c>
      <c r="B88" s="18" t="str">
        <f t="shared" si="3"/>
        <v>5A7-00002OVS_ES ACADEMICO</v>
      </c>
      <c r="C88" s="18"/>
      <c r="D88" s="18" t="s">
        <v>122</v>
      </c>
      <c r="E88" s="46" t="s">
        <v>298</v>
      </c>
      <c r="F88" s="86" t="s">
        <v>124</v>
      </c>
      <c r="G88" s="18" t="s">
        <v>122</v>
      </c>
      <c r="H88" s="45" t="s">
        <v>125</v>
      </c>
      <c r="I88" s="18" t="s">
        <v>75</v>
      </c>
      <c r="J88" s="49" t="s">
        <v>299</v>
      </c>
      <c r="K88" s="48" t="s">
        <v>28</v>
      </c>
      <c r="L88" s="47" t="s">
        <v>90</v>
      </c>
      <c r="M88" s="44" t="s">
        <v>74</v>
      </c>
      <c r="N88" s="78" t="s">
        <v>75</v>
      </c>
      <c r="O88" s="78" t="s">
        <v>75</v>
      </c>
      <c r="P88" s="78" t="s">
        <v>75</v>
      </c>
      <c r="Q88" s="43" t="s">
        <v>298</v>
      </c>
      <c r="R88" s="53" t="s">
        <v>76</v>
      </c>
      <c r="S88" s="76">
        <v>1</v>
      </c>
      <c r="T88" s="37">
        <v>1</v>
      </c>
      <c r="U88" s="83">
        <v>1</v>
      </c>
      <c r="V88" s="45" t="s">
        <v>125</v>
      </c>
    </row>
    <row r="89" spans="1:22" x14ac:dyDescent="0.2">
      <c r="A89" s="18" t="str">
        <f t="shared" si="2"/>
        <v>Catalogo principalOVS_ES ACADEMICO5CN-00001</v>
      </c>
      <c r="B89" s="18" t="str">
        <f t="shared" si="3"/>
        <v>5CN-00001OVS_ES ACADEMICO</v>
      </c>
      <c r="C89" s="18"/>
      <c r="D89" s="18" t="s">
        <v>122</v>
      </c>
      <c r="E89" s="46" t="s">
        <v>300</v>
      </c>
      <c r="F89" s="86" t="s">
        <v>124</v>
      </c>
      <c r="G89" s="18" t="s">
        <v>122</v>
      </c>
      <c r="H89" s="45" t="s">
        <v>125</v>
      </c>
      <c r="I89" s="18" t="s">
        <v>75</v>
      </c>
      <c r="J89" s="49" t="s">
        <v>301</v>
      </c>
      <c r="K89" s="48" t="s">
        <v>28</v>
      </c>
      <c r="L89" s="47" t="s">
        <v>90</v>
      </c>
      <c r="M89" s="44" t="s">
        <v>74</v>
      </c>
      <c r="N89" s="78" t="s">
        <v>75</v>
      </c>
      <c r="O89" s="78" t="s">
        <v>75</v>
      </c>
      <c r="P89" s="78" t="s">
        <v>75</v>
      </c>
      <c r="Q89" s="43" t="s">
        <v>300</v>
      </c>
      <c r="R89" s="53" t="s">
        <v>76</v>
      </c>
      <c r="S89" s="76">
        <v>0.3</v>
      </c>
      <c r="T89" s="37">
        <v>1</v>
      </c>
      <c r="U89" s="83">
        <v>1</v>
      </c>
      <c r="V89" s="45" t="s">
        <v>125</v>
      </c>
    </row>
    <row r="90" spans="1:22" x14ac:dyDescent="0.2">
      <c r="A90" s="18" t="str">
        <f t="shared" si="2"/>
        <v>Catalogo principalOVS_ES ACADEMICO5FV-00001</v>
      </c>
      <c r="B90" s="18" t="str">
        <f t="shared" si="3"/>
        <v>5FV-00001OVS_ES ACADEMICO</v>
      </c>
      <c r="C90" s="18"/>
      <c r="D90" s="18" t="s">
        <v>122</v>
      </c>
      <c r="E90" s="46" t="s">
        <v>302</v>
      </c>
      <c r="F90" s="86" t="s">
        <v>124</v>
      </c>
      <c r="G90" s="18" t="s">
        <v>122</v>
      </c>
      <c r="H90" s="45" t="s">
        <v>125</v>
      </c>
      <c r="I90" s="18" t="s">
        <v>75</v>
      </c>
      <c r="J90" s="49" t="s">
        <v>303</v>
      </c>
      <c r="K90" s="48" t="s">
        <v>28</v>
      </c>
      <c r="L90" s="47" t="s">
        <v>90</v>
      </c>
      <c r="M90" s="44" t="s">
        <v>74</v>
      </c>
      <c r="N90" s="78" t="s">
        <v>75</v>
      </c>
      <c r="O90" s="78" t="s">
        <v>75</v>
      </c>
      <c r="P90" s="78" t="s">
        <v>75</v>
      </c>
      <c r="Q90" s="43" t="s">
        <v>302</v>
      </c>
      <c r="R90" s="53" t="s">
        <v>76</v>
      </c>
      <c r="S90" s="76">
        <v>2.2999999999999998</v>
      </c>
      <c r="T90" s="37">
        <v>1</v>
      </c>
      <c r="U90" s="83">
        <v>1</v>
      </c>
      <c r="V90" s="45" t="s">
        <v>125</v>
      </c>
    </row>
    <row r="91" spans="1:22" x14ac:dyDescent="0.2">
      <c r="A91" s="18" t="str">
        <f t="shared" si="2"/>
        <v>Catalogo principalOVS_ES ACADEMICO5FV-00002</v>
      </c>
      <c r="B91" s="18" t="str">
        <f t="shared" si="3"/>
        <v>5FV-00002OVS_ES ACADEMICO</v>
      </c>
      <c r="C91" s="18"/>
      <c r="D91" s="18" t="s">
        <v>122</v>
      </c>
      <c r="E91" s="46" t="s">
        <v>304</v>
      </c>
      <c r="F91" s="86" t="s">
        <v>124</v>
      </c>
      <c r="G91" s="18" t="s">
        <v>122</v>
      </c>
      <c r="H91" s="45" t="s">
        <v>125</v>
      </c>
      <c r="I91" s="18" t="s">
        <v>75</v>
      </c>
      <c r="J91" s="49" t="s">
        <v>305</v>
      </c>
      <c r="K91" s="48" t="s">
        <v>28</v>
      </c>
      <c r="L91" s="47" t="s">
        <v>90</v>
      </c>
      <c r="M91" s="44" t="s">
        <v>74</v>
      </c>
      <c r="N91" s="78" t="s">
        <v>75</v>
      </c>
      <c r="O91" s="78" t="s">
        <v>75</v>
      </c>
      <c r="P91" s="78" t="s">
        <v>75</v>
      </c>
      <c r="Q91" s="43" t="s">
        <v>304</v>
      </c>
      <c r="R91" s="53" t="s">
        <v>76</v>
      </c>
      <c r="S91" s="76">
        <v>2.2999999999999998</v>
      </c>
      <c r="T91" s="37">
        <v>1</v>
      </c>
      <c r="U91" s="83">
        <v>1</v>
      </c>
      <c r="V91" s="45" t="s">
        <v>125</v>
      </c>
    </row>
    <row r="92" spans="1:22" x14ac:dyDescent="0.2">
      <c r="A92" s="18" t="str">
        <f t="shared" si="2"/>
        <v>Catalogo principalOVS_ES ACADEMICO5FV-00004</v>
      </c>
      <c r="B92" s="18" t="str">
        <f t="shared" si="3"/>
        <v>5FV-00004OVS_ES ACADEMICO</v>
      </c>
      <c r="C92" s="18"/>
      <c r="D92" s="18" t="s">
        <v>122</v>
      </c>
      <c r="E92" s="46" t="s">
        <v>306</v>
      </c>
      <c r="F92" s="86" t="s">
        <v>124</v>
      </c>
      <c r="G92" s="18" t="s">
        <v>122</v>
      </c>
      <c r="H92" s="45" t="s">
        <v>125</v>
      </c>
      <c r="I92" s="18" t="s">
        <v>75</v>
      </c>
      <c r="J92" s="49" t="s">
        <v>307</v>
      </c>
      <c r="K92" s="48" t="s">
        <v>28</v>
      </c>
      <c r="L92" s="47" t="s">
        <v>90</v>
      </c>
      <c r="M92" s="44" t="s">
        <v>74</v>
      </c>
      <c r="N92" s="78" t="s">
        <v>75</v>
      </c>
      <c r="O92" s="78" t="s">
        <v>75</v>
      </c>
      <c r="P92" s="78" t="s">
        <v>75</v>
      </c>
      <c r="Q92" s="43" t="s">
        <v>306</v>
      </c>
      <c r="R92" s="53" t="s">
        <v>76</v>
      </c>
      <c r="S92" s="76">
        <v>0</v>
      </c>
      <c r="T92" s="37">
        <v>1</v>
      </c>
      <c r="U92" s="83">
        <v>1</v>
      </c>
      <c r="V92" s="45" t="s">
        <v>125</v>
      </c>
    </row>
    <row r="93" spans="1:22" x14ac:dyDescent="0.2">
      <c r="A93" s="18" t="str">
        <f t="shared" si="2"/>
        <v>Catalogo principalOVS_ES ACADEMICO5FV-00005</v>
      </c>
      <c r="B93" s="18" t="str">
        <f t="shared" si="3"/>
        <v>5FV-00005OVS_ES ACADEMICO</v>
      </c>
      <c r="C93" s="18"/>
      <c r="D93" s="18" t="s">
        <v>122</v>
      </c>
      <c r="E93" s="46" t="s">
        <v>308</v>
      </c>
      <c r="F93" s="86" t="s">
        <v>124</v>
      </c>
      <c r="G93" s="18" t="s">
        <v>122</v>
      </c>
      <c r="H93" s="45" t="s">
        <v>125</v>
      </c>
      <c r="I93" s="18" t="s">
        <v>75</v>
      </c>
      <c r="J93" s="49" t="s">
        <v>309</v>
      </c>
      <c r="K93" s="48" t="s">
        <v>28</v>
      </c>
      <c r="L93" s="47" t="s">
        <v>90</v>
      </c>
      <c r="M93" s="44" t="s">
        <v>74</v>
      </c>
      <c r="N93" s="78" t="s">
        <v>75</v>
      </c>
      <c r="O93" s="78" t="s">
        <v>75</v>
      </c>
      <c r="P93" s="78" t="s">
        <v>75</v>
      </c>
      <c r="Q93" s="43" t="s">
        <v>308</v>
      </c>
      <c r="R93" s="53" t="s">
        <v>76</v>
      </c>
      <c r="S93" s="76">
        <v>0</v>
      </c>
      <c r="T93" s="37">
        <v>1</v>
      </c>
      <c r="U93" s="83">
        <v>1</v>
      </c>
      <c r="V93" s="45" t="s">
        <v>125</v>
      </c>
    </row>
    <row r="94" spans="1:22" x14ac:dyDescent="0.2">
      <c r="A94" s="18" t="str">
        <f t="shared" si="2"/>
        <v>Catalogo principalOVS_ES ACADEMICO5FV-00007</v>
      </c>
      <c r="B94" s="18" t="str">
        <f t="shared" si="3"/>
        <v>5FV-00007OVS_ES ACADEMICO</v>
      </c>
      <c r="C94" s="18"/>
      <c r="D94" s="18" t="s">
        <v>122</v>
      </c>
      <c r="E94" s="46" t="s">
        <v>310</v>
      </c>
      <c r="F94" s="86" t="s">
        <v>124</v>
      </c>
      <c r="G94" s="18" t="s">
        <v>122</v>
      </c>
      <c r="H94" s="45" t="s">
        <v>125</v>
      </c>
      <c r="I94" s="18" t="s">
        <v>75</v>
      </c>
      <c r="J94" s="49" t="s">
        <v>311</v>
      </c>
      <c r="K94" s="48" t="s">
        <v>28</v>
      </c>
      <c r="L94" s="47" t="s">
        <v>90</v>
      </c>
      <c r="M94" s="44" t="s">
        <v>74</v>
      </c>
      <c r="N94" s="78" t="s">
        <v>75</v>
      </c>
      <c r="O94" s="78" t="s">
        <v>75</v>
      </c>
      <c r="P94" s="78" t="s">
        <v>75</v>
      </c>
      <c r="Q94" s="43" t="s">
        <v>310</v>
      </c>
      <c r="R94" s="53" t="s">
        <v>76</v>
      </c>
      <c r="S94" s="76">
        <v>2.2999999999999998</v>
      </c>
      <c r="T94" s="37">
        <v>1</v>
      </c>
      <c r="U94" s="83">
        <v>1</v>
      </c>
      <c r="V94" s="45" t="s">
        <v>125</v>
      </c>
    </row>
    <row r="95" spans="1:22" x14ac:dyDescent="0.2">
      <c r="A95" s="18" t="str">
        <f t="shared" si="2"/>
        <v>Catalogo principalOVS_ES ACADEMICO5FV-00008</v>
      </c>
      <c r="B95" s="18" t="str">
        <f t="shared" si="3"/>
        <v>5FV-00008OVS_ES ACADEMICO</v>
      </c>
      <c r="C95" s="18"/>
      <c r="D95" s="18" t="s">
        <v>122</v>
      </c>
      <c r="E95" s="46" t="s">
        <v>312</v>
      </c>
      <c r="F95" s="86" t="s">
        <v>124</v>
      </c>
      <c r="G95" s="18" t="s">
        <v>122</v>
      </c>
      <c r="H95" s="45" t="s">
        <v>125</v>
      </c>
      <c r="I95" s="18" t="s">
        <v>75</v>
      </c>
      <c r="J95" s="49" t="s">
        <v>313</v>
      </c>
      <c r="K95" s="48" t="s">
        <v>28</v>
      </c>
      <c r="L95" s="47" t="s">
        <v>90</v>
      </c>
      <c r="M95" s="44" t="s">
        <v>74</v>
      </c>
      <c r="N95" s="78" t="s">
        <v>75</v>
      </c>
      <c r="O95" s="78" t="s">
        <v>75</v>
      </c>
      <c r="P95" s="78" t="s">
        <v>75</v>
      </c>
      <c r="Q95" s="43" t="s">
        <v>312</v>
      </c>
      <c r="R95" s="53" t="s">
        <v>76</v>
      </c>
      <c r="S95" s="76">
        <v>2.2999999999999998</v>
      </c>
      <c r="T95" s="37">
        <v>1</v>
      </c>
      <c r="U95" s="83">
        <v>1</v>
      </c>
      <c r="V95" s="45" t="s">
        <v>125</v>
      </c>
    </row>
    <row r="96" spans="1:22" x14ac:dyDescent="0.2">
      <c r="A96" s="18" t="str">
        <f t="shared" si="2"/>
        <v>Catalogo principalOVS_ES ACADEMICO5FV-00009</v>
      </c>
      <c r="B96" s="18" t="str">
        <f t="shared" si="3"/>
        <v>5FV-00009OVS_ES ACADEMICO</v>
      </c>
      <c r="C96" s="18"/>
      <c r="D96" s="18" t="s">
        <v>122</v>
      </c>
      <c r="E96" s="46" t="s">
        <v>314</v>
      </c>
      <c r="F96" s="86" t="s">
        <v>124</v>
      </c>
      <c r="G96" s="18" t="s">
        <v>122</v>
      </c>
      <c r="H96" s="45" t="s">
        <v>125</v>
      </c>
      <c r="I96" s="18" t="s">
        <v>75</v>
      </c>
      <c r="J96" s="49" t="s">
        <v>315</v>
      </c>
      <c r="K96" s="48" t="s">
        <v>28</v>
      </c>
      <c r="L96" s="47" t="s">
        <v>90</v>
      </c>
      <c r="M96" s="44" t="s">
        <v>74</v>
      </c>
      <c r="N96" s="78" t="s">
        <v>75</v>
      </c>
      <c r="O96" s="78" t="s">
        <v>75</v>
      </c>
      <c r="P96" s="78" t="s">
        <v>75</v>
      </c>
      <c r="Q96" s="43" t="s">
        <v>314</v>
      </c>
      <c r="R96" s="53" t="s">
        <v>76</v>
      </c>
      <c r="S96" s="76">
        <v>0</v>
      </c>
      <c r="T96" s="37">
        <v>1</v>
      </c>
      <c r="U96" s="83">
        <v>1</v>
      </c>
      <c r="V96" s="45" t="s">
        <v>125</v>
      </c>
    </row>
    <row r="97" spans="1:22" x14ac:dyDescent="0.2">
      <c r="A97" s="18" t="str">
        <f t="shared" si="2"/>
        <v>Catalogo principalOVS_ES ACADEMICO5FV-00010</v>
      </c>
      <c r="B97" s="18" t="str">
        <f t="shared" si="3"/>
        <v>5FV-00010OVS_ES ACADEMICO</v>
      </c>
      <c r="C97" s="18"/>
      <c r="D97" s="18" t="s">
        <v>122</v>
      </c>
      <c r="E97" s="46" t="s">
        <v>316</v>
      </c>
      <c r="F97" s="86" t="s">
        <v>124</v>
      </c>
      <c r="G97" s="18" t="s">
        <v>122</v>
      </c>
      <c r="H97" s="45" t="s">
        <v>125</v>
      </c>
      <c r="I97" s="18" t="s">
        <v>75</v>
      </c>
      <c r="J97" s="49" t="s">
        <v>317</v>
      </c>
      <c r="K97" s="48" t="s">
        <v>28</v>
      </c>
      <c r="L97" s="47" t="s">
        <v>90</v>
      </c>
      <c r="M97" s="44" t="s">
        <v>74</v>
      </c>
      <c r="N97" s="78" t="s">
        <v>75</v>
      </c>
      <c r="O97" s="78" t="s">
        <v>75</v>
      </c>
      <c r="P97" s="78" t="s">
        <v>75</v>
      </c>
      <c r="Q97" s="43" t="s">
        <v>316</v>
      </c>
      <c r="R97" s="53" t="s">
        <v>76</v>
      </c>
      <c r="S97" s="76">
        <v>0</v>
      </c>
      <c r="T97" s="37">
        <v>1</v>
      </c>
      <c r="U97" s="83">
        <v>1</v>
      </c>
      <c r="V97" s="45" t="s">
        <v>125</v>
      </c>
    </row>
    <row r="98" spans="1:22" x14ac:dyDescent="0.2">
      <c r="A98" s="18" t="str">
        <f t="shared" si="2"/>
        <v>Catalogo principalOVS_ES ACADEMICO5HU-00035</v>
      </c>
      <c r="B98" s="18" t="str">
        <f t="shared" si="3"/>
        <v>5HU-00035OVS_ES ACADEMICO</v>
      </c>
      <c r="C98" s="18"/>
      <c r="D98" s="18" t="s">
        <v>122</v>
      </c>
      <c r="E98" s="46" t="s">
        <v>318</v>
      </c>
      <c r="F98" s="86" t="s">
        <v>124</v>
      </c>
      <c r="G98" s="18" t="s">
        <v>122</v>
      </c>
      <c r="H98" s="45" t="s">
        <v>125</v>
      </c>
      <c r="I98" s="18" t="s">
        <v>75</v>
      </c>
      <c r="J98" s="49" t="s">
        <v>319</v>
      </c>
      <c r="K98" s="48" t="s">
        <v>28</v>
      </c>
      <c r="L98" s="47" t="s">
        <v>90</v>
      </c>
      <c r="M98" s="44" t="s">
        <v>74</v>
      </c>
      <c r="N98" s="78" t="s">
        <v>75</v>
      </c>
      <c r="O98" s="78" t="s">
        <v>75</v>
      </c>
      <c r="P98" s="78" t="s">
        <v>75</v>
      </c>
      <c r="Q98" s="43" t="s">
        <v>318</v>
      </c>
      <c r="R98" s="53" t="s">
        <v>127</v>
      </c>
      <c r="S98" s="76">
        <v>422</v>
      </c>
      <c r="T98" s="37">
        <v>1</v>
      </c>
      <c r="U98" s="83">
        <v>1</v>
      </c>
      <c r="V98" s="45" t="s">
        <v>125</v>
      </c>
    </row>
    <row r="99" spans="1:22" x14ac:dyDescent="0.2">
      <c r="A99" s="18" t="str">
        <f t="shared" si="2"/>
        <v>Catalogo principalOVS_ES ACADEMICO5HU-00036</v>
      </c>
      <c r="B99" s="18" t="str">
        <f t="shared" si="3"/>
        <v>5HU-00036OVS_ES ACADEMICO</v>
      </c>
      <c r="C99" s="18"/>
      <c r="D99" s="18" t="s">
        <v>122</v>
      </c>
      <c r="E99" s="46" t="s">
        <v>320</v>
      </c>
      <c r="F99" s="86" t="s">
        <v>124</v>
      </c>
      <c r="G99" s="18" t="s">
        <v>122</v>
      </c>
      <c r="H99" s="45" t="s">
        <v>125</v>
      </c>
      <c r="I99" s="18" t="s">
        <v>75</v>
      </c>
      <c r="J99" s="49" t="s">
        <v>321</v>
      </c>
      <c r="K99" s="48" t="s">
        <v>28</v>
      </c>
      <c r="L99" s="47" t="s">
        <v>90</v>
      </c>
      <c r="M99" s="44" t="s">
        <v>74</v>
      </c>
      <c r="N99" s="78" t="s">
        <v>75</v>
      </c>
      <c r="O99" s="78" t="s">
        <v>75</v>
      </c>
      <c r="P99" s="78" t="s">
        <v>75</v>
      </c>
      <c r="Q99" s="43" t="s">
        <v>320</v>
      </c>
      <c r="R99" s="53" t="s">
        <v>127</v>
      </c>
      <c r="S99" s="76">
        <v>422</v>
      </c>
      <c r="T99" s="37">
        <v>1</v>
      </c>
      <c r="U99" s="83">
        <v>1</v>
      </c>
      <c r="V99" s="45" t="s">
        <v>125</v>
      </c>
    </row>
    <row r="100" spans="1:22" x14ac:dyDescent="0.2">
      <c r="A100" s="18" t="str">
        <f t="shared" si="2"/>
        <v>Catalogo principalOVS_ES ACADEMICO6EM-00001</v>
      </c>
      <c r="B100" s="18" t="str">
        <f t="shared" si="3"/>
        <v>6EM-00001OVS_ES ACADEMICO</v>
      </c>
      <c r="C100" s="18"/>
      <c r="D100" s="18" t="s">
        <v>122</v>
      </c>
      <c r="E100" s="46" t="s">
        <v>322</v>
      </c>
      <c r="F100" s="86" t="s">
        <v>124</v>
      </c>
      <c r="G100" s="18" t="s">
        <v>122</v>
      </c>
      <c r="H100" s="45" t="s">
        <v>125</v>
      </c>
      <c r="I100" s="18" t="s">
        <v>75</v>
      </c>
      <c r="J100" s="49" t="s">
        <v>323</v>
      </c>
      <c r="K100" s="48" t="s">
        <v>28</v>
      </c>
      <c r="L100" s="47" t="s">
        <v>90</v>
      </c>
      <c r="M100" s="44" t="s">
        <v>74</v>
      </c>
      <c r="N100" s="78" t="s">
        <v>75</v>
      </c>
      <c r="O100" s="78" t="s">
        <v>75</v>
      </c>
      <c r="P100" s="78" t="s">
        <v>75</v>
      </c>
      <c r="Q100" s="43" t="s">
        <v>322</v>
      </c>
      <c r="R100" s="53" t="s">
        <v>76</v>
      </c>
      <c r="S100" s="76">
        <v>1.1000000000000001</v>
      </c>
      <c r="T100" s="37">
        <v>1</v>
      </c>
      <c r="U100" s="83">
        <v>1</v>
      </c>
      <c r="V100" s="45" t="s">
        <v>125</v>
      </c>
    </row>
    <row r="101" spans="1:22" x14ac:dyDescent="0.2">
      <c r="A101" s="18" t="str">
        <f t="shared" si="2"/>
        <v>Catalogo principalOVS_ES ACADEMICO6EM-00002</v>
      </c>
      <c r="B101" s="18" t="str">
        <f t="shared" si="3"/>
        <v>6EM-00002OVS_ES ACADEMICO</v>
      </c>
      <c r="C101" s="18"/>
      <c r="D101" s="18" t="s">
        <v>122</v>
      </c>
      <c r="E101" s="46" t="s">
        <v>324</v>
      </c>
      <c r="F101" s="86" t="s">
        <v>124</v>
      </c>
      <c r="G101" s="18" t="s">
        <v>122</v>
      </c>
      <c r="H101" s="45" t="s">
        <v>125</v>
      </c>
      <c r="I101" s="18" t="s">
        <v>75</v>
      </c>
      <c r="J101" s="49" t="s">
        <v>325</v>
      </c>
      <c r="K101" s="48" t="s">
        <v>28</v>
      </c>
      <c r="L101" s="47" t="s">
        <v>90</v>
      </c>
      <c r="M101" s="44" t="s">
        <v>74</v>
      </c>
      <c r="N101" s="78" t="s">
        <v>75</v>
      </c>
      <c r="O101" s="78" t="s">
        <v>75</v>
      </c>
      <c r="P101" s="78" t="s">
        <v>75</v>
      </c>
      <c r="Q101" s="43" t="s">
        <v>324</v>
      </c>
      <c r="R101" s="53" t="s">
        <v>76</v>
      </c>
      <c r="S101" s="76">
        <v>1.1000000000000001</v>
      </c>
      <c r="T101" s="37">
        <v>1</v>
      </c>
      <c r="U101" s="83">
        <v>1</v>
      </c>
      <c r="V101" s="45" t="s">
        <v>125</v>
      </c>
    </row>
    <row r="102" spans="1:22" x14ac:dyDescent="0.2">
      <c r="A102" s="18" t="str">
        <f t="shared" si="2"/>
        <v>Catalogo principalOVS_ES ACADEMICO6EM-00011</v>
      </c>
      <c r="B102" s="18" t="str">
        <f t="shared" si="3"/>
        <v>6EM-00011OVS_ES ACADEMICO</v>
      </c>
      <c r="C102" s="18"/>
      <c r="D102" s="18" t="s">
        <v>122</v>
      </c>
      <c r="E102" s="46" t="s">
        <v>326</v>
      </c>
      <c r="F102" s="86" t="s">
        <v>124</v>
      </c>
      <c r="G102" s="18" t="s">
        <v>122</v>
      </c>
      <c r="H102" s="45" t="s">
        <v>125</v>
      </c>
      <c r="I102" s="18" t="s">
        <v>75</v>
      </c>
      <c r="J102" s="49" t="s">
        <v>327</v>
      </c>
      <c r="K102" s="48" t="s">
        <v>28</v>
      </c>
      <c r="L102" s="47" t="s">
        <v>90</v>
      </c>
      <c r="M102" s="44" t="s">
        <v>74</v>
      </c>
      <c r="N102" s="78" t="s">
        <v>75</v>
      </c>
      <c r="O102" s="78" t="s">
        <v>75</v>
      </c>
      <c r="P102" s="78" t="s">
        <v>75</v>
      </c>
      <c r="Q102" s="43" t="s">
        <v>326</v>
      </c>
      <c r="R102" s="53" t="s">
        <v>76</v>
      </c>
      <c r="S102" s="76">
        <v>0.9</v>
      </c>
      <c r="T102" s="37">
        <v>1</v>
      </c>
      <c r="U102" s="83">
        <v>1</v>
      </c>
      <c r="V102" s="45" t="s">
        <v>125</v>
      </c>
    </row>
    <row r="103" spans="1:22" x14ac:dyDescent="0.2">
      <c r="A103" s="18" t="str">
        <f t="shared" si="2"/>
        <v>Catalogo principalOVS_ES ACADEMICO6MV-00001</v>
      </c>
      <c r="B103" s="18" t="str">
        <f t="shared" si="3"/>
        <v>6MV-00001OVS_ES ACADEMICO</v>
      </c>
      <c r="C103" s="18"/>
      <c r="D103" s="18" t="s">
        <v>122</v>
      </c>
      <c r="E103" s="46" t="s">
        <v>328</v>
      </c>
      <c r="F103" s="86" t="s">
        <v>124</v>
      </c>
      <c r="G103" s="18" t="s">
        <v>122</v>
      </c>
      <c r="H103" s="45" t="s">
        <v>125</v>
      </c>
      <c r="I103" s="18" t="s">
        <v>75</v>
      </c>
      <c r="J103" s="49" t="s">
        <v>329</v>
      </c>
      <c r="K103" s="48" t="s">
        <v>28</v>
      </c>
      <c r="L103" s="47" t="s">
        <v>90</v>
      </c>
      <c r="M103" s="44" t="s">
        <v>74</v>
      </c>
      <c r="N103" s="78" t="s">
        <v>75</v>
      </c>
      <c r="O103" s="78" t="s">
        <v>75</v>
      </c>
      <c r="P103" s="78" t="s">
        <v>75</v>
      </c>
      <c r="Q103" s="43" t="s">
        <v>328</v>
      </c>
      <c r="R103" s="53" t="s">
        <v>76</v>
      </c>
      <c r="S103" s="76">
        <v>0</v>
      </c>
      <c r="T103" s="37">
        <v>1</v>
      </c>
      <c r="U103" s="83">
        <v>1</v>
      </c>
      <c r="V103" s="45" t="s">
        <v>125</v>
      </c>
    </row>
    <row r="104" spans="1:22" x14ac:dyDescent="0.2">
      <c r="A104" s="18" t="str">
        <f t="shared" si="2"/>
        <v>Catalogo principalOVS_ES ACADEMICO6MV-00002</v>
      </c>
      <c r="B104" s="18" t="str">
        <f t="shared" si="3"/>
        <v>6MV-00002OVS_ES ACADEMICO</v>
      </c>
      <c r="C104" s="18"/>
      <c r="D104" s="18" t="s">
        <v>122</v>
      </c>
      <c r="E104" s="46" t="s">
        <v>330</v>
      </c>
      <c r="F104" s="86" t="s">
        <v>124</v>
      </c>
      <c r="G104" s="18" t="s">
        <v>122</v>
      </c>
      <c r="H104" s="45" t="s">
        <v>125</v>
      </c>
      <c r="I104" s="18" t="s">
        <v>75</v>
      </c>
      <c r="J104" s="49" t="s">
        <v>331</v>
      </c>
      <c r="K104" s="48" t="s">
        <v>28</v>
      </c>
      <c r="L104" s="47" t="s">
        <v>90</v>
      </c>
      <c r="M104" s="44" t="s">
        <v>74</v>
      </c>
      <c r="N104" s="78" t="s">
        <v>75</v>
      </c>
      <c r="O104" s="78" t="s">
        <v>75</v>
      </c>
      <c r="P104" s="78" t="s">
        <v>75</v>
      </c>
      <c r="Q104" s="43" t="s">
        <v>330</v>
      </c>
      <c r="R104" s="53" t="s">
        <v>76</v>
      </c>
      <c r="S104" s="76">
        <v>0</v>
      </c>
      <c r="T104" s="37">
        <v>1</v>
      </c>
      <c r="U104" s="83">
        <v>1</v>
      </c>
      <c r="V104" s="45" t="s">
        <v>125</v>
      </c>
    </row>
    <row r="105" spans="1:22" x14ac:dyDescent="0.2">
      <c r="A105" s="18" t="str">
        <f t="shared" si="2"/>
        <v>Catalogo principalOVS_ES ACADEMICO6MV-00005</v>
      </c>
      <c r="B105" s="18" t="str">
        <f t="shared" si="3"/>
        <v>6MV-00005OVS_ES ACADEMICO</v>
      </c>
      <c r="C105" s="18"/>
      <c r="D105" s="18" t="s">
        <v>122</v>
      </c>
      <c r="E105" s="46" t="s">
        <v>332</v>
      </c>
      <c r="F105" s="86" t="s">
        <v>124</v>
      </c>
      <c r="G105" s="18" t="s">
        <v>122</v>
      </c>
      <c r="H105" s="45" t="s">
        <v>125</v>
      </c>
      <c r="I105" s="18" t="s">
        <v>75</v>
      </c>
      <c r="J105" s="49" t="s">
        <v>333</v>
      </c>
      <c r="K105" s="48" t="s">
        <v>28</v>
      </c>
      <c r="L105" s="47" t="s">
        <v>90</v>
      </c>
      <c r="M105" s="44" t="s">
        <v>74</v>
      </c>
      <c r="N105" s="78" t="s">
        <v>75</v>
      </c>
      <c r="O105" s="78" t="s">
        <v>75</v>
      </c>
      <c r="P105" s="78" t="s">
        <v>75</v>
      </c>
      <c r="Q105" s="43" t="s">
        <v>332</v>
      </c>
      <c r="R105" s="53" t="s">
        <v>76</v>
      </c>
      <c r="S105" s="76">
        <v>0</v>
      </c>
      <c r="T105" s="37">
        <v>1</v>
      </c>
      <c r="U105" s="83">
        <v>1</v>
      </c>
      <c r="V105" s="45" t="s">
        <v>125</v>
      </c>
    </row>
    <row r="106" spans="1:22" x14ac:dyDescent="0.2">
      <c r="A106" s="18" t="str">
        <f t="shared" si="2"/>
        <v>Catalogo principalOVS_ES ACADEMICO6QV-00001</v>
      </c>
      <c r="B106" s="18" t="str">
        <f t="shared" si="3"/>
        <v>6QV-00001OVS_ES ACADEMICO</v>
      </c>
      <c r="C106" s="18"/>
      <c r="D106" s="18" t="s">
        <v>122</v>
      </c>
      <c r="E106" s="46" t="s">
        <v>334</v>
      </c>
      <c r="F106" s="86" t="s">
        <v>124</v>
      </c>
      <c r="G106" s="18" t="s">
        <v>122</v>
      </c>
      <c r="H106" s="45" t="s">
        <v>125</v>
      </c>
      <c r="I106" s="18" t="s">
        <v>75</v>
      </c>
      <c r="J106" s="49" t="s">
        <v>335</v>
      </c>
      <c r="K106" s="48" t="s">
        <v>28</v>
      </c>
      <c r="L106" s="47" t="s">
        <v>90</v>
      </c>
      <c r="M106" s="44" t="s">
        <v>74</v>
      </c>
      <c r="N106" s="78" t="s">
        <v>75</v>
      </c>
      <c r="O106" s="78" t="s">
        <v>75</v>
      </c>
      <c r="P106" s="78" t="s">
        <v>75</v>
      </c>
      <c r="Q106" s="43" t="s">
        <v>334</v>
      </c>
      <c r="R106" s="53" t="s">
        <v>76</v>
      </c>
      <c r="S106" s="76">
        <v>0</v>
      </c>
      <c r="T106" s="37">
        <v>1</v>
      </c>
      <c r="U106" s="83">
        <v>1</v>
      </c>
      <c r="V106" s="45" t="s">
        <v>125</v>
      </c>
    </row>
    <row r="107" spans="1:22" x14ac:dyDescent="0.2">
      <c r="A107" s="18" t="str">
        <f t="shared" si="2"/>
        <v>Catalogo principalOVS_ES ACADEMICO6QV-00002</v>
      </c>
      <c r="B107" s="18" t="str">
        <f t="shared" si="3"/>
        <v>6QV-00002OVS_ES ACADEMICO</v>
      </c>
      <c r="C107" s="18"/>
      <c r="D107" s="18" t="s">
        <v>122</v>
      </c>
      <c r="E107" s="46" t="s">
        <v>336</v>
      </c>
      <c r="F107" s="86" t="s">
        <v>124</v>
      </c>
      <c r="G107" s="18" t="s">
        <v>122</v>
      </c>
      <c r="H107" s="45" t="s">
        <v>125</v>
      </c>
      <c r="I107" s="18" t="s">
        <v>75</v>
      </c>
      <c r="J107" s="49" t="s">
        <v>337</v>
      </c>
      <c r="K107" s="48" t="s">
        <v>28</v>
      </c>
      <c r="L107" s="47" t="s">
        <v>90</v>
      </c>
      <c r="M107" s="44" t="s">
        <v>74</v>
      </c>
      <c r="N107" s="78" t="s">
        <v>75</v>
      </c>
      <c r="O107" s="78" t="s">
        <v>75</v>
      </c>
      <c r="P107" s="78" t="s">
        <v>75</v>
      </c>
      <c r="Q107" s="43" t="s">
        <v>336</v>
      </c>
      <c r="R107" s="53" t="s">
        <v>76</v>
      </c>
      <c r="S107" s="76">
        <v>0</v>
      </c>
      <c r="T107" s="37">
        <v>1</v>
      </c>
      <c r="U107" s="83">
        <v>1</v>
      </c>
      <c r="V107" s="45" t="s">
        <v>125</v>
      </c>
    </row>
    <row r="108" spans="1:22" x14ac:dyDescent="0.2">
      <c r="A108" s="18" t="str">
        <f t="shared" si="2"/>
        <v>Catalogo principalOVS_ES ACADEMICO6QV-00005</v>
      </c>
      <c r="B108" s="18" t="str">
        <f t="shared" si="3"/>
        <v>6QV-00005OVS_ES ACADEMICO</v>
      </c>
      <c r="C108" s="18"/>
      <c r="D108" s="18" t="s">
        <v>122</v>
      </c>
      <c r="E108" s="46" t="s">
        <v>338</v>
      </c>
      <c r="F108" s="86" t="s">
        <v>124</v>
      </c>
      <c r="G108" s="18" t="s">
        <v>122</v>
      </c>
      <c r="H108" s="45" t="s">
        <v>125</v>
      </c>
      <c r="I108" s="18" t="s">
        <v>75</v>
      </c>
      <c r="J108" s="49" t="s">
        <v>339</v>
      </c>
      <c r="K108" s="48" t="s">
        <v>28</v>
      </c>
      <c r="L108" s="47" t="s">
        <v>90</v>
      </c>
      <c r="M108" s="44" t="s">
        <v>74</v>
      </c>
      <c r="N108" s="78" t="s">
        <v>75</v>
      </c>
      <c r="O108" s="78" t="s">
        <v>75</v>
      </c>
      <c r="P108" s="78" t="s">
        <v>75</v>
      </c>
      <c r="Q108" s="43" t="s">
        <v>338</v>
      </c>
      <c r="R108" s="53" t="s">
        <v>76</v>
      </c>
      <c r="S108" s="76">
        <v>0</v>
      </c>
      <c r="T108" s="37">
        <v>1</v>
      </c>
      <c r="U108" s="83">
        <v>1</v>
      </c>
      <c r="V108" s="45" t="s">
        <v>125</v>
      </c>
    </row>
    <row r="109" spans="1:22" x14ac:dyDescent="0.2">
      <c r="A109" s="18" t="str">
        <f t="shared" si="2"/>
        <v>Catalogo principalOVS_ES ACADEMICO6VC-01516</v>
      </c>
      <c r="B109" s="18" t="str">
        <f t="shared" si="3"/>
        <v>6VC-01516OVS_ES ACADEMICO</v>
      </c>
      <c r="C109" s="18"/>
      <c r="D109" s="18" t="s">
        <v>122</v>
      </c>
      <c r="E109" s="46" t="s">
        <v>340</v>
      </c>
      <c r="F109" s="86" t="s">
        <v>124</v>
      </c>
      <c r="G109" s="18" t="s">
        <v>122</v>
      </c>
      <c r="H109" s="45" t="s">
        <v>125</v>
      </c>
      <c r="I109" s="18" t="s">
        <v>75</v>
      </c>
      <c r="J109" s="49" t="s">
        <v>341</v>
      </c>
      <c r="K109" s="48" t="s">
        <v>28</v>
      </c>
      <c r="L109" s="47" t="s">
        <v>90</v>
      </c>
      <c r="M109" s="44" t="s">
        <v>74</v>
      </c>
      <c r="N109" s="78" t="s">
        <v>75</v>
      </c>
      <c r="O109" s="78" t="s">
        <v>75</v>
      </c>
      <c r="P109" s="78" t="s">
        <v>75</v>
      </c>
      <c r="Q109" s="43" t="s">
        <v>340</v>
      </c>
      <c r="R109" s="53" t="s">
        <v>127</v>
      </c>
      <c r="S109" s="76">
        <v>9</v>
      </c>
      <c r="T109" s="37">
        <v>1</v>
      </c>
      <c r="U109" s="83">
        <v>1</v>
      </c>
      <c r="V109" s="45" t="s">
        <v>125</v>
      </c>
    </row>
    <row r="110" spans="1:22" x14ac:dyDescent="0.2">
      <c r="A110" s="18" t="str">
        <f t="shared" si="2"/>
        <v>Catalogo principalOVS_ES ACADEMICO6VC-01517</v>
      </c>
      <c r="B110" s="18" t="str">
        <f t="shared" si="3"/>
        <v>6VC-01517OVS_ES ACADEMICO</v>
      </c>
      <c r="C110" s="18"/>
      <c r="D110" s="18" t="s">
        <v>122</v>
      </c>
      <c r="E110" s="46" t="s">
        <v>342</v>
      </c>
      <c r="F110" s="86" t="s">
        <v>124</v>
      </c>
      <c r="G110" s="18" t="s">
        <v>122</v>
      </c>
      <c r="H110" s="45" t="s">
        <v>125</v>
      </c>
      <c r="I110" s="18" t="s">
        <v>75</v>
      </c>
      <c r="J110" s="49" t="s">
        <v>343</v>
      </c>
      <c r="K110" s="48" t="s">
        <v>28</v>
      </c>
      <c r="L110" s="47" t="s">
        <v>90</v>
      </c>
      <c r="M110" s="44" t="s">
        <v>74</v>
      </c>
      <c r="N110" s="78" t="s">
        <v>75</v>
      </c>
      <c r="O110" s="78" t="s">
        <v>75</v>
      </c>
      <c r="P110" s="78" t="s">
        <v>75</v>
      </c>
      <c r="Q110" s="43" t="s">
        <v>342</v>
      </c>
      <c r="R110" s="53" t="s">
        <v>127</v>
      </c>
      <c r="S110" s="76">
        <v>9</v>
      </c>
      <c r="T110" s="37">
        <v>1</v>
      </c>
      <c r="U110" s="83">
        <v>1</v>
      </c>
      <c r="V110" s="45" t="s">
        <v>125</v>
      </c>
    </row>
    <row r="111" spans="1:22" x14ac:dyDescent="0.2">
      <c r="A111" s="18" t="str">
        <f t="shared" si="2"/>
        <v>Catalogo principalOVS_ES ACADEMICO6VC-01518</v>
      </c>
      <c r="B111" s="18" t="str">
        <f t="shared" si="3"/>
        <v>6VC-01518OVS_ES ACADEMICO</v>
      </c>
      <c r="C111" s="18"/>
      <c r="D111" s="18" t="s">
        <v>122</v>
      </c>
      <c r="E111" s="46" t="s">
        <v>344</v>
      </c>
      <c r="F111" s="86" t="s">
        <v>124</v>
      </c>
      <c r="G111" s="18" t="s">
        <v>122</v>
      </c>
      <c r="H111" s="45" t="s">
        <v>125</v>
      </c>
      <c r="I111" s="18" t="s">
        <v>75</v>
      </c>
      <c r="J111" s="49" t="s">
        <v>345</v>
      </c>
      <c r="K111" s="48" t="s">
        <v>28</v>
      </c>
      <c r="L111" s="47" t="s">
        <v>90</v>
      </c>
      <c r="M111" s="44" t="s">
        <v>74</v>
      </c>
      <c r="N111" s="78" t="s">
        <v>75</v>
      </c>
      <c r="O111" s="78" t="s">
        <v>75</v>
      </c>
      <c r="P111" s="78" t="s">
        <v>75</v>
      </c>
      <c r="Q111" s="43" t="s">
        <v>344</v>
      </c>
      <c r="R111" s="53" t="s">
        <v>127</v>
      </c>
      <c r="S111" s="76">
        <v>9</v>
      </c>
      <c r="T111" s="37">
        <v>1</v>
      </c>
      <c r="U111" s="83">
        <v>1</v>
      </c>
      <c r="V111" s="45" t="s">
        <v>125</v>
      </c>
    </row>
    <row r="112" spans="1:22" x14ac:dyDescent="0.2">
      <c r="A112" s="18" t="str">
        <f t="shared" si="2"/>
        <v>Catalogo principalOVS_ES ACADEMICO6VC-01519</v>
      </c>
      <c r="B112" s="18" t="str">
        <f t="shared" si="3"/>
        <v>6VC-01519OVS_ES ACADEMICO</v>
      </c>
      <c r="C112" s="18"/>
      <c r="D112" s="18" t="s">
        <v>122</v>
      </c>
      <c r="E112" s="46" t="s">
        <v>346</v>
      </c>
      <c r="F112" s="86" t="s">
        <v>124</v>
      </c>
      <c r="G112" s="18" t="s">
        <v>122</v>
      </c>
      <c r="H112" s="45" t="s">
        <v>125</v>
      </c>
      <c r="I112" s="18" t="s">
        <v>75</v>
      </c>
      <c r="J112" s="49" t="s">
        <v>347</v>
      </c>
      <c r="K112" s="48" t="s">
        <v>28</v>
      </c>
      <c r="L112" s="47" t="s">
        <v>90</v>
      </c>
      <c r="M112" s="44" t="s">
        <v>74</v>
      </c>
      <c r="N112" s="78" t="s">
        <v>75</v>
      </c>
      <c r="O112" s="78" t="s">
        <v>75</v>
      </c>
      <c r="P112" s="78" t="s">
        <v>75</v>
      </c>
      <c r="Q112" s="43" t="s">
        <v>346</v>
      </c>
      <c r="R112" s="53" t="s">
        <v>127</v>
      </c>
      <c r="S112" s="76">
        <v>9</v>
      </c>
      <c r="T112" s="37">
        <v>1</v>
      </c>
      <c r="U112" s="83">
        <v>1</v>
      </c>
      <c r="V112" s="45" t="s">
        <v>125</v>
      </c>
    </row>
    <row r="113" spans="1:22" x14ac:dyDescent="0.2">
      <c r="A113" s="18" t="str">
        <f t="shared" si="2"/>
        <v>Catalogo principalOVS_ES ACADEMICO6VC-01520</v>
      </c>
      <c r="B113" s="18" t="str">
        <f t="shared" si="3"/>
        <v>6VC-01520OVS_ES ACADEMICO</v>
      </c>
      <c r="C113" s="18"/>
      <c r="D113" s="18" t="s">
        <v>122</v>
      </c>
      <c r="E113" s="46" t="s">
        <v>348</v>
      </c>
      <c r="F113" s="86" t="s">
        <v>124</v>
      </c>
      <c r="G113" s="18" t="s">
        <v>122</v>
      </c>
      <c r="H113" s="45" t="s">
        <v>125</v>
      </c>
      <c r="I113" s="18" t="s">
        <v>75</v>
      </c>
      <c r="J113" s="49" t="s">
        <v>349</v>
      </c>
      <c r="K113" s="48" t="s">
        <v>28</v>
      </c>
      <c r="L113" s="47" t="s">
        <v>90</v>
      </c>
      <c r="M113" s="44" t="s">
        <v>74</v>
      </c>
      <c r="N113" s="78" t="s">
        <v>75</v>
      </c>
      <c r="O113" s="78" t="s">
        <v>75</v>
      </c>
      <c r="P113" s="78" t="s">
        <v>75</v>
      </c>
      <c r="Q113" s="43" t="s">
        <v>348</v>
      </c>
      <c r="R113" s="53" t="s">
        <v>127</v>
      </c>
      <c r="S113" s="76">
        <v>4.99</v>
      </c>
      <c r="T113" s="37">
        <v>1</v>
      </c>
      <c r="U113" s="83">
        <v>1</v>
      </c>
      <c r="V113" s="45" t="s">
        <v>125</v>
      </c>
    </row>
    <row r="114" spans="1:22" x14ac:dyDescent="0.2">
      <c r="A114" s="18" t="str">
        <f t="shared" si="2"/>
        <v>Catalogo principalOVS_ES ACADEMICO6VC-01521</v>
      </c>
      <c r="B114" s="18" t="str">
        <f t="shared" si="3"/>
        <v>6VC-01521OVS_ES ACADEMICO</v>
      </c>
      <c r="C114" s="18"/>
      <c r="D114" s="18" t="s">
        <v>122</v>
      </c>
      <c r="E114" s="46" t="s">
        <v>350</v>
      </c>
      <c r="F114" s="86" t="s">
        <v>124</v>
      </c>
      <c r="G114" s="18" t="s">
        <v>122</v>
      </c>
      <c r="H114" s="45" t="s">
        <v>125</v>
      </c>
      <c r="I114" s="18" t="s">
        <v>75</v>
      </c>
      <c r="J114" s="49" t="s">
        <v>351</v>
      </c>
      <c r="K114" s="48" t="s">
        <v>28</v>
      </c>
      <c r="L114" s="47" t="s">
        <v>90</v>
      </c>
      <c r="M114" s="44" t="s">
        <v>74</v>
      </c>
      <c r="N114" s="78" t="s">
        <v>75</v>
      </c>
      <c r="O114" s="78" t="s">
        <v>75</v>
      </c>
      <c r="P114" s="78" t="s">
        <v>75</v>
      </c>
      <c r="Q114" s="43" t="s">
        <v>350</v>
      </c>
      <c r="R114" s="53" t="s">
        <v>127</v>
      </c>
      <c r="S114" s="76">
        <v>4.99</v>
      </c>
      <c r="T114" s="37">
        <v>1</v>
      </c>
      <c r="U114" s="83">
        <v>1</v>
      </c>
      <c r="V114" s="45" t="s">
        <v>125</v>
      </c>
    </row>
    <row r="115" spans="1:22" x14ac:dyDescent="0.2">
      <c r="A115" s="18" t="str">
        <f t="shared" si="2"/>
        <v>Catalogo principalOVS_ES ACADEMICO6VC-01522</v>
      </c>
      <c r="B115" s="18" t="str">
        <f t="shared" si="3"/>
        <v>6VC-01522OVS_ES ACADEMICO</v>
      </c>
      <c r="C115" s="18"/>
      <c r="D115" s="18" t="s">
        <v>122</v>
      </c>
      <c r="E115" s="46" t="s">
        <v>352</v>
      </c>
      <c r="F115" s="86" t="s">
        <v>124</v>
      </c>
      <c r="G115" s="18" t="s">
        <v>122</v>
      </c>
      <c r="H115" s="45" t="s">
        <v>125</v>
      </c>
      <c r="I115" s="18" t="s">
        <v>75</v>
      </c>
      <c r="J115" s="49" t="s">
        <v>353</v>
      </c>
      <c r="K115" s="48" t="s">
        <v>28</v>
      </c>
      <c r="L115" s="47" t="s">
        <v>90</v>
      </c>
      <c r="M115" s="44" t="s">
        <v>74</v>
      </c>
      <c r="N115" s="78" t="s">
        <v>75</v>
      </c>
      <c r="O115" s="78" t="s">
        <v>75</v>
      </c>
      <c r="P115" s="78" t="s">
        <v>75</v>
      </c>
      <c r="Q115" s="43" t="s">
        <v>352</v>
      </c>
      <c r="R115" s="53" t="s">
        <v>127</v>
      </c>
      <c r="S115" s="76">
        <v>12</v>
      </c>
      <c r="T115" s="37">
        <v>1</v>
      </c>
      <c r="U115" s="83">
        <v>1</v>
      </c>
      <c r="V115" s="45" t="s">
        <v>125</v>
      </c>
    </row>
    <row r="116" spans="1:22" x14ac:dyDescent="0.2">
      <c r="A116" s="18" t="str">
        <f t="shared" si="2"/>
        <v>Catalogo principalOVS_ES ACADEMICO6VC-01523</v>
      </c>
      <c r="B116" s="18" t="str">
        <f t="shared" si="3"/>
        <v>6VC-01523OVS_ES ACADEMICO</v>
      </c>
      <c r="C116" s="18"/>
      <c r="D116" s="18" t="s">
        <v>122</v>
      </c>
      <c r="E116" s="46" t="s">
        <v>354</v>
      </c>
      <c r="F116" s="86" t="s">
        <v>124</v>
      </c>
      <c r="G116" s="18" t="s">
        <v>122</v>
      </c>
      <c r="H116" s="45" t="s">
        <v>125</v>
      </c>
      <c r="I116" s="18" t="s">
        <v>75</v>
      </c>
      <c r="J116" s="49" t="s">
        <v>355</v>
      </c>
      <c r="K116" s="48" t="s">
        <v>28</v>
      </c>
      <c r="L116" s="47" t="s">
        <v>90</v>
      </c>
      <c r="M116" s="44" t="s">
        <v>74</v>
      </c>
      <c r="N116" s="78" t="s">
        <v>75</v>
      </c>
      <c r="O116" s="78" t="s">
        <v>75</v>
      </c>
      <c r="P116" s="78" t="s">
        <v>75</v>
      </c>
      <c r="Q116" s="43" t="s">
        <v>354</v>
      </c>
      <c r="R116" s="53" t="s">
        <v>127</v>
      </c>
      <c r="S116" s="76">
        <v>12</v>
      </c>
      <c r="T116" s="37">
        <v>1</v>
      </c>
      <c r="U116" s="83">
        <v>1</v>
      </c>
      <c r="V116" s="45" t="s">
        <v>125</v>
      </c>
    </row>
    <row r="117" spans="1:22" x14ac:dyDescent="0.2">
      <c r="A117" s="18" t="str">
        <f t="shared" si="2"/>
        <v>Catalogo principalOVS_ES ACADEMICO6VC-01524</v>
      </c>
      <c r="B117" s="18" t="str">
        <f t="shared" si="3"/>
        <v>6VC-01524OVS_ES ACADEMICO</v>
      </c>
      <c r="C117" s="18"/>
      <c r="D117" s="18" t="s">
        <v>122</v>
      </c>
      <c r="E117" s="46" t="s">
        <v>356</v>
      </c>
      <c r="F117" s="86" t="s">
        <v>124</v>
      </c>
      <c r="G117" s="18" t="s">
        <v>122</v>
      </c>
      <c r="H117" s="45" t="s">
        <v>125</v>
      </c>
      <c r="I117" s="18" t="s">
        <v>75</v>
      </c>
      <c r="J117" s="49" t="s">
        <v>357</v>
      </c>
      <c r="K117" s="48" t="s">
        <v>28</v>
      </c>
      <c r="L117" s="47" t="s">
        <v>90</v>
      </c>
      <c r="M117" s="44" t="s">
        <v>74</v>
      </c>
      <c r="N117" s="78" t="s">
        <v>75</v>
      </c>
      <c r="O117" s="78" t="s">
        <v>75</v>
      </c>
      <c r="P117" s="78" t="s">
        <v>75</v>
      </c>
      <c r="Q117" s="43" t="s">
        <v>356</v>
      </c>
      <c r="R117" s="53" t="s">
        <v>127</v>
      </c>
      <c r="S117" s="76">
        <v>12</v>
      </c>
      <c r="T117" s="37">
        <v>1</v>
      </c>
      <c r="U117" s="83">
        <v>1</v>
      </c>
      <c r="V117" s="45" t="s">
        <v>125</v>
      </c>
    </row>
    <row r="118" spans="1:22" x14ac:dyDescent="0.2">
      <c r="A118" s="18" t="str">
        <f t="shared" si="2"/>
        <v>Catalogo principalOVS_ES ACADEMICO6VC-01525</v>
      </c>
      <c r="B118" s="18" t="str">
        <f t="shared" si="3"/>
        <v>6VC-01525OVS_ES ACADEMICO</v>
      </c>
      <c r="C118" s="18"/>
      <c r="D118" s="18" t="s">
        <v>122</v>
      </c>
      <c r="E118" s="46" t="s">
        <v>358</v>
      </c>
      <c r="F118" s="86" t="s">
        <v>124</v>
      </c>
      <c r="G118" s="18" t="s">
        <v>122</v>
      </c>
      <c r="H118" s="45" t="s">
        <v>125</v>
      </c>
      <c r="I118" s="18" t="s">
        <v>75</v>
      </c>
      <c r="J118" s="49" t="s">
        <v>359</v>
      </c>
      <c r="K118" s="48" t="s">
        <v>28</v>
      </c>
      <c r="L118" s="47" t="s">
        <v>90</v>
      </c>
      <c r="M118" s="44" t="s">
        <v>74</v>
      </c>
      <c r="N118" s="78" t="s">
        <v>75</v>
      </c>
      <c r="O118" s="78" t="s">
        <v>75</v>
      </c>
      <c r="P118" s="78" t="s">
        <v>75</v>
      </c>
      <c r="Q118" s="43" t="s">
        <v>358</v>
      </c>
      <c r="R118" s="53" t="s">
        <v>127</v>
      </c>
      <c r="S118" s="76">
        <v>12</v>
      </c>
      <c r="T118" s="37">
        <v>1</v>
      </c>
      <c r="U118" s="83">
        <v>1</v>
      </c>
      <c r="V118" s="45" t="s">
        <v>125</v>
      </c>
    </row>
    <row r="119" spans="1:22" x14ac:dyDescent="0.2">
      <c r="A119" s="18" t="str">
        <f t="shared" si="2"/>
        <v>Catalogo principalOVS_ES ACADEMICO6XC-00319</v>
      </c>
      <c r="B119" s="18" t="str">
        <f t="shared" si="3"/>
        <v>6XC-00319OVS_ES ACADEMICO</v>
      </c>
      <c r="C119" s="18"/>
      <c r="D119" s="18" t="s">
        <v>122</v>
      </c>
      <c r="E119" s="46" t="s">
        <v>360</v>
      </c>
      <c r="F119" s="86" t="s">
        <v>124</v>
      </c>
      <c r="G119" s="18" t="s">
        <v>122</v>
      </c>
      <c r="H119" s="45" t="s">
        <v>125</v>
      </c>
      <c r="I119" s="18" t="s">
        <v>75</v>
      </c>
      <c r="J119" s="49" t="s">
        <v>361</v>
      </c>
      <c r="K119" s="48" t="s">
        <v>28</v>
      </c>
      <c r="L119" s="47" t="s">
        <v>90</v>
      </c>
      <c r="M119" s="44" t="s">
        <v>74</v>
      </c>
      <c r="N119" s="78" t="s">
        <v>75</v>
      </c>
      <c r="O119" s="78" t="s">
        <v>75</v>
      </c>
      <c r="P119" s="78" t="s">
        <v>75</v>
      </c>
      <c r="Q119" s="43" t="s">
        <v>360</v>
      </c>
      <c r="R119" s="53" t="s">
        <v>127</v>
      </c>
      <c r="S119" s="76">
        <v>1531</v>
      </c>
      <c r="T119" s="37">
        <v>1</v>
      </c>
      <c r="U119" s="83">
        <v>1</v>
      </c>
      <c r="V119" s="45" t="s">
        <v>125</v>
      </c>
    </row>
    <row r="120" spans="1:22" x14ac:dyDescent="0.2">
      <c r="A120" s="18" t="str">
        <f t="shared" si="2"/>
        <v>Catalogo principalOVS_ES ACADEMICO6XC-00320</v>
      </c>
      <c r="B120" s="18" t="str">
        <f t="shared" si="3"/>
        <v>6XC-00320OVS_ES ACADEMICO</v>
      </c>
      <c r="C120" s="18"/>
      <c r="D120" s="18" t="s">
        <v>122</v>
      </c>
      <c r="E120" s="46" t="s">
        <v>362</v>
      </c>
      <c r="F120" s="86" t="s">
        <v>124</v>
      </c>
      <c r="G120" s="18" t="s">
        <v>122</v>
      </c>
      <c r="H120" s="45" t="s">
        <v>125</v>
      </c>
      <c r="I120" s="18" t="s">
        <v>75</v>
      </c>
      <c r="J120" s="49" t="s">
        <v>363</v>
      </c>
      <c r="K120" s="48" t="s">
        <v>28</v>
      </c>
      <c r="L120" s="47" t="s">
        <v>90</v>
      </c>
      <c r="M120" s="44" t="s">
        <v>74</v>
      </c>
      <c r="N120" s="78" t="s">
        <v>75</v>
      </c>
      <c r="O120" s="78" t="s">
        <v>75</v>
      </c>
      <c r="P120" s="78" t="s">
        <v>75</v>
      </c>
      <c r="Q120" s="43" t="s">
        <v>362</v>
      </c>
      <c r="R120" s="53" t="s">
        <v>127</v>
      </c>
      <c r="S120" s="76">
        <v>1531</v>
      </c>
      <c r="T120" s="37">
        <v>1</v>
      </c>
      <c r="U120" s="83">
        <v>1</v>
      </c>
      <c r="V120" s="45" t="s">
        <v>125</v>
      </c>
    </row>
    <row r="121" spans="1:22" x14ac:dyDescent="0.2">
      <c r="A121" s="18" t="str">
        <f t="shared" si="2"/>
        <v>Catalogo principalOVS_ES ACADEMICO6YH-00603</v>
      </c>
      <c r="B121" s="18" t="str">
        <f t="shared" si="3"/>
        <v>6YH-00603OVS_ES ACADEMICO</v>
      </c>
      <c r="C121" s="18"/>
      <c r="D121" s="18" t="s">
        <v>122</v>
      </c>
      <c r="E121" s="46" t="s">
        <v>364</v>
      </c>
      <c r="F121" s="86" t="s">
        <v>124</v>
      </c>
      <c r="G121" s="18" t="s">
        <v>122</v>
      </c>
      <c r="H121" s="45" t="s">
        <v>125</v>
      </c>
      <c r="I121" s="18" t="s">
        <v>75</v>
      </c>
      <c r="J121" s="49" t="s">
        <v>365</v>
      </c>
      <c r="K121" s="48" t="s">
        <v>28</v>
      </c>
      <c r="L121" s="47" t="s">
        <v>90</v>
      </c>
      <c r="M121" s="44" t="s">
        <v>74</v>
      </c>
      <c r="N121" s="78" t="s">
        <v>75</v>
      </c>
      <c r="O121" s="78" t="s">
        <v>75</v>
      </c>
      <c r="P121" s="78" t="s">
        <v>75</v>
      </c>
      <c r="Q121" s="43" t="s">
        <v>364</v>
      </c>
      <c r="R121" s="53" t="s">
        <v>127</v>
      </c>
      <c r="S121" s="76">
        <v>2.81</v>
      </c>
      <c r="T121" s="37">
        <v>1</v>
      </c>
      <c r="U121" s="83">
        <v>1</v>
      </c>
      <c r="V121" s="45" t="s">
        <v>125</v>
      </c>
    </row>
    <row r="122" spans="1:22" x14ac:dyDescent="0.2">
      <c r="A122" s="18" t="str">
        <f t="shared" si="2"/>
        <v>Catalogo principalOVS_ES ACADEMICO6YH-00604</v>
      </c>
      <c r="B122" s="18" t="str">
        <f t="shared" si="3"/>
        <v>6YH-00604OVS_ES ACADEMICO</v>
      </c>
      <c r="C122" s="18"/>
      <c r="D122" s="18" t="s">
        <v>122</v>
      </c>
      <c r="E122" s="46" t="s">
        <v>366</v>
      </c>
      <c r="F122" s="86" t="s">
        <v>124</v>
      </c>
      <c r="G122" s="18" t="s">
        <v>122</v>
      </c>
      <c r="H122" s="45" t="s">
        <v>125</v>
      </c>
      <c r="I122" s="18" t="s">
        <v>75</v>
      </c>
      <c r="J122" s="49" t="s">
        <v>367</v>
      </c>
      <c r="K122" s="48" t="s">
        <v>28</v>
      </c>
      <c r="L122" s="47" t="s">
        <v>90</v>
      </c>
      <c r="M122" s="44" t="s">
        <v>74</v>
      </c>
      <c r="N122" s="78" t="s">
        <v>75</v>
      </c>
      <c r="O122" s="78" t="s">
        <v>75</v>
      </c>
      <c r="P122" s="78" t="s">
        <v>75</v>
      </c>
      <c r="Q122" s="43" t="s">
        <v>366</v>
      </c>
      <c r="R122" s="53" t="s">
        <v>127</v>
      </c>
      <c r="S122" s="76">
        <v>2.81</v>
      </c>
      <c r="T122" s="37">
        <v>1</v>
      </c>
      <c r="U122" s="83">
        <v>1</v>
      </c>
      <c r="V122" s="45" t="s">
        <v>125</v>
      </c>
    </row>
    <row r="123" spans="1:22" x14ac:dyDescent="0.2">
      <c r="A123" s="18" t="str">
        <f t="shared" si="2"/>
        <v>Catalogo principalOVS_ES ACADEMICO6YH-00605</v>
      </c>
      <c r="B123" s="18" t="str">
        <f t="shared" si="3"/>
        <v>6YH-00605OVS_ES ACADEMICO</v>
      </c>
      <c r="C123" s="18"/>
      <c r="D123" s="18" t="s">
        <v>122</v>
      </c>
      <c r="E123" s="46" t="s">
        <v>368</v>
      </c>
      <c r="F123" s="86" t="s">
        <v>124</v>
      </c>
      <c r="G123" s="18" t="s">
        <v>122</v>
      </c>
      <c r="H123" s="45" t="s">
        <v>125</v>
      </c>
      <c r="I123" s="18" t="s">
        <v>75</v>
      </c>
      <c r="J123" s="49" t="s">
        <v>369</v>
      </c>
      <c r="K123" s="48" t="s">
        <v>28</v>
      </c>
      <c r="L123" s="47" t="s">
        <v>90</v>
      </c>
      <c r="M123" s="44" t="s">
        <v>74</v>
      </c>
      <c r="N123" s="78" t="s">
        <v>75</v>
      </c>
      <c r="O123" s="78" t="s">
        <v>75</v>
      </c>
      <c r="P123" s="78" t="s">
        <v>75</v>
      </c>
      <c r="Q123" s="43" t="s">
        <v>368</v>
      </c>
      <c r="R123" s="53" t="s">
        <v>127</v>
      </c>
      <c r="S123" s="76">
        <v>1.72</v>
      </c>
      <c r="T123" s="37">
        <v>1</v>
      </c>
      <c r="U123" s="83">
        <v>1</v>
      </c>
      <c r="V123" s="45" t="s">
        <v>125</v>
      </c>
    </row>
    <row r="124" spans="1:22" x14ac:dyDescent="0.2">
      <c r="A124" s="18" t="str">
        <f t="shared" si="2"/>
        <v>Catalogo principalOVS_ES ACADEMICO6ZH-00447</v>
      </c>
      <c r="B124" s="18" t="str">
        <f t="shared" si="3"/>
        <v>6ZH-00447OVS_ES ACADEMICO</v>
      </c>
      <c r="C124" s="18"/>
      <c r="D124" s="18" t="s">
        <v>122</v>
      </c>
      <c r="E124" s="46" t="s">
        <v>370</v>
      </c>
      <c r="F124" s="86" t="s">
        <v>124</v>
      </c>
      <c r="G124" s="18" t="s">
        <v>122</v>
      </c>
      <c r="H124" s="45" t="s">
        <v>125</v>
      </c>
      <c r="I124" s="18" t="s">
        <v>75</v>
      </c>
      <c r="J124" s="49" t="s">
        <v>371</v>
      </c>
      <c r="K124" s="48" t="s">
        <v>28</v>
      </c>
      <c r="L124" s="47" t="s">
        <v>90</v>
      </c>
      <c r="M124" s="44" t="s">
        <v>74</v>
      </c>
      <c r="N124" s="78" t="s">
        <v>75</v>
      </c>
      <c r="O124" s="78" t="s">
        <v>75</v>
      </c>
      <c r="P124" s="78" t="s">
        <v>75</v>
      </c>
      <c r="Q124" s="43" t="s">
        <v>370</v>
      </c>
      <c r="R124" s="53" t="s">
        <v>127</v>
      </c>
      <c r="S124" s="76">
        <v>3.74</v>
      </c>
      <c r="T124" s="37">
        <v>1</v>
      </c>
      <c r="U124" s="83">
        <v>1</v>
      </c>
      <c r="V124" s="45" t="s">
        <v>125</v>
      </c>
    </row>
    <row r="125" spans="1:22" x14ac:dyDescent="0.2">
      <c r="A125" s="18" t="str">
        <f t="shared" si="2"/>
        <v>Catalogo principalOVS_ES ACADEMICO6ZH-00448</v>
      </c>
      <c r="B125" s="18" t="str">
        <f t="shared" si="3"/>
        <v>6ZH-00448OVS_ES ACADEMICO</v>
      </c>
      <c r="C125" s="18"/>
      <c r="D125" s="18" t="s">
        <v>122</v>
      </c>
      <c r="E125" s="46" t="s">
        <v>372</v>
      </c>
      <c r="F125" s="86" t="s">
        <v>124</v>
      </c>
      <c r="G125" s="18" t="s">
        <v>122</v>
      </c>
      <c r="H125" s="45" t="s">
        <v>125</v>
      </c>
      <c r="I125" s="18" t="s">
        <v>75</v>
      </c>
      <c r="J125" s="49" t="s">
        <v>373</v>
      </c>
      <c r="K125" s="48" t="s">
        <v>28</v>
      </c>
      <c r="L125" s="47" t="s">
        <v>90</v>
      </c>
      <c r="M125" s="44" t="s">
        <v>74</v>
      </c>
      <c r="N125" s="78" t="s">
        <v>75</v>
      </c>
      <c r="O125" s="78" t="s">
        <v>75</v>
      </c>
      <c r="P125" s="78" t="s">
        <v>75</v>
      </c>
      <c r="Q125" s="43" t="s">
        <v>372</v>
      </c>
      <c r="R125" s="53" t="s">
        <v>127</v>
      </c>
      <c r="S125" s="76">
        <v>3.74</v>
      </c>
      <c r="T125" s="37">
        <v>1</v>
      </c>
      <c r="U125" s="83">
        <v>1</v>
      </c>
      <c r="V125" s="45" t="s">
        <v>125</v>
      </c>
    </row>
    <row r="126" spans="1:22" x14ac:dyDescent="0.2">
      <c r="A126" s="18" t="str">
        <f t="shared" si="2"/>
        <v>Catalogo principalOVS_ES ACADEMICO6ZH-00449</v>
      </c>
      <c r="B126" s="18" t="str">
        <f t="shared" si="3"/>
        <v>6ZH-00449OVS_ES ACADEMICO</v>
      </c>
      <c r="C126" s="18"/>
      <c r="D126" s="18" t="s">
        <v>122</v>
      </c>
      <c r="E126" s="46" t="s">
        <v>374</v>
      </c>
      <c r="F126" s="86" t="s">
        <v>124</v>
      </c>
      <c r="G126" s="18" t="s">
        <v>122</v>
      </c>
      <c r="H126" s="45" t="s">
        <v>125</v>
      </c>
      <c r="I126" s="18" t="s">
        <v>75</v>
      </c>
      <c r="J126" s="49" t="s">
        <v>375</v>
      </c>
      <c r="K126" s="48" t="s">
        <v>28</v>
      </c>
      <c r="L126" s="47" t="s">
        <v>90</v>
      </c>
      <c r="M126" s="44" t="s">
        <v>74</v>
      </c>
      <c r="N126" s="78" t="s">
        <v>75</v>
      </c>
      <c r="O126" s="78" t="s">
        <v>75</v>
      </c>
      <c r="P126" s="78" t="s">
        <v>75</v>
      </c>
      <c r="Q126" s="43" t="s">
        <v>374</v>
      </c>
      <c r="R126" s="53" t="s">
        <v>127</v>
      </c>
      <c r="S126" s="76">
        <v>3.74</v>
      </c>
      <c r="T126" s="37">
        <v>1</v>
      </c>
      <c r="U126" s="83">
        <v>1</v>
      </c>
      <c r="V126" s="45" t="s">
        <v>125</v>
      </c>
    </row>
    <row r="127" spans="1:22" x14ac:dyDescent="0.2">
      <c r="A127" s="18" t="str">
        <f t="shared" si="2"/>
        <v>Catalogo principalOVS_ES ACADEMICO6ZH-00450</v>
      </c>
      <c r="B127" s="18" t="str">
        <f t="shared" si="3"/>
        <v>6ZH-00450OVS_ES ACADEMICO</v>
      </c>
      <c r="C127" s="18"/>
      <c r="D127" s="18" t="s">
        <v>122</v>
      </c>
      <c r="E127" s="46" t="s">
        <v>376</v>
      </c>
      <c r="F127" s="86" t="s">
        <v>124</v>
      </c>
      <c r="G127" s="18" t="s">
        <v>122</v>
      </c>
      <c r="H127" s="45" t="s">
        <v>125</v>
      </c>
      <c r="I127" s="18" t="s">
        <v>75</v>
      </c>
      <c r="J127" s="49" t="s">
        <v>377</v>
      </c>
      <c r="K127" s="48" t="s">
        <v>28</v>
      </c>
      <c r="L127" s="47" t="s">
        <v>90</v>
      </c>
      <c r="M127" s="44" t="s">
        <v>74</v>
      </c>
      <c r="N127" s="78" t="s">
        <v>75</v>
      </c>
      <c r="O127" s="78" t="s">
        <v>75</v>
      </c>
      <c r="P127" s="78" t="s">
        <v>75</v>
      </c>
      <c r="Q127" s="43" t="s">
        <v>376</v>
      </c>
      <c r="R127" s="53" t="s">
        <v>127</v>
      </c>
      <c r="S127" s="76">
        <v>3.74</v>
      </c>
      <c r="T127" s="37">
        <v>1</v>
      </c>
      <c r="U127" s="83">
        <v>1</v>
      </c>
      <c r="V127" s="45" t="s">
        <v>125</v>
      </c>
    </row>
    <row r="128" spans="1:22" x14ac:dyDescent="0.2">
      <c r="A128" s="18" t="str">
        <f t="shared" si="2"/>
        <v>Catalogo principalOVS_ES ACADEMICO6ZH-00451</v>
      </c>
      <c r="B128" s="18" t="str">
        <f t="shared" si="3"/>
        <v>6ZH-00451OVS_ES ACADEMICO</v>
      </c>
      <c r="C128" s="18"/>
      <c r="D128" s="18" t="s">
        <v>122</v>
      </c>
      <c r="E128" s="46" t="s">
        <v>378</v>
      </c>
      <c r="F128" s="86" t="s">
        <v>124</v>
      </c>
      <c r="G128" s="18" t="s">
        <v>122</v>
      </c>
      <c r="H128" s="45" t="s">
        <v>125</v>
      </c>
      <c r="I128" s="18" t="s">
        <v>75</v>
      </c>
      <c r="J128" s="49" t="s">
        <v>379</v>
      </c>
      <c r="K128" s="48" t="s">
        <v>28</v>
      </c>
      <c r="L128" s="47" t="s">
        <v>90</v>
      </c>
      <c r="M128" s="44" t="s">
        <v>74</v>
      </c>
      <c r="N128" s="78" t="s">
        <v>75</v>
      </c>
      <c r="O128" s="78" t="s">
        <v>75</v>
      </c>
      <c r="P128" s="78" t="s">
        <v>75</v>
      </c>
      <c r="Q128" s="43" t="s">
        <v>378</v>
      </c>
      <c r="R128" s="53" t="s">
        <v>127</v>
      </c>
      <c r="S128" s="76">
        <v>2.34</v>
      </c>
      <c r="T128" s="37">
        <v>1</v>
      </c>
      <c r="U128" s="83">
        <v>1</v>
      </c>
      <c r="V128" s="45" t="s">
        <v>125</v>
      </c>
    </row>
    <row r="129" spans="1:22" x14ac:dyDescent="0.2">
      <c r="A129" s="18" t="str">
        <f t="shared" si="2"/>
        <v>Catalogo principalOVS_ES ACADEMICO6ZH-00452</v>
      </c>
      <c r="B129" s="18" t="str">
        <f t="shared" si="3"/>
        <v>6ZH-00452OVS_ES ACADEMICO</v>
      </c>
      <c r="C129" s="18"/>
      <c r="D129" s="18" t="s">
        <v>122</v>
      </c>
      <c r="E129" s="46" t="s">
        <v>380</v>
      </c>
      <c r="F129" s="86" t="s">
        <v>124</v>
      </c>
      <c r="G129" s="18" t="s">
        <v>122</v>
      </c>
      <c r="H129" s="45" t="s">
        <v>125</v>
      </c>
      <c r="I129" s="18" t="s">
        <v>75</v>
      </c>
      <c r="J129" s="49" t="s">
        <v>381</v>
      </c>
      <c r="K129" s="48" t="s">
        <v>28</v>
      </c>
      <c r="L129" s="47" t="s">
        <v>90</v>
      </c>
      <c r="M129" s="44" t="s">
        <v>74</v>
      </c>
      <c r="N129" s="78" t="s">
        <v>75</v>
      </c>
      <c r="O129" s="78" t="s">
        <v>75</v>
      </c>
      <c r="P129" s="78" t="s">
        <v>75</v>
      </c>
      <c r="Q129" s="43" t="s">
        <v>380</v>
      </c>
      <c r="R129" s="53" t="s">
        <v>127</v>
      </c>
      <c r="S129" s="76">
        <v>2.34</v>
      </c>
      <c r="T129" s="37">
        <v>1</v>
      </c>
      <c r="U129" s="83">
        <v>1</v>
      </c>
      <c r="V129" s="45" t="s">
        <v>125</v>
      </c>
    </row>
    <row r="130" spans="1:22" x14ac:dyDescent="0.2">
      <c r="A130" s="18" t="str">
        <f t="shared" ref="A130:A193" si="4">D130&amp;F130&amp;E130</f>
        <v>Catalogo principalOVS_ES ACADEMICO76A-00917</v>
      </c>
      <c r="B130" s="18" t="str">
        <f t="shared" ref="B130:B193" si="5">E130&amp;F130</f>
        <v>76A-00917OVS_ES ACADEMICO</v>
      </c>
      <c r="C130" s="18"/>
      <c r="D130" s="18" t="s">
        <v>122</v>
      </c>
      <c r="E130" s="46" t="s">
        <v>382</v>
      </c>
      <c r="F130" s="86" t="s">
        <v>124</v>
      </c>
      <c r="G130" s="18" t="s">
        <v>122</v>
      </c>
      <c r="H130" s="45" t="s">
        <v>125</v>
      </c>
      <c r="I130" s="18" t="s">
        <v>75</v>
      </c>
      <c r="J130" s="49" t="s">
        <v>383</v>
      </c>
      <c r="K130" s="48" t="s">
        <v>28</v>
      </c>
      <c r="L130" s="47" t="s">
        <v>90</v>
      </c>
      <c r="M130" s="44" t="s">
        <v>74</v>
      </c>
      <c r="N130" s="78" t="s">
        <v>75</v>
      </c>
      <c r="O130" s="78" t="s">
        <v>75</v>
      </c>
      <c r="P130" s="78" t="s">
        <v>75</v>
      </c>
      <c r="Q130" s="43" t="s">
        <v>382</v>
      </c>
      <c r="R130" s="53" t="s">
        <v>127</v>
      </c>
      <c r="S130" s="76">
        <v>30</v>
      </c>
      <c r="T130" s="37">
        <v>1</v>
      </c>
      <c r="U130" s="83">
        <v>1</v>
      </c>
      <c r="V130" s="45" t="s">
        <v>125</v>
      </c>
    </row>
    <row r="131" spans="1:22" x14ac:dyDescent="0.2">
      <c r="A131" s="18" t="str">
        <f t="shared" si="4"/>
        <v>Catalogo principalOVS_ES ACADEMICO76A-00918</v>
      </c>
      <c r="B131" s="18" t="str">
        <f t="shared" si="5"/>
        <v>76A-00918OVS_ES ACADEMICO</v>
      </c>
      <c r="C131" s="18"/>
      <c r="D131" s="18" t="s">
        <v>122</v>
      </c>
      <c r="E131" s="46" t="s">
        <v>384</v>
      </c>
      <c r="F131" s="86" t="s">
        <v>124</v>
      </c>
      <c r="G131" s="18" t="s">
        <v>122</v>
      </c>
      <c r="H131" s="45" t="s">
        <v>125</v>
      </c>
      <c r="I131" s="18" t="s">
        <v>75</v>
      </c>
      <c r="J131" s="49" t="s">
        <v>385</v>
      </c>
      <c r="K131" s="48" t="s">
        <v>28</v>
      </c>
      <c r="L131" s="47" t="s">
        <v>90</v>
      </c>
      <c r="M131" s="44" t="s">
        <v>74</v>
      </c>
      <c r="N131" s="78" t="s">
        <v>75</v>
      </c>
      <c r="O131" s="78" t="s">
        <v>75</v>
      </c>
      <c r="P131" s="78" t="s">
        <v>75</v>
      </c>
      <c r="Q131" s="43" t="s">
        <v>384</v>
      </c>
      <c r="R131" s="53" t="s">
        <v>127</v>
      </c>
      <c r="S131" s="76">
        <v>28</v>
      </c>
      <c r="T131" s="37">
        <v>1</v>
      </c>
      <c r="U131" s="83">
        <v>1</v>
      </c>
      <c r="V131" s="45" t="s">
        <v>125</v>
      </c>
    </row>
    <row r="132" spans="1:22" x14ac:dyDescent="0.2">
      <c r="A132" s="18" t="str">
        <f t="shared" si="4"/>
        <v>Catalogo principalOVS_ES ACADEMICO76A-00919</v>
      </c>
      <c r="B132" s="18" t="str">
        <f t="shared" si="5"/>
        <v>76A-00919OVS_ES ACADEMICO</v>
      </c>
      <c r="C132" s="18"/>
      <c r="D132" s="18" t="s">
        <v>122</v>
      </c>
      <c r="E132" s="46" t="s">
        <v>386</v>
      </c>
      <c r="F132" s="86" t="s">
        <v>124</v>
      </c>
      <c r="G132" s="18" t="s">
        <v>122</v>
      </c>
      <c r="H132" s="45" t="s">
        <v>125</v>
      </c>
      <c r="I132" s="18" t="s">
        <v>75</v>
      </c>
      <c r="J132" s="49" t="s">
        <v>387</v>
      </c>
      <c r="K132" s="48" t="s">
        <v>28</v>
      </c>
      <c r="L132" s="47" t="s">
        <v>90</v>
      </c>
      <c r="M132" s="44" t="s">
        <v>74</v>
      </c>
      <c r="N132" s="78" t="s">
        <v>75</v>
      </c>
      <c r="O132" s="78" t="s">
        <v>75</v>
      </c>
      <c r="P132" s="78" t="s">
        <v>75</v>
      </c>
      <c r="Q132" s="43" t="s">
        <v>386</v>
      </c>
      <c r="R132" s="53" t="s">
        <v>127</v>
      </c>
      <c r="S132" s="76">
        <v>30</v>
      </c>
      <c r="T132" s="37">
        <v>1</v>
      </c>
      <c r="U132" s="83">
        <v>1</v>
      </c>
      <c r="V132" s="45" t="s">
        <v>125</v>
      </c>
    </row>
    <row r="133" spans="1:22" x14ac:dyDescent="0.2">
      <c r="A133" s="18" t="str">
        <f t="shared" si="4"/>
        <v>Catalogo principalOVS_ES ACADEMICO76A-00920</v>
      </c>
      <c r="B133" s="18" t="str">
        <f t="shared" si="5"/>
        <v>76A-00920OVS_ES ACADEMICO</v>
      </c>
      <c r="C133" s="18"/>
      <c r="D133" s="18" t="s">
        <v>122</v>
      </c>
      <c r="E133" s="46" t="s">
        <v>388</v>
      </c>
      <c r="F133" s="86" t="s">
        <v>124</v>
      </c>
      <c r="G133" s="18" t="s">
        <v>122</v>
      </c>
      <c r="H133" s="45" t="s">
        <v>125</v>
      </c>
      <c r="I133" s="18" t="s">
        <v>75</v>
      </c>
      <c r="J133" s="49" t="s">
        <v>389</v>
      </c>
      <c r="K133" s="48" t="s">
        <v>28</v>
      </c>
      <c r="L133" s="47" t="s">
        <v>90</v>
      </c>
      <c r="M133" s="44" t="s">
        <v>74</v>
      </c>
      <c r="N133" s="78" t="s">
        <v>75</v>
      </c>
      <c r="O133" s="78" t="s">
        <v>75</v>
      </c>
      <c r="P133" s="78" t="s">
        <v>75</v>
      </c>
      <c r="Q133" s="43" t="s">
        <v>388</v>
      </c>
      <c r="R133" s="53" t="s">
        <v>127</v>
      </c>
      <c r="S133" s="76">
        <v>28</v>
      </c>
      <c r="T133" s="37">
        <v>1</v>
      </c>
      <c r="U133" s="83">
        <v>1</v>
      </c>
      <c r="V133" s="45" t="s">
        <v>125</v>
      </c>
    </row>
    <row r="134" spans="1:22" x14ac:dyDescent="0.2">
      <c r="A134" s="18" t="str">
        <f t="shared" si="4"/>
        <v>Catalogo principalOVS_ES ACADEMICO76A-00921</v>
      </c>
      <c r="B134" s="18" t="str">
        <f t="shared" si="5"/>
        <v>76A-00921OVS_ES ACADEMICO</v>
      </c>
      <c r="C134" s="18"/>
      <c r="D134" s="18" t="s">
        <v>122</v>
      </c>
      <c r="E134" s="46" t="s">
        <v>390</v>
      </c>
      <c r="F134" s="86" t="s">
        <v>124</v>
      </c>
      <c r="G134" s="18" t="s">
        <v>122</v>
      </c>
      <c r="H134" s="45" t="s">
        <v>125</v>
      </c>
      <c r="I134" s="18" t="s">
        <v>75</v>
      </c>
      <c r="J134" s="49" t="s">
        <v>391</v>
      </c>
      <c r="K134" s="48" t="s">
        <v>28</v>
      </c>
      <c r="L134" s="47" t="s">
        <v>90</v>
      </c>
      <c r="M134" s="44" t="s">
        <v>74</v>
      </c>
      <c r="N134" s="78" t="s">
        <v>75</v>
      </c>
      <c r="O134" s="78" t="s">
        <v>75</v>
      </c>
      <c r="P134" s="78" t="s">
        <v>75</v>
      </c>
      <c r="Q134" s="43" t="s">
        <v>390</v>
      </c>
      <c r="R134" s="53" t="s">
        <v>127</v>
      </c>
      <c r="S134" s="76">
        <v>14</v>
      </c>
      <c r="T134" s="37">
        <v>1</v>
      </c>
      <c r="U134" s="83">
        <v>1</v>
      </c>
      <c r="V134" s="45" t="s">
        <v>125</v>
      </c>
    </row>
    <row r="135" spans="1:22" x14ac:dyDescent="0.2">
      <c r="A135" s="18" t="str">
        <f t="shared" si="4"/>
        <v>Catalogo principalOVS_ES ACADEMICO76A-00922</v>
      </c>
      <c r="B135" s="18" t="str">
        <f t="shared" si="5"/>
        <v>76A-00922OVS_ES ACADEMICO</v>
      </c>
      <c r="C135" s="18"/>
      <c r="D135" s="18" t="s">
        <v>122</v>
      </c>
      <c r="E135" s="46" t="s">
        <v>392</v>
      </c>
      <c r="F135" s="86" t="s">
        <v>124</v>
      </c>
      <c r="G135" s="18" t="s">
        <v>122</v>
      </c>
      <c r="H135" s="45" t="s">
        <v>125</v>
      </c>
      <c r="I135" s="18" t="s">
        <v>75</v>
      </c>
      <c r="J135" s="49" t="s">
        <v>393</v>
      </c>
      <c r="K135" s="48" t="s">
        <v>28</v>
      </c>
      <c r="L135" s="47" t="s">
        <v>90</v>
      </c>
      <c r="M135" s="44" t="s">
        <v>74</v>
      </c>
      <c r="N135" s="78" t="s">
        <v>75</v>
      </c>
      <c r="O135" s="78" t="s">
        <v>75</v>
      </c>
      <c r="P135" s="78" t="s">
        <v>75</v>
      </c>
      <c r="Q135" s="43" t="s">
        <v>392</v>
      </c>
      <c r="R135" s="53" t="s">
        <v>127</v>
      </c>
      <c r="S135" s="76">
        <v>14</v>
      </c>
      <c r="T135" s="37">
        <v>1</v>
      </c>
      <c r="U135" s="83">
        <v>1</v>
      </c>
      <c r="V135" s="45" t="s">
        <v>125</v>
      </c>
    </row>
    <row r="136" spans="1:22" x14ac:dyDescent="0.2">
      <c r="A136" s="18" t="str">
        <f t="shared" si="4"/>
        <v>Catalogo principalOVS_ES ACADEMICO76A-00923</v>
      </c>
      <c r="B136" s="18" t="str">
        <f t="shared" si="5"/>
        <v>76A-00923OVS_ES ACADEMICO</v>
      </c>
      <c r="C136" s="18"/>
      <c r="D136" s="18" t="s">
        <v>122</v>
      </c>
      <c r="E136" s="46" t="s">
        <v>394</v>
      </c>
      <c r="F136" s="86" t="s">
        <v>124</v>
      </c>
      <c r="G136" s="18" t="s">
        <v>122</v>
      </c>
      <c r="H136" s="45" t="s">
        <v>125</v>
      </c>
      <c r="I136" s="18" t="s">
        <v>75</v>
      </c>
      <c r="J136" s="49" t="s">
        <v>395</v>
      </c>
      <c r="K136" s="48" t="s">
        <v>28</v>
      </c>
      <c r="L136" s="47" t="s">
        <v>90</v>
      </c>
      <c r="M136" s="44" t="s">
        <v>74</v>
      </c>
      <c r="N136" s="78" t="s">
        <v>75</v>
      </c>
      <c r="O136" s="78" t="s">
        <v>75</v>
      </c>
      <c r="P136" s="78" t="s">
        <v>75</v>
      </c>
      <c r="Q136" s="43" t="s">
        <v>394</v>
      </c>
      <c r="R136" s="53" t="s">
        <v>127</v>
      </c>
      <c r="S136" s="76">
        <v>14</v>
      </c>
      <c r="T136" s="37">
        <v>1</v>
      </c>
      <c r="U136" s="83">
        <v>1</v>
      </c>
      <c r="V136" s="45" t="s">
        <v>125</v>
      </c>
    </row>
    <row r="137" spans="1:22" x14ac:dyDescent="0.2">
      <c r="A137" s="18" t="str">
        <f t="shared" si="4"/>
        <v>Catalogo principalOVS_ES ACADEMICO76A-00924</v>
      </c>
      <c r="B137" s="18" t="str">
        <f t="shared" si="5"/>
        <v>76A-00924OVS_ES ACADEMICO</v>
      </c>
      <c r="C137" s="18"/>
      <c r="D137" s="18" t="s">
        <v>122</v>
      </c>
      <c r="E137" s="46" t="s">
        <v>396</v>
      </c>
      <c r="F137" s="86" t="s">
        <v>124</v>
      </c>
      <c r="G137" s="18" t="s">
        <v>122</v>
      </c>
      <c r="H137" s="45" t="s">
        <v>125</v>
      </c>
      <c r="I137" s="18" t="s">
        <v>75</v>
      </c>
      <c r="J137" s="49" t="s">
        <v>397</v>
      </c>
      <c r="K137" s="48" t="s">
        <v>28</v>
      </c>
      <c r="L137" s="47" t="s">
        <v>90</v>
      </c>
      <c r="M137" s="44" t="s">
        <v>74</v>
      </c>
      <c r="N137" s="78" t="s">
        <v>75</v>
      </c>
      <c r="O137" s="78" t="s">
        <v>75</v>
      </c>
      <c r="P137" s="78" t="s">
        <v>75</v>
      </c>
      <c r="Q137" s="43" t="s">
        <v>396</v>
      </c>
      <c r="R137" s="53" t="s">
        <v>127</v>
      </c>
      <c r="S137" s="76">
        <v>14</v>
      </c>
      <c r="T137" s="37">
        <v>1</v>
      </c>
      <c r="U137" s="83">
        <v>1</v>
      </c>
      <c r="V137" s="45" t="s">
        <v>125</v>
      </c>
    </row>
    <row r="138" spans="1:22" x14ac:dyDescent="0.2">
      <c r="A138" s="18" t="str">
        <f t="shared" si="4"/>
        <v>Catalogo principalOVS_ES ACADEMICO76A-00925</v>
      </c>
      <c r="B138" s="18" t="str">
        <f t="shared" si="5"/>
        <v>76A-00925OVS_ES ACADEMICO</v>
      </c>
      <c r="C138" s="18"/>
      <c r="D138" s="18" t="s">
        <v>122</v>
      </c>
      <c r="E138" s="46" t="s">
        <v>398</v>
      </c>
      <c r="F138" s="86" t="s">
        <v>124</v>
      </c>
      <c r="G138" s="18" t="s">
        <v>122</v>
      </c>
      <c r="H138" s="45" t="s">
        <v>125</v>
      </c>
      <c r="I138" s="18" t="s">
        <v>75</v>
      </c>
      <c r="J138" s="49" t="s">
        <v>399</v>
      </c>
      <c r="K138" s="48" t="s">
        <v>28</v>
      </c>
      <c r="L138" s="47" t="s">
        <v>90</v>
      </c>
      <c r="M138" s="44" t="s">
        <v>74</v>
      </c>
      <c r="N138" s="78" t="s">
        <v>75</v>
      </c>
      <c r="O138" s="78" t="s">
        <v>75</v>
      </c>
      <c r="P138" s="78" t="s">
        <v>75</v>
      </c>
      <c r="Q138" s="43" t="s">
        <v>398</v>
      </c>
      <c r="R138" s="53" t="s">
        <v>127</v>
      </c>
      <c r="S138" s="76">
        <v>17</v>
      </c>
      <c r="T138" s="37">
        <v>1</v>
      </c>
      <c r="U138" s="83">
        <v>1</v>
      </c>
      <c r="V138" s="45" t="s">
        <v>125</v>
      </c>
    </row>
    <row r="139" spans="1:22" x14ac:dyDescent="0.2">
      <c r="A139" s="18" t="str">
        <f t="shared" si="4"/>
        <v>Catalogo principalOVS_ES ACADEMICO76A-00926</v>
      </c>
      <c r="B139" s="18" t="str">
        <f t="shared" si="5"/>
        <v>76A-00926OVS_ES ACADEMICO</v>
      </c>
      <c r="C139" s="18"/>
      <c r="D139" s="18" t="s">
        <v>122</v>
      </c>
      <c r="E139" s="46" t="s">
        <v>400</v>
      </c>
      <c r="F139" s="86" t="s">
        <v>124</v>
      </c>
      <c r="G139" s="18" t="s">
        <v>122</v>
      </c>
      <c r="H139" s="45" t="s">
        <v>125</v>
      </c>
      <c r="I139" s="18" t="s">
        <v>75</v>
      </c>
      <c r="J139" s="49" t="s">
        <v>401</v>
      </c>
      <c r="K139" s="48" t="s">
        <v>28</v>
      </c>
      <c r="L139" s="47" t="s">
        <v>90</v>
      </c>
      <c r="M139" s="44" t="s">
        <v>74</v>
      </c>
      <c r="N139" s="78" t="s">
        <v>75</v>
      </c>
      <c r="O139" s="78" t="s">
        <v>75</v>
      </c>
      <c r="P139" s="78" t="s">
        <v>75</v>
      </c>
      <c r="Q139" s="43" t="s">
        <v>400</v>
      </c>
      <c r="R139" s="53" t="s">
        <v>127</v>
      </c>
      <c r="S139" s="76">
        <v>17</v>
      </c>
      <c r="T139" s="37">
        <v>1</v>
      </c>
      <c r="U139" s="83">
        <v>1</v>
      </c>
      <c r="V139" s="45" t="s">
        <v>125</v>
      </c>
    </row>
    <row r="140" spans="1:22" x14ac:dyDescent="0.2">
      <c r="A140" s="18" t="str">
        <f t="shared" si="4"/>
        <v>Catalogo principalOVS_ES ACADEMICO76A-00927</v>
      </c>
      <c r="B140" s="18" t="str">
        <f t="shared" si="5"/>
        <v>76A-00927OVS_ES ACADEMICO</v>
      </c>
      <c r="C140" s="18"/>
      <c r="D140" s="18" t="s">
        <v>122</v>
      </c>
      <c r="E140" s="46" t="s">
        <v>402</v>
      </c>
      <c r="F140" s="86" t="s">
        <v>124</v>
      </c>
      <c r="G140" s="18" t="s">
        <v>122</v>
      </c>
      <c r="H140" s="45" t="s">
        <v>125</v>
      </c>
      <c r="I140" s="18" t="s">
        <v>75</v>
      </c>
      <c r="J140" s="49" t="s">
        <v>403</v>
      </c>
      <c r="K140" s="48" t="s">
        <v>28</v>
      </c>
      <c r="L140" s="47" t="s">
        <v>90</v>
      </c>
      <c r="M140" s="44" t="s">
        <v>74</v>
      </c>
      <c r="N140" s="78" t="s">
        <v>75</v>
      </c>
      <c r="O140" s="78" t="s">
        <v>75</v>
      </c>
      <c r="P140" s="78" t="s">
        <v>75</v>
      </c>
      <c r="Q140" s="43" t="s">
        <v>402</v>
      </c>
      <c r="R140" s="53" t="s">
        <v>127</v>
      </c>
      <c r="S140" s="76">
        <v>15</v>
      </c>
      <c r="T140" s="37">
        <v>1</v>
      </c>
      <c r="U140" s="83">
        <v>1</v>
      </c>
      <c r="V140" s="45" t="s">
        <v>125</v>
      </c>
    </row>
    <row r="141" spans="1:22" x14ac:dyDescent="0.2">
      <c r="A141" s="18" t="str">
        <f t="shared" si="4"/>
        <v>Catalogo principalOVS_ES ACADEMICO76A-00928</v>
      </c>
      <c r="B141" s="18" t="str">
        <f t="shared" si="5"/>
        <v>76A-00928OVS_ES ACADEMICO</v>
      </c>
      <c r="C141" s="18"/>
      <c r="D141" s="18" t="s">
        <v>122</v>
      </c>
      <c r="E141" s="46" t="s">
        <v>404</v>
      </c>
      <c r="F141" s="86" t="s">
        <v>124</v>
      </c>
      <c r="G141" s="18" t="s">
        <v>122</v>
      </c>
      <c r="H141" s="45" t="s">
        <v>125</v>
      </c>
      <c r="I141" s="18" t="s">
        <v>75</v>
      </c>
      <c r="J141" s="49" t="s">
        <v>405</v>
      </c>
      <c r="K141" s="48" t="s">
        <v>28</v>
      </c>
      <c r="L141" s="47" t="s">
        <v>90</v>
      </c>
      <c r="M141" s="44" t="s">
        <v>74</v>
      </c>
      <c r="N141" s="78" t="s">
        <v>75</v>
      </c>
      <c r="O141" s="78" t="s">
        <v>75</v>
      </c>
      <c r="P141" s="78" t="s">
        <v>75</v>
      </c>
      <c r="Q141" s="43" t="s">
        <v>404</v>
      </c>
      <c r="R141" s="53" t="s">
        <v>127</v>
      </c>
      <c r="S141" s="76">
        <v>15</v>
      </c>
      <c r="T141" s="37">
        <v>1</v>
      </c>
      <c r="U141" s="83">
        <v>1</v>
      </c>
      <c r="V141" s="45" t="s">
        <v>125</v>
      </c>
    </row>
    <row r="142" spans="1:22" x14ac:dyDescent="0.2">
      <c r="A142" s="18" t="str">
        <f t="shared" si="4"/>
        <v>Catalogo principalOVS_ES ACADEMICO76A-00937</v>
      </c>
      <c r="B142" s="18" t="str">
        <f t="shared" si="5"/>
        <v>76A-00937OVS_ES ACADEMICO</v>
      </c>
      <c r="C142" s="18"/>
      <c r="D142" s="18" t="s">
        <v>122</v>
      </c>
      <c r="E142" s="46" t="s">
        <v>406</v>
      </c>
      <c r="F142" s="86" t="s">
        <v>124</v>
      </c>
      <c r="G142" s="18" t="s">
        <v>122</v>
      </c>
      <c r="H142" s="45" t="s">
        <v>125</v>
      </c>
      <c r="I142" s="18" t="s">
        <v>75</v>
      </c>
      <c r="J142" s="49" t="s">
        <v>407</v>
      </c>
      <c r="K142" s="48" t="s">
        <v>28</v>
      </c>
      <c r="L142" s="47" t="s">
        <v>90</v>
      </c>
      <c r="M142" s="44" t="s">
        <v>74</v>
      </c>
      <c r="N142" s="78" t="s">
        <v>75</v>
      </c>
      <c r="O142" s="78" t="s">
        <v>75</v>
      </c>
      <c r="P142" s="78" t="s">
        <v>75</v>
      </c>
      <c r="Q142" s="43" t="s">
        <v>406</v>
      </c>
      <c r="R142" s="53" t="s">
        <v>127</v>
      </c>
      <c r="S142" s="76">
        <v>11</v>
      </c>
      <c r="T142" s="37">
        <v>1</v>
      </c>
      <c r="U142" s="83">
        <v>1</v>
      </c>
      <c r="V142" s="45" t="s">
        <v>125</v>
      </c>
    </row>
    <row r="143" spans="1:22" x14ac:dyDescent="0.2">
      <c r="A143" s="18" t="str">
        <f t="shared" si="4"/>
        <v>Catalogo principalOVS_ES ACADEMICO76A-00938</v>
      </c>
      <c r="B143" s="18" t="str">
        <f t="shared" si="5"/>
        <v>76A-00938OVS_ES ACADEMICO</v>
      </c>
      <c r="C143" s="18"/>
      <c r="D143" s="18" t="s">
        <v>122</v>
      </c>
      <c r="E143" s="46" t="s">
        <v>408</v>
      </c>
      <c r="F143" s="86" t="s">
        <v>124</v>
      </c>
      <c r="G143" s="18" t="s">
        <v>122</v>
      </c>
      <c r="H143" s="45" t="s">
        <v>125</v>
      </c>
      <c r="I143" s="18" t="s">
        <v>75</v>
      </c>
      <c r="J143" s="49" t="s">
        <v>409</v>
      </c>
      <c r="K143" s="48" t="s">
        <v>28</v>
      </c>
      <c r="L143" s="47" t="s">
        <v>90</v>
      </c>
      <c r="M143" s="44" t="s">
        <v>74</v>
      </c>
      <c r="N143" s="78" t="s">
        <v>75</v>
      </c>
      <c r="O143" s="78" t="s">
        <v>75</v>
      </c>
      <c r="P143" s="78" t="s">
        <v>75</v>
      </c>
      <c r="Q143" s="43" t="s">
        <v>408</v>
      </c>
      <c r="R143" s="53" t="s">
        <v>127</v>
      </c>
      <c r="S143" s="76">
        <v>12</v>
      </c>
      <c r="T143" s="37">
        <v>1</v>
      </c>
      <c r="U143" s="83">
        <v>1</v>
      </c>
      <c r="V143" s="45" t="s">
        <v>125</v>
      </c>
    </row>
    <row r="144" spans="1:22" x14ac:dyDescent="0.2">
      <c r="A144" s="18" t="str">
        <f t="shared" si="4"/>
        <v>Catalogo principalOVS_ES ACADEMICO76A-00939</v>
      </c>
      <c r="B144" s="18" t="str">
        <f t="shared" si="5"/>
        <v>76A-00939OVS_ES ACADEMICO</v>
      </c>
      <c r="C144" s="18"/>
      <c r="D144" s="18" t="s">
        <v>122</v>
      </c>
      <c r="E144" s="46" t="s">
        <v>410</v>
      </c>
      <c r="F144" s="86" t="s">
        <v>124</v>
      </c>
      <c r="G144" s="18" t="s">
        <v>122</v>
      </c>
      <c r="H144" s="45" t="s">
        <v>125</v>
      </c>
      <c r="I144" s="18" t="s">
        <v>75</v>
      </c>
      <c r="J144" s="49" t="s">
        <v>411</v>
      </c>
      <c r="K144" s="48" t="s">
        <v>28</v>
      </c>
      <c r="L144" s="47" t="s">
        <v>90</v>
      </c>
      <c r="M144" s="44" t="s">
        <v>74</v>
      </c>
      <c r="N144" s="78" t="s">
        <v>75</v>
      </c>
      <c r="O144" s="78" t="s">
        <v>75</v>
      </c>
      <c r="P144" s="78" t="s">
        <v>75</v>
      </c>
      <c r="Q144" s="43" t="s">
        <v>410</v>
      </c>
      <c r="R144" s="53" t="s">
        <v>127</v>
      </c>
      <c r="S144" s="76">
        <v>11</v>
      </c>
      <c r="T144" s="37">
        <v>1</v>
      </c>
      <c r="U144" s="83">
        <v>1</v>
      </c>
      <c r="V144" s="45" t="s">
        <v>125</v>
      </c>
    </row>
    <row r="145" spans="1:22" x14ac:dyDescent="0.2">
      <c r="A145" s="18" t="str">
        <f t="shared" si="4"/>
        <v>Catalogo principalOVS_ES ACADEMICO76A-00946</v>
      </c>
      <c r="B145" s="18" t="str">
        <f t="shared" si="5"/>
        <v>76A-00946OVS_ES ACADEMICO</v>
      </c>
      <c r="C145" s="18"/>
      <c r="D145" s="18" t="s">
        <v>122</v>
      </c>
      <c r="E145" s="46" t="s">
        <v>412</v>
      </c>
      <c r="F145" s="86" t="s">
        <v>124</v>
      </c>
      <c r="G145" s="18" t="s">
        <v>122</v>
      </c>
      <c r="H145" s="45" t="s">
        <v>125</v>
      </c>
      <c r="I145" s="18" t="s">
        <v>75</v>
      </c>
      <c r="J145" s="49" t="s">
        <v>413</v>
      </c>
      <c r="K145" s="48" t="s">
        <v>28</v>
      </c>
      <c r="L145" s="47" t="s">
        <v>90</v>
      </c>
      <c r="M145" s="44" t="s">
        <v>74</v>
      </c>
      <c r="N145" s="78" t="s">
        <v>75</v>
      </c>
      <c r="O145" s="78" t="s">
        <v>75</v>
      </c>
      <c r="P145" s="78" t="s">
        <v>75</v>
      </c>
      <c r="Q145" s="43" t="s">
        <v>412</v>
      </c>
      <c r="R145" s="53" t="s">
        <v>127</v>
      </c>
      <c r="S145" s="76">
        <v>16</v>
      </c>
      <c r="T145" s="37">
        <v>1</v>
      </c>
      <c r="U145" s="83">
        <v>1</v>
      </c>
      <c r="V145" s="45" t="s">
        <v>125</v>
      </c>
    </row>
    <row r="146" spans="1:22" x14ac:dyDescent="0.2">
      <c r="A146" s="18" t="str">
        <f t="shared" si="4"/>
        <v>Catalogo principalOVS_ES ACADEMICO76A-00947</v>
      </c>
      <c r="B146" s="18" t="str">
        <f t="shared" si="5"/>
        <v>76A-00947OVS_ES ACADEMICO</v>
      </c>
      <c r="C146" s="18"/>
      <c r="D146" s="18" t="s">
        <v>122</v>
      </c>
      <c r="E146" s="46" t="s">
        <v>414</v>
      </c>
      <c r="F146" s="86" t="s">
        <v>124</v>
      </c>
      <c r="G146" s="18" t="s">
        <v>122</v>
      </c>
      <c r="H146" s="45" t="s">
        <v>125</v>
      </c>
      <c r="I146" s="18" t="s">
        <v>75</v>
      </c>
      <c r="J146" s="49" t="s">
        <v>415</v>
      </c>
      <c r="K146" s="48" t="s">
        <v>28</v>
      </c>
      <c r="L146" s="47" t="s">
        <v>90</v>
      </c>
      <c r="M146" s="44" t="s">
        <v>74</v>
      </c>
      <c r="N146" s="78" t="s">
        <v>75</v>
      </c>
      <c r="O146" s="78" t="s">
        <v>75</v>
      </c>
      <c r="P146" s="78" t="s">
        <v>75</v>
      </c>
      <c r="Q146" s="43" t="s">
        <v>414</v>
      </c>
      <c r="R146" s="53" t="s">
        <v>127</v>
      </c>
      <c r="S146" s="76">
        <v>16</v>
      </c>
      <c r="T146" s="37">
        <v>1</v>
      </c>
      <c r="U146" s="83">
        <v>1</v>
      </c>
      <c r="V146" s="45" t="s">
        <v>125</v>
      </c>
    </row>
    <row r="147" spans="1:22" x14ac:dyDescent="0.2">
      <c r="A147" s="18" t="str">
        <f t="shared" si="4"/>
        <v>Catalogo principalOVS_ES ACADEMICO76A-00948</v>
      </c>
      <c r="B147" s="18" t="str">
        <f t="shared" si="5"/>
        <v>76A-00948OVS_ES ACADEMICO</v>
      </c>
      <c r="C147" s="18"/>
      <c r="D147" s="18" t="s">
        <v>122</v>
      </c>
      <c r="E147" s="46" t="s">
        <v>416</v>
      </c>
      <c r="F147" s="86" t="s">
        <v>124</v>
      </c>
      <c r="G147" s="18" t="s">
        <v>122</v>
      </c>
      <c r="H147" s="45" t="s">
        <v>125</v>
      </c>
      <c r="I147" s="18" t="s">
        <v>75</v>
      </c>
      <c r="J147" s="49" t="s">
        <v>417</v>
      </c>
      <c r="K147" s="48" t="s">
        <v>28</v>
      </c>
      <c r="L147" s="47" t="s">
        <v>90</v>
      </c>
      <c r="M147" s="44" t="s">
        <v>74</v>
      </c>
      <c r="N147" s="78" t="s">
        <v>75</v>
      </c>
      <c r="O147" s="78" t="s">
        <v>75</v>
      </c>
      <c r="P147" s="78" t="s">
        <v>75</v>
      </c>
      <c r="Q147" s="43" t="s">
        <v>416</v>
      </c>
      <c r="R147" s="53" t="s">
        <v>127</v>
      </c>
      <c r="S147" s="76">
        <v>13</v>
      </c>
      <c r="T147" s="37">
        <v>1</v>
      </c>
      <c r="U147" s="83">
        <v>1</v>
      </c>
      <c r="V147" s="45" t="s">
        <v>125</v>
      </c>
    </row>
    <row r="148" spans="1:22" x14ac:dyDescent="0.2">
      <c r="A148" s="18" t="str">
        <f t="shared" si="4"/>
        <v>Catalogo principalOVS_ES ACADEMICO76A-00949</v>
      </c>
      <c r="B148" s="18" t="str">
        <f t="shared" si="5"/>
        <v>76A-00949OVS_ES ACADEMICO</v>
      </c>
      <c r="C148" s="18"/>
      <c r="D148" s="18" t="s">
        <v>122</v>
      </c>
      <c r="E148" s="46" t="s">
        <v>418</v>
      </c>
      <c r="F148" s="86" t="s">
        <v>124</v>
      </c>
      <c r="G148" s="18" t="s">
        <v>122</v>
      </c>
      <c r="H148" s="45" t="s">
        <v>125</v>
      </c>
      <c r="I148" s="18" t="s">
        <v>75</v>
      </c>
      <c r="J148" s="49" t="s">
        <v>419</v>
      </c>
      <c r="K148" s="48" t="s">
        <v>28</v>
      </c>
      <c r="L148" s="47" t="s">
        <v>90</v>
      </c>
      <c r="M148" s="44" t="s">
        <v>74</v>
      </c>
      <c r="N148" s="78" t="s">
        <v>75</v>
      </c>
      <c r="O148" s="78" t="s">
        <v>75</v>
      </c>
      <c r="P148" s="78" t="s">
        <v>75</v>
      </c>
      <c r="Q148" s="43" t="s">
        <v>418</v>
      </c>
      <c r="R148" s="53" t="s">
        <v>127</v>
      </c>
      <c r="S148" s="76">
        <v>13</v>
      </c>
      <c r="T148" s="37">
        <v>1</v>
      </c>
      <c r="U148" s="83">
        <v>1</v>
      </c>
      <c r="V148" s="45" t="s">
        <v>125</v>
      </c>
    </row>
    <row r="149" spans="1:22" x14ac:dyDescent="0.2">
      <c r="A149" s="18" t="str">
        <f t="shared" si="4"/>
        <v>Catalogo principalOVS_ES ACADEMICO76A-01004</v>
      </c>
      <c r="B149" s="18" t="str">
        <f t="shared" si="5"/>
        <v>76A-01004OVS_ES ACADEMICO</v>
      </c>
      <c r="C149" s="18"/>
      <c r="D149" s="18" t="s">
        <v>122</v>
      </c>
      <c r="E149" s="46" t="s">
        <v>420</v>
      </c>
      <c r="F149" s="86" t="s">
        <v>124</v>
      </c>
      <c r="G149" s="18" t="s">
        <v>122</v>
      </c>
      <c r="H149" s="45" t="s">
        <v>125</v>
      </c>
      <c r="I149" s="18" t="s">
        <v>75</v>
      </c>
      <c r="J149" s="49" t="s">
        <v>421</v>
      </c>
      <c r="K149" s="48" t="s">
        <v>28</v>
      </c>
      <c r="L149" s="47" t="s">
        <v>90</v>
      </c>
      <c r="M149" s="44" t="s">
        <v>74</v>
      </c>
      <c r="N149" s="78" t="s">
        <v>75</v>
      </c>
      <c r="O149" s="78" t="s">
        <v>75</v>
      </c>
      <c r="P149" s="78" t="s">
        <v>75</v>
      </c>
      <c r="Q149" s="43" t="s">
        <v>420</v>
      </c>
      <c r="R149" s="53" t="s">
        <v>127</v>
      </c>
      <c r="S149" s="76">
        <v>27</v>
      </c>
      <c r="T149" s="37">
        <v>1</v>
      </c>
      <c r="U149" s="83">
        <v>1</v>
      </c>
      <c r="V149" s="45" t="s">
        <v>125</v>
      </c>
    </row>
    <row r="150" spans="1:22" x14ac:dyDescent="0.2">
      <c r="A150" s="18" t="str">
        <f t="shared" si="4"/>
        <v>Catalogo principalOVS_ES ACADEMICO76A-01005</v>
      </c>
      <c r="B150" s="18" t="str">
        <f t="shared" si="5"/>
        <v>76A-01005OVS_ES ACADEMICO</v>
      </c>
      <c r="C150" s="18"/>
      <c r="D150" s="18" t="s">
        <v>122</v>
      </c>
      <c r="E150" s="46" t="s">
        <v>422</v>
      </c>
      <c r="F150" s="86" t="s">
        <v>124</v>
      </c>
      <c r="G150" s="18" t="s">
        <v>122</v>
      </c>
      <c r="H150" s="45" t="s">
        <v>125</v>
      </c>
      <c r="I150" s="18" t="s">
        <v>75</v>
      </c>
      <c r="J150" s="49" t="s">
        <v>423</v>
      </c>
      <c r="K150" s="48" t="s">
        <v>28</v>
      </c>
      <c r="L150" s="47" t="s">
        <v>90</v>
      </c>
      <c r="M150" s="44" t="s">
        <v>74</v>
      </c>
      <c r="N150" s="78" t="s">
        <v>75</v>
      </c>
      <c r="O150" s="78" t="s">
        <v>75</v>
      </c>
      <c r="P150" s="78" t="s">
        <v>75</v>
      </c>
      <c r="Q150" s="43" t="s">
        <v>422</v>
      </c>
      <c r="R150" s="53" t="s">
        <v>127</v>
      </c>
      <c r="S150" s="76">
        <v>26</v>
      </c>
      <c r="T150" s="37">
        <v>1</v>
      </c>
      <c r="U150" s="83">
        <v>1</v>
      </c>
      <c r="V150" s="45" t="s">
        <v>125</v>
      </c>
    </row>
    <row r="151" spans="1:22" x14ac:dyDescent="0.2">
      <c r="A151" s="18" t="str">
        <f t="shared" si="4"/>
        <v>Catalogo principalOVS_ES ACADEMICO76A-01006</v>
      </c>
      <c r="B151" s="18" t="str">
        <f t="shared" si="5"/>
        <v>76A-01006OVS_ES ACADEMICO</v>
      </c>
      <c r="C151" s="18"/>
      <c r="D151" s="18" t="s">
        <v>122</v>
      </c>
      <c r="E151" s="46" t="s">
        <v>424</v>
      </c>
      <c r="F151" s="86" t="s">
        <v>124</v>
      </c>
      <c r="G151" s="18" t="s">
        <v>122</v>
      </c>
      <c r="H151" s="45" t="s">
        <v>125</v>
      </c>
      <c r="I151" s="18" t="s">
        <v>75</v>
      </c>
      <c r="J151" s="49" t="s">
        <v>425</v>
      </c>
      <c r="K151" s="48" t="s">
        <v>28</v>
      </c>
      <c r="L151" s="47" t="s">
        <v>90</v>
      </c>
      <c r="M151" s="44" t="s">
        <v>74</v>
      </c>
      <c r="N151" s="78" t="s">
        <v>75</v>
      </c>
      <c r="O151" s="78" t="s">
        <v>75</v>
      </c>
      <c r="P151" s="78" t="s">
        <v>75</v>
      </c>
      <c r="Q151" s="43" t="s">
        <v>424</v>
      </c>
      <c r="R151" s="53" t="s">
        <v>127</v>
      </c>
      <c r="S151" s="76">
        <v>27</v>
      </c>
      <c r="T151" s="37">
        <v>1</v>
      </c>
      <c r="U151" s="83">
        <v>1</v>
      </c>
      <c r="V151" s="45" t="s">
        <v>125</v>
      </c>
    </row>
    <row r="152" spans="1:22" x14ac:dyDescent="0.2">
      <c r="A152" s="18" t="str">
        <f t="shared" si="4"/>
        <v>Catalogo principalOVS_ES ACADEMICO76A-01007</v>
      </c>
      <c r="B152" s="18" t="str">
        <f t="shared" si="5"/>
        <v>76A-01007OVS_ES ACADEMICO</v>
      </c>
      <c r="C152" s="18"/>
      <c r="D152" s="18" t="s">
        <v>122</v>
      </c>
      <c r="E152" s="46" t="s">
        <v>426</v>
      </c>
      <c r="F152" s="86" t="s">
        <v>124</v>
      </c>
      <c r="G152" s="18" t="s">
        <v>122</v>
      </c>
      <c r="H152" s="45" t="s">
        <v>125</v>
      </c>
      <c r="I152" s="18" t="s">
        <v>75</v>
      </c>
      <c r="J152" s="49" t="s">
        <v>427</v>
      </c>
      <c r="K152" s="48" t="s">
        <v>28</v>
      </c>
      <c r="L152" s="47" t="s">
        <v>90</v>
      </c>
      <c r="M152" s="44" t="s">
        <v>74</v>
      </c>
      <c r="N152" s="78" t="s">
        <v>75</v>
      </c>
      <c r="O152" s="78" t="s">
        <v>75</v>
      </c>
      <c r="P152" s="78" t="s">
        <v>75</v>
      </c>
      <c r="Q152" s="43" t="s">
        <v>426</v>
      </c>
      <c r="R152" s="53" t="s">
        <v>127</v>
      </c>
      <c r="S152" s="76">
        <v>26</v>
      </c>
      <c r="T152" s="37">
        <v>1</v>
      </c>
      <c r="U152" s="83">
        <v>1</v>
      </c>
      <c r="V152" s="45" t="s">
        <v>125</v>
      </c>
    </row>
    <row r="153" spans="1:22" x14ac:dyDescent="0.2">
      <c r="A153" s="18" t="str">
        <f t="shared" si="4"/>
        <v>Catalogo principalOVS_ES ACADEMICO76A-01008</v>
      </c>
      <c r="B153" s="18" t="str">
        <f t="shared" si="5"/>
        <v>76A-01008OVS_ES ACADEMICO</v>
      </c>
      <c r="C153" s="18"/>
      <c r="D153" s="18" t="s">
        <v>122</v>
      </c>
      <c r="E153" s="46" t="s">
        <v>428</v>
      </c>
      <c r="F153" s="86" t="s">
        <v>124</v>
      </c>
      <c r="G153" s="18" t="s">
        <v>122</v>
      </c>
      <c r="H153" s="45" t="s">
        <v>125</v>
      </c>
      <c r="I153" s="18" t="s">
        <v>75</v>
      </c>
      <c r="J153" s="49" t="s">
        <v>429</v>
      </c>
      <c r="K153" s="48" t="s">
        <v>28</v>
      </c>
      <c r="L153" s="47" t="s">
        <v>90</v>
      </c>
      <c r="M153" s="44" t="s">
        <v>74</v>
      </c>
      <c r="N153" s="78" t="s">
        <v>75</v>
      </c>
      <c r="O153" s="78" t="s">
        <v>75</v>
      </c>
      <c r="P153" s="78" t="s">
        <v>75</v>
      </c>
      <c r="Q153" s="43" t="s">
        <v>428</v>
      </c>
      <c r="R153" s="53" t="s">
        <v>127</v>
      </c>
      <c r="S153" s="76">
        <v>12</v>
      </c>
      <c r="T153" s="37">
        <v>1</v>
      </c>
      <c r="U153" s="83">
        <v>1</v>
      </c>
      <c r="V153" s="45" t="s">
        <v>125</v>
      </c>
    </row>
    <row r="154" spans="1:22" x14ac:dyDescent="0.2">
      <c r="A154" s="18" t="str">
        <f t="shared" si="4"/>
        <v>Catalogo principalOVS_ES ACADEMICO76M-01415</v>
      </c>
      <c r="B154" s="18" t="str">
        <f t="shared" si="5"/>
        <v>76M-01415OVS_ES ACADEMICO</v>
      </c>
      <c r="C154" s="18"/>
      <c r="D154" s="18" t="s">
        <v>122</v>
      </c>
      <c r="E154" s="46" t="s">
        <v>430</v>
      </c>
      <c r="F154" s="86" t="s">
        <v>124</v>
      </c>
      <c r="G154" s="18" t="s">
        <v>122</v>
      </c>
      <c r="H154" s="45" t="s">
        <v>125</v>
      </c>
      <c r="I154" s="18" t="s">
        <v>75</v>
      </c>
      <c r="J154" s="49" t="s">
        <v>431</v>
      </c>
      <c r="K154" s="48" t="s">
        <v>28</v>
      </c>
      <c r="L154" s="47" t="s">
        <v>90</v>
      </c>
      <c r="M154" s="44" t="s">
        <v>74</v>
      </c>
      <c r="N154" s="78" t="s">
        <v>75</v>
      </c>
      <c r="O154" s="78" t="s">
        <v>75</v>
      </c>
      <c r="P154" s="78" t="s">
        <v>75</v>
      </c>
      <c r="Q154" s="43" t="s">
        <v>430</v>
      </c>
      <c r="R154" s="53" t="s">
        <v>127</v>
      </c>
      <c r="S154" s="76">
        <v>8</v>
      </c>
      <c r="T154" s="37">
        <v>1</v>
      </c>
      <c r="U154" s="83">
        <v>1</v>
      </c>
      <c r="V154" s="45" t="s">
        <v>125</v>
      </c>
    </row>
    <row r="155" spans="1:22" x14ac:dyDescent="0.2">
      <c r="A155" s="18" t="str">
        <f t="shared" si="4"/>
        <v>Catalogo principalOVS_ES ACADEMICO76M-01416</v>
      </c>
      <c r="B155" s="18" t="str">
        <f t="shared" si="5"/>
        <v>76M-01416OVS_ES ACADEMICO</v>
      </c>
      <c r="C155" s="18"/>
      <c r="D155" s="18" t="s">
        <v>122</v>
      </c>
      <c r="E155" s="46" t="s">
        <v>432</v>
      </c>
      <c r="F155" s="86" t="s">
        <v>124</v>
      </c>
      <c r="G155" s="18" t="s">
        <v>122</v>
      </c>
      <c r="H155" s="45" t="s">
        <v>125</v>
      </c>
      <c r="I155" s="18" t="s">
        <v>75</v>
      </c>
      <c r="J155" s="49" t="s">
        <v>433</v>
      </c>
      <c r="K155" s="48" t="s">
        <v>28</v>
      </c>
      <c r="L155" s="47" t="s">
        <v>90</v>
      </c>
      <c r="M155" s="44" t="s">
        <v>74</v>
      </c>
      <c r="N155" s="78" t="s">
        <v>75</v>
      </c>
      <c r="O155" s="78" t="s">
        <v>75</v>
      </c>
      <c r="P155" s="78" t="s">
        <v>75</v>
      </c>
      <c r="Q155" s="43" t="s">
        <v>432</v>
      </c>
      <c r="R155" s="53" t="s">
        <v>127</v>
      </c>
      <c r="S155" s="76">
        <v>8</v>
      </c>
      <c r="T155" s="37">
        <v>1</v>
      </c>
      <c r="U155" s="83">
        <v>1</v>
      </c>
      <c r="V155" s="45" t="s">
        <v>125</v>
      </c>
    </row>
    <row r="156" spans="1:22" x14ac:dyDescent="0.2">
      <c r="A156" s="18" t="str">
        <f t="shared" si="4"/>
        <v>Catalogo principalOVS_ES ACADEMICO76M-01417</v>
      </c>
      <c r="B156" s="18" t="str">
        <f t="shared" si="5"/>
        <v>76M-01417OVS_ES ACADEMICO</v>
      </c>
      <c r="C156" s="18"/>
      <c r="D156" s="18" t="s">
        <v>122</v>
      </c>
      <c r="E156" s="46" t="s">
        <v>434</v>
      </c>
      <c r="F156" s="86" t="s">
        <v>124</v>
      </c>
      <c r="G156" s="18" t="s">
        <v>122</v>
      </c>
      <c r="H156" s="45" t="s">
        <v>125</v>
      </c>
      <c r="I156" s="18" t="s">
        <v>75</v>
      </c>
      <c r="J156" s="49" t="s">
        <v>435</v>
      </c>
      <c r="K156" s="48" t="s">
        <v>28</v>
      </c>
      <c r="L156" s="47" t="s">
        <v>90</v>
      </c>
      <c r="M156" s="44" t="s">
        <v>74</v>
      </c>
      <c r="N156" s="78" t="s">
        <v>75</v>
      </c>
      <c r="O156" s="78" t="s">
        <v>75</v>
      </c>
      <c r="P156" s="78" t="s">
        <v>75</v>
      </c>
      <c r="Q156" s="43" t="s">
        <v>434</v>
      </c>
      <c r="R156" s="53" t="s">
        <v>127</v>
      </c>
      <c r="S156" s="76">
        <v>8</v>
      </c>
      <c r="T156" s="37">
        <v>1</v>
      </c>
      <c r="U156" s="83">
        <v>1</v>
      </c>
      <c r="V156" s="45" t="s">
        <v>125</v>
      </c>
    </row>
    <row r="157" spans="1:22" x14ac:dyDescent="0.2">
      <c r="A157" s="18" t="str">
        <f t="shared" si="4"/>
        <v>Catalogo principalOVS_ES ACADEMICO76M-01418</v>
      </c>
      <c r="B157" s="18" t="str">
        <f t="shared" si="5"/>
        <v>76M-01418OVS_ES ACADEMICO</v>
      </c>
      <c r="C157" s="18"/>
      <c r="D157" s="18" t="s">
        <v>122</v>
      </c>
      <c r="E157" s="46" t="s">
        <v>436</v>
      </c>
      <c r="F157" s="86" t="s">
        <v>124</v>
      </c>
      <c r="G157" s="18" t="s">
        <v>122</v>
      </c>
      <c r="H157" s="45" t="s">
        <v>125</v>
      </c>
      <c r="I157" s="18" t="s">
        <v>75</v>
      </c>
      <c r="J157" s="49" t="s">
        <v>437</v>
      </c>
      <c r="K157" s="48" t="s">
        <v>28</v>
      </c>
      <c r="L157" s="47" t="s">
        <v>90</v>
      </c>
      <c r="M157" s="44" t="s">
        <v>74</v>
      </c>
      <c r="N157" s="78" t="s">
        <v>75</v>
      </c>
      <c r="O157" s="78" t="s">
        <v>75</v>
      </c>
      <c r="P157" s="78" t="s">
        <v>75</v>
      </c>
      <c r="Q157" s="43" t="s">
        <v>436</v>
      </c>
      <c r="R157" s="53" t="s">
        <v>127</v>
      </c>
      <c r="S157" s="76">
        <v>8</v>
      </c>
      <c r="T157" s="37">
        <v>1</v>
      </c>
      <c r="U157" s="83">
        <v>1</v>
      </c>
      <c r="V157" s="45" t="s">
        <v>125</v>
      </c>
    </row>
    <row r="158" spans="1:22" x14ac:dyDescent="0.2">
      <c r="A158" s="18" t="str">
        <f t="shared" si="4"/>
        <v>Catalogo principalOVS_ES ACADEMICO76M-01419</v>
      </c>
      <c r="B158" s="18" t="str">
        <f t="shared" si="5"/>
        <v>76M-01419OVS_ES ACADEMICO</v>
      </c>
      <c r="C158" s="18"/>
      <c r="D158" s="18" t="s">
        <v>122</v>
      </c>
      <c r="E158" s="46" t="s">
        <v>438</v>
      </c>
      <c r="F158" s="86" t="s">
        <v>124</v>
      </c>
      <c r="G158" s="18" t="s">
        <v>122</v>
      </c>
      <c r="H158" s="45" t="s">
        <v>125</v>
      </c>
      <c r="I158" s="18" t="s">
        <v>75</v>
      </c>
      <c r="J158" s="49" t="s">
        <v>439</v>
      </c>
      <c r="K158" s="48" t="s">
        <v>28</v>
      </c>
      <c r="L158" s="47" t="s">
        <v>90</v>
      </c>
      <c r="M158" s="44" t="s">
        <v>74</v>
      </c>
      <c r="N158" s="78" t="s">
        <v>75</v>
      </c>
      <c r="O158" s="78" t="s">
        <v>75</v>
      </c>
      <c r="P158" s="78" t="s">
        <v>75</v>
      </c>
      <c r="Q158" s="43" t="s">
        <v>438</v>
      </c>
      <c r="R158" s="53" t="s">
        <v>127</v>
      </c>
      <c r="S158" s="76">
        <v>0.94</v>
      </c>
      <c r="T158" s="37">
        <v>1</v>
      </c>
      <c r="U158" s="83">
        <v>1</v>
      </c>
      <c r="V158" s="45" t="s">
        <v>125</v>
      </c>
    </row>
    <row r="159" spans="1:22" x14ac:dyDescent="0.2">
      <c r="A159" s="18" t="str">
        <f t="shared" si="4"/>
        <v>Catalogo principalOVS_ES ACADEMICO76M-01420</v>
      </c>
      <c r="B159" s="18" t="str">
        <f t="shared" si="5"/>
        <v>76M-01420OVS_ES ACADEMICO</v>
      </c>
      <c r="C159" s="18"/>
      <c r="D159" s="18" t="s">
        <v>122</v>
      </c>
      <c r="E159" s="46" t="s">
        <v>440</v>
      </c>
      <c r="F159" s="86" t="s">
        <v>124</v>
      </c>
      <c r="G159" s="18" t="s">
        <v>122</v>
      </c>
      <c r="H159" s="45" t="s">
        <v>125</v>
      </c>
      <c r="I159" s="18" t="s">
        <v>75</v>
      </c>
      <c r="J159" s="49" t="s">
        <v>441</v>
      </c>
      <c r="K159" s="48" t="s">
        <v>28</v>
      </c>
      <c r="L159" s="47" t="s">
        <v>90</v>
      </c>
      <c r="M159" s="44" t="s">
        <v>74</v>
      </c>
      <c r="N159" s="78" t="s">
        <v>75</v>
      </c>
      <c r="O159" s="78" t="s">
        <v>75</v>
      </c>
      <c r="P159" s="78" t="s">
        <v>75</v>
      </c>
      <c r="Q159" s="43" t="s">
        <v>440</v>
      </c>
      <c r="R159" s="53" t="s">
        <v>127</v>
      </c>
      <c r="S159" s="76">
        <v>0.94</v>
      </c>
      <c r="T159" s="37">
        <v>1</v>
      </c>
      <c r="U159" s="83">
        <v>1</v>
      </c>
      <c r="V159" s="45" t="s">
        <v>125</v>
      </c>
    </row>
    <row r="160" spans="1:22" x14ac:dyDescent="0.2">
      <c r="A160" s="18" t="str">
        <f t="shared" si="4"/>
        <v>Catalogo principalOVS_ES ACADEMICO76N-03594</v>
      </c>
      <c r="B160" s="18" t="str">
        <f t="shared" si="5"/>
        <v>76N-03594OVS_ES ACADEMICO</v>
      </c>
      <c r="C160" s="18"/>
      <c r="D160" s="18" t="s">
        <v>122</v>
      </c>
      <c r="E160" s="46" t="s">
        <v>442</v>
      </c>
      <c r="F160" s="86" t="s">
        <v>124</v>
      </c>
      <c r="G160" s="18" t="s">
        <v>122</v>
      </c>
      <c r="H160" s="45" t="s">
        <v>125</v>
      </c>
      <c r="I160" s="18" t="s">
        <v>75</v>
      </c>
      <c r="J160" s="49" t="s">
        <v>443</v>
      </c>
      <c r="K160" s="48" t="s">
        <v>28</v>
      </c>
      <c r="L160" s="47" t="s">
        <v>90</v>
      </c>
      <c r="M160" s="44" t="s">
        <v>74</v>
      </c>
      <c r="N160" s="78" t="s">
        <v>75</v>
      </c>
      <c r="O160" s="78" t="s">
        <v>75</v>
      </c>
      <c r="P160" s="78" t="s">
        <v>75</v>
      </c>
      <c r="Q160" s="43" t="s">
        <v>442</v>
      </c>
      <c r="R160" s="53" t="s">
        <v>127</v>
      </c>
      <c r="S160" s="76">
        <v>10</v>
      </c>
      <c r="T160" s="37">
        <v>1</v>
      </c>
      <c r="U160" s="83">
        <v>1</v>
      </c>
      <c r="V160" s="45" t="s">
        <v>125</v>
      </c>
    </row>
    <row r="161" spans="1:22" x14ac:dyDescent="0.2">
      <c r="A161" s="18" t="str">
        <f t="shared" si="4"/>
        <v>Catalogo principalOVS_ES ACADEMICO76N-03595</v>
      </c>
      <c r="B161" s="18" t="str">
        <f t="shared" si="5"/>
        <v>76N-03595OVS_ES ACADEMICO</v>
      </c>
      <c r="C161" s="18"/>
      <c r="D161" s="18" t="s">
        <v>122</v>
      </c>
      <c r="E161" s="46" t="s">
        <v>444</v>
      </c>
      <c r="F161" s="86" t="s">
        <v>124</v>
      </c>
      <c r="G161" s="18" t="s">
        <v>122</v>
      </c>
      <c r="H161" s="45" t="s">
        <v>125</v>
      </c>
      <c r="I161" s="18" t="s">
        <v>75</v>
      </c>
      <c r="J161" s="49" t="s">
        <v>445</v>
      </c>
      <c r="K161" s="48" t="s">
        <v>28</v>
      </c>
      <c r="L161" s="47" t="s">
        <v>90</v>
      </c>
      <c r="M161" s="44" t="s">
        <v>74</v>
      </c>
      <c r="N161" s="78" t="s">
        <v>75</v>
      </c>
      <c r="O161" s="78" t="s">
        <v>75</v>
      </c>
      <c r="P161" s="78" t="s">
        <v>75</v>
      </c>
      <c r="Q161" s="43" t="s">
        <v>444</v>
      </c>
      <c r="R161" s="53" t="s">
        <v>127</v>
      </c>
      <c r="S161" s="76">
        <v>10</v>
      </c>
      <c r="T161" s="37">
        <v>1</v>
      </c>
      <c r="U161" s="83">
        <v>1</v>
      </c>
      <c r="V161" s="45" t="s">
        <v>125</v>
      </c>
    </row>
    <row r="162" spans="1:22" x14ac:dyDescent="0.2">
      <c r="A162" s="18" t="str">
        <f t="shared" si="4"/>
        <v>Catalogo principalOVS_ES ACADEMICO76N-03596</v>
      </c>
      <c r="B162" s="18" t="str">
        <f t="shared" si="5"/>
        <v>76N-03596OVS_ES ACADEMICO</v>
      </c>
      <c r="C162" s="18"/>
      <c r="D162" s="18" t="s">
        <v>122</v>
      </c>
      <c r="E162" s="46" t="s">
        <v>446</v>
      </c>
      <c r="F162" s="86" t="s">
        <v>124</v>
      </c>
      <c r="G162" s="18" t="s">
        <v>122</v>
      </c>
      <c r="H162" s="45" t="s">
        <v>125</v>
      </c>
      <c r="I162" s="18" t="s">
        <v>75</v>
      </c>
      <c r="J162" s="49" t="s">
        <v>447</v>
      </c>
      <c r="K162" s="48" t="s">
        <v>28</v>
      </c>
      <c r="L162" s="47" t="s">
        <v>90</v>
      </c>
      <c r="M162" s="44" t="s">
        <v>74</v>
      </c>
      <c r="N162" s="78" t="s">
        <v>75</v>
      </c>
      <c r="O162" s="78" t="s">
        <v>75</v>
      </c>
      <c r="P162" s="78" t="s">
        <v>75</v>
      </c>
      <c r="Q162" s="43" t="s">
        <v>446</v>
      </c>
      <c r="R162" s="53" t="s">
        <v>127</v>
      </c>
      <c r="S162" s="76">
        <v>10</v>
      </c>
      <c r="T162" s="37">
        <v>1</v>
      </c>
      <c r="U162" s="83">
        <v>1</v>
      </c>
      <c r="V162" s="45" t="s">
        <v>125</v>
      </c>
    </row>
    <row r="163" spans="1:22" x14ac:dyDescent="0.2">
      <c r="A163" s="18" t="str">
        <f t="shared" si="4"/>
        <v>Catalogo principalOVS_ES ACADEMICO76N-03597</v>
      </c>
      <c r="B163" s="18" t="str">
        <f t="shared" si="5"/>
        <v>76N-03597OVS_ES ACADEMICO</v>
      </c>
      <c r="C163" s="18"/>
      <c r="D163" s="18" t="s">
        <v>122</v>
      </c>
      <c r="E163" s="46" t="s">
        <v>448</v>
      </c>
      <c r="F163" s="86" t="s">
        <v>124</v>
      </c>
      <c r="G163" s="18" t="s">
        <v>122</v>
      </c>
      <c r="H163" s="45" t="s">
        <v>125</v>
      </c>
      <c r="I163" s="18" t="s">
        <v>75</v>
      </c>
      <c r="J163" s="49" t="s">
        <v>449</v>
      </c>
      <c r="K163" s="48" t="s">
        <v>28</v>
      </c>
      <c r="L163" s="47" t="s">
        <v>90</v>
      </c>
      <c r="M163" s="44" t="s">
        <v>74</v>
      </c>
      <c r="N163" s="78" t="s">
        <v>75</v>
      </c>
      <c r="O163" s="78" t="s">
        <v>75</v>
      </c>
      <c r="P163" s="78" t="s">
        <v>75</v>
      </c>
      <c r="Q163" s="43" t="s">
        <v>448</v>
      </c>
      <c r="R163" s="53" t="s">
        <v>127</v>
      </c>
      <c r="S163" s="76">
        <v>10</v>
      </c>
      <c r="T163" s="37">
        <v>1</v>
      </c>
      <c r="U163" s="83">
        <v>1</v>
      </c>
      <c r="V163" s="45" t="s">
        <v>125</v>
      </c>
    </row>
    <row r="164" spans="1:22" x14ac:dyDescent="0.2">
      <c r="A164" s="18" t="str">
        <f t="shared" si="4"/>
        <v>Catalogo principalOVS_ES ACADEMICO76N-03598</v>
      </c>
      <c r="B164" s="18" t="str">
        <f t="shared" si="5"/>
        <v>76N-03598OVS_ES ACADEMICO</v>
      </c>
      <c r="C164" s="18"/>
      <c r="D164" s="18" t="s">
        <v>122</v>
      </c>
      <c r="E164" s="46" t="s">
        <v>450</v>
      </c>
      <c r="F164" s="86" t="s">
        <v>124</v>
      </c>
      <c r="G164" s="18" t="s">
        <v>122</v>
      </c>
      <c r="H164" s="45" t="s">
        <v>125</v>
      </c>
      <c r="I164" s="18" t="s">
        <v>75</v>
      </c>
      <c r="J164" s="49" t="s">
        <v>451</v>
      </c>
      <c r="K164" s="48" t="s">
        <v>28</v>
      </c>
      <c r="L164" s="47" t="s">
        <v>90</v>
      </c>
      <c r="M164" s="44" t="s">
        <v>74</v>
      </c>
      <c r="N164" s="78" t="s">
        <v>75</v>
      </c>
      <c r="O164" s="78" t="s">
        <v>75</v>
      </c>
      <c r="P164" s="78" t="s">
        <v>75</v>
      </c>
      <c r="Q164" s="43" t="s">
        <v>450</v>
      </c>
      <c r="R164" s="53" t="s">
        <v>127</v>
      </c>
      <c r="S164" s="76">
        <v>7</v>
      </c>
      <c r="T164" s="37">
        <v>1</v>
      </c>
      <c r="U164" s="83">
        <v>1</v>
      </c>
      <c r="V164" s="45" t="s">
        <v>125</v>
      </c>
    </row>
    <row r="165" spans="1:22" x14ac:dyDescent="0.2">
      <c r="A165" s="18" t="str">
        <f t="shared" si="4"/>
        <v>Catalogo principalOVS_ES ACADEMICO76N-03599</v>
      </c>
      <c r="B165" s="18" t="str">
        <f t="shared" si="5"/>
        <v>76N-03599OVS_ES ACADEMICO</v>
      </c>
      <c r="C165" s="18"/>
      <c r="D165" s="18" t="s">
        <v>122</v>
      </c>
      <c r="E165" s="46" t="s">
        <v>452</v>
      </c>
      <c r="F165" s="86" t="s">
        <v>124</v>
      </c>
      <c r="G165" s="18" t="s">
        <v>122</v>
      </c>
      <c r="H165" s="45" t="s">
        <v>125</v>
      </c>
      <c r="I165" s="18" t="s">
        <v>75</v>
      </c>
      <c r="J165" s="49" t="s">
        <v>453</v>
      </c>
      <c r="K165" s="48" t="s">
        <v>28</v>
      </c>
      <c r="L165" s="47" t="s">
        <v>90</v>
      </c>
      <c r="M165" s="44" t="s">
        <v>74</v>
      </c>
      <c r="N165" s="78" t="s">
        <v>75</v>
      </c>
      <c r="O165" s="78" t="s">
        <v>75</v>
      </c>
      <c r="P165" s="78" t="s">
        <v>75</v>
      </c>
      <c r="Q165" s="43" t="s">
        <v>452</v>
      </c>
      <c r="R165" s="53" t="s">
        <v>127</v>
      </c>
      <c r="S165" s="76">
        <v>7</v>
      </c>
      <c r="T165" s="37">
        <v>1</v>
      </c>
      <c r="U165" s="83">
        <v>1</v>
      </c>
      <c r="V165" s="45" t="s">
        <v>125</v>
      </c>
    </row>
    <row r="166" spans="1:22" x14ac:dyDescent="0.2">
      <c r="A166" s="18" t="str">
        <f t="shared" si="4"/>
        <v>Catalogo principalOVS_ES ACADEMICO76P-01359</v>
      </c>
      <c r="B166" s="18" t="str">
        <f t="shared" si="5"/>
        <v>76P-01359OVS_ES ACADEMICO</v>
      </c>
      <c r="C166" s="18"/>
      <c r="D166" s="18" t="s">
        <v>122</v>
      </c>
      <c r="E166" s="46" t="s">
        <v>454</v>
      </c>
      <c r="F166" s="86" t="s">
        <v>124</v>
      </c>
      <c r="G166" s="18" t="s">
        <v>122</v>
      </c>
      <c r="H166" s="45" t="s">
        <v>125</v>
      </c>
      <c r="I166" s="18" t="s">
        <v>75</v>
      </c>
      <c r="J166" s="49" t="s">
        <v>455</v>
      </c>
      <c r="K166" s="48" t="s">
        <v>28</v>
      </c>
      <c r="L166" s="47" t="s">
        <v>90</v>
      </c>
      <c r="M166" s="44" t="s">
        <v>74</v>
      </c>
      <c r="N166" s="78" t="s">
        <v>75</v>
      </c>
      <c r="O166" s="78" t="s">
        <v>75</v>
      </c>
      <c r="P166" s="78" t="s">
        <v>75</v>
      </c>
      <c r="Q166" s="43" t="s">
        <v>454</v>
      </c>
      <c r="R166" s="53" t="s">
        <v>127</v>
      </c>
      <c r="S166" s="76">
        <v>629</v>
      </c>
      <c r="T166" s="37">
        <v>1</v>
      </c>
      <c r="U166" s="83">
        <v>1</v>
      </c>
      <c r="V166" s="45" t="s">
        <v>125</v>
      </c>
    </row>
    <row r="167" spans="1:22" x14ac:dyDescent="0.2">
      <c r="A167" s="18" t="str">
        <f t="shared" si="4"/>
        <v>Catalogo principalOVS_ES ACADEMICO76P-01360</v>
      </c>
      <c r="B167" s="18" t="str">
        <f t="shared" si="5"/>
        <v>76P-01360OVS_ES ACADEMICO</v>
      </c>
      <c r="C167" s="18"/>
      <c r="D167" s="18" t="s">
        <v>122</v>
      </c>
      <c r="E167" s="46" t="s">
        <v>456</v>
      </c>
      <c r="F167" s="86" t="s">
        <v>124</v>
      </c>
      <c r="G167" s="18" t="s">
        <v>122</v>
      </c>
      <c r="H167" s="45" t="s">
        <v>125</v>
      </c>
      <c r="I167" s="18" t="s">
        <v>75</v>
      </c>
      <c r="J167" s="49" t="s">
        <v>457</v>
      </c>
      <c r="K167" s="48" t="s">
        <v>28</v>
      </c>
      <c r="L167" s="47" t="s">
        <v>90</v>
      </c>
      <c r="M167" s="44" t="s">
        <v>74</v>
      </c>
      <c r="N167" s="78" t="s">
        <v>75</v>
      </c>
      <c r="O167" s="78" t="s">
        <v>75</v>
      </c>
      <c r="P167" s="78" t="s">
        <v>75</v>
      </c>
      <c r="Q167" s="43" t="s">
        <v>456</v>
      </c>
      <c r="R167" s="53" t="s">
        <v>127</v>
      </c>
      <c r="S167" s="76">
        <v>629</v>
      </c>
      <c r="T167" s="37">
        <v>1</v>
      </c>
      <c r="U167" s="83">
        <v>1</v>
      </c>
      <c r="V167" s="45" t="s">
        <v>125</v>
      </c>
    </row>
    <row r="168" spans="1:22" x14ac:dyDescent="0.2">
      <c r="A168" s="18" t="str">
        <f t="shared" si="4"/>
        <v>Catalogo principalOVS_ES ACADEMICO77D-00161</v>
      </c>
      <c r="B168" s="18" t="str">
        <f t="shared" si="5"/>
        <v>77D-00161OVS_ES ACADEMICO</v>
      </c>
      <c r="C168" s="18"/>
      <c r="D168" s="18" t="s">
        <v>122</v>
      </c>
      <c r="E168" s="46" t="s">
        <v>458</v>
      </c>
      <c r="F168" s="86" t="s">
        <v>124</v>
      </c>
      <c r="G168" s="18" t="s">
        <v>122</v>
      </c>
      <c r="H168" s="45" t="s">
        <v>125</v>
      </c>
      <c r="I168" s="18" t="s">
        <v>75</v>
      </c>
      <c r="J168" s="49" t="s">
        <v>459</v>
      </c>
      <c r="K168" s="48" t="s">
        <v>28</v>
      </c>
      <c r="L168" s="47" t="s">
        <v>90</v>
      </c>
      <c r="M168" s="44" t="s">
        <v>74</v>
      </c>
      <c r="N168" s="78" t="s">
        <v>75</v>
      </c>
      <c r="O168" s="78" t="s">
        <v>75</v>
      </c>
      <c r="P168" s="78" t="s">
        <v>75</v>
      </c>
      <c r="Q168" s="43" t="s">
        <v>458</v>
      </c>
      <c r="R168" s="53" t="s">
        <v>127</v>
      </c>
      <c r="S168" s="76">
        <v>69</v>
      </c>
      <c r="T168" s="37">
        <v>1</v>
      </c>
      <c r="U168" s="83">
        <v>1</v>
      </c>
      <c r="V168" s="45" t="s">
        <v>125</v>
      </c>
    </row>
    <row r="169" spans="1:22" x14ac:dyDescent="0.2">
      <c r="A169" s="18" t="str">
        <f t="shared" si="4"/>
        <v>Catalogo principalOVS_ES ACADEMICO77D-00162</v>
      </c>
      <c r="B169" s="18" t="str">
        <f t="shared" si="5"/>
        <v>77D-00162OVS_ES ACADEMICO</v>
      </c>
      <c r="C169" s="18"/>
      <c r="D169" s="18" t="s">
        <v>122</v>
      </c>
      <c r="E169" s="46" t="s">
        <v>460</v>
      </c>
      <c r="F169" s="86" t="s">
        <v>124</v>
      </c>
      <c r="G169" s="18" t="s">
        <v>122</v>
      </c>
      <c r="H169" s="45" t="s">
        <v>125</v>
      </c>
      <c r="I169" s="18" t="s">
        <v>75</v>
      </c>
      <c r="J169" s="49" t="s">
        <v>461</v>
      </c>
      <c r="K169" s="48" t="s">
        <v>28</v>
      </c>
      <c r="L169" s="47" t="s">
        <v>90</v>
      </c>
      <c r="M169" s="44" t="s">
        <v>74</v>
      </c>
      <c r="N169" s="78" t="s">
        <v>75</v>
      </c>
      <c r="O169" s="78" t="s">
        <v>75</v>
      </c>
      <c r="P169" s="78" t="s">
        <v>75</v>
      </c>
      <c r="Q169" s="43" t="s">
        <v>460</v>
      </c>
      <c r="R169" s="53" t="s">
        <v>127</v>
      </c>
      <c r="S169" s="76">
        <v>69</v>
      </c>
      <c r="T169" s="37">
        <v>1</v>
      </c>
      <c r="U169" s="83">
        <v>1</v>
      </c>
      <c r="V169" s="45" t="s">
        <v>125</v>
      </c>
    </row>
    <row r="170" spans="1:22" x14ac:dyDescent="0.2">
      <c r="A170" s="18" t="str">
        <f t="shared" si="4"/>
        <v>Catalogo principalOVS_ES ACADEMICO7AH-00437</v>
      </c>
      <c r="B170" s="18" t="str">
        <f t="shared" si="5"/>
        <v>7AH-00437OVS_ES ACADEMICO</v>
      </c>
      <c r="C170" s="18"/>
      <c r="D170" s="18" t="s">
        <v>122</v>
      </c>
      <c r="E170" s="46" t="s">
        <v>462</v>
      </c>
      <c r="F170" s="86" t="s">
        <v>124</v>
      </c>
      <c r="G170" s="18" t="s">
        <v>122</v>
      </c>
      <c r="H170" s="45" t="s">
        <v>125</v>
      </c>
      <c r="I170" s="18" t="s">
        <v>75</v>
      </c>
      <c r="J170" s="49" t="s">
        <v>463</v>
      </c>
      <c r="K170" s="48" t="s">
        <v>28</v>
      </c>
      <c r="L170" s="47" t="s">
        <v>90</v>
      </c>
      <c r="M170" s="44" t="s">
        <v>74</v>
      </c>
      <c r="N170" s="78" t="s">
        <v>75</v>
      </c>
      <c r="O170" s="78" t="s">
        <v>75</v>
      </c>
      <c r="P170" s="78" t="s">
        <v>75</v>
      </c>
      <c r="Q170" s="43" t="s">
        <v>462</v>
      </c>
      <c r="R170" s="53" t="s">
        <v>127</v>
      </c>
      <c r="S170" s="76">
        <v>13</v>
      </c>
      <c r="T170" s="37">
        <v>1</v>
      </c>
      <c r="U170" s="83">
        <v>1</v>
      </c>
      <c r="V170" s="45" t="s">
        <v>125</v>
      </c>
    </row>
    <row r="171" spans="1:22" x14ac:dyDescent="0.2">
      <c r="A171" s="18" t="str">
        <f t="shared" si="4"/>
        <v>Catalogo principalOVS_ES ACADEMICO7AH-00438</v>
      </c>
      <c r="B171" s="18" t="str">
        <f t="shared" si="5"/>
        <v>7AH-00438OVS_ES ACADEMICO</v>
      </c>
      <c r="C171" s="18"/>
      <c r="D171" s="18" t="s">
        <v>122</v>
      </c>
      <c r="E171" s="46" t="s">
        <v>464</v>
      </c>
      <c r="F171" s="86" t="s">
        <v>124</v>
      </c>
      <c r="G171" s="18" t="s">
        <v>122</v>
      </c>
      <c r="H171" s="45" t="s">
        <v>125</v>
      </c>
      <c r="I171" s="18" t="s">
        <v>75</v>
      </c>
      <c r="J171" s="49" t="s">
        <v>465</v>
      </c>
      <c r="K171" s="48" t="s">
        <v>28</v>
      </c>
      <c r="L171" s="47" t="s">
        <v>90</v>
      </c>
      <c r="M171" s="44" t="s">
        <v>74</v>
      </c>
      <c r="N171" s="78" t="s">
        <v>75</v>
      </c>
      <c r="O171" s="78" t="s">
        <v>75</v>
      </c>
      <c r="P171" s="78" t="s">
        <v>75</v>
      </c>
      <c r="Q171" s="43" t="s">
        <v>464</v>
      </c>
      <c r="R171" s="53" t="s">
        <v>127</v>
      </c>
      <c r="S171" s="76">
        <v>13</v>
      </c>
      <c r="T171" s="37">
        <v>1</v>
      </c>
      <c r="U171" s="83">
        <v>1</v>
      </c>
      <c r="V171" s="45" t="s">
        <v>125</v>
      </c>
    </row>
    <row r="172" spans="1:22" x14ac:dyDescent="0.2">
      <c r="A172" s="18" t="str">
        <f t="shared" si="4"/>
        <v>Catalogo principalOVS_ES ACADEMICO7AH-00439</v>
      </c>
      <c r="B172" s="18" t="str">
        <f t="shared" si="5"/>
        <v>7AH-00439OVS_ES ACADEMICO</v>
      </c>
      <c r="C172" s="18"/>
      <c r="D172" s="18" t="s">
        <v>122</v>
      </c>
      <c r="E172" s="46" t="s">
        <v>466</v>
      </c>
      <c r="F172" s="86" t="s">
        <v>124</v>
      </c>
      <c r="G172" s="18" t="s">
        <v>122</v>
      </c>
      <c r="H172" s="45" t="s">
        <v>125</v>
      </c>
      <c r="I172" s="18" t="s">
        <v>75</v>
      </c>
      <c r="J172" s="49" t="s">
        <v>467</v>
      </c>
      <c r="K172" s="48" t="s">
        <v>28</v>
      </c>
      <c r="L172" s="47" t="s">
        <v>90</v>
      </c>
      <c r="M172" s="44" t="s">
        <v>74</v>
      </c>
      <c r="N172" s="78" t="s">
        <v>75</v>
      </c>
      <c r="O172" s="78" t="s">
        <v>75</v>
      </c>
      <c r="P172" s="78" t="s">
        <v>75</v>
      </c>
      <c r="Q172" s="43" t="s">
        <v>466</v>
      </c>
      <c r="R172" s="53" t="s">
        <v>127</v>
      </c>
      <c r="S172" s="76">
        <v>13</v>
      </c>
      <c r="T172" s="37">
        <v>1</v>
      </c>
      <c r="U172" s="83">
        <v>1</v>
      </c>
      <c r="V172" s="45" t="s">
        <v>125</v>
      </c>
    </row>
    <row r="173" spans="1:22" x14ac:dyDescent="0.2">
      <c r="A173" s="18" t="str">
        <f t="shared" si="4"/>
        <v>Catalogo principalOVS_ES ACADEMICO7AH-00440</v>
      </c>
      <c r="B173" s="18" t="str">
        <f t="shared" si="5"/>
        <v>7AH-00440OVS_ES ACADEMICO</v>
      </c>
      <c r="C173" s="18"/>
      <c r="D173" s="18" t="s">
        <v>122</v>
      </c>
      <c r="E173" s="46" t="s">
        <v>468</v>
      </c>
      <c r="F173" s="86" t="s">
        <v>124</v>
      </c>
      <c r="G173" s="18" t="s">
        <v>122</v>
      </c>
      <c r="H173" s="45" t="s">
        <v>125</v>
      </c>
      <c r="I173" s="18" t="s">
        <v>75</v>
      </c>
      <c r="J173" s="49" t="s">
        <v>469</v>
      </c>
      <c r="K173" s="48" t="s">
        <v>28</v>
      </c>
      <c r="L173" s="47" t="s">
        <v>90</v>
      </c>
      <c r="M173" s="44" t="s">
        <v>74</v>
      </c>
      <c r="N173" s="78" t="s">
        <v>75</v>
      </c>
      <c r="O173" s="78" t="s">
        <v>75</v>
      </c>
      <c r="P173" s="78" t="s">
        <v>75</v>
      </c>
      <c r="Q173" s="43" t="s">
        <v>468</v>
      </c>
      <c r="R173" s="53" t="s">
        <v>127</v>
      </c>
      <c r="S173" s="76">
        <v>13</v>
      </c>
      <c r="T173" s="37">
        <v>1</v>
      </c>
      <c r="U173" s="83">
        <v>1</v>
      </c>
      <c r="V173" s="45" t="s">
        <v>125</v>
      </c>
    </row>
    <row r="174" spans="1:22" x14ac:dyDescent="0.2">
      <c r="A174" s="18" t="str">
        <f t="shared" si="4"/>
        <v>Catalogo principalOVS_ES ACADEMICO7AH-00441</v>
      </c>
      <c r="B174" s="18" t="str">
        <f t="shared" si="5"/>
        <v>7AH-00441OVS_ES ACADEMICO</v>
      </c>
      <c r="C174" s="18"/>
      <c r="D174" s="18" t="s">
        <v>122</v>
      </c>
      <c r="E174" s="46" t="s">
        <v>470</v>
      </c>
      <c r="F174" s="86" t="s">
        <v>124</v>
      </c>
      <c r="G174" s="18" t="s">
        <v>122</v>
      </c>
      <c r="H174" s="45" t="s">
        <v>125</v>
      </c>
      <c r="I174" s="18" t="s">
        <v>75</v>
      </c>
      <c r="J174" s="49" t="s">
        <v>471</v>
      </c>
      <c r="K174" s="48" t="s">
        <v>28</v>
      </c>
      <c r="L174" s="47" t="s">
        <v>90</v>
      </c>
      <c r="M174" s="44" t="s">
        <v>74</v>
      </c>
      <c r="N174" s="78" t="s">
        <v>75</v>
      </c>
      <c r="O174" s="78" t="s">
        <v>75</v>
      </c>
      <c r="P174" s="78" t="s">
        <v>75</v>
      </c>
      <c r="Q174" s="43" t="s">
        <v>470</v>
      </c>
      <c r="R174" s="53" t="s">
        <v>127</v>
      </c>
      <c r="S174" s="76">
        <v>9</v>
      </c>
      <c r="T174" s="37">
        <v>1</v>
      </c>
      <c r="U174" s="83">
        <v>1</v>
      </c>
      <c r="V174" s="45" t="s">
        <v>125</v>
      </c>
    </row>
    <row r="175" spans="1:22" x14ac:dyDescent="0.2">
      <c r="A175" s="18" t="str">
        <f t="shared" si="4"/>
        <v>Catalogo principalOVS_ES ACADEMICO7AH-00442</v>
      </c>
      <c r="B175" s="18" t="str">
        <f t="shared" si="5"/>
        <v>7AH-00442OVS_ES ACADEMICO</v>
      </c>
      <c r="C175" s="18"/>
      <c r="D175" s="18" t="s">
        <v>122</v>
      </c>
      <c r="E175" s="46" t="s">
        <v>472</v>
      </c>
      <c r="F175" s="86" t="s">
        <v>124</v>
      </c>
      <c r="G175" s="18" t="s">
        <v>122</v>
      </c>
      <c r="H175" s="45" t="s">
        <v>125</v>
      </c>
      <c r="I175" s="18" t="s">
        <v>75</v>
      </c>
      <c r="J175" s="49" t="s">
        <v>473</v>
      </c>
      <c r="K175" s="48" t="s">
        <v>28</v>
      </c>
      <c r="L175" s="47" t="s">
        <v>90</v>
      </c>
      <c r="M175" s="44" t="s">
        <v>74</v>
      </c>
      <c r="N175" s="78" t="s">
        <v>75</v>
      </c>
      <c r="O175" s="78" t="s">
        <v>75</v>
      </c>
      <c r="P175" s="78" t="s">
        <v>75</v>
      </c>
      <c r="Q175" s="43" t="s">
        <v>472</v>
      </c>
      <c r="R175" s="53" t="s">
        <v>127</v>
      </c>
      <c r="S175" s="76">
        <v>9</v>
      </c>
      <c r="T175" s="37">
        <v>1</v>
      </c>
      <c r="U175" s="83">
        <v>1</v>
      </c>
      <c r="V175" s="45" t="s">
        <v>125</v>
      </c>
    </row>
    <row r="176" spans="1:22" x14ac:dyDescent="0.2">
      <c r="A176" s="18" t="str">
        <f t="shared" si="4"/>
        <v>Catalogo principalOVS_ES ACADEMICO7JD-00001</v>
      </c>
      <c r="B176" s="18" t="str">
        <f t="shared" si="5"/>
        <v>7JD-00001OVS_ES ACADEMICO</v>
      </c>
      <c r="C176" s="18"/>
      <c r="D176" s="18" t="s">
        <v>122</v>
      </c>
      <c r="E176" s="46" t="s">
        <v>474</v>
      </c>
      <c r="F176" s="86" t="s">
        <v>124</v>
      </c>
      <c r="G176" s="18" t="s">
        <v>122</v>
      </c>
      <c r="H176" s="45" t="s">
        <v>125</v>
      </c>
      <c r="I176" s="18" t="s">
        <v>75</v>
      </c>
      <c r="J176" s="49" t="s">
        <v>475</v>
      </c>
      <c r="K176" s="48" t="s">
        <v>28</v>
      </c>
      <c r="L176" s="47" t="s">
        <v>90</v>
      </c>
      <c r="M176" s="44" t="s">
        <v>74</v>
      </c>
      <c r="N176" s="78" t="s">
        <v>75</v>
      </c>
      <c r="O176" s="78" t="s">
        <v>75</v>
      </c>
      <c r="P176" s="78" t="s">
        <v>75</v>
      </c>
      <c r="Q176" s="43" t="s">
        <v>474</v>
      </c>
      <c r="R176" s="53" t="s">
        <v>76</v>
      </c>
      <c r="S176" s="76">
        <v>0</v>
      </c>
      <c r="T176" s="37">
        <v>1</v>
      </c>
      <c r="U176" s="83">
        <v>1</v>
      </c>
      <c r="V176" s="45" t="s">
        <v>125</v>
      </c>
    </row>
    <row r="177" spans="1:22" x14ac:dyDescent="0.2">
      <c r="A177" s="18" t="str">
        <f t="shared" si="4"/>
        <v>Catalogo principalOVS_ES ACADEMICO7JD-00002</v>
      </c>
      <c r="B177" s="18" t="str">
        <f t="shared" si="5"/>
        <v>7JD-00002OVS_ES ACADEMICO</v>
      </c>
      <c r="C177" s="18"/>
      <c r="D177" s="18" t="s">
        <v>122</v>
      </c>
      <c r="E177" s="46" t="s">
        <v>476</v>
      </c>
      <c r="F177" s="86" t="s">
        <v>124</v>
      </c>
      <c r="G177" s="18" t="s">
        <v>122</v>
      </c>
      <c r="H177" s="45" t="s">
        <v>125</v>
      </c>
      <c r="I177" s="18" t="s">
        <v>75</v>
      </c>
      <c r="J177" s="49" t="s">
        <v>477</v>
      </c>
      <c r="K177" s="48" t="s">
        <v>28</v>
      </c>
      <c r="L177" s="47" t="s">
        <v>90</v>
      </c>
      <c r="M177" s="44" t="s">
        <v>74</v>
      </c>
      <c r="N177" s="78" t="s">
        <v>75</v>
      </c>
      <c r="O177" s="78" t="s">
        <v>75</v>
      </c>
      <c r="P177" s="78" t="s">
        <v>75</v>
      </c>
      <c r="Q177" s="43" t="s">
        <v>476</v>
      </c>
      <c r="R177" s="53" t="s">
        <v>76</v>
      </c>
      <c r="S177" s="76">
        <v>0</v>
      </c>
      <c r="T177" s="37">
        <v>1</v>
      </c>
      <c r="U177" s="83">
        <v>1</v>
      </c>
      <c r="V177" s="45" t="s">
        <v>125</v>
      </c>
    </row>
    <row r="178" spans="1:22" x14ac:dyDescent="0.2">
      <c r="A178" s="18" t="str">
        <f t="shared" si="4"/>
        <v>Catalogo principalOVS_ES ACADEMICO7JQ-00038</v>
      </c>
      <c r="B178" s="18" t="str">
        <f t="shared" si="5"/>
        <v>7JQ-00038OVS_ES ACADEMICO</v>
      </c>
      <c r="C178" s="18"/>
      <c r="D178" s="18" t="s">
        <v>122</v>
      </c>
      <c r="E178" s="46" t="s">
        <v>478</v>
      </c>
      <c r="F178" s="86" t="s">
        <v>124</v>
      </c>
      <c r="G178" s="18" t="s">
        <v>122</v>
      </c>
      <c r="H178" s="45" t="s">
        <v>125</v>
      </c>
      <c r="I178" s="18" t="s">
        <v>75</v>
      </c>
      <c r="J178" s="49" t="s">
        <v>479</v>
      </c>
      <c r="K178" s="48" t="s">
        <v>28</v>
      </c>
      <c r="L178" s="47" t="s">
        <v>90</v>
      </c>
      <c r="M178" s="44" t="s">
        <v>74</v>
      </c>
      <c r="N178" s="78" t="s">
        <v>75</v>
      </c>
      <c r="O178" s="78" t="s">
        <v>75</v>
      </c>
      <c r="P178" s="78" t="s">
        <v>75</v>
      </c>
      <c r="Q178" s="43" t="s">
        <v>478</v>
      </c>
      <c r="R178" s="53" t="s">
        <v>127</v>
      </c>
      <c r="S178" s="76">
        <v>1446</v>
      </c>
      <c r="T178" s="37">
        <v>1</v>
      </c>
      <c r="U178" s="83">
        <v>1</v>
      </c>
      <c r="V178" s="45" t="s">
        <v>125</v>
      </c>
    </row>
    <row r="179" spans="1:22" x14ac:dyDescent="0.2">
      <c r="A179" s="18" t="str">
        <f t="shared" si="4"/>
        <v>Catalogo principalOVS_ES ACADEMICO7JQ-00039</v>
      </c>
      <c r="B179" s="18" t="str">
        <f t="shared" si="5"/>
        <v>7JQ-00039OVS_ES ACADEMICO</v>
      </c>
      <c r="C179" s="18"/>
      <c r="D179" s="18" t="s">
        <v>122</v>
      </c>
      <c r="E179" s="46" t="s">
        <v>480</v>
      </c>
      <c r="F179" s="86" t="s">
        <v>124</v>
      </c>
      <c r="G179" s="18" t="s">
        <v>122</v>
      </c>
      <c r="H179" s="45" t="s">
        <v>125</v>
      </c>
      <c r="I179" s="18" t="s">
        <v>75</v>
      </c>
      <c r="J179" s="49" t="s">
        <v>481</v>
      </c>
      <c r="K179" s="48" t="s">
        <v>28</v>
      </c>
      <c r="L179" s="47" t="s">
        <v>90</v>
      </c>
      <c r="M179" s="44" t="s">
        <v>74</v>
      </c>
      <c r="N179" s="78" t="s">
        <v>75</v>
      </c>
      <c r="O179" s="78" t="s">
        <v>75</v>
      </c>
      <c r="P179" s="78" t="s">
        <v>75</v>
      </c>
      <c r="Q179" s="43" t="s">
        <v>480</v>
      </c>
      <c r="R179" s="53" t="s">
        <v>127</v>
      </c>
      <c r="S179" s="76">
        <v>1446</v>
      </c>
      <c r="T179" s="37">
        <v>1</v>
      </c>
      <c r="U179" s="83">
        <v>1</v>
      </c>
      <c r="V179" s="45" t="s">
        <v>125</v>
      </c>
    </row>
    <row r="180" spans="1:22" x14ac:dyDescent="0.2">
      <c r="A180" s="18" t="str">
        <f t="shared" si="4"/>
        <v>Catalogo principalOVS_ES ACADEMICO7JQ-00383</v>
      </c>
      <c r="B180" s="18" t="str">
        <f t="shared" si="5"/>
        <v>7JQ-00383OVS_ES ACADEMICO</v>
      </c>
      <c r="C180" s="18"/>
      <c r="D180" s="18" t="s">
        <v>122</v>
      </c>
      <c r="E180" s="46" t="s">
        <v>482</v>
      </c>
      <c r="F180" s="86" t="s">
        <v>124</v>
      </c>
      <c r="G180" s="18" t="s">
        <v>122</v>
      </c>
      <c r="H180" s="45" t="s">
        <v>125</v>
      </c>
      <c r="I180" s="18" t="s">
        <v>75</v>
      </c>
      <c r="J180" s="49" t="s">
        <v>483</v>
      </c>
      <c r="K180" s="48" t="s">
        <v>28</v>
      </c>
      <c r="L180" s="47" t="s">
        <v>90</v>
      </c>
      <c r="M180" s="44" t="s">
        <v>74</v>
      </c>
      <c r="N180" s="78" t="s">
        <v>75</v>
      </c>
      <c r="O180" s="78" t="s">
        <v>75</v>
      </c>
      <c r="P180" s="78" t="s">
        <v>75</v>
      </c>
      <c r="Q180" s="43" t="s">
        <v>482</v>
      </c>
      <c r="R180" s="53" t="s">
        <v>127</v>
      </c>
      <c r="S180" s="76">
        <v>1069</v>
      </c>
      <c r="T180" s="37">
        <v>1</v>
      </c>
      <c r="U180" s="83">
        <v>1</v>
      </c>
      <c r="V180" s="45" t="s">
        <v>125</v>
      </c>
    </row>
    <row r="181" spans="1:22" x14ac:dyDescent="0.2">
      <c r="A181" s="18" t="str">
        <f t="shared" si="4"/>
        <v>Catalogo principalOVS_ES ACADEMICO7JQ-00384</v>
      </c>
      <c r="B181" s="18" t="str">
        <f t="shared" si="5"/>
        <v>7JQ-00384OVS_ES ACADEMICO</v>
      </c>
      <c r="C181" s="18"/>
      <c r="D181" s="18" t="s">
        <v>122</v>
      </c>
      <c r="E181" s="46" t="s">
        <v>484</v>
      </c>
      <c r="F181" s="86" t="s">
        <v>124</v>
      </c>
      <c r="G181" s="18" t="s">
        <v>122</v>
      </c>
      <c r="H181" s="45" t="s">
        <v>125</v>
      </c>
      <c r="I181" s="18" t="s">
        <v>75</v>
      </c>
      <c r="J181" s="49" t="s">
        <v>485</v>
      </c>
      <c r="K181" s="48" t="s">
        <v>28</v>
      </c>
      <c r="L181" s="47" t="s">
        <v>90</v>
      </c>
      <c r="M181" s="44" t="s">
        <v>74</v>
      </c>
      <c r="N181" s="78" t="s">
        <v>75</v>
      </c>
      <c r="O181" s="78" t="s">
        <v>75</v>
      </c>
      <c r="P181" s="78" t="s">
        <v>75</v>
      </c>
      <c r="Q181" s="43" t="s">
        <v>484</v>
      </c>
      <c r="R181" s="53" t="s">
        <v>127</v>
      </c>
      <c r="S181" s="76">
        <v>1069</v>
      </c>
      <c r="T181" s="37">
        <v>1</v>
      </c>
      <c r="U181" s="83">
        <v>1</v>
      </c>
      <c r="V181" s="45" t="s">
        <v>125</v>
      </c>
    </row>
    <row r="182" spans="1:22" x14ac:dyDescent="0.2">
      <c r="A182" s="18" t="str">
        <f t="shared" si="4"/>
        <v>Catalogo principalOVS_ES ACADEMICO7JS-00001</v>
      </c>
      <c r="B182" s="18" t="str">
        <f t="shared" si="5"/>
        <v>7JS-00001OVS_ES ACADEMICO</v>
      </c>
      <c r="C182" s="18"/>
      <c r="D182" s="18" t="s">
        <v>122</v>
      </c>
      <c r="E182" s="46" t="s">
        <v>486</v>
      </c>
      <c r="F182" s="86" t="s">
        <v>124</v>
      </c>
      <c r="G182" s="18" t="s">
        <v>122</v>
      </c>
      <c r="H182" s="45" t="s">
        <v>125</v>
      </c>
      <c r="I182" s="18" t="s">
        <v>75</v>
      </c>
      <c r="J182" s="49" t="s">
        <v>487</v>
      </c>
      <c r="K182" s="48" t="s">
        <v>28</v>
      </c>
      <c r="L182" s="47" t="s">
        <v>90</v>
      </c>
      <c r="M182" s="44" t="s">
        <v>74</v>
      </c>
      <c r="N182" s="78" t="s">
        <v>75</v>
      </c>
      <c r="O182" s="78" t="s">
        <v>75</v>
      </c>
      <c r="P182" s="78" t="s">
        <v>75</v>
      </c>
      <c r="Q182" s="43" t="s">
        <v>486</v>
      </c>
      <c r="R182" s="53" t="s">
        <v>76</v>
      </c>
      <c r="S182" s="76">
        <v>0</v>
      </c>
      <c r="T182" s="37">
        <v>1</v>
      </c>
      <c r="U182" s="83">
        <v>1</v>
      </c>
      <c r="V182" s="45" t="s">
        <v>125</v>
      </c>
    </row>
    <row r="183" spans="1:22" x14ac:dyDescent="0.2">
      <c r="A183" s="18" t="str">
        <f t="shared" si="4"/>
        <v>Catalogo principalOVS_ES ACADEMICO7LA-00001</v>
      </c>
      <c r="B183" s="18" t="str">
        <f t="shared" si="5"/>
        <v>7LA-00001OVS_ES ACADEMICO</v>
      </c>
      <c r="C183" s="18"/>
      <c r="D183" s="18" t="s">
        <v>122</v>
      </c>
      <c r="E183" s="46" t="s">
        <v>488</v>
      </c>
      <c r="F183" s="86" t="s">
        <v>124</v>
      </c>
      <c r="G183" s="18" t="s">
        <v>122</v>
      </c>
      <c r="H183" s="45" t="s">
        <v>125</v>
      </c>
      <c r="I183" s="18" t="s">
        <v>75</v>
      </c>
      <c r="J183" s="49" t="s">
        <v>489</v>
      </c>
      <c r="K183" s="48" t="s">
        <v>28</v>
      </c>
      <c r="L183" s="47" t="s">
        <v>90</v>
      </c>
      <c r="M183" s="44" t="s">
        <v>74</v>
      </c>
      <c r="N183" s="78" t="s">
        <v>75</v>
      </c>
      <c r="O183" s="78" t="s">
        <v>75</v>
      </c>
      <c r="P183" s="78" t="s">
        <v>75</v>
      </c>
      <c r="Q183" s="43" t="s">
        <v>488</v>
      </c>
      <c r="R183" s="53" t="s">
        <v>76</v>
      </c>
      <c r="S183" s="76">
        <v>5.7</v>
      </c>
      <c r="T183" s="37">
        <v>1</v>
      </c>
      <c r="U183" s="83">
        <v>1</v>
      </c>
      <c r="V183" s="45" t="s">
        <v>125</v>
      </c>
    </row>
    <row r="184" spans="1:22" x14ac:dyDescent="0.2">
      <c r="A184" s="18" t="str">
        <f t="shared" si="4"/>
        <v>Catalogo principalOVS_ES ACADEMICO7LA-00002</v>
      </c>
      <c r="B184" s="18" t="str">
        <f t="shared" si="5"/>
        <v>7LA-00002OVS_ES ACADEMICO</v>
      </c>
      <c r="C184" s="18"/>
      <c r="D184" s="18" t="s">
        <v>122</v>
      </c>
      <c r="E184" s="46" t="s">
        <v>490</v>
      </c>
      <c r="F184" s="86" t="s">
        <v>124</v>
      </c>
      <c r="G184" s="18" t="s">
        <v>122</v>
      </c>
      <c r="H184" s="45" t="s">
        <v>125</v>
      </c>
      <c r="I184" s="18" t="s">
        <v>75</v>
      </c>
      <c r="J184" s="49" t="s">
        <v>491</v>
      </c>
      <c r="K184" s="48" t="s">
        <v>28</v>
      </c>
      <c r="L184" s="47" t="s">
        <v>90</v>
      </c>
      <c r="M184" s="44" t="s">
        <v>74</v>
      </c>
      <c r="N184" s="78" t="s">
        <v>75</v>
      </c>
      <c r="O184" s="78" t="s">
        <v>75</v>
      </c>
      <c r="P184" s="78" t="s">
        <v>75</v>
      </c>
      <c r="Q184" s="43" t="s">
        <v>490</v>
      </c>
      <c r="R184" s="53" t="s">
        <v>76</v>
      </c>
      <c r="S184" s="76">
        <v>5.7</v>
      </c>
      <c r="T184" s="37">
        <v>1</v>
      </c>
      <c r="U184" s="83">
        <v>1</v>
      </c>
      <c r="V184" s="45" t="s">
        <v>125</v>
      </c>
    </row>
    <row r="185" spans="1:22" x14ac:dyDescent="0.2">
      <c r="A185" s="18" t="str">
        <f t="shared" si="4"/>
        <v>Catalogo principalOVS_ES ACADEMICO7LG-00001</v>
      </c>
      <c r="B185" s="18" t="str">
        <f t="shared" si="5"/>
        <v>7LG-00001OVS_ES ACADEMICO</v>
      </c>
      <c r="C185" s="18"/>
      <c r="D185" s="18" t="s">
        <v>122</v>
      </c>
      <c r="E185" s="46" t="s">
        <v>492</v>
      </c>
      <c r="F185" s="86" t="s">
        <v>124</v>
      </c>
      <c r="G185" s="18" t="s">
        <v>122</v>
      </c>
      <c r="H185" s="45" t="s">
        <v>125</v>
      </c>
      <c r="I185" s="18" t="s">
        <v>75</v>
      </c>
      <c r="J185" s="49" t="s">
        <v>493</v>
      </c>
      <c r="K185" s="48" t="s">
        <v>28</v>
      </c>
      <c r="L185" s="47" t="s">
        <v>90</v>
      </c>
      <c r="M185" s="44" t="s">
        <v>74</v>
      </c>
      <c r="N185" s="78" t="s">
        <v>75</v>
      </c>
      <c r="O185" s="78" t="s">
        <v>75</v>
      </c>
      <c r="P185" s="78" t="s">
        <v>75</v>
      </c>
      <c r="Q185" s="43" t="s">
        <v>492</v>
      </c>
      <c r="R185" s="53" t="s">
        <v>76</v>
      </c>
      <c r="S185" s="76">
        <v>4.3</v>
      </c>
      <c r="T185" s="37">
        <v>1</v>
      </c>
      <c r="U185" s="83">
        <v>1</v>
      </c>
      <c r="V185" s="45" t="s">
        <v>125</v>
      </c>
    </row>
    <row r="186" spans="1:22" x14ac:dyDescent="0.2">
      <c r="A186" s="18" t="str">
        <f t="shared" si="4"/>
        <v>Catalogo principalOVS_ES ACADEMICO7NQ-00050</v>
      </c>
      <c r="B186" s="18" t="str">
        <f t="shared" si="5"/>
        <v>7NQ-00050OVS_ES ACADEMICO</v>
      </c>
      <c r="C186" s="18"/>
      <c r="D186" s="18" t="s">
        <v>122</v>
      </c>
      <c r="E186" s="46" t="s">
        <v>494</v>
      </c>
      <c r="F186" s="86" t="s">
        <v>124</v>
      </c>
      <c r="G186" s="18" t="s">
        <v>122</v>
      </c>
      <c r="H186" s="45" t="s">
        <v>125</v>
      </c>
      <c r="I186" s="18" t="s">
        <v>75</v>
      </c>
      <c r="J186" s="49" t="s">
        <v>495</v>
      </c>
      <c r="K186" s="48" t="s">
        <v>28</v>
      </c>
      <c r="L186" s="47" t="s">
        <v>90</v>
      </c>
      <c r="M186" s="44" t="s">
        <v>74</v>
      </c>
      <c r="N186" s="78" t="s">
        <v>75</v>
      </c>
      <c r="O186" s="78" t="s">
        <v>75</v>
      </c>
      <c r="P186" s="78" t="s">
        <v>75</v>
      </c>
      <c r="Q186" s="43" t="s">
        <v>494</v>
      </c>
      <c r="R186" s="53" t="s">
        <v>127</v>
      </c>
      <c r="S186" s="76">
        <v>377</v>
      </c>
      <c r="T186" s="37">
        <v>1</v>
      </c>
      <c r="U186" s="83">
        <v>1</v>
      </c>
      <c r="V186" s="45" t="s">
        <v>125</v>
      </c>
    </row>
    <row r="187" spans="1:22" x14ac:dyDescent="0.2">
      <c r="A187" s="18" t="str">
        <f t="shared" si="4"/>
        <v>Catalogo principalOVS_ES ACADEMICO7NQ-00051</v>
      </c>
      <c r="B187" s="18" t="str">
        <f t="shared" si="5"/>
        <v>7NQ-00051OVS_ES ACADEMICO</v>
      </c>
      <c r="C187" s="18"/>
      <c r="D187" s="18" t="s">
        <v>122</v>
      </c>
      <c r="E187" s="46" t="s">
        <v>496</v>
      </c>
      <c r="F187" s="86" t="s">
        <v>124</v>
      </c>
      <c r="G187" s="18" t="s">
        <v>122</v>
      </c>
      <c r="H187" s="45" t="s">
        <v>125</v>
      </c>
      <c r="I187" s="18" t="s">
        <v>75</v>
      </c>
      <c r="J187" s="49" t="s">
        <v>497</v>
      </c>
      <c r="K187" s="48" t="s">
        <v>28</v>
      </c>
      <c r="L187" s="47" t="s">
        <v>90</v>
      </c>
      <c r="M187" s="44" t="s">
        <v>74</v>
      </c>
      <c r="N187" s="78" t="s">
        <v>75</v>
      </c>
      <c r="O187" s="78" t="s">
        <v>75</v>
      </c>
      <c r="P187" s="78" t="s">
        <v>75</v>
      </c>
      <c r="Q187" s="43" t="s">
        <v>496</v>
      </c>
      <c r="R187" s="53" t="s">
        <v>127</v>
      </c>
      <c r="S187" s="76">
        <v>377</v>
      </c>
      <c r="T187" s="37">
        <v>1</v>
      </c>
      <c r="U187" s="83">
        <v>1</v>
      </c>
      <c r="V187" s="45" t="s">
        <v>125</v>
      </c>
    </row>
    <row r="188" spans="1:22" x14ac:dyDescent="0.2">
      <c r="A188" s="18" t="str">
        <f t="shared" si="4"/>
        <v>Catalogo principalOVS_ES ACADEMICO7RJ-00001</v>
      </c>
      <c r="B188" s="18" t="str">
        <f t="shared" si="5"/>
        <v>7RJ-00001OVS_ES ACADEMICO</v>
      </c>
      <c r="C188" s="18"/>
      <c r="D188" s="18" t="s">
        <v>122</v>
      </c>
      <c r="E188" s="46" t="s">
        <v>498</v>
      </c>
      <c r="F188" s="86" t="s">
        <v>124</v>
      </c>
      <c r="G188" s="18" t="s">
        <v>122</v>
      </c>
      <c r="H188" s="45" t="s">
        <v>125</v>
      </c>
      <c r="I188" s="18" t="s">
        <v>75</v>
      </c>
      <c r="J188" s="49" t="s">
        <v>499</v>
      </c>
      <c r="K188" s="48" t="s">
        <v>28</v>
      </c>
      <c r="L188" s="47" t="s">
        <v>90</v>
      </c>
      <c r="M188" s="44" t="s">
        <v>74</v>
      </c>
      <c r="N188" s="78" t="s">
        <v>75</v>
      </c>
      <c r="O188" s="78" t="s">
        <v>75</v>
      </c>
      <c r="P188" s="78" t="s">
        <v>75</v>
      </c>
      <c r="Q188" s="43" t="s">
        <v>498</v>
      </c>
      <c r="R188" s="53" t="s">
        <v>76</v>
      </c>
      <c r="S188" s="76">
        <v>10.3</v>
      </c>
      <c r="T188" s="37">
        <v>1</v>
      </c>
      <c r="U188" s="83">
        <v>1</v>
      </c>
      <c r="V188" s="45" t="s">
        <v>125</v>
      </c>
    </row>
    <row r="189" spans="1:22" x14ac:dyDescent="0.2">
      <c r="A189" s="18" t="str">
        <f t="shared" si="4"/>
        <v>Catalogo principalOVS_ES ACADEMICO7RJ-00002</v>
      </c>
      <c r="B189" s="18" t="str">
        <f t="shared" si="5"/>
        <v>7RJ-00002OVS_ES ACADEMICO</v>
      </c>
      <c r="C189" s="18"/>
      <c r="D189" s="18" t="s">
        <v>122</v>
      </c>
      <c r="E189" s="46" t="s">
        <v>500</v>
      </c>
      <c r="F189" s="86" t="s">
        <v>124</v>
      </c>
      <c r="G189" s="18" t="s">
        <v>122</v>
      </c>
      <c r="H189" s="45" t="s">
        <v>125</v>
      </c>
      <c r="I189" s="18" t="s">
        <v>75</v>
      </c>
      <c r="J189" s="49" t="s">
        <v>501</v>
      </c>
      <c r="K189" s="48" t="s">
        <v>28</v>
      </c>
      <c r="L189" s="47" t="s">
        <v>90</v>
      </c>
      <c r="M189" s="44" t="s">
        <v>74</v>
      </c>
      <c r="N189" s="78" t="s">
        <v>75</v>
      </c>
      <c r="O189" s="78" t="s">
        <v>75</v>
      </c>
      <c r="P189" s="78" t="s">
        <v>75</v>
      </c>
      <c r="Q189" s="43" t="s">
        <v>500</v>
      </c>
      <c r="R189" s="53" t="s">
        <v>76</v>
      </c>
      <c r="S189" s="76">
        <v>10.3</v>
      </c>
      <c r="T189" s="37">
        <v>1</v>
      </c>
      <c r="U189" s="83">
        <v>1</v>
      </c>
      <c r="V189" s="45" t="s">
        <v>125</v>
      </c>
    </row>
    <row r="190" spans="1:22" x14ac:dyDescent="0.2">
      <c r="A190" s="18" t="str">
        <f t="shared" si="4"/>
        <v>Catalogo principalOVS_ES ACADEMICO7RS-00001</v>
      </c>
      <c r="B190" s="18" t="str">
        <f t="shared" si="5"/>
        <v>7RS-00001OVS_ES ACADEMICO</v>
      </c>
      <c r="C190" s="18"/>
      <c r="D190" s="18" t="s">
        <v>122</v>
      </c>
      <c r="E190" s="46" t="s">
        <v>502</v>
      </c>
      <c r="F190" s="86" t="s">
        <v>124</v>
      </c>
      <c r="G190" s="18" t="s">
        <v>122</v>
      </c>
      <c r="H190" s="45" t="s">
        <v>125</v>
      </c>
      <c r="I190" s="18" t="s">
        <v>75</v>
      </c>
      <c r="J190" s="49" t="s">
        <v>503</v>
      </c>
      <c r="K190" s="48" t="s">
        <v>28</v>
      </c>
      <c r="L190" s="47" t="s">
        <v>90</v>
      </c>
      <c r="M190" s="44" t="s">
        <v>74</v>
      </c>
      <c r="N190" s="78" t="s">
        <v>75</v>
      </c>
      <c r="O190" s="78" t="s">
        <v>75</v>
      </c>
      <c r="P190" s="78" t="s">
        <v>75</v>
      </c>
      <c r="Q190" s="43" t="s">
        <v>502</v>
      </c>
      <c r="R190" s="53" t="s">
        <v>76</v>
      </c>
      <c r="S190" s="76">
        <v>8</v>
      </c>
      <c r="T190" s="37">
        <v>1</v>
      </c>
      <c r="U190" s="83">
        <v>1</v>
      </c>
      <c r="V190" s="45" t="s">
        <v>125</v>
      </c>
    </row>
    <row r="191" spans="1:22" x14ac:dyDescent="0.2">
      <c r="A191" s="18" t="str">
        <f t="shared" si="4"/>
        <v>Catalogo principalOVS_ES ACADEMICO7U6-00008</v>
      </c>
      <c r="B191" s="18" t="str">
        <f t="shared" si="5"/>
        <v>7U6-00008OVS_ES ACADEMICO</v>
      </c>
      <c r="C191" s="18"/>
      <c r="D191" s="18" t="s">
        <v>122</v>
      </c>
      <c r="E191" s="46" t="s">
        <v>504</v>
      </c>
      <c r="F191" s="86" t="s">
        <v>124</v>
      </c>
      <c r="G191" s="18" t="s">
        <v>122</v>
      </c>
      <c r="H191" s="45" t="s">
        <v>125</v>
      </c>
      <c r="I191" s="18" t="s">
        <v>75</v>
      </c>
      <c r="J191" s="49" t="s">
        <v>505</v>
      </c>
      <c r="K191" s="48" t="s">
        <v>28</v>
      </c>
      <c r="L191" s="47" t="s">
        <v>90</v>
      </c>
      <c r="M191" s="44" t="s">
        <v>74</v>
      </c>
      <c r="N191" s="78" t="s">
        <v>75</v>
      </c>
      <c r="O191" s="78" t="s">
        <v>75</v>
      </c>
      <c r="P191" s="78" t="s">
        <v>75</v>
      </c>
      <c r="Q191" s="43" t="s">
        <v>504</v>
      </c>
      <c r="R191" s="53" t="s">
        <v>76</v>
      </c>
      <c r="S191" s="76">
        <v>0.48</v>
      </c>
      <c r="T191" s="37">
        <v>1</v>
      </c>
      <c r="U191" s="83">
        <v>1</v>
      </c>
      <c r="V191" s="45" t="s">
        <v>125</v>
      </c>
    </row>
    <row r="192" spans="1:22" x14ac:dyDescent="0.2">
      <c r="A192" s="18" t="str">
        <f t="shared" si="4"/>
        <v>Catalogo principalOVS_ES ACADEMICO7U6-00009</v>
      </c>
      <c r="B192" s="18" t="str">
        <f t="shared" si="5"/>
        <v>7U6-00009OVS_ES ACADEMICO</v>
      </c>
      <c r="C192" s="18"/>
      <c r="D192" s="18" t="s">
        <v>122</v>
      </c>
      <c r="E192" s="46" t="s">
        <v>506</v>
      </c>
      <c r="F192" s="86" t="s">
        <v>124</v>
      </c>
      <c r="G192" s="18" t="s">
        <v>122</v>
      </c>
      <c r="H192" s="45" t="s">
        <v>125</v>
      </c>
      <c r="I192" s="18" t="s">
        <v>75</v>
      </c>
      <c r="J192" s="49" t="s">
        <v>507</v>
      </c>
      <c r="K192" s="48" t="s">
        <v>28</v>
      </c>
      <c r="L192" s="47" t="s">
        <v>90</v>
      </c>
      <c r="M192" s="44" t="s">
        <v>74</v>
      </c>
      <c r="N192" s="78" t="s">
        <v>75</v>
      </c>
      <c r="O192" s="78" t="s">
        <v>75</v>
      </c>
      <c r="P192" s="78" t="s">
        <v>75</v>
      </c>
      <c r="Q192" s="43" t="s">
        <v>506</v>
      </c>
      <c r="R192" s="53" t="s">
        <v>76</v>
      </c>
      <c r="S192" s="76">
        <v>0.48</v>
      </c>
      <c r="T192" s="37">
        <v>1</v>
      </c>
      <c r="U192" s="83">
        <v>1</v>
      </c>
      <c r="V192" s="45" t="s">
        <v>125</v>
      </c>
    </row>
    <row r="193" spans="1:22" x14ac:dyDescent="0.2">
      <c r="A193" s="18" t="str">
        <f t="shared" si="4"/>
        <v>Catalogo principalOVS_ES ACADEMICO7U6-00011</v>
      </c>
      <c r="B193" s="18" t="str">
        <f t="shared" si="5"/>
        <v>7U6-00011OVS_ES ACADEMICO</v>
      </c>
      <c r="C193" s="18"/>
      <c r="D193" s="18" t="s">
        <v>122</v>
      </c>
      <c r="E193" s="46" t="s">
        <v>508</v>
      </c>
      <c r="F193" s="86" t="s">
        <v>124</v>
      </c>
      <c r="G193" s="18" t="s">
        <v>122</v>
      </c>
      <c r="H193" s="45" t="s">
        <v>125</v>
      </c>
      <c r="I193" s="18" t="s">
        <v>75</v>
      </c>
      <c r="J193" s="49" t="s">
        <v>509</v>
      </c>
      <c r="K193" s="48" t="s">
        <v>28</v>
      </c>
      <c r="L193" s="47" t="s">
        <v>90</v>
      </c>
      <c r="M193" s="44" t="s">
        <v>74</v>
      </c>
      <c r="N193" s="78" t="s">
        <v>75</v>
      </c>
      <c r="O193" s="78" t="s">
        <v>75</v>
      </c>
      <c r="P193" s="78" t="s">
        <v>75</v>
      </c>
      <c r="Q193" s="43" t="s">
        <v>508</v>
      </c>
      <c r="R193" s="53" t="s">
        <v>76</v>
      </c>
      <c r="S193" s="76">
        <v>0.48</v>
      </c>
      <c r="T193" s="37">
        <v>1</v>
      </c>
      <c r="U193" s="83">
        <v>1</v>
      </c>
      <c r="V193" s="45" t="s">
        <v>125</v>
      </c>
    </row>
    <row r="194" spans="1:22" x14ac:dyDescent="0.2">
      <c r="A194" s="18" t="str">
        <f t="shared" ref="A194:A257" si="6">D194&amp;F194&amp;E194</f>
        <v>Catalogo principalOVS_ES ACADEMICO7VC-00171</v>
      </c>
      <c r="B194" s="18" t="str">
        <f t="shared" ref="B194:B257" si="7">E194&amp;F194</f>
        <v>7VC-00171OVS_ES ACADEMICO</v>
      </c>
      <c r="C194" s="18"/>
      <c r="D194" s="18" t="s">
        <v>122</v>
      </c>
      <c r="E194" s="46" t="s">
        <v>510</v>
      </c>
      <c r="F194" s="86" t="s">
        <v>124</v>
      </c>
      <c r="G194" s="18" t="s">
        <v>122</v>
      </c>
      <c r="H194" s="45" t="s">
        <v>125</v>
      </c>
      <c r="I194" s="18" t="s">
        <v>75</v>
      </c>
      <c r="J194" s="49" t="s">
        <v>511</v>
      </c>
      <c r="K194" s="48" t="s">
        <v>28</v>
      </c>
      <c r="L194" s="47" t="s">
        <v>90</v>
      </c>
      <c r="M194" s="44" t="s">
        <v>74</v>
      </c>
      <c r="N194" s="78" t="s">
        <v>75</v>
      </c>
      <c r="O194" s="78" t="s">
        <v>75</v>
      </c>
      <c r="P194" s="78" t="s">
        <v>75</v>
      </c>
      <c r="Q194" s="43" t="s">
        <v>510</v>
      </c>
      <c r="R194" s="53" t="s">
        <v>127</v>
      </c>
      <c r="S194" s="76">
        <v>212</v>
      </c>
      <c r="T194" s="37">
        <v>1</v>
      </c>
      <c r="U194" s="83">
        <v>1</v>
      </c>
      <c r="V194" s="45" t="s">
        <v>125</v>
      </c>
    </row>
    <row r="195" spans="1:22" x14ac:dyDescent="0.2">
      <c r="A195" s="18" t="str">
        <f t="shared" si="6"/>
        <v>Catalogo principalOVS_ES ACADEMICO7VC-00172</v>
      </c>
      <c r="B195" s="18" t="str">
        <f t="shared" si="7"/>
        <v>7VC-00172OVS_ES ACADEMICO</v>
      </c>
      <c r="C195" s="18"/>
      <c r="D195" s="18" t="s">
        <v>122</v>
      </c>
      <c r="E195" s="46" t="s">
        <v>512</v>
      </c>
      <c r="F195" s="86" t="s">
        <v>124</v>
      </c>
      <c r="G195" s="18" t="s">
        <v>122</v>
      </c>
      <c r="H195" s="45" t="s">
        <v>125</v>
      </c>
      <c r="I195" s="18" t="s">
        <v>75</v>
      </c>
      <c r="J195" s="49" t="s">
        <v>513</v>
      </c>
      <c r="K195" s="48" t="s">
        <v>28</v>
      </c>
      <c r="L195" s="47" t="s">
        <v>90</v>
      </c>
      <c r="M195" s="44" t="s">
        <v>74</v>
      </c>
      <c r="N195" s="78" t="s">
        <v>75</v>
      </c>
      <c r="O195" s="78" t="s">
        <v>75</v>
      </c>
      <c r="P195" s="78" t="s">
        <v>75</v>
      </c>
      <c r="Q195" s="43" t="s">
        <v>512</v>
      </c>
      <c r="R195" s="53" t="s">
        <v>127</v>
      </c>
      <c r="S195" s="76">
        <v>212</v>
      </c>
      <c r="T195" s="37">
        <v>1</v>
      </c>
      <c r="U195" s="83">
        <v>1</v>
      </c>
      <c r="V195" s="45" t="s">
        <v>125</v>
      </c>
    </row>
    <row r="196" spans="1:22" x14ac:dyDescent="0.2">
      <c r="A196" s="18" t="str">
        <f t="shared" si="6"/>
        <v>Catalogo principalOVS_ES ACADEMICO9EA-00310</v>
      </c>
      <c r="B196" s="18" t="str">
        <f t="shared" si="7"/>
        <v>9EA-00310OVS_ES ACADEMICO</v>
      </c>
      <c r="C196" s="18"/>
      <c r="D196" s="18" t="s">
        <v>122</v>
      </c>
      <c r="E196" s="46" t="s">
        <v>514</v>
      </c>
      <c r="F196" s="86" t="s">
        <v>124</v>
      </c>
      <c r="G196" s="18" t="s">
        <v>122</v>
      </c>
      <c r="H196" s="45" t="s">
        <v>125</v>
      </c>
      <c r="I196" s="18" t="s">
        <v>75</v>
      </c>
      <c r="J196" s="49" t="s">
        <v>515</v>
      </c>
      <c r="K196" s="48" t="s">
        <v>28</v>
      </c>
      <c r="L196" s="47" t="s">
        <v>90</v>
      </c>
      <c r="M196" s="44" t="s">
        <v>74</v>
      </c>
      <c r="N196" s="78" t="s">
        <v>75</v>
      </c>
      <c r="O196" s="78" t="s">
        <v>75</v>
      </c>
      <c r="P196" s="78" t="s">
        <v>75</v>
      </c>
      <c r="Q196" s="43" t="s">
        <v>514</v>
      </c>
      <c r="R196" s="53" t="s">
        <v>127</v>
      </c>
      <c r="S196" s="76">
        <v>389</v>
      </c>
      <c r="T196" s="37">
        <v>1</v>
      </c>
      <c r="U196" s="83">
        <v>1</v>
      </c>
      <c r="V196" s="45" t="s">
        <v>125</v>
      </c>
    </row>
    <row r="197" spans="1:22" x14ac:dyDescent="0.2">
      <c r="A197" s="18" t="str">
        <f t="shared" si="6"/>
        <v>Catalogo principalOVS_ES ACADEMICO9EA-00311</v>
      </c>
      <c r="B197" s="18" t="str">
        <f t="shared" si="7"/>
        <v>9EA-00311OVS_ES ACADEMICO</v>
      </c>
      <c r="C197" s="18"/>
      <c r="D197" s="18" t="s">
        <v>122</v>
      </c>
      <c r="E197" s="46" t="s">
        <v>516</v>
      </c>
      <c r="F197" s="86" t="s">
        <v>124</v>
      </c>
      <c r="G197" s="18" t="s">
        <v>122</v>
      </c>
      <c r="H197" s="45" t="s">
        <v>125</v>
      </c>
      <c r="I197" s="18" t="s">
        <v>75</v>
      </c>
      <c r="J197" s="49" t="s">
        <v>517</v>
      </c>
      <c r="K197" s="48" t="s">
        <v>28</v>
      </c>
      <c r="L197" s="47" t="s">
        <v>90</v>
      </c>
      <c r="M197" s="44" t="s">
        <v>74</v>
      </c>
      <c r="N197" s="78" t="s">
        <v>75</v>
      </c>
      <c r="O197" s="78" t="s">
        <v>75</v>
      </c>
      <c r="P197" s="78" t="s">
        <v>75</v>
      </c>
      <c r="Q197" s="43" t="s">
        <v>516</v>
      </c>
      <c r="R197" s="53" t="s">
        <v>127</v>
      </c>
      <c r="S197" s="76">
        <v>389</v>
      </c>
      <c r="T197" s="37">
        <v>1</v>
      </c>
      <c r="U197" s="83">
        <v>1</v>
      </c>
      <c r="V197" s="45" t="s">
        <v>125</v>
      </c>
    </row>
    <row r="198" spans="1:22" x14ac:dyDescent="0.2">
      <c r="A198" s="18" t="str">
        <f t="shared" si="6"/>
        <v>Catalogo principalOVS_ES ACADEMICO9EA-00312</v>
      </c>
      <c r="B198" s="18" t="str">
        <f t="shared" si="7"/>
        <v>9EA-00312OVS_ES ACADEMICO</v>
      </c>
      <c r="C198" s="18"/>
      <c r="D198" s="18" t="s">
        <v>122</v>
      </c>
      <c r="E198" s="46" t="s">
        <v>518</v>
      </c>
      <c r="F198" s="86" t="s">
        <v>124</v>
      </c>
      <c r="G198" s="18" t="s">
        <v>122</v>
      </c>
      <c r="H198" s="45" t="s">
        <v>125</v>
      </c>
      <c r="I198" s="18" t="s">
        <v>75</v>
      </c>
      <c r="J198" s="49" t="s">
        <v>519</v>
      </c>
      <c r="K198" s="48" t="s">
        <v>28</v>
      </c>
      <c r="L198" s="47" t="s">
        <v>90</v>
      </c>
      <c r="M198" s="44" t="s">
        <v>74</v>
      </c>
      <c r="N198" s="78" t="s">
        <v>75</v>
      </c>
      <c r="O198" s="78" t="s">
        <v>75</v>
      </c>
      <c r="P198" s="78" t="s">
        <v>75</v>
      </c>
      <c r="Q198" s="43" t="s">
        <v>518</v>
      </c>
      <c r="R198" s="53" t="s">
        <v>127</v>
      </c>
      <c r="S198" s="76">
        <v>321</v>
      </c>
      <c r="T198" s="37">
        <v>1</v>
      </c>
      <c r="U198" s="83">
        <v>1</v>
      </c>
      <c r="V198" s="45" t="s">
        <v>125</v>
      </c>
    </row>
    <row r="199" spans="1:22" x14ac:dyDescent="0.2">
      <c r="A199" s="18" t="str">
        <f t="shared" si="6"/>
        <v>Catalogo principalOVS_ES ACADEMICO9EA-00313</v>
      </c>
      <c r="B199" s="18" t="str">
        <f t="shared" si="7"/>
        <v>9EA-00313OVS_ES ACADEMICO</v>
      </c>
      <c r="C199" s="18"/>
      <c r="D199" s="18" t="s">
        <v>122</v>
      </c>
      <c r="E199" s="46" t="s">
        <v>520</v>
      </c>
      <c r="F199" s="86" t="s">
        <v>124</v>
      </c>
      <c r="G199" s="18" t="s">
        <v>122</v>
      </c>
      <c r="H199" s="45" t="s">
        <v>125</v>
      </c>
      <c r="I199" s="18" t="s">
        <v>75</v>
      </c>
      <c r="J199" s="49" t="s">
        <v>521</v>
      </c>
      <c r="K199" s="48" t="s">
        <v>28</v>
      </c>
      <c r="L199" s="47" t="s">
        <v>90</v>
      </c>
      <c r="M199" s="44" t="s">
        <v>74</v>
      </c>
      <c r="N199" s="78" t="s">
        <v>75</v>
      </c>
      <c r="O199" s="78" t="s">
        <v>75</v>
      </c>
      <c r="P199" s="78" t="s">
        <v>75</v>
      </c>
      <c r="Q199" s="43" t="s">
        <v>520</v>
      </c>
      <c r="R199" s="53" t="s">
        <v>127</v>
      </c>
      <c r="S199" s="76">
        <v>321</v>
      </c>
      <c r="T199" s="37">
        <v>1</v>
      </c>
      <c r="U199" s="83">
        <v>1</v>
      </c>
      <c r="V199" s="45" t="s">
        <v>125</v>
      </c>
    </row>
    <row r="200" spans="1:22" x14ac:dyDescent="0.2">
      <c r="A200" s="18" t="str">
        <f t="shared" si="6"/>
        <v>Catalogo principalOVS_ES ACADEMICO9EA-00314</v>
      </c>
      <c r="B200" s="18" t="str">
        <f t="shared" si="7"/>
        <v>9EA-00314OVS_ES ACADEMICO</v>
      </c>
      <c r="C200" s="18"/>
      <c r="D200" s="18" t="s">
        <v>122</v>
      </c>
      <c r="E200" s="46" t="s">
        <v>522</v>
      </c>
      <c r="F200" s="86" t="s">
        <v>124</v>
      </c>
      <c r="G200" s="18" t="s">
        <v>122</v>
      </c>
      <c r="H200" s="45" t="s">
        <v>125</v>
      </c>
      <c r="I200" s="18" t="s">
        <v>75</v>
      </c>
      <c r="J200" s="49" t="s">
        <v>523</v>
      </c>
      <c r="K200" s="48" t="s">
        <v>28</v>
      </c>
      <c r="L200" s="47" t="s">
        <v>90</v>
      </c>
      <c r="M200" s="44" t="s">
        <v>74</v>
      </c>
      <c r="N200" s="78" t="s">
        <v>75</v>
      </c>
      <c r="O200" s="78" t="s">
        <v>75</v>
      </c>
      <c r="P200" s="78" t="s">
        <v>75</v>
      </c>
      <c r="Q200" s="43" t="s">
        <v>522</v>
      </c>
      <c r="R200" s="53" t="s">
        <v>127</v>
      </c>
      <c r="S200" s="76">
        <v>49</v>
      </c>
      <c r="T200" s="37">
        <v>1</v>
      </c>
      <c r="U200" s="83">
        <v>1</v>
      </c>
      <c r="V200" s="45" t="s">
        <v>125</v>
      </c>
    </row>
    <row r="201" spans="1:22" x14ac:dyDescent="0.2">
      <c r="A201" s="18" t="str">
        <f t="shared" si="6"/>
        <v>Catalogo principalOVS_ES ACADEMICO9EA-00315</v>
      </c>
      <c r="B201" s="18" t="str">
        <f t="shared" si="7"/>
        <v>9EA-00315OVS_ES ACADEMICO</v>
      </c>
      <c r="C201" s="18"/>
      <c r="D201" s="18" t="s">
        <v>122</v>
      </c>
      <c r="E201" s="46" t="s">
        <v>524</v>
      </c>
      <c r="F201" s="86" t="s">
        <v>124</v>
      </c>
      <c r="G201" s="18" t="s">
        <v>122</v>
      </c>
      <c r="H201" s="45" t="s">
        <v>125</v>
      </c>
      <c r="I201" s="18" t="s">
        <v>75</v>
      </c>
      <c r="J201" s="49" t="s">
        <v>525</v>
      </c>
      <c r="K201" s="48" t="s">
        <v>28</v>
      </c>
      <c r="L201" s="47" t="s">
        <v>90</v>
      </c>
      <c r="M201" s="44" t="s">
        <v>74</v>
      </c>
      <c r="N201" s="78" t="s">
        <v>75</v>
      </c>
      <c r="O201" s="78" t="s">
        <v>75</v>
      </c>
      <c r="P201" s="78" t="s">
        <v>75</v>
      </c>
      <c r="Q201" s="43" t="s">
        <v>524</v>
      </c>
      <c r="R201" s="53" t="s">
        <v>127</v>
      </c>
      <c r="S201" s="76">
        <v>49</v>
      </c>
      <c r="T201" s="37">
        <v>1</v>
      </c>
      <c r="U201" s="83">
        <v>1</v>
      </c>
      <c r="V201" s="45" t="s">
        <v>125</v>
      </c>
    </row>
    <row r="202" spans="1:22" x14ac:dyDescent="0.2">
      <c r="A202" s="18" t="str">
        <f t="shared" si="6"/>
        <v>Catalogo principalOVS_ES ACADEMICO9EA-00316</v>
      </c>
      <c r="B202" s="18" t="str">
        <f t="shared" si="7"/>
        <v>9EA-00316OVS_ES ACADEMICO</v>
      </c>
      <c r="C202" s="18"/>
      <c r="D202" s="18" t="s">
        <v>122</v>
      </c>
      <c r="E202" s="46" t="s">
        <v>526</v>
      </c>
      <c r="F202" s="86" t="s">
        <v>124</v>
      </c>
      <c r="G202" s="18" t="s">
        <v>122</v>
      </c>
      <c r="H202" s="45" t="s">
        <v>125</v>
      </c>
      <c r="I202" s="18" t="s">
        <v>75</v>
      </c>
      <c r="J202" s="49" t="s">
        <v>527</v>
      </c>
      <c r="K202" s="48" t="s">
        <v>28</v>
      </c>
      <c r="L202" s="47" t="s">
        <v>90</v>
      </c>
      <c r="M202" s="44" t="s">
        <v>74</v>
      </c>
      <c r="N202" s="78" t="s">
        <v>75</v>
      </c>
      <c r="O202" s="78" t="s">
        <v>75</v>
      </c>
      <c r="P202" s="78" t="s">
        <v>75</v>
      </c>
      <c r="Q202" s="43" t="s">
        <v>526</v>
      </c>
      <c r="R202" s="53" t="s">
        <v>127</v>
      </c>
      <c r="S202" s="76">
        <v>40</v>
      </c>
      <c r="T202" s="37">
        <v>1</v>
      </c>
      <c r="U202" s="83">
        <v>1</v>
      </c>
      <c r="V202" s="45" t="s">
        <v>125</v>
      </c>
    </row>
    <row r="203" spans="1:22" x14ac:dyDescent="0.2">
      <c r="A203" s="18" t="str">
        <f t="shared" si="6"/>
        <v>Catalogo principalOVS_ES ACADEMICO9EA-00317</v>
      </c>
      <c r="B203" s="18" t="str">
        <f t="shared" si="7"/>
        <v>9EA-00317OVS_ES ACADEMICO</v>
      </c>
      <c r="C203" s="18"/>
      <c r="D203" s="18" t="s">
        <v>122</v>
      </c>
      <c r="E203" s="46" t="s">
        <v>528</v>
      </c>
      <c r="F203" s="86" t="s">
        <v>124</v>
      </c>
      <c r="G203" s="18" t="s">
        <v>122</v>
      </c>
      <c r="H203" s="45" t="s">
        <v>125</v>
      </c>
      <c r="I203" s="18" t="s">
        <v>75</v>
      </c>
      <c r="J203" s="49" t="s">
        <v>529</v>
      </c>
      <c r="K203" s="48" t="s">
        <v>28</v>
      </c>
      <c r="L203" s="47" t="s">
        <v>90</v>
      </c>
      <c r="M203" s="44" t="s">
        <v>74</v>
      </c>
      <c r="N203" s="78" t="s">
        <v>75</v>
      </c>
      <c r="O203" s="78" t="s">
        <v>75</v>
      </c>
      <c r="P203" s="78" t="s">
        <v>75</v>
      </c>
      <c r="Q203" s="43" t="s">
        <v>528</v>
      </c>
      <c r="R203" s="53" t="s">
        <v>127</v>
      </c>
      <c r="S203" s="76">
        <v>40</v>
      </c>
      <c r="T203" s="37">
        <v>1</v>
      </c>
      <c r="U203" s="83">
        <v>1</v>
      </c>
      <c r="V203" s="45" t="s">
        <v>125</v>
      </c>
    </row>
    <row r="204" spans="1:22" x14ac:dyDescent="0.2">
      <c r="A204" s="18" t="str">
        <f t="shared" si="6"/>
        <v>Catalogo principalOVS_ES ACADEMICO9EM-00292</v>
      </c>
      <c r="B204" s="18" t="str">
        <f t="shared" si="7"/>
        <v>9EM-00292OVS_ES ACADEMICO</v>
      </c>
      <c r="C204" s="18"/>
      <c r="D204" s="18" t="s">
        <v>122</v>
      </c>
      <c r="E204" s="46" t="s">
        <v>530</v>
      </c>
      <c r="F204" s="86" t="s">
        <v>124</v>
      </c>
      <c r="G204" s="18" t="s">
        <v>122</v>
      </c>
      <c r="H204" s="45" t="s">
        <v>125</v>
      </c>
      <c r="I204" s="18" t="s">
        <v>75</v>
      </c>
      <c r="J204" s="49" t="s">
        <v>531</v>
      </c>
      <c r="K204" s="48" t="s">
        <v>28</v>
      </c>
      <c r="L204" s="47" t="s">
        <v>90</v>
      </c>
      <c r="M204" s="44" t="s">
        <v>74</v>
      </c>
      <c r="N204" s="78" t="s">
        <v>75</v>
      </c>
      <c r="O204" s="78" t="s">
        <v>75</v>
      </c>
      <c r="P204" s="78" t="s">
        <v>75</v>
      </c>
      <c r="Q204" s="43" t="s">
        <v>530</v>
      </c>
      <c r="R204" s="53" t="s">
        <v>127</v>
      </c>
      <c r="S204" s="76">
        <v>68</v>
      </c>
      <c r="T204" s="37">
        <v>1</v>
      </c>
      <c r="U204" s="83">
        <v>1</v>
      </c>
      <c r="V204" s="45" t="s">
        <v>125</v>
      </c>
    </row>
    <row r="205" spans="1:22" x14ac:dyDescent="0.2">
      <c r="A205" s="18" t="str">
        <f t="shared" si="6"/>
        <v>Catalogo principalOVS_ES ACADEMICO9EM-00293</v>
      </c>
      <c r="B205" s="18" t="str">
        <f t="shared" si="7"/>
        <v>9EM-00293OVS_ES ACADEMICO</v>
      </c>
      <c r="C205" s="18"/>
      <c r="D205" s="18" t="s">
        <v>122</v>
      </c>
      <c r="E205" s="46" t="s">
        <v>532</v>
      </c>
      <c r="F205" s="86" t="s">
        <v>124</v>
      </c>
      <c r="G205" s="18" t="s">
        <v>122</v>
      </c>
      <c r="H205" s="45" t="s">
        <v>125</v>
      </c>
      <c r="I205" s="18" t="s">
        <v>75</v>
      </c>
      <c r="J205" s="49" t="s">
        <v>533</v>
      </c>
      <c r="K205" s="48" t="s">
        <v>28</v>
      </c>
      <c r="L205" s="47" t="s">
        <v>90</v>
      </c>
      <c r="M205" s="44" t="s">
        <v>74</v>
      </c>
      <c r="N205" s="78" t="s">
        <v>75</v>
      </c>
      <c r="O205" s="78" t="s">
        <v>75</v>
      </c>
      <c r="P205" s="78" t="s">
        <v>75</v>
      </c>
      <c r="Q205" s="43" t="s">
        <v>532</v>
      </c>
      <c r="R205" s="53" t="s">
        <v>127</v>
      </c>
      <c r="S205" s="76">
        <v>68</v>
      </c>
      <c r="T205" s="37">
        <v>1</v>
      </c>
      <c r="U205" s="83">
        <v>1</v>
      </c>
      <c r="V205" s="45" t="s">
        <v>125</v>
      </c>
    </row>
    <row r="206" spans="1:22" x14ac:dyDescent="0.2">
      <c r="A206" s="18" t="str">
        <f t="shared" si="6"/>
        <v>Catalogo principalOVS_ES ACADEMICO9EM-00294</v>
      </c>
      <c r="B206" s="18" t="str">
        <f t="shared" si="7"/>
        <v>9EM-00294OVS_ES ACADEMICO</v>
      </c>
      <c r="C206" s="18"/>
      <c r="D206" s="18" t="s">
        <v>122</v>
      </c>
      <c r="E206" s="46" t="s">
        <v>534</v>
      </c>
      <c r="F206" s="86" t="s">
        <v>124</v>
      </c>
      <c r="G206" s="18" t="s">
        <v>122</v>
      </c>
      <c r="H206" s="45" t="s">
        <v>125</v>
      </c>
      <c r="I206" s="18" t="s">
        <v>75</v>
      </c>
      <c r="J206" s="49" t="s">
        <v>535</v>
      </c>
      <c r="K206" s="48" t="s">
        <v>28</v>
      </c>
      <c r="L206" s="47" t="s">
        <v>90</v>
      </c>
      <c r="M206" s="44" t="s">
        <v>74</v>
      </c>
      <c r="N206" s="78" t="s">
        <v>75</v>
      </c>
      <c r="O206" s="78" t="s">
        <v>75</v>
      </c>
      <c r="P206" s="78" t="s">
        <v>75</v>
      </c>
      <c r="Q206" s="43" t="s">
        <v>534</v>
      </c>
      <c r="R206" s="53" t="s">
        <v>127</v>
      </c>
      <c r="S206" s="76">
        <v>9</v>
      </c>
      <c r="T206" s="37">
        <v>1</v>
      </c>
      <c r="U206" s="83">
        <v>1</v>
      </c>
      <c r="V206" s="45" t="s">
        <v>125</v>
      </c>
    </row>
    <row r="207" spans="1:22" x14ac:dyDescent="0.2">
      <c r="A207" s="18" t="str">
        <f t="shared" si="6"/>
        <v>Catalogo principalOVS_ES ACADEMICO9EM-00295</v>
      </c>
      <c r="B207" s="18" t="str">
        <f t="shared" si="7"/>
        <v>9EM-00295OVS_ES ACADEMICO</v>
      </c>
      <c r="C207" s="18"/>
      <c r="D207" s="18" t="s">
        <v>122</v>
      </c>
      <c r="E207" s="46" t="s">
        <v>536</v>
      </c>
      <c r="F207" s="86" t="s">
        <v>124</v>
      </c>
      <c r="G207" s="18" t="s">
        <v>122</v>
      </c>
      <c r="H207" s="45" t="s">
        <v>125</v>
      </c>
      <c r="I207" s="18" t="s">
        <v>75</v>
      </c>
      <c r="J207" s="49" t="s">
        <v>537</v>
      </c>
      <c r="K207" s="48" t="s">
        <v>28</v>
      </c>
      <c r="L207" s="47" t="s">
        <v>90</v>
      </c>
      <c r="M207" s="44" t="s">
        <v>74</v>
      </c>
      <c r="N207" s="78" t="s">
        <v>75</v>
      </c>
      <c r="O207" s="78" t="s">
        <v>75</v>
      </c>
      <c r="P207" s="78" t="s">
        <v>75</v>
      </c>
      <c r="Q207" s="43" t="s">
        <v>536</v>
      </c>
      <c r="R207" s="53" t="s">
        <v>127</v>
      </c>
      <c r="S207" s="76">
        <v>9</v>
      </c>
      <c r="T207" s="37">
        <v>1</v>
      </c>
      <c r="U207" s="83">
        <v>1</v>
      </c>
      <c r="V207" s="45" t="s">
        <v>125</v>
      </c>
    </row>
    <row r="208" spans="1:22" x14ac:dyDescent="0.2">
      <c r="A208" s="18" t="str">
        <f t="shared" si="6"/>
        <v>Catalogo principalOVS_ES ACADEMICO9EN-00220</v>
      </c>
      <c r="B208" s="18" t="str">
        <f t="shared" si="7"/>
        <v>9EN-00220OVS_ES ACADEMICO</v>
      </c>
      <c r="C208" s="18"/>
      <c r="D208" s="18" t="s">
        <v>122</v>
      </c>
      <c r="E208" s="46" t="s">
        <v>538</v>
      </c>
      <c r="F208" s="86" t="s">
        <v>124</v>
      </c>
      <c r="G208" s="18" t="s">
        <v>122</v>
      </c>
      <c r="H208" s="45" t="s">
        <v>125</v>
      </c>
      <c r="I208" s="18" t="s">
        <v>75</v>
      </c>
      <c r="J208" s="49" t="s">
        <v>539</v>
      </c>
      <c r="K208" s="48" t="s">
        <v>28</v>
      </c>
      <c r="L208" s="47" t="s">
        <v>90</v>
      </c>
      <c r="M208" s="44" t="s">
        <v>74</v>
      </c>
      <c r="N208" s="78" t="s">
        <v>75</v>
      </c>
      <c r="O208" s="78" t="s">
        <v>75</v>
      </c>
      <c r="P208" s="78" t="s">
        <v>75</v>
      </c>
      <c r="Q208" s="43" t="s">
        <v>538</v>
      </c>
      <c r="R208" s="53" t="s">
        <v>127</v>
      </c>
      <c r="S208" s="76">
        <v>93</v>
      </c>
      <c r="T208" s="37">
        <v>1</v>
      </c>
      <c r="U208" s="83">
        <v>1</v>
      </c>
      <c r="V208" s="45" t="s">
        <v>125</v>
      </c>
    </row>
    <row r="209" spans="1:22" x14ac:dyDescent="0.2">
      <c r="A209" s="18" t="str">
        <f t="shared" si="6"/>
        <v>Catalogo principalOVS_ES ACADEMICO9EN-00221</v>
      </c>
      <c r="B209" s="18" t="str">
        <f t="shared" si="7"/>
        <v>9EN-00221OVS_ES ACADEMICO</v>
      </c>
      <c r="C209" s="18"/>
      <c r="D209" s="18" t="s">
        <v>122</v>
      </c>
      <c r="E209" s="46" t="s">
        <v>540</v>
      </c>
      <c r="F209" s="86" t="s">
        <v>124</v>
      </c>
      <c r="G209" s="18" t="s">
        <v>122</v>
      </c>
      <c r="H209" s="45" t="s">
        <v>125</v>
      </c>
      <c r="I209" s="18" t="s">
        <v>75</v>
      </c>
      <c r="J209" s="49" t="s">
        <v>541</v>
      </c>
      <c r="K209" s="48" t="s">
        <v>28</v>
      </c>
      <c r="L209" s="47" t="s">
        <v>90</v>
      </c>
      <c r="M209" s="44" t="s">
        <v>74</v>
      </c>
      <c r="N209" s="78" t="s">
        <v>75</v>
      </c>
      <c r="O209" s="78" t="s">
        <v>75</v>
      </c>
      <c r="P209" s="78" t="s">
        <v>75</v>
      </c>
      <c r="Q209" s="43" t="s">
        <v>540</v>
      </c>
      <c r="R209" s="53" t="s">
        <v>127</v>
      </c>
      <c r="S209" s="76">
        <v>93</v>
      </c>
      <c r="T209" s="37">
        <v>1</v>
      </c>
      <c r="U209" s="83">
        <v>1</v>
      </c>
      <c r="V209" s="45" t="s">
        <v>125</v>
      </c>
    </row>
    <row r="210" spans="1:22" x14ac:dyDescent="0.2">
      <c r="A210" s="18" t="str">
        <f t="shared" si="6"/>
        <v>Catalogo principalOVS_ES ACADEMICO9EN-00222</v>
      </c>
      <c r="B210" s="18" t="str">
        <f t="shared" si="7"/>
        <v>9EN-00222OVS_ES ACADEMICO</v>
      </c>
      <c r="C210" s="18"/>
      <c r="D210" s="18" t="s">
        <v>122</v>
      </c>
      <c r="E210" s="46" t="s">
        <v>542</v>
      </c>
      <c r="F210" s="86" t="s">
        <v>124</v>
      </c>
      <c r="G210" s="18" t="s">
        <v>122</v>
      </c>
      <c r="H210" s="45" t="s">
        <v>125</v>
      </c>
      <c r="I210" s="18" t="s">
        <v>75</v>
      </c>
      <c r="J210" s="49" t="s">
        <v>543</v>
      </c>
      <c r="K210" s="48" t="s">
        <v>28</v>
      </c>
      <c r="L210" s="47" t="s">
        <v>90</v>
      </c>
      <c r="M210" s="44" t="s">
        <v>74</v>
      </c>
      <c r="N210" s="78" t="s">
        <v>75</v>
      </c>
      <c r="O210" s="78" t="s">
        <v>75</v>
      </c>
      <c r="P210" s="78" t="s">
        <v>75</v>
      </c>
      <c r="Q210" s="43" t="s">
        <v>542</v>
      </c>
      <c r="R210" s="53" t="s">
        <v>127</v>
      </c>
      <c r="S210" s="76">
        <v>12</v>
      </c>
      <c r="T210" s="37">
        <v>1</v>
      </c>
      <c r="U210" s="83">
        <v>1</v>
      </c>
      <c r="V210" s="45" t="s">
        <v>125</v>
      </c>
    </row>
    <row r="211" spans="1:22" x14ac:dyDescent="0.2">
      <c r="A211" s="18" t="str">
        <f t="shared" si="6"/>
        <v>Catalogo principalOVS_ES ACADEMICO9EN-00223</v>
      </c>
      <c r="B211" s="18" t="str">
        <f t="shared" si="7"/>
        <v>9EN-00223OVS_ES ACADEMICO</v>
      </c>
      <c r="C211" s="18"/>
      <c r="D211" s="18" t="s">
        <v>122</v>
      </c>
      <c r="E211" s="46" t="s">
        <v>544</v>
      </c>
      <c r="F211" s="86" t="s">
        <v>124</v>
      </c>
      <c r="G211" s="18" t="s">
        <v>122</v>
      </c>
      <c r="H211" s="45" t="s">
        <v>125</v>
      </c>
      <c r="I211" s="18" t="s">
        <v>75</v>
      </c>
      <c r="J211" s="49" t="s">
        <v>545</v>
      </c>
      <c r="K211" s="48" t="s">
        <v>28</v>
      </c>
      <c r="L211" s="47" t="s">
        <v>90</v>
      </c>
      <c r="M211" s="44" t="s">
        <v>74</v>
      </c>
      <c r="N211" s="78" t="s">
        <v>75</v>
      </c>
      <c r="O211" s="78" t="s">
        <v>75</v>
      </c>
      <c r="P211" s="78" t="s">
        <v>75</v>
      </c>
      <c r="Q211" s="43" t="s">
        <v>544</v>
      </c>
      <c r="R211" s="53" t="s">
        <v>127</v>
      </c>
      <c r="S211" s="76">
        <v>12</v>
      </c>
      <c r="T211" s="37">
        <v>1</v>
      </c>
      <c r="U211" s="83">
        <v>1</v>
      </c>
      <c r="V211" s="45" t="s">
        <v>125</v>
      </c>
    </row>
    <row r="212" spans="1:22" x14ac:dyDescent="0.2">
      <c r="A212" s="18" t="str">
        <f t="shared" si="6"/>
        <v>Catalogo principalOVS_ES ACADEMICO9EP-00240</v>
      </c>
      <c r="B212" s="18" t="str">
        <f t="shared" si="7"/>
        <v>9EP-00240OVS_ES ACADEMICO</v>
      </c>
      <c r="C212" s="18"/>
      <c r="D212" s="18" t="s">
        <v>122</v>
      </c>
      <c r="E212" s="46" t="s">
        <v>546</v>
      </c>
      <c r="F212" s="86" t="s">
        <v>124</v>
      </c>
      <c r="G212" s="18" t="s">
        <v>122</v>
      </c>
      <c r="H212" s="45" t="s">
        <v>125</v>
      </c>
      <c r="I212" s="18" t="s">
        <v>75</v>
      </c>
      <c r="J212" s="49" t="s">
        <v>547</v>
      </c>
      <c r="K212" s="48" t="s">
        <v>28</v>
      </c>
      <c r="L212" s="47" t="s">
        <v>90</v>
      </c>
      <c r="M212" s="44" t="s">
        <v>74</v>
      </c>
      <c r="N212" s="78" t="s">
        <v>75</v>
      </c>
      <c r="O212" s="78" t="s">
        <v>75</v>
      </c>
      <c r="P212" s="78" t="s">
        <v>75</v>
      </c>
      <c r="Q212" s="43" t="s">
        <v>546</v>
      </c>
      <c r="R212" s="53" t="s">
        <v>127</v>
      </c>
      <c r="S212" s="76">
        <v>253</v>
      </c>
      <c r="T212" s="37">
        <v>1</v>
      </c>
      <c r="U212" s="83">
        <v>1</v>
      </c>
      <c r="V212" s="45" t="s">
        <v>125</v>
      </c>
    </row>
    <row r="213" spans="1:22" x14ac:dyDescent="0.2">
      <c r="A213" s="18" t="str">
        <f t="shared" si="6"/>
        <v>Catalogo principalOVS_ES ACADEMICO9EP-00241</v>
      </c>
      <c r="B213" s="18" t="str">
        <f t="shared" si="7"/>
        <v>9EP-00241OVS_ES ACADEMICO</v>
      </c>
      <c r="C213" s="18"/>
      <c r="D213" s="18" t="s">
        <v>122</v>
      </c>
      <c r="E213" s="46" t="s">
        <v>548</v>
      </c>
      <c r="F213" s="86" t="s">
        <v>124</v>
      </c>
      <c r="G213" s="18" t="s">
        <v>122</v>
      </c>
      <c r="H213" s="45" t="s">
        <v>125</v>
      </c>
      <c r="I213" s="18" t="s">
        <v>75</v>
      </c>
      <c r="J213" s="49" t="s">
        <v>549</v>
      </c>
      <c r="K213" s="48" t="s">
        <v>28</v>
      </c>
      <c r="L213" s="47" t="s">
        <v>90</v>
      </c>
      <c r="M213" s="44" t="s">
        <v>74</v>
      </c>
      <c r="N213" s="78" t="s">
        <v>75</v>
      </c>
      <c r="O213" s="78" t="s">
        <v>75</v>
      </c>
      <c r="P213" s="78" t="s">
        <v>75</v>
      </c>
      <c r="Q213" s="43" t="s">
        <v>548</v>
      </c>
      <c r="R213" s="53" t="s">
        <v>127</v>
      </c>
      <c r="S213" s="76">
        <v>253</v>
      </c>
      <c r="T213" s="37">
        <v>1</v>
      </c>
      <c r="U213" s="83">
        <v>1</v>
      </c>
      <c r="V213" s="45" t="s">
        <v>125</v>
      </c>
    </row>
    <row r="214" spans="1:22" x14ac:dyDescent="0.2">
      <c r="A214" s="18" t="str">
        <f t="shared" si="6"/>
        <v>Catalogo principalOVS_ES ACADEMICO9EP-00242</v>
      </c>
      <c r="B214" s="18" t="str">
        <f t="shared" si="7"/>
        <v>9EP-00242OVS_ES ACADEMICO</v>
      </c>
      <c r="C214" s="18"/>
      <c r="D214" s="18" t="s">
        <v>122</v>
      </c>
      <c r="E214" s="46" t="s">
        <v>550</v>
      </c>
      <c r="F214" s="86" t="s">
        <v>124</v>
      </c>
      <c r="G214" s="18" t="s">
        <v>122</v>
      </c>
      <c r="H214" s="45" t="s">
        <v>125</v>
      </c>
      <c r="I214" s="18" t="s">
        <v>75</v>
      </c>
      <c r="J214" s="49" t="s">
        <v>551</v>
      </c>
      <c r="K214" s="48" t="s">
        <v>28</v>
      </c>
      <c r="L214" s="47" t="s">
        <v>90</v>
      </c>
      <c r="M214" s="44" t="s">
        <v>74</v>
      </c>
      <c r="N214" s="78" t="s">
        <v>75</v>
      </c>
      <c r="O214" s="78" t="s">
        <v>75</v>
      </c>
      <c r="P214" s="78" t="s">
        <v>75</v>
      </c>
      <c r="Q214" s="43" t="s">
        <v>550</v>
      </c>
      <c r="R214" s="53" t="s">
        <v>127</v>
      </c>
      <c r="S214" s="76">
        <v>161</v>
      </c>
      <c r="T214" s="37">
        <v>1</v>
      </c>
      <c r="U214" s="83">
        <v>1</v>
      </c>
      <c r="V214" s="45" t="s">
        <v>125</v>
      </c>
    </row>
    <row r="215" spans="1:22" x14ac:dyDescent="0.2">
      <c r="A215" s="18" t="str">
        <f t="shared" si="6"/>
        <v>Catalogo principalOVS_ES ACADEMICO9EP-00243</v>
      </c>
      <c r="B215" s="18" t="str">
        <f t="shared" si="7"/>
        <v>9EP-00243OVS_ES ACADEMICO</v>
      </c>
      <c r="C215" s="18"/>
      <c r="D215" s="18" t="s">
        <v>122</v>
      </c>
      <c r="E215" s="46" t="s">
        <v>552</v>
      </c>
      <c r="F215" s="86" t="s">
        <v>124</v>
      </c>
      <c r="G215" s="18" t="s">
        <v>122</v>
      </c>
      <c r="H215" s="45" t="s">
        <v>125</v>
      </c>
      <c r="I215" s="18" t="s">
        <v>75</v>
      </c>
      <c r="J215" s="49" t="s">
        <v>553</v>
      </c>
      <c r="K215" s="48" t="s">
        <v>28</v>
      </c>
      <c r="L215" s="47" t="s">
        <v>90</v>
      </c>
      <c r="M215" s="44" t="s">
        <v>74</v>
      </c>
      <c r="N215" s="78" t="s">
        <v>75</v>
      </c>
      <c r="O215" s="78" t="s">
        <v>75</v>
      </c>
      <c r="P215" s="78" t="s">
        <v>75</v>
      </c>
      <c r="Q215" s="43" t="s">
        <v>552</v>
      </c>
      <c r="R215" s="53" t="s">
        <v>127</v>
      </c>
      <c r="S215" s="76">
        <v>161</v>
      </c>
      <c r="T215" s="37">
        <v>1</v>
      </c>
      <c r="U215" s="83">
        <v>1</v>
      </c>
      <c r="V215" s="45" t="s">
        <v>125</v>
      </c>
    </row>
    <row r="216" spans="1:22" x14ac:dyDescent="0.2">
      <c r="A216" s="18" t="str">
        <f t="shared" si="6"/>
        <v>Catalogo principalOVS_ES ACADEMICO9EP-00244</v>
      </c>
      <c r="B216" s="18" t="str">
        <f t="shared" si="7"/>
        <v>9EP-00244OVS_ES ACADEMICO</v>
      </c>
      <c r="C216" s="18"/>
      <c r="D216" s="18" t="s">
        <v>122</v>
      </c>
      <c r="E216" s="46" t="s">
        <v>554</v>
      </c>
      <c r="F216" s="86" t="s">
        <v>124</v>
      </c>
      <c r="G216" s="18" t="s">
        <v>122</v>
      </c>
      <c r="H216" s="45" t="s">
        <v>125</v>
      </c>
      <c r="I216" s="18" t="s">
        <v>75</v>
      </c>
      <c r="J216" s="49" t="s">
        <v>555</v>
      </c>
      <c r="K216" s="48" t="s">
        <v>28</v>
      </c>
      <c r="L216" s="47" t="s">
        <v>90</v>
      </c>
      <c r="M216" s="44" t="s">
        <v>74</v>
      </c>
      <c r="N216" s="78" t="s">
        <v>75</v>
      </c>
      <c r="O216" s="78" t="s">
        <v>75</v>
      </c>
      <c r="P216" s="78" t="s">
        <v>75</v>
      </c>
      <c r="Q216" s="43" t="s">
        <v>554</v>
      </c>
      <c r="R216" s="53" t="s">
        <v>127</v>
      </c>
      <c r="S216" s="76">
        <v>32</v>
      </c>
      <c r="T216" s="37">
        <v>1</v>
      </c>
      <c r="U216" s="83">
        <v>1</v>
      </c>
      <c r="V216" s="45" t="s">
        <v>125</v>
      </c>
    </row>
    <row r="217" spans="1:22" x14ac:dyDescent="0.2">
      <c r="A217" s="18" t="str">
        <f t="shared" si="6"/>
        <v>Catalogo principalOVS_ES ACADEMICO9EP-00245</v>
      </c>
      <c r="B217" s="18" t="str">
        <f t="shared" si="7"/>
        <v>9EP-00245OVS_ES ACADEMICO</v>
      </c>
      <c r="C217" s="18"/>
      <c r="D217" s="18" t="s">
        <v>122</v>
      </c>
      <c r="E217" s="46" t="s">
        <v>556</v>
      </c>
      <c r="F217" s="86" t="s">
        <v>124</v>
      </c>
      <c r="G217" s="18" t="s">
        <v>122</v>
      </c>
      <c r="H217" s="45" t="s">
        <v>125</v>
      </c>
      <c r="I217" s="18" t="s">
        <v>75</v>
      </c>
      <c r="J217" s="49" t="s">
        <v>557</v>
      </c>
      <c r="K217" s="48" t="s">
        <v>28</v>
      </c>
      <c r="L217" s="47" t="s">
        <v>90</v>
      </c>
      <c r="M217" s="44" t="s">
        <v>74</v>
      </c>
      <c r="N217" s="78" t="s">
        <v>75</v>
      </c>
      <c r="O217" s="78" t="s">
        <v>75</v>
      </c>
      <c r="P217" s="78" t="s">
        <v>75</v>
      </c>
      <c r="Q217" s="43" t="s">
        <v>556</v>
      </c>
      <c r="R217" s="53" t="s">
        <v>127</v>
      </c>
      <c r="S217" s="76">
        <v>32</v>
      </c>
      <c r="T217" s="37">
        <v>1</v>
      </c>
      <c r="U217" s="83">
        <v>1</v>
      </c>
      <c r="V217" s="45" t="s">
        <v>125</v>
      </c>
    </row>
    <row r="218" spans="1:22" x14ac:dyDescent="0.2">
      <c r="A218" s="18" t="str">
        <f t="shared" si="6"/>
        <v>Catalogo principalOVS_ES ACADEMICO9EP-00246</v>
      </c>
      <c r="B218" s="18" t="str">
        <f t="shared" si="7"/>
        <v>9EP-00246OVS_ES ACADEMICO</v>
      </c>
      <c r="C218" s="18"/>
      <c r="D218" s="18" t="s">
        <v>122</v>
      </c>
      <c r="E218" s="46" t="s">
        <v>558</v>
      </c>
      <c r="F218" s="86" t="s">
        <v>124</v>
      </c>
      <c r="G218" s="18" t="s">
        <v>122</v>
      </c>
      <c r="H218" s="45" t="s">
        <v>125</v>
      </c>
      <c r="I218" s="18" t="s">
        <v>75</v>
      </c>
      <c r="J218" s="49" t="s">
        <v>559</v>
      </c>
      <c r="K218" s="48" t="s">
        <v>28</v>
      </c>
      <c r="L218" s="47" t="s">
        <v>90</v>
      </c>
      <c r="M218" s="44" t="s">
        <v>74</v>
      </c>
      <c r="N218" s="78" t="s">
        <v>75</v>
      </c>
      <c r="O218" s="78" t="s">
        <v>75</v>
      </c>
      <c r="P218" s="78" t="s">
        <v>75</v>
      </c>
      <c r="Q218" s="43" t="s">
        <v>558</v>
      </c>
      <c r="R218" s="53" t="s">
        <v>127</v>
      </c>
      <c r="S218" s="76">
        <v>21</v>
      </c>
      <c r="T218" s="37">
        <v>1</v>
      </c>
      <c r="U218" s="83">
        <v>1</v>
      </c>
      <c r="V218" s="45" t="s">
        <v>125</v>
      </c>
    </row>
    <row r="219" spans="1:22" x14ac:dyDescent="0.2">
      <c r="A219" s="18" t="str">
        <f t="shared" si="6"/>
        <v>Catalogo principalOVS_ES ACADEMICO9EP-00247</v>
      </c>
      <c r="B219" s="18" t="str">
        <f t="shared" si="7"/>
        <v>9EP-00247OVS_ES ACADEMICO</v>
      </c>
      <c r="C219" s="18"/>
      <c r="D219" s="18" t="s">
        <v>122</v>
      </c>
      <c r="E219" s="46" t="s">
        <v>560</v>
      </c>
      <c r="F219" s="86" t="s">
        <v>124</v>
      </c>
      <c r="G219" s="18" t="s">
        <v>122</v>
      </c>
      <c r="H219" s="45" t="s">
        <v>125</v>
      </c>
      <c r="I219" s="18" t="s">
        <v>75</v>
      </c>
      <c r="J219" s="49" t="s">
        <v>561</v>
      </c>
      <c r="K219" s="48" t="s">
        <v>28</v>
      </c>
      <c r="L219" s="47" t="s">
        <v>90</v>
      </c>
      <c r="M219" s="44" t="s">
        <v>74</v>
      </c>
      <c r="N219" s="78" t="s">
        <v>75</v>
      </c>
      <c r="O219" s="78" t="s">
        <v>75</v>
      </c>
      <c r="P219" s="78" t="s">
        <v>75</v>
      </c>
      <c r="Q219" s="43" t="s">
        <v>560</v>
      </c>
      <c r="R219" s="53" t="s">
        <v>127</v>
      </c>
      <c r="S219" s="76">
        <v>21</v>
      </c>
      <c r="T219" s="37">
        <v>1</v>
      </c>
      <c r="U219" s="83">
        <v>1</v>
      </c>
      <c r="V219" s="45" t="s">
        <v>125</v>
      </c>
    </row>
    <row r="220" spans="1:22" x14ac:dyDescent="0.2">
      <c r="A220" s="18" t="str">
        <f t="shared" si="6"/>
        <v>Catalogo principalOVS_ES ACADEMICO9GA-00327</v>
      </c>
      <c r="B220" s="18" t="str">
        <f t="shared" si="7"/>
        <v>9GA-00327OVS_ES ACADEMICO</v>
      </c>
      <c r="C220" s="18"/>
      <c r="D220" s="18" t="s">
        <v>122</v>
      </c>
      <c r="E220" s="46" t="s">
        <v>562</v>
      </c>
      <c r="F220" s="86" t="s">
        <v>124</v>
      </c>
      <c r="G220" s="18" t="s">
        <v>122</v>
      </c>
      <c r="H220" s="45" t="s">
        <v>125</v>
      </c>
      <c r="I220" s="18" t="s">
        <v>75</v>
      </c>
      <c r="J220" s="49" t="s">
        <v>563</v>
      </c>
      <c r="K220" s="48" t="s">
        <v>28</v>
      </c>
      <c r="L220" s="47" t="s">
        <v>90</v>
      </c>
      <c r="M220" s="44" t="s">
        <v>74</v>
      </c>
      <c r="N220" s="78" t="s">
        <v>75</v>
      </c>
      <c r="O220" s="78" t="s">
        <v>75</v>
      </c>
      <c r="P220" s="78" t="s">
        <v>75</v>
      </c>
      <c r="Q220" s="43" t="s">
        <v>562</v>
      </c>
      <c r="R220" s="53" t="s">
        <v>127</v>
      </c>
      <c r="S220" s="76">
        <v>153</v>
      </c>
      <c r="T220" s="37">
        <v>1</v>
      </c>
      <c r="U220" s="83">
        <v>1</v>
      </c>
      <c r="V220" s="45" t="s">
        <v>125</v>
      </c>
    </row>
    <row r="221" spans="1:22" x14ac:dyDescent="0.2">
      <c r="A221" s="18" t="str">
        <f t="shared" si="6"/>
        <v>Catalogo principalOVS_ES ACADEMICO9GA-00328</v>
      </c>
      <c r="B221" s="18" t="str">
        <f t="shared" si="7"/>
        <v>9GA-00328OVS_ES ACADEMICO</v>
      </c>
      <c r="C221" s="18"/>
      <c r="D221" s="18" t="s">
        <v>122</v>
      </c>
      <c r="E221" s="46" t="s">
        <v>564</v>
      </c>
      <c r="F221" s="86" t="s">
        <v>124</v>
      </c>
      <c r="G221" s="18" t="s">
        <v>122</v>
      </c>
      <c r="H221" s="45" t="s">
        <v>125</v>
      </c>
      <c r="I221" s="18" t="s">
        <v>75</v>
      </c>
      <c r="J221" s="49" t="s">
        <v>565</v>
      </c>
      <c r="K221" s="48" t="s">
        <v>28</v>
      </c>
      <c r="L221" s="47" t="s">
        <v>90</v>
      </c>
      <c r="M221" s="44" t="s">
        <v>74</v>
      </c>
      <c r="N221" s="78" t="s">
        <v>75</v>
      </c>
      <c r="O221" s="78" t="s">
        <v>75</v>
      </c>
      <c r="P221" s="78" t="s">
        <v>75</v>
      </c>
      <c r="Q221" s="43" t="s">
        <v>564</v>
      </c>
      <c r="R221" s="53" t="s">
        <v>127</v>
      </c>
      <c r="S221" s="76">
        <v>153</v>
      </c>
      <c r="T221" s="37">
        <v>1</v>
      </c>
      <c r="U221" s="83">
        <v>1</v>
      </c>
      <c r="V221" s="45" t="s">
        <v>125</v>
      </c>
    </row>
    <row r="222" spans="1:22" x14ac:dyDescent="0.2">
      <c r="A222" s="18" t="str">
        <f t="shared" si="6"/>
        <v>Catalogo principalOVS_ES ACADEMICO9GA-00329</v>
      </c>
      <c r="B222" s="18" t="str">
        <f t="shared" si="7"/>
        <v>9GA-00329OVS_ES ACADEMICO</v>
      </c>
      <c r="C222" s="18"/>
      <c r="D222" s="18" t="s">
        <v>122</v>
      </c>
      <c r="E222" s="46" t="s">
        <v>566</v>
      </c>
      <c r="F222" s="86" t="s">
        <v>124</v>
      </c>
      <c r="G222" s="18" t="s">
        <v>122</v>
      </c>
      <c r="H222" s="45" t="s">
        <v>125</v>
      </c>
      <c r="I222" s="18" t="s">
        <v>75</v>
      </c>
      <c r="J222" s="49" t="s">
        <v>567</v>
      </c>
      <c r="K222" s="48" t="s">
        <v>28</v>
      </c>
      <c r="L222" s="47" t="s">
        <v>90</v>
      </c>
      <c r="M222" s="44" t="s">
        <v>74</v>
      </c>
      <c r="N222" s="78" t="s">
        <v>75</v>
      </c>
      <c r="O222" s="78" t="s">
        <v>75</v>
      </c>
      <c r="P222" s="78" t="s">
        <v>75</v>
      </c>
      <c r="Q222" s="43" t="s">
        <v>566</v>
      </c>
      <c r="R222" s="53" t="s">
        <v>127</v>
      </c>
      <c r="S222" s="76">
        <v>20</v>
      </c>
      <c r="T222" s="37">
        <v>1</v>
      </c>
      <c r="U222" s="83">
        <v>1</v>
      </c>
      <c r="V222" s="45" t="s">
        <v>125</v>
      </c>
    </row>
    <row r="223" spans="1:22" x14ac:dyDescent="0.2">
      <c r="A223" s="18" t="str">
        <f t="shared" si="6"/>
        <v>Catalogo principalOVS_ES ACADEMICO9GA-00330</v>
      </c>
      <c r="B223" s="18" t="str">
        <f t="shared" si="7"/>
        <v>9GA-00330OVS_ES ACADEMICO</v>
      </c>
      <c r="C223" s="18"/>
      <c r="D223" s="18" t="s">
        <v>122</v>
      </c>
      <c r="E223" s="46" t="s">
        <v>568</v>
      </c>
      <c r="F223" s="86" t="s">
        <v>124</v>
      </c>
      <c r="G223" s="18" t="s">
        <v>122</v>
      </c>
      <c r="H223" s="45" t="s">
        <v>125</v>
      </c>
      <c r="I223" s="18" t="s">
        <v>75</v>
      </c>
      <c r="J223" s="49" t="s">
        <v>569</v>
      </c>
      <c r="K223" s="48" t="s">
        <v>28</v>
      </c>
      <c r="L223" s="47" t="s">
        <v>90</v>
      </c>
      <c r="M223" s="44" t="s">
        <v>74</v>
      </c>
      <c r="N223" s="78" t="s">
        <v>75</v>
      </c>
      <c r="O223" s="78" t="s">
        <v>75</v>
      </c>
      <c r="P223" s="78" t="s">
        <v>75</v>
      </c>
      <c r="Q223" s="43" t="s">
        <v>568</v>
      </c>
      <c r="R223" s="53" t="s">
        <v>127</v>
      </c>
      <c r="S223" s="76">
        <v>20</v>
      </c>
      <c r="T223" s="37">
        <v>1</v>
      </c>
      <c r="U223" s="83">
        <v>1</v>
      </c>
      <c r="V223" s="45" t="s">
        <v>125</v>
      </c>
    </row>
    <row r="224" spans="1:22" x14ac:dyDescent="0.2">
      <c r="A224" s="18" t="str">
        <f t="shared" si="6"/>
        <v>Catalogo principalOVS_ES ACADEMICO9GS-00155</v>
      </c>
      <c r="B224" s="18" t="str">
        <f t="shared" si="7"/>
        <v>9GS-00155OVS_ES ACADEMICO</v>
      </c>
      <c r="C224" s="18"/>
      <c r="D224" s="18" t="s">
        <v>122</v>
      </c>
      <c r="E224" s="46" t="s">
        <v>570</v>
      </c>
      <c r="F224" s="86" t="s">
        <v>124</v>
      </c>
      <c r="G224" s="18" t="s">
        <v>122</v>
      </c>
      <c r="H224" s="45" t="s">
        <v>125</v>
      </c>
      <c r="I224" s="18" t="s">
        <v>75</v>
      </c>
      <c r="J224" s="49" t="s">
        <v>571</v>
      </c>
      <c r="K224" s="48" t="s">
        <v>28</v>
      </c>
      <c r="L224" s="47" t="s">
        <v>90</v>
      </c>
      <c r="M224" s="44" t="s">
        <v>74</v>
      </c>
      <c r="N224" s="78" t="s">
        <v>75</v>
      </c>
      <c r="O224" s="78" t="s">
        <v>75</v>
      </c>
      <c r="P224" s="78" t="s">
        <v>75</v>
      </c>
      <c r="Q224" s="43" t="s">
        <v>570</v>
      </c>
      <c r="R224" s="53" t="s">
        <v>127</v>
      </c>
      <c r="S224" s="76">
        <v>610</v>
      </c>
      <c r="T224" s="37">
        <v>1</v>
      </c>
      <c r="U224" s="83">
        <v>1</v>
      </c>
      <c r="V224" s="45" t="s">
        <v>125</v>
      </c>
    </row>
    <row r="225" spans="1:22" x14ac:dyDescent="0.2">
      <c r="A225" s="18" t="str">
        <f t="shared" si="6"/>
        <v>Catalogo principalOVS_ES ACADEMICO9GS-00156</v>
      </c>
      <c r="B225" s="18" t="str">
        <f t="shared" si="7"/>
        <v>9GS-00156OVS_ES ACADEMICO</v>
      </c>
      <c r="C225" s="18"/>
      <c r="D225" s="18" t="s">
        <v>122</v>
      </c>
      <c r="E225" s="46" t="s">
        <v>572</v>
      </c>
      <c r="F225" s="86" t="s">
        <v>124</v>
      </c>
      <c r="G225" s="18" t="s">
        <v>122</v>
      </c>
      <c r="H225" s="45" t="s">
        <v>125</v>
      </c>
      <c r="I225" s="18" t="s">
        <v>75</v>
      </c>
      <c r="J225" s="49" t="s">
        <v>573</v>
      </c>
      <c r="K225" s="48" t="s">
        <v>28</v>
      </c>
      <c r="L225" s="47" t="s">
        <v>90</v>
      </c>
      <c r="M225" s="44" t="s">
        <v>74</v>
      </c>
      <c r="N225" s="78" t="s">
        <v>75</v>
      </c>
      <c r="O225" s="78" t="s">
        <v>75</v>
      </c>
      <c r="P225" s="78" t="s">
        <v>75</v>
      </c>
      <c r="Q225" s="43" t="s">
        <v>572</v>
      </c>
      <c r="R225" s="53" t="s">
        <v>127</v>
      </c>
      <c r="S225" s="76">
        <v>610</v>
      </c>
      <c r="T225" s="37">
        <v>1</v>
      </c>
      <c r="U225" s="83">
        <v>1</v>
      </c>
      <c r="V225" s="45" t="s">
        <v>125</v>
      </c>
    </row>
    <row r="226" spans="1:22" x14ac:dyDescent="0.2">
      <c r="A226" s="18" t="str">
        <f t="shared" si="6"/>
        <v>Catalogo principalOVS_ES ACADEMICO9GS-00157</v>
      </c>
      <c r="B226" s="18" t="str">
        <f t="shared" si="7"/>
        <v>9GS-00157OVS_ES ACADEMICO</v>
      </c>
      <c r="C226" s="18"/>
      <c r="D226" s="18" t="s">
        <v>122</v>
      </c>
      <c r="E226" s="46" t="s">
        <v>574</v>
      </c>
      <c r="F226" s="86" t="s">
        <v>124</v>
      </c>
      <c r="G226" s="18" t="s">
        <v>122</v>
      </c>
      <c r="H226" s="45" t="s">
        <v>125</v>
      </c>
      <c r="I226" s="18" t="s">
        <v>75</v>
      </c>
      <c r="J226" s="49" t="s">
        <v>575</v>
      </c>
      <c r="K226" s="48" t="s">
        <v>28</v>
      </c>
      <c r="L226" s="47" t="s">
        <v>90</v>
      </c>
      <c r="M226" s="44" t="s">
        <v>74</v>
      </c>
      <c r="N226" s="78" t="s">
        <v>75</v>
      </c>
      <c r="O226" s="78" t="s">
        <v>75</v>
      </c>
      <c r="P226" s="78" t="s">
        <v>75</v>
      </c>
      <c r="Q226" s="43" t="s">
        <v>574</v>
      </c>
      <c r="R226" s="53" t="s">
        <v>127</v>
      </c>
      <c r="S226" s="76">
        <v>457</v>
      </c>
      <c r="T226" s="37">
        <v>1</v>
      </c>
      <c r="U226" s="83">
        <v>1</v>
      </c>
      <c r="V226" s="45" t="s">
        <v>125</v>
      </c>
    </row>
    <row r="227" spans="1:22" x14ac:dyDescent="0.2">
      <c r="A227" s="18" t="str">
        <f t="shared" si="6"/>
        <v>Catalogo principalOVS_ES ACADEMICO9GS-00158</v>
      </c>
      <c r="B227" s="18" t="str">
        <f t="shared" si="7"/>
        <v>9GS-00158OVS_ES ACADEMICO</v>
      </c>
      <c r="C227" s="18"/>
      <c r="D227" s="18" t="s">
        <v>122</v>
      </c>
      <c r="E227" s="46" t="s">
        <v>576</v>
      </c>
      <c r="F227" s="86" t="s">
        <v>124</v>
      </c>
      <c r="G227" s="18" t="s">
        <v>122</v>
      </c>
      <c r="H227" s="45" t="s">
        <v>125</v>
      </c>
      <c r="I227" s="18" t="s">
        <v>75</v>
      </c>
      <c r="J227" s="49" t="s">
        <v>577</v>
      </c>
      <c r="K227" s="48" t="s">
        <v>28</v>
      </c>
      <c r="L227" s="47" t="s">
        <v>90</v>
      </c>
      <c r="M227" s="44" t="s">
        <v>74</v>
      </c>
      <c r="N227" s="78" t="s">
        <v>75</v>
      </c>
      <c r="O227" s="78" t="s">
        <v>75</v>
      </c>
      <c r="P227" s="78" t="s">
        <v>75</v>
      </c>
      <c r="Q227" s="43" t="s">
        <v>576</v>
      </c>
      <c r="R227" s="53" t="s">
        <v>127</v>
      </c>
      <c r="S227" s="76">
        <v>457</v>
      </c>
      <c r="T227" s="37">
        <v>1</v>
      </c>
      <c r="U227" s="83">
        <v>1</v>
      </c>
      <c r="V227" s="45" t="s">
        <v>125</v>
      </c>
    </row>
    <row r="228" spans="1:22" x14ac:dyDescent="0.2">
      <c r="A228" s="18" t="str">
        <f t="shared" si="6"/>
        <v>Catalogo principalOVS_ES ACADEMICO9GS-00159</v>
      </c>
      <c r="B228" s="18" t="str">
        <f t="shared" si="7"/>
        <v>9GS-00159OVS_ES ACADEMICO</v>
      </c>
      <c r="C228" s="18"/>
      <c r="D228" s="18" t="s">
        <v>122</v>
      </c>
      <c r="E228" s="46" t="s">
        <v>578</v>
      </c>
      <c r="F228" s="86" t="s">
        <v>124</v>
      </c>
      <c r="G228" s="18" t="s">
        <v>122</v>
      </c>
      <c r="H228" s="45" t="s">
        <v>125</v>
      </c>
      <c r="I228" s="18" t="s">
        <v>75</v>
      </c>
      <c r="J228" s="49" t="s">
        <v>579</v>
      </c>
      <c r="K228" s="48" t="s">
        <v>28</v>
      </c>
      <c r="L228" s="47" t="s">
        <v>90</v>
      </c>
      <c r="M228" s="44" t="s">
        <v>74</v>
      </c>
      <c r="N228" s="78" t="s">
        <v>75</v>
      </c>
      <c r="O228" s="78" t="s">
        <v>75</v>
      </c>
      <c r="P228" s="78" t="s">
        <v>75</v>
      </c>
      <c r="Q228" s="43" t="s">
        <v>578</v>
      </c>
      <c r="R228" s="53" t="s">
        <v>127</v>
      </c>
      <c r="S228" s="76">
        <v>77</v>
      </c>
      <c r="T228" s="37">
        <v>1</v>
      </c>
      <c r="U228" s="83">
        <v>1</v>
      </c>
      <c r="V228" s="45" t="s">
        <v>125</v>
      </c>
    </row>
    <row r="229" spans="1:22" x14ac:dyDescent="0.2">
      <c r="A229" s="18" t="str">
        <f t="shared" si="6"/>
        <v>Catalogo principalOVS_ES ACADEMICO9GS-00160</v>
      </c>
      <c r="B229" s="18" t="str">
        <f t="shared" si="7"/>
        <v>9GS-00160OVS_ES ACADEMICO</v>
      </c>
      <c r="C229" s="18"/>
      <c r="D229" s="18" t="s">
        <v>122</v>
      </c>
      <c r="E229" s="46" t="s">
        <v>580</v>
      </c>
      <c r="F229" s="86" t="s">
        <v>124</v>
      </c>
      <c r="G229" s="18" t="s">
        <v>122</v>
      </c>
      <c r="H229" s="45" t="s">
        <v>125</v>
      </c>
      <c r="I229" s="18" t="s">
        <v>75</v>
      </c>
      <c r="J229" s="49" t="s">
        <v>581</v>
      </c>
      <c r="K229" s="48" t="s">
        <v>28</v>
      </c>
      <c r="L229" s="47" t="s">
        <v>90</v>
      </c>
      <c r="M229" s="44" t="s">
        <v>74</v>
      </c>
      <c r="N229" s="78" t="s">
        <v>75</v>
      </c>
      <c r="O229" s="78" t="s">
        <v>75</v>
      </c>
      <c r="P229" s="78" t="s">
        <v>75</v>
      </c>
      <c r="Q229" s="43" t="s">
        <v>580</v>
      </c>
      <c r="R229" s="53" t="s">
        <v>127</v>
      </c>
      <c r="S229" s="76">
        <v>77</v>
      </c>
      <c r="T229" s="37">
        <v>1</v>
      </c>
      <c r="U229" s="83">
        <v>1</v>
      </c>
      <c r="V229" s="45" t="s">
        <v>125</v>
      </c>
    </row>
    <row r="230" spans="1:22" x14ac:dyDescent="0.2">
      <c r="A230" s="18" t="str">
        <f t="shared" si="6"/>
        <v>Catalogo principalOVS_ES ACADEMICO9GS-00161</v>
      </c>
      <c r="B230" s="18" t="str">
        <f t="shared" si="7"/>
        <v>9GS-00161OVS_ES ACADEMICO</v>
      </c>
      <c r="C230" s="18"/>
      <c r="D230" s="18" t="s">
        <v>122</v>
      </c>
      <c r="E230" s="46" t="s">
        <v>582</v>
      </c>
      <c r="F230" s="86" t="s">
        <v>124</v>
      </c>
      <c r="G230" s="18" t="s">
        <v>122</v>
      </c>
      <c r="H230" s="45" t="s">
        <v>125</v>
      </c>
      <c r="I230" s="18" t="s">
        <v>75</v>
      </c>
      <c r="J230" s="49" t="s">
        <v>583</v>
      </c>
      <c r="K230" s="48" t="s">
        <v>28</v>
      </c>
      <c r="L230" s="47" t="s">
        <v>90</v>
      </c>
      <c r="M230" s="44" t="s">
        <v>74</v>
      </c>
      <c r="N230" s="78" t="s">
        <v>75</v>
      </c>
      <c r="O230" s="78" t="s">
        <v>75</v>
      </c>
      <c r="P230" s="78" t="s">
        <v>75</v>
      </c>
      <c r="Q230" s="43" t="s">
        <v>582</v>
      </c>
      <c r="R230" s="53" t="s">
        <v>127</v>
      </c>
      <c r="S230" s="76">
        <v>57</v>
      </c>
      <c r="T230" s="37">
        <v>1</v>
      </c>
      <c r="U230" s="83">
        <v>1</v>
      </c>
      <c r="V230" s="45" t="s">
        <v>125</v>
      </c>
    </row>
    <row r="231" spans="1:22" x14ac:dyDescent="0.2">
      <c r="A231" s="18" t="str">
        <f t="shared" si="6"/>
        <v>Catalogo principalOVS_ES ACADEMICO9GS-00162</v>
      </c>
      <c r="B231" s="18" t="str">
        <f t="shared" si="7"/>
        <v>9GS-00162OVS_ES ACADEMICO</v>
      </c>
      <c r="C231" s="18"/>
      <c r="D231" s="18" t="s">
        <v>122</v>
      </c>
      <c r="E231" s="46" t="s">
        <v>584</v>
      </c>
      <c r="F231" s="86" t="s">
        <v>124</v>
      </c>
      <c r="G231" s="18" t="s">
        <v>122</v>
      </c>
      <c r="H231" s="45" t="s">
        <v>125</v>
      </c>
      <c r="I231" s="18" t="s">
        <v>75</v>
      </c>
      <c r="J231" s="49" t="s">
        <v>585</v>
      </c>
      <c r="K231" s="48" t="s">
        <v>28</v>
      </c>
      <c r="L231" s="47" t="s">
        <v>90</v>
      </c>
      <c r="M231" s="44" t="s">
        <v>74</v>
      </c>
      <c r="N231" s="78" t="s">
        <v>75</v>
      </c>
      <c r="O231" s="78" t="s">
        <v>75</v>
      </c>
      <c r="P231" s="78" t="s">
        <v>75</v>
      </c>
      <c r="Q231" s="43" t="s">
        <v>584</v>
      </c>
      <c r="R231" s="53" t="s">
        <v>127</v>
      </c>
      <c r="S231" s="76">
        <v>57</v>
      </c>
      <c r="T231" s="37">
        <v>1</v>
      </c>
      <c r="U231" s="83">
        <v>1</v>
      </c>
      <c r="V231" s="45" t="s">
        <v>125</v>
      </c>
    </row>
    <row r="232" spans="1:22" x14ac:dyDescent="0.2">
      <c r="A232" s="18" t="str">
        <f t="shared" si="6"/>
        <v>Catalogo principalOVS_ES ACADEMICO9ST-00077</v>
      </c>
      <c r="B232" s="18" t="str">
        <f t="shared" si="7"/>
        <v>9ST-00077OVS_ES ACADEMICO</v>
      </c>
      <c r="C232" s="18"/>
      <c r="D232" s="18" t="s">
        <v>122</v>
      </c>
      <c r="E232" s="46" t="s">
        <v>586</v>
      </c>
      <c r="F232" s="86" t="s">
        <v>124</v>
      </c>
      <c r="G232" s="18" t="s">
        <v>122</v>
      </c>
      <c r="H232" s="45" t="s">
        <v>125</v>
      </c>
      <c r="I232" s="18" t="s">
        <v>75</v>
      </c>
      <c r="J232" s="49" t="s">
        <v>587</v>
      </c>
      <c r="K232" s="48" t="s">
        <v>28</v>
      </c>
      <c r="L232" s="47" t="s">
        <v>90</v>
      </c>
      <c r="M232" s="44" t="s">
        <v>74</v>
      </c>
      <c r="N232" s="78" t="s">
        <v>75</v>
      </c>
      <c r="O232" s="78" t="s">
        <v>75</v>
      </c>
      <c r="P232" s="78" t="s">
        <v>75</v>
      </c>
      <c r="Q232" s="43" t="s">
        <v>586</v>
      </c>
      <c r="R232" s="53" t="s">
        <v>127</v>
      </c>
      <c r="S232" s="76">
        <v>285</v>
      </c>
      <c r="T232" s="37">
        <v>1</v>
      </c>
      <c r="U232" s="83">
        <v>1</v>
      </c>
      <c r="V232" s="45" t="s">
        <v>125</v>
      </c>
    </row>
    <row r="233" spans="1:22" x14ac:dyDescent="0.2">
      <c r="A233" s="18" t="str">
        <f t="shared" si="6"/>
        <v>Catalogo principalOVS_ES ACADEMICO9ST-00078</v>
      </c>
      <c r="B233" s="18" t="str">
        <f t="shared" si="7"/>
        <v>9ST-00078OVS_ES ACADEMICO</v>
      </c>
      <c r="C233" s="18"/>
      <c r="D233" s="18" t="s">
        <v>122</v>
      </c>
      <c r="E233" s="46" t="s">
        <v>588</v>
      </c>
      <c r="F233" s="86" t="s">
        <v>124</v>
      </c>
      <c r="G233" s="18" t="s">
        <v>122</v>
      </c>
      <c r="H233" s="45" t="s">
        <v>125</v>
      </c>
      <c r="I233" s="18" t="s">
        <v>75</v>
      </c>
      <c r="J233" s="49" t="s">
        <v>589</v>
      </c>
      <c r="K233" s="48" t="s">
        <v>28</v>
      </c>
      <c r="L233" s="47" t="s">
        <v>90</v>
      </c>
      <c r="M233" s="44" t="s">
        <v>74</v>
      </c>
      <c r="N233" s="78" t="s">
        <v>75</v>
      </c>
      <c r="O233" s="78" t="s">
        <v>75</v>
      </c>
      <c r="P233" s="78" t="s">
        <v>75</v>
      </c>
      <c r="Q233" s="43" t="s">
        <v>588</v>
      </c>
      <c r="R233" s="53" t="s">
        <v>127</v>
      </c>
      <c r="S233" s="76">
        <v>285</v>
      </c>
      <c r="T233" s="37">
        <v>1</v>
      </c>
      <c r="U233" s="83">
        <v>1</v>
      </c>
      <c r="V233" s="45" t="s">
        <v>125</v>
      </c>
    </row>
    <row r="234" spans="1:22" x14ac:dyDescent="0.2">
      <c r="A234" s="18" t="str">
        <f t="shared" si="6"/>
        <v>Catalogo principalOVS_ES ACADEMICO9SU-00001</v>
      </c>
      <c r="B234" s="18" t="str">
        <f t="shared" si="7"/>
        <v>9SU-00001OVS_ES ACADEMICO</v>
      </c>
      <c r="C234" s="18"/>
      <c r="D234" s="18" t="s">
        <v>122</v>
      </c>
      <c r="E234" s="46" t="s">
        <v>590</v>
      </c>
      <c r="F234" s="86" t="s">
        <v>124</v>
      </c>
      <c r="G234" s="18" t="s">
        <v>122</v>
      </c>
      <c r="H234" s="45" t="s">
        <v>125</v>
      </c>
      <c r="I234" s="18" t="s">
        <v>75</v>
      </c>
      <c r="J234" s="49" t="s">
        <v>591</v>
      </c>
      <c r="K234" s="48" t="s">
        <v>28</v>
      </c>
      <c r="L234" s="47" t="s">
        <v>90</v>
      </c>
      <c r="M234" s="44" t="s">
        <v>74</v>
      </c>
      <c r="N234" s="78" t="s">
        <v>75</v>
      </c>
      <c r="O234" s="78" t="s">
        <v>75</v>
      </c>
      <c r="P234" s="78" t="s">
        <v>75</v>
      </c>
      <c r="Q234" s="43" t="s">
        <v>590</v>
      </c>
      <c r="R234" s="53" t="s">
        <v>76</v>
      </c>
      <c r="S234" s="76">
        <v>1.5</v>
      </c>
      <c r="T234" s="37">
        <v>1</v>
      </c>
      <c r="U234" s="83">
        <v>1</v>
      </c>
      <c r="V234" s="45" t="s">
        <v>125</v>
      </c>
    </row>
    <row r="235" spans="1:22" x14ac:dyDescent="0.2">
      <c r="A235" s="18" t="str">
        <f t="shared" si="6"/>
        <v>Catalogo principalOVS_ES ACADEMICO9SU-00002</v>
      </c>
      <c r="B235" s="18" t="str">
        <f t="shared" si="7"/>
        <v>9SU-00002OVS_ES ACADEMICO</v>
      </c>
      <c r="C235" s="18"/>
      <c r="D235" s="18" t="s">
        <v>122</v>
      </c>
      <c r="E235" s="46" t="s">
        <v>592</v>
      </c>
      <c r="F235" s="86" t="s">
        <v>124</v>
      </c>
      <c r="G235" s="18" t="s">
        <v>122</v>
      </c>
      <c r="H235" s="45" t="s">
        <v>125</v>
      </c>
      <c r="I235" s="18" t="s">
        <v>75</v>
      </c>
      <c r="J235" s="49" t="s">
        <v>593</v>
      </c>
      <c r="K235" s="48" t="s">
        <v>28</v>
      </c>
      <c r="L235" s="47" t="s">
        <v>90</v>
      </c>
      <c r="M235" s="44" t="s">
        <v>74</v>
      </c>
      <c r="N235" s="78" t="s">
        <v>75</v>
      </c>
      <c r="O235" s="78" t="s">
        <v>75</v>
      </c>
      <c r="P235" s="78" t="s">
        <v>75</v>
      </c>
      <c r="Q235" s="43" t="s">
        <v>592</v>
      </c>
      <c r="R235" s="53" t="s">
        <v>76</v>
      </c>
      <c r="S235" s="76">
        <v>1.5</v>
      </c>
      <c r="T235" s="37">
        <v>1</v>
      </c>
      <c r="U235" s="83">
        <v>1</v>
      </c>
      <c r="V235" s="45" t="s">
        <v>125</v>
      </c>
    </row>
    <row r="236" spans="1:22" x14ac:dyDescent="0.2">
      <c r="A236" s="18" t="str">
        <f t="shared" si="6"/>
        <v>Catalogo principalOVS_ES ACADEMICO9TX-01348</v>
      </c>
      <c r="B236" s="18" t="str">
        <f t="shared" si="7"/>
        <v>9TX-01348OVS_ES ACADEMICO</v>
      </c>
      <c r="C236" s="18"/>
      <c r="D236" s="18" t="s">
        <v>122</v>
      </c>
      <c r="E236" s="46" t="s">
        <v>594</v>
      </c>
      <c r="F236" s="86" t="s">
        <v>124</v>
      </c>
      <c r="G236" s="18" t="s">
        <v>122</v>
      </c>
      <c r="H236" s="45" t="s">
        <v>125</v>
      </c>
      <c r="I236" s="18" t="s">
        <v>75</v>
      </c>
      <c r="J236" s="49" t="s">
        <v>595</v>
      </c>
      <c r="K236" s="48" t="s">
        <v>28</v>
      </c>
      <c r="L236" s="47" t="s">
        <v>90</v>
      </c>
      <c r="M236" s="44" t="s">
        <v>74</v>
      </c>
      <c r="N236" s="78" t="s">
        <v>75</v>
      </c>
      <c r="O236" s="78" t="s">
        <v>75</v>
      </c>
      <c r="P236" s="78" t="s">
        <v>75</v>
      </c>
      <c r="Q236" s="43" t="s">
        <v>594</v>
      </c>
      <c r="R236" s="53" t="s">
        <v>127</v>
      </c>
      <c r="S236" s="76">
        <v>1.25</v>
      </c>
      <c r="T236" s="37">
        <v>1</v>
      </c>
      <c r="U236" s="83">
        <v>1</v>
      </c>
      <c r="V236" s="45" t="s">
        <v>125</v>
      </c>
    </row>
    <row r="237" spans="1:22" x14ac:dyDescent="0.2">
      <c r="A237" s="18" t="str">
        <f t="shared" si="6"/>
        <v>Catalogo principalOVS_ES ACADEMICO9TX-01349</v>
      </c>
      <c r="B237" s="18" t="str">
        <f t="shared" si="7"/>
        <v>9TX-01349OVS_ES ACADEMICO</v>
      </c>
      <c r="C237" s="18"/>
      <c r="D237" s="18" t="s">
        <v>122</v>
      </c>
      <c r="E237" s="46" t="s">
        <v>596</v>
      </c>
      <c r="F237" s="86" t="s">
        <v>124</v>
      </c>
      <c r="G237" s="18" t="s">
        <v>122</v>
      </c>
      <c r="H237" s="45" t="s">
        <v>125</v>
      </c>
      <c r="I237" s="18" t="s">
        <v>75</v>
      </c>
      <c r="J237" s="49" t="s">
        <v>597</v>
      </c>
      <c r="K237" s="48" t="s">
        <v>28</v>
      </c>
      <c r="L237" s="47" t="s">
        <v>90</v>
      </c>
      <c r="M237" s="44" t="s">
        <v>74</v>
      </c>
      <c r="N237" s="78" t="s">
        <v>75</v>
      </c>
      <c r="O237" s="78" t="s">
        <v>75</v>
      </c>
      <c r="P237" s="78" t="s">
        <v>75</v>
      </c>
      <c r="Q237" s="43" t="s">
        <v>596</v>
      </c>
      <c r="R237" s="53" t="s">
        <v>127</v>
      </c>
      <c r="S237" s="76">
        <v>1.25</v>
      </c>
      <c r="T237" s="37">
        <v>1</v>
      </c>
      <c r="U237" s="83">
        <v>1</v>
      </c>
      <c r="V237" s="45" t="s">
        <v>125</v>
      </c>
    </row>
    <row r="238" spans="1:22" x14ac:dyDescent="0.2">
      <c r="A238" s="18" t="str">
        <f t="shared" si="6"/>
        <v>Catalogo principalOVS_ES ACADEMICO9TX-01350</v>
      </c>
      <c r="B238" s="18" t="str">
        <f t="shared" si="7"/>
        <v>9TX-01350OVS_ES ACADEMICO</v>
      </c>
      <c r="C238" s="18"/>
      <c r="D238" s="18" t="s">
        <v>122</v>
      </c>
      <c r="E238" s="46" t="s">
        <v>598</v>
      </c>
      <c r="F238" s="86" t="s">
        <v>124</v>
      </c>
      <c r="G238" s="18" t="s">
        <v>122</v>
      </c>
      <c r="H238" s="45" t="s">
        <v>125</v>
      </c>
      <c r="I238" s="18" t="s">
        <v>75</v>
      </c>
      <c r="J238" s="49" t="s">
        <v>599</v>
      </c>
      <c r="K238" s="48" t="s">
        <v>28</v>
      </c>
      <c r="L238" s="47" t="s">
        <v>90</v>
      </c>
      <c r="M238" s="44" t="s">
        <v>74</v>
      </c>
      <c r="N238" s="78" t="s">
        <v>75</v>
      </c>
      <c r="O238" s="78" t="s">
        <v>75</v>
      </c>
      <c r="P238" s="78" t="s">
        <v>75</v>
      </c>
      <c r="Q238" s="43" t="s">
        <v>598</v>
      </c>
      <c r="R238" s="53" t="s">
        <v>127</v>
      </c>
      <c r="S238" s="76">
        <v>1.25</v>
      </c>
      <c r="T238" s="37">
        <v>1</v>
      </c>
      <c r="U238" s="83">
        <v>1</v>
      </c>
      <c r="V238" s="45" t="s">
        <v>125</v>
      </c>
    </row>
    <row r="239" spans="1:22" x14ac:dyDescent="0.2">
      <c r="A239" s="18" t="str">
        <f t="shared" si="6"/>
        <v>Catalogo principalOVS_ES ACADEMICO9TX-01351</v>
      </c>
      <c r="B239" s="18" t="str">
        <f t="shared" si="7"/>
        <v>9TX-01351OVS_ES ACADEMICO</v>
      </c>
      <c r="C239" s="18"/>
      <c r="D239" s="18" t="s">
        <v>122</v>
      </c>
      <c r="E239" s="46" t="s">
        <v>600</v>
      </c>
      <c r="F239" s="86" t="s">
        <v>124</v>
      </c>
      <c r="G239" s="18" t="s">
        <v>122</v>
      </c>
      <c r="H239" s="45" t="s">
        <v>125</v>
      </c>
      <c r="I239" s="18" t="s">
        <v>75</v>
      </c>
      <c r="J239" s="49" t="s">
        <v>601</v>
      </c>
      <c r="K239" s="48" t="s">
        <v>28</v>
      </c>
      <c r="L239" s="47" t="s">
        <v>90</v>
      </c>
      <c r="M239" s="44" t="s">
        <v>74</v>
      </c>
      <c r="N239" s="78" t="s">
        <v>75</v>
      </c>
      <c r="O239" s="78" t="s">
        <v>75</v>
      </c>
      <c r="P239" s="78" t="s">
        <v>75</v>
      </c>
      <c r="Q239" s="43" t="s">
        <v>600</v>
      </c>
      <c r="R239" s="53" t="s">
        <v>127</v>
      </c>
      <c r="S239" s="76">
        <v>1.25</v>
      </c>
      <c r="T239" s="37">
        <v>1</v>
      </c>
      <c r="U239" s="83">
        <v>1</v>
      </c>
      <c r="V239" s="45" t="s">
        <v>125</v>
      </c>
    </row>
    <row r="240" spans="1:22" x14ac:dyDescent="0.2">
      <c r="A240" s="18" t="str">
        <f t="shared" si="6"/>
        <v>Catalogo principalOVS_ES ACADEMICO9TX-01352</v>
      </c>
      <c r="B240" s="18" t="str">
        <f t="shared" si="7"/>
        <v>9TX-01352OVS_ES ACADEMICO</v>
      </c>
      <c r="C240" s="18"/>
      <c r="D240" s="18" t="s">
        <v>122</v>
      </c>
      <c r="E240" s="46" t="s">
        <v>602</v>
      </c>
      <c r="F240" s="86" t="s">
        <v>124</v>
      </c>
      <c r="G240" s="18" t="s">
        <v>122</v>
      </c>
      <c r="H240" s="45" t="s">
        <v>125</v>
      </c>
      <c r="I240" s="18" t="s">
        <v>75</v>
      </c>
      <c r="J240" s="49" t="s">
        <v>603</v>
      </c>
      <c r="K240" s="48" t="s">
        <v>28</v>
      </c>
      <c r="L240" s="47" t="s">
        <v>90</v>
      </c>
      <c r="M240" s="44" t="s">
        <v>74</v>
      </c>
      <c r="N240" s="78" t="s">
        <v>75</v>
      </c>
      <c r="O240" s="78" t="s">
        <v>75</v>
      </c>
      <c r="P240" s="78" t="s">
        <v>75</v>
      </c>
      <c r="Q240" s="43" t="s">
        <v>602</v>
      </c>
      <c r="R240" s="53" t="s">
        <v>127</v>
      </c>
      <c r="S240" s="76">
        <v>0.94</v>
      </c>
      <c r="T240" s="37">
        <v>1</v>
      </c>
      <c r="U240" s="83">
        <v>1</v>
      </c>
      <c r="V240" s="45" t="s">
        <v>125</v>
      </c>
    </row>
    <row r="241" spans="1:22" x14ac:dyDescent="0.2">
      <c r="A241" s="18" t="str">
        <f t="shared" si="6"/>
        <v>Catalogo principalOVS_ES ACADEMICO9TX-01353</v>
      </c>
      <c r="B241" s="18" t="str">
        <f t="shared" si="7"/>
        <v>9TX-01353OVS_ES ACADEMICO</v>
      </c>
      <c r="C241" s="18"/>
      <c r="D241" s="18" t="s">
        <v>122</v>
      </c>
      <c r="E241" s="46" t="s">
        <v>604</v>
      </c>
      <c r="F241" s="86" t="s">
        <v>124</v>
      </c>
      <c r="G241" s="18" t="s">
        <v>122</v>
      </c>
      <c r="H241" s="45" t="s">
        <v>125</v>
      </c>
      <c r="I241" s="18" t="s">
        <v>75</v>
      </c>
      <c r="J241" s="49" t="s">
        <v>605</v>
      </c>
      <c r="K241" s="48" t="s">
        <v>28</v>
      </c>
      <c r="L241" s="47" t="s">
        <v>90</v>
      </c>
      <c r="M241" s="44" t="s">
        <v>74</v>
      </c>
      <c r="N241" s="78" t="s">
        <v>75</v>
      </c>
      <c r="O241" s="78" t="s">
        <v>75</v>
      </c>
      <c r="P241" s="78" t="s">
        <v>75</v>
      </c>
      <c r="Q241" s="43" t="s">
        <v>604</v>
      </c>
      <c r="R241" s="53" t="s">
        <v>127</v>
      </c>
      <c r="S241" s="76">
        <v>0.94</v>
      </c>
      <c r="T241" s="37">
        <v>1</v>
      </c>
      <c r="U241" s="83">
        <v>1</v>
      </c>
      <c r="V241" s="45" t="s">
        <v>125</v>
      </c>
    </row>
    <row r="242" spans="1:22" x14ac:dyDescent="0.2">
      <c r="A242" s="18" t="str">
        <f t="shared" si="6"/>
        <v>Catalogo principalOVS_ES ACADEMICO9US-00002</v>
      </c>
      <c r="B242" s="18" t="str">
        <f t="shared" si="7"/>
        <v>9US-00002OVS_ES ACADEMICO</v>
      </c>
      <c r="C242" s="18"/>
      <c r="D242" s="18" t="s">
        <v>122</v>
      </c>
      <c r="E242" s="46" t="s">
        <v>606</v>
      </c>
      <c r="F242" s="86" t="s">
        <v>124</v>
      </c>
      <c r="G242" s="18" t="s">
        <v>122</v>
      </c>
      <c r="H242" s="45" t="s">
        <v>125</v>
      </c>
      <c r="I242" s="18" t="s">
        <v>75</v>
      </c>
      <c r="J242" s="49" t="s">
        <v>607</v>
      </c>
      <c r="K242" s="48" t="s">
        <v>28</v>
      </c>
      <c r="L242" s="47" t="s">
        <v>90</v>
      </c>
      <c r="M242" s="44" t="s">
        <v>74</v>
      </c>
      <c r="N242" s="78" t="s">
        <v>75</v>
      </c>
      <c r="O242" s="78" t="s">
        <v>75</v>
      </c>
      <c r="P242" s="78" t="s">
        <v>75</v>
      </c>
      <c r="Q242" s="43" t="s">
        <v>606</v>
      </c>
      <c r="R242" s="53" t="s">
        <v>76</v>
      </c>
      <c r="S242" s="76">
        <v>1.2</v>
      </c>
      <c r="T242" s="37">
        <v>1</v>
      </c>
      <c r="U242" s="83">
        <v>1</v>
      </c>
      <c r="V242" s="45" t="s">
        <v>125</v>
      </c>
    </row>
    <row r="243" spans="1:22" x14ac:dyDescent="0.2">
      <c r="A243" s="18" t="str">
        <f t="shared" si="6"/>
        <v>Catalogo principalOVS_ES ACADEMICOCF3-00001</v>
      </c>
      <c r="B243" s="18" t="str">
        <f t="shared" si="7"/>
        <v>CF3-00001OVS_ES ACADEMICO</v>
      </c>
      <c r="C243" s="18"/>
      <c r="D243" s="18" t="s">
        <v>122</v>
      </c>
      <c r="E243" s="46" t="s">
        <v>608</v>
      </c>
      <c r="F243" s="86" t="s">
        <v>124</v>
      </c>
      <c r="G243" s="18" t="s">
        <v>122</v>
      </c>
      <c r="H243" s="45" t="s">
        <v>125</v>
      </c>
      <c r="I243" s="18" t="s">
        <v>75</v>
      </c>
      <c r="J243" s="49" t="s">
        <v>609</v>
      </c>
      <c r="K243" s="48" t="s">
        <v>28</v>
      </c>
      <c r="L243" s="47" t="s">
        <v>90</v>
      </c>
      <c r="M243" s="44" t="s">
        <v>74</v>
      </c>
      <c r="N243" s="78" t="s">
        <v>75</v>
      </c>
      <c r="O243" s="78" t="s">
        <v>75</v>
      </c>
      <c r="P243" s="78" t="s">
        <v>75</v>
      </c>
      <c r="Q243" s="43" t="s">
        <v>608</v>
      </c>
      <c r="R243" s="53" t="s">
        <v>76</v>
      </c>
      <c r="S243" s="76">
        <v>3.63</v>
      </c>
      <c r="T243" s="37">
        <v>1</v>
      </c>
      <c r="U243" s="83">
        <v>1</v>
      </c>
      <c r="V243" s="45" t="s">
        <v>125</v>
      </c>
    </row>
    <row r="244" spans="1:22" x14ac:dyDescent="0.2">
      <c r="A244" s="18" t="str">
        <f t="shared" si="6"/>
        <v>Catalogo principalOVS_ES ACADEMICOCF3-00009</v>
      </c>
      <c r="B244" s="18" t="str">
        <f t="shared" si="7"/>
        <v>CF3-00009OVS_ES ACADEMICO</v>
      </c>
      <c r="C244" s="18"/>
      <c r="D244" s="18" t="s">
        <v>122</v>
      </c>
      <c r="E244" s="46" t="s">
        <v>610</v>
      </c>
      <c r="F244" s="86" t="s">
        <v>124</v>
      </c>
      <c r="G244" s="18" t="s">
        <v>122</v>
      </c>
      <c r="H244" s="45" t="s">
        <v>125</v>
      </c>
      <c r="I244" s="18" t="s">
        <v>75</v>
      </c>
      <c r="J244" s="49" t="s">
        <v>611</v>
      </c>
      <c r="K244" s="48" t="s">
        <v>28</v>
      </c>
      <c r="L244" s="47" t="s">
        <v>90</v>
      </c>
      <c r="M244" s="44" t="s">
        <v>74</v>
      </c>
      <c r="N244" s="78" t="s">
        <v>75</v>
      </c>
      <c r="O244" s="78" t="s">
        <v>75</v>
      </c>
      <c r="P244" s="78" t="s">
        <v>75</v>
      </c>
      <c r="Q244" s="43" t="s">
        <v>610</v>
      </c>
      <c r="R244" s="53" t="s">
        <v>76</v>
      </c>
      <c r="S244" s="76">
        <v>3.63</v>
      </c>
      <c r="T244" s="37">
        <v>1</v>
      </c>
      <c r="U244" s="83">
        <v>1</v>
      </c>
      <c r="V244" s="45" t="s">
        <v>125</v>
      </c>
    </row>
    <row r="245" spans="1:22" x14ac:dyDescent="0.2">
      <c r="A245" s="18" t="str">
        <f t="shared" si="6"/>
        <v>Catalogo principalOVS_ES ACADEMICOCF3-00010</v>
      </c>
      <c r="B245" s="18" t="str">
        <f t="shared" si="7"/>
        <v>CF3-00010OVS_ES ACADEMICO</v>
      </c>
      <c r="C245" s="18"/>
      <c r="D245" s="18" t="s">
        <v>122</v>
      </c>
      <c r="E245" s="46" t="s">
        <v>612</v>
      </c>
      <c r="F245" s="86" t="s">
        <v>124</v>
      </c>
      <c r="G245" s="18" t="s">
        <v>122</v>
      </c>
      <c r="H245" s="45" t="s">
        <v>125</v>
      </c>
      <c r="I245" s="18" t="s">
        <v>75</v>
      </c>
      <c r="J245" s="49" t="s">
        <v>613</v>
      </c>
      <c r="K245" s="48" t="s">
        <v>28</v>
      </c>
      <c r="L245" s="47" t="s">
        <v>90</v>
      </c>
      <c r="M245" s="44" t="s">
        <v>74</v>
      </c>
      <c r="N245" s="78" t="s">
        <v>75</v>
      </c>
      <c r="O245" s="78" t="s">
        <v>75</v>
      </c>
      <c r="P245" s="78" t="s">
        <v>75</v>
      </c>
      <c r="Q245" s="43" t="s">
        <v>612</v>
      </c>
      <c r="R245" s="53" t="s">
        <v>76</v>
      </c>
      <c r="S245" s="76">
        <v>3.63</v>
      </c>
      <c r="T245" s="37">
        <v>1</v>
      </c>
      <c r="U245" s="83">
        <v>1</v>
      </c>
      <c r="V245" s="45" t="s">
        <v>125</v>
      </c>
    </row>
    <row r="246" spans="1:22" x14ac:dyDescent="0.2">
      <c r="A246" s="18" t="str">
        <f t="shared" si="6"/>
        <v>Catalogo principalOVS_ES ACADEMICOCGS-00001</v>
      </c>
      <c r="B246" s="18" t="str">
        <f t="shared" si="7"/>
        <v>CGS-00001OVS_ES ACADEMICO</v>
      </c>
      <c r="C246" s="18"/>
      <c r="D246" s="18" t="s">
        <v>122</v>
      </c>
      <c r="E246" s="46" t="s">
        <v>614</v>
      </c>
      <c r="F246" s="86" t="s">
        <v>124</v>
      </c>
      <c r="G246" s="18" t="s">
        <v>122</v>
      </c>
      <c r="H246" s="45" t="s">
        <v>125</v>
      </c>
      <c r="I246" s="18" t="s">
        <v>75</v>
      </c>
      <c r="J246" s="49" t="s">
        <v>615</v>
      </c>
      <c r="K246" s="48" t="s">
        <v>28</v>
      </c>
      <c r="L246" s="47" t="s">
        <v>90</v>
      </c>
      <c r="M246" s="44" t="s">
        <v>74</v>
      </c>
      <c r="N246" s="78" t="s">
        <v>75</v>
      </c>
      <c r="O246" s="78" t="s">
        <v>75</v>
      </c>
      <c r="P246" s="78" t="s">
        <v>75</v>
      </c>
      <c r="Q246" s="43" t="s">
        <v>614</v>
      </c>
      <c r="R246" s="53" t="s">
        <v>76</v>
      </c>
      <c r="S246" s="76">
        <v>1.1000000000000001</v>
      </c>
      <c r="T246" s="37">
        <v>1</v>
      </c>
      <c r="U246" s="83">
        <v>1</v>
      </c>
      <c r="V246" s="45" t="s">
        <v>125</v>
      </c>
    </row>
    <row r="247" spans="1:22" x14ac:dyDescent="0.2">
      <c r="A247" s="18" t="str">
        <f t="shared" si="6"/>
        <v>Catalogo principalOVS_ES ACADEMICOCGS-00002</v>
      </c>
      <c r="B247" s="18" t="str">
        <f t="shared" si="7"/>
        <v>CGS-00002OVS_ES ACADEMICO</v>
      </c>
      <c r="C247" s="18"/>
      <c r="D247" s="18" t="s">
        <v>122</v>
      </c>
      <c r="E247" s="46" t="s">
        <v>616</v>
      </c>
      <c r="F247" s="86" t="s">
        <v>124</v>
      </c>
      <c r="G247" s="18" t="s">
        <v>122</v>
      </c>
      <c r="H247" s="45" t="s">
        <v>125</v>
      </c>
      <c r="I247" s="18" t="s">
        <v>75</v>
      </c>
      <c r="J247" s="49" t="s">
        <v>617</v>
      </c>
      <c r="K247" s="48" t="s">
        <v>28</v>
      </c>
      <c r="L247" s="47" t="s">
        <v>90</v>
      </c>
      <c r="M247" s="44" t="s">
        <v>74</v>
      </c>
      <c r="N247" s="78" t="s">
        <v>75</v>
      </c>
      <c r="O247" s="78" t="s">
        <v>75</v>
      </c>
      <c r="P247" s="78" t="s">
        <v>75</v>
      </c>
      <c r="Q247" s="43" t="s">
        <v>616</v>
      </c>
      <c r="R247" s="53" t="s">
        <v>76</v>
      </c>
      <c r="S247" s="76">
        <v>1.1000000000000001</v>
      </c>
      <c r="T247" s="37">
        <v>1</v>
      </c>
      <c r="U247" s="83">
        <v>1</v>
      </c>
      <c r="V247" s="45" t="s">
        <v>125</v>
      </c>
    </row>
    <row r="248" spans="1:22" x14ac:dyDescent="0.2">
      <c r="A248" s="18" t="str">
        <f t="shared" si="6"/>
        <v>Catalogo principalOVS_ES ACADEMICOCHL-00001</v>
      </c>
      <c r="B248" s="18" t="str">
        <f t="shared" si="7"/>
        <v>CHL-00001OVS_ES ACADEMICO</v>
      </c>
      <c r="C248" s="18"/>
      <c r="D248" s="18" t="s">
        <v>122</v>
      </c>
      <c r="E248" s="46" t="s">
        <v>618</v>
      </c>
      <c r="F248" s="86" t="s">
        <v>124</v>
      </c>
      <c r="G248" s="18" t="s">
        <v>122</v>
      </c>
      <c r="H248" s="45" t="s">
        <v>125</v>
      </c>
      <c r="I248" s="18" t="s">
        <v>75</v>
      </c>
      <c r="J248" s="49" t="s">
        <v>619</v>
      </c>
      <c r="K248" s="48" t="s">
        <v>28</v>
      </c>
      <c r="L248" s="47" t="s">
        <v>90</v>
      </c>
      <c r="M248" s="44" t="s">
        <v>74</v>
      </c>
      <c r="N248" s="78" t="s">
        <v>75</v>
      </c>
      <c r="O248" s="78" t="s">
        <v>75</v>
      </c>
      <c r="P248" s="78" t="s">
        <v>75</v>
      </c>
      <c r="Q248" s="43" t="s">
        <v>618</v>
      </c>
      <c r="R248" s="53" t="s">
        <v>76</v>
      </c>
      <c r="S248" s="76">
        <v>0.9</v>
      </c>
      <c r="T248" s="37">
        <v>1</v>
      </c>
      <c r="U248" s="83">
        <v>1</v>
      </c>
      <c r="V248" s="45" t="s">
        <v>125</v>
      </c>
    </row>
    <row r="249" spans="1:22" x14ac:dyDescent="0.2">
      <c r="A249" s="18" t="str">
        <f t="shared" si="6"/>
        <v>Catalogo principalOVS_ES ACADEMICOD75-01755</v>
      </c>
      <c r="B249" s="18" t="str">
        <f t="shared" si="7"/>
        <v>D75-01755OVS_ES ACADEMICO</v>
      </c>
      <c r="C249" s="18"/>
      <c r="D249" s="18" t="s">
        <v>122</v>
      </c>
      <c r="E249" s="46" t="s">
        <v>620</v>
      </c>
      <c r="F249" s="86" t="s">
        <v>124</v>
      </c>
      <c r="G249" s="18" t="s">
        <v>122</v>
      </c>
      <c r="H249" s="45" t="s">
        <v>125</v>
      </c>
      <c r="I249" s="18" t="s">
        <v>75</v>
      </c>
      <c r="J249" s="49" t="s">
        <v>621</v>
      </c>
      <c r="K249" s="48" t="s">
        <v>28</v>
      </c>
      <c r="L249" s="47" t="s">
        <v>90</v>
      </c>
      <c r="M249" s="44" t="s">
        <v>74</v>
      </c>
      <c r="N249" s="78" t="s">
        <v>75</v>
      </c>
      <c r="O249" s="78" t="s">
        <v>75</v>
      </c>
      <c r="P249" s="78" t="s">
        <v>75</v>
      </c>
      <c r="Q249" s="43" t="s">
        <v>620</v>
      </c>
      <c r="R249" s="53" t="s">
        <v>127</v>
      </c>
      <c r="S249" s="76">
        <v>497</v>
      </c>
      <c r="T249" s="37">
        <v>1</v>
      </c>
      <c r="U249" s="83">
        <v>1</v>
      </c>
      <c r="V249" s="45" t="s">
        <v>125</v>
      </c>
    </row>
    <row r="250" spans="1:22" x14ac:dyDescent="0.2">
      <c r="A250" s="18" t="str">
        <f t="shared" si="6"/>
        <v>Catalogo principalOVS_ES ACADEMICOD75-01756</v>
      </c>
      <c r="B250" s="18" t="str">
        <f t="shared" si="7"/>
        <v>D75-01756OVS_ES ACADEMICO</v>
      </c>
      <c r="C250" s="18"/>
      <c r="D250" s="18" t="s">
        <v>122</v>
      </c>
      <c r="E250" s="46" t="s">
        <v>622</v>
      </c>
      <c r="F250" s="86" t="s">
        <v>124</v>
      </c>
      <c r="G250" s="18" t="s">
        <v>122</v>
      </c>
      <c r="H250" s="45" t="s">
        <v>125</v>
      </c>
      <c r="I250" s="18" t="s">
        <v>75</v>
      </c>
      <c r="J250" s="49" t="s">
        <v>623</v>
      </c>
      <c r="K250" s="48" t="s">
        <v>28</v>
      </c>
      <c r="L250" s="47" t="s">
        <v>90</v>
      </c>
      <c r="M250" s="44" t="s">
        <v>74</v>
      </c>
      <c r="N250" s="78" t="s">
        <v>75</v>
      </c>
      <c r="O250" s="78" t="s">
        <v>75</v>
      </c>
      <c r="P250" s="78" t="s">
        <v>75</v>
      </c>
      <c r="Q250" s="43" t="s">
        <v>622</v>
      </c>
      <c r="R250" s="53" t="s">
        <v>127</v>
      </c>
      <c r="S250" s="76">
        <v>497</v>
      </c>
      <c r="T250" s="37">
        <v>1</v>
      </c>
      <c r="U250" s="83">
        <v>1</v>
      </c>
      <c r="V250" s="45" t="s">
        <v>125</v>
      </c>
    </row>
    <row r="251" spans="1:22" x14ac:dyDescent="0.2">
      <c r="A251" s="18" t="str">
        <f t="shared" si="6"/>
        <v>Catalogo principalOVS_ES ACADEMICOD75-01757</v>
      </c>
      <c r="B251" s="18" t="str">
        <f t="shared" si="7"/>
        <v>D75-01757OVS_ES ACADEMICO</v>
      </c>
      <c r="C251" s="18"/>
      <c r="D251" s="18" t="s">
        <v>122</v>
      </c>
      <c r="E251" s="46" t="s">
        <v>624</v>
      </c>
      <c r="F251" s="86" t="s">
        <v>124</v>
      </c>
      <c r="G251" s="18" t="s">
        <v>122</v>
      </c>
      <c r="H251" s="45" t="s">
        <v>125</v>
      </c>
      <c r="I251" s="18" t="s">
        <v>75</v>
      </c>
      <c r="J251" s="49" t="s">
        <v>625</v>
      </c>
      <c r="K251" s="48" t="s">
        <v>28</v>
      </c>
      <c r="L251" s="47" t="s">
        <v>90</v>
      </c>
      <c r="M251" s="44" t="s">
        <v>74</v>
      </c>
      <c r="N251" s="78" t="s">
        <v>75</v>
      </c>
      <c r="O251" s="78" t="s">
        <v>75</v>
      </c>
      <c r="P251" s="78" t="s">
        <v>75</v>
      </c>
      <c r="Q251" s="43" t="s">
        <v>624</v>
      </c>
      <c r="R251" s="53" t="s">
        <v>127</v>
      </c>
      <c r="S251" s="76">
        <v>392</v>
      </c>
      <c r="T251" s="37">
        <v>1</v>
      </c>
      <c r="U251" s="83">
        <v>1</v>
      </c>
      <c r="V251" s="45" t="s">
        <v>125</v>
      </c>
    </row>
    <row r="252" spans="1:22" x14ac:dyDescent="0.2">
      <c r="A252" s="18" t="str">
        <f t="shared" si="6"/>
        <v>Catalogo principalOVS_ES ACADEMICOD75-01758</v>
      </c>
      <c r="B252" s="18" t="str">
        <f t="shared" si="7"/>
        <v>D75-01758OVS_ES ACADEMICO</v>
      </c>
      <c r="C252" s="18"/>
      <c r="D252" s="18" t="s">
        <v>122</v>
      </c>
      <c r="E252" s="46" t="s">
        <v>626</v>
      </c>
      <c r="F252" s="86" t="s">
        <v>124</v>
      </c>
      <c r="G252" s="18" t="s">
        <v>122</v>
      </c>
      <c r="H252" s="45" t="s">
        <v>125</v>
      </c>
      <c r="I252" s="18" t="s">
        <v>75</v>
      </c>
      <c r="J252" s="49" t="s">
        <v>627</v>
      </c>
      <c r="K252" s="48" t="s">
        <v>28</v>
      </c>
      <c r="L252" s="47" t="s">
        <v>90</v>
      </c>
      <c r="M252" s="44" t="s">
        <v>74</v>
      </c>
      <c r="N252" s="78" t="s">
        <v>75</v>
      </c>
      <c r="O252" s="78" t="s">
        <v>75</v>
      </c>
      <c r="P252" s="78" t="s">
        <v>75</v>
      </c>
      <c r="Q252" s="43" t="s">
        <v>626</v>
      </c>
      <c r="R252" s="53" t="s">
        <v>127</v>
      </c>
      <c r="S252" s="76">
        <v>392</v>
      </c>
      <c r="T252" s="37">
        <v>1</v>
      </c>
      <c r="U252" s="83">
        <v>1</v>
      </c>
      <c r="V252" s="45" t="s">
        <v>125</v>
      </c>
    </row>
    <row r="253" spans="1:22" x14ac:dyDescent="0.2">
      <c r="A253" s="18" t="str">
        <f t="shared" si="6"/>
        <v>Catalogo principalOVS_ES ACADEMICOD87-06005</v>
      </c>
      <c r="B253" s="18" t="str">
        <f t="shared" si="7"/>
        <v>D87-06005OVS_ES ACADEMICO</v>
      </c>
      <c r="C253" s="18"/>
      <c r="D253" s="18" t="s">
        <v>122</v>
      </c>
      <c r="E253" s="46" t="s">
        <v>628</v>
      </c>
      <c r="F253" s="86" t="s">
        <v>124</v>
      </c>
      <c r="G253" s="18" t="s">
        <v>122</v>
      </c>
      <c r="H253" s="45" t="s">
        <v>125</v>
      </c>
      <c r="I253" s="18" t="s">
        <v>75</v>
      </c>
      <c r="J253" s="49" t="s">
        <v>629</v>
      </c>
      <c r="K253" s="48" t="s">
        <v>28</v>
      </c>
      <c r="L253" s="47" t="s">
        <v>90</v>
      </c>
      <c r="M253" s="44" t="s">
        <v>74</v>
      </c>
      <c r="N253" s="78" t="s">
        <v>75</v>
      </c>
      <c r="O253" s="78" t="s">
        <v>75</v>
      </c>
      <c r="P253" s="78" t="s">
        <v>75</v>
      </c>
      <c r="Q253" s="43" t="s">
        <v>628</v>
      </c>
      <c r="R253" s="53" t="s">
        <v>127</v>
      </c>
      <c r="S253" s="76">
        <v>72</v>
      </c>
      <c r="T253" s="37">
        <v>1</v>
      </c>
      <c r="U253" s="83">
        <v>1</v>
      </c>
      <c r="V253" s="45" t="s">
        <v>125</v>
      </c>
    </row>
    <row r="254" spans="1:22" x14ac:dyDescent="0.2">
      <c r="A254" s="18" t="str">
        <f t="shared" si="6"/>
        <v>Catalogo principalOVS_ES ACADEMICOD87-06006</v>
      </c>
      <c r="B254" s="18" t="str">
        <f t="shared" si="7"/>
        <v>D87-06006OVS_ES ACADEMICO</v>
      </c>
      <c r="C254" s="18"/>
      <c r="D254" s="18" t="s">
        <v>122</v>
      </c>
      <c r="E254" s="46" t="s">
        <v>630</v>
      </c>
      <c r="F254" s="86" t="s">
        <v>124</v>
      </c>
      <c r="G254" s="18" t="s">
        <v>122</v>
      </c>
      <c r="H254" s="45" t="s">
        <v>125</v>
      </c>
      <c r="I254" s="18" t="s">
        <v>75</v>
      </c>
      <c r="J254" s="49" t="s">
        <v>631</v>
      </c>
      <c r="K254" s="48" t="s">
        <v>28</v>
      </c>
      <c r="L254" s="47" t="s">
        <v>90</v>
      </c>
      <c r="M254" s="44" t="s">
        <v>74</v>
      </c>
      <c r="N254" s="78" t="s">
        <v>75</v>
      </c>
      <c r="O254" s="78" t="s">
        <v>75</v>
      </c>
      <c r="P254" s="78" t="s">
        <v>75</v>
      </c>
      <c r="Q254" s="43" t="s">
        <v>630</v>
      </c>
      <c r="R254" s="53" t="s">
        <v>127</v>
      </c>
      <c r="S254" s="76">
        <v>72</v>
      </c>
      <c r="T254" s="37">
        <v>1</v>
      </c>
      <c r="U254" s="83">
        <v>1</v>
      </c>
      <c r="V254" s="45" t="s">
        <v>125</v>
      </c>
    </row>
    <row r="255" spans="1:22" x14ac:dyDescent="0.2">
      <c r="A255" s="18" t="str">
        <f t="shared" si="6"/>
        <v>Catalogo principalOVS_ES ACADEMICOD87-06007</v>
      </c>
      <c r="B255" s="18" t="str">
        <f t="shared" si="7"/>
        <v>D87-06007OVS_ES ACADEMICO</v>
      </c>
      <c r="C255" s="18"/>
      <c r="D255" s="18" t="s">
        <v>122</v>
      </c>
      <c r="E255" s="46" t="s">
        <v>632</v>
      </c>
      <c r="F255" s="86" t="s">
        <v>124</v>
      </c>
      <c r="G255" s="18" t="s">
        <v>122</v>
      </c>
      <c r="H255" s="45" t="s">
        <v>125</v>
      </c>
      <c r="I255" s="18" t="s">
        <v>75</v>
      </c>
      <c r="J255" s="49" t="s">
        <v>633</v>
      </c>
      <c r="K255" s="48" t="s">
        <v>28</v>
      </c>
      <c r="L255" s="47" t="s">
        <v>90</v>
      </c>
      <c r="M255" s="44" t="s">
        <v>74</v>
      </c>
      <c r="N255" s="78" t="s">
        <v>75</v>
      </c>
      <c r="O255" s="78" t="s">
        <v>75</v>
      </c>
      <c r="P255" s="78" t="s">
        <v>75</v>
      </c>
      <c r="Q255" s="43" t="s">
        <v>632</v>
      </c>
      <c r="R255" s="53" t="s">
        <v>127</v>
      </c>
      <c r="S255" s="76">
        <v>8</v>
      </c>
      <c r="T255" s="37">
        <v>1</v>
      </c>
      <c r="U255" s="83">
        <v>1</v>
      </c>
      <c r="V255" s="45" t="s">
        <v>125</v>
      </c>
    </row>
    <row r="256" spans="1:22" x14ac:dyDescent="0.2">
      <c r="A256" s="18" t="str">
        <f t="shared" si="6"/>
        <v>Catalogo principalOVS_ES ACADEMICOD87-06008</v>
      </c>
      <c r="B256" s="18" t="str">
        <f t="shared" si="7"/>
        <v>D87-06008OVS_ES ACADEMICO</v>
      </c>
      <c r="C256" s="18"/>
      <c r="D256" s="18" t="s">
        <v>122</v>
      </c>
      <c r="E256" s="46" t="s">
        <v>634</v>
      </c>
      <c r="F256" s="86" t="s">
        <v>124</v>
      </c>
      <c r="G256" s="18" t="s">
        <v>122</v>
      </c>
      <c r="H256" s="45" t="s">
        <v>125</v>
      </c>
      <c r="I256" s="18" t="s">
        <v>75</v>
      </c>
      <c r="J256" s="49" t="s">
        <v>635</v>
      </c>
      <c r="K256" s="48" t="s">
        <v>28</v>
      </c>
      <c r="L256" s="47" t="s">
        <v>90</v>
      </c>
      <c r="M256" s="44" t="s">
        <v>74</v>
      </c>
      <c r="N256" s="78" t="s">
        <v>75</v>
      </c>
      <c r="O256" s="78" t="s">
        <v>75</v>
      </c>
      <c r="P256" s="78" t="s">
        <v>75</v>
      </c>
      <c r="Q256" s="43" t="s">
        <v>634</v>
      </c>
      <c r="R256" s="53" t="s">
        <v>127</v>
      </c>
      <c r="S256" s="76">
        <v>8</v>
      </c>
      <c r="T256" s="37">
        <v>1</v>
      </c>
      <c r="U256" s="83">
        <v>1</v>
      </c>
      <c r="V256" s="45" t="s">
        <v>125</v>
      </c>
    </row>
    <row r="257" spans="1:22" x14ac:dyDescent="0.2">
      <c r="A257" s="18" t="str">
        <f t="shared" si="6"/>
        <v>Catalogo principalOVS_ES ACADEMICOD87-06010</v>
      </c>
      <c r="B257" s="18" t="str">
        <f t="shared" si="7"/>
        <v>D87-06010OVS_ES ACADEMICO</v>
      </c>
      <c r="C257" s="18"/>
      <c r="D257" s="18" t="s">
        <v>122</v>
      </c>
      <c r="E257" s="46" t="s">
        <v>636</v>
      </c>
      <c r="F257" s="86" t="s">
        <v>124</v>
      </c>
      <c r="G257" s="18" t="s">
        <v>122</v>
      </c>
      <c r="H257" s="45" t="s">
        <v>125</v>
      </c>
      <c r="I257" s="18" t="s">
        <v>75</v>
      </c>
      <c r="J257" s="49" t="s">
        <v>637</v>
      </c>
      <c r="K257" s="48" t="s">
        <v>28</v>
      </c>
      <c r="L257" s="47" t="s">
        <v>90</v>
      </c>
      <c r="M257" s="44" t="s">
        <v>74</v>
      </c>
      <c r="N257" s="78" t="s">
        <v>75</v>
      </c>
      <c r="O257" s="78" t="s">
        <v>75</v>
      </c>
      <c r="P257" s="78" t="s">
        <v>75</v>
      </c>
      <c r="Q257" s="43" t="s">
        <v>636</v>
      </c>
      <c r="R257" s="53" t="s">
        <v>127</v>
      </c>
      <c r="S257" s="76">
        <v>4.5199999999999996</v>
      </c>
      <c r="T257" s="37">
        <v>1</v>
      </c>
      <c r="U257" s="83">
        <v>1</v>
      </c>
      <c r="V257" s="45" t="s">
        <v>125</v>
      </c>
    </row>
    <row r="258" spans="1:22" x14ac:dyDescent="0.2">
      <c r="A258" s="18" t="str">
        <f t="shared" ref="A258:A321" si="8">D258&amp;F258&amp;E258</f>
        <v>Catalogo principalOVS_ES ACADEMICODR2-00001</v>
      </c>
      <c r="B258" s="18" t="str">
        <f t="shared" ref="B258:B321" si="9">E258&amp;F258</f>
        <v>DR2-00001OVS_ES ACADEMICO</v>
      </c>
      <c r="C258" s="18"/>
      <c r="D258" s="18" t="s">
        <v>122</v>
      </c>
      <c r="E258" s="46" t="s">
        <v>638</v>
      </c>
      <c r="F258" s="86" t="s">
        <v>124</v>
      </c>
      <c r="G258" s="18" t="s">
        <v>122</v>
      </c>
      <c r="H258" s="45" t="s">
        <v>125</v>
      </c>
      <c r="I258" s="18" t="s">
        <v>75</v>
      </c>
      <c r="J258" s="49" t="s">
        <v>639</v>
      </c>
      <c r="K258" s="48" t="s">
        <v>28</v>
      </c>
      <c r="L258" s="47" t="s">
        <v>90</v>
      </c>
      <c r="M258" s="44" t="s">
        <v>74</v>
      </c>
      <c r="N258" s="78" t="s">
        <v>75</v>
      </c>
      <c r="O258" s="78" t="s">
        <v>75</v>
      </c>
      <c r="P258" s="78" t="s">
        <v>75</v>
      </c>
      <c r="Q258" s="43" t="s">
        <v>638</v>
      </c>
      <c r="R258" s="53" t="s">
        <v>76</v>
      </c>
      <c r="S258" s="76">
        <v>0</v>
      </c>
      <c r="T258" s="37">
        <v>1</v>
      </c>
      <c r="U258" s="83">
        <v>1</v>
      </c>
      <c r="V258" s="45" t="s">
        <v>125</v>
      </c>
    </row>
    <row r="259" spans="1:22" x14ac:dyDescent="0.2">
      <c r="A259" s="18" t="str">
        <f t="shared" si="8"/>
        <v>Catalogo principalOVS_ES ACADEMICODS2-00001</v>
      </c>
      <c r="B259" s="18" t="str">
        <f t="shared" si="9"/>
        <v>DS2-00001OVS_ES ACADEMICO</v>
      </c>
      <c r="C259" s="18"/>
      <c r="D259" s="18" t="s">
        <v>122</v>
      </c>
      <c r="E259" s="46" t="s">
        <v>640</v>
      </c>
      <c r="F259" s="86" t="s">
        <v>124</v>
      </c>
      <c r="G259" s="18" t="s">
        <v>122</v>
      </c>
      <c r="H259" s="45" t="s">
        <v>125</v>
      </c>
      <c r="I259" s="18" t="s">
        <v>75</v>
      </c>
      <c r="J259" s="49" t="s">
        <v>641</v>
      </c>
      <c r="K259" s="48" t="s">
        <v>28</v>
      </c>
      <c r="L259" s="47" t="s">
        <v>90</v>
      </c>
      <c r="M259" s="44" t="s">
        <v>74</v>
      </c>
      <c r="N259" s="78" t="s">
        <v>75</v>
      </c>
      <c r="O259" s="78" t="s">
        <v>75</v>
      </c>
      <c r="P259" s="78" t="s">
        <v>75</v>
      </c>
      <c r="Q259" s="43" t="s">
        <v>640</v>
      </c>
      <c r="R259" s="53" t="s">
        <v>76</v>
      </c>
      <c r="S259" s="76">
        <v>0</v>
      </c>
      <c r="T259" s="37">
        <v>1</v>
      </c>
      <c r="U259" s="83">
        <v>1</v>
      </c>
      <c r="V259" s="45" t="s">
        <v>125</v>
      </c>
    </row>
    <row r="260" spans="1:22" x14ac:dyDescent="0.2">
      <c r="A260" s="18" t="str">
        <f t="shared" si="8"/>
        <v>Catalogo principalOVS_ES ACADEMICODS2-00002</v>
      </c>
      <c r="B260" s="18" t="str">
        <f t="shared" si="9"/>
        <v>DS2-00002OVS_ES ACADEMICO</v>
      </c>
      <c r="C260" s="18"/>
      <c r="D260" s="18" t="s">
        <v>122</v>
      </c>
      <c r="E260" s="46" t="s">
        <v>642</v>
      </c>
      <c r="F260" s="86" t="s">
        <v>124</v>
      </c>
      <c r="G260" s="18" t="s">
        <v>122</v>
      </c>
      <c r="H260" s="45" t="s">
        <v>125</v>
      </c>
      <c r="I260" s="18" t="s">
        <v>75</v>
      </c>
      <c r="J260" s="49" t="s">
        <v>643</v>
      </c>
      <c r="K260" s="48" t="s">
        <v>28</v>
      </c>
      <c r="L260" s="47" t="s">
        <v>90</v>
      </c>
      <c r="M260" s="44" t="s">
        <v>74</v>
      </c>
      <c r="N260" s="78" t="s">
        <v>75</v>
      </c>
      <c r="O260" s="78" t="s">
        <v>75</v>
      </c>
      <c r="P260" s="78" t="s">
        <v>75</v>
      </c>
      <c r="Q260" s="43" t="s">
        <v>642</v>
      </c>
      <c r="R260" s="53" t="s">
        <v>76</v>
      </c>
      <c r="S260" s="76">
        <v>0</v>
      </c>
      <c r="T260" s="37">
        <v>1</v>
      </c>
      <c r="U260" s="83">
        <v>1</v>
      </c>
      <c r="V260" s="45" t="s">
        <v>125</v>
      </c>
    </row>
    <row r="261" spans="1:22" x14ac:dyDescent="0.2">
      <c r="A261" s="18" t="str">
        <f t="shared" si="8"/>
        <v>Catalogo principalOVS_ES ACADEMICODV2-00001</v>
      </c>
      <c r="B261" s="18" t="str">
        <f t="shared" si="9"/>
        <v>DV2-00001OVS_ES ACADEMICO</v>
      </c>
      <c r="C261" s="18"/>
      <c r="D261" s="18" t="s">
        <v>122</v>
      </c>
      <c r="E261" s="46" t="s">
        <v>644</v>
      </c>
      <c r="F261" s="86" t="s">
        <v>124</v>
      </c>
      <c r="G261" s="18" t="s">
        <v>122</v>
      </c>
      <c r="H261" s="45" t="s">
        <v>125</v>
      </c>
      <c r="I261" s="18" t="s">
        <v>75</v>
      </c>
      <c r="J261" s="49" t="s">
        <v>645</v>
      </c>
      <c r="K261" s="48" t="s">
        <v>28</v>
      </c>
      <c r="L261" s="47" t="s">
        <v>90</v>
      </c>
      <c r="M261" s="44" t="s">
        <v>74</v>
      </c>
      <c r="N261" s="78" t="s">
        <v>75</v>
      </c>
      <c r="O261" s="78" t="s">
        <v>75</v>
      </c>
      <c r="P261" s="78" t="s">
        <v>75</v>
      </c>
      <c r="Q261" s="43" t="s">
        <v>644</v>
      </c>
      <c r="R261" s="53" t="s">
        <v>76</v>
      </c>
      <c r="S261" s="76">
        <v>2.2000000000000002</v>
      </c>
      <c r="T261" s="37">
        <v>1</v>
      </c>
      <c r="U261" s="83">
        <v>1</v>
      </c>
      <c r="V261" s="45" t="s">
        <v>125</v>
      </c>
    </row>
    <row r="262" spans="1:22" x14ac:dyDescent="0.2">
      <c r="A262" s="18" t="str">
        <f t="shared" si="8"/>
        <v>Catalogo principalOVS_ES ACADEMICODV2-00002</v>
      </c>
      <c r="B262" s="18" t="str">
        <f t="shared" si="9"/>
        <v>DV2-00002OVS_ES ACADEMICO</v>
      </c>
      <c r="C262" s="18"/>
      <c r="D262" s="18" t="s">
        <v>122</v>
      </c>
      <c r="E262" s="46" t="s">
        <v>646</v>
      </c>
      <c r="F262" s="86" t="s">
        <v>124</v>
      </c>
      <c r="G262" s="18" t="s">
        <v>122</v>
      </c>
      <c r="H262" s="45" t="s">
        <v>125</v>
      </c>
      <c r="I262" s="18" t="s">
        <v>75</v>
      </c>
      <c r="J262" s="49" t="s">
        <v>647</v>
      </c>
      <c r="K262" s="48" t="s">
        <v>28</v>
      </c>
      <c r="L262" s="47" t="s">
        <v>90</v>
      </c>
      <c r="M262" s="44" t="s">
        <v>74</v>
      </c>
      <c r="N262" s="78" t="s">
        <v>75</v>
      </c>
      <c r="O262" s="78" t="s">
        <v>75</v>
      </c>
      <c r="P262" s="78" t="s">
        <v>75</v>
      </c>
      <c r="Q262" s="43" t="s">
        <v>646</v>
      </c>
      <c r="R262" s="53" t="s">
        <v>76</v>
      </c>
      <c r="S262" s="76">
        <v>2.2000000000000002</v>
      </c>
      <c r="T262" s="37">
        <v>1</v>
      </c>
      <c r="U262" s="83">
        <v>1</v>
      </c>
      <c r="V262" s="45" t="s">
        <v>125</v>
      </c>
    </row>
    <row r="263" spans="1:22" x14ac:dyDescent="0.2">
      <c r="A263" s="18" t="str">
        <f t="shared" si="8"/>
        <v>Catalogo principalOVS_ES ACADEMICODW7-00001</v>
      </c>
      <c r="B263" s="18" t="str">
        <f t="shared" si="9"/>
        <v>DW7-00001OVS_ES ACADEMICO</v>
      </c>
      <c r="C263" s="18"/>
      <c r="D263" s="18" t="s">
        <v>122</v>
      </c>
      <c r="E263" s="46" t="s">
        <v>648</v>
      </c>
      <c r="F263" s="86" t="s">
        <v>124</v>
      </c>
      <c r="G263" s="18" t="s">
        <v>122</v>
      </c>
      <c r="H263" s="45" t="s">
        <v>125</v>
      </c>
      <c r="I263" s="18" t="s">
        <v>75</v>
      </c>
      <c r="J263" s="49" t="s">
        <v>649</v>
      </c>
      <c r="K263" s="48" t="s">
        <v>28</v>
      </c>
      <c r="L263" s="47" t="s">
        <v>90</v>
      </c>
      <c r="M263" s="44" t="s">
        <v>74</v>
      </c>
      <c r="N263" s="78" t="s">
        <v>75</v>
      </c>
      <c r="O263" s="78" t="s">
        <v>75</v>
      </c>
      <c r="P263" s="78" t="s">
        <v>75</v>
      </c>
      <c r="Q263" s="43" t="s">
        <v>648</v>
      </c>
      <c r="R263" s="53" t="s">
        <v>76</v>
      </c>
      <c r="S263" s="76">
        <v>2.1</v>
      </c>
      <c r="T263" s="37">
        <v>1</v>
      </c>
      <c r="U263" s="83">
        <v>1</v>
      </c>
      <c r="V263" s="45" t="s">
        <v>125</v>
      </c>
    </row>
    <row r="264" spans="1:22" x14ac:dyDescent="0.2">
      <c r="A264" s="18" t="str">
        <f t="shared" si="8"/>
        <v>Catalogo principalOVS_ES ACADEMICODW7-00002</v>
      </c>
      <c r="B264" s="18" t="str">
        <f t="shared" si="9"/>
        <v>DW7-00002OVS_ES ACADEMICO</v>
      </c>
      <c r="C264" s="18"/>
      <c r="D264" s="18" t="s">
        <v>122</v>
      </c>
      <c r="E264" s="46" t="s">
        <v>650</v>
      </c>
      <c r="F264" s="86" t="s">
        <v>124</v>
      </c>
      <c r="G264" s="18" t="s">
        <v>122</v>
      </c>
      <c r="H264" s="45" t="s">
        <v>125</v>
      </c>
      <c r="I264" s="18" t="s">
        <v>75</v>
      </c>
      <c r="J264" s="49" t="s">
        <v>651</v>
      </c>
      <c r="K264" s="48" t="s">
        <v>28</v>
      </c>
      <c r="L264" s="47" t="s">
        <v>90</v>
      </c>
      <c r="M264" s="44" t="s">
        <v>74</v>
      </c>
      <c r="N264" s="78" t="s">
        <v>75</v>
      </c>
      <c r="O264" s="78" t="s">
        <v>75</v>
      </c>
      <c r="P264" s="78" t="s">
        <v>75</v>
      </c>
      <c r="Q264" s="43" t="s">
        <v>650</v>
      </c>
      <c r="R264" s="53" t="s">
        <v>76</v>
      </c>
      <c r="S264" s="76">
        <v>2.1</v>
      </c>
      <c r="T264" s="37">
        <v>1</v>
      </c>
      <c r="U264" s="83">
        <v>1</v>
      </c>
      <c r="V264" s="45" t="s">
        <v>125</v>
      </c>
    </row>
    <row r="265" spans="1:22" x14ac:dyDescent="0.2">
      <c r="A265" s="18" t="str">
        <f t="shared" si="8"/>
        <v>Catalogo principalOVS_ES ACADEMICODW9-00001</v>
      </c>
      <c r="B265" s="18" t="str">
        <f t="shared" si="9"/>
        <v>DW9-00001OVS_ES ACADEMICO</v>
      </c>
      <c r="C265" s="18"/>
      <c r="D265" s="18" t="s">
        <v>122</v>
      </c>
      <c r="E265" s="46" t="s">
        <v>652</v>
      </c>
      <c r="F265" s="86" t="s">
        <v>124</v>
      </c>
      <c r="G265" s="18" t="s">
        <v>122</v>
      </c>
      <c r="H265" s="45" t="s">
        <v>125</v>
      </c>
      <c r="I265" s="18" t="s">
        <v>75</v>
      </c>
      <c r="J265" s="49" t="s">
        <v>653</v>
      </c>
      <c r="K265" s="48" t="s">
        <v>28</v>
      </c>
      <c r="L265" s="47" t="s">
        <v>90</v>
      </c>
      <c r="M265" s="44" t="s">
        <v>74</v>
      </c>
      <c r="N265" s="78" t="s">
        <v>75</v>
      </c>
      <c r="O265" s="78" t="s">
        <v>75</v>
      </c>
      <c r="P265" s="78" t="s">
        <v>75</v>
      </c>
      <c r="Q265" s="43" t="s">
        <v>652</v>
      </c>
      <c r="R265" s="53" t="s">
        <v>76</v>
      </c>
      <c r="S265" s="76">
        <v>1.2</v>
      </c>
      <c r="T265" s="37">
        <v>1</v>
      </c>
      <c r="U265" s="83">
        <v>1</v>
      </c>
      <c r="V265" s="45" t="s">
        <v>125</v>
      </c>
    </row>
    <row r="266" spans="1:22" x14ac:dyDescent="0.2">
      <c r="A266" s="18" t="str">
        <f t="shared" si="8"/>
        <v>Catalogo principalOVS_ES ACADEMICOE9R-00001</v>
      </c>
      <c r="B266" s="18" t="str">
        <f t="shared" si="9"/>
        <v>E9R-00001OVS_ES ACADEMICO</v>
      </c>
      <c r="C266" s="18"/>
      <c r="D266" s="18" t="s">
        <v>122</v>
      </c>
      <c r="E266" s="46" t="s">
        <v>654</v>
      </c>
      <c r="F266" s="86" t="s">
        <v>124</v>
      </c>
      <c r="G266" s="18" t="s">
        <v>122</v>
      </c>
      <c r="H266" s="45" t="s">
        <v>125</v>
      </c>
      <c r="I266" s="18" t="s">
        <v>75</v>
      </c>
      <c r="J266" s="49" t="s">
        <v>655</v>
      </c>
      <c r="K266" s="48" t="s">
        <v>28</v>
      </c>
      <c r="L266" s="47" t="s">
        <v>90</v>
      </c>
      <c r="M266" s="44" t="s">
        <v>74</v>
      </c>
      <c r="N266" s="78" t="s">
        <v>75</v>
      </c>
      <c r="O266" s="78" t="s">
        <v>75</v>
      </c>
      <c r="P266" s="78" t="s">
        <v>75</v>
      </c>
      <c r="Q266" s="43" t="s">
        <v>654</v>
      </c>
      <c r="R266" s="53" t="s">
        <v>76</v>
      </c>
      <c r="S266" s="76">
        <v>0.44</v>
      </c>
      <c r="T266" s="37">
        <v>1</v>
      </c>
      <c r="U266" s="83">
        <v>1</v>
      </c>
      <c r="V266" s="45" t="s">
        <v>125</v>
      </c>
    </row>
    <row r="267" spans="1:22" x14ac:dyDescent="0.2">
      <c r="A267" s="18" t="str">
        <f t="shared" si="8"/>
        <v>Catalogo principalOVS_ES ACADEMICOE9R-00002</v>
      </c>
      <c r="B267" s="18" t="str">
        <f t="shared" si="9"/>
        <v>E9R-00002OVS_ES ACADEMICO</v>
      </c>
      <c r="C267" s="18"/>
      <c r="D267" s="18" t="s">
        <v>122</v>
      </c>
      <c r="E267" s="46" t="s">
        <v>656</v>
      </c>
      <c r="F267" s="86" t="s">
        <v>124</v>
      </c>
      <c r="G267" s="18" t="s">
        <v>122</v>
      </c>
      <c r="H267" s="45" t="s">
        <v>125</v>
      </c>
      <c r="I267" s="18" t="s">
        <v>75</v>
      </c>
      <c r="J267" s="49" t="s">
        <v>657</v>
      </c>
      <c r="K267" s="48" t="s">
        <v>28</v>
      </c>
      <c r="L267" s="47" t="s">
        <v>90</v>
      </c>
      <c r="M267" s="44" t="s">
        <v>74</v>
      </c>
      <c r="N267" s="78" t="s">
        <v>75</v>
      </c>
      <c r="O267" s="78" t="s">
        <v>75</v>
      </c>
      <c r="P267" s="78" t="s">
        <v>75</v>
      </c>
      <c r="Q267" s="43" t="s">
        <v>656</v>
      </c>
      <c r="R267" s="53" t="s">
        <v>76</v>
      </c>
      <c r="S267" s="76">
        <v>0.44</v>
      </c>
      <c r="T267" s="37">
        <v>1</v>
      </c>
      <c r="U267" s="83">
        <v>1</v>
      </c>
      <c r="V267" s="45" t="s">
        <v>125</v>
      </c>
    </row>
    <row r="268" spans="1:22" x14ac:dyDescent="0.2">
      <c r="A268" s="18" t="str">
        <f t="shared" si="8"/>
        <v>Catalogo principalOVS_ES ACADEMICOE9R-00009</v>
      </c>
      <c r="B268" s="18" t="str">
        <f t="shared" si="9"/>
        <v>E9R-00009OVS_ES ACADEMICO</v>
      </c>
      <c r="C268" s="18"/>
      <c r="D268" s="18" t="s">
        <v>122</v>
      </c>
      <c r="E268" s="46" t="s">
        <v>658</v>
      </c>
      <c r="F268" s="86" t="s">
        <v>124</v>
      </c>
      <c r="G268" s="18" t="s">
        <v>122</v>
      </c>
      <c r="H268" s="45" t="s">
        <v>125</v>
      </c>
      <c r="I268" s="18" t="s">
        <v>75</v>
      </c>
      <c r="J268" s="49" t="s">
        <v>659</v>
      </c>
      <c r="K268" s="48" t="s">
        <v>28</v>
      </c>
      <c r="L268" s="47" t="s">
        <v>90</v>
      </c>
      <c r="M268" s="44" t="s">
        <v>74</v>
      </c>
      <c r="N268" s="78" t="s">
        <v>75</v>
      </c>
      <c r="O268" s="78" t="s">
        <v>75</v>
      </c>
      <c r="P268" s="78" t="s">
        <v>75</v>
      </c>
      <c r="Q268" s="43" t="s">
        <v>658</v>
      </c>
      <c r="R268" s="53" t="s">
        <v>76</v>
      </c>
      <c r="S268" s="76">
        <v>0.28999999999999998</v>
      </c>
      <c r="T268" s="37">
        <v>1</v>
      </c>
      <c r="U268" s="83">
        <v>1</v>
      </c>
      <c r="V268" s="45" t="s">
        <v>125</v>
      </c>
    </row>
    <row r="269" spans="1:22" x14ac:dyDescent="0.2">
      <c r="A269" s="18" t="str">
        <f t="shared" si="8"/>
        <v>Catalogo principalOVS_ES ACADEMICOEMJ-00159</v>
      </c>
      <c r="B269" s="18" t="str">
        <f t="shared" si="9"/>
        <v>EMJ-00159OVS_ES ACADEMICO</v>
      </c>
      <c r="C269" s="18"/>
      <c r="D269" s="18" t="s">
        <v>122</v>
      </c>
      <c r="E269" s="46" t="s">
        <v>660</v>
      </c>
      <c r="F269" s="86" t="s">
        <v>124</v>
      </c>
      <c r="G269" s="18" t="s">
        <v>122</v>
      </c>
      <c r="H269" s="45" t="s">
        <v>125</v>
      </c>
      <c r="I269" s="18" t="s">
        <v>75</v>
      </c>
      <c r="J269" s="49" t="s">
        <v>661</v>
      </c>
      <c r="K269" s="48" t="s">
        <v>28</v>
      </c>
      <c r="L269" s="47" t="s">
        <v>90</v>
      </c>
      <c r="M269" s="44" t="s">
        <v>74</v>
      </c>
      <c r="N269" s="78" t="s">
        <v>75</v>
      </c>
      <c r="O269" s="78" t="s">
        <v>75</v>
      </c>
      <c r="P269" s="78" t="s">
        <v>75</v>
      </c>
      <c r="Q269" s="43" t="s">
        <v>660</v>
      </c>
      <c r="R269" s="53" t="s">
        <v>127</v>
      </c>
      <c r="S269" s="76">
        <v>21</v>
      </c>
      <c r="T269" s="37">
        <v>1</v>
      </c>
      <c r="U269" s="83">
        <v>1</v>
      </c>
      <c r="V269" s="45" t="s">
        <v>125</v>
      </c>
    </row>
    <row r="270" spans="1:22" x14ac:dyDescent="0.2">
      <c r="A270" s="18" t="str">
        <f t="shared" si="8"/>
        <v>Catalogo principalOVS_ES ACADEMICOEMJ-00160</v>
      </c>
      <c r="B270" s="18" t="str">
        <f t="shared" si="9"/>
        <v>EMJ-00160OVS_ES ACADEMICO</v>
      </c>
      <c r="C270" s="18"/>
      <c r="D270" s="18" t="s">
        <v>122</v>
      </c>
      <c r="E270" s="46" t="s">
        <v>662</v>
      </c>
      <c r="F270" s="86" t="s">
        <v>124</v>
      </c>
      <c r="G270" s="18" t="s">
        <v>122</v>
      </c>
      <c r="H270" s="45" t="s">
        <v>125</v>
      </c>
      <c r="I270" s="18" t="s">
        <v>75</v>
      </c>
      <c r="J270" s="49" t="s">
        <v>663</v>
      </c>
      <c r="K270" s="48" t="s">
        <v>28</v>
      </c>
      <c r="L270" s="47" t="s">
        <v>90</v>
      </c>
      <c r="M270" s="44" t="s">
        <v>74</v>
      </c>
      <c r="N270" s="78" t="s">
        <v>75</v>
      </c>
      <c r="O270" s="78" t="s">
        <v>75</v>
      </c>
      <c r="P270" s="78" t="s">
        <v>75</v>
      </c>
      <c r="Q270" s="43" t="s">
        <v>662</v>
      </c>
      <c r="R270" s="53" t="s">
        <v>127</v>
      </c>
      <c r="S270" s="76">
        <v>21</v>
      </c>
      <c r="T270" s="37">
        <v>1</v>
      </c>
      <c r="U270" s="83">
        <v>1</v>
      </c>
      <c r="V270" s="45" t="s">
        <v>125</v>
      </c>
    </row>
    <row r="271" spans="1:22" x14ac:dyDescent="0.2">
      <c r="A271" s="18" t="str">
        <f t="shared" si="8"/>
        <v>Catalogo principalOVS_ES ACADEMICOEMJ-00161</v>
      </c>
      <c r="B271" s="18" t="str">
        <f t="shared" si="9"/>
        <v>EMJ-00161OVS_ES ACADEMICO</v>
      </c>
      <c r="C271" s="18"/>
      <c r="D271" s="18" t="s">
        <v>122</v>
      </c>
      <c r="E271" s="46" t="s">
        <v>664</v>
      </c>
      <c r="F271" s="86" t="s">
        <v>124</v>
      </c>
      <c r="G271" s="18" t="s">
        <v>122</v>
      </c>
      <c r="H271" s="45" t="s">
        <v>125</v>
      </c>
      <c r="I271" s="18" t="s">
        <v>75</v>
      </c>
      <c r="J271" s="49" t="s">
        <v>665</v>
      </c>
      <c r="K271" s="48" t="s">
        <v>28</v>
      </c>
      <c r="L271" s="47" t="s">
        <v>90</v>
      </c>
      <c r="M271" s="44" t="s">
        <v>74</v>
      </c>
      <c r="N271" s="78" t="s">
        <v>75</v>
      </c>
      <c r="O271" s="78" t="s">
        <v>75</v>
      </c>
      <c r="P271" s="78" t="s">
        <v>75</v>
      </c>
      <c r="Q271" s="43" t="s">
        <v>664</v>
      </c>
      <c r="R271" s="53" t="s">
        <v>127</v>
      </c>
      <c r="S271" s="76">
        <v>21</v>
      </c>
      <c r="T271" s="37">
        <v>1</v>
      </c>
      <c r="U271" s="83">
        <v>1</v>
      </c>
      <c r="V271" s="45" t="s">
        <v>125</v>
      </c>
    </row>
    <row r="272" spans="1:22" x14ac:dyDescent="0.2">
      <c r="A272" s="18" t="str">
        <f t="shared" si="8"/>
        <v>Catalogo principalOVS_ES ACADEMICOEMJ-00162</v>
      </c>
      <c r="B272" s="18" t="str">
        <f t="shared" si="9"/>
        <v>EMJ-00162OVS_ES ACADEMICO</v>
      </c>
      <c r="C272" s="18"/>
      <c r="D272" s="18" t="s">
        <v>122</v>
      </c>
      <c r="E272" s="46" t="s">
        <v>666</v>
      </c>
      <c r="F272" s="86" t="s">
        <v>124</v>
      </c>
      <c r="G272" s="18" t="s">
        <v>122</v>
      </c>
      <c r="H272" s="45" t="s">
        <v>125</v>
      </c>
      <c r="I272" s="18" t="s">
        <v>75</v>
      </c>
      <c r="J272" s="49" t="s">
        <v>667</v>
      </c>
      <c r="K272" s="48" t="s">
        <v>28</v>
      </c>
      <c r="L272" s="47" t="s">
        <v>90</v>
      </c>
      <c r="M272" s="44" t="s">
        <v>74</v>
      </c>
      <c r="N272" s="78" t="s">
        <v>75</v>
      </c>
      <c r="O272" s="78" t="s">
        <v>75</v>
      </c>
      <c r="P272" s="78" t="s">
        <v>75</v>
      </c>
      <c r="Q272" s="43" t="s">
        <v>666</v>
      </c>
      <c r="R272" s="53" t="s">
        <v>127</v>
      </c>
      <c r="S272" s="76">
        <v>21</v>
      </c>
      <c r="T272" s="37">
        <v>1</v>
      </c>
      <c r="U272" s="83">
        <v>1</v>
      </c>
      <c r="V272" s="45" t="s">
        <v>125</v>
      </c>
    </row>
    <row r="273" spans="1:22" x14ac:dyDescent="0.2">
      <c r="A273" s="18" t="str">
        <f t="shared" si="8"/>
        <v>Catalogo principalOVS_ES ACADEMICOEMJ-00330</v>
      </c>
      <c r="B273" s="18" t="str">
        <f t="shared" si="9"/>
        <v>EMJ-00330OVS_ES ACADEMICO</v>
      </c>
      <c r="C273" s="18"/>
      <c r="D273" s="18" t="s">
        <v>122</v>
      </c>
      <c r="E273" s="46" t="s">
        <v>668</v>
      </c>
      <c r="F273" s="86" t="s">
        <v>124</v>
      </c>
      <c r="G273" s="18" t="s">
        <v>122</v>
      </c>
      <c r="H273" s="45" t="s">
        <v>125</v>
      </c>
      <c r="I273" s="18" t="s">
        <v>75</v>
      </c>
      <c r="J273" s="49" t="s">
        <v>669</v>
      </c>
      <c r="K273" s="48" t="s">
        <v>28</v>
      </c>
      <c r="L273" s="47" t="s">
        <v>90</v>
      </c>
      <c r="M273" s="44" t="s">
        <v>74</v>
      </c>
      <c r="N273" s="78" t="s">
        <v>75</v>
      </c>
      <c r="O273" s="78" t="s">
        <v>75</v>
      </c>
      <c r="P273" s="78" t="s">
        <v>75</v>
      </c>
      <c r="Q273" s="43" t="s">
        <v>668</v>
      </c>
      <c r="R273" s="53" t="s">
        <v>127</v>
      </c>
      <c r="S273" s="76">
        <v>14</v>
      </c>
      <c r="T273" s="37">
        <v>1</v>
      </c>
      <c r="U273" s="83">
        <v>1</v>
      </c>
      <c r="V273" s="45" t="s">
        <v>125</v>
      </c>
    </row>
    <row r="274" spans="1:22" x14ac:dyDescent="0.2">
      <c r="A274" s="18" t="str">
        <f t="shared" si="8"/>
        <v>Catalogo principalOVS_ES ACADEMICOEMJ-00331</v>
      </c>
      <c r="B274" s="18" t="str">
        <f t="shared" si="9"/>
        <v>EMJ-00331OVS_ES ACADEMICO</v>
      </c>
      <c r="C274" s="18"/>
      <c r="D274" s="18" t="s">
        <v>122</v>
      </c>
      <c r="E274" s="46" t="s">
        <v>670</v>
      </c>
      <c r="F274" s="86" t="s">
        <v>124</v>
      </c>
      <c r="G274" s="18" t="s">
        <v>122</v>
      </c>
      <c r="H274" s="45" t="s">
        <v>125</v>
      </c>
      <c r="I274" s="18" t="s">
        <v>75</v>
      </c>
      <c r="J274" s="49" t="s">
        <v>671</v>
      </c>
      <c r="K274" s="48" t="s">
        <v>28</v>
      </c>
      <c r="L274" s="47" t="s">
        <v>90</v>
      </c>
      <c r="M274" s="44" t="s">
        <v>74</v>
      </c>
      <c r="N274" s="78" t="s">
        <v>75</v>
      </c>
      <c r="O274" s="78" t="s">
        <v>75</v>
      </c>
      <c r="P274" s="78" t="s">
        <v>75</v>
      </c>
      <c r="Q274" s="43" t="s">
        <v>670</v>
      </c>
      <c r="R274" s="53" t="s">
        <v>127</v>
      </c>
      <c r="S274" s="76">
        <v>14</v>
      </c>
      <c r="T274" s="37">
        <v>1</v>
      </c>
      <c r="U274" s="83">
        <v>1</v>
      </c>
      <c r="V274" s="45" t="s">
        <v>125</v>
      </c>
    </row>
    <row r="275" spans="1:22" x14ac:dyDescent="0.2">
      <c r="A275" s="18" t="str">
        <f t="shared" si="8"/>
        <v>Catalogo principalOVS_ES ACADEMICOEMT-00159</v>
      </c>
      <c r="B275" s="18" t="str">
        <f t="shared" si="9"/>
        <v>EMT-00159OVS_ES ACADEMICO</v>
      </c>
      <c r="C275" s="18"/>
      <c r="D275" s="18" t="s">
        <v>122</v>
      </c>
      <c r="E275" s="46" t="s">
        <v>672</v>
      </c>
      <c r="F275" s="86" t="s">
        <v>124</v>
      </c>
      <c r="G275" s="18" t="s">
        <v>122</v>
      </c>
      <c r="H275" s="45" t="s">
        <v>125</v>
      </c>
      <c r="I275" s="18" t="s">
        <v>75</v>
      </c>
      <c r="J275" s="49" t="s">
        <v>673</v>
      </c>
      <c r="K275" s="48" t="s">
        <v>28</v>
      </c>
      <c r="L275" s="47" t="s">
        <v>90</v>
      </c>
      <c r="M275" s="44" t="s">
        <v>74</v>
      </c>
      <c r="N275" s="78" t="s">
        <v>75</v>
      </c>
      <c r="O275" s="78" t="s">
        <v>75</v>
      </c>
      <c r="P275" s="78" t="s">
        <v>75</v>
      </c>
      <c r="Q275" s="43" t="s">
        <v>672</v>
      </c>
      <c r="R275" s="53" t="s">
        <v>127</v>
      </c>
      <c r="S275" s="76">
        <v>258</v>
      </c>
      <c r="T275" s="37">
        <v>1</v>
      </c>
      <c r="U275" s="83">
        <v>1</v>
      </c>
      <c r="V275" s="45" t="s">
        <v>125</v>
      </c>
    </row>
    <row r="276" spans="1:22" x14ac:dyDescent="0.2">
      <c r="A276" s="18" t="str">
        <f t="shared" si="8"/>
        <v>Catalogo principalOVS_ES ACADEMICOEMT-00160</v>
      </c>
      <c r="B276" s="18" t="str">
        <f t="shared" si="9"/>
        <v>EMT-00160OVS_ES ACADEMICO</v>
      </c>
      <c r="C276" s="18"/>
      <c r="D276" s="18" t="s">
        <v>122</v>
      </c>
      <c r="E276" s="46" t="s">
        <v>674</v>
      </c>
      <c r="F276" s="86" t="s">
        <v>124</v>
      </c>
      <c r="G276" s="18" t="s">
        <v>122</v>
      </c>
      <c r="H276" s="45" t="s">
        <v>125</v>
      </c>
      <c r="I276" s="18" t="s">
        <v>75</v>
      </c>
      <c r="J276" s="49" t="s">
        <v>675</v>
      </c>
      <c r="K276" s="48" t="s">
        <v>28</v>
      </c>
      <c r="L276" s="47" t="s">
        <v>90</v>
      </c>
      <c r="M276" s="44" t="s">
        <v>74</v>
      </c>
      <c r="N276" s="78" t="s">
        <v>75</v>
      </c>
      <c r="O276" s="78" t="s">
        <v>75</v>
      </c>
      <c r="P276" s="78" t="s">
        <v>75</v>
      </c>
      <c r="Q276" s="43" t="s">
        <v>674</v>
      </c>
      <c r="R276" s="53" t="s">
        <v>127</v>
      </c>
      <c r="S276" s="76">
        <v>258</v>
      </c>
      <c r="T276" s="37">
        <v>1</v>
      </c>
      <c r="U276" s="83">
        <v>1</v>
      </c>
      <c r="V276" s="45" t="s">
        <v>125</v>
      </c>
    </row>
    <row r="277" spans="1:22" x14ac:dyDescent="0.2">
      <c r="A277" s="18" t="str">
        <f t="shared" si="8"/>
        <v>Catalogo principalOVS_ES ACADEMICOEMT-00161</v>
      </c>
      <c r="B277" s="18" t="str">
        <f t="shared" si="9"/>
        <v>EMT-00161OVS_ES ACADEMICO</v>
      </c>
      <c r="C277" s="18"/>
      <c r="D277" s="18" t="s">
        <v>122</v>
      </c>
      <c r="E277" s="46" t="s">
        <v>676</v>
      </c>
      <c r="F277" s="86" t="s">
        <v>124</v>
      </c>
      <c r="G277" s="18" t="s">
        <v>122</v>
      </c>
      <c r="H277" s="45" t="s">
        <v>125</v>
      </c>
      <c r="I277" s="18" t="s">
        <v>75</v>
      </c>
      <c r="J277" s="49" t="s">
        <v>677</v>
      </c>
      <c r="K277" s="48" t="s">
        <v>28</v>
      </c>
      <c r="L277" s="47" t="s">
        <v>90</v>
      </c>
      <c r="M277" s="44" t="s">
        <v>74</v>
      </c>
      <c r="N277" s="78" t="s">
        <v>75</v>
      </c>
      <c r="O277" s="78" t="s">
        <v>75</v>
      </c>
      <c r="P277" s="78" t="s">
        <v>75</v>
      </c>
      <c r="Q277" s="43" t="s">
        <v>676</v>
      </c>
      <c r="R277" s="53" t="s">
        <v>127</v>
      </c>
      <c r="S277" s="76">
        <v>258</v>
      </c>
      <c r="T277" s="37">
        <v>1</v>
      </c>
      <c r="U277" s="83">
        <v>1</v>
      </c>
      <c r="V277" s="45" t="s">
        <v>125</v>
      </c>
    </row>
    <row r="278" spans="1:22" x14ac:dyDescent="0.2">
      <c r="A278" s="18" t="str">
        <f t="shared" si="8"/>
        <v>Catalogo principalOVS_ES ACADEMICOEMT-00162</v>
      </c>
      <c r="B278" s="18" t="str">
        <f t="shared" si="9"/>
        <v>EMT-00162OVS_ES ACADEMICO</v>
      </c>
      <c r="C278" s="18"/>
      <c r="D278" s="18" t="s">
        <v>122</v>
      </c>
      <c r="E278" s="46" t="s">
        <v>678</v>
      </c>
      <c r="F278" s="86" t="s">
        <v>124</v>
      </c>
      <c r="G278" s="18" t="s">
        <v>122</v>
      </c>
      <c r="H278" s="45" t="s">
        <v>125</v>
      </c>
      <c r="I278" s="18" t="s">
        <v>75</v>
      </c>
      <c r="J278" s="49" t="s">
        <v>679</v>
      </c>
      <c r="K278" s="48" t="s">
        <v>28</v>
      </c>
      <c r="L278" s="47" t="s">
        <v>90</v>
      </c>
      <c r="M278" s="44" t="s">
        <v>74</v>
      </c>
      <c r="N278" s="78" t="s">
        <v>75</v>
      </c>
      <c r="O278" s="78" t="s">
        <v>75</v>
      </c>
      <c r="P278" s="78" t="s">
        <v>75</v>
      </c>
      <c r="Q278" s="43" t="s">
        <v>678</v>
      </c>
      <c r="R278" s="53" t="s">
        <v>127</v>
      </c>
      <c r="S278" s="76">
        <v>258</v>
      </c>
      <c r="T278" s="37">
        <v>1</v>
      </c>
      <c r="U278" s="83">
        <v>1</v>
      </c>
      <c r="V278" s="45" t="s">
        <v>125</v>
      </c>
    </row>
    <row r="279" spans="1:22" x14ac:dyDescent="0.2">
      <c r="A279" s="18" t="str">
        <f t="shared" si="8"/>
        <v>Catalogo principalOVS_ES ACADEMICOEMT-00330</v>
      </c>
      <c r="B279" s="18" t="str">
        <f t="shared" si="9"/>
        <v>EMT-00330OVS_ES ACADEMICO</v>
      </c>
      <c r="C279" s="18"/>
      <c r="D279" s="18" t="s">
        <v>122</v>
      </c>
      <c r="E279" s="46" t="s">
        <v>680</v>
      </c>
      <c r="F279" s="86" t="s">
        <v>124</v>
      </c>
      <c r="G279" s="18" t="s">
        <v>122</v>
      </c>
      <c r="H279" s="45" t="s">
        <v>125</v>
      </c>
      <c r="I279" s="18" t="s">
        <v>75</v>
      </c>
      <c r="J279" s="49" t="s">
        <v>681</v>
      </c>
      <c r="K279" s="48" t="s">
        <v>28</v>
      </c>
      <c r="L279" s="47" t="s">
        <v>90</v>
      </c>
      <c r="M279" s="44" t="s">
        <v>74</v>
      </c>
      <c r="N279" s="78" t="s">
        <v>75</v>
      </c>
      <c r="O279" s="78" t="s">
        <v>75</v>
      </c>
      <c r="P279" s="78" t="s">
        <v>75</v>
      </c>
      <c r="Q279" s="43" t="s">
        <v>680</v>
      </c>
      <c r="R279" s="53" t="s">
        <v>127</v>
      </c>
      <c r="S279" s="76">
        <v>168</v>
      </c>
      <c r="T279" s="37">
        <v>1</v>
      </c>
      <c r="U279" s="83">
        <v>1</v>
      </c>
      <c r="V279" s="45" t="s">
        <v>125</v>
      </c>
    </row>
    <row r="280" spans="1:22" x14ac:dyDescent="0.2">
      <c r="A280" s="18" t="str">
        <f t="shared" si="8"/>
        <v>Catalogo principalOVS_ES ACADEMICOEMT-00331</v>
      </c>
      <c r="B280" s="18" t="str">
        <f t="shared" si="9"/>
        <v>EMT-00331OVS_ES ACADEMICO</v>
      </c>
      <c r="C280" s="18"/>
      <c r="D280" s="18" t="s">
        <v>122</v>
      </c>
      <c r="E280" s="46" t="s">
        <v>682</v>
      </c>
      <c r="F280" s="86" t="s">
        <v>124</v>
      </c>
      <c r="G280" s="18" t="s">
        <v>122</v>
      </c>
      <c r="H280" s="45" t="s">
        <v>125</v>
      </c>
      <c r="I280" s="18" t="s">
        <v>75</v>
      </c>
      <c r="J280" s="49" t="s">
        <v>683</v>
      </c>
      <c r="K280" s="48" t="s">
        <v>28</v>
      </c>
      <c r="L280" s="47" t="s">
        <v>90</v>
      </c>
      <c r="M280" s="44" t="s">
        <v>74</v>
      </c>
      <c r="N280" s="78" t="s">
        <v>75</v>
      </c>
      <c r="O280" s="78" t="s">
        <v>75</v>
      </c>
      <c r="P280" s="78" t="s">
        <v>75</v>
      </c>
      <c r="Q280" s="43" t="s">
        <v>682</v>
      </c>
      <c r="R280" s="53" t="s">
        <v>127</v>
      </c>
      <c r="S280" s="76">
        <v>168</v>
      </c>
      <c r="T280" s="37">
        <v>1</v>
      </c>
      <c r="U280" s="83">
        <v>1</v>
      </c>
      <c r="V280" s="45" t="s">
        <v>125</v>
      </c>
    </row>
    <row r="281" spans="1:22" x14ac:dyDescent="0.2">
      <c r="A281" s="18" t="str">
        <f t="shared" si="8"/>
        <v>Catalogo principalOVS_ES ACADEMICOEMT-00433</v>
      </c>
      <c r="B281" s="18" t="str">
        <f t="shared" si="9"/>
        <v>EMT-00433OVS_ES ACADEMICO</v>
      </c>
      <c r="C281" s="18"/>
      <c r="D281" s="18" t="s">
        <v>122</v>
      </c>
      <c r="E281" s="46" t="s">
        <v>684</v>
      </c>
      <c r="F281" s="86" t="s">
        <v>124</v>
      </c>
      <c r="G281" s="18" t="s">
        <v>122</v>
      </c>
      <c r="H281" s="45" t="s">
        <v>125</v>
      </c>
      <c r="I281" s="18" t="s">
        <v>75</v>
      </c>
      <c r="J281" s="49" t="s">
        <v>685</v>
      </c>
      <c r="K281" s="48" t="s">
        <v>28</v>
      </c>
      <c r="L281" s="47" t="s">
        <v>90</v>
      </c>
      <c r="M281" s="44" t="s">
        <v>74</v>
      </c>
      <c r="N281" s="78" t="s">
        <v>75</v>
      </c>
      <c r="O281" s="78" t="s">
        <v>75</v>
      </c>
      <c r="P281" s="78" t="s">
        <v>75</v>
      </c>
      <c r="Q281" s="43" t="s">
        <v>684</v>
      </c>
      <c r="R281" s="53" t="s">
        <v>127</v>
      </c>
      <c r="S281" s="76">
        <v>238</v>
      </c>
      <c r="T281" s="37">
        <v>1</v>
      </c>
      <c r="U281" s="83">
        <v>1</v>
      </c>
      <c r="V281" s="45" t="s">
        <v>125</v>
      </c>
    </row>
    <row r="282" spans="1:22" x14ac:dyDescent="0.2">
      <c r="A282" s="18" t="str">
        <f t="shared" si="8"/>
        <v>Catalogo principalOVS_ES ACADEMICOEMT-00434</v>
      </c>
      <c r="B282" s="18" t="str">
        <f t="shared" si="9"/>
        <v>EMT-00434OVS_ES ACADEMICO</v>
      </c>
      <c r="C282" s="18"/>
      <c r="D282" s="18" t="s">
        <v>122</v>
      </c>
      <c r="E282" s="46" t="s">
        <v>686</v>
      </c>
      <c r="F282" s="86" t="s">
        <v>124</v>
      </c>
      <c r="G282" s="18" t="s">
        <v>122</v>
      </c>
      <c r="H282" s="45" t="s">
        <v>125</v>
      </c>
      <c r="I282" s="18" t="s">
        <v>75</v>
      </c>
      <c r="J282" s="49" t="s">
        <v>687</v>
      </c>
      <c r="K282" s="48" t="s">
        <v>28</v>
      </c>
      <c r="L282" s="47" t="s">
        <v>90</v>
      </c>
      <c r="M282" s="44" t="s">
        <v>74</v>
      </c>
      <c r="N282" s="78" t="s">
        <v>75</v>
      </c>
      <c r="O282" s="78" t="s">
        <v>75</v>
      </c>
      <c r="P282" s="78" t="s">
        <v>75</v>
      </c>
      <c r="Q282" s="43" t="s">
        <v>686</v>
      </c>
      <c r="R282" s="53" t="s">
        <v>127</v>
      </c>
      <c r="S282" s="76">
        <v>238</v>
      </c>
      <c r="T282" s="37">
        <v>1</v>
      </c>
      <c r="U282" s="83">
        <v>1</v>
      </c>
      <c r="V282" s="45" t="s">
        <v>125</v>
      </c>
    </row>
    <row r="283" spans="1:22" x14ac:dyDescent="0.2">
      <c r="A283" s="18" t="str">
        <f t="shared" si="8"/>
        <v>Catalogo principalOVS_ES ACADEMICOEMT-00435</v>
      </c>
      <c r="B283" s="18" t="str">
        <f t="shared" si="9"/>
        <v>EMT-00435OVS_ES ACADEMICO</v>
      </c>
      <c r="C283" s="18"/>
      <c r="D283" s="18" t="s">
        <v>122</v>
      </c>
      <c r="E283" s="46" t="s">
        <v>688</v>
      </c>
      <c r="F283" s="86" t="s">
        <v>124</v>
      </c>
      <c r="G283" s="18" t="s">
        <v>122</v>
      </c>
      <c r="H283" s="45" t="s">
        <v>125</v>
      </c>
      <c r="I283" s="18" t="s">
        <v>75</v>
      </c>
      <c r="J283" s="49" t="s">
        <v>689</v>
      </c>
      <c r="K283" s="48" t="s">
        <v>28</v>
      </c>
      <c r="L283" s="47" t="s">
        <v>90</v>
      </c>
      <c r="M283" s="44" t="s">
        <v>74</v>
      </c>
      <c r="N283" s="78" t="s">
        <v>75</v>
      </c>
      <c r="O283" s="78" t="s">
        <v>75</v>
      </c>
      <c r="P283" s="78" t="s">
        <v>75</v>
      </c>
      <c r="Q283" s="43" t="s">
        <v>688</v>
      </c>
      <c r="R283" s="53" t="s">
        <v>127</v>
      </c>
      <c r="S283" s="76">
        <v>238</v>
      </c>
      <c r="T283" s="37">
        <v>1</v>
      </c>
      <c r="U283" s="83">
        <v>1</v>
      </c>
      <c r="V283" s="45" t="s">
        <v>125</v>
      </c>
    </row>
    <row r="284" spans="1:22" x14ac:dyDescent="0.2">
      <c r="A284" s="18" t="str">
        <f t="shared" si="8"/>
        <v>Catalogo principalOVS_ES ACADEMICOEMT-00436</v>
      </c>
      <c r="B284" s="18" t="str">
        <f t="shared" si="9"/>
        <v>EMT-00436OVS_ES ACADEMICO</v>
      </c>
      <c r="C284" s="18"/>
      <c r="D284" s="18" t="s">
        <v>122</v>
      </c>
      <c r="E284" s="46" t="s">
        <v>690</v>
      </c>
      <c r="F284" s="86" t="s">
        <v>124</v>
      </c>
      <c r="G284" s="18" t="s">
        <v>122</v>
      </c>
      <c r="H284" s="45" t="s">
        <v>125</v>
      </c>
      <c r="I284" s="18" t="s">
        <v>75</v>
      </c>
      <c r="J284" s="49" t="s">
        <v>691</v>
      </c>
      <c r="K284" s="48" t="s">
        <v>28</v>
      </c>
      <c r="L284" s="47" t="s">
        <v>90</v>
      </c>
      <c r="M284" s="44" t="s">
        <v>74</v>
      </c>
      <c r="N284" s="78" t="s">
        <v>75</v>
      </c>
      <c r="O284" s="78" t="s">
        <v>75</v>
      </c>
      <c r="P284" s="78" t="s">
        <v>75</v>
      </c>
      <c r="Q284" s="43" t="s">
        <v>690</v>
      </c>
      <c r="R284" s="53" t="s">
        <v>127</v>
      </c>
      <c r="S284" s="76">
        <v>238</v>
      </c>
      <c r="T284" s="37">
        <v>1</v>
      </c>
      <c r="U284" s="83">
        <v>1</v>
      </c>
      <c r="V284" s="45" t="s">
        <v>125</v>
      </c>
    </row>
    <row r="285" spans="1:22" x14ac:dyDescent="0.2">
      <c r="A285" s="18" t="str">
        <f t="shared" si="8"/>
        <v>Catalogo principalOVS_ES ACADEMICOEMT-00515</v>
      </c>
      <c r="B285" s="18" t="str">
        <f t="shared" si="9"/>
        <v>EMT-00515OVS_ES ACADEMICO</v>
      </c>
      <c r="C285" s="18"/>
      <c r="D285" s="18" t="s">
        <v>122</v>
      </c>
      <c r="E285" s="46" t="s">
        <v>692</v>
      </c>
      <c r="F285" s="86" t="s">
        <v>124</v>
      </c>
      <c r="G285" s="18" t="s">
        <v>122</v>
      </c>
      <c r="H285" s="45" t="s">
        <v>125</v>
      </c>
      <c r="I285" s="18" t="s">
        <v>75</v>
      </c>
      <c r="J285" s="49" t="s">
        <v>693</v>
      </c>
      <c r="K285" s="48" t="s">
        <v>28</v>
      </c>
      <c r="L285" s="47" t="s">
        <v>90</v>
      </c>
      <c r="M285" s="44" t="s">
        <v>74</v>
      </c>
      <c r="N285" s="78" t="s">
        <v>75</v>
      </c>
      <c r="O285" s="78" t="s">
        <v>75</v>
      </c>
      <c r="P285" s="78" t="s">
        <v>75</v>
      </c>
      <c r="Q285" s="43" t="s">
        <v>692</v>
      </c>
      <c r="R285" s="53" t="s">
        <v>127</v>
      </c>
      <c r="S285" s="76">
        <v>155</v>
      </c>
      <c r="T285" s="37">
        <v>1</v>
      </c>
      <c r="U285" s="83">
        <v>1</v>
      </c>
      <c r="V285" s="45" t="s">
        <v>125</v>
      </c>
    </row>
    <row r="286" spans="1:22" x14ac:dyDescent="0.2">
      <c r="A286" s="18" t="str">
        <f t="shared" si="8"/>
        <v>Catalogo principalOVS_ES ACADEMICOEMT-00516</v>
      </c>
      <c r="B286" s="18" t="str">
        <f t="shared" si="9"/>
        <v>EMT-00516OVS_ES ACADEMICO</v>
      </c>
      <c r="C286" s="18"/>
      <c r="D286" s="18" t="s">
        <v>122</v>
      </c>
      <c r="E286" s="46" t="s">
        <v>694</v>
      </c>
      <c r="F286" s="86" t="s">
        <v>124</v>
      </c>
      <c r="G286" s="18" t="s">
        <v>122</v>
      </c>
      <c r="H286" s="45" t="s">
        <v>125</v>
      </c>
      <c r="I286" s="18" t="s">
        <v>75</v>
      </c>
      <c r="J286" s="49" t="s">
        <v>695</v>
      </c>
      <c r="K286" s="48" t="s">
        <v>28</v>
      </c>
      <c r="L286" s="47" t="s">
        <v>90</v>
      </c>
      <c r="M286" s="44" t="s">
        <v>74</v>
      </c>
      <c r="N286" s="78" t="s">
        <v>75</v>
      </c>
      <c r="O286" s="78" t="s">
        <v>75</v>
      </c>
      <c r="P286" s="78" t="s">
        <v>75</v>
      </c>
      <c r="Q286" s="43" t="s">
        <v>694</v>
      </c>
      <c r="R286" s="53" t="s">
        <v>127</v>
      </c>
      <c r="S286" s="76">
        <v>155</v>
      </c>
      <c r="T286" s="37">
        <v>1</v>
      </c>
      <c r="U286" s="83">
        <v>1</v>
      </c>
      <c r="V286" s="45" t="s">
        <v>125</v>
      </c>
    </row>
    <row r="287" spans="1:22" x14ac:dyDescent="0.2">
      <c r="A287" s="18" t="str">
        <f t="shared" si="8"/>
        <v>Catalogo principalOVS_ES ACADEMICOENJ-00159</v>
      </c>
      <c r="B287" s="18" t="str">
        <f t="shared" si="9"/>
        <v>ENJ-00159OVS_ES ACADEMICO</v>
      </c>
      <c r="C287" s="18"/>
      <c r="D287" s="18" t="s">
        <v>122</v>
      </c>
      <c r="E287" s="46" t="s">
        <v>696</v>
      </c>
      <c r="F287" s="86" t="s">
        <v>124</v>
      </c>
      <c r="G287" s="18" t="s">
        <v>122</v>
      </c>
      <c r="H287" s="45" t="s">
        <v>125</v>
      </c>
      <c r="I287" s="18" t="s">
        <v>75</v>
      </c>
      <c r="J287" s="49" t="s">
        <v>697</v>
      </c>
      <c r="K287" s="48" t="s">
        <v>28</v>
      </c>
      <c r="L287" s="47" t="s">
        <v>90</v>
      </c>
      <c r="M287" s="44" t="s">
        <v>74</v>
      </c>
      <c r="N287" s="78" t="s">
        <v>75</v>
      </c>
      <c r="O287" s="78" t="s">
        <v>75</v>
      </c>
      <c r="P287" s="78" t="s">
        <v>75</v>
      </c>
      <c r="Q287" s="43" t="s">
        <v>696</v>
      </c>
      <c r="R287" s="53" t="s">
        <v>127</v>
      </c>
      <c r="S287" s="76">
        <v>258</v>
      </c>
      <c r="T287" s="37">
        <v>1</v>
      </c>
      <c r="U287" s="83">
        <v>1</v>
      </c>
      <c r="V287" s="45" t="s">
        <v>125</v>
      </c>
    </row>
    <row r="288" spans="1:22" x14ac:dyDescent="0.2">
      <c r="A288" s="18" t="str">
        <f t="shared" si="8"/>
        <v>Catalogo principalOVS_ES ACADEMICOENJ-00160</v>
      </c>
      <c r="B288" s="18" t="str">
        <f t="shared" si="9"/>
        <v>ENJ-00160OVS_ES ACADEMICO</v>
      </c>
      <c r="C288" s="18"/>
      <c r="D288" s="18" t="s">
        <v>122</v>
      </c>
      <c r="E288" s="46" t="s">
        <v>698</v>
      </c>
      <c r="F288" s="86" t="s">
        <v>124</v>
      </c>
      <c r="G288" s="18" t="s">
        <v>122</v>
      </c>
      <c r="H288" s="45" t="s">
        <v>125</v>
      </c>
      <c r="I288" s="18" t="s">
        <v>75</v>
      </c>
      <c r="J288" s="49" t="s">
        <v>699</v>
      </c>
      <c r="K288" s="48" t="s">
        <v>28</v>
      </c>
      <c r="L288" s="47" t="s">
        <v>90</v>
      </c>
      <c r="M288" s="44" t="s">
        <v>74</v>
      </c>
      <c r="N288" s="78" t="s">
        <v>75</v>
      </c>
      <c r="O288" s="78" t="s">
        <v>75</v>
      </c>
      <c r="P288" s="78" t="s">
        <v>75</v>
      </c>
      <c r="Q288" s="43" t="s">
        <v>698</v>
      </c>
      <c r="R288" s="53" t="s">
        <v>127</v>
      </c>
      <c r="S288" s="76">
        <v>258</v>
      </c>
      <c r="T288" s="37">
        <v>1</v>
      </c>
      <c r="U288" s="83">
        <v>1</v>
      </c>
      <c r="V288" s="45" t="s">
        <v>125</v>
      </c>
    </row>
    <row r="289" spans="1:22" x14ac:dyDescent="0.2">
      <c r="A289" s="18" t="str">
        <f t="shared" si="8"/>
        <v>Catalogo principalOVS_ES ACADEMICOENJ-00161</v>
      </c>
      <c r="B289" s="18" t="str">
        <f t="shared" si="9"/>
        <v>ENJ-00161OVS_ES ACADEMICO</v>
      </c>
      <c r="C289" s="18"/>
      <c r="D289" s="18" t="s">
        <v>122</v>
      </c>
      <c r="E289" s="46" t="s">
        <v>700</v>
      </c>
      <c r="F289" s="86" t="s">
        <v>124</v>
      </c>
      <c r="G289" s="18" t="s">
        <v>122</v>
      </c>
      <c r="H289" s="45" t="s">
        <v>125</v>
      </c>
      <c r="I289" s="18" t="s">
        <v>75</v>
      </c>
      <c r="J289" s="49" t="s">
        <v>701</v>
      </c>
      <c r="K289" s="48" t="s">
        <v>28</v>
      </c>
      <c r="L289" s="47" t="s">
        <v>90</v>
      </c>
      <c r="M289" s="44" t="s">
        <v>74</v>
      </c>
      <c r="N289" s="78" t="s">
        <v>75</v>
      </c>
      <c r="O289" s="78" t="s">
        <v>75</v>
      </c>
      <c r="P289" s="78" t="s">
        <v>75</v>
      </c>
      <c r="Q289" s="43" t="s">
        <v>700</v>
      </c>
      <c r="R289" s="53" t="s">
        <v>127</v>
      </c>
      <c r="S289" s="76">
        <v>258</v>
      </c>
      <c r="T289" s="37">
        <v>1</v>
      </c>
      <c r="U289" s="83">
        <v>1</v>
      </c>
      <c r="V289" s="45" t="s">
        <v>125</v>
      </c>
    </row>
    <row r="290" spans="1:22" x14ac:dyDescent="0.2">
      <c r="A290" s="18" t="str">
        <f t="shared" si="8"/>
        <v>Catalogo principalOVS_ES ACADEMICOENJ-00162</v>
      </c>
      <c r="B290" s="18" t="str">
        <f t="shared" si="9"/>
        <v>ENJ-00162OVS_ES ACADEMICO</v>
      </c>
      <c r="C290" s="18"/>
      <c r="D290" s="18" t="s">
        <v>122</v>
      </c>
      <c r="E290" s="46" t="s">
        <v>702</v>
      </c>
      <c r="F290" s="86" t="s">
        <v>124</v>
      </c>
      <c r="G290" s="18" t="s">
        <v>122</v>
      </c>
      <c r="H290" s="45" t="s">
        <v>125</v>
      </c>
      <c r="I290" s="18" t="s">
        <v>75</v>
      </c>
      <c r="J290" s="49" t="s">
        <v>703</v>
      </c>
      <c r="K290" s="48" t="s">
        <v>28</v>
      </c>
      <c r="L290" s="47" t="s">
        <v>90</v>
      </c>
      <c r="M290" s="44" t="s">
        <v>74</v>
      </c>
      <c r="N290" s="78" t="s">
        <v>75</v>
      </c>
      <c r="O290" s="78" t="s">
        <v>75</v>
      </c>
      <c r="P290" s="78" t="s">
        <v>75</v>
      </c>
      <c r="Q290" s="43" t="s">
        <v>702</v>
      </c>
      <c r="R290" s="53" t="s">
        <v>127</v>
      </c>
      <c r="S290" s="76">
        <v>258</v>
      </c>
      <c r="T290" s="37">
        <v>1</v>
      </c>
      <c r="U290" s="83">
        <v>1</v>
      </c>
      <c r="V290" s="45" t="s">
        <v>125</v>
      </c>
    </row>
    <row r="291" spans="1:22" x14ac:dyDescent="0.2">
      <c r="A291" s="18" t="str">
        <f t="shared" si="8"/>
        <v>Catalogo principalOVS_ES ACADEMICOENJ-00330</v>
      </c>
      <c r="B291" s="18" t="str">
        <f t="shared" si="9"/>
        <v>ENJ-00330OVS_ES ACADEMICO</v>
      </c>
      <c r="C291" s="18"/>
      <c r="D291" s="18" t="s">
        <v>122</v>
      </c>
      <c r="E291" s="46" t="s">
        <v>704</v>
      </c>
      <c r="F291" s="86" t="s">
        <v>124</v>
      </c>
      <c r="G291" s="18" t="s">
        <v>122</v>
      </c>
      <c r="H291" s="45" t="s">
        <v>125</v>
      </c>
      <c r="I291" s="18" t="s">
        <v>75</v>
      </c>
      <c r="J291" s="49" t="s">
        <v>705</v>
      </c>
      <c r="K291" s="48" t="s">
        <v>28</v>
      </c>
      <c r="L291" s="47" t="s">
        <v>90</v>
      </c>
      <c r="M291" s="44" t="s">
        <v>74</v>
      </c>
      <c r="N291" s="78" t="s">
        <v>75</v>
      </c>
      <c r="O291" s="78" t="s">
        <v>75</v>
      </c>
      <c r="P291" s="78" t="s">
        <v>75</v>
      </c>
      <c r="Q291" s="43" t="s">
        <v>704</v>
      </c>
      <c r="R291" s="53" t="s">
        <v>127</v>
      </c>
      <c r="S291" s="76">
        <v>168</v>
      </c>
      <c r="T291" s="37">
        <v>1</v>
      </c>
      <c r="U291" s="83">
        <v>1</v>
      </c>
      <c r="V291" s="45" t="s">
        <v>125</v>
      </c>
    </row>
    <row r="292" spans="1:22" x14ac:dyDescent="0.2">
      <c r="A292" s="18" t="str">
        <f t="shared" si="8"/>
        <v>Catalogo principalOVS_ES ACADEMICOENJ-00331</v>
      </c>
      <c r="B292" s="18" t="str">
        <f t="shared" si="9"/>
        <v>ENJ-00331OVS_ES ACADEMICO</v>
      </c>
      <c r="C292" s="18"/>
      <c r="D292" s="18" t="s">
        <v>122</v>
      </c>
      <c r="E292" s="46" t="s">
        <v>706</v>
      </c>
      <c r="F292" s="86" t="s">
        <v>124</v>
      </c>
      <c r="G292" s="18" t="s">
        <v>122</v>
      </c>
      <c r="H292" s="45" t="s">
        <v>125</v>
      </c>
      <c r="I292" s="18" t="s">
        <v>75</v>
      </c>
      <c r="J292" s="49" t="s">
        <v>707</v>
      </c>
      <c r="K292" s="48" t="s">
        <v>28</v>
      </c>
      <c r="L292" s="47" t="s">
        <v>90</v>
      </c>
      <c r="M292" s="44" t="s">
        <v>74</v>
      </c>
      <c r="N292" s="78" t="s">
        <v>75</v>
      </c>
      <c r="O292" s="78" t="s">
        <v>75</v>
      </c>
      <c r="P292" s="78" t="s">
        <v>75</v>
      </c>
      <c r="Q292" s="43" t="s">
        <v>706</v>
      </c>
      <c r="R292" s="53" t="s">
        <v>127</v>
      </c>
      <c r="S292" s="76">
        <v>168</v>
      </c>
      <c r="T292" s="37">
        <v>1</v>
      </c>
      <c r="U292" s="83">
        <v>1</v>
      </c>
      <c r="V292" s="45" t="s">
        <v>125</v>
      </c>
    </row>
    <row r="293" spans="1:22" x14ac:dyDescent="0.2">
      <c r="A293" s="18" t="str">
        <f t="shared" si="8"/>
        <v>Catalogo principalOVS_ES ACADEMICOENJ-00569</v>
      </c>
      <c r="B293" s="18" t="str">
        <f t="shared" si="9"/>
        <v>ENJ-00569OVS_ES ACADEMICO</v>
      </c>
      <c r="C293" s="18"/>
      <c r="D293" s="18" t="s">
        <v>122</v>
      </c>
      <c r="E293" s="46" t="s">
        <v>708</v>
      </c>
      <c r="F293" s="86" t="s">
        <v>124</v>
      </c>
      <c r="G293" s="18" t="s">
        <v>122</v>
      </c>
      <c r="H293" s="45" t="s">
        <v>125</v>
      </c>
      <c r="I293" s="18" t="s">
        <v>75</v>
      </c>
      <c r="J293" s="49" t="s">
        <v>709</v>
      </c>
      <c r="K293" s="48" t="s">
        <v>28</v>
      </c>
      <c r="L293" s="47" t="s">
        <v>90</v>
      </c>
      <c r="M293" s="44" t="s">
        <v>74</v>
      </c>
      <c r="N293" s="78" t="s">
        <v>75</v>
      </c>
      <c r="O293" s="78" t="s">
        <v>75</v>
      </c>
      <c r="P293" s="78" t="s">
        <v>75</v>
      </c>
      <c r="Q293" s="43" t="s">
        <v>708</v>
      </c>
      <c r="R293" s="53" t="s">
        <v>127</v>
      </c>
      <c r="S293" s="76">
        <v>238</v>
      </c>
      <c r="T293" s="37">
        <v>1</v>
      </c>
      <c r="U293" s="83">
        <v>1</v>
      </c>
      <c r="V293" s="45" t="s">
        <v>125</v>
      </c>
    </row>
    <row r="294" spans="1:22" x14ac:dyDescent="0.2">
      <c r="A294" s="18" t="str">
        <f t="shared" si="8"/>
        <v>Catalogo principalOVS_ES ACADEMICOENJ-00570</v>
      </c>
      <c r="B294" s="18" t="str">
        <f t="shared" si="9"/>
        <v>ENJ-00570OVS_ES ACADEMICO</v>
      </c>
      <c r="C294" s="18"/>
      <c r="D294" s="18" t="s">
        <v>122</v>
      </c>
      <c r="E294" s="46" t="s">
        <v>710</v>
      </c>
      <c r="F294" s="86" t="s">
        <v>124</v>
      </c>
      <c r="G294" s="18" t="s">
        <v>122</v>
      </c>
      <c r="H294" s="45" t="s">
        <v>125</v>
      </c>
      <c r="I294" s="18" t="s">
        <v>75</v>
      </c>
      <c r="J294" s="49" t="s">
        <v>711</v>
      </c>
      <c r="K294" s="48" t="s">
        <v>28</v>
      </c>
      <c r="L294" s="47" t="s">
        <v>90</v>
      </c>
      <c r="M294" s="44" t="s">
        <v>74</v>
      </c>
      <c r="N294" s="78" t="s">
        <v>75</v>
      </c>
      <c r="O294" s="78" t="s">
        <v>75</v>
      </c>
      <c r="P294" s="78" t="s">
        <v>75</v>
      </c>
      <c r="Q294" s="43" t="s">
        <v>710</v>
      </c>
      <c r="R294" s="53" t="s">
        <v>127</v>
      </c>
      <c r="S294" s="76">
        <v>238</v>
      </c>
      <c r="T294" s="37">
        <v>1</v>
      </c>
      <c r="U294" s="83">
        <v>1</v>
      </c>
      <c r="V294" s="45" t="s">
        <v>125</v>
      </c>
    </row>
    <row r="295" spans="1:22" x14ac:dyDescent="0.2">
      <c r="A295" s="18" t="str">
        <f t="shared" si="8"/>
        <v>Catalogo principalOVS_ES ACADEMICOENJ-00571</v>
      </c>
      <c r="B295" s="18" t="str">
        <f t="shared" si="9"/>
        <v>ENJ-00571OVS_ES ACADEMICO</v>
      </c>
      <c r="C295" s="18"/>
      <c r="D295" s="18" t="s">
        <v>122</v>
      </c>
      <c r="E295" s="46" t="s">
        <v>712</v>
      </c>
      <c r="F295" s="86" t="s">
        <v>124</v>
      </c>
      <c r="G295" s="18" t="s">
        <v>122</v>
      </c>
      <c r="H295" s="45" t="s">
        <v>125</v>
      </c>
      <c r="I295" s="18" t="s">
        <v>75</v>
      </c>
      <c r="J295" s="49" t="s">
        <v>713</v>
      </c>
      <c r="K295" s="48" t="s">
        <v>28</v>
      </c>
      <c r="L295" s="47" t="s">
        <v>90</v>
      </c>
      <c r="M295" s="44" t="s">
        <v>74</v>
      </c>
      <c r="N295" s="78" t="s">
        <v>75</v>
      </c>
      <c r="O295" s="78" t="s">
        <v>75</v>
      </c>
      <c r="P295" s="78" t="s">
        <v>75</v>
      </c>
      <c r="Q295" s="43" t="s">
        <v>712</v>
      </c>
      <c r="R295" s="53" t="s">
        <v>127</v>
      </c>
      <c r="S295" s="76">
        <v>238</v>
      </c>
      <c r="T295" s="37">
        <v>1</v>
      </c>
      <c r="U295" s="83">
        <v>1</v>
      </c>
      <c r="V295" s="45" t="s">
        <v>125</v>
      </c>
    </row>
    <row r="296" spans="1:22" x14ac:dyDescent="0.2">
      <c r="A296" s="18" t="str">
        <f t="shared" si="8"/>
        <v>Catalogo principalOVS_ES ACADEMICOENJ-00572</v>
      </c>
      <c r="B296" s="18" t="str">
        <f t="shared" si="9"/>
        <v>ENJ-00572OVS_ES ACADEMICO</v>
      </c>
      <c r="C296" s="18"/>
      <c r="D296" s="18" t="s">
        <v>122</v>
      </c>
      <c r="E296" s="46" t="s">
        <v>714</v>
      </c>
      <c r="F296" s="86" t="s">
        <v>124</v>
      </c>
      <c r="G296" s="18" t="s">
        <v>122</v>
      </c>
      <c r="H296" s="45" t="s">
        <v>125</v>
      </c>
      <c r="I296" s="18" t="s">
        <v>75</v>
      </c>
      <c r="J296" s="49" t="s">
        <v>715</v>
      </c>
      <c r="K296" s="48" t="s">
        <v>28</v>
      </c>
      <c r="L296" s="47" t="s">
        <v>90</v>
      </c>
      <c r="M296" s="44" t="s">
        <v>74</v>
      </c>
      <c r="N296" s="78" t="s">
        <v>75</v>
      </c>
      <c r="O296" s="78" t="s">
        <v>75</v>
      </c>
      <c r="P296" s="78" t="s">
        <v>75</v>
      </c>
      <c r="Q296" s="43" t="s">
        <v>714</v>
      </c>
      <c r="R296" s="53" t="s">
        <v>127</v>
      </c>
      <c r="S296" s="76">
        <v>238</v>
      </c>
      <c r="T296" s="37">
        <v>1</v>
      </c>
      <c r="U296" s="83">
        <v>1</v>
      </c>
      <c r="V296" s="45" t="s">
        <v>125</v>
      </c>
    </row>
    <row r="297" spans="1:22" x14ac:dyDescent="0.2">
      <c r="A297" s="18" t="str">
        <f t="shared" si="8"/>
        <v>Catalogo principalOVS_ES ACADEMICOENJ-00651</v>
      </c>
      <c r="B297" s="18" t="str">
        <f t="shared" si="9"/>
        <v>ENJ-00651OVS_ES ACADEMICO</v>
      </c>
      <c r="C297" s="18"/>
      <c r="D297" s="18" t="s">
        <v>122</v>
      </c>
      <c r="E297" s="46" t="s">
        <v>716</v>
      </c>
      <c r="F297" s="86" t="s">
        <v>124</v>
      </c>
      <c r="G297" s="18" t="s">
        <v>122</v>
      </c>
      <c r="H297" s="45" t="s">
        <v>125</v>
      </c>
      <c r="I297" s="18" t="s">
        <v>75</v>
      </c>
      <c r="J297" s="49" t="s">
        <v>717</v>
      </c>
      <c r="K297" s="48" t="s">
        <v>28</v>
      </c>
      <c r="L297" s="47" t="s">
        <v>90</v>
      </c>
      <c r="M297" s="44" t="s">
        <v>74</v>
      </c>
      <c r="N297" s="78" t="s">
        <v>75</v>
      </c>
      <c r="O297" s="78" t="s">
        <v>75</v>
      </c>
      <c r="P297" s="78" t="s">
        <v>75</v>
      </c>
      <c r="Q297" s="43" t="s">
        <v>716</v>
      </c>
      <c r="R297" s="53" t="s">
        <v>127</v>
      </c>
      <c r="S297" s="76">
        <v>155</v>
      </c>
      <c r="T297" s="37">
        <v>1</v>
      </c>
      <c r="U297" s="83">
        <v>1</v>
      </c>
      <c r="V297" s="45" t="s">
        <v>125</v>
      </c>
    </row>
    <row r="298" spans="1:22" x14ac:dyDescent="0.2">
      <c r="A298" s="18" t="str">
        <f t="shared" si="8"/>
        <v>Catalogo principalOVS_ES ACADEMICOENJ-00652</v>
      </c>
      <c r="B298" s="18" t="str">
        <f t="shared" si="9"/>
        <v>ENJ-00652OVS_ES ACADEMICO</v>
      </c>
      <c r="C298" s="18"/>
      <c r="D298" s="18" t="s">
        <v>122</v>
      </c>
      <c r="E298" s="46" t="s">
        <v>718</v>
      </c>
      <c r="F298" s="86" t="s">
        <v>124</v>
      </c>
      <c r="G298" s="18" t="s">
        <v>122</v>
      </c>
      <c r="H298" s="45" t="s">
        <v>125</v>
      </c>
      <c r="I298" s="18" t="s">
        <v>75</v>
      </c>
      <c r="J298" s="49" t="s">
        <v>719</v>
      </c>
      <c r="K298" s="48" t="s">
        <v>28</v>
      </c>
      <c r="L298" s="47" t="s">
        <v>90</v>
      </c>
      <c r="M298" s="44" t="s">
        <v>74</v>
      </c>
      <c r="N298" s="78" t="s">
        <v>75</v>
      </c>
      <c r="O298" s="78" t="s">
        <v>75</v>
      </c>
      <c r="P298" s="78" t="s">
        <v>75</v>
      </c>
      <c r="Q298" s="43" t="s">
        <v>718</v>
      </c>
      <c r="R298" s="53" t="s">
        <v>127</v>
      </c>
      <c r="S298" s="76">
        <v>155</v>
      </c>
      <c r="T298" s="37">
        <v>1</v>
      </c>
      <c r="U298" s="83">
        <v>1</v>
      </c>
      <c r="V298" s="45" t="s">
        <v>125</v>
      </c>
    </row>
    <row r="299" spans="1:22" x14ac:dyDescent="0.2">
      <c r="A299" s="18" t="str">
        <f t="shared" si="8"/>
        <v>Catalogo principalOVS_ES ACADEMICOEWA-00001</v>
      </c>
      <c r="B299" s="18" t="str">
        <f t="shared" si="9"/>
        <v>EWA-00001OVS_ES ACADEMICO</v>
      </c>
      <c r="C299" s="18"/>
      <c r="D299" s="18" t="s">
        <v>122</v>
      </c>
      <c r="E299" s="46" t="s">
        <v>720</v>
      </c>
      <c r="F299" s="86" t="s">
        <v>124</v>
      </c>
      <c r="G299" s="18" t="s">
        <v>122</v>
      </c>
      <c r="H299" s="45" t="s">
        <v>125</v>
      </c>
      <c r="I299" s="18" t="s">
        <v>75</v>
      </c>
      <c r="J299" s="49" t="s">
        <v>721</v>
      </c>
      <c r="K299" s="48" t="s">
        <v>28</v>
      </c>
      <c r="L299" s="47" t="s">
        <v>90</v>
      </c>
      <c r="M299" s="44" t="s">
        <v>74</v>
      </c>
      <c r="N299" s="78" t="s">
        <v>75</v>
      </c>
      <c r="O299" s="78" t="s">
        <v>75</v>
      </c>
      <c r="P299" s="78" t="s">
        <v>75</v>
      </c>
      <c r="Q299" s="43" t="s">
        <v>720</v>
      </c>
      <c r="R299" s="53" t="s">
        <v>76</v>
      </c>
      <c r="S299" s="76">
        <v>21.1</v>
      </c>
      <c r="T299" s="37">
        <v>1</v>
      </c>
      <c r="U299" s="83">
        <v>1</v>
      </c>
      <c r="V299" s="45" t="s">
        <v>125</v>
      </c>
    </row>
    <row r="300" spans="1:22" x14ac:dyDescent="0.2">
      <c r="A300" s="18" t="str">
        <f t="shared" si="8"/>
        <v>Catalogo principalOVS_ES ACADEMICOEWA-00002</v>
      </c>
      <c r="B300" s="18" t="str">
        <f t="shared" si="9"/>
        <v>EWA-00002OVS_ES ACADEMICO</v>
      </c>
      <c r="C300" s="18"/>
      <c r="D300" s="18" t="s">
        <v>122</v>
      </c>
      <c r="E300" s="46" t="s">
        <v>722</v>
      </c>
      <c r="F300" s="86" t="s">
        <v>124</v>
      </c>
      <c r="G300" s="18" t="s">
        <v>122</v>
      </c>
      <c r="H300" s="45" t="s">
        <v>125</v>
      </c>
      <c r="I300" s="18" t="s">
        <v>75</v>
      </c>
      <c r="J300" s="49" t="s">
        <v>723</v>
      </c>
      <c r="K300" s="48" t="s">
        <v>28</v>
      </c>
      <c r="L300" s="47" t="s">
        <v>90</v>
      </c>
      <c r="M300" s="44" t="s">
        <v>74</v>
      </c>
      <c r="N300" s="78" t="s">
        <v>75</v>
      </c>
      <c r="O300" s="78" t="s">
        <v>75</v>
      </c>
      <c r="P300" s="78" t="s">
        <v>75</v>
      </c>
      <c r="Q300" s="43" t="s">
        <v>722</v>
      </c>
      <c r="R300" s="53" t="s">
        <v>76</v>
      </c>
      <c r="S300" s="76">
        <v>21.1</v>
      </c>
      <c r="T300" s="37">
        <v>1</v>
      </c>
      <c r="U300" s="83">
        <v>1</v>
      </c>
      <c r="V300" s="45" t="s">
        <v>125</v>
      </c>
    </row>
    <row r="301" spans="1:22" x14ac:dyDescent="0.2">
      <c r="A301" s="18" t="str">
        <f t="shared" si="8"/>
        <v>Catalogo principalOVS_ES ACADEMICOEWJ-00002</v>
      </c>
      <c r="B301" s="18" t="str">
        <f t="shared" si="9"/>
        <v>EWJ-00002OVS_ES ACADEMICO</v>
      </c>
      <c r="C301" s="18"/>
      <c r="D301" s="18" t="s">
        <v>122</v>
      </c>
      <c r="E301" s="46" t="s">
        <v>724</v>
      </c>
      <c r="F301" s="86" t="s">
        <v>124</v>
      </c>
      <c r="G301" s="18" t="s">
        <v>122</v>
      </c>
      <c r="H301" s="45" t="s">
        <v>125</v>
      </c>
      <c r="I301" s="18" t="s">
        <v>75</v>
      </c>
      <c r="J301" s="49" t="s">
        <v>725</v>
      </c>
      <c r="K301" s="48" t="s">
        <v>28</v>
      </c>
      <c r="L301" s="47" t="s">
        <v>90</v>
      </c>
      <c r="M301" s="44" t="s">
        <v>74</v>
      </c>
      <c r="N301" s="78" t="s">
        <v>75</v>
      </c>
      <c r="O301" s="78" t="s">
        <v>75</v>
      </c>
      <c r="P301" s="78" t="s">
        <v>75</v>
      </c>
      <c r="Q301" s="43" t="s">
        <v>724</v>
      </c>
      <c r="R301" s="53" t="s">
        <v>76</v>
      </c>
      <c r="S301" s="76">
        <v>11.7</v>
      </c>
      <c r="T301" s="37">
        <v>1</v>
      </c>
      <c r="U301" s="83">
        <v>1</v>
      </c>
      <c r="V301" s="45" t="s">
        <v>125</v>
      </c>
    </row>
    <row r="302" spans="1:22" x14ac:dyDescent="0.2">
      <c r="A302" s="18" t="str">
        <f t="shared" si="8"/>
        <v>Catalogo principalOVS_ES ACADEMICOEWK-00001</v>
      </c>
      <c r="B302" s="18" t="str">
        <f t="shared" si="9"/>
        <v>EWK-00001OVS_ES ACADEMICO</v>
      </c>
      <c r="C302" s="18"/>
      <c r="D302" s="18" t="s">
        <v>122</v>
      </c>
      <c r="E302" s="46" t="s">
        <v>726</v>
      </c>
      <c r="F302" s="86" t="s">
        <v>124</v>
      </c>
      <c r="G302" s="18" t="s">
        <v>122</v>
      </c>
      <c r="H302" s="45" t="s">
        <v>125</v>
      </c>
      <c r="I302" s="18" t="s">
        <v>75</v>
      </c>
      <c r="J302" s="49" t="s">
        <v>727</v>
      </c>
      <c r="K302" s="48" t="s">
        <v>28</v>
      </c>
      <c r="L302" s="47" t="s">
        <v>90</v>
      </c>
      <c r="M302" s="44" t="s">
        <v>74</v>
      </c>
      <c r="N302" s="78" t="s">
        <v>75</v>
      </c>
      <c r="O302" s="78" t="s">
        <v>75</v>
      </c>
      <c r="P302" s="78" t="s">
        <v>75</v>
      </c>
      <c r="Q302" s="43" t="s">
        <v>726</v>
      </c>
      <c r="R302" s="53" t="s">
        <v>76</v>
      </c>
      <c r="S302" s="76">
        <v>1.1000000000000001</v>
      </c>
      <c r="T302" s="37">
        <v>1</v>
      </c>
      <c r="U302" s="83">
        <v>1</v>
      </c>
      <c r="V302" s="45" t="s">
        <v>125</v>
      </c>
    </row>
    <row r="303" spans="1:22" x14ac:dyDescent="0.2">
      <c r="A303" s="18" t="str">
        <f t="shared" si="8"/>
        <v>Catalogo principalOVS_ES ACADEMICOEWK-00002</v>
      </c>
      <c r="B303" s="18" t="str">
        <f t="shared" si="9"/>
        <v>EWK-00002OVS_ES ACADEMICO</v>
      </c>
      <c r="C303" s="18"/>
      <c r="D303" s="18" t="s">
        <v>122</v>
      </c>
      <c r="E303" s="46" t="s">
        <v>728</v>
      </c>
      <c r="F303" s="86" t="s">
        <v>124</v>
      </c>
      <c r="G303" s="18" t="s">
        <v>122</v>
      </c>
      <c r="H303" s="45" t="s">
        <v>125</v>
      </c>
      <c r="I303" s="18" t="s">
        <v>75</v>
      </c>
      <c r="J303" s="49" t="s">
        <v>729</v>
      </c>
      <c r="K303" s="48" t="s">
        <v>28</v>
      </c>
      <c r="L303" s="47" t="s">
        <v>90</v>
      </c>
      <c r="M303" s="44" t="s">
        <v>74</v>
      </c>
      <c r="N303" s="78" t="s">
        <v>75</v>
      </c>
      <c r="O303" s="78" t="s">
        <v>75</v>
      </c>
      <c r="P303" s="78" t="s">
        <v>75</v>
      </c>
      <c r="Q303" s="43" t="s">
        <v>728</v>
      </c>
      <c r="R303" s="53" t="s">
        <v>76</v>
      </c>
      <c r="S303" s="76">
        <v>1.1000000000000001</v>
      </c>
      <c r="T303" s="37">
        <v>1</v>
      </c>
      <c r="U303" s="83">
        <v>1</v>
      </c>
      <c r="V303" s="45" t="s">
        <v>125</v>
      </c>
    </row>
    <row r="304" spans="1:22" x14ac:dyDescent="0.2">
      <c r="A304" s="18" t="str">
        <f t="shared" si="8"/>
        <v>Catalogo principalOVS_ES ACADEMICOEWL-00001</v>
      </c>
      <c r="B304" s="18" t="str">
        <f t="shared" si="9"/>
        <v>EWL-00001OVS_ES ACADEMICO</v>
      </c>
      <c r="C304" s="18"/>
      <c r="D304" s="18" t="s">
        <v>122</v>
      </c>
      <c r="E304" s="46" t="s">
        <v>730</v>
      </c>
      <c r="F304" s="86" t="s">
        <v>124</v>
      </c>
      <c r="G304" s="18" t="s">
        <v>122</v>
      </c>
      <c r="H304" s="45" t="s">
        <v>125</v>
      </c>
      <c r="I304" s="18" t="s">
        <v>75</v>
      </c>
      <c r="J304" s="49" t="s">
        <v>731</v>
      </c>
      <c r="K304" s="48" t="s">
        <v>28</v>
      </c>
      <c r="L304" s="47" t="s">
        <v>90</v>
      </c>
      <c r="M304" s="44" t="s">
        <v>74</v>
      </c>
      <c r="N304" s="78" t="s">
        <v>75</v>
      </c>
      <c r="O304" s="78" t="s">
        <v>75</v>
      </c>
      <c r="P304" s="78" t="s">
        <v>75</v>
      </c>
      <c r="Q304" s="43" t="s">
        <v>730</v>
      </c>
      <c r="R304" s="53" t="s">
        <v>76</v>
      </c>
      <c r="S304" s="76">
        <v>0.6</v>
      </c>
      <c r="T304" s="37">
        <v>1</v>
      </c>
      <c r="U304" s="83">
        <v>1</v>
      </c>
      <c r="V304" s="45" t="s">
        <v>125</v>
      </c>
    </row>
    <row r="305" spans="1:22" x14ac:dyDescent="0.2">
      <c r="A305" s="18" t="str">
        <f t="shared" si="8"/>
        <v>Catalogo principalOVS_ES ACADEMICOF2R-00001</v>
      </c>
      <c r="B305" s="18" t="str">
        <f t="shared" si="9"/>
        <v>F2R-00001OVS_ES ACADEMICO</v>
      </c>
      <c r="C305" s="18"/>
      <c r="D305" s="18" t="s">
        <v>122</v>
      </c>
      <c r="E305" s="46" t="s">
        <v>732</v>
      </c>
      <c r="F305" s="86" t="s">
        <v>124</v>
      </c>
      <c r="G305" s="18" t="s">
        <v>122</v>
      </c>
      <c r="H305" s="45" t="s">
        <v>125</v>
      </c>
      <c r="I305" s="18" t="s">
        <v>75</v>
      </c>
      <c r="J305" s="49" t="s">
        <v>733</v>
      </c>
      <c r="K305" s="48" t="s">
        <v>28</v>
      </c>
      <c r="L305" s="47" t="s">
        <v>90</v>
      </c>
      <c r="M305" s="44" t="s">
        <v>74</v>
      </c>
      <c r="N305" s="78" t="s">
        <v>75</v>
      </c>
      <c r="O305" s="78" t="s">
        <v>75</v>
      </c>
      <c r="P305" s="78" t="s">
        <v>75</v>
      </c>
      <c r="Q305" s="43" t="s">
        <v>732</v>
      </c>
      <c r="R305" s="53" t="s">
        <v>76</v>
      </c>
      <c r="S305" s="76">
        <v>0.25</v>
      </c>
      <c r="T305" s="37">
        <v>1</v>
      </c>
      <c r="U305" s="83">
        <v>1</v>
      </c>
      <c r="V305" s="45" t="s">
        <v>125</v>
      </c>
    </row>
    <row r="306" spans="1:22" x14ac:dyDescent="0.2">
      <c r="A306" s="18" t="str">
        <f t="shared" si="8"/>
        <v>Catalogo principalOVS_ES ACADEMICOF2R-00002</v>
      </c>
      <c r="B306" s="18" t="str">
        <f t="shared" si="9"/>
        <v>F2R-00002OVS_ES ACADEMICO</v>
      </c>
      <c r="C306" s="18"/>
      <c r="D306" s="18" t="s">
        <v>122</v>
      </c>
      <c r="E306" s="46" t="s">
        <v>734</v>
      </c>
      <c r="F306" s="86" t="s">
        <v>124</v>
      </c>
      <c r="G306" s="18" t="s">
        <v>122</v>
      </c>
      <c r="H306" s="45" t="s">
        <v>125</v>
      </c>
      <c r="I306" s="18" t="s">
        <v>75</v>
      </c>
      <c r="J306" s="49" t="s">
        <v>735</v>
      </c>
      <c r="K306" s="48" t="s">
        <v>28</v>
      </c>
      <c r="L306" s="47" t="s">
        <v>90</v>
      </c>
      <c r="M306" s="44" t="s">
        <v>74</v>
      </c>
      <c r="N306" s="78" t="s">
        <v>75</v>
      </c>
      <c r="O306" s="78" t="s">
        <v>75</v>
      </c>
      <c r="P306" s="78" t="s">
        <v>75</v>
      </c>
      <c r="Q306" s="43" t="s">
        <v>734</v>
      </c>
      <c r="R306" s="53" t="s">
        <v>76</v>
      </c>
      <c r="S306" s="76">
        <v>0.25</v>
      </c>
      <c r="T306" s="37">
        <v>1</v>
      </c>
      <c r="U306" s="83">
        <v>1</v>
      </c>
      <c r="V306" s="45" t="s">
        <v>125</v>
      </c>
    </row>
    <row r="307" spans="1:22" x14ac:dyDescent="0.2">
      <c r="A307" s="18" t="str">
        <f t="shared" si="8"/>
        <v>Catalogo principalOVS_ES ACADEMICOF2R-00009</v>
      </c>
      <c r="B307" s="18" t="str">
        <f t="shared" si="9"/>
        <v>F2R-00009OVS_ES ACADEMICO</v>
      </c>
      <c r="C307" s="18"/>
      <c r="D307" s="18" t="s">
        <v>122</v>
      </c>
      <c r="E307" s="46" t="s">
        <v>736</v>
      </c>
      <c r="F307" s="86" t="s">
        <v>124</v>
      </c>
      <c r="G307" s="18" t="s">
        <v>122</v>
      </c>
      <c r="H307" s="45" t="s">
        <v>125</v>
      </c>
      <c r="I307" s="18" t="s">
        <v>75</v>
      </c>
      <c r="J307" s="49" t="s">
        <v>737</v>
      </c>
      <c r="K307" s="48" t="s">
        <v>28</v>
      </c>
      <c r="L307" s="47" t="s">
        <v>90</v>
      </c>
      <c r="M307" s="44" t="s">
        <v>74</v>
      </c>
      <c r="N307" s="78" t="s">
        <v>75</v>
      </c>
      <c r="O307" s="78" t="s">
        <v>75</v>
      </c>
      <c r="P307" s="78" t="s">
        <v>75</v>
      </c>
      <c r="Q307" s="43" t="s">
        <v>736</v>
      </c>
      <c r="R307" s="53" t="s">
        <v>76</v>
      </c>
      <c r="S307" s="76">
        <v>0.17</v>
      </c>
      <c r="T307" s="37">
        <v>1</v>
      </c>
      <c r="U307" s="83">
        <v>1</v>
      </c>
      <c r="V307" s="45" t="s">
        <v>125</v>
      </c>
    </row>
    <row r="308" spans="1:22" x14ac:dyDescent="0.2">
      <c r="A308" s="18" t="str">
        <f t="shared" si="8"/>
        <v>Catalogo principalOVS_ES ACADEMICOF3X-00001</v>
      </c>
      <c r="B308" s="18" t="str">
        <f t="shared" si="9"/>
        <v>F3X-00001OVS_ES ACADEMICO</v>
      </c>
      <c r="C308" s="18"/>
      <c r="D308" s="18" t="s">
        <v>122</v>
      </c>
      <c r="E308" s="46" t="s">
        <v>738</v>
      </c>
      <c r="F308" s="86" t="s">
        <v>124</v>
      </c>
      <c r="G308" s="18" t="s">
        <v>122</v>
      </c>
      <c r="H308" s="45" t="s">
        <v>125</v>
      </c>
      <c r="I308" s="18" t="s">
        <v>75</v>
      </c>
      <c r="J308" s="49" t="s">
        <v>739</v>
      </c>
      <c r="K308" s="48" t="s">
        <v>28</v>
      </c>
      <c r="L308" s="47" t="s">
        <v>90</v>
      </c>
      <c r="M308" s="44" t="s">
        <v>74</v>
      </c>
      <c r="N308" s="78" t="s">
        <v>75</v>
      </c>
      <c r="O308" s="78" t="s">
        <v>75</v>
      </c>
      <c r="P308" s="78" t="s">
        <v>75</v>
      </c>
      <c r="Q308" s="43" t="s">
        <v>738</v>
      </c>
      <c r="R308" s="53" t="s">
        <v>76</v>
      </c>
      <c r="S308" s="76">
        <v>2</v>
      </c>
      <c r="T308" s="37">
        <v>1</v>
      </c>
      <c r="U308" s="83">
        <v>1</v>
      </c>
      <c r="V308" s="45" t="s">
        <v>125</v>
      </c>
    </row>
    <row r="309" spans="1:22" x14ac:dyDescent="0.2">
      <c r="A309" s="18" t="str">
        <f t="shared" si="8"/>
        <v>Catalogo principalOVS_ES ACADEMICOF3X-00002</v>
      </c>
      <c r="B309" s="18" t="str">
        <f t="shared" si="9"/>
        <v>F3X-00002OVS_ES ACADEMICO</v>
      </c>
      <c r="C309" s="18"/>
      <c r="D309" s="18" t="s">
        <v>122</v>
      </c>
      <c r="E309" s="46" t="s">
        <v>740</v>
      </c>
      <c r="F309" s="86" t="s">
        <v>124</v>
      </c>
      <c r="G309" s="18" t="s">
        <v>122</v>
      </c>
      <c r="H309" s="45" t="s">
        <v>125</v>
      </c>
      <c r="I309" s="18" t="s">
        <v>75</v>
      </c>
      <c r="J309" s="49" t="s">
        <v>741</v>
      </c>
      <c r="K309" s="48" t="s">
        <v>28</v>
      </c>
      <c r="L309" s="47" t="s">
        <v>90</v>
      </c>
      <c r="M309" s="44" t="s">
        <v>74</v>
      </c>
      <c r="N309" s="78" t="s">
        <v>75</v>
      </c>
      <c r="O309" s="78" t="s">
        <v>75</v>
      </c>
      <c r="P309" s="78" t="s">
        <v>75</v>
      </c>
      <c r="Q309" s="43" t="s">
        <v>740</v>
      </c>
      <c r="R309" s="53" t="s">
        <v>76</v>
      </c>
      <c r="S309" s="76">
        <v>0</v>
      </c>
      <c r="T309" s="37">
        <v>1</v>
      </c>
      <c r="U309" s="83">
        <v>1</v>
      </c>
      <c r="V309" s="45" t="s">
        <v>125</v>
      </c>
    </row>
    <row r="310" spans="1:22" x14ac:dyDescent="0.2">
      <c r="A310" s="18" t="str">
        <f t="shared" si="8"/>
        <v>Catalogo principalOVS_ES ACADEMICOF3X-00003</v>
      </c>
      <c r="B310" s="18" t="str">
        <f t="shared" si="9"/>
        <v>F3X-00003OVS_ES ACADEMICO</v>
      </c>
      <c r="C310" s="18"/>
      <c r="D310" s="18" t="s">
        <v>122</v>
      </c>
      <c r="E310" s="46" t="s">
        <v>742</v>
      </c>
      <c r="F310" s="86" t="s">
        <v>124</v>
      </c>
      <c r="G310" s="18" t="s">
        <v>122</v>
      </c>
      <c r="H310" s="45" t="s">
        <v>125</v>
      </c>
      <c r="I310" s="18" t="s">
        <v>75</v>
      </c>
      <c r="J310" s="49" t="s">
        <v>743</v>
      </c>
      <c r="K310" s="48" t="s">
        <v>28</v>
      </c>
      <c r="L310" s="47" t="s">
        <v>90</v>
      </c>
      <c r="M310" s="44" t="s">
        <v>74</v>
      </c>
      <c r="N310" s="78" t="s">
        <v>75</v>
      </c>
      <c r="O310" s="78" t="s">
        <v>75</v>
      </c>
      <c r="P310" s="78" t="s">
        <v>75</v>
      </c>
      <c r="Q310" s="43" t="s">
        <v>742</v>
      </c>
      <c r="R310" s="53" t="s">
        <v>76</v>
      </c>
      <c r="S310" s="76">
        <v>0</v>
      </c>
      <c r="T310" s="37">
        <v>1</v>
      </c>
      <c r="U310" s="83">
        <v>1</v>
      </c>
      <c r="V310" s="45" t="s">
        <v>125</v>
      </c>
    </row>
    <row r="311" spans="1:22" x14ac:dyDescent="0.2">
      <c r="A311" s="18" t="str">
        <f t="shared" si="8"/>
        <v>Catalogo principalOVS_ES ACADEMICOF3X-00004</v>
      </c>
      <c r="B311" s="18" t="str">
        <f t="shared" si="9"/>
        <v>F3X-00004OVS_ES ACADEMICO</v>
      </c>
      <c r="C311" s="18"/>
      <c r="D311" s="18" t="s">
        <v>122</v>
      </c>
      <c r="E311" s="46" t="s">
        <v>744</v>
      </c>
      <c r="F311" s="86" t="s">
        <v>124</v>
      </c>
      <c r="G311" s="18" t="s">
        <v>122</v>
      </c>
      <c r="H311" s="45" t="s">
        <v>125</v>
      </c>
      <c r="I311" s="18" t="s">
        <v>75</v>
      </c>
      <c r="J311" s="49" t="s">
        <v>745</v>
      </c>
      <c r="K311" s="48" t="s">
        <v>28</v>
      </c>
      <c r="L311" s="47" t="s">
        <v>90</v>
      </c>
      <c r="M311" s="44" t="s">
        <v>74</v>
      </c>
      <c r="N311" s="78" t="s">
        <v>75</v>
      </c>
      <c r="O311" s="78" t="s">
        <v>75</v>
      </c>
      <c r="P311" s="78" t="s">
        <v>75</v>
      </c>
      <c r="Q311" s="43" t="s">
        <v>744</v>
      </c>
      <c r="R311" s="53" t="s">
        <v>76</v>
      </c>
      <c r="S311" s="76">
        <v>1.5</v>
      </c>
      <c r="T311" s="37">
        <v>1</v>
      </c>
      <c r="U311" s="83">
        <v>1</v>
      </c>
      <c r="V311" s="45" t="s">
        <v>125</v>
      </c>
    </row>
    <row r="312" spans="1:22" x14ac:dyDescent="0.2">
      <c r="A312" s="18" t="str">
        <f t="shared" si="8"/>
        <v>Catalogo principalOVS_ES ACADEMICOF52-01945</v>
      </c>
      <c r="B312" s="18" t="str">
        <f t="shared" si="9"/>
        <v>F52-01945OVS_ES ACADEMICO</v>
      </c>
      <c r="C312" s="18"/>
      <c r="D312" s="18" t="s">
        <v>122</v>
      </c>
      <c r="E312" s="46" t="s">
        <v>746</v>
      </c>
      <c r="F312" s="86" t="s">
        <v>124</v>
      </c>
      <c r="G312" s="18" t="s">
        <v>122</v>
      </c>
      <c r="H312" s="45" t="s">
        <v>125</v>
      </c>
      <c r="I312" s="18" t="s">
        <v>75</v>
      </c>
      <c r="J312" s="49" t="s">
        <v>747</v>
      </c>
      <c r="K312" s="48" t="s">
        <v>28</v>
      </c>
      <c r="L312" s="47" t="s">
        <v>90</v>
      </c>
      <c r="M312" s="44" t="s">
        <v>74</v>
      </c>
      <c r="N312" s="78" t="s">
        <v>75</v>
      </c>
      <c r="O312" s="78" t="s">
        <v>75</v>
      </c>
      <c r="P312" s="78" t="s">
        <v>75</v>
      </c>
      <c r="Q312" s="43" t="s">
        <v>746</v>
      </c>
      <c r="R312" s="53" t="s">
        <v>127</v>
      </c>
      <c r="S312" s="76">
        <v>2047</v>
      </c>
      <c r="T312" s="37">
        <v>1</v>
      </c>
      <c r="U312" s="83">
        <v>1</v>
      </c>
      <c r="V312" s="45" t="s">
        <v>125</v>
      </c>
    </row>
    <row r="313" spans="1:22" x14ac:dyDescent="0.2">
      <c r="A313" s="18" t="str">
        <f t="shared" si="8"/>
        <v>Catalogo principalOVS_ES ACADEMICOF52-01946</v>
      </c>
      <c r="B313" s="18" t="str">
        <f t="shared" si="9"/>
        <v>F52-01946OVS_ES ACADEMICO</v>
      </c>
      <c r="C313" s="18"/>
      <c r="D313" s="18" t="s">
        <v>122</v>
      </c>
      <c r="E313" s="46" t="s">
        <v>748</v>
      </c>
      <c r="F313" s="86" t="s">
        <v>124</v>
      </c>
      <c r="G313" s="18" t="s">
        <v>122</v>
      </c>
      <c r="H313" s="45" t="s">
        <v>125</v>
      </c>
      <c r="I313" s="18" t="s">
        <v>75</v>
      </c>
      <c r="J313" s="49" t="s">
        <v>749</v>
      </c>
      <c r="K313" s="48" t="s">
        <v>28</v>
      </c>
      <c r="L313" s="47" t="s">
        <v>90</v>
      </c>
      <c r="M313" s="44" t="s">
        <v>74</v>
      </c>
      <c r="N313" s="78" t="s">
        <v>75</v>
      </c>
      <c r="O313" s="78" t="s">
        <v>75</v>
      </c>
      <c r="P313" s="78" t="s">
        <v>75</v>
      </c>
      <c r="Q313" s="43" t="s">
        <v>748</v>
      </c>
      <c r="R313" s="53" t="s">
        <v>127</v>
      </c>
      <c r="S313" s="76">
        <v>2047</v>
      </c>
      <c r="T313" s="37">
        <v>1</v>
      </c>
      <c r="U313" s="83">
        <v>1</v>
      </c>
      <c r="V313" s="45" t="s">
        <v>125</v>
      </c>
    </row>
    <row r="314" spans="1:22" x14ac:dyDescent="0.2">
      <c r="A314" s="18" t="str">
        <f t="shared" si="8"/>
        <v>Catalogo principalOVS_ES ACADEMICOF52-02171</v>
      </c>
      <c r="B314" s="18" t="str">
        <f t="shared" si="9"/>
        <v>F52-02171OVS_ES ACADEMICO</v>
      </c>
      <c r="C314" s="18"/>
      <c r="D314" s="18" t="s">
        <v>122</v>
      </c>
      <c r="E314" s="46" t="s">
        <v>750</v>
      </c>
      <c r="F314" s="86" t="s">
        <v>124</v>
      </c>
      <c r="G314" s="18" t="s">
        <v>122</v>
      </c>
      <c r="H314" s="45" t="s">
        <v>125</v>
      </c>
      <c r="I314" s="18" t="s">
        <v>75</v>
      </c>
      <c r="J314" s="49" t="s">
        <v>751</v>
      </c>
      <c r="K314" s="48" t="s">
        <v>28</v>
      </c>
      <c r="L314" s="47" t="s">
        <v>90</v>
      </c>
      <c r="M314" s="44" t="s">
        <v>74</v>
      </c>
      <c r="N314" s="78" t="s">
        <v>75</v>
      </c>
      <c r="O314" s="78" t="s">
        <v>75</v>
      </c>
      <c r="P314" s="78" t="s">
        <v>75</v>
      </c>
      <c r="Q314" s="43" t="s">
        <v>750</v>
      </c>
      <c r="R314" s="53" t="s">
        <v>127</v>
      </c>
      <c r="S314" s="76">
        <v>1941</v>
      </c>
      <c r="T314" s="37">
        <v>1</v>
      </c>
      <c r="U314" s="83">
        <v>1</v>
      </c>
      <c r="V314" s="45" t="s">
        <v>125</v>
      </c>
    </row>
    <row r="315" spans="1:22" x14ac:dyDescent="0.2">
      <c r="A315" s="18" t="str">
        <f t="shared" si="8"/>
        <v>Catalogo principalOVS_ES ACADEMICOF52-02172</v>
      </c>
      <c r="B315" s="18" t="str">
        <f t="shared" si="9"/>
        <v>F52-02172OVS_ES ACADEMICO</v>
      </c>
      <c r="C315" s="18"/>
      <c r="D315" s="18" t="s">
        <v>122</v>
      </c>
      <c r="E315" s="46" t="s">
        <v>752</v>
      </c>
      <c r="F315" s="86" t="s">
        <v>124</v>
      </c>
      <c r="G315" s="18" t="s">
        <v>122</v>
      </c>
      <c r="H315" s="45" t="s">
        <v>125</v>
      </c>
      <c r="I315" s="18" t="s">
        <v>75</v>
      </c>
      <c r="J315" s="49" t="s">
        <v>753</v>
      </c>
      <c r="K315" s="48" t="s">
        <v>28</v>
      </c>
      <c r="L315" s="47" t="s">
        <v>90</v>
      </c>
      <c r="M315" s="44" t="s">
        <v>74</v>
      </c>
      <c r="N315" s="78" t="s">
        <v>75</v>
      </c>
      <c r="O315" s="78" t="s">
        <v>75</v>
      </c>
      <c r="P315" s="78" t="s">
        <v>75</v>
      </c>
      <c r="Q315" s="43" t="s">
        <v>752</v>
      </c>
      <c r="R315" s="53" t="s">
        <v>127</v>
      </c>
      <c r="S315" s="76">
        <v>1941</v>
      </c>
      <c r="T315" s="37">
        <v>1</v>
      </c>
      <c r="U315" s="83">
        <v>1</v>
      </c>
      <c r="V315" s="45" t="s">
        <v>125</v>
      </c>
    </row>
    <row r="316" spans="1:22" x14ac:dyDescent="0.2">
      <c r="A316" s="18" t="str">
        <f t="shared" si="8"/>
        <v>Catalogo principalOVS_ES ACADEMICOF52-02173</v>
      </c>
      <c r="B316" s="18" t="str">
        <f t="shared" si="9"/>
        <v>F52-02173OVS_ES ACADEMICO</v>
      </c>
      <c r="C316" s="18"/>
      <c r="D316" s="18" t="s">
        <v>122</v>
      </c>
      <c r="E316" s="46" t="s">
        <v>754</v>
      </c>
      <c r="F316" s="86" t="s">
        <v>124</v>
      </c>
      <c r="G316" s="18" t="s">
        <v>122</v>
      </c>
      <c r="H316" s="45" t="s">
        <v>125</v>
      </c>
      <c r="I316" s="18" t="s">
        <v>75</v>
      </c>
      <c r="J316" s="49" t="s">
        <v>755</v>
      </c>
      <c r="K316" s="48" t="s">
        <v>28</v>
      </c>
      <c r="L316" s="47" t="s">
        <v>90</v>
      </c>
      <c r="M316" s="44" t="s">
        <v>74</v>
      </c>
      <c r="N316" s="78" t="s">
        <v>75</v>
      </c>
      <c r="O316" s="78" t="s">
        <v>75</v>
      </c>
      <c r="P316" s="78" t="s">
        <v>75</v>
      </c>
      <c r="Q316" s="43" t="s">
        <v>754</v>
      </c>
      <c r="R316" s="53" t="s">
        <v>127</v>
      </c>
      <c r="S316" s="76">
        <v>1550</v>
      </c>
      <c r="T316" s="37">
        <v>1</v>
      </c>
      <c r="U316" s="83">
        <v>1</v>
      </c>
      <c r="V316" s="45" t="s">
        <v>125</v>
      </c>
    </row>
    <row r="317" spans="1:22" x14ac:dyDescent="0.2">
      <c r="A317" s="18" t="str">
        <f t="shared" si="8"/>
        <v>Catalogo principalOVS_ES ACADEMICOF52-02174</v>
      </c>
      <c r="B317" s="18" t="str">
        <f t="shared" si="9"/>
        <v>F52-02174OVS_ES ACADEMICO</v>
      </c>
      <c r="C317" s="18"/>
      <c r="D317" s="18" t="s">
        <v>122</v>
      </c>
      <c r="E317" s="46" t="s">
        <v>756</v>
      </c>
      <c r="F317" s="86" t="s">
        <v>124</v>
      </c>
      <c r="G317" s="18" t="s">
        <v>122</v>
      </c>
      <c r="H317" s="45" t="s">
        <v>125</v>
      </c>
      <c r="I317" s="18" t="s">
        <v>75</v>
      </c>
      <c r="J317" s="49" t="s">
        <v>757</v>
      </c>
      <c r="K317" s="48" t="s">
        <v>28</v>
      </c>
      <c r="L317" s="47" t="s">
        <v>90</v>
      </c>
      <c r="M317" s="44" t="s">
        <v>74</v>
      </c>
      <c r="N317" s="78" t="s">
        <v>75</v>
      </c>
      <c r="O317" s="78" t="s">
        <v>75</v>
      </c>
      <c r="P317" s="78" t="s">
        <v>75</v>
      </c>
      <c r="Q317" s="43" t="s">
        <v>756</v>
      </c>
      <c r="R317" s="53" t="s">
        <v>127</v>
      </c>
      <c r="S317" s="76">
        <v>1550</v>
      </c>
      <c r="T317" s="37">
        <v>1</v>
      </c>
      <c r="U317" s="83">
        <v>1</v>
      </c>
      <c r="V317" s="45" t="s">
        <v>125</v>
      </c>
    </row>
    <row r="318" spans="1:22" x14ac:dyDescent="0.2">
      <c r="A318" s="18" t="str">
        <f t="shared" si="8"/>
        <v>Catalogo principalOVS_ES ACADEMICOFTJ-00001</v>
      </c>
      <c r="B318" s="18" t="str">
        <f t="shared" si="9"/>
        <v>FTJ-00001OVS_ES ACADEMICO</v>
      </c>
      <c r="C318" s="18"/>
      <c r="D318" s="18" t="s">
        <v>122</v>
      </c>
      <c r="E318" s="46" t="s">
        <v>758</v>
      </c>
      <c r="F318" s="86" t="s">
        <v>124</v>
      </c>
      <c r="G318" s="18" t="s">
        <v>122</v>
      </c>
      <c r="H318" s="45" t="s">
        <v>125</v>
      </c>
      <c r="I318" s="18" t="s">
        <v>75</v>
      </c>
      <c r="J318" s="49" t="s">
        <v>759</v>
      </c>
      <c r="K318" s="48" t="s">
        <v>28</v>
      </c>
      <c r="L318" s="47" t="s">
        <v>90</v>
      </c>
      <c r="M318" s="44" t="s">
        <v>74</v>
      </c>
      <c r="N318" s="78" t="s">
        <v>75</v>
      </c>
      <c r="O318" s="78" t="s">
        <v>75</v>
      </c>
      <c r="P318" s="78" t="s">
        <v>75</v>
      </c>
      <c r="Q318" s="43" t="s">
        <v>758</v>
      </c>
      <c r="R318" s="53" t="s">
        <v>76</v>
      </c>
      <c r="S318" s="76">
        <v>1.5</v>
      </c>
      <c r="T318" s="37">
        <v>1</v>
      </c>
      <c r="U318" s="83">
        <v>1</v>
      </c>
      <c r="V318" s="45" t="s">
        <v>125</v>
      </c>
    </row>
    <row r="319" spans="1:22" x14ac:dyDescent="0.2">
      <c r="A319" s="18" t="str">
        <f t="shared" si="8"/>
        <v>Catalogo principalOVS_ES ACADEMICOFTK-00001</v>
      </c>
      <c r="B319" s="18" t="str">
        <f t="shared" si="9"/>
        <v>FTK-00001OVS_ES ACADEMICO</v>
      </c>
      <c r="C319" s="18"/>
      <c r="D319" s="18" t="s">
        <v>122</v>
      </c>
      <c r="E319" s="46" t="s">
        <v>760</v>
      </c>
      <c r="F319" s="86" t="s">
        <v>124</v>
      </c>
      <c r="G319" s="18" t="s">
        <v>122</v>
      </c>
      <c r="H319" s="45" t="s">
        <v>125</v>
      </c>
      <c r="I319" s="18" t="s">
        <v>75</v>
      </c>
      <c r="J319" s="49" t="s">
        <v>761</v>
      </c>
      <c r="K319" s="48" t="s">
        <v>28</v>
      </c>
      <c r="L319" s="47" t="s">
        <v>90</v>
      </c>
      <c r="M319" s="44" t="s">
        <v>74</v>
      </c>
      <c r="N319" s="78" t="s">
        <v>75</v>
      </c>
      <c r="O319" s="78" t="s">
        <v>75</v>
      </c>
      <c r="P319" s="78" t="s">
        <v>75</v>
      </c>
      <c r="Q319" s="43" t="s">
        <v>760</v>
      </c>
      <c r="R319" s="53" t="s">
        <v>76</v>
      </c>
      <c r="S319" s="76">
        <v>2.2000000000000002</v>
      </c>
      <c r="T319" s="37">
        <v>1</v>
      </c>
      <c r="U319" s="83">
        <v>1</v>
      </c>
      <c r="V319" s="45" t="s">
        <v>125</v>
      </c>
    </row>
    <row r="320" spans="1:22" x14ac:dyDescent="0.2">
      <c r="A320" s="18" t="str">
        <f t="shared" si="8"/>
        <v>Catalogo principalOVS_ES ACADEMICOFTK-00002</v>
      </c>
      <c r="B320" s="18" t="str">
        <f t="shared" si="9"/>
        <v>FTK-00002OVS_ES ACADEMICO</v>
      </c>
      <c r="C320" s="18"/>
      <c r="D320" s="18" t="s">
        <v>122</v>
      </c>
      <c r="E320" s="46" t="s">
        <v>762</v>
      </c>
      <c r="F320" s="86" t="s">
        <v>124</v>
      </c>
      <c r="G320" s="18" t="s">
        <v>122</v>
      </c>
      <c r="H320" s="45" t="s">
        <v>125</v>
      </c>
      <c r="I320" s="18" t="s">
        <v>75</v>
      </c>
      <c r="J320" s="49" t="s">
        <v>763</v>
      </c>
      <c r="K320" s="48" t="s">
        <v>28</v>
      </c>
      <c r="L320" s="47" t="s">
        <v>90</v>
      </c>
      <c r="M320" s="44" t="s">
        <v>74</v>
      </c>
      <c r="N320" s="78" t="s">
        <v>75</v>
      </c>
      <c r="O320" s="78" t="s">
        <v>75</v>
      </c>
      <c r="P320" s="78" t="s">
        <v>75</v>
      </c>
      <c r="Q320" s="43" t="s">
        <v>762</v>
      </c>
      <c r="R320" s="53" t="s">
        <v>76</v>
      </c>
      <c r="S320" s="76">
        <v>2.2000000000000002</v>
      </c>
      <c r="T320" s="37">
        <v>1</v>
      </c>
      <c r="U320" s="83">
        <v>1</v>
      </c>
      <c r="V320" s="45" t="s">
        <v>125</v>
      </c>
    </row>
    <row r="321" spans="1:22" x14ac:dyDescent="0.2">
      <c r="A321" s="18" t="str">
        <f t="shared" si="8"/>
        <v>Catalogo principalOVS_ES ACADEMICOFYS-00001</v>
      </c>
      <c r="B321" s="18" t="str">
        <f t="shared" si="9"/>
        <v>FYS-00001OVS_ES ACADEMICO</v>
      </c>
      <c r="C321" s="18"/>
      <c r="D321" s="18" t="s">
        <v>122</v>
      </c>
      <c r="E321" s="46" t="s">
        <v>764</v>
      </c>
      <c r="F321" s="86" t="s">
        <v>124</v>
      </c>
      <c r="G321" s="18" t="s">
        <v>122</v>
      </c>
      <c r="H321" s="45" t="s">
        <v>125</v>
      </c>
      <c r="I321" s="18" t="s">
        <v>75</v>
      </c>
      <c r="J321" s="49" t="s">
        <v>765</v>
      </c>
      <c r="K321" s="48" t="s">
        <v>28</v>
      </c>
      <c r="L321" s="47" t="s">
        <v>90</v>
      </c>
      <c r="M321" s="44" t="s">
        <v>74</v>
      </c>
      <c r="N321" s="78" t="s">
        <v>75</v>
      </c>
      <c r="O321" s="78" t="s">
        <v>75</v>
      </c>
      <c r="P321" s="78" t="s">
        <v>75</v>
      </c>
      <c r="Q321" s="43" t="s">
        <v>764</v>
      </c>
      <c r="R321" s="53" t="s">
        <v>76</v>
      </c>
      <c r="S321" s="76">
        <v>0.76</v>
      </c>
      <c r="T321" s="37">
        <v>1</v>
      </c>
      <c r="U321" s="83">
        <v>1</v>
      </c>
      <c r="V321" s="45" t="s">
        <v>125</v>
      </c>
    </row>
    <row r="322" spans="1:22" x14ac:dyDescent="0.2">
      <c r="A322" s="18" t="str">
        <f t="shared" ref="A322:A385" si="10">D322&amp;F322&amp;E322</f>
        <v>Catalogo principalOVS_ES ACADEMICOFYS-00002</v>
      </c>
      <c r="B322" s="18" t="str">
        <f t="shared" ref="B322:B385" si="11">E322&amp;F322</f>
        <v>FYS-00002OVS_ES ACADEMICO</v>
      </c>
      <c r="C322" s="18"/>
      <c r="D322" s="18" t="s">
        <v>122</v>
      </c>
      <c r="E322" s="46" t="s">
        <v>766</v>
      </c>
      <c r="F322" s="86" t="s">
        <v>124</v>
      </c>
      <c r="G322" s="18" t="s">
        <v>122</v>
      </c>
      <c r="H322" s="45" t="s">
        <v>125</v>
      </c>
      <c r="I322" s="18" t="s">
        <v>75</v>
      </c>
      <c r="J322" s="49" t="s">
        <v>767</v>
      </c>
      <c r="K322" s="48" t="s">
        <v>28</v>
      </c>
      <c r="L322" s="47" t="s">
        <v>90</v>
      </c>
      <c r="M322" s="44" t="s">
        <v>74</v>
      </c>
      <c r="N322" s="78" t="s">
        <v>75</v>
      </c>
      <c r="O322" s="78" t="s">
        <v>75</v>
      </c>
      <c r="P322" s="78" t="s">
        <v>75</v>
      </c>
      <c r="Q322" s="43" t="s">
        <v>766</v>
      </c>
      <c r="R322" s="53" t="s">
        <v>76</v>
      </c>
      <c r="S322" s="76">
        <v>0.76</v>
      </c>
      <c r="T322" s="37">
        <v>1</v>
      </c>
      <c r="U322" s="83">
        <v>1</v>
      </c>
      <c r="V322" s="45" t="s">
        <v>125</v>
      </c>
    </row>
    <row r="323" spans="1:22" x14ac:dyDescent="0.2">
      <c r="A323" s="18" t="str">
        <f t="shared" si="10"/>
        <v>Catalogo principalOVS_ES ACADEMICOFYS-00003</v>
      </c>
      <c r="B323" s="18" t="str">
        <f t="shared" si="11"/>
        <v>FYS-00003OVS_ES ACADEMICO</v>
      </c>
      <c r="C323" s="18"/>
      <c r="D323" s="18" t="s">
        <v>122</v>
      </c>
      <c r="E323" s="46" t="s">
        <v>768</v>
      </c>
      <c r="F323" s="86" t="s">
        <v>124</v>
      </c>
      <c r="G323" s="18" t="s">
        <v>122</v>
      </c>
      <c r="H323" s="45" t="s">
        <v>125</v>
      </c>
      <c r="I323" s="18" t="s">
        <v>75</v>
      </c>
      <c r="J323" s="49" t="s">
        <v>769</v>
      </c>
      <c r="K323" s="48" t="s">
        <v>28</v>
      </c>
      <c r="L323" s="47" t="s">
        <v>90</v>
      </c>
      <c r="M323" s="44" t="s">
        <v>74</v>
      </c>
      <c r="N323" s="78" t="s">
        <v>75</v>
      </c>
      <c r="O323" s="78" t="s">
        <v>75</v>
      </c>
      <c r="P323" s="78" t="s">
        <v>75</v>
      </c>
      <c r="Q323" s="43" t="s">
        <v>768</v>
      </c>
      <c r="R323" s="53" t="s">
        <v>76</v>
      </c>
      <c r="S323" s="76">
        <v>0</v>
      </c>
      <c r="T323" s="37">
        <v>1</v>
      </c>
      <c r="U323" s="83">
        <v>1</v>
      </c>
      <c r="V323" s="45" t="s">
        <v>125</v>
      </c>
    </row>
    <row r="324" spans="1:22" x14ac:dyDescent="0.2">
      <c r="A324" s="18" t="str">
        <f t="shared" si="10"/>
        <v>Catalogo principalOVS_ES ACADEMICOFYS-00004</v>
      </c>
      <c r="B324" s="18" t="str">
        <f t="shared" si="11"/>
        <v>FYS-00004OVS_ES ACADEMICO</v>
      </c>
      <c r="C324" s="18"/>
      <c r="D324" s="18" t="s">
        <v>122</v>
      </c>
      <c r="E324" s="46" t="s">
        <v>770</v>
      </c>
      <c r="F324" s="86" t="s">
        <v>124</v>
      </c>
      <c r="G324" s="18" t="s">
        <v>122</v>
      </c>
      <c r="H324" s="45" t="s">
        <v>125</v>
      </c>
      <c r="I324" s="18" t="s">
        <v>75</v>
      </c>
      <c r="J324" s="49" t="s">
        <v>771</v>
      </c>
      <c r="K324" s="48" t="s">
        <v>28</v>
      </c>
      <c r="L324" s="47" t="s">
        <v>90</v>
      </c>
      <c r="M324" s="44" t="s">
        <v>74</v>
      </c>
      <c r="N324" s="78" t="s">
        <v>75</v>
      </c>
      <c r="O324" s="78" t="s">
        <v>75</v>
      </c>
      <c r="P324" s="78" t="s">
        <v>75</v>
      </c>
      <c r="Q324" s="43" t="s">
        <v>770</v>
      </c>
      <c r="R324" s="53" t="s">
        <v>76</v>
      </c>
      <c r="S324" s="76">
        <v>0</v>
      </c>
      <c r="T324" s="37">
        <v>1</v>
      </c>
      <c r="U324" s="83">
        <v>1</v>
      </c>
      <c r="V324" s="45" t="s">
        <v>125</v>
      </c>
    </row>
    <row r="325" spans="1:22" x14ac:dyDescent="0.2">
      <c r="A325" s="18" t="str">
        <f t="shared" si="10"/>
        <v>Catalogo principalOVS_ES ACADEMICOFYT-00001</v>
      </c>
      <c r="B325" s="18" t="str">
        <f t="shared" si="11"/>
        <v>FYT-00001OVS_ES ACADEMICO</v>
      </c>
      <c r="C325" s="18"/>
      <c r="D325" s="18" t="s">
        <v>122</v>
      </c>
      <c r="E325" s="46" t="s">
        <v>772</v>
      </c>
      <c r="F325" s="86" t="s">
        <v>124</v>
      </c>
      <c r="G325" s="18" t="s">
        <v>122</v>
      </c>
      <c r="H325" s="45" t="s">
        <v>125</v>
      </c>
      <c r="I325" s="18" t="s">
        <v>75</v>
      </c>
      <c r="J325" s="49" t="s">
        <v>773</v>
      </c>
      <c r="K325" s="48" t="s">
        <v>28</v>
      </c>
      <c r="L325" s="47" t="s">
        <v>90</v>
      </c>
      <c r="M325" s="44" t="s">
        <v>74</v>
      </c>
      <c r="N325" s="78" t="s">
        <v>75</v>
      </c>
      <c r="O325" s="78" t="s">
        <v>75</v>
      </c>
      <c r="P325" s="78" t="s">
        <v>75</v>
      </c>
      <c r="Q325" s="43" t="s">
        <v>772</v>
      </c>
      <c r="R325" s="53" t="s">
        <v>76</v>
      </c>
      <c r="S325" s="76">
        <v>0.76</v>
      </c>
      <c r="T325" s="37">
        <v>1</v>
      </c>
      <c r="U325" s="83">
        <v>1</v>
      </c>
      <c r="V325" s="45" t="s">
        <v>125</v>
      </c>
    </row>
    <row r="326" spans="1:22" x14ac:dyDescent="0.2">
      <c r="A326" s="18" t="str">
        <f t="shared" si="10"/>
        <v>Catalogo principalOVS_ES ACADEMICOFYT-00002</v>
      </c>
      <c r="B326" s="18" t="str">
        <f t="shared" si="11"/>
        <v>FYT-00002OVS_ES ACADEMICO</v>
      </c>
      <c r="C326" s="18"/>
      <c r="D326" s="18" t="s">
        <v>122</v>
      </c>
      <c r="E326" s="46" t="s">
        <v>774</v>
      </c>
      <c r="F326" s="86" t="s">
        <v>124</v>
      </c>
      <c r="G326" s="18" t="s">
        <v>122</v>
      </c>
      <c r="H326" s="45" t="s">
        <v>125</v>
      </c>
      <c r="I326" s="18" t="s">
        <v>75</v>
      </c>
      <c r="J326" s="49" t="s">
        <v>775</v>
      </c>
      <c r="K326" s="48" t="s">
        <v>28</v>
      </c>
      <c r="L326" s="47" t="s">
        <v>90</v>
      </c>
      <c r="M326" s="44" t="s">
        <v>74</v>
      </c>
      <c r="N326" s="78" t="s">
        <v>75</v>
      </c>
      <c r="O326" s="78" t="s">
        <v>75</v>
      </c>
      <c r="P326" s="78" t="s">
        <v>75</v>
      </c>
      <c r="Q326" s="43" t="s">
        <v>774</v>
      </c>
      <c r="R326" s="53" t="s">
        <v>76</v>
      </c>
      <c r="S326" s="76">
        <v>0</v>
      </c>
      <c r="T326" s="37">
        <v>1</v>
      </c>
      <c r="U326" s="83">
        <v>1</v>
      </c>
      <c r="V326" s="45" t="s">
        <v>125</v>
      </c>
    </row>
    <row r="327" spans="1:22" x14ac:dyDescent="0.2">
      <c r="A327" s="18" t="str">
        <f t="shared" si="10"/>
        <v>Catalogo principalOVS_ES ACADEMICOFYT-00003</v>
      </c>
      <c r="B327" s="18" t="str">
        <f t="shared" si="11"/>
        <v>FYT-00003OVS_ES ACADEMICO</v>
      </c>
      <c r="C327" s="18"/>
      <c r="D327" s="18" t="s">
        <v>122</v>
      </c>
      <c r="E327" s="46" t="s">
        <v>776</v>
      </c>
      <c r="F327" s="86" t="s">
        <v>124</v>
      </c>
      <c r="G327" s="18" t="s">
        <v>122</v>
      </c>
      <c r="H327" s="45" t="s">
        <v>125</v>
      </c>
      <c r="I327" s="18" t="s">
        <v>75</v>
      </c>
      <c r="J327" s="49" t="s">
        <v>777</v>
      </c>
      <c r="K327" s="48" t="s">
        <v>28</v>
      </c>
      <c r="L327" s="47" t="s">
        <v>90</v>
      </c>
      <c r="M327" s="44" t="s">
        <v>74</v>
      </c>
      <c r="N327" s="78" t="s">
        <v>75</v>
      </c>
      <c r="O327" s="78" t="s">
        <v>75</v>
      </c>
      <c r="P327" s="78" t="s">
        <v>75</v>
      </c>
      <c r="Q327" s="43" t="s">
        <v>776</v>
      </c>
      <c r="R327" s="53" t="s">
        <v>76</v>
      </c>
      <c r="S327" s="76">
        <v>0</v>
      </c>
      <c r="T327" s="37">
        <v>1</v>
      </c>
      <c r="U327" s="83">
        <v>1</v>
      </c>
      <c r="V327" s="45" t="s">
        <v>125</v>
      </c>
    </row>
    <row r="328" spans="1:22" x14ac:dyDescent="0.2">
      <c r="A328" s="18" t="str">
        <f t="shared" si="10"/>
        <v>Catalogo principalOVS_ES ACADEMICOFYV-00001</v>
      </c>
      <c r="B328" s="18" t="str">
        <f t="shared" si="11"/>
        <v>FYV-00001OVS_ES ACADEMICO</v>
      </c>
      <c r="C328" s="18"/>
      <c r="D328" s="18" t="s">
        <v>122</v>
      </c>
      <c r="E328" s="46" t="s">
        <v>778</v>
      </c>
      <c r="F328" s="86" t="s">
        <v>124</v>
      </c>
      <c r="G328" s="18" t="s">
        <v>122</v>
      </c>
      <c r="H328" s="45" t="s">
        <v>125</v>
      </c>
      <c r="I328" s="18" t="s">
        <v>75</v>
      </c>
      <c r="J328" s="49" t="s">
        <v>779</v>
      </c>
      <c r="K328" s="48" t="s">
        <v>28</v>
      </c>
      <c r="L328" s="47" t="s">
        <v>90</v>
      </c>
      <c r="M328" s="44" t="s">
        <v>74</v>
      </c>
      <c r="N328" s="78" t="s">
        <v>75</v>
      </c>
      <c r="O328" s="78" t="s">
        <v>75</v>
      </c>
      <c r="P328" s="78" t="s">
        <v>75</v>
      </c>
      <c r="Q328" s="43" t="s">
        <v>778</v>
      </c>
      <c r="R328" s="53" t="s">
        <v>76</v>
      </c>
      <c r="S328" s="76">
        <v>0.64</v>
      </c>
      <c r="T328" s="37">
        <v>1</v>
      </c>
      <c r="U328" s="83">
        <v>1</v>
      </c>
      <c r="V328" s="45" t="s">
        <v>125</v>
      </c>
    </row>
    <row r="329" spans="1:22" x14ac:dyDescent="0.2">
      <c r="A329" s="18" t="str">
        <f t="shared" si="10"/>
        <v>Catalogo principalOVS_ES ACADEMICOFYV-00002</v>
      </c>
      <c r="B329" s="18" t="str">
        <f t="shared" si="11"/>
        <v>FYV-00002OVS_ES ACADEMICO</v>
      </c>
      <c r="C329" s="18"/>
      <c r="D329" s="18" t="s">
        <v>122</v>
      </c>
      <c r="E329" s="46" t="s">
        <v>780</v>
      </c>
      <c r="F329" s="86" t="s">
        <v>124</v>
      </c>
      <c r="G329" s="18" t="s">
        <v>122</v>
      </c>
      <c r="H329" s="45" t="s">
        <v>125</v>
      </c>
      <c r="I329" s="18" t="s">
        <v>75</v>
      </c>
      <c r="J329" s="49" t="s">
        <v>781</v>
      </c>
      <c r="K329" s="48" t="s">
        <v>28</v>
      </c>
      <c r="L329" s="47" t="s">
        <v>90</v>
      </c>
      <c r="M329" s="44" t="s">
        <v>74</v>
      </c>
      <c r="N329" s="78" t="s">
        <v>75</v>
      </c>
      <c r="O329" s="78" t="s">
        <v>75</v>
      </c>
      <c r="P329" s="78" t="s">
        <v>75</v>
      </c>
      <c r="Q329" s="43" t="s">
        <v>780</v>
      </c>
      <c r="R329" s="53" t="s">
        <v>76</v>
      </c>
      <c r="S329" s="76">
        <v>0.64</v>
      </c>
      <c r="T329" s="37">
        <v>1</v>
      </c>
      <c r="U329" s="83">
        <v>1</v>
      </c>
      <c r="V329" s="45" t="s">
        <v>125</v>
      </c>
    </row>
    <row r="330" spans="1:22" x14ac:dyDescent="0.2">
      <c r="A330" s="18" t="str">
        <f t="shared" si="10"/>
        <v>Catalogo principalOVS_ES ACADEMICOG3S-00202</v>
      </c>
      <c r="B330" s="18" t="str">
        <f t="shared" si="11"/>
        <v>G3S-00202OVS_ES ACADEMICO</v>
      </c>
      <c r="C330" s="18"/>
      <c r="D330" s="18" t="s">
        <v>122</v>
      </c>
      <c r="E330" s="46" t="s">
        <v>782</v>
      </c>
      <c r="F330" s="86" t="s">
        <v>124</v>
      </c>
      <c r="G330" s="18" t="s">
        <v>122</v>
      </c>
      <c r="H330" s="45" t="s">
        <v>125</v>
      </c>
      <c r="I330" s="18" t="s">
        <v>75</v>
      </c>
      <c r="J330" s="49" t="s">
        <v>783</v>
      </c>
      <c r="K330" s="48" t="s">
        <v>28</v>
      </c>
      <c r="L330" s="47" t="s">
        <v>90</v>
      </c>
      <c r="M330" s="44" t="s">
        <v>74</v>
      </c>
      <c r="N330" s="78" t="s">
        <v>75</v>
      </c>
      <c r="O330" s="78" t="s">
        <v>75</v>
      </c>
      <c r="P330" s="78" t="s">
        <v>75</v>
      </c>
      <c r="Q330" s="43" t="s">
        <v>782</v>
      </c>
      <c r="R330" s="53" t="s">
        <v>127</v>
      </c>
      <c r="S330" s="76">
        <v>53</v>
      </c>
      <c r="T330" s="37">
        <v>1</v>
      </c>
      <c r="U330" s="83">
        <v>1</v>
      </c>
      <c r="V330" s="45" t="s">
        <v>125</v>
      </c>
    </row>
    <row r="331" spans="1:22" x14ac:dyDescent="0.2">
      <c r="A331" s="18" t="str">
        <f t="shared" si="10"/>
        <v>Catalogo principalOVS_ES ACADEMICOG3S-00203</v>
      </c>
      <c r="B331" s="18" t="str">
        <f t="shared" si="11"/>
        <v>G3S-00203OVS_ES ACADEMICO</v>
      </c>
      <c r="C331" s="18"/>
      <c r="D331" s="18" t="s">
        <v>122</v>
      </c>
      <c r="E331" s="46" t="s">
        <v>784</v>
      </c>
      <c r="F331" s="86" t="s">
        <v>124</v>
      </c>
      <c r="G331" s="18" t="s">
        <v>122</v>
      </c>
      <c r="H331" s="45" t="s">
        <v>125</v>
      </c>
      <c r="I331" s="18" t="s">
        <v>75</v>
      </c>
      <c r="J331" s="49" t="s">
        <v>785</v>
      </c>
      <c r="K331" s="48" t="s">
        <v>28</v>
      </c>
      <c r="L331" s="47" t="s">
        <v>90</v>
      </c>
      <c r="M331" s="44" t="s">
        <v>74</v>
      </c>
      <c r="N331" s="78" t="s">
        <v>75</v>
      </c>
      <c r="O331" s="78" t="s">
        <v>75</v>
      </c>
      <c r="P331" s="78" t="s">
        <v>75</v>
      </c>
      <c r="Q331" s="43" t="s">
        <v>784</v>
      </c>
      <c r="R331" s="53" t="s">
        <v>127</v>
      </c>
      <c r="S331" s="76">
        <v>53</v>
      </c>
      <c r="T331" s="37">
        <v>1</v>
      </c>
      <c r="U331" s="83">
        <v>1</v>
      </c>
      <c r="V331" s="45" t="s">
        <v>125</v>
      </c>
    </row>
    <row r="332" spans="1:22" x14ac:dyDescent="0.2">
      <c r="A332" s="18" t="str">
        <f t="shared" si="10"/>
        <v>Catalogo principalOVS_ES ACADEMICOGGQ-00001</v>
      </c>
      <c r="B332" s="18" t="str">
        <f t="shared" si="11"/>
        <v>GGQ-00001OVS_ES ACADEMICO</v>
      </c>
      <c r="C332" s="18"/>
      <c r="D332" s="18" t="s">
        <v>122</v>
      </c>
      <c r="E332" s="46" t="s">
        <v>786</v>
      </c>
      <c r="F332" s="86" t="s">
        <v>124</v>
      </c>
      <c r="G332" s="18" t="s">
        <v>122</v>
      </c>
      <c r="H332" s="45" t="s">
        <v>125</v>
      </c>
      <c r="I332" s="18" t="s">
        <v>75</v>
      </c>
      <c r="J332" s="49" t="s">
        <v>787</v>
      </c>
      <c r="K332" s="48" t="s">
        <v>28</v>
      </c>
      <c r="L332" s="47" t="s">
        <v>90</v>
      </c>
      <c r="M332" s="44" t="s">
        <v>74</v>
      </c>
      <c r="N332" s="78" t="s">
        <v>75</v>
      </c>
      <c r="O332" s="78" t="s">
        <v>75</v>
      </c>
      <c r="P332" s="78" t="s">
        <v>75</v>
      </c>
      <c r="Q332" s="43" t="s">
        <v>786</v>
      </c>
      <c r="R332" s="53" t="s">
        <v>76</v>
      </c>
      <c r="S332" s="76">
        <v>1.6</v>
      </c>
      <c r="T332" s="37">
        <v>1</v>
      </c>
      <c r="U332" s="83">
        <v>1</v>
      </c>
      <c r="V332" s="45" t="s">
        <v>125</v>
      </c>
    </row>
    <row r="333" spans="1:22" x14ac:dyDescent="0.2">
      <c r="A333" s="18" t="str">
        <f t="shared" si="10"/>
        <v>Catalogo principalOVS_ES ACADEMICOGGQ-00002</v>
      </c>
      <c r="B333" s="18" t="str">
        <f t="shared" si="11"/>
        <v>GGQ-00002OVS_ES ACADEMICO</v>
      </c>
      <c r="C333" s="18"/>
      <c r="D333" s="18" t="s">
        <v>122</v>
      </c>
      <c r="E333" s="46" t="s">
        <v>788</v>
      </c>
      <c r="F333" s="86" t="s">
        <v>124</v>
      </c>
      <c r="G333" s="18" t="s">
        <v>122</v>
      </c>
      <c r="H333" s="45" t="s">
        <v>125</v>
      </c>
      <c r="I333" s="18" t="s">
        <v>75</v>
      </c>
      <c r="J333" s="49" t="s">
        <v>789</v>
      </c>
      <c r="K333" s="48" t="s">
        <v>28</v>
      </c>
      <c r="L333" s="47" t="s">
        <v>90</v>
      </c>
      <c r="M333" s="44" t="s">
        <v>74</v>
      </c>
      <c r="N333" s="78" t="s">
        <v>75</v>
      </c>
      <c r="O333" s="78" t="s">
        <v>75</v>
      </c>
      <c r="P333" s="78" t="s">
        <v>75</v>
      </c>
      <c r="Q333" s="43" t="s">
        <v>788</v>
      </c>
      <c r="R333" s="53" t="s">
        <v>76</v>
      </c>
      <c r="S333" s="76">
        <v>1.6</v>
      </c>
      <c r="T333" s="37">
        <v>1</v>
      </c>
      <c r="U333" s="83">
        <v>1</v>
      </c>
      <c r="V333" s="45" t="s">
        <v>125</v>
      </c>
    </row>
    <row r="334" spans="1:22" x14ac:dyDescent="0.2">
      <c r="A334" s="18" t="str">
        <f t="shared" si="10"/>
        <v>Catalogo principalOVS_ES ACADEMICOGGR-00001</v>
      </c>
      <c r="B334" s="18" t="str">
        <f t="shared" si="11"/>
        <v>GGR-00001OVS_ES ACADEMICO</v>
      </c>
      <c r="C334" s="18"/>
      <c r="D334" s="18" t="s">
        <v>122</v>
      </c>
      <c r="E334" s="46" t="s">
        <v>790</v>
      </c>
      <c r="F334" s="86" t="s">
        <v>124</v>
      </c>
      <c r="G334" s="18" t="s">
        <v>122</v>
      </c>
      <c r="H334" s="45" t="s">
        <v>125</v>
      </c>
      <c r="I334" s="18" t="s">
        <v>75</v>
      </c>
      <c r="J334" s="49" t="s">
        <v>791</v>
      </c>
      <c r="K334" s="48" t="s">
        <v>28</v>
      </c>
      <c r="L334" s="47" t="s">
        <v>90</v>
      </c>
      <c r="M334" s="44" t="s">
        <v>74</v>
      </c>
      <c r="N334" s="78" t="s">
        <v>75</v>
      </c>
      <c r="O334" s="78" t="s">
        <v>75</v>
      </c>
      <c r="P334" s="78" t="s">
        <v>75</v>
      </c>
      <c r="Q334" s="43" t="s">
        <v>790</v>
      </c>
      <c r="R334" s="53" t="s">
        <v>76</v>
      </c>
      <c r="S334" s="76">
        <v>0.5</v>
      </c>
      <c r="T334" s="37">
        <v>1</v>
      </c>
      <c r="U334" s="83">
        <v>1</v>
      </c>
      <c r="V334" s="45" t="s">
        <v>125</v>
      </c>
    </row>
    <row r="335" spans="1:22" x14ac:dyDescent="0.2">
      <c r="A335" s="18" t="str">
        <f t="shared" si="10"/>
        <v>Catalogo principalOVS_ES ACADEMICOGLY-00001</v>
      </c>
      <c r="B335" s="18" t="str">
        <f t="shared" si="11"/>
        <v>GLY-00001OVS_ES ACADEMICO</v>
      </c>
      <c r="C335" s="18"/>
      <c r="D335" s="18" t="s">
        <v>122</v>
      </c>
      <c r="E335" s="46" t="s">
        <v>792</v>
      </c>
      <c r="F335" s="86" t="s">
        <v>124</v>
      </c>
      <c r="G335" s="18" t="s">
        <v>122</v>
      </c>
      <c r="H335" s="45" t="s">
        <v>125</v>
      </c>
      <c r="I335" s="18" t="s">
        <v>75</v>
      </c>
      <c r="J335" s="49" t="s">
        <v>793</v>
      </c>
      <c r="K335" s="48" t="s">
        <v>28</v>
      </c>
      <c r="L335" s="47" t="s">
        <v>90</v>
      </c>
      <c r="M335" s="44" t="s">
        <v>74</v>
      </c>
      <c r="N335" s="78" t="s">
        <v>75</v>
      </c>
      <c r="O335" s="78" t="s">
        <v>75</v>
      </c>
      <c r="P335" s="78" t="s">
        <v>75</v>
      </c>
      <c r="Q335" s="43" t="s">
        <v>792</v>
      </c>
      <c r="R335" s="53" t="s">
        <v>76</v>
      </c>
      <c r="S335" s="76">
        <v>2.5</v>
      </c>
      <c r="T335" s="37">
        <v>1</v>
      </c>
      <c r="U335" s="83">
        <v>1</v>
      </c>
      <c r="V335" s="45" t="s">
        <v>125</v>
      </c>
    </row>
    <row r="336" spans="1:22" x14ac:dyDescent="0.2">
      <c r="A336" s="18" t="str">
        <f t="shared" si="10"/>
        <v>Catalogo principalOVS_ES ACADEMICOGLZ-00001</v>
      </c>
      <c r="B336" s="18" t="str">
        <f t="shared" si="11"/>
        <v>GLZ-00001OVS_ES ACADEMICO</v>
      </c>
      <c r="C336" s="18"/>
      <c r="D336" s="18" t="s">
        <v>122</v>
      </c>
      <c r="E336" s="46" t="s">
        <v>794</v>
      </c>
      <c r="F336" s="86" t="s">
        <v>124</v>
      </c>
      <c r="G336" s="18" t="s">
        <v>122</v>
      </c>
      <c r="H336" s="45" t="s">
        <v>125</v>
      </c>
      <c r="I336" s="18" t="s">
        <v>75</v>
      </c>
      <c r="J336" s="49" t="s">
        <v>795</v>
      </c>
      <c r="K336" s="48" t="s">
        <v>28</v>
      </c>
      <c r="L336" s="47" t="s">
        <v>90</v>
      </c>
      <c r="M336" s="44" t="s">
        <v>74</v>
      </c>
      <c r="N336" s="78" t="s">
        <v>75</v>
      </c>
      <c r="O336" s="78" t="s">
        <v>75</v>
      </c>
      <c r="P336" s="78" t="s">
        <v>75</v>
      </c>
      <c r="Q336" s="43" t="s">
        <v>794</v>
      </c>
      <c r="R336" s="53" t="s">
        <v>76</v>
      </c>
      <c r="S336" s="76">
        <v>4</v>
      </c>
      <c r="T336" s="37">
        <v>1</v>
      </c>
      <c r="U336" s="83">
        <v>1</v>
      </c>
      <c r="V336" s="45" t="s">
        <v>125</v>
      </c>
    </row>
    <row r="337" spans="1:22" x14ac:dyDescent="0.2">
      <c r="A337" s="18" t="str">
        <f t="shared" si="10"/>
        <v>Catalogo principalOVS_ES ACADEMICOGLZ-00002</v>
      </c>
      <c r="B337" s="18" t="str">
        <f t="shared" si="11"/>
        <v>GLZ-00002OVS_ES ACADEMICO</v>
      </c>
      <c r="C337" s="18"/>
      <c r="D337" s="18" t="s">
        <v>122</v>
      </c>
      <c r="E337" s="46" t="s">
        <v>796</v>
      </c>
      <c r="F337" s="86" t="s">
        <v>124</v>
      </c>
      <c r="G337" s="18" t="s">
        <v>122</v>
      </c>
      <c r="H337" s="45" t="s">
        <v>125</v>
      </c>
      <c r="I337" s="18" t="s">
        <v>75</v>
      </c>
      <c r="J337" s="49" t="s">
        <v>797</v>
      </c>
      <c r="K337" s="48" t="s">
        <v>28</v>
      </c>
      <c r="L337" s="47" t="s">
        <v>90</v>
      </c>
      <c r="M337" s="44" t="s">
        <v>74</v>
      </c>
      <c r="N337" s="78" t="s">
        <v>75</v>
      </c>
      <c r="O337" s="78" t="s">
        <v>75</v>
      </c>
      <c r="P337" s="78" t="s">
        <v>75</v>
      </c>
      <c r="Q337" s="43" t="s">
        <v>796</v>
      </c>
      <c r="R337" s="53" t="s">
        <v>76</v>
      </c>
      <c r="S337" s="76">
        <v>4</v>
      </c>
      <c r="T337" s="37">
        <v>1</v>
      </c>
      <c r="U337" s="83">
        <v>1</v>
      </c>
      <c r="V337" s="45" t="s">
        <v>125</v>
      </c>
    </row>
    <row r="338" spans="1:22" x14ac:dyDescent="0.2">
      <c r="A338" s="18" t="str">
        <f t="shared" si="10"/>
        <v>Catalogo principalOVS_ES ACADEMICOGMT-00001</v>
      </c>
      <c r="B338" s="18" t="str">
        <f t="shared" si="11"/>
        <v>GMT-00001OVS_ES ACADEMICO</v>
      </c>
      <c r="C338" s="18"/>
      <c r="D338" s="18" t="s">
        <v>122</v>
      </c>
      <c r="E338" s="46" t="s">
        <v>798</v>
      </c>
      <c r="F338" s="86" t="s">
        <v>124</v>
      </c>
      <c r="G338" s="18" t="s">
        <v>122</v>
      </c>
      <c r="H338" s="45" t="s">
        <v>125</v>
      </c>
      <c r="I338" s="18" t="s">
        <v>75</v>
      </c>
      <c r="J338" s="49" t="s">
        <v>799</v>
      </c>
      <c r="K338" s="48" t="s">
        <v>28</v>
      </c>
      <c r="L338" s="47" t="s">
        <v>90</v>
      </c>
      <c r="M338" s="44" t="s">
        <v>74</v>
      </c>
      <c r="N338" s="78" t="s">
        <v>75</v>
      </c>
      <c r="O338" s="78" t="s">
        <v>75</v>
      </c>
      <c r="P338" s="78" t="s">
        <v>75</v>
      </c>
      <c r="Q338" s="43" t="s">
        <v>798</v>
      </c>
      <c r="R338" s="53" t="s">
        <v>76</v>
      </c>
      <c r="S338" s="76">
        <v>39.9</v>
      </c>
      <c r="T338" s="37">
        <v>1</v>
      </c>
      <c r="U338" s="83">
        <v>1</v>
      </c>
      <c r="V338" s="45" t="s">
        <v>125</v>
      </c>
    </row>
    <row r="339" spans="1:22" x14ac:dyDescent="0.2">
      <c r="A339" s="18" t="str">
        <f t="shared" si="10"/>
        <v>Catalogo principalOVS_ES ACADEMICOGMT-00002</v>
      </c>
      <c r="B339" s="18" t="str">
        <f t="shared" si="11"/>
        <v>GMT-00002OVS_ES ACADEMICO</v>
      </c>
      <c r="C339" s="18"/>
      <c r="D339" s="18" t="s">
        <v>122</v>
      </c>
      <c r="E339" s="46" t="s">
        <v>800</v>
      </c>
      <c r="F339" s="86" t="s">
        <v>124</v>
      </c>
      <c r="G339" s="18" t="s">
        <v>122</v>
      </c>
      <c r="H339" s="45" t="s">
        <v>125</v>
      </c>
      <c r="I339" s="18" t="s">
        <v>75</v>
      </c>
      <c r="J339" s="49" t="s">
        <v>801</v>
      </c>
      <c r="K339" s="48" t="s">
        <v>28</v>
      </c>
      <c r="L339" s="47" t="s">
        <v>90</v>
      </c>
      <c r="M339" s="44" t="s">
        <v>74</v>
      </c>
      <c r="N339" s="78" t="s">
        <v>75</v>
      </c>
      <c r="O339" s="78" t="s">
        <v>75</v>
      </c>
      <c r="P339" s="78" t="s">
        <v>75</v>
      </c>
      <c r="Q339" s="43" t="s">
        <v>800</v>
      </c>
      <c r="R339" s="53" t="s">
        <v>76</v>
      </c>
      <c r="S339" s="76">
        <v>26.2</v>
      </c>
      <c r="T339" s="37">
        <v>1</v>
      </c>
      <c r="U339" s="83">
        <v>1</v>
      </c>
      <c r="V339" s="45" t="s">
        <v>125</v>
      </c>
    </row>
    <row r="340" spans="1:22" x14ac:dyDescent="0.2">
      <c r="A340" s="18" t="str">
        <f t="shared" si="10"/>
        <v>Catalogo principalOVS_ES ACADEMICOGMT-00004</v>
      </c>
      <c r="B340" s="18" t="str">
        <f t="shared" si="11"/>
        <v>GMT-00004OVS_ES ACADEMICO</v>
      </c>
      <c r="C340" s="18"/>
      <c r="D340" s="18" t="s">
        <v>122</v>
      </c>
      <c r="E340" s="46" t="s">
        <v>802</v>
      </c>
      <c r="F340" s="86" t="s">
        <v>124</v>
      </c>
      <c r="G340" s="18" t="s">
        <v>122</v>
      </c>
      <c r="H340" s="45" t="s">
        <v>125</v>
      </c>
      <c r="I340" s="18" t="s">
        <v>75</v>
      </c>
      <c r="J340" s="49" t="s">
        <v>803</v>
      </c>
      <c r="K340" s="48" t="s">
        <v>28</v>
      </c>
      <c r="L340" s="47" t="s">
        <v>90</v>
      </c>
      <c r="M340" s="44" t="s">
        <v>74</v>
      </c>
      <c r="N340" s="78" t="s">
        <v>75</v>
      </c>
      <c r="O340" s="78" t="s">
        <v>75</v>
      </c>
      <c r="P340" s="78" t="s">
        <v>75</v>
      </c>
      <c r="Q340" s="43" t="s">
        <v>802</v>
      </c>
      <c r="R340" s="53" t="s">
        <v>76</v>
      </c>
      <c r="S340" s="76">
        <v>22</v>
      </c>
      <c r="T340" s="37">
        <v>1</v>
      </c>
      <c r="U340" s="83">
        <v>1</v>
      </c>
      <c r="V340" s="45" t="s">
        <v>125</v>
      </c>
    </row>
    <row r="341" spans="1:22" x14ac:dyDescent="0.2">
      <c r="A341" s="18" t="str">
        <f t="shared" si="10"/>
        <v>Catalogo principalOVS_ES ACADEMICOGMT-00005</v>
      </c>
      <c r="B341" s="18" t="str">
        <f t="shared" si="11"/>
        <v>GMT-00005OVS_ES ACADEMICO</v>
      </c>
      <c r="C341" s="18"/>
      <c r="D341" s="18" t="s">
        <v>122</v>
      </c>
      <c r="E341" s="46" t="s">
        <v>804</v>
      </c>
      <c r="F341" s="86" t="s">
        <v>124</v>
      </c>
      <c r="G341" s="18" t="s">
        <v>122</v>
      </c>
      <c r="H341" s="45" t="s">
        <v>125</v>
      </c>
      <c r="I341" s="18" t="s">
        <v>75</v>
      </c>
      <c r="J341" s="49" t="s">
        <v>805</v>
      </c>
      <c r="K341" s="48" t="s">
        <v>28</v>
      </c>
      <c r="L341" s="47" t="s">
        <v>90</v>
      </c>
      <c r="M341" s="44" t="s">
        <v>74</v>
      </c>
      <c r="N341" s="78" t="s">
        <v>75</v>
      </c>
      <c r="O341" s="78" t="s">
        <v>75</v>
      </c>
      <c r="P341" s="78" t="s">
        <v>75</v>
      </c>
      <c r="Q341" s="43" t="s">
        <v>804</v>
      </c>
      <c r="R341" s="53" t="s">
        <v>76</v>
      </c>
      <c r="S341" s="76">
        <v>14.3</v>
      </c>
      <c r="T341" s="37">
        <v>1</v>
      </c>
      <c r="U341" s="83">
        <v>1</v>
      </c>
      <c r="V341" s="45" t="s">
        <v>125</v>
      </c>
    </row>
    <row r="342" spans="1:22" x14ac:dyDescent="0.2">
      <c r="A342" s="18" t="str">
        <f t="shared" si="10"/>
        <v>Catalogo principalOVS_ES ACADEMICOGMU-00001</v>
      </c>
      <c r="B342" s="18" t="str">
        <f t="shared" si="11"/>
        <v>GMU-00001OVS_ES ACADEMICO</v>
      </c>
      <c r="C342" s="18"/>
      <c r="D342" s="18" t="s">
        <v>122</v>
      </c>
      <c r="E342" s="46" t="s">
        <v>806</v>
      </c>
      <c r="F342" s="86" t="s">
        <v>124</v>
      </c>
      <c r="G342" s="18" t="s">
        <v>122</v>
      </c>
      <c r="H342" s="45" t="s">
        <v>125</v>
      </c>
      <c r="I342" s="18" t="s">
        <v>75</v>
      </c>
      <c r="J342" s="49" t="s">
        <v>807</v>
      </c>
      <c r="K342" s="48" t="s">
        <v>28</v>
      </c>
      <c r="L342" s="47" t="s">
        <v>90</v>
      </c>
      <c r="M342" s="44" t="s">
        <v>74</v>
      </c>
      <c r="N342" s="78" t="s">
        <v>75</v>
      </c>
      <c r="O342" s="78" t="s">
        <v>75</v>
      </c>
      <c r="P342" s="78" t="s">
        <v>75</v>
      </c>
      <c r="Q342" s="43" t="s">
        <v>806</v>
      </c>
      <c r="R342" s="53" t="s">
        <v>76</v>
      </c>
      <c r="S342" s="76">
        <v>63.8</v>
      </c>
      <c r="T342" s="37">
        <v>1</v>
      </c>
      <c r="U342" s="83">
        <v>1</v>
      </c>
      <c r="V342" s="45" t="s">
        <v>125</v>
      </c>
    </row>
    <row r="343" spans="1:22" x14ac:dyDescent="0.2">
      <c r="A343" s="18" t="str">
        <f t="shared" si="10"/>
        <v>Catalogo principalOVS_ES ACADEMICOGMU-00002</v>
      </c>
      <c r="B343" s="18" t="str">
        <f t="shared" si="11"/>
        <v>GMU-00002OVS_ES ACADEMICO</v>
      </c>
      <c r="C343" s="18"/>
      <c r="D343" s="18" t="s">
        <v>122</v>
      </c>
      <c r="E343" s="46" t="s">
        <v>808</v>
      </c>
      <c r="F343" s="86" t="s">
        <v>124</v>
      </c>
      <c r="G343" s="18" t="s">
        <v>122</v>
      </c>
      <c r="H343" s="45" t="s">
        <v>125</v>
      </c>
      <c r="I343" s="18" t="s">
        <v>75</v>
      </c>
      <c r="J343" s="49" t="s">
        <v>809</v>
      </c>
      <c r="K343" s="48" t="s">
        <v>28</v>
      </c>
      <c r="L343" s="47" t="s">
        <v>90</v>
      </c>
      <c r="M343" s="44" t="s">
        <v>74</v>
      </c>
      <c r="N343" s="78" t="s">
        <v>75</v>
      </c>
      <c r="O343" s="78" t="s">
        <v>75</v>
      </c>
      <c r="P343" s="78" t="s">
        <v>75</v>
      </c>
      <c r="Q343" s="43" t="s">
        <v>808</v>
      </c>
      <c r="R343" s="53" t="s">
        <v>76</v>
      </c>
      <c r="S343" s="76">
        <v>63.8</v>
      </c>
      <c r="T343" s="37">
        <v>1</v>
      </c>
      <c r="U343" s="83">
        <v>1</v>
      </c>
      <c r="V343" s="45" t="s">
        <v>125</v>
      </c>
    </row>
    <row r="344" spans="1:22" x14ac:dyDescent="0.2">
      <c r="A344" s="18" t="str">
        <f t="shared" si="10"/>
        <v>Catalogo principalOVS_ES ACADEMICOGMU-00003</v>
      </c>
      <c r="B344" s="18" t="str">
        <f t="shared" si="11"/>
        <v>GMU-00003OVS_ES ACADEMICO</v>
      </c>
      <c r="C344" s="18"/>
      <c r="D344" s="18" t="s">
        <v>122</v>
      </c>
      <c r="E344" s="46" t="s">
        <v>810</v>
      </c>
      <c r="F344" s="86" t="s">
        <v>124</v>
      </c>
      <c r="G344" s="18" t="s">
        <v>122</v>
      </c>
      <c r="H344" s="45" t="s">
        <v>125</v>
      </c>
      <c r="I344" s="18" t="s">
        <v>75</v>
      </c>
      <c r="J344" s="49" t="s">
        <v>811</v>
      </c>
      <c r="K344" s="48" t="s">
        <v>28</v>
      </c>
      <c r="L344" s="47" t="s">
        <v>90</v>
      </c>
      <c r="M344" s="44" t="s">
        <v>74</v>
      </c>
      <c r="N344" s="78" t="s">
        <v>75</v>
      </c>
      <c r="O344" s="78" t="s">
        <v>75</v>
      </c>
      <c r="P344" s="78" t="s">
        <v>75</v>
      </c>
      <c r="Q344" s="43" t="s">
        <v>810</v>
      </c>
      <c r="R344" s="53" t="s">
        <v>76</v>
      </c>
      <c r="S344" s="76">
        <v>41.8</v>
      </c>
      <c r="T344" s="37">
        <v>1</v>
      </c>
      <c r="U344" s="83">
        <v>1</v>
      </c>
      <c r="V344" s="45" t="s">
        <v>125</v>
      </c>
    </row>
    <row r="345" spans="1:22" x14ac:dyDescent="0.2">
      <c r="A345" s="18" t="str">
        <f t="shared" si="10"/>
        <v>Catalogo principalOVS_ES ACADEMICOGMU-00004</v>
      </c>
      <c r="B345" s="18" t="str">
        <f t="shared" si="11"/>
        <v>GMU-00004OVS_ES ACADEMICO</v>
      </c>
      <c r="C345" s="18"/>
      <c r="D345" s="18" t="s">
        <v>122</v>
      </c>
      <c r="E345" s="46" t="s">
        <v>812</v>
      </c>
      <c r="F345" s="86" t="s">
        <v>124</v>
      </c>
      <c r="G345" s="18" t="s">
        <v>122</v>
      </c>
      <c r="H345" s="45" t="s">
        <v>125</v>
      </c>
      <c r="I345" s="18" t="s">
        <v>75</v>
      </c>
      <c r="J345" s="49" t="s">
        <v>813</v>
      </c>
      <c r="K345" s="48" t="s">
        <v>28</v>
      </c>
      <c r="L345" s="47" t="s">
        <v>90</v>
      </c>
      <c r="M345" s="44" t="s">
        <v>74</v>
      </c>
      <c r="N345" s="78" t="s">
        <v>75</v>
      </c>
      <c r="O345" s="78" t="s">
        <v>75</v>
      </c>
      <c r="P345" s="78" t="s">
        <v>75</v>
      </c>
      <c r="Q345" s="43" t="s">
        <v>812</v>
      </c>
      <c r="R345" s="53" t="s">
        <v>76</v>
      </c>
      <c r="S345" s="76">
        <v>41.8</v>
      </c>
      <c r="T345" s="37">
        <v>1</v>
      </c>
      <c r="U345" s="83">
        <v>1</v>
      </c>
      <c r="V345" s="45" t="s">
        <v>125</v>
      </c>
    </row>
    <row r="346" spans="1:22" x14ac:dyDescent="0.2">
      <c r="A346" s="18" t="str">
        <f t="shared" si="10"/>
        <v>Catalogo principalOVS_ES ACADEMICOGMU-00013</v>
      </c>
      <c r="B346" s="18" t="str">
        <f t="shared" si="11"/>
        <v>GMU-00013OVS_ES ACADEMICO</v>
      </c>
      <c r="C346" s="18"/>
      <c r="D346" s="18" t="s">
        <v>122</v>
      </c>
      <c r="E346" s="46" t="s">
        <v>814</v>
      </c>
      <c r="F346" s="86" t="s">
        <v>124</v>
      </c>
      <c r="G346" s="18" t="s">
        <v>122</v>
      </c>
      <c r="H346" s="45" t="s">
        <v>125</v>
      </c>
      <c r="I346" s="18" t="s">
        <v>75</v>
      </c>
      <c r="J346" s="49" t="s">
        <v>815</v>
      </c>
      <c r="K346" s="48" t="s">
        <v>28</v>
      </c>
      <c r="L346" s="47" t="s">
        <v>90</v>
      </c>
      <c r="M346" s="44" t="s">
        <v>74</v>
      </c>
      <c r="N346" s="78" t="s">
        <v>75</v>
      </c>
      <c r="O346" s="78" t="s">
        <v>75</v>
      </c>
      <c r="P346" s="78" t="s">
        <v>75</v>
      </c>
      <c r="Q346" s="43" t="s">
        <v>814</v>
      </c>
      <c r="R346" s="53" t="s">
        <v>76</v>
      </c>
      <c r="S346" s="76">
        <v>35.200000000000003</v>
      </c>
      <c r="T346" s="37">
        <v>1</v>
      </c>
      <c r="U346" s="83">
        <v>1</v>
      </c>
      <c r="V346" s="45" t="s">
        <v>125</v>
      </c>
    </row>
    <row r="347" spans="1:22" x14ac:dyDescent="0.2">
      <c r="A347" s="18" t="str">
        <f t="shared" si="10"/>
        <v>Catalogo principalOVS_ES ACADEMICOGMU-00014</v>
      </c>
      <c r="B347" s="18" t="str">
        <f t="shared" si="11"/>
        <v>GMU-00014OVS_ES ACADEMICO</v>
      </c>
      <c r="C347" s="18"/>
      <c r="D347" s="18" t="s">
        <v>122</v>
      </c>
      <c r="E347" s="46" t="s">
        <v>816</v>
      </c>
      <c r="F347" s="86" t="s">
        <v>124</v>
      </c>
      <c r="G347" s="18" t="s">
        <v>122</v>
      </c>
      <c r="H347" s="45" t="s">
        <v>125</v>
      </c>
      <c r="I347" s="18" t="s">
        <v>75</v>
      </c>
      <c r="J347" s="49" t="s">
        <v>817</v>
      </c>
      <c r="K347" s="48" t="s">
        <v>28</v>
      </c>
      <c r="L347" s="47" t="s">
        <v>90</v>
      </c>
      <c r="M347" s="44" t="s">
        <v>74</v>
      </c>
      <c r="N347" s="78" t="s">
        <v>75</v>
      </c>
      <c r="O347" s="78" t="s">
        <v>75</v>
      </c>
      <c r="P347" s="78" t="s">
        <v>75</v>
      </c>
      <c r="Q347" s="43" t="s">
        <v>816</v>
      </c>
      <c r="R347" s="53" t="s">
        <v>76</v>
      </c>
      <c r="S347" s="76">
        <v>35.200000000000003</v>
      </c>
      <c r="T347" s="37">
        <v>1</v>
      </c>
      <c r="U347" s="83">
        <v>1</v>
      </c>
      <c r="V347" s="45" t="s">
        <v>125</v>
      </c>
    </row>
    <row r="348" spans="1:22" x14ac:dyDescent="0.2">
      <c r="A348" s="18" t="str">
        <f t="shared" si="10"/>
        <v>Catalogo principalOVS_ES ACADEMICOGMU-00015</v>
      </c>
      <c r="B348" s="18" t="str">
        <f t="shared" si="11"/>
        <v>GMU-00015OVS_ES ACADEMICO</v>
      </c>
      <c r="C348" s="18"/>
      <c r="D348" s="18" t="s">
        <v>122</v>
      </c>
      <c r="E348" s="46" t="s">
        <v>818</v>
      </c>
      <c r="F348" s="86" t="s">
        <v>124</v>
      </c>
      <c r="G348" s="18" t="s">
        <v>122</v>
      </c>
      <c r="H348" s="45" t="s">
        <v>125</v>
      </c>
      <c r="I348" s="18" t="s">
        <v>75</v>
      </c>
      <c r="J348" s="49" t="s">
        <v>819</v>
      </c>
      <c r="K348" s="48" t="s">
        <v>28</v>
      </c>
      <c r="L348" s="47" t="s">
        <v>90</v>
      </c>
      <c r="M348" s="44" t="s">
        <v>74</v>
      </c>
      <c r="N348" s="78" t="s">
        <v>75</v>
      </c>
      <c r="O348" s="78" t="s">
        <v>75</v>
      </c>
      <c r="P348" s="78" t="s">
        <v>75</v>
      </c>
      <c r="Q348" s="43" t="s">
        <v>818</v>
      </c>
      <c r="R348" s="53" t="s">
        <v>76</v>
      </c>
      <c r="S348" s="76">
        <v>22.8</v>
      </c>
      <c r="T348" s="37">
        <v>1</v>
      </c>
      <c r="U348" s="83">
        <v>1</v>
      </c>
      <c r="V348" s="45" t="s">
        <v>125</v>
      </c>
    </row>
    <row r="349" spans="1:22" x14ac:dyDescent="0.2">
      <c r="A349" s="18" t="str">
        <f t="shared" si="10"/>
        <v>Catalogo principalOVS_ES ACADEMICOGMU-00016</v>
      </c>
      <c r="B349" s="18" t="str">
        <f t="shared" si="11"/>
        <v>GMU-00016OVS_ES ACADEMICO</v>
      </c>
      <c r="C349" s="18"/>
      <c r="D349" s="18" t="s">
        <v>122</v>
      </c>
      <c r="E349" s="46" t="s">
        <v>820</v>
      </c>
      <c r="F349" s="86" t="s">
        <v>124</v>
      </c>
      <c r="G349" s="18" t="s">
        <v>122</v>
      </c>
      <c r="H349" s="45" t="s">
        <v>125</v>
      </c>
      <c r="I349" s="18" t="s">
        <v>75</v>
      </c>
      <c r="J349" s="49" t="s">
        <v>821</v>
      </c>
      <c r="K349" s="48" t="s">
        <v>28</v>
      </c>
      <c r="L349" s="47" t="s">
        <v>90</v>
      </c>
      <c r="M349" s="44" t="s">
        <v>74</v>
      </c>
      <c r="N349" s="78" t="s">
        <v>75</v>
      </c>
      <c r="O349" s="78" t="s">
        <v>75</v>
      </c>
      <c r="P349" s="78" t="s">
        <v>75</v>
      </c>
      <c r="Q349" s="43" t="s">
        <v>820</v>
      </c>
      <c r="R349" s="53" t="s">
        <v>76</v>
      </c>
      <c r="S349" s="76">
        <v>22.8</v>
      </c>
      <c r="T349" s="37">
        <v>1</v>
      </c>
      <c r="U349" s="83">
        <v>1</v>
      </c>
      <c r="V349" s="45" t="s">
        <v>125</v>
      </c>
    </row>
    <row r="350" spans="1:22" x14ac:dyDescent="0.2">
      <c r="A350" s="18" t="str">
        <f t="shared" si="10"/>
        <v>Catalogo principalOVS_ES ACADEMICOGMW-00002</v>
      </c>
      <c r="B350" s="18" t="str">
        <f t="shared" si="11"/>
        <v>GMW-00002OVS_ES ACADEMICO</v>
      </c>
      <c r="C350" s="18"/>
      <c r="D350" s="18" t="s">
        <v>122</v>
      </c>
      <c r="E350" s="46" t="s">
        <v>822</v>
      </c>
      <c r="F350" s="86" t="s">
        <v>124</v>
      </c>
      <c r="G350" s="18" t="s">
        <v>122</v>
      </c>
      <c r="H350" s="45" t="s">
        <v>125</v>
      </c>
      <c r="I350" s="18" t="s">
        <v>75</v>
      </c>
      <c r="J350" s="49" t="s">
        <v>823</v>
      </c>
      <c r="K350" s="48" t="s">
        <v>28</v>
      </c>
      <c r="L350" s="47" t="s">
        <v>90</v>
      </c>
      <c r="M350" s="44" t="s">
        <v>74</v>
      </c>
      <c r="N350" s="78" t="s">
        <v>75</v>
      </c>
      <c r="O350" s="78" t="s">
        <v>75</v>
      </c>
      <c r="P350" s="78" t="s">
        <v>75</v>
      </c>
      <c r="Q350" s="43" t="s">
        <v>822</v>
      </c>
      <c r="R350" s="53" t="s">
        <v>76</v>
      </c>
      <c r="S350" s="76">
        <v>33.9</v>
      </c>
      <c r="T350" s="37">
        <v>1</v>
      </c>
      <c r="U350" s="83">
        <v>1</v>
      </c>
      <c r="V350" s="45" t="s">
        <v>125</v>
      </c>
    </row>
    <row r="351" spans="1:22" x14ac:dyDescent="0.2">
      <c r="A351" s="18" t="str">
        <f t="shared" si="10"/>
        <v>Catalogo principalOVS_ES ACADEMICOGMW-00003</v>
      </c>
      <c r="B351" s="18" t="str">
        <f t="shared" si="11"/>
        <v>GMW-00003OVS_ES ACADEMICO</v>
      </c>
      <c r="C351" s="18"/>
      <c r="D351" s="18" t="s">
        <v>122</v>
      </c>
      <c r="E351" s="46" t="s">
        <v>824</v>
      </c>
      <c r="F351" s="86" t="s">
        <v>124</v>
      </c>
      <c r="G351" s="18" t="s">
        <v>122</v>
      </c>
      <c r="H351" s="45" t="s">
        <v>125</v>
      </c>
      <c r="I351" s="18" t="s">
        <v>75</v>
      </c>
      <c r="J351" s="49" t="s">
        <v>825</v>
      </c>
      <c r="K351" s="48" t="s">
        <v>28</v>
      </c>
      <c r="L351" s="47" t="s">
        <v>90</v>
      </c>
      <c r="M351" s="44" t="s">
        <v>74</v>
      </c>
      <c r="N351" s="78" t="s">
        <v>75</v>
      </c>
      <c r="O351" s="78" t="s">
        <v>75</v>
      </c>
      <c r="P351" s="78" t="s">
        <v>75</v>
      </c>
      <c r="Q351" s="43" t="s">
        <v>824</v>
      </c>
      <c r="R351" s="53" t="s">
        <v>76</v>
      </c>
      <c r="S351" s="76">
        <v>22.3</v>
      </c>
      <c r="T351" s="37">
        <v>1</v>
      </c>
      <c r="U351" s="83">
        <v>1</v>
      </c>
      <c r="V351" s="45" t="s">
        <v>125</v>
      </c>
    </row>
    <row r="352" spans="1:22" x14ac:dyDescent="0.2">
      <c r="A352" s="18" t="str">
        <f t="shared" si="10"/>
        <v>Catalogo principalOVS_ES ACADEMICOGMX-00004</v>
      </c>
      <c r="B352" s="18" t="str">
        <f t="shared" si="11"/>
        <v>GMX-00004OVS_ES ACADEMICO</v>
      </c>
      <c r="C352" s="18"/>
      <c r="D352" s="18" t="s">
        <v>122</v>
      </c>
      <c r="E352" s="46" t="s">
        <v>826</v>
      </c>
      <c r="F352" s="86" t="s">
        <v>124</v>
      </c>
      <c r="G352" s="18" t="s">
        <v>122</v>
      </c>
      <c r="H352" s="45" t="s">
        <v>125</v>
      </c>
      <c r="I352" s="18" t="s">
        <v>75</v>
      </c>
      <c r="J352" s="49" t="s">
        <v>827</v>
      </c>
      <c r="K352" s="48" t="s">
        <v>28</v>
      </c>
      <c r="L352" s="47" t="s">
        <v>90</v>
      </c>
      <c r="M352" s="44" t="s">
        <v>74</v>
      </c>
      <c r="N352" s="78" t="s">
        <v>75</v>
      </c>
      <c r="O352" s="78" t="s">
        <v>75</v>
      </c>
      <c r="P352" s="78" t="s">
        <v>75</v>
      </c>
      <c r="Q352" s="43" t="s">
        <v>826</v>
      </c>
      <c r="R352" s="53" t="s">
        <v>76</v>
      </c>
      <c r="S352" s="76">
        <v>54.3</v>
      </c>
      <c r="T352" s="37">
        <v>1</v>
      </c>
      <c r="U352" s="83">
        <v>1</v>
      </c>
      <c r="V352" s="45" t="s">
        <v>125</v>
      </c>
    </row>
    <row r="353" spans="1:22" x14ac:dyDescent="0.2">
      <c r="A353" s="18" t="str">
        <f t="shared" si="10"/>
        <v>Catalogo principalOVS_ES ACADEMICOGMX-00005</v>
      </c>
      <c r="B353" s="18" t="str">
        <f t="shared" si="11"/>
        <v>GMX-00005OVS_ES ACADEMICO</v>
      </c>
      <c r="C353" s="18"/>
      <c r="D353" s="18" t="s">
        <v>122</v>
      </c>
      <c r="E353" s="46" t="s">
        <v>828</v>
      </c>
      <c r="F353" s="86" t="s">
        <v>124</v>
      </c>
      <c r="G353" s="18" t="s">
        <v>122</v>
      </c>
      <c r="H353" s="45" t="s">
        <v>125</v>
      </c>
      <c r="I353" s="18" t="s">
        <v>75</v>
      </c>
      <c r="J353" s="49" t="s">
        <v>829</v>
      </c>
      <c r="K353" s="48" t="s">
        <v>28</v>
      </c>
      <c r="L353" s="47" t="s">
        <v>90</v>
      </c>
      <c r="M353" s="44" t="s">
        <v>74</v>
      </c>
      <c r="N353" s="78" t="s">
        <v>75</v>
      </c>
      <c r="O353" s="78" t="s">
        <v>75</v>
      </c>
      <c r="P353" s="78" t="s">
        <v>75</v>
      </c>
      <c r="Q353" s="43" t="s">
        <v>828</v>
      </c>
      <c r="R353" s="53" t="s">
        <v>76</v>
      </c>
      <c r="S353" s="76">
        <v>54.3</v>
      </c>
      <c r="T353" s="37">
        <v>1</v>
      </c>
      <c r="U353" s="83">
        <v>1</v>
      </c>
      <c r="V353" s="45" t="s">
        <v>125</v>
      </c>
    </row>
    <row r="354" spans="1:22" x14ac:dyDescent="0.2">
      <c r="A354" s="18" t="str">
        <f t="shared" si="10"/>
        <v>Catalogo principalOVS_ES ACADEMICOGMX-00006</v>
      </c>
      <c r="B354" s="18" t="str">
        <f t="shared" si="11"/>
        <v>GMX-00006OVS_ES ACADEMICO</v>
      </c>
      <c r="C354" s="18"/>
      <c r="D354" s="18" t="s">
        <v>122</v>
      </c>
      <c r="E354" s="46" t="s">
        <v>830</v>
      </c>
      <c r="F354" s="86" t="s">
        <v>124</v>
      </c>
      <c r="G354" s="18" t="s">
        <v>122</v>
      </c>
      <c r="H354" s="45" t="s">
        <v>125</v>
      </c>
      <c r="I354" s="18" t="s">
        <v>75</v>
      </c>
      <c r="J354" s="49" t="s">
        <v>831</v>
      </c>
      <c r="K354" s="48" t="s">
        <v>28</v>
      </c>
      <c r="L354" s="47" t="s">
        <v>90</v>
      </c>
      <c r="M354" s="44" t="s">
        <v>74</v>
      </c>
      <c r="N354" s="78" t="s">
        <v>75</v>
      </c>
      <c r="O354" s="78" t="s">
        <v>75</v>
      </c>
      <c r="P354" s="78" t="s">
        <v>75</v>
      </c>
      <c r="Q354" s="43" t="s">
        <v>830</v>
      </c>
      <c r="R354" s="53" t="s">
        <v>76</v>
      </c>
      <c r="S354" s="76">
        <v>35.6</v>
      </c>
      <c r="T354" s="37">
        <v>1</v>
      </c>
      <c r="U354" s="83">
        <v>1</v>
      </c>
      <c r="V354" s="45" t="s">
        <v>125</v>
      </c>
    </row>
    <row r="355" spans="1:22" x14ac:dyDescent="0.2">
      <c r="A355" s="18" t="str">
        <f t="shared" si="10"/>
        <v>Catalogo principalOVS_ES ACADEMICOGMX-00007</v>
      </c>
      <c r="B355" s="18" t="str">
        <f t="shared" si="11"/>
        <v>GMX-00007OVS_ES ACADEMICO</v>
      </c>
      <c r="C355" s="18"/>
      <c r="D355" s="18" t="s">
        <v>122</v>
      </c>
      <c r="E355" s="46" t="s">
        <v>832</v>
      </c>
      <c r="F355" s="86" t="s">
        <v>124</v>
      </c>
      <c r="G355" s="18" t="s">
        <v>122</v>
      </c>
      <c r="H355" s="45" t="s">
        <v>125</v>
      </c>
      <c r="I355" s="18" t="s">
        <v>75</v>
      </c>
      <c r="J355" s="49" t="s">
        <v>833</v>
      </c>
      <c r="K355" s="48" t="s">
        <v>28</v>
      </c>
      <c r="L355" s="47" t="s">
        <v>90</v>
      </c>
      <c r="M355" s="44" t="s">
        <v>74</v>
      </c>
      <c r="N355" s="78" t="s">
        <v>75</v>
      </c>
      <c r="O355" s="78" t="s">
        <v>75</v>
      </c>
      <c r="P355" s="78" t="s">
        <v>75</v>
      </c>
      <c r="Q355" s="43" t="s">
        <v>832</v>
      </c>
      <c r="R355" s="53" t="s">
        <v>76</v>
      </c>
      <c r="S355" s="76">
        <v>35.6</v>
      </c>
      <c r="T355" s="37">
        <v>1</v>
      </c>
      <c r="U355" s="83">
        <v>1</v>
      </c>
      <c r="V355" s="45" t="s">
        <v>125</v>
      </c>
    </row>
    <row r="356" spans="1:22" x14ac:dyDescent="0.2">
      <c r="A356" s="18" t="str">
        <f t="shared" si="10"/>
        <v>Catalogo principalOVS_ES ACADEMICOGMZ-00001</v>
      </c>
      <c r="B356" s="18" t="str">
        <f t="shared" si="11"/>
        <v>GMZ-00001OVS_ES ACADEMICO</v>
      </c>
      <c r="C356" s="18"/>
      <c r="D356" s="18" t="s">
        <v>122</v>
      </c>
      <c r="E356" s="46" t="s">
        <v>834</v>
      </c>
      <c r="F356" s="86" t="s">
        <v>124</v>
      </c>
      <c r="G356" s="18" t="s">
        <v>122</v>
      </c>
      <c r="H356" s="45" t="s">
        <v>125</v>
      </c>
      <c r="I356" s="18" t="s">
        <v>75</v>
      </c>
      <c r="J356" s="49" t="s">
        <v>835</v>
      </c>
      <c r="K356" s="48" t="s">
        <v>28</v>
      </c>
      <c r="L356" s="47" t="s">
        <v>90</v>
      </c>
      <c r="M356" s="44" t="s">
        <v>74</v>
      </c>
      <c r="N356" s="78" t="s">
        <v>75</v>
      </c>
      <c r="O356" s="78" t="s">
        <v>75</v>
      </c>
      <c r="P356" s="78" t="s">
        <v>75</v>
      </c>
      <c r="Q356" s="43" t="s">
        <v>834</v>
      </c>
      <c r="R356" s="53" t="s">
        <v>76</v>
      </c>
      <c r="S356" s="76">
        <v>39.9</v>
      </c>
      <c r="T356" s="37">
        <v>1</v>
      </c>
      <c r="U356" s="83">
        <v>1</v>
      </c>
      <c r="V356" s="45" t="s">
        <v>125</v>
      </c>
    </row>
    <row r="357" spans="1:22" x14ac:dyDescent="0.2">
      <c r="A357" s="18" t="str">
        <f t="shared" si="10"/>
        <v>Catalogo principalOVS_ES ACADEMICOGMZ-00002</v>
      </c>
      <c r="B357" s="18" t="str">
        <f t="shared" si="11"/>
        <v>GMZ-00002OVS_ES ACADEMICO</v>
      </c>
      <c r="C357" s="18"/>
      <c r="D357" s="18" t="s">
        <v>122</v>
      </c>
      <c r="E357" s="46" t="s">
        <v>836</v>
      </c>
      <c r="F357" s="86" t="s">
        <v>124</v>
      </c>
      <c r="G357" s="18" t="s">
        <v>122</v>
      </c>
      <c r="H357" s="45" t="s">
        <v>125</v>
      </c>
      <c r="I357" s="18" t="s">
        <v>75</v>
      </c>
      <c r="J357" s="49" t="s">
        <v>837</v>
      </c>
      <c r="K357" s="48" t="s">
        <v>28</v>
      </c>
      <c r="L357" s="47" t="s">
        <v>90</v>
      </c>
      <c r="M357" s="44" t="s">
        <v>74</v>
      </c>
      <c r="N357" s="78" t="s">
        <v>75</v>
      </c>
      <c r="O357" s="78" t="s">
        <v>75</v>
      </c>
      <c r="P357" s="78" t="s">
        <v>75</v>
      </c>
      <c r="Q357" s="43" t="s">
        <v>836</v>
      </c>
      <c r="R357" s="53" t="s">
        <v>76</v>
      </c>
      <c r="S357" s="76">
        <v>26.2</v>
      </c>
      <c r="T357" s="37">
        <v>1</v>
      </c>
      <c r="U357" s="83">
        <v>1</v>
      </c>
      <c r="V357" s="45" t="s">
        <v>125</v>
      </c>
    </row>
    <row r="358" spans="1:22" x14ac:dyDescent="0.2">
      <c r="A358" s="18" t="str">
        <f t="shared" si="10"/>
        <v>Catalogo principalOVS_ES ACADEMICOGMZ-00003</v>
      </c>
      <c r="B358" s="18" t="str">
        <f t="shared" si="11"/>
        <v>GMZ-00003OVS_ES ACADEMICO</v>
      </c>
      <c r="C358" s="18"/>
      <c r="D358" s="18" t="s">
        <v>122</v>
      </c>
      <c r="E358" s="46" t="s">
        <v>838</v>
      </c>
      <c r="F358" s="86" t="s">
        <v>124</v>
      </c>
      <c r="G358" s="18" t="s">
        <v>122</v>
      </c>
      <c r="H358" s="45" t="s">
        <v>125</v>
      </c>
      <c r="I358" s="18" t="s">
        <v>75</v>
      </c>
      <c r="J358" s="49" t="s">
        <v>839</v>
      </c>
      <c r="K358" s="48" t="s">
        <v>28</v>
      </c>
      <c r="L358" s="47" t="s">
        <v>90</v>
      </c>
      <c r="M358" s="44" t="s">
        <v>74</v>
      </c>
      <c r="N358" s="78" t="s">
        <v>75</v>
      </c>
      <c r="O358" s="78" t="s">
        <v>75</v>
      </c>
      <c r="P358" s="78" t="s">
        <v>75</v>
      </c>
      <c r="Q358" s="43" t="s">
        <v>838</v>
      </c>
      <c r="R358" s="53" t="s">
        <v>76</v>
      </c>
      <c r="S358" s="76">
        <v>13.8</v>
      </c>
      <c r="T358" s="37">
        <v>1</v>
      </c>
      <c r="U358" s="83">
        <v>1</v>
      </c>
      <c r="V358" s="45" t="s">
        <v>125</v>
      </c>
    </row>
    <row r="359" spans="1:22" x14ac:dyDescent="0.2">
      <c r="A359" s="18" t="str">
        <f t="shared" si="10"/>
        <v>Catalogo principalOVS_ES ACADEMICOGMZ-00004</v>
      </c>
      <c r="B359" s="18" t="str">
        <f t="shared" si="11"/>
        <v>GMZ-00004OVS_ES ACADEMICO</v>
      </c>
      <c r="C359" s="18"/>
      <c r="D359" s="18" t="s">
        <v>122</v>
      </c>
      <c r="E359" s="46" t="s">
        <v>840</v>
      </c>
      <c r="F359" s="86" t="s">
        <v>124</v>
      </c>
      <c r="G359" s="18" t="s">
        <v>122</v>
      </c>
      <c r="H359" s="45" t="s">
        <v>125</v>
      </c>
      <c r="I359" s="18" t="s">
        <v>75</v>
      </c>
      <c r="J359" s="49" t="s">
        <v>841</v>
      </c>
      <c r="K359" s="48" t="s">
        <v>28</v>
      </c>
      <c r="L359" s="47" t="s">
        <v>90</v>
      </c>
      <c r="M359" s="44" t="s">
        <v>74</v>
      </c>
      <c r="N359" s="78" t="s">
        <v>75</v>
      </c>
      <c r="O359" s="78" t="s">
        <v>75</v>
      </c>
      <c r="P359" s="78" t="s">
        <v>75</v>
      </c>
      <c r="Q359" s="43" t="s">
        <v>840</v>
      </c>
      <c r="R359" s="53" t="s">
        <v>76</v>
      </c>
      <c r="S359" s="76">
        <v>20.9</v>
      </c>
      <c r="T359" s="37">
        <v>1</v>
      </c>
      <c r="U359" s="83">
        <v>1</v>
      </c>
      <c r="V359" s="45" t="s">
        <v>125</v>
      </c>
    </row>
    <row r="360" spans="1:22" x14ac:dyDescent="0.2">
      <c r="A360" s="18" t="str">
        <f t="shared" si="10"/>
        <v>Catalogo principalOVS_ES ACADEMICOGMZ-00005</v>
      </c>
      <c r="B360" s="18" t="str">
        <f t="shared" si="11"/>
        <v>GMZ-00005OVS_ES ACADEMICO</v>
      </c>
      <c r="C360" s="18"/>
      <c r="D360" s="18" t="s">
        <v>122</v>
      </c>
      <c r="E360" s="46" t="s">
        <v>842</v>
      </c>
      <c r="F360" s="86" t="s">
        <v>124</v>
      </c>
      <c r="G360" s="18" t="s">
        <v>122</v>
      </c>
      <c r="H360" s="45" t="s">
        <v>125</v>
      </c>
      <c r="I360" s="18" t="s">
        <v>75</v>
      </c>
      <c r="J360" s="49" t="s">
        <v>843</v>
      </c>
      <c r="K360" s="48" t="s">
        <v>28</v>
      </c>
      <c r="L360" s="47" t="s">
        <v>90</v>
      </c>
      <c r="M360" s="44" t="s">
        <v>74</v>
      </c>
      <c r="N360" s="78" t="s">
        <v>75</v>
      </c>
      <c r="O360" s="78" t="s">
        <v>75</v>
      </c>
      <c r="P360" s="78" t="s">
        <v>75</v>
      </c>
      <c r="Q360" s="43" t="s">
        <v>842</v>
      </c>
      <c r="R360" s="53" t="s">
        <v>76</v>
      </c>
      <c r="S360" s="76">
        <v>16.100000000000001</v>
      </c>
      <c r="T360" s="37">
        <v>1</v>
      </c>
      <c r="U360" s="83">
        <v>1</v>
      </c>
      <c r="V360" s="45" t="s">
        <v>125</v>
      </c>
    </row>
    <row r="361" spans="1:22" x14ac:dyDescent="0.2">
      <c r="A361" s="18" t="str">
        <f t="shared" si="10"/>
        <v>Catalogo principalOVS_ES ACADEMICOGN9-00008</v>
      </c>
      <c r="B361" s="18" t="str">
        <f t="shared" si="11"/>
        <v>GN9-00008OVS_ES ACADEMICO</v>
      </c>
      <c r="C361" s="18"/>
      <c r="D361" s="18" t="s">
        <v>122</v>
      </c>
      <c r="E361" s="46" t="s">
        <v>844</v>
      </c>
      <c r="F361" s="86" t="s">
        <v>124</v>
      </c>
      <c r="G361" s="18" t="s">
        <v>122</v>
      </c>
      <c r="H361" s="45" t="s">
        <v>125</v>
      </c>
      <c r="I361" s="18" t="s">
        <v>75</v>
      </c>
      <c r="J361" s="49" t="s">
        <v>845</v>
      </c>
      <c r="K361" s="48" t="s">
        <v>28</v>
      </c>
      <c r="L361" s="47" t="s">
        <v>90</v>
      </c>
      <c r="M361" s="44" t="s">
        <v>74</v>
      </c>
      <c r="N361" s="78" t="s">
        <v>75</v>
      </c>
      <c r="O361" s="78" t="s">
        <v>75</v>
      </c>
      <c r="P361" s="78" t="s">
        <v>75</v>
      </c>
      <c r="Q361" s="43" t="s">
        <v>844</v>
      </c>
      <c r="R361" s="53" t="s">
        <v>76</v>
      </c>
      <c r="S361" s="76">
        <v>0.3</v>
      </c>
      <c r="T361" s="37">
        <v>1</v>
      </c>
      <c r="U361" s="83">
        <v>1</v>
      </c>
      <c r="V361" s="45" t="s">
        <v>125</v>
      </c>
    </row>
    <row r="362" spans="1:22" x14ac:dyDescent="0.2">
      <c r="A362" s="18" t="str">
        <f t="shared" si="10"/>
        <v>Catalogo principalOVS_ES ACADEMICOGN9-00009</v>
      </c>
      <c r="B362" s="18" t="str">
        <f t="shared" si="11"/>
        <v>GN9-00009OVS_ES ACADEMICO</v>
      </c>
      <c r="C362" s="18"/>
      <c r="D362" s="18" t="s">
        <v>122</v>
      </c>
      <c r="E362" s="46" t="s">
        <v>846</v>
      </c>
      <c r="F362" s="86" t="s">
        <v>124</v>
      </c>
      <c r="G362" s="18" t="s">
        <v>122</v>
      </c>
      <c r="H362" s="45" t="s">
        <v>125</v>
      </c>
      <c r="I362" s="18" t="s">
        <v>75</v>
      </c>
      <c r="J362" s="49" t="s">
        <v>847</v>
      </c>
      <c r="K362" s="48" t="s">
        <v>28</v>
      </c>
      <c r="L362" s="47" t="s">
        <v>90</v>
      </c>
      <c r="M362" s="44" t="s">
        <v>74</v>
      </c>
      <c r="N362" s="78" t="s">
        <v>75</v>
      </c>
      <c r="O362" s="78" t="s">
        <v>75</v>
      </c>
      <c r="P362" s="78" t="s">
        <v>75</v>
      </c>
      <c r="Q362" s="43" t="s">
        <v>846</v>
      </c>
      <c r="R362" s="53" t="s">
        <v>76</v>
      </c>
      <c r="S362" s="76">
        <v>0.6</v>
      </c>
      <c r="T362" s="37">
        <v>1</v>
      </c>
      <c r="U362" s="83">
        <v>1</v>
      </c>
      <c r="V362" s="45" t="s">
        <v>125</v>
      </c>
    </row>
    <row r="363" spans="1:22" x14ac:dyDescent="0.2">
      <c r="A363" s="18" t="str">
        <f t="shared" si="10"/>
        <v>Catalogo principalOVS_ES ACADEMICOGN9-00010</v>
      </c>
      <c r="B363" s="18" t="str">
        <f t="shared" si="11"/>
        <v>GN9-00010OVS_ES ACADEMICO</v>
      </c>
      <c r="C363" s="18"/>
      <c r="D363" s="18" t="s">
        <v>122</v>
      </c>
      <c r="E363" s="46" t="s">
        <v>848</v>
      </c>
      <c r="F363" s="86" t="s">
        <v>124</v>
      </c>
      <c r="G363" s="18" t="s">
        <v>122</v>
      </c>
      <c r="H363" s="45" t="s">
        <v>125</v>
      </c>
      <c r="I363" s="18" t="s">
        <v>75</v>
      </c>
      <c r="J363" s="49" t="s">
        <v>849</v>
      </c>
      <c r="K363" s="48" t="s">
        <v>28</v>
      </c>
      <c r="L363" s="47" t="s">
        <v>90</v>
      </c>
      <c r="M363" s="44" t="s">
        <v>74</v>
      </c>
      <c r="N363" s="78" t="s">
        <v>75</v>
      </c>
      <c r="O363" s="78" t="s">
        <v>75</v>
      </c>
      <c r="P363" s="78" t="s">
        <v>75</v>
      </c>
      <c r="Q363" s="43" t="s">
        <v>848</v>
      </c>
      <c r="R363" s="53" t="s">
        <v>76</v>
      </c>
      <c r="S363" s="76">
        <v>0.6</v>
      </c>
      <c r="T363" s="37">
        <v>1</v>
      </c>
      <c r="U363" s="83">
        <v>1</v>
      </c>
      <c r="V363" s="45" t="s">
        <v>125</v>
      </c>
    </row>
    <row r="364" spans="1:22" x14ac:dyDescent="0.2">
      <c r="A364" s="18" t="str">
        <f t="shared" si="10"/>
        <v>Catalogo principalOVS_ES ACADEMICOGNH-00001</v>
      </c>
      <c r="B364" s="18" t="str">
        <f t="shared" si="11"/>
        <v>GNH-00001OVS_ES ACADEMICO</v>
      </c>
      <c r="C364" s="18"/>
      <c r="D364" s="18" t="s">
        <v>122</v>
      </c>
      <c r="E364" s="46" t="s">
        <v>850</v>
      </c>
      <c r="F364" s="86" t="s">
        <v>124</v>
      </c>
      <c r="G364" s="18" t="s">
        <v>122</v>
      </c>
      <c r="H364" s="45" t="s">
        <v>125</v>
      </c>
      <c r="I364" s="18" t="s">
        <v>75</v>
      </c>
      <c r="J364" s="49" t="s">
        <v>851</v>
      </c>
      <c r="K364" s="48" t="s">
        <v>28</v>
      </c>
      <c r="L364" s="47" t="s">
        <v>90</v>
      </c>
      <c r="M364" s="44" t="s">
        <v>74</v>
      </c>
      <c r="N364" s="78" t="s">
        <v>75</v>
      </c>
      <c r="O364" s="78" t="s">
        <v>75</v>
      </c>
      <c r="P364" s="78" t="s">
        <v>75</v>
      </c>
      <c r="Q364" s="43" t="s">
        <v>850</v>
      </c>
      <c r="R364" s="53" t="s">
        <v>76</v>
      </c>
      <c r="S364" s="76">
        <v>22</v>
      </c>
      <c r="T364" s="37">
        <v>1</v>
      </c>
      <c r="U364" s="83">
        <v>1</v>
      </c>
      <c r="V364" s="45" t="s">
        <v>125</v>
      </c>
    </row>
    <row r="365" spans="1:22" x14ac:dyDescent="0.2">
      <c r="A365" s="18" t="str">
        <f t="shared" si="10"/>
        <v>Catalogo principalOVS_ES ACADEMICOGNH-00002</v>
      </c>
      <c r="B365" s="18" t="str">
        <f t="shared" si="11"/>
        <v>GNH-00002OVS_ES ACADEMICO</v>
      </c>
      <c r="C365" s="18"/>
      <c r="D365" s="18" t="s">
        <v>122</v>
      </c>
      <c r="E365" s="46" t="s">
        <v>852</v>
      </c>
      <c r="F365" s="86" t="s">
        <v>124</v>
      </c>
      <c r="G365" s="18" t="s">
        <v>122</v>
      </c>
      <c r="H365" s="45" t="s">
        <v>125</v>
      </c>
      <c r="I365" s="18" t="s">
        <v>75</v>
      </c>
      <c r="J365" s="49" t="s">
        <v>853</v>
      </c>
      <c r="K365" s="48" t="s">
        <v>28</v>
      </c>
      <c r="L365" s="47" t="s">
        <v>90</v>
      </c>
      <c r="M365" s="44" t="s">
        <v>74</v>
      </c>
      <c r="N365" s="78" t="s">
        <v>75</v>
      </c>
      <c r="O365" s="78" t="s">
        <v>75</v>
      </c>
      <c r="P365" s="78" t="s">
        <v>75</v>
      </c>
      <c r="Q365" s="43" t="s">
        <v>852</v>
      </c>
      <c r="R365" s="53" t="s">
        <v>76</v>
      </c>
      <c r="S365" s="76">
        <v>22</v>
      </c>
      <c r="T365" s="37">
        <v>1</v>
      </c>
      <c r="U365" s="83">
        <v>1</v>
      </c>
      <c r="V365" s="45" t="s">
        <v>125</v>
      </c>
    </row>
    <row r="366" spans="1:22" x14ac:dyDescent="0.2">
      <c r="A366" s="18" t="str">
        <f t="shared" si="10"/>
        <v>Catalogo principalOVS_ES ACADEMICOGNH-00006</v>
      </c>
      <c r="B366" s="18" t="str">
        <f t="shared" si="11"/>
        <v>GNH-00006OVS_ES ACADEMICO</v>
      </c>
      <c r="C366" s="18"/>
      <c r="D366" s="18" t="s">
        <v>122</v>
      </c>
      <c r="E366" s="46" t="s">
        <v>854</v>
      </c>
      <c r="F366" s="86" t="s">
        <v>124</v>
      </c>
      <c r="G366" s="18" t="s">
        <v>122</v>
      </c>
      <c r="H366" s="45" t="s">
        <v>125</v>
      </c>
      <c r="I366" s="18" t="s">
        <v>75</v>
      </c>
      <c r="J366" s="49" t="s">
        <v>855</v>
      </c>
      <c r="K366" s="48" t="s">
        <v>28</v>
      </c>
      <c r="L366" s="47" t="s">
        <v>90</v>
      </c>
      <c r="M366" s="44" t="s">
        <v>74</v>
      </c>
      <c r="N366" s="78" t="s">
        <v>75</v>
      </c>
      <c r="O366" s="78" t="s">
        <v>75</v>
      </c>
      <c r="P366" s="78" t="s">
        <v>75</v>
      </c>
      <c r="Q366" s="43" t="s">
        <v>854</v>
      </c>
      <c r="R366" s="53" t="s">
        <v>76</v>
      </c>
      <c r="S366" s="76">
        <v>63.8</v>
      </c>
      <c r="T366" s="37">
        <v>1</v>
      </c>
      <c r="U366" s="83">
        <v>1</v>
      </c>
      <c r="V366" s="45" t="s">
        <v>125</v>
      </c>
    </row>
    <row r="367" spans="1:22" x14ac:dyDescent="0.2">
      <c r="A367" s="18" t="str">
        <f t="shared" si="10"/>
        <v>Catalogo principalOVS_ES ACADEMICOGNH-00007</v>
      </c>
      <c r="B367" s="18" t="str">
        <f t="shared" si="11"/>
        <v>GNH-00007OVS_ES ACADEMICO</v>
      </c>
      <c r="C367" s="18"/>
      <c r="D367" s="18" t="s">
        <v>122</v>
      </c>
      <c r="E367" s="46" t="s">
        <v>856</v>
      </c>
      <c r="F367" s="86" t="s">
        <v>124</v>
      </c>
      <c r="G367" s="18" t="s">
        <v>122</v>
      </c>
      <c r="H367" s="45" t="s">
        <v>125</v>
      </c>
      <c r="I367" s="18" t="s">
        <v>75</v>
      </c>
      <c r="J367" s="49" t="s">
        <v>857</v>
      </c>
      <c r="K367" s="48" t="s">
        <v>28</v>
      </c>
      <c r="L367" s="47" t="s">
        <v>90</v>
      </c>
      <c r="M367" s="44" t="s">
        <v>74</v>
      </c>
      <c r="N367" s="78" t="s">
        <v>75</v>
      </c>
      <c r="O367" s="78" t="s">
        <v>75</v>
      </c>
      <c r="P367" s="78" t="s">
        <v>75</v>
      </c>
      <c r="Q367" s="43" t="s">
        <v>856</v>
      </c>
      <c r="R367" s="53" t="s">
        <v>76</v>
      </c>
      <c r="S367" s="76">
        <v>63.8</v>
      </c>
      <c r="T367" s="37">
        <v>1</v>
      </c>
      <c r="U367" s="83">
        <v>1</v>
      </c>
      <c r="V367" s="45" t="s">
        <v>125</v>
      </c>
    </row>
    <row r="368" spans="1:22" x14ac:dyDescent="0.2">
      <c r="A368" s="18" t="str">
        <f t="shared" si="10"/>
        <v>Catalogo principalOVS_ES ACADEMICOGNH-00008</v>
      </c>
      <c r="B368" s="18" t="str">
        <f t="shared" si="11"/>
        <v>GNH-00008OVS_ES ACADEMICO</v>
      </c>
      <c r="C368" s="18"/>
      <c r="D368" s="18" t="s">
        <v>122</v>
      </c>
      <c r="E368" s="46" t="s">
        <v>858</v>
      </c>
      <c r="F368" s="86" t="s">
        <v>124</v>
      </c>
      <c r="G368" s="18" t="s">
        <v>122</v>
      </c>
      <c r="H368" s="45" t="s">
        <v>125</v>
      </c>
      <c r="I368" s="18" t="s">
        <v>75</v>
      </c>
      <c r="J368" s="49" t="s">
        <v>859</v>
      </c>
      <c r="K368" s="48" t="s">
        <v>28</v>
      </c>
      <c r="L368" s="47" t="s">
        <v>90</v>
      </c>
      <c r="M368" s="44" t="s">
        <v>74</v>
      </c>
      <c r="N368" s="78" t="s">
        <v>75</v>
      </c>
      <c r="O368" s="78" t="s">
        <v>75</v>
      </c>
      <c r="P368" s="78" t="s">
        <v>75</v>
      </c>
      <c r="Q368" s="43" t="s">
        <v>858</v>
      </c>
      <c r="R368" s="53" t="s">
        <v>76</v>
      </c>
      <c r="S368" s="76">
        <v>41.8</v>
      </c>
      <c r="T368" s="37">
        <v>1</v>
      </c>
      <c r="U368" s="83">
        <v>1</v>
      </c>
      <c r="V368" s="45" t="s">
        <v>125</v>
      </c>
    </row>
    <row r="369" spans="1:22" x14ac:dyDescent="0.2">
      <c r="A369" s="18" t="str">
        <f t="shared" si="10"/>
        <v>Catalogo principalOVS_ES ACADEMICOGNH-00009</v>
      </c>
      <c r="B369" s="18" t="str">
        <f t="shared" si="11"/>
        <v>GNH-00009OVS_ES ACADEMICO</v>
      </c>
      <c r="C369" s="18"/>
      <c r="D369" s="18" t="s">
        <v>122</v>
      </c>
      <c r="E369" s="46" t="s">
        <v>860</v>
      </c>
      <c r="F369" s="86" t="s">
        <v>124</v>
      </c>
      <c r="G369" s="18" t="s">
        <v>122</v>
      </c>
      <c r="H369" s="45" t="s">
        <v>125</v>
      </c>
      <c r="I369" s="18" t="s">
        <v>75</v>
      </c>
      <c r="J369" s="49" t="s">
        <v>861</v>
      </c>
      <c r="K369" s="48" t="s">
        <v>28</v>
      </c>
      <c r="L369" s="47" t="s">
        <v>90</v>
      </c>
      <c r="M369" s="44" t="s">
        <v>74</v>
      </c>
      <c r="N369" s="78" t="s">
        <v>75</v>
      </c>
      <c r="O369" s="78" t="s">
        <v>75</v>
      </c>
      <c r="P369" s="78" t="s">
        <v>75</v>
      </c>
      <c r="Q369" s="43" t="s">
        <v>860</v>
      </c>
      <c r="R369" s="53" t="s">
        <v>76</v>
      </c>
      <c r="S369" s="76">
        <v>41.8</v>
      </c>
      <c r="T369" s="37">
        <v>1</v>
      </c>
      <c r="U369" s="83">
        <v>1</v>
      </c>
      <c r="V369" s="45" t="s">
        <v>125</v>
      </c>
    </row>
    <row r="370" spans="1:22" x14ac:dyDescent="0.2">
      <c r="A370" s="18" t="str">
        <f t="shared" si="10"/>
        <v>Catalogo principalOVS_ES ACADEMICOGNH-00012</v>
      </c>
      <c r="B370" s="18" t="str">
        <f t="shared" si="11"/>
        <v>GNH-00012OVS_ES ACADEMICO</v>
      </c>
      <c r="C370" s="18"/>
      <c r="D370" s="18" t="s">
        <v>122</v>
      </c>
      <c r="E370" s="46" t="s">
        <v>862</v>
      </c>
      <c r="F370" s="86" t="s">
        <v>124</v>
      </c>
      <c r="G370" s="18" t="s">
        <v>122</v>
      </c>
      <c r="H370" s="45" t="s">
        <v>125</v>
      </c>
      <c r="I370" s="18" t="s">
        <v>75</v>
      </c>
      <c r="J370" s="49" t="s">
        <v>863</v>
      </c>
      <c r="K370" s="48" t="s">
        <v>28</v>
      </c>
      <c r="L370" s="47" t="s">
        <v>90</v>
      </c>
      <c r="M370" s="44" t="s">
        <v>74</v>
      </c>
      <c r="N370" s="78" t="s">
        <v>75</v>
      </c>
      <c r="O370" s="78" t="s">
        <v>75</v>
      </c>
      <c r="P370" s="78" t="s">
        <v>75</v>
      </c>
      <c r="Q370" s="43" t="s">
        <v>862</v>
      </c>
      <c r="R370" s="53" t="s">
        <v>76</v>
      </c>
      <c r="S370" s="76">
        <v>33.5</v>
      </c>
      <c r="T370" s="37">
        <v>1</v>
      </c>
      <c r="U370" s="83">
        <v>1</v>
      </c>
      <c r="V370" s="45" t="s">
        <v>125</v>
      </c>
    </row>
    <row r="371" spans="1:22" x14ac:dyDescent="0.2">
      <c r="A371" s="18" t="str">
        <f t="shared" si="10"/>
        <v>Catalogo principalOVS_ES ACADEMICOGNH-00013</v>
      </c>
      <c r="B371" s="18" t="str">
        <f t="shared" si="11"/>
        <v>GNH-00013OVS_ES ACADEMICO</v>
      </c>
      <c r="C371" s="18"/>
      <c r="D371" s="18" t="s">
        <v>122</v>
      </c>
      <c r="E371" s="46" t="s">
        <v>864</v>
      </c>
      <c r="F371" s="86" t="s">
        <v>124</v>
      </c>
      <c r="G371" s="18" t="s">
        <v>122</v>
      </c>
      <c r="H371" s="45" t="s">
        <v>125</v>
      </c>
      <c r="I371" s="18" t="s">
        <v>75</v>
      </c>
      <c r="J371" s="49" t="s">
        <v>865</v>
      </c>
      <c r="K371" s="48" t="s">
        <v>28</v>
      </c>
      <c r="L371" s="47" t="s">
        <v>90</v>
      </c>
      <c r="M371" s="44" t="s">
        <v>74</v>
      </c>
      <c r="N371" s="78" t="s">
        <v>75</v>
      </c>
      <c r="O371" s="78" t="s">
        <v>75</v>
      </c>
      <c r="P371" s="78" t="s">
        <v>75</v>
      </c>
      <c r="Q371" s="43" t="s">
        <v>864</v>
      </c>
      <c r="R371" s="53" t="s">
        <v>76</v>
      </c>
      <c r="S371" s="76">
        <v>33.5</v>
      </c>
      <c r="T371" s="37">
        <v>1</v>
      </c>
      <c r="U371" s="83">
        <v>1</v>
      </c>
      <c r="V371" s="45" t="s">
        <v>125</v>
      </c>
    </row>
    <row r="372" spans="1:22" x14ac:dyDescent="0.2">
      <c r="A372" s="18" t="str">
        <f t="shared" si="10"/>
        <v>Catalogo principalOVS_ES ACADEMICOGNH-00014</v>
      </c>
      <c r="B372" s="18" t="str">
        <f t="shared" si="11"/>
        <v>GNH-00014OVS_ES ACADEMICO</v>
      </c>
      <c r="C372" s="18"/>
      <c r="D372" s="18" t="s">
        <v>122</v>
      </c>
      <c r="E372" s="46" t="s">
        <v>866</v>
      </c>
      <c r="F372" s="86" t="s">
        <v>124</v>
      </c>
      <c r="G372" s="18" t="s">
        <v>122</v>
      </c>
      <c r="H372" s="45" t="s">
        <v>125</v>
      </c>
      <c r="I372" s="18" t="s">
        <v>75</v>
      </c>
      <c r="J372" s="49" t="s">
        <v>867</v>
      </c>
      <c r="K372" s="48" t="s">
        <v>28</v>
      </c>
      <c r="L372" s="47" t="s">
        <v>90</v>
      </c>
      <c r="M372" s="44" t="s">
        <v>74</v>
      </c>
      <c r="N372" s="78" t="s">
        <v>75</v>
      </c>
      <c r="O372" s="78" t="s">
        <v>75</v>
      </c>
      <c r="P372" s="78" t="s">
        <v>75</v>
      </c>
      <c r="Q372" s="43" t="s">
        <v>866</v>
      </c>
      <c r="R372" s="53" t="s">
        <v>76</v>
      </c>
      <c r="S372" s="76">
        <v>25.8</v>
      </c>
      <c r="T372" s="37">
        <v>1</v>
      </c>
      <c r="U372" s="83">
        <v>1</v>
      </c>
      <c r="V372" s="45" t="s">
        <v>125</v>
      </c>
    </row>
    <row r="373" spans="1:22" x14ac:dyDescent="0.2">
      <c r="A373" s="18" t="str">
        <f t="shared" si="10"/>
        <v>Catalogo principalOVS_ES ACADEMICOGNH-00015</v>
      </c>
      <c r="B373" s="18" t="str">
        <f t="shared" si="11"/>
        <v>GNH-00015OVS_ES ACADEMICO</v>
      </c>
      <c r="C373" s="18"/>
      <c r="D373" s="18" t="s">
        <v>122</v>
      </c>
      <c r="E373" s="46" t="s">
        <v>868</v>
      </c>
      <c r="F373" s="86" t="s">
        <v>124</v>
      </c>
      <c r="G373" s="18" t="s">
        <v>122</v>
      </c>
      <c r="H373" s="45" t="s">
        <v>125</v>
      </c>
      <c r="I373" s="18" t="s">
        <v>75</v>
      </c>
      <c r="J373" s="49" t="s">
        <v>869</v>
      </c>
      <c r="K373" s="48" t="s">
        <v>28</v>
      </c>
      <c r="L373" s="47" t="s">
        <v>90</v>
      </c>
      <c r="M373" s="44" t="s">
        <v>74</v>
      </c>
      <c r="N373" s="78" t="s">
        <v>75</v>
      </c>
      <c r="O373" s="78" t="s">
        <v>75</v>
      </c>
      <c r="P373" s="78" t="s">
        <v>75</v>
      </c>
      <c r="Q373" s="43" t="s">
        <v>868</v>
      </c>
      <c r="R373" s="53" t="s">
        <v>76</v>
      </c>
      <c r="S373" s="76">
        <v>25.8</v>
      </c>
      <c r="T373" s="37">
        <v>1</v>
      </c>
      <c r="U373" s="83">
        <v>1</v>
      </c>
      <c r="V373" s="45" t="s">
        <v>125</v>
      </c>
    </row>
    <row r="374" spans="1:22" x14ac:dyDescent="0.2">
      <c r="A374" s="18" t="str">
        <f t="shared" si="10"/>
        <v>Catalogo principalOVS_ES ACADEMICOGNK-00001</v>
      </c>
      <c r="B374" s="18" t="str">
        <f t="shared" si="11"/>
        <v>GNK-00001OVS_ES ACADEMICO</v>
      </c>
      <c r="C374" s="18"/>
      <c r="D374" s="18" t="s">
        <v>122</v>
      </c>
      <c r="E374" s="46" t="s">
        <v>870</v>
      </c>
      <c r="F374" s="86" t="s">
        <v>124</v>
      </c>
      <c r="G374" s="18" t="s">
        <v>122</v>
      </c>
      <c r="H374" s="45" t="s">
        <v>125</v>
      </c>
      <c r="I374" s="18" t="s">
        <v>75</v>
      </c>
      <c r="J374" s="49" t="s">
        <v>871</v>
      </c>
      <c r="K374" s="48" t="s">
        <v>28</v>
      </c>
      <c r="L374" s="47" t="s">
        <v>90</v>
      </c>
      <c r="M374" s="44" t="s">
        <v>74</v>
      </c>
      <c r="N374" s="78" t="s">
        <v>75</v>
      </c>
      <c r="O374" s="78" t="s">
        <v>75</v>
      </c>
      <c r="P374" s="78" t="s">
        <v>75</v>
      </c>
      <c r="Q374" s="43" t="s">
        <v>870</v>
      </c>
      <c r="R374" s="53" t="s">
        <v>76</v>
      </c>
      <c r="S374" s="76">
        <v>39.9</v>
      </c>
      <c r="T374" s="37">
        <v>1</v>
      </c>
      <c r="U374" s="83">
        <v>1</v>
      </c>
      <c r="V374" s="45" t="s">
        <v>125</v>
      </c>
    </row>
    <row r="375" spans="1:22" x14ac:dyDescent="0.2">
      <c r="A375" s="18" t="str">
        <f t="shared" si="10"/>
        <v>Catalogo principalOVS_ES ACADEMICOGNK-00002</v>
      </c>
      <c r="B375" s="18" t="str">
        <f t="shared" si="11"/>
        <v>GNK-00002OVS_ES ACADEMICO</v>
      </c>
      <c r="C375" s="18"/>
      <c r="D375" s="18" t="s">
        <v>122</v>
      </c>
      <c r="E375" s="46" t="s">
        <v>872</v>
      </c>
      <c r="F375" s="86" t="s">
        <v>124</v>
      </c>
      <c r="G375" s="18" t="s">
        <v>122</v>
      </c>
      <c r="H375" s="45" t="s">
        <v>125</v>
      </c>
      <c r="I375" s="18" t="s">
        <v>75</v>
      </c>
      <c r="J375" s="49" t="s">
        <v>873</v>
      </c>
      <c r="K375" s="48" t="s">
        <v>28</v>
      </c>
      <c r="L375" s="47" t="s">
        <v>90</v>
      </c>
      <c r="M375" s="44" t="s">
        <v>74</v>
      </c>
      <c r="N375" s="78" t="s">
        <v>75</v>
      </c>
      <c r="O375" s="78" t="s">
        <v>75</v>
      </c>
      <c r="P375" s="78" t="s">
        <v>75</v>
      </c>
      <c r="Q375" s="43" t="s">
        <v>872</v>
      </c>
      <c r="R375" s="53" t="s">
        <v>76</v>
      </c>
      <c r="S375" s="76">
        <v>26.2</v>
      </c>
      <c r="T375" s="37">
        <v>1</v>
      </c>
      <c r="U375" s="83">
        <v>1</v>
      </c>
      <c r="V375" s="45" t="s">
        <v>125</v>
      </c>
    </row>
    <row r="376" spans="1:22" x14ac:dyDescent="0.2">
      <c r="A376" s="18" t="str">
        <f t="shared" si="10"/>
        <v>Catalogo principalOVS_ES ACADEMICOGNL-00001</v>
      </c>
      <c r="B376" s="18" t="str">
        <f t="shared" si="11"/>
        <v>GNL-00001OVS_ES ACADEMICO</v>
      </c>
      <c r="C376" s="18"/>
      <c r="D376" s="18" t="s">
        <v>122</v>
      </c>
      <c r="E376" s="46" t="s">
        <v>874</v>
      </c>
      <c r="F376" s="86" t="s">
        <v>124</v>
      </c>
      <c r="G376" s="18" t="s">
        <v>122</v>
      </c>
      <c r="H376" s="45" t="s">
        <v>125</v>
      </c>
      <c r="I376" s="18" t="s">
        <v>75</v>
      </c>
      <c r="J376" s="49" t="s">
        <v>875</v>
      </c>
      <c r="K376" s="48" t="s">
        <v>28</v>
      </c>
      <c r="L376" s="47" t="s">
        <v>90</v>
      </c>
      <c r="M376" s="44" t="s">
        <v>74</v>
      </c>
      <c r="N376" s="78" t="s">
        <v>75</v>
      </c>
      <c r="O376" s="78" t="s">
        <v>75</v>
      </c>
      <c r="P376" s="78" t="s">
        <v>75</v>
      </c>
      <c r="Q376" s="43" t="s">
        <v>874</v>
      </c>
      <c r="R376" s="53" t="s">
        <v>76</v>
      </c>
      <c r="S376" s="76">
        <v>63.8</v>
      </c>
      <c r="T376" s="37">
        <v>1</v>
      </c>
      <c r="U376" s="83">
        <v>1</v>
      </c>
      <c r="V376" s="45" t="s">
        <v>125</v>
      </c>
    </row>
    <row r="377" spans="1:22" x14ac:dyDescent="0.2">
      <c r="A377" s="18" t="str">
        <f t="shared" si="10"/>
        <v>Catalogo principalOVS_ES ACADEMICOGNL-00002</v>
      </c>
      <c r="B377" s="18" t="str">
        <f t="shared" si="11"/>
        <v>GNL-00002OVS_ES ACADEMICO</v>
      </c>
      <c r="C377" s="18"/>
      <c r="D377" s="18" t="s">
        <v>122</v>
      </c>
      <c r="E377" s="46" t="s">
        <v>876</v>
      </c>
      <c r="F377" s="86" t="s">
        <v>124</v>
      </c>
      <c r="G377" s="18" t="s">
        <v>122</v>
      </c>
      <c r="H377" s="45" t="s">
        <v>125</v>
      </c>
      <c r="I377" s="18" t="s">
        <v>75</v>
      </c>
      <c r="J377" s="49" t="s">
        <v>877</v>
      </c>
      <c r="K377" s="48" t="s">
        <v>28</v>
      </c>
      <c r="L377" s="47" t="s">
        <v>90</v>
      </c>
      <c r="M377" s="44" t="s">
        <v>74</v>
      </c>
      <c r="N377" s="78" t="s">
        <v>75</v>
      </c>
      <c r="O377" s="78" t="s">
        <v>75</v>
      </c>
      <c r="P377" s="78" t="s">
        <v>75</v>
      </c>
      <c r="Q377" s="43" t="s">
        <v>876</v>
      </c>
      <c r="R377" s="53" t="s">
        <v>76</v>
      </c>
      <c r="S377" s="76">
        <v>63.8</v>
      </c>
      <c r="T377" s="37">
        <v>1</v>
      </c>
      <c r="U377" s="83">
        <v>1</v>
      </c>
      <c r="V377" s="45" t="s">
        <v>125</v>
      </c>
    </row>
    <row r="378" spans="1:22" x14ac:dyDescent="0.2">
      <c r="A378" s="18" t="str">
        <f t="shared" si="10"/>
        <v>Catalogo principalOVS_ES ACADEMICOGNL-00003</v>
      </c>
      <c r="B378" s="18" t="str">
        <f t="shared" si="11"/>
        <v>GNL-00003OVS_ES ACADEMICO</v>
      </c>
      <c r="C378" s="18"/>
      <c r="D378" s="18" t="s">
        <v>122</v>
      </c>
      <c r="E378" s="46" t="s">
        <v>878</v>
      </c>
      <c r="F378" s="86" t="s">
        <v>124</v>
      </c>
      <c r="G378" s="18" t="s">
        <v>122</v>
      </c>
      <c r="H378" s="45" t="s">
        <v>125</v>
      </c>
      <c r="I378" s="18" t="s">
        <v>75</v>
      </c>
      <c r="J378" s="49" t="s">
        <v>879</v>
      </c>
      <c r="K378" s="48" t="s">
        <v>28</v>
      </c>
      <c r="L378" s="47" t="s">
        <v>90</v>
      </c>
      <c r="M378" s="44" t="s">
        <v>74</v>
      </c>
      <c r="N378" s="78" t="s">
        <v>75</v>
      </c>
      <c r="O378" s="78" t="s">
        <v>75</v>
      </c>
      <c r="P378" s="78" t="s">
        <v>75</v>
      </c>
      <c r="Q378" s="43" t="s">
        <v>878</v>
      </c>
      <c r="R378" s="53" t="s">
        <v>76</v>
      </c>
      <c r="S378" s="76">
        <v>41.8</v>
      </c>
      <c r="T378" s="37">
        <v>1</v>
      </c>
      <c r="U378" s="83">
        <v>1</v>
      </c>
      <c r="V378" s="45" t="s">
        <v>125</v>
      </c>
    </row>
    <row r="379" spans="1:22" x14ac:dyDescent="0.2">
      <c r="A379" s="18" t="str">
        <f t="shared" si="10"/>
        <v>Catalogo principalOVS_ES ACADEMICOGNL-00004</v>
      </c>
      <c r="B379" s="18" t="str">
        <f t="shared" si="11"/>
        <v>GNL-00004OVS_ES ACADEMICO</v>
      </c>
      <c r="C379" s="18"/>
      <c r="D379" s="18" t="s">
        <v>122</v>
      </c>
      <c r="E379" s="46" t="s">
        <v>880</v>
      </c>
      <c r="F379" s="86" t="s">
        <v>124</v>
      </c>
      <c r="G379" s="18" t="s">
        <v>122</v>
      </c>
      <c r="H379" s="45" t="s">
        <v>125</v>
      </c>
      <c r="I379" s="18" t="s">
        <v>75</v>
      </c>
      <c r="J379" s="49" t="s">
        <v>881</v>
      </c>
      <c r="K379" s="48" t="s">
        <v>28</v>
      </c>
      <c r="L379" s="47" t="s">
        <v>90</v>
      </c>
      <c r="M379" s="44" t="s">
        <v>74</v>
      </c>
      <c r="N379" s="78" t="s">
        <v>75</v>
      </c>
      <c r="O379" s="78" t="s">
        <v>75</v>
      </c>
      <c r="P379" s="78" t="s">
        <v>75</v>
      </c>
      <c r="Q379" s="43" t="s">
        <v>880</v>
      </c>
      <c r="R379" s="53" t="s">
        <v>76</v>
      </c>
      <c r="S379" s="76">
        <v>41.8</v>
      </c>
      <c r="T379" s="37">
        <v>1</v>
      </c>
      <c r="U379" s="83">
        <v>1</v>
      </c>
      <c r="V379" s="45" t="s">
        <v>125</v>
      </c>
    </row>
    <row r="380" spans="1:22" x14ac:dyDescent="0.2">
      <c r="A380" s="18" t="str">
        <f t="shared" si="10"/>
        <v>Catalogo principalOVS_ES ACADEMICOGNU-00001</v>
      </c>
      <c r="B380" s="18" t="str">
        <f t="shared" si="11"/>
        <v>GNU-00001OVS_ES ACADEMICO</v>
      </c>
      <c r="C380" s="18"/>
      <c r="D380" s="18" t="s">
        <v>122</v>
      </c>
      <c r="E380" s="46" t="s">
        <v>882</v>
      </c>
      <c r="F380" s="86" t="s">
        <v>124</v>
      </c>
      <c r="G380" s="18" t="s">
        <v>122</v>
      </c>
      <c r="H380" s="45" t="s">
        <v>125</v>
      </c>
      <c r="I380" s="18" t="s">
        <v>75</v>
      </c>
      <c r="J380" s="49" t="s">
        <v>883</v>
      </c>
      <c r="K380" s="48" t="s">
        <v>28</v>
      </c>
      <c r="L380" s="47" t="s">
        <v>90</v>
      </c>
      <c r="M380" s="44" t="s">
        <v>74</v>
      </c>
      <c r="N380" s="78" t="s">
        <v>75</v>
      </c>
      <c r="O380" s="78" t="s">
        <v>75</v>
      </c>
      <c r="P380" s="78" t="s">
        <v>75</v>
      </c>
      <c r="Q380" s="43" t="s">
        <v>882</v>
      </c>
      <c r="R380" s="53" t="s">
        <v>76</v>
      </c>
      <c r="S380" s="76">
        <v>39.9</v>
      </c>
      <c r="T380" s="37">
        <v>1</v>
      </c>
      <c r="U380" s="83">
        <v>1</v>
      </c>
      <c r="V380" s="45" t="s">
        <v>125</v>
      </c>
    </row>
    <row r="381" spans="1:22" x14ac:dyDescent="0.2">
      <c r="A381" s="18" t="str">
        <f t="shared" si="10"/>
        <v>Catalogo principalOVS_ES ACADEMICOGNU-00002</v>
      </c>
      <c r="B381" s="18" t="str">
        <f t="shared" si="11"/>
        <v>GNU-00002OVS_ES ACADEMICO</v>
      </c>
      <c r="C381" s="18"/>
      <c r="D381" s="18" t="s">
        <v>122</v>
      </c>
      <c r="E381" s="46" t="s">
        <v>884</v>
      </c>
      <c r="F381" s="86" t="s">
        <v>124</v>
      </c>
      <c r="G381" s="18" t="s">
        <v>122</v>
      </c>
      <c r="H381" s="45" t="s">
        <v>125</v>
      </c>
      <c r="I381" s="18" t="s">
        <v>75</v>
      </c>
      <c r="J381" s="49" t="s">
        <v>885</v>
      </c>
      <c r="K381" s="48" t="s">
        <v>28</v>
      </c>
      <c r="L381" s="47" t="s">
        <v>90</v>
      </c>
      <c r="M381" s="44" t="s">
        <v>74</v>
      </c>
      <c r="N381" s="78" t="s">
        <v>75</v>
      </c>
      <c r="O381" s="78" t="s">
        <v>75</v>
      </c>
      <c r="P381" s="78" t="s">
        <v>75</v>
      </c>
      <c r="Q381" s="43" t="s">
        <v>884</v>
      </c>
      <c r="R381" s="53" t="s">
        <v>76</v>
      </c>
      <c r="S381" s="76">
        <v>26.2</v>
      </c>
      <c r="T381" s="37">
        <v>1</v>
      </c>
      <c r="U381" s="83">
        <v>1</v>
      </c>
      <c r="V381" s="45" t="s">
        <v>125</v>
      </c>
    </row>
    <row r="382" spans="1:22" x14ac:dyDescent="0.2">
      <c r="A382" s="18" t="str">
        <f t="shared" si="10"/>
        <v>Catalogo principalOVS_ES ACADEMICOGNU-00003</v>
      </c>
      <c r="B382" s="18" t="str">
        <f t="shared" si="11"/>
        <v>GNU-00003OVS_ES ACADEMICO</v>
      </c>
      <c r="C382" s="18"/>
      <c r="D382" s="18" t="s">
        <v>122</v>
      </c>
      <c r="E382" s="46" t="s">
        <v>886</v>
      </c>
      <c r="F382" s="86" t="s">
        <v>124</v>
      </c>
      <c r="G382" s="18" t="s">
        <v>122</v>
      </c>
      <c r="H382" s="45" t="s">
        <v>125</v>
      </c>
      <c r="I382" s="18" t="s">
        <v>75</v>
      </c>
      <c r="J382" s="49" t="s">
        <v>887</v>
      </c>
      <c r="K382" s="48" t="s">
        <v>28</v>
      </c>
      <c r="L382" s="47" t="s">
        <v>90</v>
      </c>
      <c r="M382" s="44" t="s">
        <v>74</v>
      </c>
      <c r="N382" s="78" t="s">
        <v>75</v>
      </c>
      <c r="O382" s="78" t="s">
        <v>75</v>
      </c>
      <c r="P382" s="78" t="s">
        <v>75</v>
      </c>
      <c r="Q382" s="43" t="s">
        <v>886</v>
      </c>
      <c r="R382" s="53" t="s">
        <v>76</v>
      </c>
      <c r="S382" s="76">
        <v>16.2</v>
      </c>
      <c r="T382" s="37">
        <v>1</v>
      </c>
      <c r="U382" s="83">
        <v>1</v>
      </c>
      <c r="V382" s="45" t="s">
        <v>125</v>
      </c>
    </row>
    <row r="383" spans="1:22" x14ac:dyDescent="0.2">
      <c r="A383" s="18" t="str">
        <f t="shared" si="10"/>
        <v>Catalogo principalOVS_ES ACADEMICOGNU-00004</v>
      </c>
      <c r="B383" s="18" t="str">
        <f t="shared" si="11"/>
        <v>GNU-00004OVS_ES ACADEMICO</v>
      </c>
      <c r="C383" s="18"/>
      <c r="D383" s="18" t="s">
        <v>122</v>
      </c>
      <c r="E383" s="46" t="s">
        <v>888</v>
      </c>
      <c r="F383" s="86" t="s">
        <v>124</v>
      </c>
      <c r="G383" s="18" t="s">
        <v>122</v>
      </c>
      <c r="H383" s="45" t="s">
        <v>125</v>
      </c>
      <c r="I383" s="18" t="s">
        <v>75</v>
      </c>
      <c r="J383" s="49" t="s">
        <v>889</v>
      </c>
      <c r="K383" s="48" t="s">
        <v>28</v>
      </c>
      <c r="L383" s="47" t="s">
        <v>90</v>
      </c>
      <c r="M383" s="44" t="s">
        <v>74</v>
      </c>
      <c r="N383" s="78" t="s">
        <v>75</v>
      </c>
      <c r="O383" s="78" t="s">
        <v>75</v>
      </c>
      <c r="P383" s="78" t="s">
        <v>75</v>
      </c>
      <c r="Q383" s="43" t="s">
        <v>888</v>
      </c>
      <c r="R383" s="53" t="s">
        <v>76</v>
      </c>
      <c r="S383" s="76">
        <v>13.8</v>
      </c>
      <c r="T383" s="37">
        <v>1</v>
      </c>
      <c r="U383" s="83">
        <v>1</v>
      </c>
      <c r="V383" s="45" t="s">
        <v>125</v>
      </c>
    </row>
    <row r="384" spans="1:22" x14ac:dyDescent="0.2">
      <c r="A384" s="18" t="str">
        <f t="shared" si="10"/>
        <v>Catalogo principalOVS_ES ACADEMICOGNU-00005</v>
      </c>
      <c r="B384" s="18" t="str">
        <f t="shared" si="11"/>
        <v>GNU-00005OVS_ES ACADEMICO</v>
      </c>
      <c r="C384" s="18"/>
      <c r="D384" s="18" t="s">
        <v>122</v>
      </c>
      <c r="E384" s="46" t="s">
        <v>890</v>
      </c>
      <c r="F384" s="86" t="s">
        <v>124</v>
      </c>
      <c r="G384" s="18" t="s">
        <v>122</v>
      </c>
      <c r="H384" s="45" t="s">
        <v>125</v>
      </c>
      <c r="I384" s="18" t="s">
        <v>75</v>
      </c>
      <c r="J384" s="49" t="s">
        <v>891</v>
      </c>
      <c r="K384" s="48" t="s">
        <v>28</v>
      </c>
      <c r="L384" s="47" t="s">
        <v>90</v>
      </c>
      <c r="M384" s="44" t="s">
        <v>74</v>
      </c>
      <c r="N384" s="78" t="s">
        <v>75</v>
      </c>
      <c r="O384" s="78" t="s">
        <v>75</v>
      </c>
      <c r="P384" s="78" t="s">
        <v>75</v>
      </c>
      <c r="Q384" s="43" t="s">
        <v>890</v>
      </c>
      <c r="R384" s="53" t="s">
        <v>76</v>
      </c>
      <c r="S384" s="76">
        <v>20.9</v>
      </c>
      <c r="T384" s="37">
        <v>1</v>
      </c>
      <c r="U384" s="83">
        <v>1</v>
      </c>
      <c r="V384" s="45" t="s">
        <v>125</v>
      </c>
    </row>
    <row r="385" spans="1:22" x14ac:dyDescent="0.2">
      <c r="A385" s="18" t="str">
        <f t="shared" si="10"/>
        <v>Catalogo principalOVS_ES ACADEMICOGNV-00005</v>
      </c>
      <c r="B385" s="18" t="str">
        <f t="shared" si="11"/>
        <v>GNV-00005OVS_ES ACADEMICO</v>
      </c>
      <c r="C385" s="18"/>
      <c r="D385" s="18" t="s">
        <v>122</v>
      </c>
      <c r="E385" s="46" t="s">
        <v>892</v>
      </c>
      <c r="F385" s="86" t="s">
        <v>124</v>
      </c>
      <c r="G385" s="18" t="s">
        <v>122</v>
      </c>
      <c r="H385" s="45" t="s">
        <v>125</v>
      </c>
      <c r="I385" s="18" t="s">
        <v>75</v>
      </c>
      <c r="J385" s="49" t="s">
        <v>893</v>
      </c>
      <c r="K385" s="48" t="s">
        <v>28</v>
      </c>
      <c r="L385" s="47" t="s">
        <v>90</v>
      </c>
      <c r="M385" s="44" t="s">
        <v>74</v>
      </c>
      <c r="N385" s="78" t="s">
        <v>75</v>
      </c>
      <c r="O385" s="78" t="s">
        <v>75</v>
      </c>
      <c r="P385" s="78" t="s">
        <v>75</v>
      </c>
      <c r="Q385" s="43" t="s">
        <v>892</v>
      </c>
      <c r="R385" s="53" t="s">
        <v>76</v>
      </c>
      <c r="S385" s="76">
        <v>25.9</v>
      </c>
      <c r="T385" s="37">
        <v>1</v>
      </c>
      <c r="U385" s="83">
        <v>1</v>
      </c>
      <c r="V385" s="45" t="s">
        <v>125</v>
      </c>
    </row>
    <row r="386" spans="1:22" x14ac:dyDescent="0.2">
      <c r="A386" s="18" t="str">
        <f t="shared" ref="A386:A449" si="12">D386&amp;F386&amp;E386</f>
        <v>Catalogo principalOVS_ES ACADEMICOGNV-00006</v>
      </c>
      <c r="B386" s="18" t="str">
        <f t="shared" ref="B386:B449" si="13">E386&amp;F386</f>
        <v>GNV-00006OVS_ES ACADEMICO</v>
      </c>
      <c r="C386" s="18"/>
      <c r="D386" s="18" t="s">
        <v>122</v>
      </c>
      <c r="E386" s="46" t="s">
        <v>894</v>
      </c>
      <c r="F386" s="86" t="s">
        <v>124</v>
      </c>
      <c r="G386" s="18" t="s">
        <v>122</v>
      </c>
      <c r="H386" s="45" t="s">
        <v>125</v>
      </c>
      <c r="I386" s="18" t="s">
        <v>75</v>
      </c>
      <c r="J386" s="49" t="s">
        <v>895</v>
      </c>
      <c r="K386" s="48" t="s">
        <v>28</v>
      </c>
      <c r="L386" s="47" t="s">
        <v>90</v>
      </c>
      <c r="M386" s="44" t="s">
        <v>74</v>
      </c>
      <c r="N386" s="78" t="s">
        <v>75</v>
      </c>
      <c r="O386" s="78" t="s">
        <v>75</v>
      </c>
      <c r="P386" s="78" t="s">
        <v>75</v>
      </c>
      <c r="Q386" s="43" t="s">
        <v>894</v>
      </c>
      <c r="R386" s="53" t="s">
        <v>76</v>
      </c>
      <c r="S386" s="76">
        <v>25.9</v>
      </c>
      <c r="T386" s="37">
        <v>1</v>
      </c>
      <c r="U386" s="83">
        <v>1</v>
      </c>
      <c r="V386" s="45" t="s">
        <v>125</v>
      </c>
    </row>
    <row r="387" spans="1:22" x14ac:dyDescent="0.2">
      <c r="A387" s="18" t="str">
        <f t="shared" si="12"/>
        <v>Catalogo principalOVS_ES ACADEMICOGNV-00007</v>
      </c>
      <c r="B387" s="18" t="str">
        <f t="shared" si="13"/>
        <v>GNV-00007OVS_ES ACADEMICO</v>
      </c>
      <c r="C387" s="18"/>
      <c r="D387" s="18" t="s">
        <v>122</v>
      </c>
      <c r="E387" s="46" t="s">
        <v>896</v>
      </c>
      <c r="F387" s="86" t="s">
        <v>124</v>
      </c>
      <c r="G387" s="18" t="s">
        <v>122</v>
      </c>
      <c r="H387" s="45" t="s">
        <v>125</v>
      </c>
      <c r="I387" s="18" t="s">
        <v>75</v>
      </c>
      <c r="J387" s="49" t="s">
        <v>897</v>
      </c>
      <c r="K387" s="48" t="s">
        <v>28</v>
      </c>
      <c r="L387" s="47" t="s">
        <v>90</v>
      </c>
      <c r="M387" s="44" t="s">
        <v>74</v>
      </c>
      <c r="N387" s="78" t="s">
        <v>75</v>
      </c>
      <c r="O387" s="78" t="s">
        <v>75</v>
      </c>
      <c r="P387" s="78" t="s">
        <v>75</v>
      </c>
      <c r="Q387" s="43" t="s">
        <v>896</v>
      </c>
      <c r="R387" s="53" t="s">
        <v>76</v>
      </c>
      <c r="S387" s="76">
        <v>22</v>
      </c>
      <c r="T387" s="37">
        <v>1</v>
      </c>
      <c r="U387" s="83">
        <v>1</v>
      </c>
      <c r="V387" s="45" t="s">
        <v>125</v>
      </c>
    </row>
    <row r="388" spans="1:22" x14ac:dyDescent="0.2">
      <c r="A388" s="18" t="str">
        <f t="shared" si="12"/>
        <v>Catalogo principalOVS_ES ACADEMICOGNV-00008</v>
      </c>
      <c r="B388" s="18" t="str">
        <f t="shared" si="13"/>
        <v>GNV-00008OVS_ES ACADEMICO</v>
      </c>
      <c r="C388" s="18"/>
      <c r="D388" s="18" t="s">
        <v>122</v>
      </c>
      <c r="E388" s="46" t="s">
        <v>898</v>
      </c>
      <c r="F388" s="86" t="s">
        <v>124</v>
      </c>
      <c r="G388" s="18" t="s">
        <v>122</v>
      </c>
      <c r="H388" s="45" t="s">
        <v>125</v>
      </c>
      <c r="I388" s="18" t="s">
        <v>75</v>
      </c>
      <c r="J388" s="49" t="s">
        <v>899</v>
      </c>
      <c r="K388" s="48" t="s">
        <v>28</v>
      </c>
      <c r="L388" s="47" t="s">
        <v>90</v>
      </c>
      <c r="M388" s="44" t="s">
        <v>74</v>
      </c>
      <c r="N388" s="78" t="s">
        <v>75</v>
      </c>
      <c r="O388" s="78" t="s">
        <v>75</v>
      </c>
      <c r="P388" s="78" t="s">
        <v>75</v>
      </c>
      <c r="Q388" s="43" t="s">
        <v>898</v>
      </c>
      <c r="R388" s="53" t="s">
        <v>76</v>
      </c>
      <c r="S388" s="76">
        <v>22</v>
      </c>
      <c r="T388" s="37">
        <v>1</v>
      </c>
      <c r="U388" s="83">
        <v>1</v>
      </c>
      <c r="V388" s="45" t="s">
        <v>125</v>
      </c>
    </row>
    <row r="389" spans="1:22" x14ac:dyDescent="0.2">
      <c r="A389" s="18" t="str">
        <f t="shared" si="12"/>
        <v>Catalogo principalOVS_ES ACADEMICOGNV-00010</v>
      </c>
      <c r="B389" s="18" t="str">
        <f t="shared" si="13"/>
        <v>GNV-00010OVS_ES ACADEMICO</v>
      </c>
      <c r="C389" s="18"/>
      <c r="D389" s="18" t="s">
        <v>122</v>
      </c>
      <c r="E389" s="46" t="s">
        <v>900</v>
      </c>
      <c r="F389" s="86" t="s">
        <v>124</v>
      </c>
      <c r="G389" s="18" t="s">
        <v>122</v>
      </c>
      <c r="H389" s="45" t="s">
        <v>125</v>
      </c>
      <c r="I389" s="18" t="s">
        <v>75</v>
      </c>
      <c r="J389" s="49" t="s">
        <v>901</v>
      </c>
      <c r="K389" s="48" t="s">
        <v>28</v>
      </c>
      <c r="L389" s="47" t="s">
        <v>90</v>
      </c>
      <c r="M389" s="44" t="s">
        <v>74</v>
      </c>
      <c r="N389" s="78" t="s">
        <v>75</v>
      </c>
      <c r="O389" s="78" t="s">
        <v>75</v>
      </c>
      <c r="P389" s="78" t="s">
        <v>75</v>
      </c>
      <c r="Q389" s="43" t="s">
        <v>900</v>
      </c>
      <c r="R389" s="53" t="s">
        <v>76</v>
      </c>
      <c r="S389" s="76">
        <v>33.5</v>
      </c>
      <c r="T389" s="37">
        <v>1</v>
      </c>
      <c r="U389" s="83">
        <v>1</v>
      </c>
      <c r="V389" s="45" t="s">
        <v>125</v>
      </c>
    </row>
    <row r="390" spans="1:22" x14ac:dyDescent="0.2">
      <c r="A390" s="18" t="str">
        <f t="shared" si="12"/>
        <v>Catalogo principalOVS_ES ACADEMICOGNV-00011</v>
      </c>
      <c r="B390" s="18" t="str">
        <f t="shared" si="13"/>
        <v>GNV-00011OVS_ES ACADEMICO</v>
      </c>
      <c r="C390" s="18"/>
      <c r="D390" s="18" t="s">
        <v>122</v>
      </c>
      <c r="E390" s="46" t="s">
        <v>902</v>
      </c>
      <c r="F390" s="86" t="s">
        <v>124</v>
      </c>
      <c r="G390" s="18" t="s">
        <v>122</v>
      </c>
      <c r="H390" s="45" t="s">
        <v>125</v>
      </c>
      <c r="I390" s="18" t="s">
        <v>75</v>
      </c>
      <c r="J390" s="49" t="s">
        <v>903</v>
      </c>
      <c r="K390" s="48" t="s">
        <v>28</v>
      </c>
      <c r="L390" s="47" t="s">
        <v>90</v>
      </c>
      <c r="M390" s="44" t="s">
        <v>74</v>
      </c>
      <c r="N390" s="78" t="s">
        <v>75</v>
      </c>
      <c r="O390" s="78" t="s">
        <v>75</v>
      </c>
      <c r="P390" s="78" t="s">
        <v>75</v>
      </c>
      <c r="Q390" s="43" t="s">
        <v>902</v>
      </c>
      <c r="R390" s="53" t="s">
        <v>76</v>
      </c>
      <c r="S390" s="76">
        <v>33.5</v>
      </c>
      <c r="T390" s="37">
        <v>1</v>
      </c>
      <c r="U390" s="83">
        <v>1</v>
      </c>
      <c r="V390" s="45" t="s">
        <v>125</v>
      </c>
    </row>
    <row r="391" spans="1:22" x14ac:dyDescent="0.2">
      <c r="A391" s="18" t="str">
        <f t="shared" si="12"/>
        <v>Catalogo principalOVS_ES ACADEMICOGNV-00013</v>
      </c>
      <c r="B391" s="18" t="str">
        <f t="shared" si="13"/>
        <v>GNV-00013OVS_ES ACADEMICO</v>
      </c>
      <c r="C391" s="18"/>
      <c r="D391" s="18" t="s">
        <v>122</v>
      </c>
      <c r="E391" s="46" t="s">
        <v>904</v>
      </c>
      <c r="F391" s="86" t="s">
        <v>124</v>
      </c>
      <c r="G391" s="18" t="s">
        <v>122</v>
      </c>
      <c r="H391" s="45" t="s">
        <v>125</v>
      </c>
      <c r="I391" s="18" t="s">
        <v>75</v>
      </c>
      <c r="J391" s="49" t="s">
        <v>905</v>
      </c>
      <c r="K391" s="48" t="s">
        <v>28</v>
      </c>
      <c r="L391" s="47" t="s">
        <v>90</v>
      </c>
      <c r="M391" s="44" t="s">
        <v>74</v>
      </c>
      <c r="N391" s="78" t="s">
        <v>75</v>
      </c>
      <c r="O391" s="78" t="s">
        <v>75</v>
      </c>
      <c r="P391" s="78" t="s">
        <v>75</v>
      </c>
      <c r="Q391" s="43" t="s">
        <v>904</v>
      </c>
      <c r="R391" s="53" t="s">
        <v>76</v>
      </c>
      <c r="S391" s="76">
        <v>63.8</v>
      </c>
      <c r="T391" s="37">
        <v>1</v>
      </c>
      <c r="U391" s="83">
        <v>1</v>
      </c>
      <c r="V391" s="45" t="s">
        <v>125</v>
      </c>
    </row>
    <row r="392" spans="1:22" x14ac:dyDescent="0.2">
      <c r="A392" s="18" t="str">
        <f t="shared" si="12"/>
        <v>Catalogo principalOVS_ES ACADEMICOGNV-00014</v>
      </c>
      <c r="B392" s="18" t="str">
        <f t="shared" si="13"/>
        <v>GNV-00014OVS_ES ACADEMICO</v>
      </c>
      <c r="C392" s="18"/>
      <c r="D392" s="18" t="s">
        <v>122</v>
      </c>
      <c r="E392" s="46" t="s">
        <v>906</v>
      </c>
      <c r="F392" s="86" t="s">
        <v>124</v>
      </c>
      <c r="G392" s="18" t="s">
        <v>122</v>
      </c>
      <c r="H392" s="45" t="s">
        <v>125</v>
      </c>
      <c r="I392" s="18" t="s">
        <v>75</v>
      </c>
      <c r="J392" s="49" t="s">
        <v>907</v>
      </c>
      <c r="K392" s="48" t="s">
        <v>28</v>
      </c>
      <c r="L392" s="47" t="s">
        <v>90</v>
      </c>
      <c r="M392" s="44" t="s">
        <v>74</v>
      </c>
      <c r="N392" s="78" t="s">
        <v>75</v>
      </c>
      <c r="O392" s="78" t="s">
        <v>75</v>
      </c>
      <c r="P392" s="78" t="s">
        <v>75</v>
      </c>
      <c r="Q392" s="43" t="s">
        <v>906</v>
      </c>
      <c r="R392" s="53" t="s">
        <v>76</v>
      </c>
      <c r="S392" s="76">
        <v>63.8</v>
      </c>
      <c r="T392" s="37">
        <v>1</v>
      </c>
      <c r="U392" s="83">
        <v>1</v>
      </c>
      <c r="V392" s="45" t="s">
        <v>125</v>
      </c>
    </row>
    <row r="393" spans="1:22" x14ac:dyDescent="0.2">
      <c r="A393" s="18" t="str">
        <f t="shared" si="12"/>
        <v>Catalogo principalOVS_ES ACADEMICOGNV-00015</v>
      </c>
      <c r="B393" s="18" t="str">
        <f t="shared" si="13"/>
        <v>GNV-00015OVS_ES ACADEMICO</v>
      </c>
      <c r="C393" s="18"/>
      <c r="D393" s="18" t="s">
        <v>122</v>
      </c>
      <c r="E393" s="46" t="s">
        <v>908</v>
      </c>
      <c r="F393" s="86" t="s">
        <v>124</v>
      </c>
      <c r="G393" s="18" t="s">
        <v>122</v>
      </c>
      <c r="H393" s="45" t="s">
        <v>125</v>
      </c>
      <c r="I393" s="18" t="s">
        <v>75</v>
      </c>
      <c r="J393" s="49" t="s">
        <v>909</v>
      </c>
      <c r="K393" s="48" t="s">
        <v>28</v>
      </c>
      <c r="L393" s="47" t="s">
        <v>90</v>
      </c>
      <c r="M393" s="44" t="s">
        <v>74</v>
      </c>
      <c r="N393" s="78" t="s">
        <v>75</v>
      </c>
      <c r="O393" s="78" t="s">
        <v>75</v>
      </c>
      <c r="P393" s="78" t="s">
        <v>75</v>
      </c>
      <c r="Q393" s="43" t="s">
        <v>908</v>
      </c>
      <c r="R393" s="53" t="s">
        <v>76</v>
      </c>
      <c r="S393" s="76">
        <v>41.8</v>
      </c>
      <c r="T393" s="37">
        <v>1</v>
      </c>
      <c r="U393" s="83">
        <v>1</v>
      </c>
      <c r="V393" s="45" t="s">
        <v>125</v>
      </c>
    </row>
    <row r="394" spans="1:22" x14ac:dyDescent="0.2">
      <c r="A394" s="18" t="str">
        <f t="shared" si="12"/>
        <v>Catalogo principalOVS_ES ACADEMICOGNV-00016</v>
      </c>
      <c r="B394" s="18" t="str">
        <f t="shared" si="13"/>
        <v>GNV-00016OVS_ES ACADEMICO</v>
      </c>
      <c r="C394" s="18"/>
      <c r="D394" s="18" t="s">
        <v>122</v>
      </c>
      <c r="E394" s="46" t="s">
        <v>910</v>
      </c>
      <c r="F394" s="86" t="s">
        <v>124</v>
      </c>
      <c r="G394" s="18" t="s">
        <v>122</v>
      </c>
      <c r="H394" s="45" t="s">
        <v>125</v>
      </c>
      <c r="I394" s="18" t="s">
        <v>75</v>
      </c>
      <c r="J394" s="49" t="s">
        <v>911</v>
      </c>
      <c r="K394" s="48" t="s">
        <v>28</v>
      </c>
      <c r="L394" s="47" t="s">
        <v>90</v>
      </c>
      <c r="M394" s="44" t="s">
        <v>74</v>
      </c>
      <c r="N394" s="78" t="s">
        <v>75</v>
      </c>
      <c r="O394" s="78" t="s">
        <v>75</v>
      </c>
      <c r="P394" s="78" t="s">
        <v>75</v>
      </c>
      <c r="Q394" s="43" t="s">
        <v>910</v>
      </c>
      <c r="R394" s="53" t="s">
        <v>76</v>
      </c>
      <c r="S394" s="76">
        <v>41.8</v>
      </c>
      <c r="T394" s="37">
        <v>1</v>
      </c>
      <c r="U394" s="83">
        <v>1</v>
      </c>
      <c r="V394" s="45" t="s">
        <v>125</v>
      </c>
    </row>
    <row r="395" spans="1:22" x14ac:dyDescent="0.2">
      <c r="A395" s="18" t="str">
        <f t="shared" si="12"/>
        <v>Catalogo principalOVS_ES ACADEMICOGNX-00001</v>
      </c>
      <c r="B395" s="18" t="str">
        <f t="shared" si="13"/>
        <v>GNX-00001OVS_ES ACADEMICO</v>
      </c>
      <c r="C395" s="18"/>
      <c r="D395" s="18" t="s">
        <v>122</v>
      </c>
      <c r="E395" s="46" t="s">
        <v>912</v>
      </c>
      <c r="F395" s="86" t="s">
        <v>124</v>
      </c>
      <c r="G395" s="18" t="s">
        <v>122</v>
      </c>
      <c r="H395" s="45" t="s">
        <v>125</v>
      </c>
      <c r="I395" s="18" t="s">
        <v>75</v>
      </c>
      <c r="J395" s="49" t="s">
        <v>913</v>
      </c>
      <c r="K395" s="48" t="s">
        <v>28</v>
      </c>
      <c r="L395" s="47" t="s">
        <v>90</v>
      </c>
      <c r="M395" s="44" t="s">
        <v>74</v>
      </c>
      <c r="N395" s="78" t="s">
        <v>75</v>
      </c>
      <c r="O395" s="78" t="s">
        <v>75</v>
      </c>
      <c r="P395" s="78" t="s">
        <v>75</v>
      </c>
      <c r="Q395" s="43" t="s">
        <v>912</v>
      </c>
      <c r="R395" s="53" t="s">
        <v>76</v>
      </c>
      <c r="S395" s="76">
        <v>39.9</v>
      </c>
      <c r="T395" s="37">
        <v>1</v>
      </c>
      <c r="U395" s="83">
        <v>1</v>
      </c>
      <c r="V395" s="45" t="s">
        <v>125</v>
      </c>
    </row>
    <row r="396" spans="1:22" x14ac:dyDescent="0.2">
      <c r="A396" s="18" t="str">
        <f t="shared" si="12"/>
        <v>Catalogo principalOVS_ES ACADEMICOGNX-00002</v>
      </c>
      <c r="B396" s="18" t="str">
        <f t="shared" si="13"/>
        <v>GNX-00002OVS_ES ACADEMICO</v>
      </c>
      <c r="C396" s="18"/>
      <c r="D396" s="18" t="s">
        <v>122</v>
      </c>
      <c r="E396" s="46" t="s">
        <v>914</v>
      </c>
      <c r="F396" s="86" t="s">
        <v>124</v>
      </c>
      <c r="G396" s="18" t="s">
        <v>122</v>
      </c>
      <c r="H396" s="45" t="s">
        <v>125</v>
      </c>
      <c r="I396" s="18" t="s">
        <v>75</v>
      </c>
      <c r="J396" s="49" t="s">
        <v>915</v>
      </c>
      <c r="K396" s="48" t="s">
        <v>28</v>
      </c>
      <c r="L396" s="47" t="s">
        <v>90</v>
      </c>
      <c r="M396" s="44" t="s">
        <v>74</v>
      </c>
      <c r="N396" s="78" t="s">
        <v>75</v>
      </c>
      <c r="O396" s="78" t="s">
        <v>75</v>
      </c>
      <c r="P396" s="78" t="s">
        <v>75</v>
      </c>
      <c r="Q396" s="43" t="s">
        <v>914</v>
      </c>
      <c r="R396" s="53" t="s">
        <v>76</v>
      </c>
      <c r="S396" s="76">
        <v>26.2</v>
      </c>
      <c r="T396" s="37">
        <v>1</v>
      </c>
      <c r="U396" s="83">
        <v>1</v>
      </c>
      <c r="V396" s="45" t="s">
        <v>125</v>
      </c>
    </row>
    <row r="397" spans="1:22" x14ac:dyDescent="0.2">
      <c r="A397" s="18" t="str">
        <f t="shared" si="12"/>
        <v>Catalogo principalOVS_ES ACADEMICOGNY-00001</v>
      </c>
      <c r="B397" s="18" t="str">
        <f t="shared" si="13"/>
        <v>GNY-00001OVS_ES ACADEMICO</v>
      </c>
      <c r="C397" s="18"/>
      <c r="D397" s="18" t="s">
        <v>122</v>
      </c>
      <c r="E397" s="46" t="s">
        <v>916</v>
      </c>
      <c r="F397" s="86" t="s">
        <v>124</v>
      </c>
      <c r="G397" s="18" t="s">
        <v>122</v>
      </c>
      <c r="H397" s="45" t="s">
        <v>125</v>
      </c>
      <c r="I397" s="18" t="s">
        <v>75</v>
      </c>
      <c r="J397" s="49" t="s">
        <v>917</v>
      </c>
      <c r="K397" s="48" t="s">
        <v>28</v>
      </c>
      <c r="L397" s="47" t="s">
        <v>90</v>
      </c>
      <c r="M397" s="44" t="s">
        <v>74</v>
      </c>
      <c r="N397" s="78" t="s">
        <v>75</v>
      </c>
      <c r="O397" s="78" t="s">
        <v>75</v>
      </c>
      <c r="P397" s="78" t="s">
        <v>75</v>
      </c>
      <c r="Q397" s="43" t="s">
        <v>916</v>
      </c>
      <c r="R397" s="53" t="s">
        <v>76</v>
      </c>
      <c r="S397" s="76">
        <v>63.8</v>
      </c>
      <c r="T397" s="37">
        <v>1</v>
      </c>
      <c r="U397" s="83">
        <v>1</v>
      </c>
      <c r="V397" s="45" t="s">
        <v>125</v>
      </c>
    </row>
    <row r="398" spans="1:22" x14ac:dyDescent="0.2">
      <c r="A398" s="18" t="str">
        <f t="shared" si="12"/>
        <v>Catalogo principalOVS_ES ACADEMICOGNY-00002</v>
      </c>
      <c r="B398" s="18" t="str">
        <f t="shared" si="13"/>
        <v>GNY-00002OVS_ES ACADEMICO</v>
      </c>
      <c r="C398" s="18"/>
      <c r="D398" s="18" t="s">
        <v>122</v>
      </c>
      <c r="E398" s="46" t="s">
        <v>918</v>
      </c>
      <c r="F398" s="86" t="s">
        <v>124</v>
      </c>
      <c r="G398" s="18" t="s">
        <v>122</v>
      </c>
      <c r="H398" s="45" t="s">
        <v>125</v>
      </c>
      <c r="I398" s="18" t="s">
        <v>75</v>
      </c>
      <c r="J398" s="49" t="s">
        <v>919</v>
      </c>
      <c r="K398" s="48" t="s">
        <v>28</v>
      </c>
      <c r="L398" s="47" t="s">
        <v>90</v>
      </c>
      <c r="M398" s="44" t="s">
        <v>74</v>
      </c>
      <c r="N398" s="78" t="s">
        <v>75</v>
      </c>
      <c r="O398" s="78" t="s">
        <v>75</v>
      </c>
      <c r="P398" s="78" t="s">
        <v>75</v>
      </c>
      <c r="Q398" s="43" t="s">
        <v>918</v>
      </c>
      <c r="R398" s="53" t="s">
        <v>76</v>
      </c>
      <c r="S398" s="76">
        <v>63.8</v>
      </c>
      <c r="T398" s="37">
        <v>1</v>
      </c>
      <c r="U398" s="83">
        <v>1</v>
      </c>
      <c r="V398" s="45" t="s">
        <v>125</v>
      </c>
    </row>
    <row r="399" spans="1:22" x14ac:dyDescent="0.2">
      <c r="A399" s="18" t="str">
        <f t="shared" si="12"/>
        <v>Catalogo principalOVS_ES ACADEMICOGNY-00003</v>
      </c>
      <c r="B399" s="18" t="str">
        <f t="shared" si="13"/>
        <v>GNY-00003OVS_ES ACADEMICO</v>
      </c>
      <c r="C399" s="18"/>
      <c r="D399" s="18" t="s">
        <v>122</v>
      </c>
      <c r="E399" s="46" t="s">
        <v>920</v>
      </c>
      <c r="F399" s="86" t="s">
        <v>124</v>
      </c>
      <c r="G399" s="18" t="s">
        <v>122</v>
      </c>
      <c r="H399" s="45" t="s">
        <v>125</v>
      </c>
      <c r="I399" s="18" t="s">
        <v>75</v>
      </c>
      <c r="J399" s="49" t="s">
        <v>921</v>
      </c>
      <c r="K399" s="48" t="s">
        <v>28</v>
      </c>
      <c r="L399" s="47" t="s">
        <v>90</v>
      </c>
      <c r="M399" s="44" t="s">
        <v>74</v>
      </c>
      <c r="N399" s="78" t="s">
        <v>75</v>
      </c>
      <c r="O399" s="78" t="s">
        <v>75</v>
      </c>
      <c r="P399" s="78" t="s">
        <v>75</v>
      </c>
      <c r="Q399" s="43" t="s">
        <v>920</v>
      </c>
      <c r="R399" s="53" t="s">
        <v>76</v>
      </c>
      <c r="S399" s="76">
        <v>41.8</v>
      </c>
      <c r="T399" s="37">
        <v>1</v>
      </c>
      <c r="U399" s="83">
        <v>1</v>
      </c>
      <c r="V399" s="45" t="s">
        <v>125</v>
      </c>
    </row>
    <row r="400" spans="1:22" x14ac:dyDescent="0.2">
      <c r="A400" s="18" t="str">
        <f t="shared" si="12"/>
        <v>Catalogo principalOVS_ES ACADEMICOGNY-00004</v>
      </c>
      <c r="B400" s="18" t="str">
        <f t="shared" si="13"/>
        <v>GNY-00004OVS_ES ACADEMICO</v>
      </c>
      <c r="C400" s="18"/>
      <c r="D400" s="18" t="s">
        <v>122</v>
      </c>
      <c r="E400" s="46" t="s">
        <v>922</v>
      </c>
      <c r="F400" s="86" t="s">
        <v>124</v>
      </c>
      <c r="G400" s="18" t="s">
        <v>122</v>
      </c>
      <c r="H400" s="45" t="s">
        <v>125</v>
      </c>
      <c r="I400" s="18" t="s">
        <v>75</v>
      </c>
      <c r="J400" s="49" t="s">
        <v>923</v>
      </c>
      <c r="K400" s="48" t="s">
        <v>28</v>
      </c>
      <c r="L400" s="47" t="s">
        <v>90</v>
      </c>
      <c r="M400" s="44" t="s">
        <v>74</v>
      </c>
      <c r="N400" s="78" t="s">
        <v>75</v>
      </c>
      <c r="O400" s="78" t="s">
        <v>75</v>
      </c>
      <c r="P400" s="78" t="s">
        <v>75</v>
      </c>
      <c r="Q400" s="43" t="s">
        <v>922</v>
      </c>
      <c r="R400" s="53" t="s">
        <v>76</v>
      </c>
      <c r="S400" s="76">
        <v>41.8</v>
      </c>
      <c r="T400" s="37">
        <v>1</v>
      </c>
      <c r="U400" s="83">
        <v>1</v>
      </c>
      <c r="V400" s="45" t="s">
        <v>125</v>
      </c>
    </row>
    <row r="401" spans="1:22" x14ac:dyDescent="0.2">
      <c r="A401" s="18" t="str">
        <f t="shared" si="12"/>
        <v>Catalogo principalOVS_ES ACADEMICOGP3-00008</v>
      </c>
      <c r="B401" s="18" t="str">
        <f t="shared" si="13"/>
        <v>GP3-00008OVS_ES ACADEMICO</v>
      </c>
      <c r="C401" s="18"/>
      <c r="D401" s="18" t="s">
        <v>122</v>
      </c>
      <c r="E401" s="46" t="s">
        <v>924</v>
      </c>
      <c r="F401" s="86" t="s">
        <v>124</v>
      </c>
      <c r="G401" s="18" t="s">
        <v>122</v>
      </c>
      <c r="H401" s="45" t="s">
        <v>125</v>
      </c>
      <c r="I401" s="18" t="s">
        <v>75</v>
      </c>
      <c r="J401" s="49" t="s">
        <v>925</v>
      </c>
      <c r="K401" s="48" t="s">
        <v>28</v>
      </c>
      <c r="L401" s="47" t="s">
        <v>90</v>
      </c>
      <c r="M401" s="44" t="s">
        <v>74</v>
      </c>
      <c r="N401" s="78" t="s">
        <v>75</v>
      </c>
      <c r="O401" s="78" t="s">
        <v>75</v>
      </c>
      <c r="P401" s="78" t="s">
        <v>75</v>
      </c>
      <c r="Q401" s="43" t="s">
        <v>924</v>
      </c>
      <c r="R401" s="53" t="s">
        <v>76</v>
      </c>
      <c r="S401" s="76">
        <v>0</v>
      </c>
      <c r="T401" s="37">
        <v>1</v>
      </c>
      <c r="U401" s="83">
        <v>1</v>
      </c>
      <c r="V401" s="45" t="s">
        <v>125</v>
      </c>
    </row>
    <row r="402" spans="1:22" x14ac:dyDescent="0.2">
      <c r="A402" s="18" t="str">
        <f t="shared" si="12"/>
        <v>Catalogo principalOVS_ES ACADEMICOGP3-00009</v>
      </c>
      <c r="B402" s="18" t="str">
        <f t="shared" si="13"/>
        <v>GP3-00009OVS_ES ACADEMICO</v>
      </c>
      <c r="C402" s="18"/>
      <c r="D402" s="18" t="s">
        <v>122</v>
      </c>
      <c r="E402" s="46" t="s">
        <v>926</v>
      </c>
      <c r="F402" s="86" t="s">
        <v>124</v>
      </c>
      <c r="G402" s="18" t="s">
        <v>122</v>
      </c>
      <c r="H402" s="45" t="s">
        <v>125</v>
      </c>
      <c r="I402" s="18" t="s">
        <v>75</v>
      </c>
      <c r="J402" s="49" t="s">
        <v>927</v>
      </c>
      <c r="K402" s="48" t="s">
        <v>28</v>
      </c>
      <c r="L402" s="47" t="s">
        <v>90</v>
      </c>
      <c r="M402" s="44" t="s">
        <v>74</v>
      </c>
      <c r="N402" s="78" t="s">
        <v>75</v>
      </c>
      <c r="O402" s="78" t="s">
        <v>75</v>
      </c>
      <c r="P402" s="78" t="s">
        <v>75</v>
      </c>
      <c r="Q402" s="43" t="s">
        <v>926</v>
      </c>
      <c r="R402" s="53" t="s">
        <v>76</v>
      </c>
      <c r="S402" s="76">
        <v>0</v>
      </c>
      <c r="T402" s="37">
        <v>1</v>
      </c>
      <c r="U402" s="83">
        <v>1</v>
      </c>
      <c r="V402" s="45" t="s">
        <v>125</v>
      </c>
    </row>
    <row r="403" spans="1:22" x14ac:dyDescent="0.2">
      <c r="A403" s="18" t="str">
        <f t="shared" si="12"/>
        <v>Catalogo principalOVS_ES ACADEMICOGP3-00010</v>
      </c>
      <c r="B403" s="18" t="str">
        <f t="shared" si="13"/>
        <v>GP3-00010OVS_ES ACADEMICO</v>
      </c>
      <c r="C403" s="18"/>
      <c r="D403" s="18" t="s">
        <v>122</v>
      </c>
      <c r="E403" s="46" t="s">
        <v>928</v>
      </c>
      <c r="F403" s="86" t="s">
        <v>124</v>
      </c>
      <c r="G403" s="18" t="s">
        <v>122</v>
      </c>
      <c r="H403" s="45" t="s">
        <v>125</v>
      </c>
      <c r="I403" s="18" t="s">
        <v>75</v>
      </c>
      <c r="J403" s="49" t="s">
        <v>929</v>
      </c>
      <c r="K403" s="48" t="s">
        <v>28</v>
      </c>
      <c r="L403" s="47" t="s">
        <v>90</v>
      </c>
      <c r="M403" s="44" t="s">
        <v>74</v>
      </c>
      <c r="N403" s="78" t="s">
        <v>75</v>
      </c>
      <c r="O403" s="78" t="s">
        <v>75</v>
      </c>
      <c r="P403" s="78" t="s">
        <v>75</v>
      </c>
      <c r="Q403" s="43" t="s">
        <v>928</v>
      </c>
      <c r="R403" s="53" t="s">
        <v>76</v>
      </c>
      <c r="S403" s="76">
        <v>0</v>
      </c>
      <c r="T403" s="37">
        <v>1</v>
      </c>
      <c r="U403" s="83">
        <v>1</v>
      </c>
      <c r="V403" s="45" t="s">
        <v>125</v>
      </c>
    </row>
    <row r="404" spans="1:22" x14ac:dyDescent="0.2">
      <c r="A404" s="18" t="str">
        <f t="shared" si="12"/>
        <v>Catalogo principalOVS_ES ACADEMICOGPG-00002</v>
      </c>
      <c r="B404" s="18" t="str">
        <f t="shared" si="13"/>
        <v>GPG-00002OVS_ES ACADEMICO</v>
      </c>
      <c r="C404" s="18"/>
      <c r="D404" s="18" t="s">
        <v>122</v>
      </c>
      <c r="E404" s="46" t="s">
        <v>930</v>
      </c>
      <c r="F404" s="86" t="s">
        <v>124</v>
      </c>
      <c r="G404" s="18" t="s">
        <v>122</v>
      </c>
      <c r="H404" s="45" t="s">
        <v>125</v>
      </c>
      <c r="I404" s="18" t="s">
        <v>75</v>
      </c>
      <c r="J404" s="49" t="s">
        <v>931</v>
      </c>
      <c r="K404" s="48" t="s">
        <v>28</v>
      </c>
      <c r="L404" s="47" t="s">
        <v>90</v>
      </c>
      <c r="M404" s="44" t="s">
        <v>74</v>
      </c>
      <c r="N404" s="78" t="s">
        <v>75</v>
      </c>
      <c r="O404" s="78" t="s">
        <v>75</v>
      </c>
      <c r="P404" s="78" t="s">
        <v>75</v>
      </c>
      <c r="Q404" s="43" t="s">
        <v>930</v>
      </c>
      <c r="R404" s="53" t="s">
        <v>76</v>
      </c>
      <c r="S404" s="76">
        <v>33.9</v>
      </c>
      <c r="T404" s="37">
        <v>1</v>
      </c>
      <c r="U404" s="83">
        <v>1</v>
      </c>
      <c r="V404" s="45" t="s">
        <v>125</v>
      </c>
    </row>
    <row r="405" spans="1:22" x14ac:dyDescent="0.2">
      <c r="A405" s="18" t="str">
        <f t="shared" si="12"/>
        <v>Catalogo principalOVS_ES ACADEMICOGPG-00003</v>
      </c>
      <c r="B405" s="18" t="str">
        <f t="shared" si="13"/>
        <v>GPG-00003OVS_ES ACADEMICO</v>
      </c>
      <c r="C405" s="18"/>
      <c r="D405" s="18" t="s">
        <v>122</v>
      </c>
      <c r="E405" s="46" t="s">
        <v>932</v>
      </c>
      <c r="F405" s="86" t="s">
        <v>124</v>
      </c>
      <c r="G405" s="18" t="s">
        <v>122</v>
      </c>
      <c r="H405" s="45" t="s">
        <v>125</v>
      </c>
      <c r="I405" s="18" t="s">
        <v>75</v>
      </c>
      <c r="J405" s="49" t="s">
        <v>933</v>
      </c>
      <c r="K405" s="48" t="s">
        <v>28</v>
      </c>
      <c r="L405" s="47" t="s">
        <v>90</v>
      </c>
      <c r="M405" s="44" t="s">
        <v>74</v>
      </c>
      <c r="N405" s="78" t="s">
        <v>75</v>
      </c>
      <c r="O405" s="78" t="s">
        <v>75</v>
      </c>
      <c r="P405" s="78" t="s">
        <v>75</v>
      </c>
      <c r="Q405" s="43" t="s">
        <v>932</v>
      </c>
      <c r="R405" s="53" t="s">
        <v>76</v>
      </c>
      <c r="S405" s="76">
        <v>22.3</v>
      </c>
      <c r="T405" s="37">
        <v>1</v>
      </c>
      <c r="U405" s="83">
        <v>1</v>
      </c>
      <c r="V405" s="45" t="s">
        <v>125</v>
      </c>
    </row>
    <row r="406" spans="1:22" x14ac:dyDescent="0.2">
      <c r="A406" s="18" t="str">
        <f t="shared" si="12"/>
        <v>Catalogo principalOVS_ES ACADEMICOGPH-00004</v>
      </c>
      <c r="B406" s="18" t="str">
        <f t="shared" si="13"/>
        <v>GPH-00004OVS_ES ACADEMICO</v>
      </c>
      <c r="C406" s="18"/>
      <c r="D406" s="18" t="s">
        <v>122</v>
      </c>
      <c r="E406" s="46" t="s">
        <v>934</v>
      </c>
      <c r="F406" s="86" t="s">
        <v>124</v>
      </c>
      <c r="G406" s="18" t="s">
        <v>122</v>
      </c>
      <c r="H406" s="45" t="s">
        <v>125</v>
      </c>
      <c r="I406" s="18" t="s">
        <v>75</v>
      </c>
      <c r="J406" s="49" t="s">
        <v>935</v>
      </c>
      <c r="K406" s="48" t="s">
        <v>28</v>
      </c>
      <c r="L406" s="47" t="s">
        <v>90</v>
      </c>
      <c r="M406" s="44" t="s">
        <v>74</v>
      </c>
      <c r="N406" s="78" t="s">
        <v>75</v>
      </c>
      <c r="O406" s="78" t="s">
        <v>75</v>
      </c>
      <c r="P406" s="78" t="s">
        <v>75</v>
      </c>
      <c r="Q406" s="43" t="s">
        <v>934</v>
      </c>
      <c r="R406" s="53" t="s">
        <v>76</v>
      </c>
      <c r="S406" s="76">
        <v>54.3</v>
      </c>
      <c r="T406" s="37">
        <v>1</v>
      </c>
      <c r="U406" s="83">
        <v>1</v>
      </c>
      <c r="V406" s="45" t="s">
        <v>125</v>
      </c>
    </row>
    <row r="407" spans="1:22" x14ac:dyDescent="0.2">
      <c r="A407" s="18" t="str">
        <f t="shared" si="12"/>
        <v>Catalogo principalOVS_ES ACADEMICOGPH-00005</v>
      </c>
      <c r="B407" s="18" t="str">
        <f t="shared" si="13"/>
        <v>GPH-00005OVS_ES ACADEMICO</v>
      </c>
      <c r="C407" s="18"/>
      <c r="D407" s="18" t="s">
        <v>122</v>
      </c>
      <c r="E407" s="46" t="s">
        <v>936</v>
      </c>
      <c r="F407" s="86" t="s">
        <v>124</v>
      </c>
      <c r="G407" s="18" t="s">
        <v>122</v>
      </c>
      <c r="H407" s="45" t="s">
        <v>125</v>
      </c>
      <c r="I407" s="18" t="s">
        <v>75</v>
      </c>
      <c r="J407" s="49" t="s">
        <v>937</v>
      </c>
      <c r="K407" s="48" t="s">
        <v>28</v>
      </c>
      <c r="L407" s="47" t="s">
        <v>90</v>
      </c>
      <c r="M407" s="44" t="s">
        <v>74</v>
      </c>
      <c r="N407" s="78" t="s">
        <v>75</v>
      </c>
      <c r="O407" s="78" t="s">
        <v>75</v>
      </c>
      <c r="P407" s="78" t="s">
        <v>75</v>
      </c>
      <c r="Q407" s="43" t="s">
        <v>936</v>
      </c>
      <c r="R407" s="53" t="s">
        <v>76</v>
      </c>
      <c r="S407" s="76">
        <v>54.3</v>
      </c>
      <c r="T407" s="37">
        <v>1</v>
      </c>
      <c r="U407" s="83">
        <v>1</v>
      </c>
      <c r="V407" s="45" t="s">
        <v>125</v>
      </c>
    </row>
    <row r="408" spans="1:22" x14ac:dyDescent="0.2">
      <c r="A408" s="18" t="str">
        <f t="shared" si="12"/>
        <v>Catalogo principalOVS_ES ACADEMICOGPH-00006</v>
      </c>
      <c r="B408" s="18" t="str">
        <f t="shared" si="13"/>
        <v>GPH-00006OVS_ES ACADEMICO</v>
      </c>
      <c r="C408" s="18"/>
      <c r="D408" s="18" t="s">
        <v>122</v>
      </c>
      <c r="E408" s="46" t="s">
        <v>938</v>
      </c>
      <c r="F408" s="86" t="s">
        <v>124</v>
      </c>
      <c r="G408" s="18" t="s">
        <v>122</v>
      </c>
      <c r="H408" s="45" t="s">
        <v>125</v>
      </c>
      <c r="I408" s="18" t="s">
        <v>75</v>
      </c>
      <c r="J408" s="49" t="s">
        <v>939</v>
      </c>
      <c r="K408" s="48" t="s">
        <v>28</v>
      </c>
      <c r="L408" s="47" t="s">
        <v>90</v>
      </c>
      <c r="M408" s="44" t="s">
        <v>74</v>
      </c>
      <c r="N408" s="78" t="s">
        <v>75</v>
      </c>
      <c r="O408" s="78" t="s">
        <v>75</v>
      </c>
      <c r="P408" s="78" t="s">
        <v>75</v>
      </c>
      <c r="Q408" s="43" t="s">
        <v>938</v>
      </c>
      <c r="R408" s="53" t="s">
        <v>76</v>
      </c>
      <c r="S408" s="76">
        <v>35.6</v>
      </c>
      <c r="T408" s="37">
        <v>1</v>
      </c>
      <c r="U408" s="83">
        <v>1</v>
      </c>
      <c r="V408" s="45" t="s">
        <v>125</v>
      </c>
    </row>
    <row r="409" spans="1:22" x14ac:dyDescent="0.2">
      <c r="A409" s="18" t="str">
        <f t="shared" si="12"/>
        <v>Catalogo principalOVS_ES ACADEMICOGPH-00007</v>
      </c>
      <c r="B409" s="18" t="str">
        <f t="shared" si="13"/>
        <v>GPH-00007OVS_ES ACADEMICO</v>
      </c>
      <c r="C409" s="18"/>
      <c r="D409" s="18" t="s">
        <v>122</v>
      </c>
      <c r="E409" s="46" t="s">
        <v>940</v>
      </c>
      <c r="F409" s="86" t="s">
        <v>124</v>
      </c>
      <c r="G409" s="18" t="s">
        <v>122</v>
      </c>
      <c r="H409" s="45" t="s">
        <v>125</v>
      </c>
      <c r="I409" s="18" t="s">
        <v>75</v>
      </c>
      <c r="J409" s="49" t="s">
        <v>941</v>
      </c>
      <c r="K409" s="48" t="s">
        <v>28</v>
      </c>
      <c r="L409" s="47" t="s">
        <v>90</v>
      </c>
      <c r="M409" s="44" t="s">
        <v>74</v>
      </c>
      <c r="N409" s="78" t="s">
        <v>75</v>
      </c>
      <c r="O409" s="78" t="s">
        <v>75</v>
      </c>
      <c r="P409" s="78" t="s">
        <v>75</v>
      </c>
      <c r="Q409" s="43" t="s">
        <v>940</v>
      </c>
      <c r="R409" s="53" t="s">
        <v>76</v>
      </c>
      <c r="S409" s="76">
        <v>35.6</v>
      </c>
      <c r="T409" s="37">
        <v>1</v>
      </c>
      <c r="U409" s="83">
        <v>1</v>
      </c>
      <c r="V409" s="45" t="s">
        <v>125</v>
      </c>
    </row>
    <row r="410" spans="1:22" x14ac:dyDescent="0.2">
      <c r="A410" s="18" t="str">
        <f t="shared" si="12"/>
        <v>Catalogo principalOVS_ES ACADEMICOGPV-00001</v>
      </c>
      <c r="B410" s="18" t="str">
        <f t="shared" si="13"/>
        <v>GPV-00001OVS_ES ACADEMICO</v>
      </c>
      <c r="C410" s="18"/>
      <c r="D410" s="18" t="s">
        <v>122</v>
      </c>
      <c r="E410" s="46" t="s">
        <v>942</v>
      </c>
      <c r="F410" s="86" t="s">
        <v>124</v>
      </c>
      <c r="G410" s="18" t="s">
        <v>122</v>
      </c>
      <c r="H410" s="45" t="s">
        <v>125</v>
      </c>
      <c r="I410" s="18" t="s">
        <v>75</v>
      </c>
      <c r="J410" s="49" t="s">
        <v>943</v>
      </c>
      <c r="K410" s="48" t="s">
        <v>28</v>
      </c>
      <c r="L410" s="47" t="s">
        <v>90</v>
      </c>
      <c r="M410" s="44" t="s">
        <v>74</v>
      </c>
      <c r="N410" s="78" t="s">
        <v>75</v>
      </c>
      <c r="O410" s="78" t="s">
        <v>75</v>
      </c>
      <c r="P410" s="78" t="s">
        <v>75</v>
      </c>
      <c r="Q410" s="43" t="s">
        <v>942</v>
      </c>
      <c r="R410" s="53" t="s">
        <v>76</v>
      </c>
      <c r="S410" s="76">
        <v>66</v>
      </c>
      <c r="T410" s="37">
        <v>1</v>
      </c>
      <c r="U410" s="83">
        <v>1</v>
      </c>
      <c r="V410" s="45" t="s">
        <v>125</v>
      </c>
    </row>
    <row r="411" spans="1:22" x14ac:dyDescent="0.2">
      <c r="A411" s="18" t="str">
        <f t="shared" si="12"/>
        <v>Catalogo principalOVS_ES ACADEMICOGPV-00002</v>
      </c>
      <c r="B411" s="18" t="str">
        <f t="shared" si="13"/>
        <v>GPV-00002OVS_ES ACADEMICO</v>
      </c>
      <c r="C411" s="18"/>
      <c r="D411" s="18" t="s">
        <v>122</v>
      </c>
      <c r="E411" s="46" t="s">
        <v>944</v>
      </c>
      <c r="F411" s="86" t="s">
        <v>124</v>
      </c>
      <c r="G411" s="18" t="s">
        <v>122</v>
      </c>
      <c r="H411" s="45" t="s">
        <v>125</v>
      </c>
      <c r="I411" s="18" t="s">
        <v>75</v>
      </c>
      <c r="J411" s="49" t="s">
        <v>945</v>
      </c>
      <c r="K411" s="48" t="s">
        <v>28</v>
      </c>
      <c r="L411" s="47" t="s">
        <v>90</v>
      </c>
      <c r="M411" s="44" t="s">
        <v>74</v>
      </c>
      <c r="N411" s="78" t="s">
        <v>75</v>
      </c>
      <c r="O411" s="78" t="s">
        <v>75</v>
      </c>
      <c r="P411" s="78" t="s">
        <v>75</v>
      </c>
      <c r="Q411" s="43" t="s">
        <v>944</v>
      </c>
      <c r="R411" s="53" t="s">
        <v>76</v>
      </c>
      <c r="S411" s="76">
        <v>66</v>
      </c>
      <c r="T411" s="37">
        <v>1</v>
      </c>
      <c r="U411" s="83">
        <v>1</v>
      </c>
      <c r="V411" s="45" t="s">
        <v>125</v>
      </c>
    </row>
    <row r="412" spans="1:22" x14ac:dyDescent="0.2">
      <c r="A412" s="18" t="str">
        <f t="shared" si="12"/>
        <v>Catalogo principalOVS_ES ACADEMICOGPY-00004</v>
      </c>
      <c r="B412" s="18" t="str">
        <f t="shared" si="13"/>
        <v>GPY-00004OVS_ES ACADEMICO</v>
      </c>
      <c r="C412" s="18"/>
      <c r="D412" s="18" t="s">
        <v>122</v>
      </c>
      <c r="E412" s="46" t="s">
        <v>946</v>
      </c>
      <c r="F412" s="86" t="s">
        <v>124</v>
      </c>
      <c r="G412" s="18" t="s">
        <v>122</v>
      </c>
      <c r="H412" s="45" t="s">
        <v>125</v>
      </c>
      <c r="I412" s="18" t="s">
        <v>75</v>
      </c>
      <c r="J412" s="49" t="s">
        <v>947</v>
      </c>
      <c r="K412" s="48" t="s">
        <v>28</v>
      </c>
      <c r="L412" s="47" t="s">
        <v>90</v>
      </c>
      <c r="M412" s="44" t="s">
        <v>74</v>
      </c>
      <c r="N412" s="78" t="s">
        <v>75</v>
      </c>
      <c r="O412" s="78" t="s">
        <v>75</v>
      </c>
      <c r="P412" s="78" t="s">
        <v>75</v>
      </c>
      <c r="Q412" s="43" t="s">
        <v>946</v>
      </c>
      <c r="R412" s="53" t="s">
        <v>76</v>
      </c>
      <c r="S412" s="76">
        <v>308</v>
      </c>
      <c r="T412" s="37">
        <v>1</v>
      </c>
      <c r="U412" s="83">
        <v>1</v>
      </c>
      <c r="V412" s="45" t="s">
        <v>125</v>
      </c>
    </row>
    <row r="413" spans="1:22" x14ac:dyDescent="0.2">
      <c r="A413" s="18" t="str">
        <f t="shared" si="12"/>
        <v>Catalogo principalOVS_ES ACADEMICOGPY-00005</v>
      </c>
      <c r="B413" s="18" t="str">
        <f t="shared" si="13"/>
        <v>GPY-00005OVS_ES ACADEMICO</v>
      </c>
      <c r="C413" s="18"/>
      <c r="D413" s="18" t="s">
        <v>122</v>
      </c>
      <c r="E413" s="46" t="s">
        <v>948</v>
      </c>
      <c r="F413" s="86" t="s">
        <v>124</v>
      </c>
      <c r="G413" s="18" t="s">
        <v>122</v>
      </c>
      <c r="H413" s="45" t="s">
        <v>125</v>
      </c>
      <c r="I413" s="18" t="s">
        <v>75</v>
      </c>
      <c r="J413" s="49" t="s">
        <v>949</v>
      </c>
      <c r="K413" s="48" t="s">
        <v>28</v>
      </c>
      <c r="L413" s="47" t="s">
        <v>90</v>
      </c>
      <c r="M413" s="44" t="s">
        <v>74</v>
      </c>
      <c r="N413" s="78" t="s">
        <v>75</v>
      </c>
      <c r="O413" s="78" t="s">
        <v>75</v>
      </c>
      <c r="P413" s="78" t="s">
        <v>75</v>
      </c>
      <c r="Q413" s="43" t="s">
        <v>948</v>
      </c>
      <c r="R413" s="53" t="s">
        <v>76</v>
      </c>
      <c r="S413" s="76">
        <v>308</v>
      </c>
      <c r="T413" s="37">
        <v>1</v>
      </c>
      <c r="U413" s="83">
        <v>1</v>
      </c>
      <c r="V413" s="45" t="s">
        <v>125</v>
      </c>
    </row>
    <row r="414" spans="1:22" x14ac:dyDescent="0.2">
      <c r="A414" s="18" t="str">
        <f t="shared" si="12"/>
        <v>Catalogo principalOVS_ES ACADEMICOGPY-00006</v>
      </c>
      <c r="B414" s="18" t="str">
        <f t="shared" si="13"/>
        <v>GPY-00006OVS_ES ACADEMICO</v>
      </c>
      <c r="C414" s="18"/>
      <c r="D414" s="18" t="s">
        <v>122</v>
      </c>
      <c r="E414" s="46" t="s">
        <v>950</v>
      </c>
      <c r="F414" s="86" t="s">
        <v>124</v>
      </c>
      <c r="G414" s="18" t="s">
        <v>122</v>
      </c>
      <c r="H414" s="45" t="s">
        <v>125</v>
      </c>
      <c r="I414" s="18" t="s">
        <v>75</v>
      </c>
      <c r="J414" s="49" t="s">
        <v>951</v>
      </c>
      <c r="K414" s="48" t="s">
        <v>28</v>
      </c>
      <c r="L414" s="47" t="s">
        <v>90</v>
      </c>
      <c r="M414" s="44" t="s">
        <v>74</v>
      </c>
      <c r="N414" s="78" t="s">
        <v>75</v>
      </c>
      <c r="O414" s="78" t="s">
        <v>75</v>
      </c>
      <c r="P414" s="78" t="s">
        <v>75</v>
      </c>
      <c r="Q414" s="43" t="s">
        <v>950</v>
      </c>
      <c r="R414" s="53" t="s">
        <v>76</v>
      </c>
      <c r="S414" s="76">
        <v>44</v>
      </c>
      <c r="T414" s="37">
        <v>1</v>
      </c>
      <c r="U414" s="83">
        <v>1</v>
      </c>
      <c r="V414" s="45" t="s">
        <v>125</v>
      </c>
    </row>
    <row r="415" spans="1:22" x14ac:dyDescent="0.2">
      <c r="A415" s="18" t="str">
        <f t="shared" si="12"/>
        <v>Catalogo principalOVS_ES ACADEMICOGPY-00007</v>
      </c>
      <c r="B415" s="18" t="str">
        <f t="shared" si="13"/>
        <v>GPY-00007OVS_ES ACADEMICO</v>
      </c>
      <c r="C415" s="18"/>
      <c r="D415" s="18" t="s">
        <v>122</v>
      </c>
      <c r="E415" s="46" t="s">
        <v>952</v>
      </c>
      <c r="F415" s="86" t="s">
        <v>124</v>
      </c>
      <c r="G415" s="18" t="s">
        <v>122</v>
      </c>
      <c r="H415" s="45" t="s">
        <v>125</v>
      </c>
      <c r="I415" s="18" t="s">
        <v>75</v>
      </c>
      <c r="J415" s="49" t="s">
        <v>953</v>
      </c>
      <c r="K415" s="48" t="s">
        <v>28</v>
      </c>
      <c r="L415" s="47" t="s">
        <v>90</v>
      </c>
      <c r="M415" s="44" t="s">
        <v>74</v>
      </c>
      <c r="N415" s="78" t="s">
        <v>75</v>
      </c>
      <c r="O415" s="78" t="s">
        <v>75</v>
      </c>
      <c r="P415" s="78" t="s">
        <v>75</v>
      </c>
      <c r="Q415" s="43" t="s">
        <v>952</v>
      </c>
      <c r="R415" s="53" t="s">
        <v>76</v>
      </c>
      <c r="S415" s="76">
        <v>44</v>
      </c>
      <c r="T415" s="37">
        <v>1</v>
      </c>
      <c r="U415" s="83">
        <v>1</v>
      </c>
      <c r="V415" s="45" t="s">
        <v>125</v>
      </c>
    </row>
    <row r="416" spans="1:22" x14ac:dyDescent="0.2">
      <c r="A416" s="18" t="str">
        <f t="shared" si="12"/>
        <v>Catalogo principalOVS_ES ACADEMICOGPY-00008</v>
      </c>
      <c r="B416" s="18" t="str">
        <f t="shared" si="13"/>
        <v>GPY-00008OVS_ES ACADEMICO</v>
      </c>
      <c r="C416" s="18"/>
      <c r="D416" s="18" t="s">
        <v>122</v>
      </c>
      <c r="E416" s="46" t="s">
        <v>954</v>
      </c>
      <c r="F416" s="86" t="s">
        <v>124</v>
      </c>
      <c r="G416" s="18" t="s">
        <v>122</v>
      </c>
      <c r="H416" s="45" t="s">
        <v>125</v>
      </c>
      <c r="I416" s="18" t="s">
        <v>75</v>
      </c>
      <c r="J416" s="49" t="s">
        <v>955</v>
      </c>
      <c r="K416" s="48" t="s">
        <v>28</v>
      </c>
      <c r="L416" s="47" t="s">
        <v>90</v>
      </c>
      <c r="M416" s="44" t="s">
        <v>74</v>
      </c>
      <c r="N416" s="78" t="s">
        <v>75</v>
      </c>
      <c r="O416" s="78" t="s">
        <v>75</v>
      </c>
      <c r="P416" s="78" t="s">
        <v>75</v>
      </c>
      <c r="Q416" s="43" t="s">
        <v>954</v>
      </c>
      <c r="R416" s="53" t="s">
        <v>76</v>
      </c>
      <c r="S416" s="76">
        <v>1760</v>
      </c>
      <c r="T416" s="37">
        <v>1</v>
      </c>
      <c r="U416" s="83">
        <v>1</v>
      </c>
      <c r="V416" s="45" t="s">
        <v>125</v>
      </c>
    </row>
    <row r="417" spans="1:22" x14ac:dyDescent="0.2">
      <c r="A417" s="18" t="str">
        <f t="shared" si="12"/>
        <v>Catalogo principalOVS_ES ACADEMICOGPY-00009</v>
      </c>
      <c r="B417" s="18" t="str">
        <f t="shared" si="13"/>
        <v>GPY-00009OVS_ES ACADEMICO</v>
      </c>
      <c r="C417" s="18"/>
      <c r="D417" s="18" t="s">
        <v>122</v>
      </c>
      <c r="E417" s="46" t="s">
        <v>956</v>
      </c>
      <c r="F417" s="86" t="s">
        <v>124</v>
      </c>
      <c r="G417" s="18" t="s">
        <v>122</v>
      </c>
      <c r="H417" s="45" t="s">
        <v>125</v>
      </c>
      <c r="I417" s="18" t="s">
        <v>75</v>
      </c>
      <c r="J417" s="49" t="s">
        <v>957</v>
      </c>
      <c r="K417" s="48" t="s">
        <v>28</v>
      </c>
      <c r="L417" s="47" t="s">
        <v>90</v>
      </c>
      <c r="M417" s="44" t="s">
        <v>74</v>
      </c>
      <c r="N417" s="78" t="s">
        <v>75</v>
      </c>
      <c r="O417" s="78" t="s">
        <v>75</v>
      </c>
      <c r="P417" s="78" t="s">
        <v>75</v>
      </c>
      <c r="Q417" s="43" t="s">
        <v>956</v>
      </c>
      <c r="R417" s="53" t="s">
        <v>76</v>
      </c>
      <c r="S417" s="76">
        <v>1760</v>
      </c>
      <c r="T417" s="37">
        <v>1</v>
      </c>
      <c r="U417" s="83">
        <v>1</v>
      </c>
      <c r="V417" s="45" t="s">
        <v>125</v>
      </c>
    </row>
    <row r="418" spans="1:22" x14ac:dyDescent="0.2">
      <c r="A418" s="18" t="str">
        <f t="shared" si="12"/>
        <v>Catalogo principalOVS_ES ACADEMICOGQR-00001</v>
      </c>
      <c r="B418" s="18" t="str">
        <f t="shared" si="13"/>
        <v>GQR-00001OVS_ES ACADEMICO</v>
      </c>
      <c r="C418" s="18"/>
      <c r="D418" s="18" t="s">
        <v>122</v>
      </c>
      <c r="E418" s="46" t="s">
        <v>958</v>
      </c>
      <c r="F418" s="86" t="s">
        <v>124</v>
      </c>
      <c r="G418" s="18" t="s">
        <v>122</v>
      </c>
      <c r="H418" s="45" t="s">
        <v>125</v>
      </c>
      <c r="I418" s="18" t="s">
        <v>75</v>
      </c>
      <c r="J418" s="49" t="s">
        <v>959</v>
      </c>
      <c r="K418" s="48" t="s">
        <v>28</v>
      </c>
      <c r="L418" s="47" t="s">
        <v>90</v>
      </c>
      <c r="M418" s="44" t="s">
        <v>74</v>
      </c>
      <c r="N418" s="78" t="s">
        <v>75</v>
      </c>
      <c r="O418" s="78" t="s">
        <v>75</v>
      </c>
      <c r="P418" s="78" t="s">
        <v>75</v>
      </c>
      <c r="Q418" s="43" t="s">
        <v>958</v>
      </c>
      <c r="R418" s="53" t="s">
        <v>76</v>
      </c>
      <c r="S418" s="76">
        <v>242</v>
      </c>
      <c r="T418" s="37">
        <v>1</v>
      </c>
      <c r="U418" s="83">
        <v>1</v>
      </c>
      <c r="V418" s="45" t="s">
        <v>125</v>
      </c>
    </row>
    <row r="419" spans="1:22" x14ac:dyDescent="0.2">
      <c r="A419" s="18" t="str">
        <f t="shared" si="12"/>
        <v>Catalogo principalOVS_ES ACADEMICOGQR-00002</v>
      </c>
      <c r="B419" s="18" t="str">
        <f t="shared" si="13"/>
        <v>GQR-00002OVS_ES ACADEMICO</v>
      </c>
      <c r="C419" s="18"/>
      <c r="D419" s="18" t="s">
        <v>122</v>
      </c>
      <c r="E419" s="46" t="s">
        <v>960</v>
      </c>
      <c r="F419" s="86" t="s">
        <v>124</v>
      </c>
      <c r="G419" s="18" t="s">
        <v>122</v>
      </c>
      <c r="H419" s="45" t="s">
        <v>125</v>
      </c>
      <c r="I419" s="18" t="s">
        <v>75</v>
      </c>
      <c r="J419" s="49" t="s">
        <v>961</v>
      </c>
      <c r="K419" s="48" t="s">
        <v>28</v>
      </c>
      <c r="L419" s="47" t="s">
        <v>90</v>
      </c>
      <c r="M419" s="44" t="s">
        <v>74</v>
      </c>
      <c r="N419" s="78" t="s">
        <v>75</v>
      </c>
      <c r="O419" s="78" t="s">
        <v>75</v>
      </c>
      <c r="P419" s="78" t="s">
        <v>75</v>
      </c>
      <c r="Q419" s="43" t="s">
        <v>960</v>
      </c>
      <c r="R419" s="53" t="s">
        <v>76</v>
      </c>
      <c r="S419" s="76">
        <v>242</v>
      </c>
      <c r="T419" s="37">
        <v>1</v>
      </c>
      <c r="U419" s="83">
        <v>1</v>
      </c>
      <c r="V419" s="45" t="s">
        <v>125</v>
      </c>
    </row>
    <row r="420" spans="1:22" x14ac:dyDescent="0.2">
      <c r="A420" s="18" t="str">
        <f t="shared" si="12"/>
        <v>Catalogo principalOVS_ES ACADEMICOGR6-00001</v>
      </c>
      <c r="B420" s="18" t="str">
        <f t="shared" si="13"/>
        <v>GR6-00001OVS_ES ACADEMICO</v>
      </c>
      <c r="C420" s="18"/>
      <c r="D420" s="18" t="s">
        <v>122</v>
      </c>
      <c r="E420" s="46" t="s">
        <v>962</v>
      </c>
      <c r="F420" s="86" t="s">
        <v>124</v>
      </c>
      <c r="G420" s="18" t="s">
        <v>122</v>
      </c>
      <c r="H420" s="45" t="s">
        <v>125</v>
      </c>
      <c r="I420" s="18" t="s">
        <v>75</v>
      </c>
      <c r="J420" s="49" t="s">
        <v>963</v>
      </c>
      <c r="K420" s="48" t="s">
        <v>28</v>
      </c>
      <c r="L420" s="47" t="s">
        <v>90</v>
      </c>
      <c r="M420" s="44" t="s">
        <v>74</v>
      </c>
      <c r="N420" s="78" t="s">
        <v>75</v>
      </c>
      <c r="O420" s="78" t="s">
        <v>75</v>
      </c>
      <c r="P420" s="78" t="s">
        <v>75</v>
      </c>
      <c r="Q420" s="43" t="s">
        <v>962</v>
      </c>
      <c r="R420" s="53" t="s">
        <v>76</v>
      </c>
      <c r="S420" s="76">
        <v>1</v>
      </c>
      <c r="T420" s="37">
        <v>1</v>
      </c>
      <c r="U420" s="83">
        <v>1</v>
      </c>
      <c r="V420" s="45" t="s">
        <v>125</v>
      </c>
    </row>
    <row r="421" spans="1:22" x14ac:dyDescent="0.2">
      <c r="A421" s="18" t="str">
        <f t="shared" si="12"/>
        <v>Catalogo principalOVS_ES ACADEMICOGR6-00002</v>
      </c>
      <c r="B421" s="18" t="str">
        <f t="shared" si="13"/>
        <v>GR6-00002OVS_ES ACADEMICO</v>
      </c>
      <c r="C421" s="18"/>
      <c r="D421" s="18" t="s">
        <v>122</v>
      </c>
      <c r="E421" s="46" t="s">
        <v>964</v>
      </c>
      <c r="F421" s="86" t="s">
        <v>124</v>
      </c>
      <c r="G421" s="18" t="s">
        <v>122</v>
      </c>
      <c r="H421" s="45" t="s">
        <v>125</v>
      </c>
      <c r="I421" s="18" t="s">
        <v>75</v>
      </c>
      <c r="J421" s="49" t="s">
        <v>965</v>
      </c>
      <c r="K421" s="48" t="s">
        <v>28</v>
      </c>
      <c r="L421" s="47" t="s">
        <v>90</v>
      </c>
      <c r="M421" s="44" t="s">
        <v>74</v>
      </c>
      <c r="N421" s="78" t="s">
        <v>75</v>
      </c>
      <c r="O421" s="78" t="s">
        <v>75</v>
      </c>
      <c r="P421" s="78" t="s">
        <v>75</v>
      </c>
      <c r="Q421" s="43" t="s">
        <v>964</v>
      </c>
      <c r="R421" s="53" t="s">
        <v>76</v>
      </c>
      <c r="S421" s="76">
        <v>1</v>
      </c>
      <c r="T421" s="37">
        <v>1</v>
      </c>
      <c r="U421" s="83">
        <v>1</v>
      </c>
      <c r="V421" s="45" t="s">
        <v>125</v>
      </c>
    </row>
    <row r="422" spans="1:22" x14ac:dyDescent="0.2">
      <c r="A422" s="18" t="str">
        <f t="shared" si="12"/>
        <v>Catalogo principalOVS_ES ACADEMICOGR9-00001</v>
      </c>
      <c r="B422" s="18" t="str">
        <f t="shared" si="13"/>
        <v>GR9-00001OVS_ES ACADEMICO</v>
      </c>
      <c r="C422" s="18"/>
      <c r="D422" s="18" t="s">
        <v>122</v>
      </c>
      <c r="E422" s="46" t="s">
        <v>966</v>
      </c>
      <c r="F422" s="86" t="s">
        <v>124</v>
      </c>
      <c r="G422" s="18" t="s">
        <v>122</v>
      </c>
      <c r="H422" s="45" t="s">
        <v>125</v>
      </c>
      <c r="I422" s="18" t="s">
        <v>75</v>
      </c>
      <c r="J422" s="49" t="s">
        <v>967</v>
      </c>
      <c r="K422" s="48" t="s">
        <v>28</v>
      </c>
      <c r="L422" s="47" t="s">
        <v>90</v>
      </c>
      <c r="M422" s="44" t="s">
        <v>74</v>
      </c>
      <c r="N422" s="78" t="s">
        <v>75</v>
      </c>
      <c r="O422" s="78" t="s">
        <v>75</v>
      </c>
      <c r="P422" s="78" t="s">
        <v>75</v>
      </c>
      <c r="Q422" s="43" t="s">
        <v>966</v>
      </c>
      <c r="R422" s="53" t="s">
        <v>76</v>
      </c>
      <c r="S422" s="76">
        <v>1</v>
      </c>
      <c r="T422" s="37">
        <v>1</v>
      </c>
      <c r="U422" s="83">
        <v>1</v>
      </c>
      <c r="V422" s="45" t="s">
        <v>125</v>
      </c>
    </row>
    <row r="423" spans="1:22" x14ac:dyDescent="0.2">
      <c r="A423" s="18" t="str">
        <f t="shared" si="12"/>
        <v>Catalogo principalOVS_ES ACADEMICOGS7-00008</v>
      </c>
      <c r="B423" s="18" t="str">
        <f t="shared" si="13"/>
        <v>GS7-00008OVS_ES ACADEMICO</v>
      </c>
      <c r="C423" s="18"/>
      <c r="D423" s="18" t="s">
        <v>122</v>
      </c>
      <c r="E423" s="46" t="s">
        <v>968</v>
      </c>
      <c r="F423" s="86" t="s">
        <v>124</v>
      </c>
      <c r="G423" s="18" t="s">
        <v>122</v>
      </c>
      <c r="H423" s="45" t="s">
        <v>125</v>
      </c>
      <c r="I423" s="18" t="s">
        <v>75</v>
      </c>
      <c r="J423" s="49" t="s">
        <v>969</v>
      </c>
      <c r="K423" s="48" t="s">
        <v>28</v>
      </c>
      <c r="L423" s="47" t="s">
        <v>90</v>
      </c>
      <c r="M423" s="44" t="s">
        <v>74</v>
      </c>
      <c r="N423" s="78" t="s">
        <v>75</v>
      </c>
      <c r="O423" s="78" t="s">
        <v>75</v>
      </c>
      <c r="P423" s="78" t="s">
        <v>75</v>
      </c>
      <c r="Q423" s="43" t="s">
        <v>968</v>
      </c>
      <c r="R423" s="53" t="s">
        <v>76</v>
      </c>
      <c r="S423" s="76">
        <v>1.82</v>
      </c>
      <c r="T423" s="37">
        <v>1</v>
      </c>
      <c r="U423" s="83">
        <v>1</v>
      </c>
      <c r="V423" s="45" t="s">
        <v>125</v>
      </c>
    </row>
    <row r="424" spans="1:22" x14ac:dyDescent="0.2">
      <c r="A424" s="18" t="str">
        <f t="shared" si="12"/>
        <v>Catalogo principalOVS_ES ACADEMICOGS7-00009</v>
      </c>
      <c r="B424" s="18" t="str">
        <f t="shared" si="13"/>
        <v>GS7-00009OVS_ES ACADEMICO</v>
      </c>
      <c r="C424" s="18"/>
      <c r="D424" s="18" t="s">
        <v>122</v>
      </c>
      <c r="E424" s="46" t="s">
        <v>970</v>
      </c>
      <c r="F424" s="86" t="s">
        <v>124</v>
      </c>
      <c r="G424" s="18" t="s">
        <v>122</v>
      </c>
      <c r="H424" s="45" t="s">
        <v>125</v>
      </c>
      <c r="I424" s="18" t="s">
        <v>75</v>
      </c>
      <c r="J424" s="49" t="s">
        <v>971</v>
      </c>
      <c r="K424" s="48" t="s">
        <v>28</v>
      </c>
      <c r="L424" s="47" t="s">
        <v>90</v>
      </c>
      <c r="M424" s="44" t="s">
        <v>74</v>
      </c>
      <c r="N424" s="78" t="s">
        <v>75</v>
      </c>
      <c r="O424" s="78" t="s">
        <v>75</v>
      </c>
      <c r="P424" s="78" t="s">
        <v>75</v>
      </c>
      <c r="Q424" s="43" t="s">
        <v>970</v>
      </c>
      <c r="R424" s="53" t="s">
        <v>76</v>
      </c>
      <c r="S424" s="76">
        <v>1.82</v>
      </c>
      <c r="T424" s="37">
        <v>1</v>
      </c>
      <c r="U424" s="83">
        <v>1</v>
      </c>
      <c r="V424" s="45" t="s">
        <v>125</v>
      </c>
    </row>
    <row r="425" spans="1:22" x14ac:dyDescent="0.2">
      <c r="A425" s="18" t="str">
        <f t="shared" si="12"/>
        <v>Catalogo principalOVS_ES ACADEMICOGS7-00010</v>
      </c>
      <c r="B425" s="18" t="str">
        <f t="shared" si="13"/>
        <v>GS7-00010OVS_ES ACADEMICO</v>
      </c>
      <c r="C425" s="18"/>
      <c r="D425" s="18" t="s">
        <v>122</v>
      </c>
      <c r="E425" s="46" t="s">
        <v>972</v>
      </c>
      <c r="F425" s="86" t="s">
        <v>124</v>
      </c>
      <c r="G425" s="18" t="s">
        <v>122</v>
      </c>
      <c r="H425" s="45" t="s">
        <v>125</v>
      </c>
      <c r="I425" s="18" t="s">
        <v>75</v>
      </c>
      <c r="J425" s="49" t="s">
        <v>973</v>
      </c>
      <c r="K425" s="48" t="s">
        <v>28</v>
      </c>
      <c r="L425" s="47" t="s">
        <v>90</v>
      </c>
      <c r="M425" s="44" t="s">
        <v>74</v>
      </c>
      <c r="N425" s="78" t="s">
        <v>75</v>
      </c>
      <c r="O425" s="78" t="s">
        <v>75</v>
      </c>
      <c r="P425" s="78" t="s">
        <v>75</v>
      </c>
      <c r="Q425" s="43" t="s">
        <v>972</v>
      </c>
      <c r="R425" s="53" t="s">
        <v>76</v>
      </c>
      <c r="S425" s="76">
        <v>1.82</v>
      </c>
      <c r="T425" s="37">
        <v>1</v>
      </c>
      <c r="U425" s="83">
        <v>1</v>
      </c>
      <c r="V425" s="45" t="s">
        <v>125</v>
      </c>
    </row>
    <row r="426" spans="1:22" x14ac:dyDescent="0.2">
      <c r="A426" s="18" t="str">
        <f t="shared" si="12"/>
        <v>Catalogo principalOVS_ES ACADEMICOGU3-00001</v>
      </c>
      <c r="B426" s="18" t="str">
        <f t="shared" si="13"/>
        <v>GU3-00001OVS_ES ACADEMICO</v>
      </c>
      <c r="C426" s="18"/>
      <c r="D426" s="18" t="s">
        <v>122</v>
      </c>
      <c r="E426" s="46" t="s">
        <v>974</v>
      </c>
      <c r="F426" s="86" t="s">
        <v>124</v>
      </c>
      <c r="G426" s="18" t="s">
        <v>122</v>
      </c>
      <c r="H426" s="45" t="s">
        <v>125</v>
      </c>
      <c r="I426" s="18" t="s">
        <v>75</v>
      </c>
      <c r="J426" s="49" t="s">
        <v>975</v>
      </c>
      <c r="K426" s="48" t="s">
        <v>28</v>
      </c>
      <c r="L426" s="47" t="s">
        <v>90</v>
      </c>
      <c r="M426" s="44" t="s">
        <v>74</v>
      </c>
      <c r="N426" s="78" t="s">
        <v>75</v>
      </c>
      <c r="O426" s="78" t="s">
        <v>75</v>
      </c>
      <c r="P426" s="78" t="s">
        <v>75</v>
      </c>
      <c r="Q426" s="43" t="s">
        <v>974</v>
      </c>
      <c r="R426" s="53" t="s">
        <v>76</v>
      </c>
      <c r="S426" s="76">
        <v>0</v>
      </c>
      <c r="T426" s="37">
        <v>1</v>
      </c>
      <c r="U426" s="83">
        <v>1</v>
      </c>
      <c r="V426" s="45" t="s">
        <v>125</v>
      </c>
    </row>
    <row r="427" spans="1:22" x14ac:dyDescent="0.2">
      <c r="A427" s="18" t="str">
        <f t="shared" si="12"/>
        <v>Catalogo principalOVS_ES ACADEMICOGU4-00001</v>
      </c>
      <c r="B427" s="18" t="str">
        <f t="shared" si="13"/>
        <v>GU4-00001OVS_ES ACADEMICO</v>
      </c>
      <c r="C427" s="18"/>
      <c r="D427" s="18" t="s">
        <v>122</v>
      </c>
      <c r="E427" s="46" t="s">
        <v>976</v>
      </c>
      <c r="F427" s="86" t="s">
        <v>124</v>
      </c>
      <c r="G427" s="18" t="s">
        <v>122</v>
      </c>
      <c r="H427" s="45" t="s">
        <v>125</v>
      </c>
      <c r="I427" s="18" t="s">
        <v>75</v>
      </c>
      <c r="J427" s="49" t="s">
        <v>977</v>
      </c>
      <c r="K427" s="48" t="s">
        <v>28</v>
      </c>
      <c r="L427" s="47" t="s">
        <v>90</v>
      </c>
      <c r="M427" s="44" t="s">
        <v>74</v>
      </c>
      <c r="N427" s="78" t="s">
        <v>75</v>
      </c>
      <c r="O427" s="78" t="s">
        <v>75</v>
      </c>
      <c r="P427" s="78" t="s">
        <v>75</v>
      </c>
      <c r="Q427" s="43" t="s">
        <v>976</v>
      </c>
      <c r="R427" s="53" t="s">
        <v>76</v>
      </c>
      <c r="S427" s="76">
        <v>0</v>
      </c>
      <c r="T427" s="37">
        <v>1</v>
      </c>
      <c r="U427" s="83">
        <v>1</v>
      </c>
      <c r="V427" s="45" t="s">
        <v>125</v>
      </c>
    </row>
    <row r="428" spans="1:22" x14ac:dyDescent="0.2">
      <c r="A428" s="18" t="str">
        <f t="shared" si="12"/>
        <v>Catalogo principalOVS_ES ACADEMICOGU4-00002</v>
      </c>
      <c r="B428" s="18" t="str">
        <f t="shared" si="13"/>
        <v>GU4-00002OVS_ES ACADEMICO</v>
      </c>
      <c r="C428" s="18"/>
      <c r="D428" s="18" t="s">
        <v>122</v>
      </c>
      <c r="E428" s="46" t="s">
        <v>978</v>
      </c>
      <c r="F428" s="86" t="s">
        <v>124</v>
      </c>
      <c r="G428" s="18" t="s">
        <v>122</v>
      </c>
      <c r="H428" s="45" t="s">
        <v>125</v>
      </c>
      <c r="I428" s="18" t="s">
        <v>75</v>
      </c>
      <c r="J428" s="49" t="s">
        <v>979</v>
      </c>
      <c r="K428" s="48" t="s">
        <v>28</v>
      </c>
      <c r="L428" s="47" t="s">
        <v>90</v>
      </c>
      <c r="M428" s="44" t="s">
        <v>74</v>
      </c>
      <c r="N428" s="78" t="s">
        <v>75</v>
      </c>
      <c r="O428" s="78" t="s">
        <v>75</v>
      </c>
      <c r="P428" s="78" t="s">
        <v>75</v>
      </c>
      <c r="Q428" s="43" t="s">
        <v>978</v>
      </c>
      <c r="R428" s="53" t="s">
        <v>76</v>
      </c>
      <c r="S428" s="76">
        <v>0</v>
      </c>
      <c r="T428" s="37">
        <v>1</v>
      </c>
      <c r="U428" s="83">
        <v>1</v>
      </c>
      <c r="V428" s="45" t="s">
        <v>125</v>
      </c>
    </row>
    <row r="429" spans="1:22" x14ac:dyDescent="0.2">
      <c r="A429" s="18" t="str">
        <f t="shared" si="12"/>
        <v>Catalogo principalOVS_ES ACADEMICOH21-03098</v>
      </c>
      <c r="B429" s="18" t="str">
        <f t="shared" si="13"/>
        <v>H21-03098OVS_ES ACADEMICO</v>
      </c>
      <c r="C429" s="18"/>
      <c r="D429" s="18" t="s">
        <v>122</v>
      </c>
      <c r="E429" s="46" t="s">
        <v>980</v>
      </c>
      <c r="F429" s="86" t="s">
        <v>124</v>
      </c>
      <c r="G429" s="18" t="s">
        <v>122</v>
      </c>
      <c r="H429" s="45" t="s">
        <v>125</v>
      </c>
      <c r="I429" s="18" t="s">
        <v>75</v>
      </c>
      <c r="J429" s="49" t="s">
        <v>981</v>
      </c>
      <c r="K429" s="48" t="s">
        <v>28</v>
      </c>
      <c r="L429" s="47" t="s">
        <v>90</v>
      </c>
      <c r="M429" s="44" t="s">
        <v>74</v>
      </c>
      <c r="N429" s="78" t="s">
        <v>75</v>
      </c>
      <c r="O429" s="78" t="s">
        <v>75</v>
      </c>
      <c r="P429" s="78" t="s">
        <v>75</v>
      </c>
      <c r="Q429" s="43" t="s">
        <v>980</v>
      </c>
      <c r="R429" s="53" t="s">
        <v>127</v>
      </c>
      <c r="S429" s="76">
        <v>20</v>
      </c>
      <c r="T429" s="37">
        <v>1</v>
      </c>
      <c r="U429" s="83">
        <v>1</v>
      </c>
      <c r="V429" s="45" t="s">
        <v>125</v>
      </c>
    </row>
    <row r="430" spans="1:22" x14ac:dyDescent="0.2">
      <c r="A430" s="18" t="str">
        <f t="shared" si="12"/>
        <v>Catalogo principalOVS_ES ACADEMICOH21-03099</v>
      </c>
      <c r="B430" s="18" t="str">
        <f t="shared" si="13"/>
        <v>H21-03099OVS_ES ACADEMICO</v>
      </c>
      <c r="C430" s="18"/>
      <c r="D430" s="18" t="s">
        <v>122</v>
      </c>
      <c r="E430" s="46" t="s">
        <v>982</v>
      </c>
      <c r="F430" s="86" t="s">
        <v>124</v>
      </c>
      <c r="G430" s="18" t="s">
        <v>122</v>
      </c>
      <c r="H430" s="45" t="s">
        <v>125</v>
      </c>
      <c r="I430" s="18" t="s">
        <v>75</v>
      </c>
      <c r="J430" s="49" t="s">
        <v>983</v>
      </c>
      <c r="K430" s="48" t="s">
        <v>28</v>
      </c>
      <c r="L430" s="47" t="s">
        <v>90</v>
      </c>
      <c r="M430" s="44" t="s">
        <v>74</v>
      </c>
      <c r="N430" s="78" t="s">
        <v>75</v>
      </c>
      <c r="O430" s="78" t="s">
        <v>75</v>
      </c>
      <c r="P430" s="78" t="s">
        <v>75</v>
      </c>
      <c r="Q430" s="43" t="s">
        <v>982</v>
      </c>
      <c r="R430" s="53" t="s">
        <v>127</v>
      </c>
      <c r="S430" s="76">
        <v>20</v>
      </c>
      <c r="T430" s="37">
        <v>1</v>
      </c>
      <c r="U430" s="83">
        <v>1</v>
      </c>
      <c r="V430" s="45" t="s">
        <v>125</v>
      </c>
    </row>
    <row r="431" spans="1:22" x14ac:dyDescent="0.2">
      <c r="A431" s="18" t="str">
        <f t="shared" si="12"/>
        <v>Catalogo principalOVS_ES ACADEMICOH21-03100</v>
      </c>
      <c r="B431" s="18" t="str">
        <f t="shared" si="13"/>
        <v>H21-03100OVS_ES ACADEMICO</v>
      </c>
      <c r="C431" s="18"/>
      <c r="D431" s="18" t="s">
        <v>122</v>
      </c>
      <c r="E431" s="46" t="s">
        <v>984</v>
      </c>
      <c r="F431" s="86" t="s">
        <v>124</v>
      </c>
      <c r="G431" s="18" t="s">
        <v>122</v>
      </c>
      <c r="H431" s="45" t="s">
        <v>125</v>
      </c>
      <c r="I431" s="18" t="s">
        <v>75</v>
      </c>
      <c r="J431" s="49" t="s">
        <v>985</v>
      </c>
      <c r="K431" s="48" t="s">
        <v>28</v>
      </c>
      <c r="L431" s="47" t="s">
        <v>90</v>
      </c>
      <c r="M431" s="44" t="s">
        <v>74</v>
      </c>
      <c r="N431" s="78" t="s">
        <v>75</v>
      </c>
      <c r="O431" s="78" t="s">
        <v>75</v>
      </c>
      <c r="P431" s="78" t="s">
        <v>75</v>
      </c>
      <c r="Q431" s="43" t="s">
        <v>984</v>
      </c>
      <c r="R431" s="53" t="s">
        <v>127</v>
      </c>
      <c r="S431" s="76">
        <v>20</v>
      </c>
      <c r="T431" s="37">
        <v>1</v>
      </c>
      <c r="U431" s="83">
        <v>1</v>
      </c>
      <c r="V431" s="45" t="s">
        <v>125</v>
      </c>
    </row>
    <row r="432" spans="1:22" x14ac:dyDescent="0.2">
      <c r="A432" s="18" t="str">
        <f t="shared" si="12"/>
        <v>Catalogo principalOVS_ES ACADEMICOH21-03101</v>
      </c>
      <c r="B432" s="18" t="str">
        <f t="shared" si="13"/>
        <v>H21-03101OVS_ES ACADEMICO</v>
      </c>
      <c r="C432" s="18"/>
      <c r="D432" s="18" t="s">
        <v>122</v>
      </c>
      <c r="E432" s="46" t="s">
        <v>986</v>
      </c>
      <c r="F432" s="86" t="s">
        <v>124</v>
      </c>
      <c r="G432" s="18" t="s">
        <v>122</v>
      </c>
      <c r="H432" s="45" t="s">
        <v>125</v>
      </c>
      <c r="I432" s="18" t="s">
        <v>75</v>
      </c>
      <c r="J432" s="49" t="s">
        <v>987</v>
      </c>
      <c r="K432" s="48" t="s">
        <v>28</v>
      </c>
      <c r="L432" s="47" t="s">
        <v>90</v>
      </c>
      <c r="M432" s="44" t="s">
        <v>74</v>
      </c>
      <c r="N432" s="78" t="s">
        <v>75</v>
      </c>
      <c r="O432" s="78" t="s">
        <v>75</v>
      </c>
      <c r="P432" s="78" t="s">
        <v>75</v>
      </c>
      <c r="Q432" s="43" t="s">
        <v>986</v>
      </c>
      <c r="R432" s="53" t="s">
        <v>127</v>
      </c>
      <c r="S432" s="76">
        <v>20</v>
      </c>
      <c r="T432" s="37">
        <v>1</v>
      </c>
      <c r="U432" s="83">
        <v>1</v>
      </c>
      <c r="V432" s="45" t="s">
        <v>125</v>
      </c>
    </row>
    <row r="433" spans="1:22" x14ac:dyDescent="0.2">
      <c r="A433" s="18" t="str">
        <f t="shared" si="12"/>
        <v>Catalogo principalOVS_ES ACADEMICOH22-02365</v>
      </c>
      <c r="B433" s="18" t="str">
        <f t="shared" si="13"/>
        <v>H22-02365OVS_ES ACADEMICO</v>
      </c>
      <c r="C433" s="18"/>
      <c r="D433" s="18" t="s">
        <v>122</v>
      </c>
      <c r="E433" s="46" t="s">
        <v>988</v>
      </c>
      <c r="F433" s="86" t="s">
        <v>124</v>
      </c>
      <c r="G433" s="18" t="s">
        <v>122</v>
      </c>
      <c r="H433" s="45" t="s">
        <v>125</v>
      </c>
      <c r="I433" s="18" t="s">
        <v>75</v>
      </c>
      <c r="J433" s="49" t="s">
        <v>989</v>
      </c>
      <c r="K433" s="48" t="s">
        <v>28</v>
      </c>
      <c r="L433" s="47" t="s">
        <v>90</v>
      </c>
      <c r="M433" s="44" t="s">
        <v>74</v>
      </c>
      <c r="N433" s="78" t="s">
        <v>75</v>
      </c>
      <c r="O433" s="78" t="s">
        <v>75</v>
      </c>
      <c r="P433" s="78" t="s">
        <v>75</v>
      </c>
      <c r="Q433" s="43" t="s">
        <v>988</v>
      </c>
      <c r="R433" s="53" t="s">
        <v>127</v>
      </c>
      <c r="S433" s="76">
        <v>54</v>
      </c>
      <c r="T433" s="37">
        <v>1</v>
      </c>
      <c r="U433" s="83">
        <v>1</v>
      </c>
      <c r="V433" s="45" t="s">
        <v>125</v>
      </c>
    </row>
    <row r="434" spans="1:22" x14ac:dyDescent="0.2">
      <c r="A434" s="18" t="str">
        <f t="shared" si="12"/>
        <v>Catalogo principalOVS_ES ACADEMICOH22-02366</v>
      </c>
      <c r="B434" s="18" t="str">
        <f t="shared" si="13"/>
        <v>H22-02366OVS_ES ACADEMICO</v>
      </c>
      <c r="C434" s="18"/>
      <c r="D434" s="18" t="s">
        <v>122</v>
      </c>
      <c r="E434" s="46" t="s">
        <v>990</v>
      </c>
      <c r="F434" s="86" t="s">
        <v>124</v>
      </c>
      <c r="G434" s="18" t="s">
        <v>122</v>
      </c>
      <c r="H434" s="45" t="s">
        <v>125</v>
      </c>
      <c r="I434" s="18" t="s">
        <v>75</v>
      </c>
      <c r="J434" s="49" t="s">
        <v>991</v>
      </c>
      <c r="K434" s="48" t="s">
        <v>28</v>
      </c>
      <c r="L434" s="47" t="s">
        <v>90</v>
      </c>
      <c r="M434" s="44" t="s">
        <v>74</v>
      </c>
      <c r="N434" s="78" t="s">
        <v>75</v>
      </c>
      <c r="O434" s="78" t="s">
        <v>75</v>
      </c>
      <c r="P434" s="78" t="s">
        <v>75</v>
      </c>
      <c r="Q434" s="43" t="s">
        <v>990</v>
      </c>
      <c r="R434" s="53" t="s">
        <v>127</v>
      </c>
      <c r="S434" s="76">
        <v>54</v>
      </c>
      <c r="T434" s="37">
        <v>1</v>
      </c>
      <c r="U434" s="83">
        <v>1</v>
      </c>
      <c r="V434" s="45" t="s">
        <v>125</v>
      </c>
    </row>
    <row r="435" spans="1:22" x14ac:dyDescent="0.2">
      <c r="A435" s="18" t="str">
        <f t="shared" si="12"/>
        <v>Catalogo principalOVS_ES ACADEMICOH30-03427</v>
      </c>
      <c r="B435" s="18" t="str">
        <f t="shared" si="13"/>
        <v>H30-03427OVS_ES ACADEMICO</v>
      </c>
      <c r="C435" s="18"/>
      <c r="D435" s="18" t="s">
        <v>122</v>
      </c>
      <c r="E435" s="46" t="s">
        <v>992</v>
      </c>
      <c r="F435" s="86" t="s">
        <v>124</v>
      </c>
      <c r="G435" s="18" t="s">
        <v>122</v>
      </c>
      <c r="H435" s="45" t="s">
        <v>125</v>
      </c>
      <c r="I435" s="18" t="s">
        <v>75</v>
      </c>
      <c r="J435" s="49" t="s">
        <v>993</v>
      </c>
      <c r="K435" s="48" t="s">
        <v>28</v>
      </c>
      <c r="L435" s="47" t="s">
        <v>90</v>
      </c>
      <c r="M435" s="44" t="s">
        <v>74</v>
      </c>
      <c r="N435" s="78" t="s">
        <v>75</v>
      </c>
      <c r="O435" s="78" t="s">
        <v>75</v>
      </c>
      <c r="P435" s="78" t="s">
        <v>75</v>
      </c>
      <c r="Q435" s="43" t="s">
        <v>992</v>
      </c>
      <c r="R435" s="53" t="s">
        <v>127</v>
      </c>
      <c r="S435" s="76">
        <v>83</v>
      </c>
      <c r="T435" s="37">
        <v>1</v>
      </c>
      <c r="U435" s="83">
        <v>1</v>
      </c>
      <c r="V435" s="45" t="s">
        <v>125</v>
      </c>
    </row>
    <row r="436" spans="1:22" x14ac:dyDescent="0.2">
      <c r="A436" s="18" t="str">
        <f t="shared" si="12"/>
        <v>Catalogo principalOVS_ES ACADEMICOH30-03428</v>
      </c>
      <c r="B436" s="18" t="str">
        <f t="shared" si="13"/>
        <v>H30-03428OVS_ES ACADEMICO</v>
      </c>
      <c r="C436" s="18"/>
      <c r="D436" s="18" t="s">
        <v>122</v>
      </c>
      <c r="E436" s="46" t="s">
        <v>994</v>
      </c>
      <c r="F436" s="86" t="s">
        <v>124</v>
      </c>
      <c r="G436" s="18" t="s">
        <v>122</v>
      </c>
      <c r="H436" s="45" t="s">
        <v>125</v>
      </c>
      <c r="I436" s="18" t="s">
        <v>75</v>
      </c>
      <c r="J436" s="49" t="s">
        <v>995</v>
      </c>
      <c r="K436" s="48" t="s">
        <v>28</v>
      </c>
      <c r="L436" s="47" t="s">
        <v>90</v>
      </c>
      <c r="M436" s="44" t="s">
        <v>74</v>
      </c>
      <c r="N436" s="78" t="s">
        <v>75</v>
      </c>
      <c r="O436" s="78" t="s">
        <v>75</v>
      </c>
      <c r="P436" s="78" t="s">
        <v>75</v>
      </c>
      <c r="Q436" s="43" t="s">
        <v>994</v>
      </c>
      <c r="R436" s="53" t="s">
        <v>127</v>
      </c>
      <c r="S436" s="76">
        <v>83</v>
      </c>
      <c r="T436" s="37">
        <v>1</v>
      </c>
      <c r="U436" s="83">
        <v>1</v>
      </c>
      <c r="V436" s="45" t="s">
        <v>125</v>
      </c>
    </row>
    <row r="437" spans="1:22" x14ac:dyDescent="0.2">
      <c r="A437" s="18" t="str">
        <f t="shared" si="12"/>
        <v>Catalogo principalOVS_ES ACADEMICOH30-03429</v>
      </c>
      <c r="B437" s="18" t="str">
        <f t="shared" si="13"/>
        <v>H30-03429OVS_ES ACADEMICO</v>
      </c>
      <c r="C437" s="18"/>
      <c r="D437" s="18" t="s">
        <v>122</v>
      </c>
      <c r="E437" s="46" t="s">
        <v>996</v>
      </c>
      <c r="F437" s="86" t="s">
        <v>124</v>
      </c>
      <c r="G437" s="18" t="s">
        <v>122</v>
      </c>
      <c r="H437" s="45" t="s">
        <v>125</v>
      </c>
      <c r="I437" s="18" t="s">
        <v>75</v>
      </c>
      <c r="J437" s="49" t="s">
        <v>997</v>
      </c>
      <c r="K437" s="48" t="s">
        <v>28</v>
      </c>
      <c r="L437" s="47" t="s">
        <v>90</v>
      </c>
      <c r="M437" s="44" t="s">
        <v>74</v>
      </c>
      <c r="N437" s="78" t="s">
        <v>75</v>
      </c>
      <c r="O437" s="78" t="s">
        <v>75</v>
      </c>
      <c r="P437" s="78" t="s">
        <v>75</v>
      </c>
      <c r="Q437" s="43" t="s">
        <v>996</v>
      </c>
      <c r="R437" s="53" t="s">
        <v>127</v>
      </c>
      <c r="S437" s="76">
        <v>9</v>
      </c>
      <c r="T437" s="37">
        <v>1</v>
      </c>
      <c r="U437" s="83">
        <v>1</v>
      </c>
      <c r="V437" s="45" t="s">
        <v>125</v>
      </c>
    </row>
    <row r="438" spans="1:22" x14ac:dyDescent="0.2">
      <c r="A438" s="18" t="str">
        <f t="shared" si="12"/>
        <v>Catalogo principalOVS_ES ACADEMICOH30-03430</v>
      </c>
      <c r="B438" s="18" t="str">
        <f t="shared" si="13"/>
        <v>H30-03430OVS_ES ACADEMICO</v>
      </c>
      <c r="C438" s="18"/>
      <c r="D438" s="18" t="s">
        <v>122</v>
      </c>
      <c r="E438" s="46" t="s">
        <v>998</v>
      </c>
      <c r="F438" s="86" t="s">
        <v>124</v>
      </c>
      <c r="G438" s="18" t="s">
        <v>122</v>
      </c>
      <c r="H438" s="45" t="s">
        <v>125</v>
      </c>
      <c r="I438" s="18" t="s">
        <v>75</v>
      </c>
      <c r="J438" s="49" t="s">
        <v>999</v>
      </c>
      <c r="K438" s="48" t="s">
        <v>28</v>
      </c>
      <c r="L438" s="47" t="s">
        <v>90</v>
      </c>
      <c r="M438" s="44" t="s">
        <v>74</v>
      </c>
      <c r="N438" s="78" t="s">
        <v>75</v>
      </c>
      <c r="O438" s="78" t="s">
        <v>75</v>
      </c>
      <c r="P438" s="78" t="s">
        <v>75</v>
      </c>
      <c r="Q438" s="43" t="s">
        <v>998</v>
      </c>
      <c r="R438" s="53" t="s">
        <v>127</v>
      </c>
      <c r="S438" s="76">
        <v>9</v>
      </c>
      <c r="T438" s="37">
        <v>1</v>
      </c>
      <c r="U438" s="83">
        <v>1</v>
      </c>
      <c r="V438" s="45" t="s">
        <v>125</v>
      </c>
    </row>
    <row r="439" spans="1:22" x14ac:dyDescent="0.2">
      <c r="A439" s="18" t="str">
        <f t="shared" si="12"/>
        <v>Catalogo principalOVS_ES ACADEMICOH30-03431</v>
      </c>
      <c r="B439" s="18" t="str">
        <f t="shared" si="13"/>
        <v>H30-03431OVS_ES ACADEMICO</v>
      </c>
      <c r="C439" s="18"/>
      <c r="D439" s="18" t="s">
        <v>122</v>
      </c>
      <c r="E439" s="46" t="s">
        <v>1000</v>
      </c>
      <c r="F439" s="86" t="s">
        <v>124</v>
      </c>
      <c r="G439" s="18" t="s">
        <v>122</v>
      </c>
      <c r="H439" s="45" t="s">
        <v>125</v>
      </c>
      <c r="I439" s="18" t="s">
        <v>75</v>
      </c>
      <c r="J439" s="49" t="s">
        <v>1001</v>
      </c>
      <c r="K439" s="48" t="s">
        <v>28</v>
      </c>
      <c r="L439" s="47" t="s">
        <v>90</v>
      </c>
      <c r="M439" s="44" t="s">
        <v>74</v>
      </c>
      <c r="N439" s="78" t="s">
        <v>75</v>
      </c>
      <c r="O439" s="78" t="s">
        <v>75</v>
      </c>
      <c r="P439" s="78" t="s">
        <v>75</v>
      </c>
      <c r="Q439" s="43" t="s">
        <v>1000</v>
      </c>
      <c r="R439" s="53" t="s">
        <v>127</v>
      </c>
      <c r="S439" s="76">
        <v>6</v>
      </c>
      <c r="T439" s="37">
        <v>1</v>
      </c>
      <c r="U439" s="83">
        <v>1</v>
      </c>
      <c r="V439" s="45" t="s">
        <v>125</v>
      </c>
    </row>
    <row r="440" spans="1:22" x14ac:dyDescent="0.2">
      <c r="A440" s="18" t="str">
        <f t="shared" si="12"/>
        <v>Catalogo principalOVS_ES ACADEMICOHHQ-00001</v>
      </c>
      <c r="B440" s="18" t="str">
        <f t="shared" si="13"/>
        <v>HHQ-00001OVS_ES ACADEMICO</v>
      </c>
      <c r="C440" s="18"/>
      <c r="D440" s="18" t="s">
        <v>122</v>
      </c>
      <c r="E440" s="46" t="s">
        <v>1002</v>
      </c>
      <c r="F440" s="86" t="s">
        <v>124</v>
      </c>
      <c r="G440" s="18" t="s">
        <v>122</v>
      </c>
      <c r="H440" s="45" t="s">
        <v>125</v>
      </c>
      <c r="I440" s="18" t="s">
        <v>75</v>
      </c>
      <c r="J440" s="49" t="s">
        <v>1003</v>
      </c>
      <c r="K440" s="48" t="s">
        <v>28</v>
      </c>
      <c r="L440" s="47" t="s">
        <v>90</v>
      </c>
      <c r="M440" s="44" t="s">
        <v>74</v>
      </c>
      <c r="N440" s="78" t="s">
        <v>75</v>
      </c>
      <c r="O440" s="78" t="s">
        <v>75</v>
      </c>
      <c r="P440" s="78" t="s">
        <v>75</v>
      </c>
      <c r="Q440" s="43" t="s">
        <v>1002</v>
      </c>
      <c r="R440" s="53" t="s">
        <v>76</v>
      </c>
      <c r="S440" s="76">
        <v>1.4</v>
      </c>
      <c r="T440" s="37">
        <v>1</v>
      </c>
      <c r="U440" s="83">
        <v>1</v>
      </c>
      <c r="V440" s="45" t="s">
        <v>125</v>
      </c>
    </row>
    <row r="441" spans="1:22" x14ac:dyDescent="0.2">
      <c r="A441" s="18" t="str">
        <f t="shared" si="12"/>
        <v>Catalogo principalOVS_ES ACADEMICOHHR-00001</v>
      </c>
      <c r="B441" s="18" t="str">
        <f t="shared" si="13"/>
        <v>HHR-00001OVS_ES ACADEMICO</v>
      </c>
      <c r="C441" s="18"/>
      <c r="D441" s="18" t="s">
        <v>122</v>
      </c>
      <c r="E441" s="46" t="s">
        <v>1004</v>
      </c>
      <c r="F441" s="86" t="s">
        <v>124</v>
      </c>
      <c r="G441" s="18" t="s">
        <v>122</v>
      </c>
      <c r="H441" s="45" t="s">
        <v>125</v>
      </c>
      <c r="I441" s="18" t="s">
        <v>75</v>
      </c>
      <c r="J441" s="49" t="s">
        <v>1005</v>
      </c>
      <c r="K441" s="48" t="s">
        <v>28</v>
      </c>
      <c r="L441" s="47" t="s">
        <v>90</v>
      </c>
      <c r="M441" s="44" t="s">
        <v>74</v>
      </c>
      <c r="N441" s="78" t="s">
        <v>75</v>
      </c>
      <c r="O441" s="78" t="s">
        <v>75</v>
      </c>
      <c r="P441" s="78" t="s">
        <v>75</v>
      </c>
      <c r="Q441" s="43" t="s">
        <v>1004</v>
      </c>
      <c r="R441" s="53" t="s">
        <v>76</v>
      </c>
      <c r="S441" s="76">
        <v>1.4</v>
      </c>
      <c r="T441" s="37">
        <v>1</v>
      </c>
      <c r="U441" s="83">
        <v>1</v>
      </c>
      <c r="V441" s="45" t="s">
        <v>125</v>
      </c>
    </row>
    <row r="442" spans="1:22" x14ac:dyDescent="0.2">
      <c r="A442" s="18" t="str">
        <f t="shared" si="12"/>
        <v>Catalogo principalOVS_ES ACADEMICOHHR-00002</v>
      </c>
      <c r="B442" s="18" t="str">
        <f t="shared" si="13"/>
        <v>HHR-00002OVS_ES ACADEMICO</v>
      </c>
      <c r="C442" s="18"/>
      <c r="D442" s="18" t="s">
        <v>122</v>
      </c>
      <c r="E442" s="46" t="s">
        <v>1006</v>
      </c>
      <c r="F442" s="86" t="s">
        <v>124</v>
      </c>
      <c r="G442" s="18" t="s">
        <v>122</v>
      </c>
      <c r="H442" s="45" t="s">
        <v>125</v>
      </c>
      <c r="I442" s="18" t="s">
        <v>75</v>
      </c>
      <c r="J442" s="49" t="s">
        <v>1007</v>
      </c>
      <c r="K442" s="48" t="s">
        <v>28</v>
      </c>
      <c r="L442" s="47" t="s">
        <v>90</v>
      </c>
      <c r="M442" s="44" t="s">
        <v>74</v>
      </c>
      <c r="N442" s="78" t="s">
        <v>75</v>
      </c>
      <c r="O442" s="78" t="s">
        <v>75</v>
      </c>
      <c r="P442" s="78" t="s">
        <v>75</v>
      </c>
      <c r="Q442" s="43" t="s">
        <v>1006</v>
      </c>
      <c r="R442" s="53" t="s">
        <v>76</v>
      </c>
      <c r="S442" s="76">
        <v>1.4</v>
      </c>
      <c r="T442" s="37">
        <v>1</v>
      </c>
      <c r="U442" s="83">
        <v>1</v>
      </c>
      <c r="V442" s="45" t="s">
        <v>125</v>
      </c>
    </row>
    <row r="443" spans="1:22" x14ac:dyDescent="0.2">
      <c r="A443" s="18" t="str">
        <f t="shared" si="12"/>
        <v>Catalogo principalOVS_ES ACADEMICOHHT-00001</v>
      </c>
      <c r="B443" s="18" t="str">
        <f t="shared" si="13"/>
        <v>HHT-00001OVS_ES ACADEMICO</v>
      </c>
      <c r="C443" s="18"/>
      <c r="D443" s="18" t="s">
        <v>122</v>
      </c>
      <c r="E443" s="46" t="s">
        <v>1008</v>
      </c>
      <c r="F443" s="86" t="s">
        <v>124</v>
      </c>
      <c r="G443" s="18" t="s">
        <v>122</v>
      </c>
      <c r="H443" s="45" t="s">
        <v>125</v>
      </c>
      <c r="I443" s="18" t="s">
        <v>75</v>
      </c>
      <c r="J443" s="49" t="s">
        <v>1009</v>
      </c>
      <c r="K443" s="48" t="s">
        <v>28</v>
      </c>
      <c r="L443" s="47" t="s">
        <v>90</v>
      </c>
      <c r="M443" s="44" t="s">
        <v>74</v>
      </c>
      <c r="N443" s="78" t="s">
        <v>75</v>
      </c>
      <c r="O443" s="78" t="s">
        <v>75</v>
      </c>
      <c r="P443" s="78" t="s">
        <v>75</v>
      </c>
      <c r="Q443" s="43" t="s">
        <v>1008</v>
      </c>
      <c r="R443" s="53" t="s">
        <v>76</v>
      </c>
      <c r="S443" s="76">
        <v>0.6</v>
      </c>
      <c r="T443" s="37">
        <v>1</v>
      </c>
      <c r="U443" s="83">
        <v>1</v>
      </c>
      <c r="V443" s="45" t="s">
        <v>125</v>
      </c>
    </row>
    <row r="444" spans="1:22" x14ac:dyDescent="0.2">
      <c r="A444" s="18" t="str">
        <f t="shared" si="12"/>
        <v>Catalogo principalOVS_ES ACADEMICOHHU-00001</v>
      </c>
      <c r="B444" s="18" t="str">
        <f t="shared" si="13"/>
        <v>HHU-00001OVS_ES ACADEMICO</v>
      </c>
      <c r="C444" s="18"/>
      <c r="D444" s="18" t="s">
        <v>122</v>
      </c>
      <c r="E444" s="46" t="s">
        <v>1010</v>
      </c>
      <c r="F444" s="86" t="s">
        <v>124</v>
      </c>
      <c r="G444" s="18" t="s">
        <v>122</v>
      </c>
      <c r="H444" s="45" t="s">
        <v>125</v>
      </c>
      <c r="I444" s="18" t="s">
        <v>75</v>
      </c>
      <c r="J444" s="49" t="s">
        <v>1011</v>
      </c>
      <c r="K444" s="48" t="s">
        <v>28</v>
      </c>
      <c r="L444" s="47" t="s">
        <v>90</v>
      </c>
      <c r="M444" s="44" t="s">
        <v>74</v>
      </c>
      <c r="N444" s="78" t="s">
        <v>75</v>
      </c>
      <c r="O444" s="78" t="s">
        <v>75</v>
      </c>
      <c r="P444" s="78" t="s">
        <v>75</v>
      </c>
      <c r="Q444" s="43" t="s">
        <v>1010</v>
      </c>
      <c r="R444" s="53" t="s">
        <v>76</v>
      </c>
      <c r="S444" s="76">
        <v>0.6</v>
      </c>
      <c r="T444" s="37">
        <v>1</v>
      </c>
      <c r="U444" s="83">
        <v>1</v>
      </c>
      <c r="V444" s="45" t="s">
        <v>125</v>
      </c>
    </row>
    <row r="445" spans="1:22" x14ac:dyDescent="0.2">
      <c r="A445" s="18" t="str">
        <f t="shared" si="12"/>
        <v>Catalogo principalOVS_ES ACADEMICOHHU-00002</v>
      </c>
      <c r="B445" s="18" t="str">
        <f t="shared" si="13"/>
        <v>HHU-00002OVS_ES ACADEMICO</v>
      </c>
      <c r="C445" s="18"/>
      <c r="D445" s="18" t="s">
        <v>122</v>
      </c>
      <c r="E445" s="46" t="s">
        <v>1012</v>
      </c>
      <c r="F445" s="86" t="s">
        <v>124</v>
      </c>
      <c r="G445" s="18" t="s">
        <v>122</v>
      </c>
      <c r="H445" s="45" t="s">
        <v>125</v>
      </c>
      <c r="I445" s="18" t="s">
        <v>75</v>
      </c>
      <c r="J445" s="49" t="s">
        <v>1013</v>
      </c>
      <c r="K445" s="48" t="s">
        <v>28</v>
      </c>
      <c r="L445" s="47" t="s">
        <v>90</v>
      </c>
      <c r="M445" s="44" t="s">
        <v>74</v>
      </c>
      <c r="N445" s="78" t="s">
        <v>75</v>
      </c>
      <c r="O445" s="78" t="s">
        <v>75</v>
      </c>
      <c r="P445" s="78" t="s">
        <v>75</v>
      </c>
      <c r="Q445" s="43" t="s">
        <v>1012</v>
      </c>
      <c r="R445" s="53" t="s">
        <v>76</v>
      </c>
      <c r="S445" s="76">
        <v>0.6</v>
      </c>
      <c r="T445" s="37">
        <v>1</v>
      </c>
      <c r="U445" s="83">
        <v>1</v>
      </c>
      <c r="V445" s="45" t="s">
        <v>125</v>
      </c>
    </row>
    <row r="446" spans="1:22" x14ac:dyDescent="0.2">
      <c r="A446" s="18" t="str">
        <f t="shared" si="12"/>
        <v>Catalogo principalOVS_ES ACADEMICOHJA-00600</v>
      </c>
      <c r="B446" s="18" t="str">
        <f t="shared" si="13"/>
        <v>HJA-00600OVS_ES ACADEMICO</v>
      </c>
      <c r="C446" s="18"/>
      <c r="D446" s="18" t="s">
        <v>122</v>
      </c>
      <c r="E446" s="46" t="s">
        <v>1014</v>
      </c>
      <c r="F446" s="86" t="s">
        <v>124</v>
      </c>
      <c r="G446" s="18" t="s">
        <v>122</v>
      </c>
      <c r="H446" s="45" t="s">
        <v>125</v>
      </c>
      <c r="I446" s="18" t="s">
        <v>75</v>
      </c>
      <c r="J446" s="49" t="s">
        <v>1015</v>
      </c>
      <c r="K446" s="48" t="s">
        <v>28</v>
      </c>
      <c r="L446" s="47" t="s">
        <v>90</v>
      </c>
      <c r="M446" s="44" t="s">
        <v>74</v>
      </c>
      <c r="N446" s="78" t="s">
        <v>75</v>
      </c>
      <c r="O446" s="78" t="s">
        <v>75</v>
      </c>
      <c r="P446" s="78" t="s">
        <v>75</v>
      </c>
      <c r="Q446" s="43" t="s">
        <v>1014</v>
      </c>
      <c r="R446" s="53" t="s">
        <v>127</v>
      </c>
      <c r="S446" s="76">
        <v>106</v>
      </c>
      <c r="T446" s="37">
        <v>1</v>
      </c>
      <c r="U446" s="83">
        <v>1</v>
      </c>
      <c r="V446" s="45" t="s">
        <v>125</v>
      </c>
    </row>
    <row r="447" spans="1:22" x14ac:dyDescent="0.2">
      <c r="A447" s="18" t="str">
        <f t="shared" si="12"/>
        <v>Catalogo principalOVS_ES ACADEMICOHJA-00601</v>
      </c>
      <c r="B447" s="18" t="str">
        <f t="shared" si="13"/>
        <v>HJA-00601OVS_ES ACADEMICO</v>
      </c>
      <c r="C447" s="18"/>
      <c r="D447" s="18" t="s">
        <v>122</v>
      </c>
      <c r="E447" s="46" t="s">
        <v>1016</v>
      </c>
      <c r="F447" s="86" t="s">
        <v>124</v>
      </c>
      <c r="G447" s="18" t="s">
        <v>122</v>
      </c>
      <c r="H447" s="45" t="s">
        <v>125</v>
      </c>
      <c r="I447" s="18" t="s">
        <v>75</v>
      </c>
      <c r="J447" s="49" t="s">
        <v>1017</v>
      </c>
      <c r="K447" s="48" t="s">
        <v>28</v>
      </c>
      <c r="L447" s="47" t="s">
        <v>90</v>
      </c>
      <c r="M447" s="44" t="s">
        <v>74</v>
      </c>
      <c r="N447" s="78" t="s">
        <v>75</v>
      </c>
      <c r="O447" s="78" t="s">
        <v>75</v>
      </c>
      <c r="P447" s="78" t="s">
        <v>75</v>
      </c>
      <c r="Q447" s="43" t="s">
        <v>1016</v>
      </c>
      <c r="R447" s="53" t="s">
        <v>127</v>
      </c>
      <c r="S447" s="76">
        <v>106</v>
      </c>
      <c r="T447" s="37">
        <v>1</v>
      </c>
      <c r="U447" s="83">
        <v>1</v>
      </c>
      <c r="V447" s="45" t="s">
        <v>125</v>
      </c>
    </row>
    <row r="448" spans="1:22" x14ac:dyDescent="0.2">
      <c r="A448" s="18" t="str">
        <f t="shared" si="12"/>
        <v>Catalogo principalOVS_ES ACADEMICOHVG-00001</v>
      </c>
      <c r="B448" s="18" t="str">
        <f t="shared" si="13"/>
        <v>HVG-00001OVS_ES ACADEMICO</v>
      </c>
      <c r="C448" s="18"/>
      <c r="D448" s="18" t="s">
        <v>122</v>
      </c>
      <c r="E448" s="46" t="s">
        <v>1018</v>
      </c>
      <c r="F448" s="86" t="s">
        <v>124</v>
      </c>
      <c r="G448" s="18" t="s">
        <v>122</v>
      </c>
      <c r="H448" s="45" t="s">
        <v>125</v>
      </c>
      <c r="I448" s="18" t="s">
        <v>75</v>
      </c>
      <c r="J448" s="49" t="s">
        <v>1019</v>
      </c>
      <c r="K448" s="48" t="s">
        <v>28</v>
      </c>
      <c r="L448" s="47" t="s">
        <v>90</v>
      </c>
      <c r="M448" s="44" t="s">
        <v>74</v>
      </c>
      <c r="N448" s="78" t="s">
        <v>75</v>
      </c>
      <c r="O448" s="78" t="s">
        <v>75</v>
      </c>
      <c r="P448" s="78" t="s">
        <v>75</v>
      </c>
      <c r="Q448" s="43" t="s">
        <v>1018</v>
      </c>
      <c r="R448" s="53" t="s">
        <v>76</v>
      </c>
      <c r="S448" s="76">
        <v>1.5</v>
      </c>
      <c r="T448" s="37">
        <v>1</v>
      </c>
      <c r="U448" s="83">
        <v>1</v>
      </c>
      <c r="V448" s="45" t="s">
        <v>125</v>
      </c>
    </row>
    <row r="449" spans="1:22" x14ac:dyDescent="0.2">
      <c r="A449" s="18" t="str">
        <f t="shared" si="12"/>
        <v>Catalogo principalOVS_ES ACADEMICOHVG-00003</v>
      </c>
      <c r="B449" s="18" t="str">
        <f t="shared" si="13"/>
        <v>HVG-00003OVS_ES ACADEMICO</v>
      </c>
      <c r="C449" s="18"/>
      <c r="D449" s="18" t="s">
        <v>122</v>
      </c>
      <c r="E449" s="46" t="s">
        <v>1020</v>
      </c>
      <c r="F449" s="86" t="s">
        <v>124</v>
      </c>
      <c r="G449" s="18" t="s">
        <v>122</v>
      </c>
      <c r="H449" s="45" t="s">
        <v>125</v>
      </c>
      <c r="I449" s="18" t="s">
        <v>75</v>
      </c>
      <c r="J449" s="49" t="s">
        <v>1021</v>
      </c>
      <c r="K449" s="48" t="s">
        <v>28</v>
      </c>
      <c r="L449" s="47" t="s">
        <v>90</v>
      </c>
      <c r="M449" s="44" t="s">
        <v>74</v>
      </c>
      <c r="N449" s="78" t="s">
        <v>75</v>
      </c>
      <c r="O449" s="78" t="s">
        <v>75</v>
      </c>
      <c r="P449" s="78" t="s">
        <v>75</v>
      </c>
      <c r="Q449" s="43" t="s">
        <v>1020</v>
      </c>
      <c r="R449" s="53" t="s">
        <v>76</v>
      </c>
      <c r="S449" s="76">
        <v>2.4</v>
      </c>
      <c r="T449" s="37">
        <v>1</v>
      </c>
      <c r="U449" s="83">
        <v>1</v>
      </c>
      <c r="V449" s="45" t="s">
        <v>125</v>
      </c>
    </row>
    <row r="450" spans="1:22" x14ac:dyDescent="0.2">
      <c r="A450" s="18" t="str">
        <f t="shared" ref="A450:A513" si="14">D450&amp;F450&amp;E450</f>
        <v>Catalogo principalOVS_ES ACADEMICOHVG-00004</v>
      </c>
      <c r="B450" s="18" t="str">
        <f t="shared" ref="B450:B513" si="15">E450&amp;F450</f>
        <v>HVG-00004OVS_ES ACADEMICO</v>
      </c>
      <c r="C450" s="18"/>
      <c r="D450" s="18" t="s">
        <v>122</v>
      </c>
      <c r="E450" s="46" t="s">
        <v>1022</v>
      </c>
      <c r="F450" s="86" t="s">
        <v>124</v>
      </c>
      <c r="G450" s="18" t="s">
        <v>122</v>
      </c>
      <c r="H450" s="45" t="s">
        <v>125</v>
      </c>
      <c r="I450" s="18" t="s">
        <v>75</v>
      </c>
      <c r="J450" s="49" t="s">
        <v>1023</v>
      </c>
      <c r="K450" s="48" t="s">
        <v>28</v>
      </c>
      <c r="L450" s="47" t="s">
        <v>90</v>
      </c>
      <c r="M450" s="44" t="s">
        <v>74</v>
      </c>
      <c r="N450" s="78" t="s">
        <v>75</v>
      </c>
      <c r="O450" s="78" t="s">
        <v>75</v>
      </c>
      <c r="P450" s="78" t="s">
        <v>75</v>
      </c>
      <c r="Q450" s="43" t="s">
        <v>1022</v>
      </c>
      <c r="R450" s="53" t="s">
        <v>76</v>
      </c>
      <c r="S450" s="76">
        <v>1.3</v>
      </c>
      <c r="T450" s="37">
        <v>1</v>
      </c>
      <c r="U450" s="83">
        <v>1</v>
      </c>
      <c r="V450" s="45" t="s">
        <v>125</v>
      </c>
    </row>
    <row r="451" spans="1:22" x14ac:dyDescent="0.2">
      <c r="A451" s="18" t="str">
        <f t="shared" si="14"/>
        <v>Catalogo principalOVS_ES ACADEMICOHVG-00007</v>
      </c>
      <c r="B451" s="18" t="str">
        <f t="shared" si="15"/>
        <v>HVG-00007OVS_ES ACADEMICO</v>
      </c>
      <c r="C451" s="18"/>
      <c r="D451" s="18" t="s">
        <v>122</v>
      </c>
      <c r="E451" s="46" t="s">
        <v>1024</v>
      </c>
      <c r="F451" s="86" t="s">
        <v>124</v>
      </c>
      <c r="G451" s="18" t="s">
        <v>122</v>
      </c>
      <c r="H451" s="45" t="s">
        <v>125</v>
      </c>
      <c r="I451" s="18" t="s">
        <v>75</v>
      </c>
      <c r="J451" s="49" t="s">
        <v>1025</v>
      </c>
      <c r="K451" s="48" t="s">
        <v>28</v>
      </c>
      <c r="L451" s="47" t="s">
        <v>90</v>
      </c>
      <c r="M451" s="44" t="s">
        <v>74</v>
      </c>
      <c r="N451" s="78" t="s">
        <v>75</v>
      </c>
      <c r="O451" s="78" t="s">
        <v>75</v>
      </c>
      <c r="P451" s="78" t="s">
        <v>75</v>
      </c>
      <c r="Q451" s="43" t="s">
        <v>1024</v>
      </c>
      <c r="R451" s="53" t="s">
        <v>76</v>
      </c>
      <c r="S451" s="76">
        <v>2.5</v>
      </c>
      <c r="T451" s="37">
        <v>1</v>
      </c>
      <c r="U451" s="83">
        <v>1</v>
      </c>
      <c r="V451" s="45" t="s">
        <v>125</v>
      </c>
    </row>
    <row r="452" spans="1:22" x14ac:dyDescent="0.2">
      <c r="A452" s="18" t="str">
        <f t="shared" si="14"/>
        <v>Catalogo principalOVS_ES ACADEMICOHVG-00008</v>
      </c>
      <c r="B452" s="18" t="str">
        <f t="shared" si="15"/>
        <v>HVG-00008OVS_ES ACADEMICO</v>
      </c>
      <c r="C452" s="18"/>
      <c r="D452" s="18" t="s">
        <v>122</v>
      </c>
      <c r="E452" s="46" t="s">
        <v>1026</v>
      </c>
      <c r="F452" s="86" t="s">
        <v>124</v>
      </c>
      <c r="G452" s="18" t="s">
        <v>122</v>
      </c>
      <c r="H452" s="45" t="s">
        <v>125</v>
      </c>
      <c r="I452" s="18" t="s">
        <v>75</v>
      </c>
      <c r="J452" s="49" t="s">
        <v>1027</v>
      </c>
      <c r="K452" s="48" t="s">
        <v>28</v>
      </c>
      <c r="L452" s="47" t="s">
        <v>90</v>
      </c>
      <c r="M452" s="44" t="s">
        <v>74</v>
      </c>
      <c r="N452" s="78" t="s">
        <v>75</v>
      </c>
      <c r="O452" s="78" t="s">
        <v>75</v>
      </c>
      <c r="P452" s="78" t="s">
        <v>75</v>
      </c>
      <c r="Q452" s="43" t="s">
        <v>1026</v>
      </c>
      <c r="R452" s="53" t="s">
        <v>76</v>
      </c>
      <c r="S452" s="76">
        <v>2.5</v>
      </c>
      <c r="T452" s="37">
        <v>1</v>
      </c>
      <c r="U452" s="83">
        <v>1</v>
      </c>
      <c r="V452" s="45" t="s">
        <v>125</v>
      </c>
    </row>
    <row r="453" spans="1:22" x14ac:dyDescent="0.2">
      <c r="A453" s="18" t="str">
        <f t="shared" si="14"/>
        <v>Catalogo principalOVS_ES ACADEMICOHVG-00009</v>
      </c>
      <c r="B453" s="18" t="str">
        <f t="shared" si="15"/>
        <v>HVG-00009OVS_ES ACADEMICO</v>
      </c>
      <c r="C453" s="18"/>
      <c r="D453" s="18" t="s">
        <v>122</v>
      </c>
      <c r="E453" s="46" t="s">
        <v>1028</v>
      </c>
      <c r="F453" s="86" t="s">
        <v>124</v>
      </c>
      <c r="G453" s="18" t="s">
        <v>122</v>
      </c>
      <c r="H453" s="45" t="s">
        <v>125</v>
      </c>
      <c r="I453" s="18" t="s">
        <v>75</v>
      </c>
      <c r="J453" s="49" t="s">
        <v>1029</v>
      </c>
      <c r="K453" s="48" t="s">
        <v>28</v>
      </c>
      <c r="L453" s="47" t="s">
        <v>90</v>
      </c>
      <c r="M453" s="44" t="s">
        <v>74</v>
      </c>
      <c r="N453" s="78" t="s">
        <v>75</v>
      </c>
      <c r="O453" s="78" t="s">
        <v>75</v>
      </c>
      <c r="P453" s="78" t="s">
        <v>75</v>
      </c>
      <c r="Q453" s="43" t="s">
        <v>1028</v>
      </c>
      <c r="R453" s="53" t="s">
        <v>76</v>
      </c>
      <c r="S453" s="76">
        <v>2.5</v>
      </c>
      <c r="T453" s="37">
        <v>1</v>
      </c>
      <c r="U453" s="83">
        <v>1</v>
      </c>
      <c r="V453" s="45" t="s">
        <v>125</v>
      </c>
    </row>
    <row r="454" spans="1:22" x14ac:dyDescent="0.2">
      <c r="A454" s="18" t="str">
        <f t="shared" si="14"/>
        <v>Catalogo principalOVS_ES ACADEMICOHVH-00001</v>
      </c>
      <c r="B454" s="18" t="str">
        <f t="shared" si="15"/>
        <v>HVH-00001OVS_ES ACADEMICO</v>
      </c>
      <c r="C454" s="18"/>
      <c r="D454" s="18" t="s">
        <v>122</v>
      </c>
      <c r="E454" s="46" t="s">
        <v>1030</v>
      </c>
      <c r="F454" s="86" t="s">
        <v>124</v>
      </c>
      <c r="G454" s="18" t="s">
        <v>122</v>
      </c>
      <c r="H454" s="45" t="s">
        <v>125</v>
      </c>
      <c r="I454" s="18" t="s">
        <v>75</v>
      </c>
      <c r="J454" s="49" t="s">
        <v>1031</v>
      </c>
      <c r="K454" s="48" t="s">
        <v>28</v>
      </c>
      <c r="L454" s="47" t="s">
        <v>90</v>
      </c>
      <c r="M454" s="44" t="s">
        <v>74</v>
      </c>
      <c r="N454" s="78" t="s">
        <v>75</v>
      </c>
      <c r="O454" s="78" t="s">
        <v>75</v>
      </c>
      <c r="P454" s="78" t="s">
        <v>75</v>
      </c>
      <c r="Q454" s="43" t="s">
        <v>1030</v>
      </c>
      <c r="R454" s="53" t="s">
        <v>76</v>
      </c>
      <c r="S454" s="76">
        <v>1.8</v>
      </c>
      <c r="T454" s="37">
        <v>1</v>
      </c>
      <c r="U454" s="83">
        <v>1</v>
      </c>
      <c r="V454" s="45" t="s">
        <v>125</v>
      </c>
    </row>
    <row r="455" spans="1:22" x14ac:dyDescent="0.2">
      <c r="A455" s="18" t="str">
        <f t="shared" si="14"/>
        <v>Catalogo principalOVS_ES ACADEMICOHVH-00002</v>
      </c>
      <c r="B455" s="18" t="str">
        <f t="shared" si="15"/>
        <v>HVH-00002OVS_ES ACADEMICO</v>
      </c>
      <c r="C455" s="18"/>
      <c r="D455" s="18" t="s">
        <v>122</v>
      </c>
      <c r="E455" s="46" t="s">
        <v>1032</v>
      </c>
      <c r="F455" s="86" t="s">
        <v>124</v>
      </c>
      <c r="G455" s="18" t="s">
        <v>122</v>
      </c>
      <c r="H455" s="45" t="s">
        <v>125</v>
      </c>
      <c r="I455" s="18" t="s">
        <v>75</v>
      </c>
      <c r="J455" s="49" t="s">
        <v>1033</v>
      </c>
      <c r="K455" s="48" t="s">
        <v>28</v>
      </c>
      <c r="L455" s="47" t="s">
        <v>90</v>
      </c>
      <c r="M455" s="44" t="s">
        <v>74</v>
      </c>
      <c r="N455" s="78" t="s">
        <v>75</v>
      </c>
      <c r="O455" s="78" t="s">
        <v>75</v>
      </c>
      <c r="P455" s="78" t="s">
        <v>75</v>
      </c>
      <c r="Q455" s="43" t="s">
        <v>1032</v>
      </c>
      <c r="R455" s="53" t="s">
        <v>76</v>
      </c>
      <c r="S455" s="76">
        <v>1.8</v>
      </c>
      <c r="T455" s="37">
        <v>1</v>
      </c>
      <c r="U455" s="83">
        <v>1</v>
      </c>
      <c r="V455" s="45" t="s">
        <v>125</v>
      </c>
    </row>
    <row r="456" spans="1:22" x14ac:dyDescent="0.2">
      <c r="A456" s="18" t="str">
        <f t="shared" si="14"/>
        <v>Catalogo principalOVS_ES ACADEMICOHVH-00003</v>
      </c>
      <c r="B456" s="18" t="str">
        <f t="shared" si="15"/>
        <v>HVH-00003OVS_ES ACADEMICO</v>
      </c>
      <c r="C456" s="18"/>
      <c r="D456" s="18" t="s">
        <v>122</v>
      </c>
      <c r="E456" s="46" t="s">
        <v>1034</v>
      </c>
      <c r="F456" s="86" t="s">
        <v>124</v>
      </c>
      <c r="G456" s="18" t="s">
        <v>122</v>
      </c>
      <c r="H456" s="45" t="s">
        <v>125</v>
      </c>
      <c r="I456" s="18" t="s">
        <v>75</v>
      </c>
      <c r="J456" s="49" t="s">
        <v>1035</v>
      </c>
      <c r="K456" s="48" t="s">
        <v>28</v>
      </c>
      <c r="L456" s="47" t="s">
        <v>90</v>
      </c>
      <c r="M456" s="44" t="s">
        <v>74</v>
      </c>
      <c r="N456" s="78" t="s">
        <v>75</v>
      </c>
      <c r="O456" s="78" t="s">
        <v>75</v>
      </c>
      <c r="P456" s="78" t="s">
        <v>75</v>
      </c>
      <c r="Q456" s="43" t="s">
        <v>1034</v>
      </c>
      <c r="R456" s="53" t="s">
        <v>76</v>
      </c>
      <c r="S456" s="76">
        <v>2.8</v>
      </c>
      <c r="T456" s="37">
        <v>1</v>
      </c>
      <c r="U456" s="83">
        <v>1</v>
      </c>
      <c r="V456" s="45" t="s">
        <v>125</v>
      </c>
    </row>
    <row r="457" spans="1:22" x14ac:dyDescent="0.2">
      <c r="A457" s="18" t="str">
        <f t="shared" si="14"/>
        <v>Catalogo principalOVS_ES ACADEMICOHVH-00004</v>
      </c>
      <c r="B457" s="18" t="str">
        <f t="shared" si="15"/>
        <v>HVH-00004OVS_ES ACADEMICO</v>
      </c>
      <c r="C457" s="18"/>
      <c r="D457" s="18" t="s">
        <v>122</v>
      </c>
      <c r="E457" s="46" t="s">
        <v>1036</v>
      </c>
      <c r="F457" s="86" t="s">
        <v>124</v>
      </c>
      <c r="G457" s="18" t="s">
        <v>122</v>
      </c>
      <c r="H457" s="45" t="s">
        <v>125</v>
      </c>
      <c r="I457" s="18" t="s">
        <v>75</v>
      </c>
      <c r="J457" s="49" t="s">
        <v>1037</v>
      </c>
      <c r="K457" s="48" t="s">
        <v>28</v>
      </c>
      <c r="L457" s="47" t="s">
        <v>90</v>
      </c>
      <c r="M457" s="44" t="s">
        <v>74</v>
      </c>
      <c r="N457" s="78" t="s">
        <v>75</v>
      </c>
      <c r="O457" s="78" t="s">
        <v>75</v>
      </c>
      <c r="P457" s="78" t="s">
        <v>75</v>
      </c>
      <c r="Q457" s="43" t="s">
        <v>1036</v>
      </c>
      <c r="R457" s="53" t="s">
        <v>76</v>
      </c>
      <c r="S457" s="76">
        <v>1</v>
      </c>
      <c r="T457" s="37">
        <v>1</v>
      </c>
      <c r="U457" s="83">
        <v>1</v>
      </c>
      <c r="V457" s="45" t="s">
        <v>125</v>
      </c>
    </row>
    <row r="458" spans="1:22" x14ac:dyDescent="0.2">
      <c r="A458" s="18" t="str">
        <f t="shared" si="14"/>
        <v>Catalogo principalOVS_ES ACADEMICOHVH-00005</v>
      </c>
      <c r="B458" s="18" t="str">
        <f t="shared" si="15"/>
        <v>HVH-00005OVS_ES ACADEMICO</v>
      </c>
      <c r="C458" s="18"/>
      <c r="D458" s="18" t="s">
        <v>122</v>
      </c>
      <c r="E458" s="46" t="s">
        <v>1038</v>
      </c>
      <c r="F458" s="86" t="s">
        <v>124</v>
      </c>
      <c r="G458" s="18" t="s">
        <v>122</v>
      </c>
      <c r="H458" s="45" t="s">
        <v>125</v>
      </c>
      <c r="I458" s="18" t="s">
        <v>75</v>
      </c>
      <c r="J458" s="49" t="s">
        <v>1039</v>
      </c>
      <c r="K458" s="48" t="s">
        <v>28</v>
      </c>
      <c r="L458" s="47" t="s">
        <v>90</v>
      </c>
      <c r="M458" s="44" t="s">
        <v>74</v>
      </c>
      <c r="N458" s="78" t="s">
        <v>75</v>
      </c>
      <c r="O458" s="78" t="s">
        <v>75</v>
      </c>
      <c r="P458" s="78" t="s">
        <v>75</v>
      </c>
      <c r="Q458" s="43" t="s">
        <v>1038</v>
      </c>
      <c r="R458" s="53" t="s">
        <v>76</v>
      </c>
      <c r="S458" s="76">
        <v>1</v>
      </c>
      <c r="T458" s="37">
        <v>1</v>
      </c>
      <c r="U458" s="83">
        <v>1</v>
      </c>
      <c r="V458" s="45" t="s">
        <v>125</v>
      </c>
    </row>
    <row r="459" spans="1:22" x14ac:dyDescent="0.2">
      <c r="A459" s="18" t="str">
        <f t="shared" si="14"/>
        <v>Catalogo principalOVS_ES ACADEMICOHVH-00006</v>
      </c>
      <c r="B459" s="18" t="str">
        <f t="shared" si="15"/>
        <v>HVH-00006OVS_ES ACADEMICO</v>
      </c>
      <c r="C459" s="18"/>
      <c r="D459" s="18" t="s">
        <v>122</v>
      </c>
      <c r="E459" s="46" t="s">
        <v>1040</v>
      </c>
      <c r="F459" s="86" t="s">
        <v>124</v>
      </c>
      <c r="G459" s="18" t="s">
        <v>122</v>
      </c>
      <c r="H459" s="45" t="s">
        <v>125</v>
      </c>
      <c r="I459" s="18" t="s">
        <v>75</v>
      </c>
      <c r="J459" s="49" t="s">
        <v>1041</v>
      </c>
      <c r="K459" s="48" t="s">
        <v>28</v>
      </c>
      <c r="L459" s="47" t="s">
        <v>90</v>
      </c>
      <c r="M459" s="44" t="s">
        <v>74</v>
      </c>
      <c r="N459" s="78" t="s">
        <v>75</v>
      </c>
      <c r="O459" s="78" t="s">
        <v>75</v>
      </c>
      <c r="P459" s="78" t="s">
        <v>75</v>
      </c>
      <c r="Q459" s="43" t="s">
        <v>1040</v>
      </c>
      <c r="R459" s="53" t="s">
        <v>76</v>
      </c>
      <c r="S459" s="76">
        <v>2.8</v>
      </c>
      <c r="T459" s="37">
        <v>1</v>
      </c>
      <c r="U459" s="83">
        <v>1</v>
      </c>
      <c r="V459" s="45" t="s">
        <v>125</v>
      </c>
    </row>
    <row r="460" spans="1:22" x14ac:dyDescent="0.2">
      <c r="A460" s="18" t="str">
        <f t="shared" si="14"/>
        <v>Catalogo principalOVS_ES ACADEMICOHVH-00007</v>
      </c>
      <c r="B460" s="18" t="str">
        <f t="shared" si="15"/>
        <v>HVH-00007OVS_ES ACADEMICO</v>
      </c>
      <c r="C460" s="18"/>
      <c r="D460" s="18" t="s">
        <v>122</v>
      </c>
      <c r="E460" s="46" t="s">
        <v>1042</v>
      </c>
      <c r="F460" s="86" t="s">
        <v>124</v>
      </c>
      <c r="G460" s="18" t="s">
        <v>122</v>
      </c>
      <c r="H460" s="45" t="s">
        <v>125</v>
      </c>
      <c r="I460" s="18" t="s">
        <v>75</v>
      </c>
      <c r="J460" s="49" t="s">
        <v>1043</v>
      </c>
      <c r="K460" s="48" t="s">
        <v>28</v>
      </c>
      <c r="L460" s="47" t="s">
        <v>90</v>
      </c>
      <c r="M460" s="44" t="s">
        <v>74</v>
      </c>
      <c r="N460" s="78" t="s">
        <v>75</v>
      </c>
      <c r="O460" s="78" t="s">
        <v>75</v>
      </c>
      <c r="P460" s="78" t="s">
        <v>75</v>
      </c>
      <c r="Q460" s="43" t="s">
        <v>1042</v>
      </c>
      <c r="R460" s="53" t="s">
        <v>76</v>
      </c>
      <c r="S460" s="76">
        <v>3.3</v>
      </c>
      <c r="T460" s="37">
        <v>1</v>
      </c>
      <c r="U460" s="83">
        <v>1</v>
      </c>
      <c r="V460" s="45" t="s">
        <v>125</v>
      </c>
    </row>
    <row r="461" spans="1:22" x14ac:dyDescent="0.2">
      <c r="A461" s="18" t="str">
        <f t="shared" si="14"/>
        <v>Catalogo principalOVS_ES ACADEMICOHVH-00008</v>
      </c>
      <c r="B461" s="18" t="str">
        <f t="shared" si="15"/>
        <v>HVH-00008OVS_ES ACADEMICO</v>
      </c>
      <c r="C461" s="18"/>
      <c r="D461" s="18" t="s">
        <v>122</v>
      </c>
      <c r="E461" s="46" t="s">
        <v>1044</v>
      </c>
      <c r="F461" s="86" t="s">
        <v>124</v>
      </c>
      <c r="G461" s="18" t="s">
        <v>122</v>
      </c>
      <c r="H461" s="45" t="s">
        <v>125</v>
      </c>
      <c r="I461" s="18" t="s">
        <v>75</v>
      </c>
      <c r="J461" s="49" t="s">
        <v>1045</v>
      </c>
      <c r="K461" s="48" t="s">
        <v>28</v>
      </c>
      <c r="L461" s="47" t="s">
        <v>90</v>
      </c>
      <c r="M461" s="44" t="s">
        <v>74</v>
      </c>
      <c r="N461" s="78" t="s">
        <v>75</v>
      </c>
      <c r="O461" s="78" t="s">
        <v>75</v>
      </c>
      <c r="P461" s="78" t="s">
        <v>75</v>
      </c>
      <c r="Q461" s="43" t="s">
        <v>1044</v>
      </c>
      <c r="R461" s="53" t="s">
        <v>76</v>
      </c>
      <c r="S461" s="76">
        <v>3.3</v>
      </c>
      <c r="T461" s="37">
        <v>1</v>
      </c>
      <c r="U461" s="83">
        <v>1</v>
      </c>
      <c r="V461" s="45" t="s">
        <v>125</v>
      </c>
    </row>
    <row r="462" spans="1:22" x14ac:dyDescent="0.2">
      <c r="A462" s="18" t="str">
        <f t="shared" si="14"/>
        <v>Catalogo principalOVS_ES ACADEMICOHVH-00009</v>
      </c>
      <c r="B462" s="18" t="str">
        <f t="shared" si="15"/>
        <v>HVH-00009OVS_ES ACADEMICO</v>
      </c>
      <c r="C462" s="18"/>
      <c r="D462" s="18" t="s">
        <v>122</v>
      </c>
      <c r="E462" s="46" t="s">
        <v>1046</v>
      </c>
      <c r="F462" s="86" t="s">
        <v>124</v>
      </c>
      <c r="G462" s="18" t="s">
        <v>122</v>
      </c>
      <c r="H462" s="45" t="s">
        <v>125</v>
      </c>
      <c r="I462" s="18" t="s">
        <v>75</v>
      </c>
      <c r="J462" s="49" t="s">
        <v>1047</v>
      </c>
      <c r="K462" s="48" t="s">
        <v>28</v>
      </c>
      <c r="L462" s="47" t="s">
        <v>90</v>
      </c>
      <c r="M462" s="44" t="s">
        <v>74</v>
      </c>
      <c r="N462" s="78" t="s">
        <v>75</v>
      </c>
      <c r="O462" s="78" t="s">
        <v>75</v>
      </c>
      <c r="P462" s="78" t="s">
        <v>75</v>
      </c>
      <c r="Q462" s="43" t="s">
        <v>1046</v>
      </c>
      <c r="R462" s="53" t="s">
        <v>76</v>
      </c>
      <c r="S462" s="76">
        <v>3.3</v>
      </c>
      <c r="T462" s="37">
        <v>1</v>
      </c>
      <c r="U462" s="83">
        <v>1</v>
      </c>
      <c r="V462" s="45" t="s">
        <v>125</v>
      </c>
    </row>
    <row r="463" spans="1:22" x14ac:dyDescent="0.2">
      <c r="A463" s="18" t="str">
        <f t="shared" si="14"/>
        <v>Catalogo principalOVS_ES ACADEMICOHVH-00010</v>
      </c>
      <c r="B463" s="18" t="str">
        <f t="shared" si="15"/>
        <v>HVH-00010OVS_ES ACADEMICO</v>
      </c>
      <c r="C463" s="18"/>
      <c r="D463" s="18" t="s">
        <v>122</v>
      </c>
      <c r="E463" s="46" t="s">
        <v>1048</v>
      </c>
      <c r="F463" s="86" t="s">
        <v>124</v>
      </c>
      <c r="G463" s="18" t="s">
        <v>122</v>
      </c>
      <c r="H463" s="45" t="s">
        <v>125</v>
      </c>
      <c r="I463" s="18" t="s">
        <v>75</v>
      </c>
      <c r="J463" s="49" t="s">
        <v>1049</v>
      </c>
      <c r="K463" s="48" t="s">
        <v>28</v>
      </c>
      <c r="L463" s="47" t="s">
        <v>90</v>
      </c>
      <c r="M463" s="44" t="s">
        <v>74</v>
      </c>
      <c r="N463" s="78" t="s">
        <v>75</v>
      </c>
      <c r="O463" s="78" t="s">
        <v>75</v>
      </c>
      <c r="P463" s="78" t="s">
        <v>75</v>
      </c>
      <c r="Q463" s="43" t="s">
        <v>1048</v>
      </c>
      <c r="R463" s="53" t="s">
        <v>76</v>
      </c>
      <c r="S463" s="76">
        <v>3.3</v>
      </c>
      <c r="T463" s="37">
        <v>1</v>
      </c>
      <c r="U463" s="83">
        <v>1</v>
      </c>
      <c r="V463" s="45" t="s">
        <v>125</v>
      </c>
    </row>
    <row r="464" spans="1:22" x14ac:dyDescent="0.2">
      <c r="A464" s="18" t="str">
        <f t="shared" si="14"/>
        <v>Catalogo principalOVS_ES ACADEMICOHVH-00012</v>
      </c>
      <c r="B464" s="18" t="str">
        <f t="shared" si="15"/>
        <v>HVH-00012OVS_ES ACADEMICO</v>
      </c>
      <c r="C464" s="18"/>
      <c r="D464" s="18" t="s">
        <v>122</v>
      </c>
      <c r="E464" s="46" t="s">
        <v>1050</v>
      </c>
      <c r="F464" s="86" t="s">
        <v>124</v>
      </c>
      <c r="G464" s="18" t="s">
        <v>122</v>
      </c>
      <c r="H464" s="45" t="s">
        <v>125</v>
      </c>
      <c r="I464" s="18" t="s">
        <v>75</v>
      </c>
      <c r="J464" s="49" t="s">
        <v>1051</v>
      </c>
      <c r="K464" s="48" t="s">
        <v>28</v>
      </c>
      <c r="L464" s="47" t="s">
        <v>90</v>
      </c>
      <c r="M464" s="44" t="s">
        <v>74</v>
      </c>
      <c r="N464" s="78" t="s">
        <v>75</v>
      </c>
      <c r="O464" s="78" t="s">
        <v>75</v>
      </c>
      <c r="P464" s="78" t="s">
        <v>75</v>
      </c>
      <c r="Q464" s="43" t="s">
        <v>1050</v>
      </c>
      <c r="R464" s="53" t="s">
        <v>76</v>
      </c>
      <c r="S464" s="76">
        <v>3.3</v>
      </c>
      <c r="T464" s="37">
        <v>1</v>
      </c>
      <c r="U464" s="83">
        <v>1</v>
      </c>
      <c r="V464" s="45" t="s">
        <v>125</v>
      </c>
    </row>
    <row r="465" spans="1:22" x14ac:dyDescent="0.2">
      <c r="A465" s="18" t="str">
        <f t="shared" si="14"/>
        <v>Catalogo principalOVS_ES ACADEMICOHVH-00013</v>
      </c>
      <c r="B465" s="18" t="str">
        <f t="shared" si="15"/>
        <v>HVH-00013OVS_ES ACADEMICO</v>
      </c>
      <c r="C465" s="18"/>
      <c r="D465" s="18" t="s">
        <v>122</v>
      </c>
      <c r="E465" s="46" t="s">
        <v>1052</v>
      </c>
      <c r="F465" s="86" t="s">
        <v>124</v>
      </c>
      <c r="G465" s="18" t="s">
        <v>122</v>
      </c>
      <c r="H465" s="45" t="s">
        <v>125</v>
      </c>
      <c r="I465" s="18" t="s">
        <v>75</v>
      </c>
      <c r="J465" s="49" t="s">
        <v>1053</v>
      </c>
      <c r="K465" s="48" t="s">
        <v>28</v>
      </c>
      <c r="L465" s="47" t="s">
        <v>90</v>
      </c>
      <c r="M465" s="44" t="s">
        <v>74</v>
      </c>
      <c r="N465" s="78" t="s">
        <v>75</v>
      </c>
      <c r="O465" s="78" t="s">
        <v>75</v>
      </c>
      <c r="P465" s="78" t="s">
        <v>75</v>
      </c>
      <c r="Q465" s="43" t="s">
        <v>1052</v>
      </c>
      <c r="R465" s="53" t="s">
        <v>76</v>
      </c>
      <c r="S465" s="76">
        <v>3.3</v>
      </c>
      <c r="T465" s="37">
        <v>1</v>
      </c>
      <c r="U465" s="83">
        <v>1</v>
      </c>
      <c r="V465" s="45" t="s">
        <v>125</v>
      </c>
    </row>
    <row r="466" spans="1:22" x14ac:dyDescent="0.2">
      <c r="A466" s="18" t="str">
        <f t="shared" si="14"/>
        <v>Catalogo principalOVS_ES ACADEMICOHWL-00001</v>
      </c>
      <c r="B466" s="18" t="str">
        <f t="shared" si="15"/>
        <v>HWL-00001OVS_ES ACADEMICO</v>
      </c>
      <c r="C466" s="18"/>
      <c r="D466" s="18" t="s">
        <v>122</v>
      </c>
      <c r="E466" s="46" t="s">
        <v>1054</v>
      </c>
      <c r="F466" s="86" t="s">
        <v>124</v>
      </c>
      <c r="G466" s="18" t="s">
        <v>122</v>
      </c>
      <c r="H466" s="45" t="s">
        <v>125</v>
      </c>
      <c r="I466" s="18" t="s">
        <v>75</v>
      </c>
      <c r="J466" s="49" t="s">
        <v>1055</v>
      </c>
      <c r="K466" s="48" t="s">
        <v>28</v>
      </c>
      <c r="L466" s="47" t="s">
        <v>90</v>
      </c>
      <c r="M466" s="44" t="s">
        <v>74</v>
      </c>
      <c r="N466" s="78" t="s">
        <v>75</v>
      </c>
      <c r="O466" s="78" t="s">
        <v>75</v>
      </c>
      <c r="P466" s="78" t="s">
        <v>75</v>
      </c>
      <c r="Q466" s="43" t="s">
        <v>1054</v>
      </c>
      <c r="R466" s="53" t="s">
        <v>76</v>
      </c>
      <c r="S466" s="76">
        <v>1</v>
      </c>
      <c r="T466" s="37">
        <v>1</v>
      </c>
      <c r="U466" s="83">
        <v>1</v>
      </c>
      <c r="V466" s="45" t="s">
        <v>125</v>
      </c>
    </row>
    <row r="467" spans="1:22" x14ac:dyDescent="0.2">
      <c r="A467" s="18" t="str">
        <f t="shared" si="14"/>
        <v>Catalogo principalOVS_ES ACADEMICOHWL-00002</v>
      </c>
      <c r="B467" s="18" t="str">
        <f t="shared" si="15"/>
        <v>HWL-00002OVS_ES ACADEMICO</v>
      </c>
      <c r="C467" s="18"/>
      <c r="D467" s="18" t="s">
        <v>122</v>
      </c>
      <c r="E467" s="46" t="s">
        <v>1056</v>
      </c>
      <c r="F467" s="86" t="s">
        <v>124</v>
      </c>
      <c r="G467" s="18" t="s">
        <v>122</v>
      </c>
      <c r="H467" s="45" t="s">
        <v>125</v>
      </c>
      <c r="I467" s="18" t="s">
        <v>75</v>
      </c>
      <c r="J467" s="49" t="s">
        <v>1057</v>
      </c>
      <c r="K467" s="48" t="s">
        <v>28</v>
      </c>
      <c r="L467" s="47" t="s">
        <v>90</v>
      </c>
      <c r="M467" s="44" t="s">
        <v>74</v>
      </c>
      <c r="N467" s="78" t="s">
        <v>75</v>
      </c>
      <c r="O467" s="78" t="s">
        <v>75</v>
      </c>
      <c r="P467" s="78" t="s">
        <v>75</v>
      </c>
      <c r="Q467" s="43" t="s">
        <v>1056</v>
      </c>
      <c r="R467" s="53" t="s">
        <v>76</v>
      </c>
      <c r="S467" s="76">
        <v>1</v>
      </c>
      <c r="T467" s="37">
        <v>1</v>
      </c>
      <c r="U467" s="83">
        <v>1</v>
      </c>
      <c r="V467" s="45" t="s">
        <v>125</v>
      </c>
    </row>
    <row r="468" spans="1:22" x14ac:dyDescent="0.2">
      <c r="A468" s="18" t="str">
        <f t="shared" si="14"/>
        <v>Catalogo principalOVS_ES ACADEMICOHWM-00001</v>
      </c>
      <c r="B468" s="18" t="str">
        <f t="shared" si="15"/>
        <v>HWM-00001OVS_ES ACADEMICO</v>
      </c>
      <c r="C468" s="18"/>
      <c r="D468" s="18" t="s">
        <v>122</v>
      </c>
      <c r="E468" s="46" t="s">
        <v>1058</v>
      </c>
      <c r="F468" s="86" t="s">
        <v>124</v>
      </c>
      <c r="G468" s="18" t="s">
        <v>122</v>
      </c>
      <c r="H468" s="45" t="s">
        <v>125</v>
      </c>
      <c r="I468" s="18" t="s">
        <v>75</v>
      </c>
      <c r="J468" s="49" t="s">
        <v>1059</v>
      </c>
      <c r="K468" s="48" t="s">
        <v>28</v>
      </c>
      <c r="L468" s="47" t="s">
        <v>90</v>
      </c>
      <c r="M468" s="44" t="s">
        <v>74</v>
      </c>
      <c r="N468" s="78" t="s">
        <v>75</v>
      </c>
      <c r="O468" s="78" t="s">
        <v>75</v>
      </c>
      <c r="P468" s="78" t="s">
        <v>75</v>
      </c>
      <c r="Q468" s="43" t="s">
        <v>1058</v>
      </c>
      <c r="R468" s="53" t="s">
        <v>76</v>
      </c>
      <c r="S468" s="76">
        <v>0.8</v>
      </c>
      <c r="T468" s="37">
        <v>1</v>
      </c>
      <c r="U468" s="83">
        <v>1</v>
      </c>
      <c r="V468" s="45" t="s">
        <v>125</v>
      </c>
    </row>
    <row r="469" spans="1:22" x14ac:dyDescent="0.2">
      <c r="A469" s="18" t="str">
        <f t="shared" si="14"/>
        <v>Catalogo principalOVS_ES ACADEMICOJ5A-01178</v>
      </c>
      <c r="B469" s="18" t="str">
        <f t="shared" si="15"/>
        <v>J5A-01178OVS_ES ACADEMICO</v>
      </c>
      <c r="C469" s="18"/>
      <c r="D469" s="18" t="s">
        <v>122</v>
      </c>
      <c r="E469" s="46" t="s">
        <v>1060</v>
      </c>
      <c r="F469" s="86" t="s">
        <v>124</v>
      </c>
      <c r="G469" s="18" t="s">
        <v>122</v>
      </c>
      <c r="H469" s="45" t="s">
        <v>125</v>
      </c>
      <c r="I469" s="18" t="s">
        <v>75</v>
      </c>
      <c r="J469" s="49" t="s">
        <v>1061</v>
      </c>
      <c r="K469" s="48" t="s">
        <v>28</v>
      </c>
      <c r="L469" s="47" t="s">
        <v>90</v>
      </c>
      <c r="M469" s="44" t="s">
        <v>74</v>
      </c>
      <c r="N469" s="78" t="s">
        <v>75</v>
      </c>
      <c r="O469" s="78" t="s">
        <v>75</v>
      </c>
      <c r="P469" s="78" t="s">
        <v>75</v>
      </c>
      <c r="Q469" s="43" t="s">
        <v>1060</v>
      </c>
      <c r="R469" s="53" t="s">
        <v>127</v>
      </c>
      <c r="S469" s="76">
        <v>4.84</v>
      </c>
      <c r="T469" s="37">
        <v>1</v>
      </c>
      <c r="U469" s="83">
        <v>1</v>
      </c>
      <c r="V469" s="45" t="s">
        <v>125</v>
      </c>
    </row>
    <row r="470" spans="1:22" x14ac:dyDescent="0.2">
      <c r="A470" s="18" t="str">
        <f t="shared" si="14"/>
        <v>Catalogo principalOVS_ES ACADEMICOJ5A-01179</v>
      </c>
      <c r="B470" s="18" t="str">
        <f t="shared" si="15"/>
        <v>J5A-01179OVS_ES ACADEMICO</v>
      </c>
      <c r="C470" s="18"/>
      <c r="D470" s="18" t="s">
        <v>122</v>
      </c>
      <c r="E470" s="46" t="s">
        <v>1062</v>
      </c>
      <c r="F470" s="86" t="s">
        <v>124</v>
      </c>
      <c r="G470" s="18" t="s">
        <v>122</v>
      </c>
      <c r="H470" s="45" t="s">
        <v>125</v>
      </c>
      <c r="I470" s="18" t="s">
        <v>75</v>
      </c>
      <c r="J470" s="49" t="s">
        <v>1063</v>
      </c>
      <c r="K470" s="48" t="s">
        <v>28</v>
      </c>
      <c r="L470" s="47" t="s">
        <v>90</v>
      </c>
      <c r="M470" s="44" t="s">
        <v>74</v>
      </c>
      <c r="N470" s="78" t="s">
        <v>75</v>
      </c>
      <c r="O470" s="78" t="s">
        <v>75</v>
      </c>
      <c r="P470" s="78" t="s">
        <v>75</v>
      </c>
      <c r="Q470" s="43" t="s">
        <v>1062</v>
      </c>
      <c r="R470" s="53" t="s">
        <v>127</v>
      </c>
      <c r="S470" s="76">
        <v>4.84</v>
      </c>
      <c r="T470" s="37">
        <v>1</v>
      </c>
      <c r="U470" s="83">
        <v>1</v>
      </c>
      <c r="V470" s="45" t="s">
        <v>125</v>
      </c>
    </row>
    <row r="471" spans="1:22" x14ac:dyDescent="0.2">
      <c r="A471" s="18" t="str">
        <f t="shared" si="14"/>
        <v>Catalogo principalOVS_ES ACADEMICOJ5A-01180</v>
      </c>
      <c r="B471" s="18" t="str">
        <f t="shared" si="15"/>
        <v>J5A-01180OVS_ES ACADEMICO</v>
      </c>
      <c r="C471" s="18"/>
      <c r="D471" s="18" t="s">
        <v>122</v>
      </c>
      <c r="E471" s="46" t="s">
        <v>1064</v>
      </c>
      <c r="F471" s="86" t="s">
        <v>124</v>
      </c>
      <c r="G471" s="18" t="s">
        <v>122</v>
      </c>
      <c r="H471" s="45" t="s">
        <v>125</v>
      </c>
      <c r="I471" s="18" t="s">
        <v>75</v>
      </c>
      <c r="J471" s="49" t="s">
        <v>1065</v>
      </c>
      <c r="K471" s="48" t="s">
        <v>28</v>
      </c>
      <c r="L471" s="47" t="s">
        <v>90</v>
      </c>
      <c r="M471" s="44" t="s">
        <v>74</v>
      </c>
      <c r="N471" s="78" t="s">
        <v>75</v>
      </c>
      <c r="O471" s="78" t="s">
        <v>75</v>
      </c>
      <c r="P471" s="78" t="s">
        <v>75</v>
      </c>
      <c r="Q471" s="43" t="s">
        <v>1064</v>
      </c>
      <c r="R471" s="53" t="s">
        <v>127</v>
      </c>
      <c r="S471" s="76">
        <v>4.84</v>
      </c>
      <c r="T471" s="37">
        <v>1</v>
      </c>
      <c r="U471" s="83">
        <v>1</v>
      </c>
      <c r="V471" s="45" t="s">
        <v>125</v>
      </c>
    </row>
    <row r="472" spans="1:22" x14ac:dyDescent="0.2">
      <c r="A472" s="18" t="str">
        <f t="shared" si="14"/>
        <v>Catalogo principalOVS_ES ACADEMICOJ5A-01181</v>
      </c>
      <c r="B472" s="18" t="str">
        <f t="shared" si="15"/>
        <v>J5A-01181OVS_ES ACADEMICO</v>
      </c>
      <c r="C472" s="18"/>
      <c r="D472" s="18" t="s">
        <v>122</v>
      </c>
      <c r="E472" s="46" t="s">
        <v>1066</v>
      </c>
      <c r="F472" s="86" t="s">
        <v>124</v>
      </c>
      <c r="G472" s="18" t="s">
        <v>122</v>
      </c>
      <c r="H472" s="45" t="s">
        <v>125</v>
      </c>
      <c r="I472" s="18" t="s">
        <v>75</v>
      </c>
      <c r="J472" s="49" t="s">
        <v>1067</v>
      </c>
      <c r="K472" s="48" t="s">
        <v>28</v>
      </c>
      <c r="L472" s="47" t="s">
        <v>90</v>
      </c>
      <c r="M472" s="44" t="s">
        <v>74</v>
      </c>
      <c r="N472" s="78" t="s">
        <v>75</v>
      </c>
      <c r="O472" s="78" t="s">
        <v>75</v>
      </c>
      <c r="P472" s="78" t="s">
        <v>75</v>
      </c>
      <c r="Q472" s="43" t="s">
        <v>1066</v>
      </c>
      <c r="R472" s="53" t="s">
        <v>127</v>
      </c>
      <c r="S472" s="76">
        <v>4.84</v>
      </c>
      <c r="T472" s="37">
        <v>1</v>
      </c>
      <c r="U472" s="83">
        <v>1</v>
      </c>
      <c r="V472" s="45" t="s">
        <v>125</v>
      </c>
    </row>
    <row r="473" spans="1:22" x14ac:dyDescent="0.2">
      <c r="A473" s="18" t="str">
        <f t="shared" si="14"/>
        <v>Catalogo principalOVS_ES ACADEMICOJ5A-01182</v>
      </c>
      <c r="B473" s="18" t="str">
        <f t="shared" si="15"/>
        <v>J5A-01182OVS_ES ACADEMICO</v>
      </c>
      <c r="C473" s="18"/>
      <c r="D473" s="18" t="s">
        <v>122</v>
      </c>
      <c r="E473" s="46" t="s">
        <v>1068</v>
      </c>
      <c r="F473" s="86" t="s">
        <v>124</v>
      </c>
      <c r="G473" s="18" t="s">
        <v>122</v>
      </c>
      <c r="H473" s="45" t="s">
        <v>125</v>
      </c>
      <c r="I473" s="18" t="s">
        <v>75</v>
      </c>
      <c r="J473" s="49" t="s">
        <v>1069</v>
      </c>
      <c r="K473" s="48" t="s">
        <v>28</v>
      </c>
      <c r="L473" s="47" t="s">
        <v>90</v>
      </c>
      <c r="M473" s="44" t="s">
        <v>74</v>
      </c>
      <c r="N473" s="78" t="s">
        <v>75</v>
      </c>
      <c r="O473" s="78" t="s">
        <v>75</v>
      </c>
      <c r="P473" s="78" t="s">
        <v>75</v>
      </c>
      <c r="Q473" s="43" t="s">
        <v>1068</v>
      </c>
      <c r="R473" s="53" t="s">
        <v>127</v>
      </c>
      <c r="S473" s="76">
        <v>3.12</v>
      </c>
      <c r="T473" s="37">
        <v>1</v>
      </c>
      <c r="U473" s="83">
        <v>1</v>
      </c>
      <c r="V473" s="45" t="s">
        <v>125</v>
      </c>
    </row>
    <row r="474" spans="1:22" x14ac:dyDescent="0.2">
      <c r="A474" s="18" t="str">
        <f t="shared" si="14"/>
        <v>Catalogo principalOVS_ES ACADEMICOJ5A-01183</v>
      </c>
      <c r="B474" s="18" t="str">
        <f t="shared" si="15"/>
        <v>J5A-01183OVS_ES ACADEMICO</v>
      </c>
      <c r="C474" s="18"/>
      <c r="D474" s="18" t="s">
        <v>122</v>
      </c>
      <c r="E474" s="46" t="s">
        <v>1070</v>
      </c>
      <c r="F474" s="86" t="s">
        <v>124</v>
      </c>
      <c r="G474" s="18" t="s">
        <v>122</v>
      </c>
      <c r="H474" s="45" t="s">
        <v>125</v>
      </c>
      <c r="I474" s="18" t="s">
        <v>75</v>
      </c>
      <c r="J474" s="49" t="s">
        <v>1071</v>
      </c>
      <c r="K474" s="48" t="s">
        <v>28</v>
      </c>
      <c r="L474" s="47" t="s">
        <v>90</v>
      </c>
      <c r="M474" s="44" t="s">
        <v>74</v>
      </c>
      <c r="N474" s="78" t="s">
        <v>75</v>
      </c>
      <c r="O474" s="78" t="s">
        <v>75</v>
      </c>
      <c r="P474" s="78" t="s">
        <v>75</v>
      </c>
      <c r="Q474" s="43" t="s">
        <v>1070</v>
      </c>
      <c r="R474" s="53" t="s">
        <v>127</v>
      </c>
      <c r="S474" s="76">
        <v>3.12</v>
      </c>
      <c r="T474" s="37">
        <v>1</v>
      </c>
      <c r="U474" s="83">
        <v>1</v>
      </c>
      <c r="V474" s="45" t="s">
        <v>125</v>
      </c>
    </row>
    <row r="475" spans="1:22" x14ac:dyDescent="0.2">
      <c r="A475" s="18" t="str">
        <f t="shared" si="14"/>
        <v>Catalogo principalOVS_ES ACADEMICOJNN-00001</v>
      </c>
      <c r="B475" s="18" t="str">
        <f t="shared" si="15"/>
        <v>JNN-00001OVS_ES ACADEMICO</v>
      </c>
      <c r="C475" s="18"/>
      <c r="D475" s="18" t="s">
        <v>122</v>
      </c>
      <c r="E475" s="46" t="s">
        <v>1072</v>
      </c>
      <c r="F475" s="86" t="s">
        <v>124</v>
      </c>
      <c r="G475" s="18" t="s">
        <v>122</v>
      </c>
      <c r="H475" s="45" t="s">
        <v>125</v>
      </c>
      <c r="I475" s="18" t="s">
        <v>75</v>
      </c>
      <c r="J475" s="49" t="s">
        <v>1073</v>
      </c>
      <c r="K475" s="48" t="s">
        <v>28</v>
      </c>
      <c r="L475" s="47" t="s">
        <v>90</v>
      </c>
      <c r="M475" s="44" t="s">
        <v>74</v>
      </c>
      <c r="N475" s="78" t="s">
        <v>75</v>
      </c>
      <c r="O475" s="78" t="s">
        <v>75</v>
      </c>
      <c r="P475" s="78" t="s">
        <v>75</v>
      </c>
      <c r="Q475" s="43" t="s">
        <v>1072</v>
      </c>
      <c r="R475" s="53" t="s">
        <v>76</v>
      </c>
      <c r="S475" s="76">
        <v>0</v>
      </c>
      <c r="T475" s="37">
        <v>1</v>
      </c>
      <c r="U475" s="83">
        <v>1</v>
      </c>
      <c r="V475" s="45" t="s">
        <v>125</v>
      </c>
    </row>
    <row r="476" spans="1:22" x14ac:dyDescent="0.2">
      <c r="A476" s="18" t="str">
        <f t="shared" si="14"/>
        <v>Catalogo principalOVS_ES ACADEMICOKW5-00359</v>
      </c>
      <c r="B476" s="18" t="str">
        <f t="shared" si="15"/>
        <v>KW5-00359OVS_ES ACADEMICO</v>
      </c>
      <c r="C476" s="18"/>
      <c r="D476" s="18" t="s">
        <v>122</v>
      </c>
      <c r="E476" s="46" t="s">
        <v>1074</v>
      </c>
      <c r="F476" s="86" t="s">
        <v>124</v>
      </c>
      <c r="G476" s="18" t="s">
        <v>122</v>
      </c>
      <c r="H476" s="45" t="s">
        <v>125</v>
      </c>
      <c r="I476" s="18" t="s">
        <v>75</v>
      </c>
      <c r="J476" s="49" t="s">
        <v>1075</v>
      </c>
      <c r="K476" s="48" t="s">
        <v>28</v>
      </c>
      <c r="L476" s="47" t="s">
        <v>90</v>
      </c>
      <c r="M476" s="44" t="s">
        <v>74</v>
      </c>
      <c r="N476" s="78" t="s">
        <v>75</v>
      </c>
      <c r="O476" s="78" t="s">
        <v>75</v>
      </c>
      <c r="P476" s="78" t="s">
        <v>75</v>
      </c>
      <c r="Q476" s="43" t="s">
        <v>1074</v>
      </c>
      <c r="R476" s="53" t="s">
        <v>127</v>
      </c>
      <c r="S476" s="76">
        <v>23</v>
      </c>
      <c r="T476" s="37">
        <v>1</v>
      </c>
      <c r="U476" s="83">
        <v>1</v>
      </c>
      <c r="V476" s="45" t="s">
        <v>125</v>
      </c>
    </row>
    <row r="477" spans="1:22" x14ac:dyDescent="0.2">
      <c r="A477" s="18" t="str">
        <f t="shared" si="14"/>
        <v>Catalogo principalOVS_ES ACADEMICOKW5-00360</v>
      </c>
      <c r="B477" s="18" t="str">
        <f t="shared" si="15"/>
        <v>KW5-00360OVS_ES ACADEMICO</v>
      </c>
      <c r="C477" s="18"/>
      <c r="D477" s="18" t="s">
        <v>122</v>
      </c>
      <c r="E477" s="46" t="s">
        <v>1076</v>
      </c>
      <c r="F477" s="86" t="s">
        <v>124</v>
      </c>
      <c r="G477" s="18" t="s">
        <v>122</v>
      </c>
      <c r="H477" s="45" t="s">
        <v>125</v>
      </c>
      <c r="I477" s="18" t="s">
        <v>75</v>
      </c>
      <c r="J477" s="49" t="s">
        <v>1077</v>
      </c>
      <c r="K477" s="48" t="s">
        <v>28</v>
      </c>
      <c r="L477" s="47" t="s">
        <v>90</v>
      </c>
      <c r="M477" s="44" t="s">
        <v>74</v>
      </c>
      <c r="N477" s="78" t="s">
        <v>75</v>
      </c>
      <c r="O477" s="78" t="s">
        <v>75</v>
      </c>
      <c r="P477" s="78" t="s">
        <v>75</v>
      </c>
      <c r="Q477" s="43" t="s">
        <v>1076</v>
      </c>
      <c r="R477" s="53" t="s">
        <v>127</v>
      </c>
      <c r="S477" s="76">
        <v>22</v>
      </c>
      <c r="T477" s="37">
        <v>1</v>
      </c>
      <c r="U477" s="83">
        <v>1</v>
      </c>
      <c r="V477" s="45" t="s">
        <v>125</v>
      </c>
    </row>
    <row r="478" spans="1:22" x14ac:dyDescent="0.2">
      <c r="A478" s="18" t="str">
        <f t="shared" si="14"/>
        <v>Catalogo principalOVS_ES ACADEMICOKW5-00361</v>
      </c>
      <c r="B478" s="18" t="str">
        <f t="shared" si="15"/>
        <v>KW5-00361OVS_ES ACADEMICO</v>
      </c>
      <c r="C478" s="18"/>
      <c r="D478" s="18" t="s">
        <v>122</v>
      </c>
      <c r="E478" s="46" t="s">
        <v>1078</v>
      </c>
      <c r="F478" s="86" t="s">
        <v>124</v>
      </c>
      <c r="G478" s="18" t="s">
        <v>122</v>
      </c>
      <c r="H478" s="45" t="s">
        <v>125</v>
      </c>
      <c r="I478" s="18" t="s">
        <v>75</v>
      </c>
      <c r="J478" s="49" t="s">
        <v>1079</v>
      </c>
      <c r="K478" s="48" t="s">
        <v>28</v>
      </c>
      <c r="L478" s="47" t="s">
        <v>90</v>
      </c>
      <c r="M478" s="44" t="s">
        <v>74</v>
      </c>
      <c r="N478" s="78" t="s">
        <v>75</v>
      </c>
      <c r="O478" s="78" t="s">
        <v>75</v>
      </c>
      <c r="P478" s="78" t="s">
        <v>75</v>
      </c>
      <c r="Q478" s="43" t="s">
        <v>1078</v>
      </c>
      <c r="R478" s="53" t="s">
        <v>127</v>
      </c>
      <c r="S478" s="76">
        <v>22</v>
      </c>
      <c r="T478" s="37">
        <v>1</v>
      </c>
      <c r="U478" s="83">
        <v>1</v>
      </c>
      <c r="V478" s="45" t="s">
        <v>125</v>
      </c>
    </row>
    <row r="479" spans="1:22" x14ac:dyDescent="0.2">
      <c r="A479" s="18" t="str">
        <f t="shared" si="14"/>
        <v>Catalogo principalOVS_ES ACADEMICOKW5-00362</v>
      </c>
      <c r="B479" s="18" t="str">
        <f t="shared" si="15"/>
        <v>KW5-00362OVS_ES ACADEMICO</v>
      </c>
      <c r="C479" s="18"/>
      <c r="D479" s="18" t="s">
        <v>122</v>
      </c>
      <c r="E479" s="46" t="s">
        <v>1080</v>
      </c>
      <c r="F479" s="86" t="s">
        <v>124</v>
      </c>
      <c r="G479" s="18" t="s">
        <v>122</v>
      </c>
      <c r="H479" s="45" t="s">
        <v>125</v>
      </c>
      <c r="I479" s="18" t="s">
        <v>75</v>
      </c>
      <c r="J479" s="49" t="s">
        <v>1081</v>
      </c>
      <c r="K479" s="48" t="s">
        <v>28</v>
      </c>
      <c r="L479" s="47" t="s">
        <v>90</v>
      </c>
      <c r="M479" s="44" t="s">
        <v>74</v>
      </c>
      <c r="N479" s="78" t="s">
        <v>75</v>
      </c>
      <c r="O479" s="78" t="s">
        <v>75</v>
      </c>
      <c r="P479" s="78" t="s">
        <v>75</v>
      </c>
      <c r="Q479" s="43" t="s">
        <v>1080</v>
      </c>
      <c r="R479" s="53" t="s">
        <v>127</v>
      </c>
      <c r="S479" s="76">
        <v>21</v>
      </c>
      <c r="T479" s="37">
        <v>1</v>
      </c>
      <c r="U479" s="83">
        <v>1</v>
      </c>
      <c r="V479" s="45" t="s">
        <v>125</v>
      </c>
    </row>
    <row r="480" spans="1:22" x14ac:dyDescent="0.2">
      <c r="A480" s="18" t="str">
        <f t="shared" si="14"/>
        <v>Catalogo principalOVS_ES ACADEMICOKW5-00378</v>
      </c>
      <c r="B480" s="18" t="str">
        <f t="shared" si="15"/>
        <v>KW5-00378OVS_ES ACADEMICO</v>
      </c>
      <c r="C480" s="18"/>
      <c r="D480" s="18" t="s">
        <v>122</v>
      </c>
      <c r="E480" s="46" t="s">
        <v>1082</v>
      </c>
      <c r="F480" s="86" t="s">
        <v>124</v>
      </c>
      <c r="G480" s="18" t="s">
        <v>122</v>
      </c>
      <c r="H480" s="45" t="s">
        <v>125</v>
      </c>
      <c r="I480" s="18" t="s">
        <v>75</v>
      </c>
      <c r="J480" s="49" t="s">
        <v>1083</v>
      </c>
      <c r="K480" s="48" t="s">
        <v>28</v>
      </c>
      <c r="L480" s="47" t="s">
        <v>90</v>
      </c>
      <c r="M480" s="44" t="s">
        <v>74</v>
      </c>
      <c r="N480" s="78" t="s">
        <v>75</v>
      </c>
      <c r="O480" s="78" t="s">
        <v>75</v>
      </c>
      <c r="P480" s="78" t="s">
        <v>75</v>
      </c>
      <c r="Q480" s="43" t="s">
        <v>1082</v>
      </c>
      <c r="R480" s="53" t="s">
        <v>127</v>
      </c>
      <c r="S480" s="76">
        <v>14</v>
      </c>
      <c r="T480" s="37">
        <v>1</v>
      </c>
      <c r="U480" s="83">
        <v>1</v>
      </c>
      <c r="V480" s="45" t="s">
        <v>125</v>
      </c>
    </row>
    <row r="481" spans="1:22" x14ac:dyDescent="0.2">
      <c r="A481" s="18" t="str">
        <f t="shared" si="14"/>
        <v>Catalogo principalOVS_ES ACADEMICOKW5-00380</v>
      </c>
      <c r="B481" s="18" t="str">
        <f t="shared" si="15"/>
        <v>KW5-00380OVS_ES ACADEMICO</v>
      </c>
      <c r="C481" s="18"/>
      <c r="D481" s="18" t="s">
        <v>122</v>
      </c>
      <c r="E481" s="46" t="s">
        <v>1084</v>
      </c>
      <c r="F481" s="86" t="s">
        <v>124</v>
      </c>
      <c r="G481" s="18" t="s">
        <v>122</v>
      </c>
      <c r="H481" s="45" t="s">
        <v>125</v>
      </c>
      <c r="I481" s="18" t="s">
        <v>75</v>
      </c>
      <c r="J481" s="49" t="s">
        <v>1085</v>
      </c>
      <c r="K481" s="48" t="s">
        <v>28</v>
      </c>
      <c r="L481" s="47" t="s">
        <v>90</v>
      </c>
      <c r="M481" s="44" t="s">
        <v>74</v>
      </c>
      <c r="N481" s="78" t="s">
        <v>75</v>
      </c>
      <c r="O481" s="78" t="s">
        <v>75</v>
      </c>
      <c r="P481" s="78" t="s">
        <v>75</v>
      </c>
      <c r="Q481" s="43" t="s">
        <v>1084</v>
      </c>
      <c r="R481" s="53" t="s">
        <v>127</v>
      </c>
      <c r="S481" s="76">
        <v>15</v>
      </c>
      <c r="T481" s="37">
        <v>1</v>
      </c>
      <c r="U481" s="83">
        <v>1</v>
      </c>
      <c r="V481" s="45" t="s">
        <v>125</v>
      </c>
    </row>
    <row r="482" spans="1:22" x14ac:dyDescent="0.2">
      <c r="A482" s="18" t="str">
        <f t="shared" si="14"/>
        <v>Catalogo principalOVS_ES ACADEMICOL5D-00232</v>
      </c>
      <c r="B482" s="18" t="str">
        <f t="shared" si="15"/>
        <v>L5D-00232OVS_ES ACADEMICO</v>
      </c>
      <c r="C482" s="18"/>
      <c r="D482" s="18" t="s">
        <v>122</v>
      </c>
      <c r="E482" s="46" t="s">
        <v>1086</v>
      </c>
      <c r="F482" s="86" t="s">
        <v>124</v>
      </c>
      <c r="G482" s="18" t="s">
        <v>122</v>
      </c>
      <c r="H482" s="45" t="s">
        <v>125</v>
      </c>
      <c r="I482" s="18" t="s">
        <v>75</v>
      </c>
      <c r="J482" s="49" t="s">
        <v>1087</v>
      </c>
      <c r="K482" s="48" t="s">
        <v>28</v>
      </c>
      <c r="L482" s="47" t="s">
        <v>90</v>
      </c>
      <c r="M482" s="44" t="s">
        <v>74</v>
      </c>
      <c r="N482" s="78" t="s">
        <v>75</v>
      </c>
      <c r="O482" s="78" t="s">
        <v>75</v>
      </c>
      <c r="P482" s="78" t="s">
        <v>75</v>
      </c>
      <c r="Q482" s="43" t="s">
        <v>1086</v>
      </c>
      <c r="R482" s="53" t="s">
        <v>127</v>
      </c>
      <c r="S482" s="76">
        <v>120</v>
      </c>
      <c r="T482" s="37">
        <v>1</v>
      </c>
      <c r="U482" s="83">
        <v>1</v>
      </c>
      <c r="V482" s="45" t="s">
        <v>125</v>
      </c>
    </row>
    <row r="483" spans="1:22" x14ac:dyDescent="0.2">
      <c r="A483" s="18" t="str">
        <f t="shared" si="14"/>
        <v>Catalogo principalOVS_ES ACADEMICOL5D-00233</v>
      </c>
      <c r="B483" s="18" t="str">
        <f t="shared" si="15"/>
        <v>L5D-00233OVS_ES ACADEMICO</v>
      </c>
      <c r="C483" s="18"/>
      <c r="D483" s="18" t="s">
        <v>122</v>
      </c>
      <c r="E483" s="46" t="s">
        <v>1088</v>
      </c>
      <c r="F483" s="86" t="s">
        <v>124</v>
      </c>
      <c r="G483" s="18" t="s">
        <v>122</v>
      </c>
      <c r="H483" s="45" t="s">
        <v>125</v>
      </c>
      <c r="I483" s="18" t="s">
        <v>75</v>
      </c>
      <c r="J483" s="49" t="s">
        <v>1089</v>
      </c>
      <c r="K483" s="48" t="s">
        <v>28</v>
      </c>
      <c r="L483" s="47" t="s">
        <v>90</v>
      </c>
      <c r="M483" s="44" t="s">
        <v>74</v>
      </c>
      <c r="N483" s="78" t="s">
        <v>75</v>
      </c>
      <c r="O483" s="78" t="s">
        <v>75</v>
      </c>
      <c r="P483" s="78" t="s">
        <v>75</v>
      </c>
      <c r="Q483" s="43" t="s">
        <v>1088</v>
      </c>
      <c r="R483" s="53" t="s">
        <v>127</v>
      </c>
      <c r="S483" s="76">
        <v>120</v>
      </c>
      <c r="T483" s="37">
        <v>1</v>
      </c>
      <c r="U483" s="83">
        <v>1</v>
      </c>
      <c r="V483" s="45" t="s">
        <v>125</v>
      </c>
    </row>
    <row r="484" spans="1:22" x14ac:dyDescent="0.2">
      <c r="A484" s="18" t="str">
        <f t="shared" si="14"/>
        <v>Catalogo principalOVS_ES ACADEMICOLE6-00001</v>
      </c>
      <c r="B484" s="18" t="str">
        <f t="shared" si="15"/>
        <v>LE6-00001OVS_ES ACADEMICO</v>
      </c>
      <c r="C484" s="18"/>
      <c r="D484" s="18" t="s">
        <v>122</v>
      </c>
      <c r="E484" s="46" t="s">
        <v>1090</v>
      </c>
      <c r="F484" s="86" t="s">
        <v>124</v>
      </c>
      <c r="G484" s="18" t="s">
        <v>122</v>
      </c>
      <c r="H484" s="45" t="s">
        <v>125</v>
      </c>
      <c r="I484" s="18" t="s">
        <v>75</v>
      </c>
      <c r="J484" s="49" t="s">
        <v>1091</v>
      </c>
      <c r="K484" s="48" t="s">
        <v>28</v>
      </c>
      <c r="L484" s="47" t="s">
        <v>90</v>
      </c>
      <c r="M484" s="44" t="s">
        <v>74</v>
      </c>
      <c r="N484" s="78" t="s">
        <v>75</v>
      </c>
      <c r="O484" s="78" t="s">
        <v>75</v>
      </c>
      <c r="P484" s="78" t="s">
        <v>75</v>
      </c>
      <c r="Q484" s="43" t="s">
        <v>1090</v>
      </c>
      <c r="R484" s="53" t="s">
        <v>76</v>
      </c>
      <c r="S484" s="76">
        <v>0</v>
      </c>
      <c r="T484" s="37">
        <v>1</v>
      </c>
      <c r="U484" s="83">
        <v>1</v>
      </c>
      <c r="V484" s="45" t="s">
        <v>125</v>
      </c>
    </row>
    <row r="485" spans="1:22" x14ac:dyDescent="0.2">
      <c r="A485" s="18" t="str">
        <f t="shared" si="14"/>
        <v>Catalogo principalOVS_ES ACADEMICOLE7-00001</v>
      </c>
      <c r="B485" s="18" t="str">
        <f t="shared" si="15"/>
        <v>LE7-00001OVS_ES ACADEMICO</v>
      </c>
      <c r="C485" s="18"/>
      <c r="D485" s="18" t="s">
        <v>122</v>
      </c>
      <c r="E485" s="46" t="s">
        <v>1092</v>
      </c>
      <c r="F485" s="86" t="s">
        <v>124</v>
      </c>
      <c r="G485" s="18" t="s">
        <v>122</v>
      </c>
      <c r="H485" s="45" t="s">
        <v>125</v>
      </c>
      <c r="I485" s="18" t="s">
        <v>75</v>
      </c>
      <c r="J485" s="49" t="s">
        <v>1093</v>
      </c>
      <c r="K485" s="48" t="s">
        <v>28</v>
      </c>
      <c r="L485" s="47" t="s">
        <v>90</v>
      </c>
      <c r="M485" s="44" t="s">
        <v>74</v>
      </c>
      <c r="N485" s="78" t="s">
        <v>75</v>
      </c>
      <c r="O485" s="78" t="s">
        <v>75</v>
      </c>
      <c r="P485" s="78" t="s">
        <v>75</v>
      </c>
      <c r="Q485" s="43" t="s">
        <v>1092</v>
      </c>
      <c r="R485" s="53" t="s">
        <v>76</v>
      </c>
      <c r="S485" s="76">
        <v>0</v>
      </c>
      <c r="T485" s="37">
        <v>1</v>
      </c>
      <c r="U485" s="83">
        <v>1</v>
      </c>
      <c r="V485" s="45" t="s">
        <v>125</v>
      </c>
    </row>
    <row r="486" spans="1:22" x14ac:dyDescent="0.2">
      <c r="A486" s="18" t="str">
        <f t="shared" si="14"/>
        <v>Catalogo principalOVS_ES ACADEMICOLE9-00002</v>
      </c>
      <c r="B486" s="18" t="str">
        <f t="shared" si="15"/>
        <v>LE9-00002OVS_ES ACADEMICO</v>
      </c>
      <c r="C486" s="18"/>
      <c r="D486" s="18" t="s">
        <v>122</v>
      </c>
      <c r="E486" s="46" t="s">
        <v>1094</v>
      </c>
      <c r="F486" s="86" t="s">
        <v>124</v>
      </c>
      <c r="G486" s="18" t="s">
        <v>122</v>
      </c>
      <c r="H486" s="45" t="s">
        <v>125</v>
      </c>
      <c r="I486" s="18" t="s">
        <v>75</v>
      </c>
      <c r="J486" s="49" t="s">
        <v>1095</v>
      </c>
      <c r="K486" s="48" t="s">
        <v>28</v>
      </c>
      <c r="L486" s="47" t="s">
        <v>90</v>
      </c>
      <c r="M486" s="44" t="s">
        <v>74</v>
      </c>
      <c r="N486" s="78" t="s">
        <v>75</v>
      </c>
      <c r="O486" s="78" t="s">
        <v>75</v>
      </c>
      <c r="P486" s="78" t="s">
        <v>75</v>
      </c>
      <c r="Q486" s="43" t="s">
        <v>1094</v>
      </c>
      <c r="R486" s="53" t="s">
        <v>76</v>
      </c>
      <c r="S486" s="76">
        <v>0</v>
      </c>
      <c r="T486" s="37">
        <v>1</v>
      </c>
      <c r="U486" s="83">
        <v>1</v>
      </c>
      <c r="V486" s="45" t="s">
        <v>125</v>
      </c>
    </row>
    <row r="487" spans="1:22" x14ac:dyDescent="0.2">
      <c r="A487" s="18" t="str">
        <f t="shared" si="14"/>
        <v>Catalogo principalOVS_ES ACADEMICOLEG-00002</v>
      </c>
      <c r="B487" s="18" t="str">
        <f t="shared" si="15"/>
        <v>LEG-00002OVS_ES ACADEMICO</v>
      </c>
      <c r="C487" s="18"/>
      <c r="D487" s="18" t="s">
        <v>122</v>
      </c>
      <c r="E487" s="46" t="s">
        <v>1096</v>
      </c>
      <c r="F487" s="86" t="s">
        <v>124</v>
      </c>
      <c r="G487" s="18" t="s">
        <v>122</v>
      </c>
      <c r="H487" s="45" t="s">
        <v>125</v>
      </c>
      <c r="I487" s="18" t="s">
        <v>75</v>
      </c>
      <c r="J487" s="49" t="s">
        <v>1097</v>
      </c>
      <c r="K487" s="48" t="s">
        <v>28</v>
      </c>
      <c r="L487" s="47" t="s">
        <v>90</v>
      </c>
      <c r="M487" s="44" t="s">
        <v>74</v>
      </c>
      <c r="N487" s="78" t="s">
        <v>75</v>
      </c>
      <c r="O487" s="78" t="s">
        <v>75</v>
      </c>
      <c r="P487" s="78" t="s">
        <v>75</v>
      </c>
      <c r="Q487" s="43" t="s">
        <v>1096</v>
      </c>
      <c r="R487" s="53" t="s">
        <v>76</v>
      </c>
      <c r="S487" s="76">
        <v>0</v>
      </c>
      <c r="T487" s="37">
        <v>1</v>
      </c>
      <c r="U487" s="83">
        <v>1</v>
      </c>
      <c r="V487" s="45" t="s">
        <v>125</v>
      </c>
    </row>
    <row r="488" spans="1:22" x14ac:dyDescent="0.2">
      <c r="A488" s="18" t="str">
        <f t="shared" si="14"/>
        <v>Catalogo principalOVS_ES ACADEMICOLEK-00001</v>
      </c>
      <c r="B488" s="18" t="str">
        <f t="shared" si="15"/>
        <v>LEK-00001OVS_ES ACADEMICO</v>
      </c>
      <c r="C488" s="18"/>
      <c r="D488" s="18" t="s">
        <v>122</v>
      </c>
      <c r="E488" s="46" t="s">
        <v>1098</v>
      </c>
      <c r="F488" s="86" t="s">
        <v>124</v>
      </c>
      <c r="G488" s="18" t="s">
        <v>122</v>
      </c>
      <c r="H488" s="45" t="s">
        <v>125</v>
      </c>
      <c r="I488" s="18" t="s">
        <v>75</v>
      </c>
      <c r="J488" s="49" t="s">
        <v>1099</v>
      </c>
      <c r="K488" s="48" t="s">
        <v>28</v>
      </c>
      <c r="L488" s="47" t="s">
        <v>90</v>
      </c>
      <c r="M488" s="44" t="s">
        <v>74</v>
      </c>
      <c r="N488" s="78" t="s">
        <v>75</v>
      </c>
      <c r="O488" s="78" t="s">
        <v>75</v>
      </c>
      <c r="P488" s="78" t="s">
        <v>75</v>
      </c>
      <c r="Q488" s="43" t="s">
        <v>1098</v>
      </c>
      <c r="R488" s="53" t="s">
        <v>76</v>
      </c>
      <c r="S488" s="76">
        <v>1.82</v>
      </c>
      <c r="T488" s="37">
        <v>1</v>
      </c>
      <c r="U488" s="83">
        <v>1</v>
      </c>
      <c r="V488" s="45" t="s">
        <v>125</v>
      </c>
    </row>
    <row r="489" spans="1:22" x14ac:dyDescent="0.2">
      <c r="A489" s="18" t="str">
        <f t="shared" si="14"/>
        <v>Catalogo principalOVS_ES ACADEMICOLEK-00002</v>
      </c>
      <c r="B489" s="18" t="str">
        <f t="shared" si="15"/>
        <v>LEK-00002OVS_ES ACADEMICO</v>
      </c>
      <c r="C489" s="18"/>
      <c r="D489" s="18" t="s">
        <v>122</v>
      </c>
      <c r="E489" s="46" t="s">
        <v>1100</v>
      </c>
      <c r="F489" s="86" t="s">
        <v>124</v>
      </c>
      <c r="G489" s="18" t="s">
        <v>122</v>
      </c>
      <c r="H489" s="45" t="s">
        <v>125</v>
      </c>
      <c r="I489" s="18" t="s">
        <v>75</v>
      </c>
      <c r="J489" s="49" t="s">
        <v>1101</v>
      </c>
      <c r="K489" s="48" t="s">
        <v>28</v>
      </c>
      <c r="L489" s="47" t="s">
        <v>90</v>
      </c>
      <c r="M489" s="44" t="s">
        <v>74</v>
      </c>
      <c r="N489" s="78" t="s">
        <v>75</v>
      </c>
      <c r="O489" s="78" t="s">
        <v>75</v>
      </c>
      <c r="P489" s="78" t="s">
        <v>75</v>
      </c>
      <c r="Q489" s="43" t="s">
        <v>1100</v>
      </c>
      <c r="R489" s="53" t="s">
        <v>76</v>
      </c>
      <c r="S489" s="76">
        <v>1.82</v>
      </c>
      <c r="T489" s="37">
        <v>1</v>
      </c>
      <c r="U489" s="83">
        <v>1</v>
      </c>
      <c r="V489" s="45" t="s">
        <v>125</v>
      </c>
    </row>
    <row r="490" spans="1:22" x14ac:dyDescent="0.2">
      <c r="A490" s="18" t="str">
        <f t="shared" si="14"/>
        <v>Catalogo principalOVS_ES ACADEMICOLEL-00001</v>
      </c>
      <c r="B490" s="18" t="str">
        <f t="shared" si="15"/>
        <v>LEL-00001OVS_ES ACADEMICO</v>
      </c>
      <c r="C490" s="18"/>
      <c r="D490" s="18" t="s">
        <v>122</v>
      </c>
      <c r="E490" s="46" t="s">
        <v>1102</v>
      </c>
      <c r="F490" s="86" t="s">
        <v>124</v>
      </c>
      <c r="G490" s="18" t="s">
        <v>122</v>
      </c>
      <c r="H490" s="45" t="s">
        <v>125</v>
      </c>
      <c r="I490" s="18" t="s">
        <v>75</v>
      </c>
      <c r="J490" s="49" t="s">
        <v>1103</v>
      </c>
      <c r="K490" s="48" t="s">
        <v>28</v>
      </c>
      <c r="L490" s="47" t="s">
        <v>90</v>
      </c>
      <c r="M490" s="44" t="s">
        <v>74</v>
      </c>
      <c r="N490" s="78" t="s">
        <v>75</v>
      </c>
      <c r="O490" s="78" t="s">
        <v>75</v>
      </c>
      <c r="P490" s="78" t="s">
        <v>75</v>
      </c>
      <c r="Q490" s="43" t="s">
        <v>1102</v>
      </c>
      <c r="R490" s="53" t="s">
        <v>76</v>
      </c>
      <c r="S490" s="76">
        <v>1.82</v>
      </c>
      <c r="T490" s="37">
        <v>1</v>
      </c>
      <c r="U490" s="83">
        <v>1</v>
      </c>
      <c r="V490" s="45" t="s">
        <v>125</v>
      </c>
    </row>
    <row r="491" spans="1:22" x14ac:dyDescent="0.2">
      <c r="A491" s="18" t="str">
        <f t="shared" si="14"/>
        <v>Catalogo principalOVS_ES ACADEMICOLEP-00001</v>
      </c>
      <c r="B491" s="18" t="str">
        <f t="shared" si="15"/>
        <v>LEP-00001OVS_ES ACADEMICO</v>
      </c>
      <c r="C491" s="18"/>
      <c r="D491" s="18" t="s">
        <v>122</v>
      </c>
      <c r="E491" s="46" t="s">
        <v>1104</v>
      </c>
      <c r="F491" s="86" t="s">
        <v>124</v>
      </c>
      <c r="G491" s="18" t="s">
        <v>122</v>
      </c>
      <c r="H491" s="45" t="s">
        <v>125</v>
      </c>
      <c r="I491" s="18" t="s">
        <v>75</v>
      </c>
      <c r="J491" s="49" t="s">
        <v>1105</v>
      </c>
      <c r="K491" s="48" t="s">
        <v>28</v>
      </c>
      <c r="L491" s="47" t="s">
        <v>90</v>
      </c>
      <c r="M491" s="44" t="s">
        <v>74</v>
      </c>
      <c r="N491" s="78" t="s">
        <v>75</v>
      </c>
      <c r="O491" s="78" t="s">
        <v>75</v>
      </c>
      <c r="P491" s="78" t="s">
        <v>75</v>
      </c>
      <c r="Q491" s="43" t="s">
        <v>1104</v>
      </c>
      <c r="R491" s="53" t="s">
        <v>76</v>
      </c>
      <c r="S491" s="76">
        <v>3.63</v>
      </c>
      <c r="T491" s="37">
        <v>1</v>
      </c>
      <c r="U491" s="83">
        <v>1</v>
      </c>
      <c r="V491" s="45" t="s">
        <v>125</v>
      </c>
    </row>
    <row r="492" spans="1:22" x14ac:dyDescent="0.2">
      <c r="A492" s="18" t="str">
        <f t="shared" si="14"/>
        <v>Catalogo principalOVS_ES ACADEMICOLEP-00002</v>
      </c>
      <c r="B492" s="18" t="str">
        <f t="shared" si="15"/>
        <v>LEP-00002OVS_ES ACADEMICO</v>
      </c>
      <c r="C492" s="18"/>
      <c r="D492" s="18" t="s">
        <v>122</v>
      </c>
      <c r="E492" s="46" t="s">
        <v>1106</v>
      </c>
      <c r="F492" s="86" t="s">
        <v>124</v>
      </c>
      <c r="G492" s="18" t="s">
        <v>122</v>
      </c>
      <c r="H492" s="45" t="s">
        <v>125</v>
      </c>
      <c r="I492" s="18" t="s">
        <v>75</v>
      </c>
      <c r="J492" s="49" t="s">
        <v>1107</v>
      </c>
      <c r="K492" s="48" t="s">
        <v>28</v>
      </c>
      <c r="L492" s="47" t="s">
        <v>90</v>
      </c>
      <c r="M492" s="44" t="s">
        <v>74</v>
      </c>
      <c r="N492" s="78" t="s">
        <v>75</v>
      </c>
      <c r="O492" s="78" t="s">
        <v>75</v>
      </c>
      <c r="P492" s="78" t="s">
        <v>75</v>
      </c>
      <c r="Q492" s="43" t="s">
        <v>1106</v>
      </c>
      <c r="R492" s="53" t="s">
        <v>76</v>
      </c>
      <c r="S492" s="76">
        <v>3.63</v>
      </c>
      <c r="T492" s="37">
        <v>1</v>
      </c>
      <c r="U492" s="83">
        <v>1</v>
      </c>
      <c r="V492" s="45" t="s">
        <v>125</v>
      </c>
    </row>
    <row r="493" spans="1:22" x14ac:dyDescent="0.2">
      <c r="A493" s="18" t="str">
        <f t="shared" si="14"/>
        <v>Catalogo principalOVS_ES ACADEMICOLEQ-00001</v>
      </c>
      <c r="B493" s="18" t="str">
        <f t="shared" si="15"/>
        <v>LEQ-00001OVS_ES ACADEMICO</v>
      </c>
      <c r="C493" s="18"/>
      <c r="D493" s="18" t="s">
        <v>122</v>
      </c>
      <c r="E493" s="46" t="s">
        <v>1108</v>
      </c>
      <c r="F493" s="86" t="s">
        <v>124</v>
      </c>
      <c r="G493" s="18" t="s">
        <v>122</v>
      </c>
      <c r="H493" s="45" t="s">
        <v>125</v>
      </c>
      <c r="I493" s="18" t="s">
        <v>75</v>
      </c>
      <c r="J493" s="49" t="s">
        <v>1109</v>
      </c>
      <c r="K493" s="48" t="s">
        <v>28</v>
      </c>
      <c r="L493" s="47" t="s">
        <v>90</v>
      </c>
      <c r="M493" s="44" t="s">
        <v>74</v>
      </c>
      <c r="N493" s="78" t="s">
        <v>75</v>
      </c>
      <c r="O493" s="78" t="s">
        <v>75</v>
      </c>
      <c r="P493" s="78" t="s">
        <v>75</v>
      </c>
      <c r="Q493" s="43" t="s">
        <v>1108</v>
      </c>
      <c r="R493" s="53" t="s">
        <v>76</v>
      </c>
      <c r="S493" s="76">
        <v>3.63</v>
      </c>
      <c r="T493" s="37">
        <v>1</v>
      </c>
      <c r="U493" s="83">
        <v>1</v>
      </c>
      <c r="V493" s="45" t="s">
        <v>125</v>
      </c>
    </row>
    <row r="494" spans="1:22" x14ac:dyDescent="0.2">
      <c r="A494" s="18" t="str">
        <f t="shared" si="14"/>
        <v>Catalogo principalOVS_ES ACADEMICOM3J-00139</v>
      </c>
      <c r="B494" s="18" t="str">
        <f t="shared" si="15"/>
        <v>M3J-00139OVS_ES ACADEMICO</v>
      </c>
      <c r="C494" s="18"/>
      <c r="D494" s="18" t="s">
        <v>122</v>
      </c>
      <c r="E494" s="46" t="s">
        <v>1110</v>
      </c>
      <c r="F494" s="86" t="s">
        <v>124</v>
      </c>
      <c r="G494" s="18" t="s">
        <v>122</v>
      </c>
      <c r="H494" s="45" t="s">
        <v>125</v>
      </c>
      <c r="I494" s="18" t="s">
        <v>75</v>
      </c>
      <c r="J494" s="49" t="s">
        <v>1111</v>
      </c>
      <c r="K494" s="48" t="s">
        <v>28</v>
      </c>
      <c r="L494" s="47" t="s">
        <v>90</v>
      </c>
      <c r="M494" s="44" t="s">
        <v>74</v>
      </c>
      <c r="N494" s="78" t="s">
        <v>75</v>
      </c>
      <c r="O494" s="78" t="s">
        <v>75</v>
      </c>
      <c r="P494" s="78" t="s">
        <v>75</v>
      </c>
      <c r="Q494" s="43" t="s">
        <v>1110</v>
      </c>
      <c r="R494" s="53" t="s">
        <v>76</v>
      </c>
      <c r="S494" s="76">
        <v>0.14000000000000001</v>
      </c>
      <c r="T494" s="37">
        <v>1</v>
      </c>
      <c r="U494" s="83">
        <v>1</v>
      </c>
      <c r="V494" s="45" t="s">
        <v>125</v>
      </c>
    </row>
    <row r="495" spans="1:22" x14ac:dyDescent="0.2">
      <c r="A495" s="18" t="str">
        <f t="shared" si="14"/>
        <v>Catalogo principalOVS_ES ACADEMICOM3J-00140</v>
      </c>
      <c r="B495" s="18" t="str">
        <f t="shared" si="15"/>
        <v>M3J-00140OVS_ES ACADEMICO</v>
      </c>
      <c r="C495" s="18"/>
      <c r="D495" s="18" t="s">
        <v>122</v>
      </c>
      <c r="E495" s="46" t="s">
        <v>1112</v>
      </c>
      <c r="F495" s="86" t="s">
        <v>124</v>
      </c>
      <c r="G495" s="18" t="s">
        <v>122</v>
      </c>
      <c r="H495" s="45" t="s">
        <v>125</v>
      </c>
      <c r="I495" s="18" t="s">
        <v>75</v>
      </c>
      <c r="J495" s="49" t="s">
        <v>1113</v>
      </c>
      <c r="K495" s="48" t="s">
        <v>28</v>
      </c>
      <c r="L495" s="47" t="s">
        <v>90</v>
      </c>
      <c r="M495" s="44" t="s">
        <v>74</v>
      </c>
      <c r="N495" s="78" t="s">
        <v>75</v>
      </c>
      <c r="O495" s="78" t="s">
        <v>75</v>
      </c>
      <c r="P495" s="78" t="s">
        <v>75</v>
      </c>
      <c r="Q495" s="43" t="s">
        <v>1112</v>
      </c>
      <c r="R495" s="53" t="s">
        <v>76</v>
      </c>
      <c r="S495" s="76">
        <v>0.14000000000000001</v>
      </c>
      <c r="T495" s="37">
        <v>1</v>
      </c>
      <c r="U495" s="83">
        <v>1</v>
      </c>
      <c r="V495" s="45" t="s">
        <v>125</v>
      </c>
    </row>
    <row r="496" spans="1:22" x14ac:dyDescent="0.2">
      <c r="A496" s="18" t="str">
        <f t="shared" si="14"/>
        <v>Catalogo principalOVS_ES ACADEMICOM3J-00158</v>
      </c>
      <c r="B496" s="18" t="str">
        <f t="shared" si="15"/>
        <v>M3J-00158OVS_ES ACADEMICO</v>
      </c>
      <c r="C496" s="18"/>
      <c r="D496" s="18" t="s">
        <v>122</v>
      </c>
      <c r="E496" s="46" t="s">
        <v>1114</v>
      </c>
      <c r="F496" s="86" t="s">
        <v>124</v>
      </c>
      <c r="G496" s="18" t="s">
        <v>122</v>
      </c>
      <c r="H496" s="45" t="s">
        <v>125</v>
      </c>
      <c r="I496" s="18" t="s">
        <v>75</v>
      </c>
      <c r="J496" s="49" t="s">
        <v>1115</v>
      </c>
      <c r="K496" s="48" t="s">
        <v>28</v>
      </c>
      <c r="L496" s="47" t="s">
        <v>90</v>
      </c>
      <c r="M496" s="44" t="s">
        <v>74</v>
      </c>
      <c r="N496" s="78" t="s">
        <v>75</v>
      </c>
      <c r="O496" s="78" t="s">
        <v>75</v>
      </c>
      <c r="P496" s="78" t="s">
        <v>75</v>
      </c>
      <c r="Q496" s="43" t="s">
        <v>1114</v>
      </c>
      <c r="R496" s="53" t="s">
        <v>76</v>
      </c>
      <c r="S496" s="76">
        <v>0.22</v>
      </c>
      <c r="T496" s="37">
        <v>1</v>
      </c>
      <c r="U496" s="83">
        <v>1</v>
      </c>
      <c r="V496" s="45" t="s">
        <v>125</v>
      </c>
    </row>
    <row r="497" spans="1:22" x14ac:dyDescent="0.2">
      <c r="A497" s="18" t="str">
        <f t="shared" si="14"/>
        <v>Catalogo principalOVS_ES ACADEMICOM3J-00159</v>
      </c>
      <c r="B497" s="18" t="str">
        <f t="shared" si="15"/>
        <v>M3J-00159OVS_ES ACADEMICO</v>
      </c>
      <c r="C497" s="18"/>
      <c r="D497" s="18" t="s">
        <v>122</v>
      </c>
      <c r="E497" s="46" t="s">
        <v>1116</v>
      </c>
      <c r="F497" s="86" t="s">
        <v>124</v>
      </c>
      <c r="G497" s="18" t="s">
        <v>122</v>
      </c>
      <c r="H497" s="45" t="s">
        <v>125</v>
      </c>
      <c r="I497" s="18" t="s">
        <v>75</v>
      </c>
      <c r="J497" s="49" t="s">
        <v>1117</v>
      </c>
      <c r="K497" s="48" t="s">
        <v>28</v>
      </c>
      <c r="L497" s="47" t="s">
        <v>90</v>
      </c>
      <c r="M497" s="44" t="s">
        <v>74</v>
      </c>
      <c r="N497" s="78" t="s">
        <v>75</v>
      </c>
      <c r="O497" s="78" t="s">
        <v>75</v>
      </c>
      <c r="P497" s="78" t="s">
        <v>75</v>
      </c>
      <c r="Q497" s="43" t="s">
        <v>1116</v>
      </c>
      <c r="R497" s="53" t="s">
        <v>76</v>
      </c>
      <c r="S497" s="76">
        <v>0.22</v>
      </c>
      <c r="T497" s="37">
        <v>1</v>
      </c>
      <c r="U497" s="83">
        <v>1</v>
      </c>
      <c r="V497" s="45" t="s">
        <v>125</v>
      </c>
    </row>
    <row r="498" spans="1:22" x14ac:dyDescent="0.2">
      <c r="A498" s="18" t="str">
        <f t="shared" si="14"/>
        <v>Catalogo principalOVS_ES ACADEMICOM3J-00160</v>
      </c>
      <c r="B498" s="18" t="str">
        <f t="shared" si="15"/>
        <v>M3J-00160OVS_ES ACADEMICO</v>
      </c>
      <c r="C498" s="18"/>
      <c r="D498" s="18" t="s">
        <v>122</v>
      </c>
      <c r="E498" s="46" t="s">
        <v>1118</v>
      </c>
      <c r="F498" s="86" t="s">
        <v>124</v>
      </c>
      <c r="G498" s="18" t="s">
        <v>122</v>
      </c>
      <c r="H498" s="45" t="s">
        <v>125</v>
      </c>
      <c r="I498" s="18" t="s">
        <v>75</v>
      </c>
      <c r="J498" s="49" t="s">
        <v>1119</v>
      </c>
      <c r="K498" s="48" t="s">
        <v>28</v>
      </c>
      <c r="L498" s="47" t="s">
        <v>90</v>
      </c>
      <c r="M498" s="44" t="s">
        <v>74</v>
      </c>
      <c r="N498" s="78" t="s">
        <v>75</v>
      </c>
      <c r="O498" s="78" t="s">
        <v>75</v>
      </c>
      <c r="P498" s="78" t="s">
        <v>75</v>
      </c>
      <c r="Q498" s="43" t="s">
        <v>1118</v>
      </c>
      <c r="R498" s="53" t="s">
        <v>76</v>
      </c>
      <c r="S498" s="76">
        <v>0.22</v>
      </c>
      <c r="T498" s="37">
        <v>1</v>
      </c>
      <c r="U498" s="83">
        <v>1</v>
      </c>
      <c r="V498" s="45" t="s">
        <v>125</v>
      </c>
    </row>
    <row r="499" spans="1:22" x14ac:dyDescent="0.2">
      <c r="A499" s="18" t="str">
        <f t="shared" si="14"/>
        <v>Catalogo principalOVS_ES ACADEMICOM3J-00161</v>
      </c>
      <c r="B499" s="18" t="str">
        <f t="shared" si="15"/>
        <v>M3J-00161OVS_ES ACADEMICO</v>
      </c>
      <c r="C499" s="18"/>
      <c r="D499" s="18" t="s">
        <v>122</v>
      </c>
      <c r="E499" s="46" t="s">
        <v>1120</v>
      </c>
      <c r="F499" s="86" t="s">
        <v>124</v>
      </c>
      <c r="G499" s="18" t="s">
        <v>122</v>
      </c>
      <c r="H499" s="45" t="s">
        <v>125</v>
      </c>
      <c r="I499" s="18" t="s">
        <v>75</v>
      </c>
      <c r="J499" s="49" t="s">
        <v>1121</v>
      </c>
      <c r="K499" s="48" t="s">
        <v>28</v>
      </c>
      <c r="L499" s="47" t="s">
        <v>90</v>
      </c>
      <c r="M499" s="44" t="s">
        <v>74</v>
      </c>
      <c r="N499" s="78" t="s">
        <v>75</v>
      </c>
      <c r="O499" s="78" t="s">
        <v>75</v>
      </c>
      <c r="P499" s="78" t="s">
        <v>75</v>
      </c>
      <c r="Q499" s="43" t="s">
        <v>1120</v>
      </c>
      <c r="R499" s="53" t="s">
        <v>76</v>
      </c>
      <c r="S499" s="76">
        <v>0.22</v>
      </c>
      <c r="T499" s="37">
        <v>1</v>
      </c>
      <c r="U499" s="83">
        <v>1</v>
      </c>
      <c r="V499" s="45" t="s">
        <v>125</v>
      </c>
    </row>
    <row r="500" spans="1:22" x14ac:dyDescent="0.2">
      <c r="A500" s="18" t="str">
        <f t="shared" si="14"/>
        <v>Catalogo principalOVS_ES ACADEMICOMX3-00124</v>
      </c>
      <c r="B500" s="18" t="str">
        <f t="shared" si="15"/>
        <v>MX3-00124OVS_ES ACADEMICO</v>
      </c>
      <c r="C500" s="18"/>
      <c r="D500" s="18" t="s">
        <v>122</v>
      </c>
      <c r="E500" s="46" t="s">
        <v>1122</v>
      </c>
      <c r="F500" s="86" t="s">
        <v>124</v>
      </c>
      <c r="G500" s="18" t="s">
        <v>122</v>
      </c>
      <c r="H500" s="45" t="s">
        <v>125</v>
      </c>
      <c r="I500" s="18" t="s">
        <v>75</v>
      </c>
      <c r="J500" s="49" t="s">
        <v>1123</v>
      </c>
      <c r="K500" s="48" t="s">
        <v>28</v>
      </c>
      <c r="L500" s="47" t="s">
        <v>90</v>
      </c>
      <c r="M500" s="44" t="s">
        <v>74</v>
      </c>
      <c r="N500" s="78" t="s">
        <v>75</v>
      </c>
      <c r="O500" s="78" t="s">
        <v>75</v>
      </c>
      <c r="P500" s="78" t="s">
        <v>75</v>
      </c>
      <c r="Q500" s="43" t="s">
        <v>1122</v>
      </c>
      <c r="R500" s="53" t="s">
        <v>127</v>
      </c>
      <c r="S500" s="76">
        <v>407</v>
      </c>
      <c r="T500" s="37">
        <v>1</v>
      </c>
      <c r="U500" s="83">
        <v>1</v>
      </c>
      <c r="V500" s="45" t="s">
        <v>125</v>
      </c>
    </row>
    <row r="501" spans="1:22" x14ac:dyDescent="0.2">
      <c r="A501" s="18" t="str">
        <f t="shared" si="14"/>
        <v>Catalogo principalOVS_ES ACADEMICOMX3-00125</v>
      </c>
      <c r="B501" s="18" t="str">
        <f t="shared" si="15"/>
        <v>MX3-00125OVS_ES ACADEMICO</v>
      </c>
      <c r="C501" s="18"/>
      <c r="D501" s="18" t="s">
        <v>122</v>
      </c>
      <c r="E501" s="46" t="s">
        <v>1124</v>
      </c>
      <c r="F501" s="86" t="s">
        <v>124</v>
      </c>
      <c r="G501" s="18" t="s">
        <v>122</v>
      </c>
      <c r="H501" s="45" t="s">
        <v>125</v>
      </c>
      <c r="I501" s="18" t="s">
        <v>75</v>
      </c>
      <c r="J501" s="49" t="s">
        <v>1125</v>
      </c>
      <c r="K501" s="48" t="s">
        <v>28</v>
      </c>
      <c r="L501" s="47" t="s">
        <v>90</v>
      </c>
      <c r="M501" s="44" t="s">
        <v>74</v>
      </c>
      <c r="N501" s="78" t="s">
        <v>75</v>
      </c>
      <c r="O501" s="78" t="s">
        <v>75</v>
      </c>
      <c r="P501" s="78" t="s">
        <v>75</v>
      </c>
      <c r="Q501" s="43" t="s">
        <v>1124</v>
      </c>
      <c r="R501" s="53" t="s">
        <v>127</v>
      </c>
      <c r="S501" s="76">
        <v>407</v>
      </c>
      <c r="T501" s="37">
        <v>1</v>
      </c>
      <c r="U501" s="83">
        <v>1</v>
      </c>
      <c r="V501" s="45" t="s">
        <v>125</v>
      </c>
    </row>
    <row r="502" spans="1:22" x14ac:dyDescent="0.2">
      <c r="A502" s="18" t="str">
        <f t="shared" si="14"/>
        <v>Catalogo principalOVS_ES ACADEMICOMX3-00126</v>
      </c>
      <c r="B502" s="18" t="str">
        <f t="shared" si="15"/>
        <v>MX3-00126OVS_ES ACADEMICO</v>
      </c>
      <c r="C502" s="18"/>
      <c r="D502" s="18" t="s">
        <v>122</v>
      </c>
      <c r="E502" s="46" t="s">
        <v>1126</v>
      </c>
      <c r="F502" s="86" t="s">
        <v>124</v>
      </c>
      <c r="G502" s="18" t="s">
        <v>122</v>
      </c>
      <c r="H502" s="45" t="s">
        <v>125</v>
      </c>
      <c r="I502" s="18" t="s">
        <v>75</v>
      </c>
      <c r="J502" s="49" t="s">
        <v>1127</v>
      </c>
      <c r="K502" s="48" t="s">
        <v>28</v>
      </c>
      <c r="L502" s="47" t="s">
        <v>90</v>
      </c>
      <c r="M502" s="44" t="s">
        <v>74</v>
      </c>
      <c r="N502" s="78" t="s">
        <v>75</v>
      </c>
      <c r="O502" s="78" t="s">
        <v>75</v>
      </c>
      <c r="P502" s="78" t="s">
        <v>75</v>
      </c>
      <c r="Q502" s="43" t="s">
        <v>1126</v>
      </c>
      <c r="R502" s="53" t="s">
        <v>127</v>
      </c>
      <c r="S502" s="76">
        <v>338</v>
      </c>
      <c r="T502" s="37">
        <v>1</v>
      </c>
      <c r="U502" s="83">
        <v>1</v>
      </c>
      <c r="V502" s="45" t="s">
        <v>125</v>
      </c>
    </row>
    <row r="503" spans="1:22" x14ac:dyDescent="0.2">
      <c r="A503" s="18" t="str">
        <f t="shared" si="14"/>
        <v>Catalogo principalOVS_ES ACADEMICOMX3-00127</v>
      </c>
      <c r="B503" s="18" t="str">
        <f t="shared" si="15"/>
        <v>MX3-00127OVS_ES ACADEMICO</v>
      </c>
      <c r="C503" s="18"/>
      <c r="D503" s="18" t="s">
        <v>122</v>
      </c>
      <c r="E503" s="46" t="s">
        <v>1128</v>
      </c>
      <c r="F503" s="86" t="s">
        <v>124</v>
      </c>
      <c r="G503" s="18" t="s">
        <v>122</v>
      </c>
      <c r="H503" s="45" t="s">
        <v>125</v>
      </c>
      <c r="I503" s="18" t="s">
        <v>75</v>
      </c>
      <c r="J503" s="49" t="s">
        <v>1129</v>
      </c>
      <c r="K503" s="48" t="s">
        <v>28</v>
      </c>
      <c r="L503" s="47" t="s">
        <v>90</v>
      </c>
      <c r="M503" s="44" t="s">
        <v>74</v>
      </c>
      <c r="N503" s="78" t="s">
        <v>75</v>
      </c>
      <c r="O503" s="78" t="s">
        <v>75</v>
      </c>
      <c r="P503" s="78" t="s">
        <v>75</v>
      </c>
      <c r="Q503" s="43" t="s">
        <v>1128</v>
      </c>
      <c r="R503" s="53" t="s">
        <v>127</v>
      </c>
      <c r="S503" s="76">
        <v>338</v>
      </c>
      <c r="T503" s="37">
        <v>1</v>
      </c>
      <c r="U503" s="83">
        <v>1</v>
      </c>
      <c r="V503" s="45" t="s">
        <v>125</v>
      </c>
    </row>
    <row r="504" spans="1:22" x14ac:dyDescent="0.2">
      <c r="A504" s="18" t="str">
        <f t="shared" si="14"/>
        <v>Catalogo principalOVS_ES ACADEMICOMX3-00128</v>
      </c>
      <c r="B504" s="18" t="str">
        <f t="shared" si="15"/>
        <v>MX3-00128OVS_ES ACADEMICO</v>
      </c>
      <c r="C504" s="18"/>
      <c r="D504" s="18" t="s">
        <v>122</v>
      </c>
      <c r="E504" s="46" t="s">
        <v>1130</v>
      </c>
      <c r="F504" s="86" t="s">
        <v>124</v>
      </c>
      <c r="G504" s="18" t="s">
        <v>122</v>
      </c>
      <c r="H504" s="45" t="s">
        <v>125</v>
      </c>
      <c r="I504" s="18" t="s">
        <v>75</v>
      </c>
      <c r="J504" s="49" t="s">
        <v>1131</v>
      </c>
      <c r="K504" s="48" t="s">
        <v>28</v>
      </c>
      <c r="L504" s="47" t="s">
        <v>90</v>
      </c>
      <c r="M504" s="44" t="s">
        <v>74</v>
      </c>
      <c r="N504" s="78" t="s">
        <v>75</v>
      </c>
      <c r="O504" s="78" t="s">
        <v>75</v>
      </c>
      <c r="P504" s="78" t="s">
        <v>75</v>
      </c>
      <c r="Q504" s="43" t="s">
        <v>1130</v>
      </c>
      <c r="R504" s="53" t="s">
        <v>127</v>
      </c>
      <c r="S504" s="76">
        <v>288</v>
      </c>
      <c r="T504" s="37">
        <v>1</v>
      </c>
      <c r="U504" s="83">
        <v>1</v>
      </c>
      <c r="V504" s="45" t="s">
        <v>125</v>
      </c>
    </row>
    <row r="505" spans="1:22" x14ac:dyDescent="0.2">
      <c r="A505" s="18" t="str">
        <f t="shared" si="14"/>
        <v>Catalogo principalOVS_ES ACADEMICOMX3-00129</v>
      </c>
      <c r="B505" s="18" t="str">
        <f t="shared" si="15"/>
        <v>MX3-00129OVS_ES ACADEMICO</v>
      </c>
      <c r="C505" s="18"/>
      <c r="D505" s="18" t="s">
        <v>122</v>
      </c>
      <c r="E505" s="46" t="s">
        <v>1132</v>
      </c>
      <c r="F505" s="86" t="s">
        <v>124</v>
      </c>
      <c r="G505" s="18" t="s">
        <v>122</v>
      </c>
      <c r="H505" s="45" t="s">
        <v>125</v>
      </c>
      <c r="I505" s="18" t="s">
        <v>75</v>
      </c>
      <c r="J505" s="49" t="s">
        <v>1133</v>
      </c>
      <c r="K505" s="48" t="s">
        <v>28</v>
      </c>
      <c r="L505" s="47" t="s">
        <v>90</v>
      </c>
      <c r="M505" s="44" t="s">
        <v>74</v>
      </c>
      <c r="N505" s="78" t="s">
        <v>75</v>
      </c>
      <c r="O505" s="78" t="s">
        <v>75</v>
      </c>
      <c r="P505" s="78" t="s">
        <v>75</v>
      </c>
      <c r="Q505" s="43" t="s">
        <v>1132</v>
      </c>
      <c r="R505" s="53" t="s">
        <v>127</v>
      </c>
      <c r="S505" s="76">
        <v>288</v>
      </c>
      <c r="T505" s="37">
        <v>1</v>
      </c>
      <c r="U505" s="83">
        <v>1</v>
      </c>
      <c r="V505" s="45" t="s">
        <v>125</v>
      </c>
    </row>
    <row r="506" spans="1:22" x14ac:dyDescent="0.2">
      <c r="A506" s="18" t="str">
        <f t="shared" si="14"/>
        <v>Catalogo principalOVS_ES ACADEMICONH3-00139</v>
      </c>
      <c r="B506" s="18" t="str">
        <f t="shared" si="15"/>
        <v>NH3-00139OVS_ES ACADEMICO</v>
      </c>
      <c r="C506" s="18"/>
      <c r="D506" s="18" t="s">
        <v>122</v>
      </c>
      <c r="E506" s="46" t="s">
        <v>1134</v>
      </c>
      <c r="F506" s="86" t="s">
        <v>124</v>
      </c>
      <c r="G506" s="18" t="s">
        <v>122</v>
      </c>
      <c r="H506" s="45" t="s">
        <v>125</v>
      </c>
      <c r="I506" s="18" t="s">
        <v>75</v>
      </c>
      <c r="J506" s="49" t="s">
        <v>1135</v>
      </c>
      <c r="K506" s="48" t="s">
        <v>28</v>
      </c>
      <c r="L506" s="47" t="s">
        <v>90</v>
      </c>
      <c r="M506" s="44" t="s">
        <v>74</v>
      </c>
      <c r="N506" s="78" t="s">
        <v>75</v>
      </c>
      <c r="O506" s="78" t="s">
        <v>75</v>
      </c>
      <c r="P506" s="78" t="s">
        <v>75</v>
      </c>
      <c r="Q506" s="43" t="s">
        <v>1134</v>
      </c>
      <c r="R506" s="53" t="s">
        <v>127</v>
      </c>
      <c r="S506" s="76">
        <v>9</v>
      </c>
      <c r="T506" s="37">
        <v>1</v>
      </c>
      <c r="U506" s="83">
        <v>1</v>
      </c>
      <c r="V506" s="45" t="s">
        <v>125</v>
      </c>
    </row>
    <row r="507" spans="1:22" x14ac:dyDescent="0.2">
      <c r="A507" s="18" t="str">
        <f t="shared" si="14"/>
        <v>Catalogo principalOVS_ES ACADEMICONH3-00140</v>
      </c>
      <c r="B507" s="18" t="str">
        <f t="shared" si="15"/>
        <v>NH3-00140OVS_ES ACADEMICO</v>
      </c>
      <c r="C507" s="18"/>
      <c r="D507" s="18" t="s">
        <v>122</v>
      </c>
      <c r="E507" s="46" t="s">
        <v>1136</v>
      </c>
      <c r="F507" s="86" t="s">
        <v>124</v>
      </c>
      <c r="G507" s="18" t="s">
        <v>122</v>
      </c>
      <c r="H507" s="45" t="s">
        <v>125</v>
      </c>
      <c r="I507" s="18" t="s">
        <v>75</v>
      </c>
      <c r="J507" s="49" t="s">
        <v>1137</v>
      </c>
      <c r="K507" s="48" t="s">
        <v>28</v>
      </c>
      <c r="L507" s="47" t="s">
        <v>90</v>
      </c>
      <c r="M507" s="44" t="s">
        <v>74</v>
      </c>
      <c r="N507" s="78" t="s">
        <v>75</v>
      </c>
      <c r="O507" s="78" t="s">
        <v>75</v>
      </c>
      <c r="P507" s="78" t="s">
        <v>75</v>
      </c>
      <c r="Q507" s="43" t="s">
        <v>1136</v>
      </c>
      <c r="R507" s="53" t="s">
        <v>127</v>
      </c>
      <c r="S507" s="76">
        <v>9</v>
      </c>
      <c r="T507" s="37">
        <v>1</v>
      </c>
      <c r="U507" s="83">
        <v>1</v>
      </c>
      <c r="V507" s="45" t="s">
        <v>125</v>
      </c>
    </row>
    <row r="508" spans="1:22" x14ac:dyDescent="0.2">
      <c r="A508" s="18" t="str">
        <f t="shared" si="14"/>
        <v>Catalogo principalOVS_ES ACADEMICONH3-00141</v>
      </c>
      <c r="B508" s="18" t="str">
        <f t="shared" si="15"/>
        <v>NH3-00141OVS_ES ACADEMICO</v>
      </c>
      <c r="C508" s="18"/>
      <c r="D508" s="18" t="s">
        <v>122</v>
      </c>
      <c r="E508" s="46" t="s">
        <v>1138</v>
      </c>
      <c r="F508" s="86" t="s">
        <v>124</v>
      </c>
      <c r="G508" s="18" t="s">
        <v>122</v>
      </c>
      <c r="H508" s="45" t="s">
        <v>125</v>
      </c>
      <c r="I508" s="18" t="s">
        <v>75</v>
      </c>
      <c r="J508" s="49" t="s">
        <v>1139</v>
      </c>
      <c r="K508" s="48" t="s">
        <v>28</v>
      </c>
      <c r="L508" s="47" t="s">
        <v>90</v>
      </c>
      <c r="M508" s="44" t="s">
        <v>74</v>
      </c>
      <c r="N508" s="78" t="s">
        <v>75</v>
      </c>
      <c r="O508" s="78" t="s">
        <v>75</v>
      </c>
      <c r="P508" s="78" t="s">
        <v>75</v>
      </c>
      <c r="Q508" s="43" t="s">
        <v>1138</v>
      </c>
      <c r="R508" s="53" t="s">
        <v>127</v>
      </c>
      <c r="S508" s="76">
        <v>9</v>
      </c>
      <c r="T508" s="37">
        <v>1</v>
      </c>
      <c r="U508" s="83">
        <v>1</v>
      </c>
      <c r="V508" s="45" t="s">
        <v>125</v>
      </c>
    </row>
    <row r="509" spans="1:22" x14ac:dyDescent="0.2">
      <c r="A509" s="18" t="str">
        <f t="shared" si="14"/>
        <v>Catalogo principalOVS_ES ACADEMICONH3-00142</v>
      </c>
      <c r="B509" s="18" t="str">
        <f t="shared" si="15"/>
        <v>NH3-00142OVS_ES ACADEMICO</v>
      </c>
      <c r="C509" s="18"/>
      <c r="D509" s="18" t="s">
        <v>122</v>
      </c>
      <c r="E509" s="46" t="s">
        <v>1140</v>
      </c>
      <c r="F509" s="86" t="s">
        <v>124</v>
      </c>
      <c r="G509" s="18" t="s">
        <v>122</v>
      </c>
      <c r="H509" s="45" t="s">
        <v>125</v>
      </c>
      <c r="I509" s="18" t="s">
        <v>75</v>
      </c>
      <c r="J509" s="49" t="s">
        <v>1141</v>
      </c>
      <c r="K509" s="48" t="s">
        <v>28</v>
      </c>
      <c r="L509" s="47" t="s">
        <v>90</v>
      </c>
      <c r="M509" s="44" t="s">
        <v>74</v>
      </c>
      <c r="N509" s="78" t="s">
        <v>75</v>
      </c>
      <c r="O509" s="78" t="s">
        <v>75</v>
      </c>
      <c r="P509" s="78" t="s">
        <v>75</v>
      </c>
      <c r="Q509" s="43" t="s">
        <v>1140</v>
      </c>
      <c r="R509" s="53" t="s">
        <v>127</v>
      </c>
      <c r="S509" s="76">
        <v>9</v>
      </c>
      <c r="T509" s="37">
        <v>1</v>
      </c>
      <c r="U509" s="83">
        <v>1</v>
      </c>
      <c r="V509" s="45" t="s">
        <v>125</v>
      </c>
    </row>
    <row r="510" spans="1:22" x14ac:dyDescent="0.2">
      <c r="A510" s="18" t="str">
        <f t="shared" si="14"/>
        <v>Catalogo principalOVS_ES ACADEMICONH3-00262</v>
      </c>
      <c r="B510" s="18" t="str">
        <f t="shared" si="15"/>
        <v>NH3-00262OVS_ES ACADEMICO</v>
      </c>
      <c r="C510" s="18"/>
      <c r="D510" s="18" t="s">
        <v>122</v>
      </c>
      <c r="E510" s="46" t="s">
        <v>1142</v>
      </c>
      <c r="F510" s="86" t="s">
        <v>124</v>
      </c>
      <c r="G510" s="18" t="s">
        <v>122</v>
      </c>
      <c r="H510" s="45" t="s">
        <v>125</v>
      </c>
      <c r="I510" s="18" t="s">
        <v>75</v>
      </c>
      <c r="J510" s="49" t="s">
        <v>1143</v>
      </c>
      <c r="K510" s="48" t="s">
        <v>28</v>
      </c>
      <c r="L510" s="47" t="s">
        <v>90</v>
      </c>
      <c r="M510" s="44" t="s">
        <v>74</v>
      </c>
      <c r="N510" s="78" t="s">
        <v>75</v>
      </c>
      <c r="O510" s="78" t="s">
        <v>75</v>
      </c>
      <c r="P510" s="78" t="s">
        <v>75</v>
      </c>
      <c r="Q510" s="43" t="s">
        <v>1142</v>
      </c>
      <c r="R510" s="53" t="s">
        <v>127</v>
      </c>
      <c r="S510" s="76">
        <v>6</v>
      </c>
      <c r="T510" s="37">
        <v>1</v>
      </c>
      <c r="U510" s="83">
        <v>1</v>
      </c>
      <c r="V510" s="45" t="s">
        <v>125</v>
      </c>
    </row>
    <row r="511" spans="1:22" x14ac:dyDescent="0.2">
      <c r="A511" s="18" t="str">
        <f t="shared" si="14"/>
        <v>Catalogo principalOVS_ES ACADEMICONH3-00263</v>
      </c>
      <c r="B511" s="18" t="str">
        <f t="shared" si="15"/>
        <v>NH3-00263OVS_ES ACADEMICO</v>
      </c>
      <c r="C511" s="18"/>
      <c r="D511" s="18" t="s">
        <v>122</v>
      </c>
      <c r="E511" s="46" t="s">
        <v>1144</v>
      </c>
      <c r="F511" s="86" t="s">
        <v>124</v>
      </c>
      <c r="G511" s="18" t="s">
        <v>122</v>
      </c>
      <c r="H511" s="45" t="s">
        <v>125</v>
      </c>
      <c r="I511" s="18" t="s">
        <v>75</v>
      </c>
      <c r="J511" s="49" t="s">
        <v>1145</v>
      </c>
      <c r="K511" s="48" t="s">
        <v>28</v>
      </c>
      <c r="L511" s="47" t="s">
        <v>90</v>
      </c>
      <c r="M511" s="44" t="s">
        <v>74</v>
      </c>
      <c r="N511" s="78" t="s">
        <v>75</v>
      </c>
      <c r="O511" s="78" t="s">
        <v>75</v>
      </c>
      <c r="P511" s="78" t="s">
        <v>75</v>
      </c>
      <c r="Q511" s="43" t="s">
        <v>1144</v>
      </c>
      <c r="R511" s="53" t="s">
        <v>127</v>
      </c>
      <c r="S511" s="76">
        <v>6</v>
      </c>
      <c r="T511" s="37">
        <v>1</v>
      </c>
      <c r="U511" s="83">
        <v>1</v>
      </c>
      <c r="V511" s="45" t="s">
        <v>125</v>
      </c>
    </row>
    <row r="512" spans="1:22" x14ac:dyDescent="0.2">
      <c r="A512" s="18" t="str">
        <f t="shared" si="14"/>
        <v>Catalogo principalOVS_ES ACADEMICONH3-00381</v>
      </c>
      <c r="B512" s="18" t="str">
        <f t="shared" si="15"/>
        <v>NH3-00381OVS_ES ACADEMICO</v>
      </c>
      <c r="C512" s="18"/>
      <c r="D512" s="18" t="s">
        <v>122</v>
      </c>
      <c r="E512" s="46" t="s">
        <v>1146</v>
      </c>
      <c r="F512" s="86" t="s">
        <v>124</v>
      </c>
      <c r="G512" s="18" t="s">
        <v>122</v>
      </c>
      <c r="H512" s="45" t="s">
        <v>125</v>
      </c>
      <c r="I512" s="18" t="s">
        <v>75</v>
      </c>
      <c r="J512" s="49" t="s">
        <v>1147</v>
      </c>
      <c r="K512" s="48" t="s">
        <v>28</v>
      </c>
      <c r="L512" s="47" t="s">
        <v>90</v>
      </c>
      <c r="M512" s="44" t="s">
        <v>74</v>
      </c>
      <c r="N512" s="78" t="s">
        <v>75</v>
      </c>
      <c r="O512" s="78" t="s">
        <v>75</v>
      </c>
      <c r="P512" s="78" t="s">
        <v>75</v>
      </c>
      <c r="Q512" s="43" t="s">
        <v>1146</v>
      </c>
      <c r="R512" s="53" t="s">
        <v>127</v>
      </c>
      <c r="S512" s="76">
        <v>0</v>
      </c>
      <c r="T512" s="37">
        <v>1</v>
      </c>
      <c r="U512" s="83">
        <v>1</v>
      </c>
      <c r="V512" s="45" t="s">
        <v>125</v>
      </c>
    </row>
    <row r="513" spans="1:22" x14ac:dyDescent="0.2">
      <c r="A513" s="18" t="str">
        <f t="shared" si="14"/>
        <v>Catalogo principalOVS_ES ACADEMICONH3-00382</v>
      </c>
      <c r="B513" s="18" t="str">
        <f t="shared" si="15"/>
        <v>NH3-00382OVS_ES ACADEMICO</v>
      </c>
      <c r="C513" s="18"/>
      <c r="D513" s="18" t="s">
        <v>122</v>
      </c>
      <c r="E513" s="46" t="s">
        <v>1148</v>
      </c>
      <c r="F513" s="86" t="s">
        <v>124</v>
      </c>
      <c r="G513" s="18" t="s">
        <v>122</v>
      </c>
      <c r="H513" s="45" t="s">
        <v>125</v>
      </c>
      <c r="I513" s="18" t="s">
        <v>75</v>
      </c>
      <c r="J513" s="49" t="s">
        <v>1149</v>
      </c>
      <c r="K513" s="48" t="s">
        <v>28</v>
      </c>
      <c r="L513" s="47" t="s">
        <v>90</v>
      </c>
      <c r="M513" s="44" t="s">
        <v>74</v>
      </c>
      <c r="N513" s="78" t="s">
        <v>75</v>
      </c>
      <c r="O513" s="78" t="s">
        <v>75</v>
      </c>
      <c r="P513" s="78" t="s">
        <v>75</v>
      </c>
      <c r="Q513" s="43" t="s">
        <v>1148</v>
      </c>
      <c r="R513" s="53" t="s">
        <v>127</v>
      </c>
      <c r="S513" s="76">
        <v>0</v>
      </c>
      <c r="T513" s="37">
        <v>1</v>
      </c>
      <c r="U513" s="83">
        <v>1</v>
      </c>
      <c r="V513" s="45" t="s">
        <v>125</v>
      </c>
    </row>
    <row r="514" spans="1:22" x14ac:dyDescent="0.2">
      <c r="A514" s="18" t="str">
        <f t="shared" ref="A514:A577" si="16">D514&amp;F514&amp;E514</f>
        <v>Catalogo principalOVS_ES ACADEMICONK7-00068</v>
      </c>
      <c r="B514" s="18" t="str">
        <f t="shared" ref="B514:B577" si="17">E514&amp;F514</f>
        <v>NK7-00068OVS_ES ACADEMICO</v>
      </c>
      <c r="C514" s="18"/>
      <c r="D514" s="18" t="s">
        <v>122</v>
      </c>
      <c r="E514" s="46" t="s">
        <v>1150</v>
      </c>
      <c r="F514" s="86" t="s">
        <v>124</v>
      </c>
      <c r="G514" s="18" t="s">
        <v>122</v>
      </c>
      <c r="H514" s="45" t="s">
        <v>125</v>
      </c>
      <c r="I514" s="18" t="s">
        <v>75</v>
      </c>
      <c r="J514" s="49" t="s">
        <v>1151</v>
      </c>
      <c r="K514" s="48" t="s">
        <v>28</v>
      </c>
      <c r="L514" s="47" t="s">
        <v>90</v>
      </c>
      <c r="M514" s="44" t="s">
        <v>74</v>
      </c>
      <c r="N514" s="78" t="s">
        <v>75</v>
      </c>
      <c r="O514" s="78" t="s">
        <v>75</v>
      </c>
      <c r="P514" s="78" t="s">
        <v>75</v>
      </c>
      <c r="Q514" s="43" t="s">
        <v>1150</v>
      </c>
      <c r="R514" s="53" t="s">
        <v>127</v>
      </c>
      <c r="S514" s="76">
        <v>1.87</v>
      </c>
      <c r="T514" s="37">
        <v>1</v>
      </c>
      <c r="U514" s="83">
        <v>1</v>
      </c>
      <c r="V514" s="45" t="s">
        <v>125</v>
      </c>
    </row>
    <row r="515" spans="1:22" x14ac:dyDescent="0.2">
      <c r="A515" s="18" t="str">
        <f t="shared" si="16"/>
        <v>Catalogo principalOVS_ES ACADEMICONK7-00069</v>
      </c>
      <c r="B515" s="18" t="str">
        <f t="shared" si="17"/>
        <v>NK7-00069OVS_ES ACADEMICO</v>
      </c>
      <c r="C515" s="18"/>
      <c r="D515" s="18" t="s">
        <v>122</v>
      </c>
      <c r="E515" s="46" t="s">
        <v>1152</v>
      </c>
      <c r="F515" s="86" t="s">
        <v>124</v>
      </c>
      <c r="G515" s="18" t="s">
        <v>122</v>
      </c>
      <c r="H515" s="45" t="s">
        <v>125</v>
      </c>
      <c r="I515" s="18" t="s">
        <v>75</v>
      </c>
      <c r="J515" s="49" t="s">
        <v>1153</v>
      </c>
      <c r="K515" s="48" t="s">
        <v>28</v>
      </c>
      <c r="L515" s="47" t="s">
        <v>90</v>
      </c>
      <c r="M515" s="44" t="s">
        <v>74</v>
      </c>
      <c r="N515" s="78" t="s">
        <v>75</v>
      </c>
      <c r="O515" s="78" t="s">
        <v>75</v>
      </c>
      <c r="P515" s="78" t="s">
        <v>75</v>
      </c>
      <c r="Q515" s="43" t="s">
        <v>1152</v>
      </c>
      <c r="R515" s="53" t="s">
        <v>127</v>
      </c>
      <c r="S515" s="76">
        <v>1.87</v>
      </c>
      <c r="T515" s="37">
        <v>1</v>
      </c>
      <c r="U515" s="83">
        <v>1</v>
      </c>
      <c r="V515" s="45" t="s">
        <v>125</v>
      </c>
    </row>
    <row r="516" spans="1:22" x14ac:dyDescent="0.2">
      <c r="A516" s="18" t="str">
        <f t="shared" si="16"/>
        <v>Catalogo principalOVS_ES ACADEMICONK7-00092</v>
      </c>
      <c r="B516" s="18" t="str">
        <f t="shared" si="17"/>
        <v>NK7-00092OVS_ES ACADEMICO</v>
      </c>
      <c r="C516" s="18"/>
      <c r="D516" s="18" t="s">
        <v>122</v>
      </c>
      <c r="E516" s="46" t="s">
        <v>1154</v>
      </c>
      <c r="F516" s="86" t="s">
        <v>124</v>
      </c>
      <c r="G516" s="18" t="s">
        <v>122</v>
      </c>
      <c r="H516" s="45" t="s">
        <v>125</v>
      </c>
      <c r="I516" s="18" t="s">
        <v>75</v>
      </c>
      <c r="J516" s="49" t="s">
        <v>1155</v>
      </c>
      <c r="K516" s="48" t="s">
        <v>28</v>
      </c>
      <c r="L516" s="47" t="s">
        <v>90</v>
      </c>
      <c r="M516" s="44" t="s">
        <v>74</v>
      </c>
      <c r="N516" s="78" t="s">
        <v>75</v>
      </c>
      <c r="O516" s="78" t="s">
        <v>75</v>
      </c>
      <c r="P516" s="78" t="s">
        <v>75</v>
      </c>
      <c r="Q516" s="43" t="s">
        <v>1154</v>
      </c>
      <c r="R516" s="53" t="s">
        <v>127</v>
      </c>
      <c r="S516" s="76">
        <v>1.25</v>
      </c>
      <c r="T516" s="37">
        <v>1</v>
      </c>
      <c r="U516" s="83">
        <v>1</v>
      </c>
      <c r="V516" s="45" t="s">
        <v>125</v>
      </c>
    </row>
    <row r="517" spans="1:22" x14ac:dyDescent="0.2">
      <c r="A517" s="18" t="str">
        <f t="shared" si="16"/>
        <v>Catalogo principalOVS_ES ACADEMICONW2-00001</v>
      </c>
      <c r="B517" s="18" t="str">
        <f t="shared" si="17"/>
        <v>NW2-00001OVS_ES ACADEMICO</v>
      </c>
      <c r="C517" s="18"/>
      <c r="D517" s="18" t="s">
        <v>122</v>
      </c>
      <c r="E517" s="46" t="s">
        <v>1156</v>
      </c>
      <c r="F517" s="86" t="s">
        <v>124</v>
      </c>
      <c r="G517" s="18" t="s">
        <v>122</v>
      </c>
      <c r="H517" s="45" t="s">
        <v>125</v>
      </c>
      <c r="I517" s="18" t="s">
        <v>75</v>
      </c>
      <c r="J517" s="49" t="s">
        <v>1157</v>
      </c>
      <c r="K517" s="48" t="s">
        <v>28</v>
      </c>
      <c r="L517" s="47" t="s">
        <v>90</v>
      </c>
      <c r="M517" s="44" t="s">
        <v>74</v>
      </c>
      <c r="N517" s="78" t="s">
        <v>75</v>
      </c>
      <c r="O517" s="78" t="s">
        <v>75</v>
      </c>
      <c r="P517" s="78" t="s">
        <v>75</v>
      </c>
      <c r="Q517" s="43" t="s">
        <v>1156</v>
      </c>
      <c r="R517" s="53" t="s">
        <v>76</v>
      </c>
      <c r="S517" s="76">
        <v>1.7</v>
      </c>
      <c r="T517" s="37">
        <v>1</v>
      </c>
      <c r="U517" s="83">
        <v>1</v>
      </c>
      <c r="V517" s="45" t="s">
        <v>125</v>
      </c>
    </row>
    <row r="518" spans="1:22" x14ac:dyDescent="0.2">
      <c r="A518" s="18" t="str">
        <f t="shared" si="16"/>
        <v>Catalogo principalOVS_ES ACADEMICOP71-06907</v>
      </c>
      <c r="B518" s="18" t="str">
        <f t="shared" si="17"/>
        <v>P71-06907OVS_ES ACADEMICO</v>
      </c>
      <c r="C518" s="18"/>
      <c r="D518" s="18" t="s">
        <v>122</v>
      </c>
      <c r="E518" s="46" t="s">
        <v>1158</v>
      </c>
      <c r="F518" s="86" t="s">
        <v>124</v>
      </c>
      <c r="G518" s="18" t="s">
        <v>122</v>
      </c>
      <c r="H518" s="45" t="s">
        <v>125</v>
      </c>
      <c r="I518" s="18" t="s">
        <v>75</v>
      </c>
      <c r="J518" s="49" t="s">
        <v>1159</v>
      </c>
      <c r="K518" s="48" t="s">
        <v>28</v>
      </c>
      <c r="L518" s="47" t="s">
        <v>90</v>
      </c>
      <c r="M518" s="44" t="s">
        <v>74</v>
      </c>
      <c r="N518" s="78" t="s">
        <v>75</v>
      </c>
      <c r="O518" s="78" t="s">
        <v>75</v>
      </c>
      <c r="P518" s="78" t="s">
        <v>75</v>
      </c>
      <c r="Q518" s="43" t="s">
        <v>1158</v>
      </c>
      <c r="R518" s="53" t="s">
        <v>127</v>
      </c>
      <c r="S518" s="76">
        <v>279</v>
      </c>
      <c r="T518" s="37">
        <v>1</v>
      </c>
      <c r="U518" s="83">
        <v>1</v>
      </c>
      <c r="V518" s="45" t="s">
        <v>125</v>
      </c>
    </row>
    <row r="519" spans="1:22" x14ac:dyDescent="0.2">
      <c r="A519" s="18" t="str">
        <f t="shared" si="16"/>
        <v>Catalogo principalOVS_ES ACADEMICOP71-06908</v>
      </c>
      <c r="B519" s="18" t="str">
        <f t="shared" si="17"/>
        <v>P71-06908OVS_ES ACADEMICO</v>
      </c>
      <c r="C519" s="18"/>
      <c r="D519" s="18" t="s">
        <v>122</v>
      </c>
      <c r="E519" s="46" t="s">
        <v>1160</v>
      </c>
      <c r="F519" s="86" t="s">
        <v>124</v>
      </c>
      <c r="G519" s="18" t="s">
        <v>122</v>
      </c>
      <c r="H519" s="45" t="s">
        <v>125</v>
      </c>
      <c r="I519" s="18" t="s">
        <v>75</v>
      </c>
      <c r="J519" s="49" t="s">
        <v>1161</v>
      </c>
      <c r="K519" s="48" t="s">
        <v>28</v>
      </c>
      <c r="L519" s="47" t="s">
        <v>90</v>
      </c>
      <c r="M519" s="44" t="s">
        <v>74</v>
      </c>
      <c r="N519" s="78" t="s">
        <v>75</v>
      </c>
      <c r="O519" s="78" t="s">
        <v>75</v>
      </c>
      <c r="P519" s="78" t="s">
        <v>75</v>
      </c>
      <c r="Q519" s="43" t="s">
        <v>1160</v>
      </c>
      <c r="R519" s="53" t="s">
        <v>127</v>
      </c>
      <c r="S519" s="76">
        <v>279</v>
      </c>
      <c r="T519" s="37">
        <v>1</v>
      </c>
      <c r="U519" s="83">
        <v>1</v>
      </c>
      <c r="V519" s="45" t="s">
        <v>125</v>
      </c>
    </row>
    <row r="520" spans="1:22" x14ac:dyDescent="0.2">
      <c r="A520" s="18" t="str">
        <f t="shared" si="16"/>
        <v>Catalogo principalOVS_ES ACADEMICOPGI-00535</v>
      </c>
      <c r="B520" s="18" t="str">
        <f t="shared" si="17"/>
        <v>PGI-00535OVS_ES ACADEMICO</v>
      </c>
      <c r="C520" s="18"/>
      <c r="D520" s="18" t="s">
        <v>122</v>
      </c>
      <c r="E520" s="46" t="s">
        <v>1162</v>
      </c>
      <c r="F520" s="86" t="s">
        <v>124</v>
      </c>
      <c r="G520" s="18" t="s">
        <v>122</v>
      </c>
      <c r="H520" s="45" t="s">
        <v>125</v>
      </c>
      <c r="I520" s="18" t="s">
        <v>75</v>
      </c>
      <c r="J520" s="49" t="s">
        <v>1163</v>
      </c>
      <c r="K520" s="48" t="s">
        <v>28</v>
      </c>
      <c r="L520" s="47" t="s">
        <v>90</v>
      </c>
      <c r="M520" s="44" t="s">
        <v>74</v>
      </c>
      <c r="N520" s="78" t="s">
        <v>75</v>
      </c>
      <c r="O520" s="78" t="s">
        <v>75</v>
      </c>
      <c r="P520" s="78" t="s">
        <v>75</v>
      </c>
      <c r="Q520" s="43" t="s">
        <v>1162</v>
      </c>
      <c r="R520" s="53" t="s">
        <v>127</v>
      </c>
      <c r="S520" s="76">
        <v>8</v>
      </c>
      <c r="T520" s="37">
        <v>1</v>
      </c>
      <c r="U520" s="83">
        <v>1</v>
      </c>
      <c r="V520" s="45" t="s">
        <v>125</v>
      </c>
    </row>
    <row r="521" spans="1:22" x14ac:dyDescent="0.2">
      <c r="A521" s="18" t="str">
        <f t="shared" si="16"/>
        <v>Catalogo principalOVS_ES ACADEMICOPGI-00536</v>
      </c>
      <c r="B521" s="18" t="str">
        <f t="shared" si="17"/>
        <v>PGI-00536OVS_ES ACADEMICO</v>
      </c>
      <c r="C521" s="18"/>
      <c r="D521" s="18" t="s">
        <v>122</v>
      </c>
      <c r="E521" s="46" t="s">
        <v>1164</v>
      </c>
      <c r="F521" s="86" t="s">
        <v>124</v>
      </c>
      <c r="G521" s="18" t="s">
        <v>122</v>
      </c>
      <c r="H521" s="45" t="s">
        <v>125</v>
      </c>
      <c r="I521" s="18" t="s">
        <v>75</v>
      </c>
      <c r="J521" s="49" t="s">
        <v>1165</v>
      </c>
      <c r="K521" s="48" t="s">
        <v>28</v>
      </c>
      <c r="L521" s="47" t="s">
        <v>90</v>
      </c>
      <c r="M521" s="44" t="s">
        <v>74</v>
      </c>
      <c r="N521" s="78" t="s">
        <v>75</v>
      </c>
      <c r="O521" s="78" t="s">
        <v>75</v>
      </c>
      <c r="P521" s="78" t="s">
        <v>75</v>
      </c>
      <c r="Q521" s="43" t="s">
        <v>1164</v>
      </c>
      <c r="R521" s="53" t="s">
        <v>127</v>
      </c>
      <c r="S521" s="76">
        <v>8</v>
      </c>
      <c r="T521" s="37">
        <v>1</v>
      </c>
      <c r="U521" s="83">
        <v>1</v>
      </c>
      <c r="V521" s="45" t="s">
        <v>125</v>
      </c>
    </row>
    <row r="522" spans="1:22" x14ac:dyDescent="0.2">
      <c r="A522" s="18" t="str">
        <f t="shared" si="16"/>
        <v>Catalogo principalOVS_ES ACADEMICOPGI-00537</v>
      </c>
      <c r="B522" s="18" t="str">
        <f t="shared" si="17"/>
        <v>PGI-00537OVS_ES ACADEMICO</v>
      </c>
      <c r="C522" s="18"/>
      <c r="D522" s="18" t="s">
        <v>122</v>
      </c>
      <c r="E522" s="46" t="s">
        <v>1166</v>
      </c>
      <c r="F522" s="86" t="s">
        <v>124</v>
      </c>
      <c r="G522" s="18" t="s">
        <v>122</v>
      </c>
      <c r="H522" s="45" t="s">
        <v>125</v>
      </c>
      <c r="I522" s="18" t="s">
        <v>75</v>
      </c>
      <c r="J522" s="49" t="s">
        <v>1167</v>
      </c>
      <c r="K522" s="48" t="s">
        <v>28</v>
      </c>
      <c r="L522" s="47" t="s">
        <v>90</v>
      </c>
      <c r="M522" s="44" t="s">
        <v>74</v>
      </c>
      <c r="N522" s="78" t="s">
        <v>75</v>
      </c>
      <c r="O522" s="78" t="s">
        <v>75</v>
      </c>
      <c r="P522" s="78" t="s">
        <v>75</v>
      </c>
      <c r="Q522" s="43" t="s">
        <v>1166</v>
      </c>
      <c r="R522" s="53" t="s">
        <v>127</v>
      </c>
      <c r="S522" s="76">
        <v>8</v>
      </c>
      <c r="T522" s="37">
        <v>1</v>
      </c>
      <c r="U522" s="83">
        <v>1</v>
      </c>
      <c r="V522" s="45" t="s">
        <v>125</v>
      </c>
    </row>
    <row r="523" spans="1:22" x14ac:dyDescent="0.2">
      <c r="A523" s="18" t="str">
        <f t="shared" si="16"/>
        <v>Catalogo principalOVS_ES ACADEMICOPGI-00538</v>
      </c>
      <c r="B523" s="18" t="str">
        <f t="shared" si="17"/>
        <v>PGI-00538OVS_ES ACADEMICO</v>
      </c>
      <c r="C523" s="18"/>
      <c r="D523" s="18" t="s">
        <v>122</v>
      </c>
      <c r="E523" s="46" t="s">
        <v>1168</v>
      </c>
      <c r="F523" s="86" t="s">
        <v>124</v>
      </c>
      <c r="G523" s="18" t="s">
        <v>122</v>
      </c>
      <c r="H523" s="45" t="s">
        <v>125</v>
      </c>
      <c r="I523" s="18" t="s">
        <v>75</v>
      </c>
      <c r="J523" s="49" t="s">
        <v>1169</v>
      </c>
      <c r="K523" s="48" t="s">
        <v>28</v>
      </c>
      <c r="L523" s="47" t="s">
        <v>90</v>
      </c>
      <c r="M523" s="44" t="s">
        <v>74</v>
      </c>
      <c r="N523" s="78" t="s">
        <v>75</v>
      </c>
      <c r="O523" s="78" t="s">
        <v>75</v>
      </c>
      <c r="P523" s="78" t="s">
        <v>75</v>
      </c>
      <c r="Q523" s="43" t="s">
        <v>1168</v>
      </c>
      <c r="R523" s="53" t="s">
        <v>127</v>
      </c>
      <c r="S523" s="76">
        <v>8</v>
      </c>
      <c r="T523" s="37">
        <v>1</v>
      </c>
      <c r="U523" s="83">
        <v>1</v>
      </c>
      <c r="V523" s="45" t="s">
        <v>125</v>
      </c>
    </row>
    <row r="524" spans="1:22" x14ac:dyDescent="0.2">
      <c r="A524" s="18" t="str">
        <f t="shared" si="16"/>
        <v>Catalogo principalOVS_ES ACADEMICOPGI-00539</v>
      </c>
      <c r="B524" s="18" t="str">
        <f t="shared" si="17"/>
        <v>PGI-00539OVS_ES ACADEMICO</v>
      </c>
      <c r="C524" s="18"/>
      <c r="D524" s="18" t="s">
        <v>122</v>
      </c>
      <c r="E524" s="46" t="s">
        <v>1170</v>
      </c>
      <c r="F524" s="86" t="s">
        <v>124</v>
      </c>
      <c r="G524" s="18" t="s">
        <v>122</v>
      </c>
      <c r="H524" s="45" t="s">
        <v>125</v>
      </c>
      <c r="I524" s="18" t="s">
        <v>75</v>
      </c>
      <c r="J524" s="49" t="s">
        <v>1171</v>
      </c>
      <c r="K524" s="48" t="s">
        <v>28</v>
      </c>
      <c r="L524" s="47" t="s">
        <v>90</v>
      </c>
      <c r="M524" s="44" t="s">
        <v>74</v>
      </c>
      <c r="N524" s="78" t="s">
        <v>75</v>
      </c>
      <c r="O524" s="78" t="s">
        <v>75</v>
      </c>
      <c r="P524" s="78" t="s">
        <v>75</v>
      </c>
      <c r="Q524" s="43" t="s">
        <v>1170</v>
      </c>
      <c r="R524" s="53" t="s">
        <v>127</v>
      </c>
      <c r="S524" s="76">
        <v>4.5199999999999996</v>
      </c>
      <c r="T524" s="37">
        <v>1</v>
      </c>
      <c r="U524" s="83">
        <v>1</v>
      </c>
      <c r="V524" s="45" t="s">
        <v>125</v>
      </c>
    </row>
    <row r="525" spans="1:22" x14ac:dyDescent="0.2">
      <c r="A525" s="18" t="str">
        <f t="shared" si="16"/>
        <v>Catalogo principalOVS_ES ACADEMICOPGI-00540</v>
      </c>
      <c r="B525" s="18" t="str">
        <f t="shared" si="17"/>
        <v>PGI-00540OVS_ES ACADEMICO</v>
      </c>
      <c r="C525" s="18"/>
      <c r="D525" s="18" t="s">
        <v>122</v>
      </c>
      <c r="E525" s="46" t="s">
        <v>1172</v>
      </c>
      <c r="F525" s="86" t="s">
        <v>124</v>
      </c>
      <c r="G525" s="18" t="s">
        <v>122</v>
      </c>
      <c r="H525" s="45" t="s">
        <v>125</v>
      </c>
      <c r="I525" s="18" t="s">
        <v>75</v>
      </c>
      <c r="J525" s="49" t="s">
        <v>1173</v>
      </c>
      <c r="K525" s="48" t="s">
        <v>28</v>
      </c>
      <c r="L525" s="47" t="s">
        <v>90</v>
      </c>
      <c r="M525" s="44" t="s">
        <v>74</v>
      </c>
      <c r="N525" s="78" t="s">
        <v>75</v>
      </c>
      <c r="O525" s="78" t="s">
        <v>75</v>
      </c>
      <c r="P525" s="78" t="s">
        <v>75</v>
      </c>
      <c r="Q525" s="43" t="s">
        <v>1172</v>
      </c>
      <c r="R525" s="53" t="s">
        <v>127</v>
      </c>
      <c r="S525" s="76">
        <v>4.5199999999999996</v>
      </c>
      <c r="T525" s="37">
        <v>1</v>
      </c>
      <c r="U525" s="83">
        <v>1</v>
      </c>
      <c r="V525" s="45" t="s">
        <v>125</v>
      </c>
    </row>
    <row r="526" spans="1:22" x14ac:dyDescent="0.2">
      <c r="A526" s="18" t="str">
        <f t="shared" si="16"/>
        <v>Catalogo principalOVS_ES ACADEMICOPL7-00061</v>
      </c>
      <c r="B526" s="18" t="str">
        <f t="shared" si="17"/>
        <v>PL7-00061OVS_ES ACADEMICO</v>
      </c>
      <c r="C526" s="18"/>
      <c r="D526" s="18" t="s">
        <v>122</v>
      </c>
      <c r="E526" s="46" t="s">
        <v>1174</v>
      </c>
      <c r="F526" s="86" t="s">
        <v>124</v>
      </c>
      <c r="G526" s="18" t="s">
        <v>122</v>
      </c>
      <c r="H526" s="45" t="s">
        <v>125</v>
      </c>
      <c r="I526" s="18" t="s">
        <v>75</v>
      </c>
      <c r="J526" s="49" t="s">
        <v>1175</v>
      </c>
      <c r="K526" s="48" t="s">
        <v>28</v>
      </c>
      <c r="L526" s="47" t="s">
        <v>90</v>
      </c>
      <c r="M526" s="44" t="s">
        <v>74</v>
      </c>
      <c r="N526" s="78" t="s">
        <v>75</v>
      </c>
      <c r="O526" s="78" t="s">
        <v>75</v>
      </c>
      <c r="P526" s="78" t="s">
        <v>75</v>
      </c>
      <c r="Q526" s="43" t="s">
        <v>1174</v>
      </c>
      <c r="R526" s="53" t="s">
        <v>127</v>
      </c>
      <c r="S526" s="76">
        <v>1925</v>
      </c>
      <c r="T526" s="37">
        <v>1</v>
      </c>
      <c r="U526" s="83">
        <v>1</v>
      </c>
      <c r="V526" s="45" t="s">
        <v>125</v>
      </c>
    </row>
    <row r="527" spans="1:22" x14ac:dyDescent="0.2">
      <c r="A527" s="18" t="str">
        <f t="shared" si="16"/>
        <v>Catalogo principalOVS_ES ACADEMICOPL7-00062</v>
      </c>
      <c r="B527" s="18" t="str">
        <f t="shared" si="17"/>
        <v>PL7-00062OVS_ES ACADEMICO</v>
      </c>
      <c r="C527" s="18"/>
      <c r="D527" s="18" t="s">
        <v>122</v>
      </c>
      <c r="E527" s="46" t="s">
        <v>1176</v>
      </c>
      <c r="F527" s="86" t="s">
        <v>124</v>
      </c>
      <c r="G527" s="18" t="s">
        <v>122</v>
      </c>
      <c r="H527" s="45" t="s">
        <v>125</v>
      </c>
      <c r="I527" s="18" t="s">
        <v>75</v>
      </c>
      <c r="J527" s="49" t="s">
        <v>1177</v>
      </c>
      <c r="K527" s="48" t="s">
        <v>28</v>
      </c>
      <c r="L527" s="47" t="s">
        <v>90</v>
      </c>
      <c r="M527" s="44" t="s">
        <v>74</v>
      </c>
      <c r="N527" s="78" t="s">
        <v>75</v>
      </c>
      <c r="O527" s="78" t="s">
        <v>75</v>
      </c>
      <c r="P527" s="78" t="s">
        <v>75</v>
      </c>
      <c r="Q527" s="43" t="s">
        <v>1176</v>
      </c>
      <c r="R527" s="53" t="s">
        <v>127</v>
      </c>
      <c r="S527" s="76">
        <v>1925</v>
      </c>
      <c r="T527" s="37">
        <v>1</v>
      </c>
      <c r="U527" s="83">
        <v>1</v>
      </c>
      <c r="V527" s="45" t="s">
        <v>125</v>
      </c>
    </row>
    <row r="528" spans="1:22" x14ac:dyDescent="0.2">
      <c r="A528" s="18" t="str">
        <f t="shared" si="16"/>
        <v>Catalogo principalOVS_ES ACADEMICOQD4-00001</v>
      </c>
      <c r="B528" s="18" t="str">
        <f t="shared" si="17"/>
        <v>QD4-00001OVS_ES ACADEMICO</v>
      </c>
      <c r="C528" s="18"/>
      <c r="D528" s="18" t="s">
        <v>122</v>
      </c>
      <c r="E528" s="46" t="s">
        <v>1178</v>
      </c>
      <c r="F528" s="86" t="s">
        <v>124</v>
      </c>
      <c r="G528" s="18" t="s">
        <v>122</v>
      </c>
      <c r="H528" s="45" t="s">
        <v>125</v>
      </c>
      <c r="I528" s="18" t="s">
        <v>75</v>
      </c>
      <c r="J528" s="49" t="s">
        <v>1179</v>
      </c>
      <c r="K528" s="48" t="s">
        <v>28</v>
      </c>
      <c r="L528" s="47" t="s">
        <v>90</v>
      </c>
      <c r="M528" s="44" t="s">
        <v>74</v>
      </c>
      <c r="N528" s="78" t="s">
        <v>75</v>
      </c>
      <c r="O528" s="78" t="s">
        <v>75</v>
      </c>
      <c r="P528" s="78" t="s">
        <v>75</v>
      </c>
      <c r="Q528" s="43" t="s">
        <v>1178</v>
      </c>
      <c r="R528" s="53" t="s">
        <v>76</v>
      </c>
      <c r="S528" s="76">
        <v>0.6</v>
      </c>
      <c r="T528" s="37">
        <v>1</v>
      </c>
      <c r="U528" s="83">
        <v>1</v>
      </c>
      <c r="V528" s="45" t="s">
        <v>125</v>
      </c>
    </row>
    <row r="529" spans="1:22" x14ac:dyDescent="0.2">
      <c r="A529" s="18" t="str">
        <f t="shared" si="16"/>
        <v>Catalogo principalOVS_ES ACADEMICOQD4-00002</v>
      </c>
      <c r="B529" s="18" t="str">
        <f t="shared" si="17"/>
        <v>QD4-00002OVS_ES ACADEMICO</v>
      </c>
      <c r="C529" s="18"/>
      <c r="D529" s="18" t="s">
        <v>122</v>
      </c>
      <c r="E529" s="46" t="s">
        <v>1180</v>
      </c>
      <c r="F529" s="86" t="s">
        <v>124</v>
      </c>
      <c r="G529" s="18" t="s">
        <v>122</v>
      </c>
      <c r="H529" s="45" t="s">
        <v>125</v>
      </c>
      <c r="I529" s="18" t="s">
        <v>75</v>
      </c>
      <c r="J529" s="49" t="s">
        <v>1181</v>
      </c>
      <c r="K529" s="48" t="s">
        <v>28</v>
      </c>
      <c r="L529" s="47" t="s">
        <v>90</v>
      </c>
      <c r="M529" s="44" t="s">
        <v>74</v>
      </c>
      <c r="N529" s="78" t="s">
        <v>75</v>
      </c>
      <c r="O529" s="78" t="s">
        <v>75</v>
      </c>
      <c r="P529" s="78" t="s">
        <v>75</v>
      </c>
      <c r="Q529" s="43" t="s">
        <v>1180</v>
      </c>
      <c r="R529" s="53" t="s">
        <v>76</v>
      </c>
      <c r="S529" s="76">
        <v>0.6</v>
      </c>
      <c r="T529" s="37">
        <v>1</v>
      </c>
      <c r="U529" s="83">
        <v>1</v>
      </c>
      <c r="V529" s="45" t="s">
        <v>125</v>
      </c>
    </row>
    <row r="530" spans="1:22" x14ac:dyDescent="0.2">
      <c r="A530" s="18" t="str">
        <f t="shared" si="16"/>
        <v>Catalogo principalOVS_ES ACADEMICOQD5-00001</v>
      </c>
      <c r="B530" s="18" t="str">
        <f t="shared" si="17"/>
        <v>QD5-00001OVS_ES ACADEMICO</v>
      </c>
      <c r="C530" s="18"/>
      <c r="D530" s="18" t="s">
        <v>122</v>
      </c>
      <c r="E530" s="46" t="s">
        <v>1182</v>
      </c>
      <c r="F530" s="86" t="s">
        <v>124</v>
      </c>
      <c r="G530" s="18" t="s">
        <v>122</v>
      </c>
      <c r="H530" s="45" t="s">
        <v>125</v>
      </c>
      <c r="I530" s="18" t="s">
        <v>75</v>
      </c>
      <c r="J530" s="49" t="s">
        <v>1183</v>
      </c>
      <c r="K530" s="48" t="s">
        <v>28</v>
      </c>
      <c r="L530" s="47" t="s">
        <v>90</v>
      </c>
      <c r="M530" s="44" t="s">
        <v>74</v>
      </c>
      <c r="N530" s="78" t="s">
        <v>75</v>
      </c>
      <c r="O530" s="78" t="s">
        <v>75</v>
      </c>
      <c r="P530" s="78" t="s">
        <v>75</v>
      </c>
      <c r="Q530" s="43" t="s">
        <v>1182</v>
      </c>
      <c r="R530" s="53" t="s">
        <v>76</v>
      </c>
      <c r="S530" s="76">
        <v>0.6</v>
      </c>
      <c r="T530" s="37">
        <v>1</v>
      </c>
      <c r="U530" s="83">
        <v>1</v>
      </c>
      <c r="V530" s="45" t="s">
        <v>125</v>
      </c>
    </row>
    <row r="531" spans="1:22" x14ac:dyDescent="0.2">
      <c r="A531" s="18" t="str">
        <f t="shared" si="16"/>
        <v>Catalogo principalOVS_ES ACADEMICOQLM-00001</v>
      </c>
      <c r="B531" s="18" t="str">
        <f t="shared" si="17"/>
        <v>QLM-00001OVS_ES ACADEMICO</v>
      </c>
      <c r="C531" s="18"/>
      <c r="D531" s="18" t="s">
        <v>122</v>
      </c>
      <c r="E531" s="46" t="s">
        <v>1184</v>
      </c>
      <c r="F531" s="86" t="s">
        <v>124</v>
      </c>
      <c r="G531" s="18" t="s">
        <v>122</v>
      </c>
      <c r="H531" s="45" t="s">
        <v>125</v>
      </c>
      <c r="I531" s="18" t="s">
        <v>75</v>
      </c>
      <c r="J531" s="49" t="s">
        <v>1185</v>
      </c>
      <c r="K531" s="48" t="s">
        <v>28</v>
      </c>
      <c r="L531" s="47" t="s">
        <v>90</v>
      </c>
      <c r="M531" s="44" t="s">
        <v>74</v>
      </c>
      <c r="N531" s="78" t="s">
        <v>75</v>
      </c>
      <c r="O531" s="78" t="s">
        <v>75</v>
      </c>
      <c r="P531" s="78" t="s">
        <v>75</v>
      </c>
      <c r="Q531" s="43" t="s">
        <v>1184</v>
      </c>
      <c r="R531" s="53" t="s">
        <v>76</v>
      </c>
      <c r="S531" s="76">
        <v>0.91</v>
      </c>
      <c r="T531" s="37">
        <v>1</v>
      </c>
      <c r="U531" s="83">
        <v>1</v>
      </c>
      <c r="V531" s="45" t="s">
        <v>125</v>
      </c>
    </row>
    <row r="532" spans="1:22" x14ac:dyDescent="0.2">
      <c r="A532" s="18" t="str">
        <f t="shared" si="16"/>
        <v>Catalogo principalOVS_ES ACADEMICOQLM-00002</v>
      </c>
      <c r="B532" s="18" t="str">
        <f t="shared" si="17"/>
        <v>QLM-00002OVS_ES ACADEMICO</v>
      </c>
      <c r="C532" s="18"/>
      <c r="D532" s="18" t="s">
        <v>122</v>
      </c>
      <c r="E532" s="46" t="s">
        <v>1186</v>
      </c>
      <c r="F532" s="86" t="s">
        <v>124</v>
      </c>
      <c r="G532" s="18" t="s">
        <v>122</v>
      </c>
      <c r="H532" s="45" t="s">
        <v>125</v>
      </c>
      <c r="I532" s="18" t="s">
        <v>75</v>
      </c>
      <c r="J532" s="49" t="s">
        <v>1187</v>
      </c>
      <c r="K532" s="48" t="s">
        <v>28</v>
      </c>
      <c r="L532" s="47" t="s">
        <v>90</v>
      </c>
      <c r="M532" s="44" t="s">
        <v>74</v>
      </c>
      <c r="N532" s="78" t="s">
        <v>75</v>
      </c>
      <c r="O532" s="78" t="s">
        <v>75</v>
      </c>
      <c r="P532" s="78" t="s">
        <v>75</v>
      </c>
      <c r="Q532" s="43" t="s">
        <v>1186</v>
      </c>
      <c r="R532" s="53" t="s">
        <v>76</v>
      </c>
      <c r="S532" s="76">
        <v>0.91</v>
      </c>
      <c r="T532" s="37">
        <v>1</v>
      </c>
      <c r="U532" s="83">
        <v>1</v>
      </c>
      <c r="V532" s="45" t="s">
        <v>125</v>
      </c>
    </row>
    <row r="533" spans="1:22" x14ac:dyDescent="0.2">
      <c r="A533" s="18" t="str">
        <f t="shared" si="16"/>
        <v>Catalogo principalOVS_ES ACADEMICOQLR-00001</v>
      </c>
      <c r="B533" s="18" t="str">
        <f t="shared" si="17"/>
        <v>QLR-00001OVS_ES ACADEMICO</v>
      </c>
      <c r="C533" s="18"/>
      <c r="D533" s="18" t="s">
        <v>122</v>
      </c>
      <c r="E533" s="46" t="s">
        <v>1188</v>
      </c>
      <c r="F533" s="86" t="s">
        <v>124</v>
      </c>
      <c r="G533" s="18" t="s">
        <v>122</v>
      </c>
      <c r="H533" s="45" t="s">
        <v>125</v>
      </c>
      <c r="I533" s="18" t="s">
        <v>75</v>
      </c>
      <c r="J533" s="49" t="s">
        <v>1189</v>
      </c>
      <c r="K533" s="48" t="s">
        <v>28</v>
      </c>
      <c r="L533" s="47" t="s">
        <v>90</v>
      </c>
      <c r="M533" s="44" t="s">
        <v>74</v>
      </c>
      <c r="N533" s="78" t="s">
        <v>75</v>
      </c>
      <c r="O533" s="78" t="s">
        <v>75</v>
      </c>
      <c r="P533" s="78" t="s">
        <v>75</v>
      </c>
      <c r="Q533" s="43" t="s">
        <v>1188</v>
      </c>
      <c r="R533" s="53" t="s">
        <v>76</v>
      </c>
      <c r="S533" s="76">
        <v>2.73</v>
      </c>
      <c r="T533" s="37">
        <v>1</v>
      </c>
      <c r="U533" s="83">
        <v>1</v>
      </c>
      <c r="V533" s="45" t="s">
        <v>125</v>
      </c>
    </row>
    <row r="534" spans="1:22" x14ac:dyDescent="0.2">
      <c r="A534" s="18" t="str">
        <f t="shared" si="16"/>
        <v>Catalogo principalOVS_ES ACADEMICOQLR-00002</v>
      </c>
      <c r="B534" s="18" t="str">
        <f t="shared" si="17"/>
        <v>QLR-00002OVS_ES ACADEMICO</v>
      </c>
      <c r="C534" s="18"/>
      <c r="D534" s="18" t="s">
        <v>122</v>
      </c>
      <c r="E534" s="46" t="s">
        <v>1190</v>
      </c>
      <c r="F534" s="86" t="s">
        <v>124</v>
      </c>
      <c r="G534" s="18" t="s">
        <v>122</v>
      </c>
      <c r="H534" s="45" t="s">
        <v>125</v>
      </c>
      <c r="I534" s="18" t="s">
        <v>75</v>
      </c>
      <c r="J534" s="49" t="s">
        <v>1191</v>
      </c>
      <c r="K534" s="48" t="s">
        <v>28</v>
      </c>
      <c r="L534" s="47" t="s">
        <v>90</v>
      </c>
      <c r="M534" s="44" t="s">
        <v>74</v>
      </c>
      <c r="N534" s="78" t="s">
        <v>75</v>
      </c>
      <c r="O534" s="78" t="s">
        <v>75</v>
      </c>
      <c r="P534" s="78" t="s">
        <v>75</v>
      </c>
      <c r="Q534" s="43" t="s">
        <v>1190</v>
      </c>
      <c r="R534" s="53" t="s">
        <v>76</v>
      </c>
      <c r="S534" s="76">
        <v>2.73</v>
      </c>
      <c r="T534" s="37">
        <v>1</v>
      </c>
      <c r="U534" s="83">
        <v>1</v>
      </c>
      <c r="V534" s="45" t="s">
        <v>125</v>
      </c>
    </row>
    <row r="535" spans="1:22" x14ac:dyDescent="0.2">
      <c r="A535" s="18" t="str">
        <f t="shared" si="16"/>
        <v>Catalogo principalOVS_ES ACADEMICOR18-03497</v>
      </c>
      <c r="B535" s="18" t="str">
        <f t="shared" si="17"/>
        <v>R18-03497OVS_ES ACADEMICO</v>
      </c>
      <c r="C535" s="18"/>
      <c r="D535" s="18" t="s">
        <v>122</v>
      </c>
      <c r="E535" s="46" t="s">
        <v>1192</v>
      </c>
      <c r="F535" s="86" t="s">
        <v>124</v>
      </c>
      <c r="G535" s="18" t="s">
        <v>122</v>
      </c>
      <c r="H535" s="45" t="s">
        <v>125</v>
      </c>
      <c r="I535" s="18" t="s">
        <v>75</v>
      </c>
      <c r="J535" s="49" t="s">
        <v>1193</v>
      </c>
      <c r="K535" s="48" t="s">
        <v>28</v>
      </c>
      <c r="L535" s="47" t="s">
        <v>90</v>
      </c>
      <c r="M535" s="44" t="s">
        <v>74</v>
      </c>
      <c r="N535" s="78" t="s">
        <v>75</v>
      </c>
      <c r="O535" s="78" t="s">
        <v>75</v>
      </c>
      <c r="P535" s="78" t="s">
        <v>75</v>
      </c>
      <c r="Q535" s="43" t="s">
        <v>1192</v>
      </c>
      <c r="R535" s="53" t="s">
        <v>127</v>
      </c>
      <c r="S535" s="76">
        <v>3.59</v>
      </c>
      <c r="T535" s="37">
        <v>1</v>
      </c>
      <c r="U535" s="83">
        <v>1</v>
      </c>
      <c r="V535" s="45" t="s">
        <v>125</v>
      </c>
    </row>
    <row r="536" spans="1:22" x14ac:dyDescent="0.2">
      <c r="A536" s="18" t="str">
        <f t="shared" si="16"/>
        <v>Catalogo principalOVS_ES ACADEMICOR18-03498</v>
      </c>
      <c r="B536" s="18" t="str">
        <f t="shared" si="17"/>
        <v>R18-03498OVS_ES ACADEMICO</v>
      </c>
      <c r="C536" s="18"/>
      <c r="D536" s="18" t="s">
        <v>122</v>
      </c>
      <c r="E536" s="46" t="s">
        <v>1194</v>
      </c>
      <c r="F536" s="86" t="s">
        <v>124</v>
      </c>
      <c r="G536" s="18" t="s">
        <v>122</v>
      </c>
      <c r="H536" s="45" t="s">
        <v>125</v>
      </c>
      <c r="I536" s="18" t="s">
        <v>75</v>
      </c>
      <c r="J536" s="49" t="s">
        <v>1195</v>
      </c>
      <c r="K536" s="48" t="s">
        <v>28</v>
      </c>
      <c r="L536" s="47" t="s">
        <v>90</v>
      </c>
      <c r="M536" s="44" t="s">
        <v>74</v>
      </c>
      <c r="N536" s="78" t="s">
        <v>75</v>
      </c>
      <c r="O536" s="78" t="s">
        <v>75</v>
      </c>
      <c r="P536" s="78" t="s">
        <v>75</v>
      </c>
      <c r="Q536" s="43" t="s">
        <v>1194</v>
      </c>
      <c r="R536" s="53" t="s">
        <v>127</v>
      </c>
      <c r="S536" s="76">
        <v>3.59</v>
      </c>
      <c r="T536" s="37">
        <v>1</v>
      </c>
      <c r="U536" s="83">
        <v>1</v>
      </c>
      <c r="V536" s="45" t="s">
        <v>125</v>
      </c>
    </row>
    <row r="537" spans="1:22" x14ac:dyDescent="0.2">
      <c r="A537" s="18" t="str">
        <f t="shared" si="16"/>
        <v>Catalogo principalOVS_ES ACADEMICOR18-03499</v>
      </c>
      <c r="B537" s="18" t="str">
        <f t="shared" si="17"/>
        <v>R18-03499OVS_ES ACADEMICO</v>
      </c>
      <c r="C537" s="18"/>
      <c r="D537" s="18" t="s">
        <v>122</v>
      </c>
      <c r="E537" s="46" t="s">
        <v>1196</v>
      </c>
      <c r="F537" s="86" t="s">
        <v>124</v>
      </c>
      <c r="G537" s="18" t="s">
        <v>122</v>
      </c>
      <c r="H537" s="45" t="s">
        <v>125</v>
      </c>
      <c r="I537" s="18" t="s">
        <v>75</v>
      </c>
      <c r="J537" s="49" t="s">
        <v>1197</v>
      </c>
      <c r="K537" s="48" t="s">
        <v>28</v>
      </c>
      <c r="L537" s="47" t="s">
        <v>90</v>
      </c>
      <c r="M537" s="44" t="s">
        <v>74</v>
      </c>
      <c r="N537" s="78" t="s">
        <v>75</v>
      </c>
      <c r="O537" s="78" t="s">
        <v>75</v>
      </c>
      <c r="P537" s="78" t="s">
        <v>75</v>
      </c>
      <c r="Q537" s="43" t="s">
        <v>1196</v>
      </c>
      <c r="R537" s="53" t="s">
        <v>127</v>
      </c>
      <c r="S537" s="76">
        <v>3.59</v>
      </c>
      <c r="T537" s="37">
        <v>1</v>
      </c>
      <c r="U537" s="83">
        <v>1</v>
      </c>
      <c r="V537" s="45" t="s">
        <v>125</v>
      </c>
    </row>
    <row r="538" spans="1:22" x14ac:dyDescent="0.2">
      <c r="A538" s="18" t="str">
        <f t="shared" si="16"/>
        <v>Catalogo principalOVS_ES ACADEMICOR18-03500</v>
      </c>
      <c r="B538" s="18" t="str">
        <f t="shared" si="17"/>
        <v>R18-03500OVS_ES ACADEMICO</v>
      </c>
      <c r="C538" s="18"/>
      <c r="D538" s="18" t="s">
        <v>122</v>
      </c>
      <c r="E538" s="46" t="s">
        <v>1198</v>
      </c>
      <c r="F538" s="86" t="s">
        <v>124</v>
      </c>
      <c r="G538" s="18" t="s">
        <v>122</v>
      </c>
      <c r="H538" s="45" t="s">
        <v>125</v>
      </c>
      <c r="I538" s="18" t="s">
        <v>75</v>
      </c>
      <c r="J538" s="49" t="s">
        <v>1199</v>
      </c>
      <c r="K538" s="48" t="s">
        <v>28</v>
      </c>
      <c r="L538" s="47" t="s">
        <v>90</v>
      </c>
      <c r="M538" s="44" t="s">
        <v>74</v>
      </c>
      <c r="N538" s="78" t="s">
        <v>75</v>
      </c>
      <c r="O538" s="78" t="s">
        <v>75</v>
      </c>
      <c r="P538" s="78" t="s">
        <v>75</v>
      </c>
      <c r="Q538" s="43" t="s">
        <v>1198</v>
      </c>
      <c r="R538" s="53" t="s">
        <v>127</v>
      </c>
      <c r="S538" s="76">
        <v>3.59</v>
      </c>
      <c r="T538" s="37">
        <v>1</v>
      </c>
      <c r="U538" s="83">
        <v>1</v>
      </c>
      <c r="V538" s="45" t="s">
        <v>125</v>
      </c>
    </row>
    <row r="539" spans="1:22" x14ac:dyDescent="0.2">
      <c r="A539" s="18" t="str">
        <f t="shared" si="16"/>
        <v>Catalogo principalOVS_ES ACADEMICOR18-03501</v>
      </c>
      <c r="B539" s="18" t="str">
        <f t="shared" si="17"/>
        <v>R18-03501OVS_ES ACADEMICO</v>
      </c>
      <c r="C539" s="18"/>
      <c r="D539" s="18" t="s">
        <v>122</v>
      </c>
      <c r="E539" s="46" t="s">
        <v>1200</v>
      </c>
      <c r="F539" s="86" t="s">
        <v>124</v>
      </c>
      <c r="G539" s="18" t="s">
        <v>122</v>
      </c>
      <c r="H539" s="45" t="s">
        <v>125</v>
      </c>
      <c r="I539" s="18" t="s">
        <v>75</v>
      </c>
      <c r="J539" s="49" t="s">
        <v>1201</v>
      </c>
      <c r="K539" s="48" t="s">
        <v>28</v>
      </c>
      <c r="L539" s="47" t="s">
        <v>90</v>
      </c>
      <c r="M539" s="44" t="s">
        <v>74</v>
      </c>
      <c r="N539" s="78" t="s">
        <v>75</v>
      </c>
      <c r="O539" s="78" t="s">
        <v>75</v>
      </c>
      <c r="P539" s="78" t="s">
        <v>75</v>
      </c>
      <c r="Q539" s="43" t="s">
        <v>1200</v>
      </c>
      <c r="R539" s="53" t="s">
        <v>127</v>
      </c>
      <c r="S539" s="76">
        <v>0.31</v>
      </c>
      <c r="T539" s="37">
        <v>1</v>
      </c>
      <c r="U539" s="83">
        <v>1</v>
      </c>
      <c r="V539" s="45" t="s">
        <v>125</v>
      </c>
    </row>
    <row r="540" spans="1:22" x14ac:dyDescent="0.2">
      <c r="A540" s="18" t="str">
        <f t="shared" si="16"/>
        <v>Catalogo principalOVS_ES ACADEMICOR18-03502</v>
      </c>
      <c r="B540" s="18" t="str">
        <f t="shared" si="17"/>
        <v>R18-03502OVS_ES ACADEMICO</v>
      </c>
      <c r="C540" s="18"/>
      <c r="D540" s="18" t="s">
        <v>122</v>
      </c>
      <c r="E540" s="46" t="s">
        <v>1202</v>
      </c>
      <c r="F540" s="86" t="s">
        <v>124</v>
      </c>
      <c r="G540" s="18" t="s">
        <v>122</v>
      </c>
      <c r="H540" s="45" t="s">
        <v>125</v>
      </c>
      <c r="I540" s="18" t="s">
        <v>75</v>
      </c>
      <c r="J540" s="49" t="s">
        <v>1203</v>
      </c>
      <c r="K540" s="48" t="s">
        <v>28</v>
      </c>
      <c r="L540" s="47" t="s">
        <v>90</v>
      </c>
      <c r="M540" s="44" t="s">
        <v>74</v>
      </c>
      <c r="N540" s="78" t="s">
        <v>75</v>
      </c>
      <c r="O540" s="78" t="s">
        <v>75</v>
      </c>
      <c r="P540" s="78" t="s">
        <v>75</v>
      </c>
      <c r="Q540" s="43" t="s">
        <v>1202</v>
      </c>
      <c r="R540" s="53" t="s">
        <v>127</v>
      </c>
      <c r="S540" s="76">
        <v>0.31</v>
      </c>
      <c r="T540" s="37">
        <v>1</v>
      </c>
      <c r="U540" s="83">
        <v>1</v>
      </c>
      <c r="V540" s="45" t="s">
        <v>125</v>
      </c>
    </row>
    <row r="541" spans="1:22" x14ac:dyDescent="0.2">
      <c r="A541" s="18" t="str">
        <f t="shared" si="16"/>
        <v>Catalogo principalOVS_ES ACADEMICOR39-01107</v>
      </c>
      <c r="B541" s="18" t="str">
        <f t="shared" si="17"/>
        <v>R39-01107OVS_ES ACADEMICO</v>
      </c>
      <c r="C541" s="18"/>
      <c r="D541" s="18" t="s">
        <v>122</v>
      </c>
      <c r="E541" s="46" t="s">
        <v>1204</v>
      </c>
      <c r="F541" s="86" t="s">
        <v>124</v>
      </c>
      <c r="G541" s="18" t="s">
        <v>122</v>
      </c>
      <c r="H541" s="45" t="s">
        <v>125</v>
      </c>
      <c r="I541" s="18" t="s">
        <v>75</v>
      </c>
      <c r="J541" s="49" t="s">
        <v>1205</v>
      </c>
      <c r="K541" s="48" t="s">
        <v>28</v>
      </c>
      <c r="L541" s="47" t="s">
        <v>90</v>
      </c>
      <c r="M541" s="44" t="s">
        <v>74</v>
      </c>
      <c r="N541" s="78" t="s">
        <v>75</v>
      </c>
      <c r="O541" s="78" t="s">
        <v>75</v>
      </c>
      <c r="P541" s="78" t="s">
        <v>75</v>
      </c>
      <c r="Q541" s="43" t="s">
        <v>1204</v>
      </c>
      <c r="R541" s="53" t="s">
        <v>127</v>
      </c>
      <c r="S541" s="76">
        <v>213</v>
      </c>
      <c r="T541" s="37">
        <v>1</v>
      </c>
      <c r="U541" s="83">
        <v>1</v>
      </c>
      <c r="V541" s="45" t="s">
        <v>125</v>
      </c>
    </row>
    <row r="542" spans="1:22" x14ac:dyDescent="0.2">
      <c r="A542" s="18" t="str">
        <f t="shared" si="16"/>
        <v>Catalogo principalOVS_ES ACADEMICOR39-01108</v>
      </c>
      <c r="B542" s="18" t="str">
        <f t="shared" si="17"/>
        <v>R39-01108OVS_ES ACADEMICO</v>
      </c>
      <c r="C542" s="18"/>
      <c r="D542" s="18" t="s">
        <v>122</v>
      </c>
      <c r="E542" s="46" t="s">
        <v>1206</v>
      </c>
      <c r="F542" s="86" t="s">
        <v>124</v>
      </c>
      <c r="G542" s="18" t="s">
        <v>122</v>
      </c>
      <c r="H542" s="45" t="s">
        <v>125</v>
      </c>
      <c r="I542" s="18" t="s">
        <v>75</v>
      </c>
      <c r="J542" s="49" t="s">
        <v>1207</v>
      </c>
      <c r="K542" s="48" t="s">
        <v>28</v>
      </c>
      <c r="L542" s="47" t="s">
        <v>90</v>
      </c>
      <c r="M542" s="44" t="s">
        <v>74</v>
      </c>
      <c r="N542" s="78" t="s">
        <v>75</v>
      </c>
      <c r="O542" s="78" t="s">
        <v>75</v>
      </c>
      <c r="P542" s="78" t="s">
        <v>75</v>
      </c>
      <c r="Q542" s="43" t="s">
        <v>1206</v>
      </c>
      <c r="R542" s="53" t="s">
        <v>127</v>
      </c>
      <c r="S542" s="76">
        <v>213</v>
      </c>
      <c r="T542" s="37">
        <v>1</v>
      </c>
      <c r="U542" s="83">
        <v>1</v>
      </c>
      <c r="V542" s="45" t="s">
        <v>125</v>
      </c>
    </row>
    <row r="543" spans="1:22" x14ac:dyDescent="0.2">
      <c r="A543" s="18" t="str">
        <f t="shared" si="16"/>
        <v>Catalogo principalOVS_ES ACADEMICOS2Y-00001</v>
      </c>
      <c r="B543" s="18" t="str">
        <f t="shared" si="17"/>
        <v>S2Y-00001OVS_ES ACADEMICO</v>
      </c>
      <c r="C543" s="18"/>
      <c r="D543" s="18" t="s">
        <v>122</v>
      </c>
      <c r="E543" s="46" t="s">
        <v>1208</v>
      </c>
      <c r="F543" s="86" t="s">
        <v>124</v>
      </c>
      <c r="G543" s="18" t="s">
        <v>122</v>
      </c>
      <c r="H543" s="45" t="s">
        <v>125</v>
      </c>
      <c r="I543" s="18" t="s">
        <v>75</v>
      </c>
      <c r="J543" s="49" t="s">
        <v>1209</v>
      </c>
      <c r="K543" s="48" t="s">
        <v>28</v>
      </c>
      <c r="L543" s="47" t="s">
        <v>90</v>
      </c>
      <c r="M543" s="44" t="s">
        <v>74</v>
      </c>
      <c r="N543" s="78" t="s">
        <v>75</v>
      </c>
      <c r="O543" s="78" t="s">
        <v>75</v>
      </c>
      <c r="P543" s="78" t="s">
        <v>75</v>
      </c>
      <c r="Q543" s="43" t="s">
        <v>1208</v>
      </c>
      <c r="R543" s="53" t="s">
        <v>76</v>
      </c>
      <c r="S543" s="76">
        <v>1.8</v>
      </c>
      <c r="T543" s="37">
        <v>1</v>
      </c>
      <c r="U543" s="83">
        <v>1</v>
      </c>
      <c r="V543" s="45" t="s">
        <v>125</v>
      </c>
    </row>
    <row r="544" spans="1:22" x14ac:dyDescent="0.2">
      <c r="A544" s="18" t="str">
        <f t="shared" si="16"/>
        <v>Catalogo principalOVS_ES ACADEMICOS2Y-00002</v>
      </c>
      <c r="B544" s="18" t="str">
        <f t="shared" si="17"/>
        <v>S2Y-00002OVS_ES ACADEMICO</v>
      </c>
      <c r="C544" s="18"/>
      <c r="D544" s="18" t="s">
        <v>122</v>
      </c>
      <c r="E544" s="46" t="s">
        <v>1210</v>
      </c>
      <c r="F544" s="86" t="s">
        <v>124</v>
      </c>
      <c r="G544" s="18" t="s">
        <v>122</v>
      </c>
      <c r="H544" s="45" t="s">
        <v>125</v>
      </c>
      <c r="I544" s="18" t="s">
        <v>75</v>
      </c>
      <c r="J544" s="49" t="s">
        <v>1211</v>
      </c>
      <c r="K544" s="48" t="s">
        <v>28</v>
      </c>
      <c r="L544" s="47" t="s">
        <v>90</v>
      </c>
      <c r="M544" s="44" t="s">
        <v>74</v>
      </c>
      <c r="N544" s="78" t="s">
        <v>75</v>
      </c>
      <c r="O544" s="78" t="s">
        <v>75</v>
      </c>
      <c r="P544" s="78" t="s">
        <v>75</v>
      </c>
      <c r="Q544" s="43" t="s">
        <v>1210</v>
      </c>
      <c r="R544" s="53" t="s">
        <v>76</v>
      </c>
      <c r="S544" s="76">
        <v>0</v>
      </c>
      <c r="T544" s="37">
        <v>1</v>
      </c>
      <c r="U544" s="83">
        <v>1</v>
      </c>
      <c r="V544" s="45" t="s">
        <v>125</v>
      </c>
    </row>
    <row r="545" spans="1:22" x14ac:dyDescent="0.2">
      <c r="A545" s="18" t="str">
        <f t="shared" si="16"/>
        <v>Catalogo principalOVS_ES ACADEMICOS2Y-00003</v>
      </c>
      <c r="B545" s="18" t="str">
        <f t="shared" si="17"/>
        <v>S2Y-00003OVS_ES ACADEMICO</v>
      </c>
      <c r="C545" s="18"/>
      <c r="D545" s="18" t="s">
        <v>122</v>
      </c>
      <c r="E545" s="46" t="s">
        <v>1212</v>
      </c>
      <c r="F545" s="86" t="s">
        <v>124</v>
      </c>
      <c r="G545" s="18" t="s">
        <v>122</v>
      </c>
      <c r="H545" s="45" t="s">
        <v>125</v>
      </c>
      <c r="I545" s="18" t="s">
        <v>75</v>
      </c>
      <c r="J545" s="49" t="s">
        <v>1213</v>
      </c>
      <c r="K545" s="48" t="s">
        <v>28</v>
      </c>
      <c r="L545" s="47" t="s">
        <v>90</v>
      </c>
      <c r="M545" s="44" t="s">
        <v>74</v>
      </c>
      <c r="N545" s="78" t="s">
        <v>75</v>
      </c>
      <c r="O545" s="78" t="s">
        <v>75</v>
      </c>
      <c r="P545" s="78" t="s">
        <v>75</v>
      </c>
      <c r="Q545" s="43" t="s">
        <v>1212</v>
      </c>
      <c r="R545" s="53" t="s">
        <v>76</v>
      </c>
      <c r="S545" s="76">
        <v>0</v>
      </c>
      <c r="T545" s="37">
        <v>1</v>
      </c>
      <c r="U545" s="83">
        <v>1</v>
      </c>
      <c r="V545" s="45" t="s">
        <v>125</v>
      </c>
    </row>
    <row r="546" spans="1:22" x14ac:dyDescent="0.2">
      <c r="A546" s="18" t="str">
        <f t="shared" si="16"/>
        <v>Catalogo principalOVS_ES ACADEMICOS2Y-00006</v>
      </c>
      <c r="B546" s="18" t="str">
        <f t="shared" si="17"/>
        <v>S2Y-00006OVS_ES ACADEMICO</v>
      </c>
      <c r="C546" s="18"/>
      <c r="D546" s="18" t="s">
        <v>122</v>
      </c>
      <c r="E546" s="46" t="s">
        <v>1214</v>
      </c>
      <c r="F546" s="86" t="s">
        <v>124</v>
      </c>
      <c r="G546" s="18" t="s">
        <v>122</v>
      </c>
      <c r="H546" s="45" t="s">
        <v>125</v>
      </c>
      <c r="I546" s="18" t="s">
        <v>75</v>
      </c>
      <c r="J546" s="49" t="s">
        <v>1215</v>
      </c>
      <c r="K546" s="48" t="s">
        <v>28</v>
      </c>
      <c r="L546" s="47" t="s">
        <v>90</v>
      </c>
      <c r="M546" s="44" t="s">
        <v>74</v>
      </c>
      <c r="N546" s="78" t="s">
        <v>75</v>
      </c>
      <c r="O546" s="78" t="s">
        <v>75</v>
      </c>
      <c r="P546" s="78" t="s">
        <v>75</v>
      </c>
      <c r="Q546" s="43" t="s">
        <v>1214</v>
      </c>
      <c r="R546" s="53" t="s">
        <v>76</v>
      </c>
      <c r="S546" s="76">
        <v>1.8</v>
      </c>
      <c r="T546" s="37">
        <v>1</v>
      </c>
      <c r="U546" s="83">
        <v>1</v>
      </c>
      <c r="V546" s="45" t="s">
        <v>125</v>
      </c>
    </row>
    <row r="547" spans="1:22" x14ac:dyDescent="0.2">
      <c r="A547" s="18" t="str">
        <f t="shared" si="16"/>
        <v>Catalogo principalOVS_ES ACADEMICOS2Y-00007</v>
      </c>
      <c r="B547" s="18" t="str">
        <f t="shared" si="17"/>
        <v>S2Y-00007OVS_ES ACADEMICO</v>
      </c>
      <c r="C547" s="18"/>
      <c r="D547" s="18" t="s">
        <v>122</v>
      </c>
      <c r="E547" s="46" t="s">
        <v>1216</v>
      </c>
      <c r="F547" s="86" t="s">
        <v>124</v>
      </c>
      <c r="G547" s="18" t="s">
        <v>122</v>
      </c>
      <c r="H547" s="45" t="s">
        <v>125</v>
      </c>
      <c r="I547" s="18" t="s">
        <v>75</v>
      </c>
      <c r="J547" s="49" t="s">
        <v>1217</v>
      </c>
      <c r="K547" s="48" t="s">
        <v>28</v>
      </c>
      <c r="L547" s="47" t="s">
        <v>90</v>
      </c>
      <c r="M547" s="44" t="s">
        <v>74</v>
      </c>
      <c r="N547" s="78" t="s">
        <v>75</v>
      </c>
      <c r="O547" s="78" t="s">
        <v>75</v>
      </c>
      <c r="P547" s="78" t="s">
        <v>75</v>
      </c>
      <c r="Q547" s="43" t="s">
        <v>1216</v>
      </c>
      <c r="R547" s="53" t="s">
        <v>76</v>
      </c>
      <c r="S547" s="76">
        <v>1.8</v>
      </c>
      <c r="T547" s="37">
        <v>1</v>
      </c>
      <c r="U547" s="83">
        <v>1</v>
      </c>
      <c r="V547" s="45" t="s">
        <v>125</v>
      </c>
    </row>
    <row r="548" spans="1:22" x14ac:dyDescent="0.2">
      <c r="A548" s="18" t="str">
        <f t="shared" si="16"/>
        <v>Catalogo principalOVS_ES ACADEMICOS3Y-00001</v>
      </c>
      <c r="B548" s="18" t="str">
        <f t="shared" si="17"/>
        <v>S3Y-00001OVS_ES ACADEMICO</v>
      </c>
      <c r="C548" s="18"/>
      <c r="D548" s="18" t="s">
        <v>122</v>
      </c>
      <c r="E548" s="46" t="s">
        <v>1218</v>
      </c>
      <c r="F548" s="86" t="s">
        <v>124</v>
      </c>
      <c r="G548" s="18" t="s">
        <v>122</v>
      </c>
      <c r="H548" s="45" t="s">
        <v>125</v>
      </c>
      <c r="I548" s="18" t="s">
        <v>75</v>
      </c>
      <c r="J548" s="49" t="s">
        <v>1219</v>
      </c>
      <c r="K548" s="48" t="s">
        <v>28</v>
      </c>
      <c r="L548" s="47" t="s">
        <v>90</v>
      </c>
      <c r="M548" s="44" t="s">
        <v>74</v>
      </c>
      <c r="N548" s="78" t="s">
        <v>75</v>
      </c>
      <c r="O548" s="78" t="s">
        <v>75</v>
      </c>
      <c r="P548" s="78" t="s">
        <v>75</v>
      </c>
      <c r="Q548" s="43" t="s">
        <v>1218</v>
      </c>
      <c r="R548" s="53" t="s">
        <v>76</v>
      </c>
      <c r="S548" s="76">
        <v>2.2999999999999998</v>
      </c>
      <c r="T548" s="37">
        <v>1</v>
      </c>
      <c r="U548" s="83">
        <v>1</v>
      </c>
      <c r="V548" s="45" t="s">
        <v>125</v>
      </c>
    </row>
    <row r="549" spans="1:22" x14ac:dyDescent="0.2">
      <c r="A549" s="18" t="str">
        <f t="shared" si="16"/>
        <v>Catalogo principalOVS_ES ACADEMICOS3Y-00002</v>
      </c>
      <c r="B549" s="18" t="str">
        <f t="shared" si="17"/>
        <v>S3Y-00002OVS_ES ACADEMICO</v>
      </c>
      <c r="C549" s="18"/>
      <c r="D549" s="18" t="s">
        <v>122</v>
      </c>
      <c r="E549" s="46" t="s">
        <v>1220</v>
      </c>
      <c r="F549" s="86" t="s">
        <v>124</v>
      </c>
      <c r="G549" s="18" t="s">
        <v>122</v>
      </c>
      <c r="H549" s="45" t="s">
        <v>125</v>
      </c>
      <c r="I549" s="18" t="s">
        <v>75</v>
      </c>
      <c r="J549" s="49" t="s">
        <v>1221</v>
      </c>
      <c r="K549" s="48" t="s">
        <v>28</v>
      </c>
      <c r="L549" s="47" t="s">
        <v>90</v>
      </c>
      <c r="M549" s="44" t="s">
        <v>74</v>
      </c>
      <c r="N549" s="78" t="s">
        <v>75</v>
      </c>
      <c r="O549" s="78" t="s">
        <v>75</v>
      </c>
      <c r="P549" s="78" t="s">
        <v>75</v>
      </c>
      <c r="Q549" s="43" t="s">
        <v>1220</v>
      </c>
      <c r="R549" s="53" t="s">
        <v>76</v>
      </c>
      <c r="S549" s="76">
        <v>2.2999999999999998</v>
      </c>
      <c r="T549" s="37">
        <v>1</v>
      </c>
      <c r="U549" s="83">
        <v>1</v>
      </c>
      <c r="V549" s="45" t="s">
        <v>125</v>
      </c>
    </row>
    <row r="550" spans="1:22" x14ac:dyDescent="0.2">
      <c r="A550" s="18" t="str">
        <f t="shared" si="16"/>
        <v>Catalogo principalOVS_ES ACADEMICOS3Y-00004</v>
      </c>
      <c r="B550" s="18" t="str">
        <f t="shared" si="17"/>
        <v>S3Y-00004OVS_ES ACADEMICO</v>
      </c>
      <c r="C550" s="18"/>
      <c r="D550" s="18" t="s">
        <v>122</v>
      </c>
      <c r="E550" s="46" t="s">
        <v>1222</v>
      </c>
      <c r="F550" s="86" t="s">
        <v>124</v>
      </c>
      <c r="G550" s="18" t="s">
        <v>122</v>
      </c>
      <c r="H550" s="45" t="s">
        <v>125</v>
      </c>
      <c r="I550" s="18" t="s">
        <v>75</v>
      </c>
      <c r="J550" s="49" t="s">
        <v>1223</v>
      </c>
      <c r="K550" s="48" t="s">
        <v>28</v>
      </c>
      <c r="L550" s="47" t="s">
        <v>90</v>
      </c>
      <c r="M550" s="44" t="s">
        <v>74</v>
      </c>
      <c r="N550" s="78" t="s">
        <v>75</v>
      </c>
      <c r="O550" s="78" t="s">
        <v>75</v>
      </c>
      <c r="P550" s="78" t="s">
        <v>75</v>
      </c>
      <c r="Q550" s="43" t="s">
        <v>1222</v>
      </c>
      <c r="R550" s="53" t="s">
        <v>76</v>
      </c>
      <c r="S550" s="76">
        <v>0</v>
      </c>
      <c r="T550" s="37">
        <v>1</v>
      </c>
      <c r="U550" s="83">
        <v>1</v>
      </c>
      <c r="V550" s="45" t="s">
        <v>125</v>
      </c>
    </row>
    <row r="551" spans="1:22" x14ac:dyDescent="0.2">
      <c r="A551" s="18" t="str">
        <f t="shared" si="16"/>
        <v>Catalogo principalOVS_ES ACADEMICOS3Y-00005</v>
      </c>
      <c r="B551" s="18" t="str">
        <f t="shared" si="17"/>
        <v>S3Y-00005OVS_ES ACADEMICO</v>
      </c>
      <c r="C551" s="18"/>
      <c r="D551" s="18" t="s">
        <v>122</v>
      </c>
      <c r="E551" s="46" t="s">
        <v>1224</v>
      </c>
      <c r="F551" s="86" t="s">
        <v>124</v>
      </c>
      <c r="G551" s="18" t="s">
        <v>122</v>
      </c>
      <c r="H551" s="45" t="s">
        <v>125</v>
      </c>
      <c r="I551" s="18" t="s">
        <v>75</v>
      </c>
      <c r="J551" s="49" t="s">
        <v>1225</v>
      </c>
      <c r="K551" s="48" t="s">
        <v>28</v>
      </c>
      <c r="L551" s="47" t="s">
        <v>90</v>
      </c>
      <c r="M551" s="44" t="s">
        <v>74</v>
      </c>
      <c r="N551" s="78" t="s">
        <v>75</v>
      </c>
      <c r="O551" s="78" t="s">
        <v>75</v>
      </c>
      <c r="P551" s="78" t="s">
        <v>75</v>
      </c>
      <c r="Q551" s="43" t="s">
        <v>1224</v>
      </c>
      <c r="R551" s="53" t="s">
        <v>76</v>
      </c>
      <c r="S551" s="76">
        <v>0</v>
      </c>
      <c r="T551" s="37">
        <v>1</v>
      </c>
      <c r="U551" s="83">
        <v>1</v>
      </c>
      <c r="V551" s="45" t="s">
        <v>125</v>
      </c>
    </row>
    <row r="552" spans="1:22" x14ac:dyDescent="0.2">
      <c r="A552" s="18" t="str">
        <f t="shared" si="16"/>
        <v>Catalogo principalOVS_ES ACADEMICOS3Y-00010</v>
      </c>
      <c r="B552" s="18" t="str">
        <f t="shared" si="17"/>
        <v>S3Y-00010OVS_ES ACADEMICO</v>
      </c>
      <c r="C552" s="18"/>
      <c r="D552" s="18" t="s">
        <v>122</v>
      </c>
      <c r="E552" s="46" t="s">
        <v>1226</v>
      </c>
      <c r="F552" s="86" t="s">
        <v>124</v>
      </c>
      <c r="G552" s="18" t="s">
        <v>122</v>
      </c>
      <c r="H552" s="45" t="s">
        <v>125</v>
      </c>
      <c r="I552" s="18" t="s">
        <v>75</v>
      </c>
      <c r="J552" s="49" t="s">
        <v>1227</v>
      </c>
      <c r="K552" s="48" t="s">
        <v>28</v>
      </c>
      <c r="L552" s="47" t="s">
        <v>90</v>
      </c>
      <c r="M552" s="44" t="s">
        <v>74</v>
      </c>
      <c r="N552" s="78" t="s">
        <v>75</v>
      </c>
      <c r="O552" s="78" t="s">
        <v>75</v>
      </c>
      <c r="P552" s="78" t="s">
        <v>75</v>
      </c>
      <c r="Q552" s="43" t="s">
        <v>1226</v>
      </c>
      <c r="R552" s="53" t="s">
        <v>76</v>
      </c>
      <c r="S552" s="76">
        <v>2.2999999999999998</v>
      </c>
      <c r="T552" s="37">
        <v>1</v>
      </c>
      <c r="U552" s="83">
        <v>1</v>
      </c>
      <c r="V552" s="45" t="s">
        <v>125</v>
      </c>
    </row>
    <row r="553" spans="1:22" x14ac:dyDescent="0.2">
      <c r="A553" s="18" t="str">
        <f t="shared" si="16"/>
        <v>Catalogo principalOVS_ES ACADEMICOS3Y-00011</v>
      </c>
      <c r="B553" s="18" t="str">
        <f t="shared" si="17"/>
        <v>S3Y-00011OVS_ES ACADEMICO</v>
      </c>
      <c r="C553" s="18"/>
      <c r="D553" s="18" t="s">
        <v>122</v>
      </c>
      <c r="E553" s="46" t="s">
        <v>1228</v>
      </c>
      <c r="F553" s="86" t="s">
        <v>124</v>
      </c>
      <c r="G553" s="18" t="s">
        <v>122</v>
      </c>
      <c r="H553" s="45" t="s">
        <v>125</v>
      </c>
      <c r="I553" s="18" t="s">
        <v>75</v>
      </c>
      <c r="J553" s="49" t="s">
        <v>1229</v>
      </c>
      <c r="K553" s="48" t="s">
        <v>28</v>
      </c>
      <c r="L553" s="47" t="s">
        <v>90</v>
      </c>
      <c r="M553" s="44" t="s">
        <v>74</v>
      </c>
      <c r="N553" s="78" t="s">
        <v>75</v>
      </c>
      <c r="O553" s="78" t="s">
        <v>75</v>
      </c>
      <c r="P553" s="78" t="s">
        <v>75</v>
      </c>
      <c r="Q553" s="43" t="s">
        <v>1228</v>
      </c>
      <c r="R553" s="53" t="s">
        <v>76</v>
      </c>
      <c r="S553" s="76">
        <v>2.2999999999999998</v>
      </c>
      <c r="T553" s="37">
        <v>1</v>
      </c>
      <c r="U553" s="83">
        <v>1</v>
      </c>
      <c r="V553" s="45" t="s">
        <v>125</v>
      </c>
    </row>
    <row r="554" spans="1:22" x14ac:dyDescent="0.2">
      <c r="A554" s="18" t="str">
        <f t="shared" si="16"/>
        <v>Catalogo principalOVS_ES ACADEMICOS3Y-00012</v>
      </c>
      <c r="B554" s="18" t="str">
        <f t="shared" si="17"/>
        <v>S3Y-00012OVS_ES ACADEMICO</v>
      </c>
      <c r="C554" s="18"/>
      <c r="D554" s="18" t="s">
        <v>122</v>
      </c>
      <c r="E554" s="46" t="s">
        <v>1230</v>
      </c>
      <c r="F554" s="86" t="s">
        <v>124</v>
      </c>
      <c r="G554" s="18" t="s">
        <v>122</v>
      </c>
      <c r="H554" s="45" t="s">
        <v>125</v>
      </c>
      <c r="I554" s="18" t="s">
        <v>75</v>
      </c>
      <c r="J554" s="49" t="s">
        <v>1231</v>
      </c>
      <c r="K554" s="48" t="s">
        <v>28</v>
      </c>
      <c r="L554" s="47" t="s">
        <v>90</v>
      </c>
      <c r="M554" s="44" t="s">
        <v>74</v>
      </c>
      <c r="N554" s="78" t="s">
        <v>75</v>
      </c>
      <c r="O554" s="78" t="s">
        <v>75</v>
      </c>
      <c r="P554" s="78" t="s">
        <v>75</v>
      </c>
      <c r="Q554" s="43" t="s">
        <v>1230</v>
      </c>
      <c r="R554" s="53" t="s">
        <v>76</v>
      </c>
      <c r="S554" s="76">
        <v>2.2999999999999998</v>
      </c>
      <c r="T554" s="37">
        <v>1</v>
      </c>
      <c r="U554" s="83">
        <v>1</v>
      </c>
      <c r="V554" s="45" t="s">
        <v>125</v>
      </c>
    </row>
    <row r="555" spans="1:22" x14ac:dyDescent="0.2">
      <c r="A555" s="18" t="str">
        <f t="shared" si="16"/>
        <v>Catalogo principalOVS_ES ACADEMICOS3Y-00013</v>
      </c>
      <c r="B555" s="18" t="str">
        <f t="shared" si="17"/>
        <v>S3Y-00013OVS_ES ACADEMICO</v>
      </c>
      <c r="C555" s="18"/>
      <c r="D555" s="18" t="s">
        <v>122</v>
      </c>
      <c r="E555" s="46" t="s">
        <v>1232</v>
      </c>
      <c r="F555" s="86" t="s">
        <v>124</v>
      </c>
      <c r="G555" s="18" t="s">
        <v>122</v>
      </c>
      <c r="H555" s="45" t="s">
        <v>125</v>
      </c>
      <c r="I555" s="18" t="s">
        <v>75</v>
      </c>
      <c r="J555" s="49" t="s">
        <v>1233</v>
      </c>
      <c r="K555" s="48" t="s">
        <v>28</v>
      </c>
      <c r="L555" s="47" t="s">
        <v>90</v>
      </c>
      <c r="M555" s="44" t="s">
        <v>74</v>
      </c>
      <c r="N555" s="78" t="s">
        <v>75</v>
      </c>
      <c r="O555" s="78" t="s">
        <v>75</v>
      </c>
      <c r="P555" s="78" t="s">
        <v>75</v>
      </c>
      <c r="Q555" s="43" t="s">
        <v>1232</v>
      </c>
      <c r="R555" s="53" t="s">
        <v>76</v>
      </c>
      <c r="S555" s="76">
        <v>2.2999999999999998</v>
      </c>
      <c r="T555" s="37">
        <v>1</v>
      </c>
      <c r="U555" s="83">
        <v>1</v>
      </c>
      <c r="V555" s="45" t="s">
        <v>125</v>
      </c>
    </row>
    <row r="556" spans="1:22" x14ac:dyDescent="0.2">
      <c r="A556" s="18" t="str">
        <f t="shared" si="16"/>
        <v>Catalogo principalOVS_ES ACADEMICOT6L-00250</v>
      </c>
      <c r="B556" s="18" t="str">
        <f t="shared" si="17"/>
        <v>T6L-00250OVS_ES ACADEMICO</v>
      </c>
      <c r="C556" s="18"/>
      <c r="D556" s="18" t="s">
        <v>122</v>
      </c>
      <c r="E556" s="46" t="s">
        <v>1234</v>
      </c>
      <c r="F556" s="86" t="s">
        <v>124</v>
      </c>
      <c r="G556" s="18" t="s">
        <v>122</v>
      </c>
      <c r="H556" s="45" t="s">
        <v>125</v>
      </c>
      <c r="I556" s="18" t="s">
        <v>75</v>
      </c>
      <c r="J556" s="49" t="s">
        <v>1235</v>
      </c>
      <c r="K556" s="48" t="s">
        <v>28</v>
      </c>
      <c r="L556" s="47" t="s">
        <v>90</v>
      </c>
      <c r="M556" s="44" t="s">
        <v>74</v>
      </c>
      <c r="N556" s="78" t="s">
        <v>75</v>
      </c>
      <c r="O556" s="78" t="s">
        <v>75</v>
      </c>
      <c r="P556" s="78" t="s">
        <v>75</v>
      </c>
      <c r="Q556" s="43" t="s">
        <v>1234</v>
      </c>
      <c r="R556" s="53" t="s">
        <v>127</v>
      </c>
      <c r="S556" s="76">
        <v>161</v>
      </c>
      <c r="T556" s="37">
        <v>1</v>
      </c>
      <c r="U556" s="83">
        <v>1</v>
      </c>
      <c r="V556" s="45" t="s">
        <v>125</v>
      </c>
    </row>
    <row r="557" spans="1:22" x14ac:dyDescent="0.2">
      <c r="A557" s="18" t="str">
        <f t="shared" si="16"/>
        <v>Catalogo principalOVS_ES ACADEMICOT6L-00251</v>
      </c>
      <c r="B557" s="18" t="str">
        <f t="shared" si="17"/>
        <v>T6L-00251OVS_ES ACADEMICO</v>
      </c>
      <c r="C557" s="18"/>
      <c r="D557" s="18" t="s">
        <v>122</v>
      </c>
      <c r="E557" s="46" t="s">
        <v>1236</v>
      </c>
      <c r="F557" s="86" t="s">
        <v>124</v>
      </c>
      <c r="G557" s="18" t="s">
        <v>122</v>
      </c>
      <c r="H557" s="45" t="s">
        <v>125</v>
      </c>
      <c r="I557" s="18" t="s">
        <v>75</v>
      </c>
      <c r="J557" s="49" t="s">
        <v>1237</v>
      </c>
      <c r="K557" s="48" t="s">
        <v>28</v>
      </c>
      <c r="L557" s="47" t="s">
        <v>90</v>
      </c>
      <c r="M557" s="44" t="s">
        <v>74</v>
      </c>
      <c r="N557" s="78" t="s">
        <v>75</v>
      </c>
      <c r="O557" s="78" t="s">
        <v>75</v>
      </c>
      <c r="P557" s="78" t="s">
        <v>75</v>
      </c>
      <c r="Q557" s="43" t="s">
        <v>1236</v>
      </c>
      <c r="R557" s="53" t="s">
        <v>127</v>
      </c>
      <c r="S557" s="76">
        <v>161</v>
      </c>
      <c r="T557" s="37">
        <v>1</v>
      </c>
      <c r="U557" s="83">
        <v>1</v>
      </c>
      <c r="V557" s="45" t="s">
        <v>125</v>
      </c>
    </row>
    <row r="558" spans="1:22" x14ac:dyDescent="0.2">
      <c r="A558" s="18" t="str">
        <f t="shared" si="16"/>
        <v>Catalogo principalOVS_ES ACADEMICOT98-02611</v>
      </c>
      <c r="B558" s="18" t="str">
        <f t="shared" si="17"/>
        <v>T98-02611OVS_ES ACADEMICO</v>
      </c>
      <c r="C558" s="18"/>
      <c r="D558" s="18" t="s">
        <v>122</v>
      </c>
      <c r="E558" s="46" t="s">
        <v>1238</v>
      </c>
      <c r="F558" s="86" t="s">
        <v>124</v>
      </c>
      <c r="G558" s="18" t="s">
        <v>122</v>
      </c>
      <c r="H558" s="45" t="s">
        <v>125</v>
      </c>
      <c r="I558" s="18" t="s">
        <v>75</v>
      </c>
      <c r="J558" s="49" t="s">
        <v>1239</v>
      </c>
      <c r="K558" s="48" t="s">
        <v>28</v>
      </c>
      <c r="L558" s="47" t="s">
        <v>90</v>
      </c>
      <c r="M558" s="44" t="s">
        <v>74</v>
      </c>
      <c r="N558" s="78" t="s">
        <v>75</v>
      </c>
      <c r="O558" s="78" t="s">
        <v>75</v>
      </c>
      <c r="P558" s="78" t="s">
        <v>75</v>
      </c>
      <c r="Q558" s="43" t="s">
        <v>1238</v>
      </c>
      <c r="R558" s="53" t="s">
        <v>127</v>
      </c>
      <c r="S558" s="76">
        <v>4.68</v>
      </c>
      <c r="T558" s="37">
        <v>1</v>
      </c>
      <c r="U558" s="83">
        <v>1</v>
      </c>
      <c r="V558" s="45" t="s">
        <v>125</v>
      </c>
    </row>
    <row r="559" spans="1:22" x14ac:dyDescent="0.2">
      <c r="A559" s="18" t="str">
        <f t="shared" si="16"/>
        <v>Catalogo principalOVS_ES ACADEMICOT98-02612</v>
      </c>
      <c r="B559" s="18" t="str">
        <f t="shared" si="17"/>
        <v>T98-02612OVS_ES ACADEMICO</v>
      </c>
      <c r="C559" s="18"/>
      <c r="D559" s="18" t="s">
        <v>122</v>
      </c>
      <c r="E559" s="46" t="s">
        <v>1240</v>
      </c>
      <c r="F559" s="86" t="s">
        <v>124</v>
      </c>
      <c r="G559" s="18" t="s">
        <v>122</v>
      </c>
      <c r="H559" s="45" t="s">
        <v>125</v>
      </c>
      <c r="I559" s="18" t="s">
        <v>75</v>
      </c>
      <c r="J559" s="49" t="s">
        <v>1241</v>
      </c>
      <c r="K559" s="48" t="s">
        <v>28</v>
      </c>
      <c r="L559" s="47" t="s">
        <v>90</v>
      </c>
      <c r="M559" s="44" t="s">
        <v>74</v>
      </c>
      <c r="N559" s="78" t="s">
        <v>75</v>
      </c>
      <c r="O559" s="78" t="s">
        <v>75</v>
      </c>
      <c r="P559" s="78" t="s">
        <v>75</v>
      </c>
      <c r="Q559" s="43" t="s">
        <v>1240</v>
      </c>
      <c r="R559" s="53" t="s">
        <v>127</v>
      </c>
      <c r="S559" s="76">
        <v>4.68</v>
      </c>
      <c r="T559" s="37">
        <v>1</v>
      </c>
      <c r="U559" s="83">
        <v>1</v>
      </c>
      <c r="V559" s="45" t="s">
        <v>125</v>
      </c>
    </row>
    <row r="560" spans="1:22" x14ac:dyDescent="0.2">
      <c r="A560" s="18" t="str">
        <f t="shared" si="16"/>
        <v>Catalogo principalOVS_ES ACADEMICOT98-02613</v>
      </c>
      <c r="B560" s="18" t="str">
        <f t="shared" si="17"/>
        <v>T98-02613OVS_ES ACADEMICO</v>
      </c>
      <c r="C560" s="18"/>
      <c r="D560" s="18" t="s">
        <v>122</v>
      </c>
      <c r="E560" s="46" t="s">
        <v>1242</v>
      </c>
      <c r="F560" s="86" t="s">
        <v>124</v>
      </c>
      <c r="G560" s="18" t="s">
        <v>122</v>
      </c>
      <c r="H560" s="45" t="s">
        <v>125</v>
      </c>
      <c r="I560" s="18" t="s">
        <v>75</v>
      </c>
      <c r="J560" s="49" t="s">
        <v>1243</v>
      </c>
      <c r="K560" s="48" t="s">
        <v>28</v>
      </c>
      <c r="L560" s="47" t="s">
        <v>90</v>
      </c>
      <c r="M560" s="44" t="s">
        <v>74</v>
      </c>
      <c r="N560" s="78" t="s">
        <v>75</v>
      </c>
      <c r="O560" s="78" t="s">
        <v>75</v>
      </c>
      <c r="P560" s="78" t="s">
        <v>75</v>
      </c>
      <c r="Q560" s="43" t="s">
        <v>1242</v>
      </c>
      <c r="R560" s="53" t="s">
        <v>127</v>
      </c>
      <c r="S560" s="76">
        <v>4.68</v>
      </c>
      <c r="T560" s="37">
        <v>1</v>
      </c>
      <c r="U560" s="83">
        <v>1</v>
      </c>
      <c r="V560" s="45" t="s">
        <v>125</v>
      </c>
    </row>
    <row r="561" spans="1:22" x14ac:dyDescent="0.2">
      <c r="A561" s="18" t="str">
        <f t="shared" si="16"/>
        <v>Catalogo principalOVS_ES ACADEMICOT98-02614</v>
      </c>
      <c r="B561" s="18" t="str">
        <f t="shared" si="17"/>
        <v>T98-02614OVS_ES ACADEMICO</v>
      </c>
      <c r="C561" s="18"/>
      <c r="D561" s="18" t="s">
        <v>122</v>
      </c>
      <c r="E561" s="46" t="s">
        <v>1244</v>
      </c>
      <c r="F561" s="86" t="s">
        <v>124</v>
      </c>
      <c r="G561" s="18" t="s">
        <v>122</v>
      </c>
      <c r="H561" s="45" t="s">
        <v>125</v>
      </c>
      <c r="I561" s="18" t="s">
        <v>75</v>
      </c>
      <c r="J561" s="49" t="s">
        <v>1245</v>
      </c>
      <c r="K561" s="48" t="s">
        <v>28</v>
      </c>
      <c r="L561" s="47" t="s">
        <v>90</v>
      </c>
      <c r="M561" s="44" t="s">
        <v>74</v>
      </c>
      <c r="N561" s="78" t="s">
        <v>75</v>
      </c>
      <c r="O561" s="78" t="s">
        <v>75</v>
      </c>
      <c r="P561" s="78" t="s">
        <v>75</v>
      </c>
      <c r="Q561" s="43" t="s">
        <v>1244</v>
      </c>
      <c r="R561" s="53" t="s">
        <v>127</v>
      </c>
      <c r="S561" s="76">
        <v>4.68</v>
      </c>
      <c r="T561" s="37">
        <v>1</v>
      </c>
      <c r="U561" s="83">
        <v>1</v>
      </c>
      <c r="V561" s="45" t="s">
        <v>125</v>
      </c>
    </row>
    <row r="562" spans="1:22" x14ac:dyDescent="0.2">
      <c r="A562" s="18" t="str">
        <f t="shared" si="16"/>
        <v>Catalogo principalOVS_ES ACADEMICOT98-02615</v>
      </c>
      <c r="B562" s="18" t="str">
        <f t="shared" si="17"/>
        <v>T98-02615OVS_ES ACADEMICO</v>
      </c>
      <c r="C562" s="18"/>
      <c r="D562" s="18" t="s">
        <v>122</v>
      </c>
      <c r="E562" s="46" t="s">
        <v>1246</v>
      </c>
      <c r="F562" s="86" t="s">
        <v>124</v>
      </c>
      <c r="G562" s="18" t="s">
        <v>122</v>
      </c>
      <c r="H562" s="45" t="s">
        <v>125</v>
      </c>
      <c r="I562" s="18" t="s">
        <v>75</v>
      </c>
      <c r="J562" s="49" t="s">
        <v>1247</v>
      </c>
      <c r="K562" s="48" t="s">
        <v>28</v>
      </c>
      <c r="L562" s="47" t="s">
        <v>90</v>
      </c>
      <c r="M562" s="44" t="s">
        <v>74</v>
      </c>
      <c r="N562" s="78" t="s">
        <v>75</v>
      </c>
      <c r="O562" s="78" t="s">
        <v>75</v>
      </c>
      <c r="P562" s="78" t="s">
        <v>75</v>
      </c>
      <c r="Q562" s="43" t="s">
        <v>1246</v>
      </c>
      <c r="R562" s="53" t="s">
        <v>127</v>
      </c>
      <c r="S562" s="76">
        <v>3.12</v>
      </c>
      <c r="T562" s="37">
        <v>1</v>
      </c>
      <c r="U562" s="83">
        <v>1</v>
      </c>
      <c r="V562" s="45" t="s">
        <v>125</v>
      </c>
    </row>
    <row r="563" spans="1:22" x14ac:dyDescent="0.2">
      <c r="A563" s="18" t="str">
        <f t="shared" si="16"/>
        <v>Catalogo principalOVS_ES ACADEMICOT98-02616</v>
      </c>
      <c r="B563" s="18" t="str">
        <f t="shared" si="17"/>
        <v>T98-02616OVS_ES ACADEMICO</v>
      </c>
      <c r="C563" s="18"/>
      <c r="D563" s="18" t="s">
        <v>122</v>
      </c>
      <c r="E563" s="46" t="s">
        <v>1248</v>
      </c>
      <c r="F563" s="86" t="s">
        <v>124</v>
      </c>
      <c r="G563" s="18" t="s">
        <v>122</v>
      </c>
      <c r="H563" s="45" t="s">
        <v>125</v>
      </c>
      <c r="I563" s="18" t="s">
        <v>75</v>
      </c>
      <c r="J563" s="49" t="s">
        <v>1249</v>
      </c>
      <c r="K563" s="48" t="s">
        <v>28</v>
      </c>
      <c r="L563" s="47" t="s">
        <v>90</v>
      </c>
      <c r="M563" s="44" t="s">
        <v>74</v>
      </c>
      <c r="N563" s="78" t="s">
        <v>75</v>
      </c>
      <c r="O563" s="78" t="s">
        <v>75</v>
      </c>
      <c r="P563" s="78" t="s">
        <v>75</v>
      </c>
      <c r="Q563" s="43" t="s">
        <v>1248</v>
      </c>
      <c r="R563" s="53" t="s">
        <v>127</v>
      </c>
      <c r="S563" s="76">
        <v>3.12</v>
      </c>
      <c r="T563" s="37">
        <v>1</v>
      </c>
      <c r="U563" s="83">
        <v>1</v>
      </c>
      <c r="V563" s="45" t="s">
        <v>125</v>
      </c>
    </row>
    <row r="564" spans="1:22" x14ac:dyDescent="0.2">
      <c r="A564" s="18" t="str">
        <f t="shared" si="16"/>
        <v>Catalogo principalOVS_ES ACADEMICOT99-01044</v>
      </c>
      <c r="B564" s="18" t="str">
        <f t="shared" si="17"/>
        <v>T99-01044OVS_ES ACADEMICO</v>
      </c>
      <c r="C564" s="18"/>
      <c r="D564" s="18" t="s">
        <v>122</v>
      </c>
      <c r="E564" s="46" t="s">
        <v>1250</v>
      </c>
      <c r="F564" s="86" t="s">
        <v>124</v>
      </c>
      <c r="G564" s="18" t="s">
        <v>122</v>
      </c>
      <c r="H564" s="45" t="s">
        <v>125</v>
      </c>
      <c r="I564" s="18" t="s">
        <v>75</v>
      </c>
      <c r="J564" s="49" t="s">
        <v>1251</v>
      </c>
      <c r="K564" s="48" t="s">
        <v>28</v>
      </c>
      <c r="L564" s="47" t="s">
        <v>90</v>
      </c>
      <c r="M564" s="44" t="s">
        <v>74</v>
      </c>
      <c r="N564" s="78" t="s">
        <v>75</v>
      </c>
      <c r="O564" s="78" t="s">
        <v>75</v>
      </c>
      <c r="P564" s="78" t="s">
        <v>75</v>
      </c>
      <c r="Q564" s="43" t="s">
        <v>1250</v>
      </c>
      <c r="R564" s="53" t="s">
        <v>127</v>
      </c>
      <c r="S564" s="76">
        <v>2108</v>
      </c>
      <c r="T564" s="37">
        <v>1</v>
      </c>
      <c r="U564" s="83">
        <v>1</v>
      </c>
      <c r="V564" s="45" t="s">
        <v>125</v>
      </c>
    </row>
    <row r="565" spans="1:22" x14ac:dyDescent="0.2">
      <c r="A565" s="18" t="str">
        <f t="shared" si="16"/>
        <v>Catalogo principalOVS_ES ACADEMICOT99-01045</v>
      </c>
      <c r="B565" s="18" t="str">
        <f t="shared" si="17"/>
        <v>T99-01045OVS_ES ACADEMICO</v>
      </c>
      <c r="C565" s="18"/>
      <c r="D565" s="18" t="s">
        <v>122</v>
      </c>
      <c r="E565" s="46" t="s">
        <v>1252</v>
      </c>
      <c r="F565" s="86" t="s">
        <v>124</v>
      </c>
      <c r="G565" s="18" t="s">
        <v>122</v>
      </c>
      <c r="H565" s="45" t="s">
        <v>125</v>
      </c>
      <c r="I565" s="18" t="s">
        <v>75</v>
      </c>
      <c r="J565" s="49" t="s">
        <v>1253</v>
      </c>
      <c r="K565" s="48" t="s">
        <v>28</v>
      </c>
      <c r="L565" s="47" t="s">
        <v>90</v>
      </c>
      <c r="M565" s="44" t="s">
        <v>74</v>
      </c>
      <c r="N565" s="78" t="s">
        <v>75</v>
      </c>
      <c r="O565" s="78" t="s">
        <v>75</v>
      </c>
      <c r="P565" s="78" t="s">
        <v>75</v>
      </c>
      <c r="Q565" s="43" t="s">
        <v>1252</v>
      </c>
      <c r="R565" s="53" t="s">
        <v>127</v>
      </c>
      <c r="S565" s="76">
        <v>2108</v>
      </c>
      <c r="T565" s="37">
        <v>1</v>
      </c>
      <c r="U565" s="83">
        <v>1</v>
      </c>
      <c r="V565" s="45" t="s">
        <v>125</v>
      </c>
    </row>
    <row r="566" spans="1:22" x14ac:dyDescent="0.2">
      <c r="A566" s="18" t="str">
        <f t="shared" si="16"/>
        <v>Catalogo principalOVS_ES ACADEMICOTSC-01192</v>
      </c>
      <c r="B566" s="18" t="str">
        <f t="shared" si="17"/>
        <v>TSC-01192OVS_ES ACADEMICO</v>
      </c>
      <c r="C566" s="18"/>
      <c r="D566" s="18" t="s">
        <v>122</v>
      </c>
      <c r="E566" s="46" t="s">
        <v>1254</v>
      </c>
      <c r="F566" s="86" t="s">
        <v>124</v>
      </c>
      <c r="G566" s="18" t="s">
        <v>122</v>
      </c>
      <c r="H566" s="45" t="s">
        <v>125</v>
      </c>
      <c r="I566" s="18" t="s">
        <v>75</v>
      </c>
      <c r="J566" s="49" t="s">
        <v>1255</v>
      </c>
      <c r="K566" s="48" t="s">
        <v>28</v>
      </c>
      <c r="L566" s="47" t="s">
        <v>90</v>
      </c>
      <c r="M566" s="44" t="s">
        <v>74</v>
      </c>
      <c r="N566" s="78" t="s">
        <v>75</v>
      </c>
      <c r="O566" s="78" t="s">
        <v>75</v>
      </c>
      <c r="P566" s="78" t="s">
        <v>75</v>
      </c>
      <c r="Q566" s="43" t="s">
        <v>1254</v>
      </c>
      <c r="R566" s="53" t="s">
        <v>127</v>
      </c>
      <c r="S566" s="76">
        <v>1.25</v>
      </c>
      <c r="T566" s="37">
        <v>1</v>
      </c>
      <c r="U566" s="83">
        <v>1</v>
      </c>
      <c r="V566" s="45" t="s">
        <v>125</v>
      </c>
    </row>
    <row r="567" spans="1:22" x14ac:dyDescent="0.2">
      <c r="A567" s="18" t="str">
        <f t="shared" si="16"/>
        <v>Catalogo principalOVS_ES ACADEMICOTSC-01193</v>
      </c>
      <c r="B567" s="18" t="str">
        <f t="shared" si="17"/>
        <v>TSC-01193OVS_ES ACADEMICO</v>
      </c>
      <c r="C567" s="18"/>
      <c r="D567" s="18" t="s">
        <v>122</v>
      </c>
      <c r="E567" s="46" t="s">
        <v>1256</v>
      </c>
      <c r="F567" s="86" t="s">
        <v>124</v>
      </c>
      <c r="G567" s="18" t="s">
        <v>122</v>
      </c>
      <c r="H567" s="45" t="s">
        <v>125</v>
      </c>
      <c r="I567" s="18" t="s">
        <v>75</v>
      </c>
      <c r="J567" s="49" t="s">
        <v>1257</v>
      </c>
      <c r="K567" s="48" t="s">
        <v>28</v>
      </c>
      <c r="L567" s="47" t="s">
        <v>90</v>
      </c>
      <c r="M567" s="44" t="s">
        <v>74</v>
      </c>
      <c r="N567" s="78" t="s">
        <v>75</v>
      </c>
      <c r="O567" s="78" t="s">
        <v>75</v>
      </c>
      <c r="P567" s="78" t="s">
        <v>75</v>
      </c>
      <c r="Q567" s="43" t="s">
        <v>1256</v>
      </c>
      <c r="R567" s="53" t="s">
        <v>127</v>
      </c>
      <c r="S567" s="76">
        <v>1.25</v>
      </c>
      <c r="T567" s="37">
        <v>1</v>
      </c>
      <c r="U567" s="83">
        <v>1</v>
      </c>
      <c r="V567" s="45" t="s">
        <v>125</v>
      </c>
    </row>
    <row r="568" spans="1:22" x14ac:dyDescent="0.2">
      <c r="A568" s="18" t="str">
        <f t="shared" si="16"/>
        <v>Catalogo principalOVS_ES ACADEMICOTSC-01194</v>
      </c>
      <c r="B568" s="18" t="str">
        <f t="shared" si="17"/>
        <v>TSC-01194OVS_ES ACADEMICO</v>
      </c>
      <c r="C568" s="18"/>
      <c r="D568" s="18" t="s">
        <v>122</v>
      </c>
      <c r="E568" s="46" t="s">
        <v>1258</v>
      </c>
      <c r="F568" s="86" t="s">
        <v>124</v>
      </c>
      <c r="G568" s="18" t="s">
        <v>122</v>
      </c>
      <c r="H568" s="45" t="s">
        <v>125</v>
      </c>
      <c r="I568" s="18" t="s">
        <v>75</v>
      </c>
      <c r="J568" s="49" t="s">
        <v>1259</v>
      </c>
      <c r="K568" s="48" t="s">
        <v>28</v>
      </c>
      <c r="L568" s="47" t="s">
        <v>90</v>
      </c>
      <c r="M568" s="44" t="s">
        <v>74</v>
      </c>
      <c r="N568" s="78" t="s">
        <v>75</v>
      </c>
      <c r="O568" s="78" t="s">
        <v>75</v>
      </c>
      <c r="P568" s="78" t="s">
        <v>75</v>
      </c>
      <c r="Q568" s="43" t="s">
        <v>1258</v>
      </c>
      <c r="R568" s="53" t="s">
        <v>127</v>
      </c>
      <c r="S568" s="76">
        <v>1.25</v>
      </c>
      <c r="T568" s="37">
        <v>1</v>
      </c>
      <c r="U568" s="83">
        <v>1</v>
      </c>
      <c r="V568" s="45" t="s">
        <v>125</v>
      </c>
    </row>
    <row r="569" spans="1:22" x14ac:dyDescent="0.2">
      <c r="A569" s="18" t="str">
        <f t="shared" si="16"/>
        <v>Catalogo principalOVS_ES ACADEMICOTSC-01195</v>
      </c>
      <c r="B569" s="18" t="str">
        <f t="shared" si="17"/>
        <v>TSC-01195OVS_ES ACADEMICO</v>
      </c>
      <c r="C569" s="18"/>
      <c r="D569" s="18" t="s">
        <v>122</v>
      </c>
      <c r="E569" s="46" t="s">
        <v>1260</v>
      </c>
      <c r="F569" s="86" t="s">
        <v>124</v>
      </c>
      <c r="G569" s="18" t="s">
        <v>122</v>
      </c>
      <c r="H569" s="45" t="s">
        <v>125</v>
      </c>
      <c r="I569" s="18" t="s">
        <v>75</v>
      </c>
      <c r="J569" s="49" t="s">
        <v>1261</v>
      </c>
      <c r="K569" s="48" t="s">
        <v>28</v>
      </c>
      <c r="L569" s="47" t="s">
        <v>90</v>
      </c>
      <c r="M569" s="44" t="s">
        <v>74</v>
      </c>
      <c r="N569" s="78" t="s">
        <v>75</v>
      </c>
      <c r="O569" s="78" t="s">
        <v>75</v>
      </c>
      <c r="P569" s="78" t="s">
        <v>75</v>
      </c>
      <c r="Q569" s="43" t="s">
        <v>1260</v>
      </c>
      <c r="R569" s="53" t="s">
        <v>127</v>
      </c>
      <c r="S569" s="76">
        <v>1.25</v>
      </c>
      <c r="T569" s="37">
        <v>1</v>
      </c>
      <c r="U569" s="83">
        <v>1</v>
      </c>
      <c r="V569" s="45" t="s">
        <v>125</v>
      </c>
    </row>
    <row r="570" spans="1:22" x14ac:dyDescent="0.2">
      <c r="A570" s="18" t="str">
        <f t="shared" si="16"/>
        <v>Catalogo principalOVS_ES ACADEMICOTSC-01196</v>
      </c>
      <c r="B570" s="18" t="str">
        <f t="shared" si="17"/>
        <v>TSC-01196OVS_ES ACADEMICO</v>
      </c>
      <c r="C570" s="18"/>
      <c r="D570" s="18" t="s">
        <v>122</v>
      </c>
      <c r="E570" s="46" t="s">
        <v>1262</v>
      </c>
      <c r="F570" s="86" t="s">
        <v>124</v>
      </c>
      <c r="G570" s="18" t="s">
        <v>122</v>
      </c>
      <c r="H570" s="45" t="s">
        <v>125</v>
      </c>
      <c r="I570" s="18" t="s">
        <v>75</v>
      </c>
      <c r="J570" s="49" t="s">
        <v>1263</v>
      </c>
      <c r="K570" s="48" t="s">
        <v>28</v>
      </c>
      <c r="L570" s="47" t="s">
        <v>90</v>
      </c>
      <c r="M570" s="44" t="s">
        <v>74</v>
      </c>
      <c r="N570" s="78" t="s">
        <v>75</v>
      </c>
      <c r="O570" s="78" t="s">
        <v>75</v>
      </c>
      <c r="P570" s="78" t="s">
        <v>75</v>
      </c>
      <c r="Q570" s="43" t="s">
        <v>1262</v>
      </c>
      <c r="R570" s="53" t="s">
        <v>127</v>
      </c>
      <c r="S570" s="76">
        <v>0.94</v>
      </c>
      <c r="T570" s="37">
        <v>1</v>
      </c>
      <c r="U570" s="83">
        <v>1</v>
      </c>
      <c r="V570" s="45" t="s">
        <v>125</v>
      </c>
    </row>
    <row r="571" spans="1:22" x14ac:dyDescent="0.2">
      <c r="A571" s="18" t="str">
        <f t="shared" si="16"/>
        <v>Catalogo principalOVS_ES ACADEMICOTSC-01197</v>
      </c>
      <c r="B571" s="18" t="str">
        <f t="shared" si="17"/>
        <v>TSC-01197OVS_ES ACADEMICO</v>
      </c>
      <c r="C571" s="18"/>
      <c r="D571" s="18" t="s">
        <v>122</v>
      </c>
      <c r="E571" s="46" t="s">
        <v>1264</v>
      </c>
      <c r="F571" s="86" t="s">
        <v>124</v>
      </c>
      <c r="G571" s="18" t="s">
        <v>122</v>
      </c>
      <c r="H571" s="45" t="s">
        <v>125</v>
      </c>
      <c r="I571" s="18" t="s">
        <v>75</v>
      </c>
      <c r="J571" s="49" t="s">
        <v>1265</v>
      </c>
      <c r="K571" s="48" t="s">
        <v>28</v>
      </c>
      <c r="L571" s="47" t="s">
        <v>90</v>
      </c>
      <c r="M571" s="44" t="s">
        <v>74</v>
      </c>
      <c r="N571" s="78" t="s">
        <v>75</v>
      </c>
      <c r="O571" s="78" t="s">
        <v>75</v>
      </c>
      <c r="P571" s="78" t="s">
        <v>75</v>
      </c>
      <c r="Q571" s="43" t="s">
        <v>1264</v>
      </c>
      <c r="R571" s="53" t="s">
        <v>127</v>
      </c>
      <c r="S571" s="76">
        <v>0.94</v>
      </c>
      <c r="T571" s="37">
        <v>1</v>
      </c>
      <c r="U571" s="83">
        <v>1</v>
      </c>
      <c r="V571" s="45" t="s">
        <v>125</v>
      </c>
    </row>
    <row r="572" spans="1:22" x14ac:dyDescent="0.2">
      <c r="A572" s="18" t="str">
        <f t="shared" si="16"/>
        <v>Catalogo principalOVS_ES ACADEMICOV7J-00715</v>
      </c>
      <c r="B572" s="18" t="str">
        <f t="shared" si="17"/>
        <v>V7J-00715OVS_ES ACADEMICO</v>
      </c>
      <c r="C572" s="18"/>
      <c r="D572" s="18" t="s">
        <v>122</v>
      </c>
      <c r="E572" s="46" t="s">
        <v>1266</v>
      </c>
      <c r="F572" s="86" t="s">
        <v>124</v>
      </c>
      <c r="G572" s="18" t="s">
        <v>122</v>
      </c>
      <c r="H572" s="45" t="s">
        <v>125</v>
      </c>
      <c r="I572" s="18" t="s">
        <v>75</v>
      </c>
      <c r="J572" s="49" t="s">
        <v>1267</v>
      </c>
      <c r="K572" s="48" t="s">
        <v>28</v>
      </c>
      <c r="L572" s="47" t="s">
        <v>90</v>
      </c>
      <c r="M572" s="44" t="s">
        <v>74</v>
      </c>
      <c r="N572" s="78" t="s">
        <v>75</v>
      </c>
      <c r="O572" s="78" t="s">
        <v>75</v>
      </c>
      <c r="P572" s="78" t="s">
        <v>75</v>
      </c>
      <c r="Q572" s="43" t="s">
        <v>1266</v>
      </c>
      <c r="R572" s="53" t="s">
        <v>127</v>
      </c>
      <c r="S572" s="76">
        <v>46</v>
      </c>
      <c r="T572" s="37">
        <v>1</v>
      </c>
      <c r="U572" s="83">
        <v>1</v>
      </c>
      <c r="V572" s="45" t="s">
        <v>125</v>
      </c>
    </row>
    <row r="573" spans="1:22" x14ac:dyDescent="0.2">
      <c r="A573" s="18" t="str">
        <f t="shared" si="16"/>
        <v>Catalogo principalOVS_ES ACADEMICOV7J-00716</v>
      </c>
      <c r="B573" s="18" t="str">
        <f t="shared" si="17"/>
        <v>V7J-00716OVS_ES ACADEMICO</v>
      </c>
      <c r="C573" s="18"/>
      <c r="D573" s="18" t="s">
        <v>122</v>
      </c>
      <c r="E573" s="46" t="s">
        <v>1268</v>
      </c>
      <c r="F573" s="86" t="s">
        <v>124</v>
      </c>
      <c r="G573" s="18" t="s">
        <v>122</v>
      </c>
      <c r="H573" s="45" t="s">
        <v>125</v>
      </c>
      <c r="I573" s="18" t="s">
        <v>75</v>
      </c>
      <c r="J573" s="49" t="s">
        <v>1269</v>
      </c>
      <c r="K573" s="48" t="s">
        <v>28</v>
      </c>
      <c r="L573" s="47" t="s">
        <v>90</v>
      </c>
      <c r="M573" s="44" t="s">
        <v>74</v>
      </c>
      <c r="N573" s="78" t="s">
        <v>75</v>
      </c>
      <c r="O573" s="78" t="s">
        <v>75</v>
      </c>
      <c r="P573" s="78" t="s">
        <v>75</v>
      </c>
      <c r="Q573" s="43" t="s">
        <v>1268</v>
      </c>
      <c r="R573" s="53" t="s">
        <v>127</v>
      </c>
      <c r="S573" s="76">
        <v>46</v>
      </c>
      <c r="T573" s="37">
        <v>1</v>
      </c>
      <c r="U573" s="83">
        <v>1</v>
      </c>
      <c r="V573" s="45" t="s">
        <v>125</v>
      </c>
    </row>
    <row r="574" spans="1:22" x14ac:dyDescent="0.2">
      <c r="A574" s="18" t="str">
        <f t="shared" si="16"/>
        <v>Catalogo principalOVS_ES ACADEMICOW06-01832</v>
      </c>
      <c r="B574" s="18" t="str">
        <f t="shared" si="17"/>
        <v>W06-01832OVS_ES ACADEMICO</v>
      </c>
      <c r="C574" s="18"/>
      <c r="D574" s="18" t="s">
        <v>122</v>
      </c>
      <c r="E574" s="46" t="s">
        <v>1270</v>
      </c>
      <c r="F574" s="86" t="s">
        <v>124</v>
      </c>
      <c r="G574" s="18" t="s">
        <v>122</v>
      </c>
      <c r="H574" s="45" t="s">
        <v>125</v>
      </c>
      <c r="I574" s="18" t="s">
        <v>75</v>
      </c>
      <c r="J574" s="49" t="s">
        <v>1271</v>
      </c>
      <c r="K574" s="48" t="s">
        <v>28</v>
      </c>
      <c r="L574" s="47" t="s">
        <v>90</v>
      </c>
      <c r="M574" s="44" t="s">
        <v>74</v>
      </c>
      <c r="N574" s="78" t="s">
        <v>75</v>
      </c>
      <c r="O574" s="78" t="s">
        <v>75</v>
      </c>
      <c r="P574" s="78" t="s">
        <v>75</v>
      </c>
      <c r="Q574" s="43" t="s">
        <v>1270</v>
      </c>
      <c r="R574" s="53" t="s">
        <v>127</v>
      </c>
      <c r="S574" s="76">
        <v>2.34</v>
      </c>
      <c r="T574" s="37">
        <v>1</v>
      </c>
      <c r="U574" s="83">
        <v>1</v>
      </c>
      <c r="V574" s="45" t="s">
        <v>125</v>
      </c>
    </row>
    <row r="575" spans="1:22" x14ac:dyDescent="0.2">
      <c r="A575" s="18" t="str">
        <f t="shared" si="16"/>
        <v>Catalogo principalOVS_ES ACADEMICOW06-01833</v>
      </c>
      <c r="B575" s="18" t="str">
        <f t="shared" si="17"/>
        <v>W06-01833OVS_ES ACADEMICO</v>
      </c>
      <c r="C575" s="18"/>
      <c r="D575" s="18" t="s">
        <v>122</v>
      </c>
      <c r="E575" s="46" t="s">
        <v>1272</v>
      </c>
      <c r="F575" s="86" t="s">
        <v>124</v>
      </c>
      <c r="G575" s="18" t="s">
        <v>122</v>
      </c>
      <c r="H575" s="45" t="s">
        <v>125</v>
      </c>
      <c r="I575" s="18" t="s">
        <v>75</v>
      </c>
      <c r="J575" s="49" t="s">
        <v>1273</v>
      </c>
      <c r="K575" s="48" t="s">
        <v>28</v>
      </c>
      <c r="L575" s="47" t="s">
        <v>90</v>
      </c>
      <c r="M575" s="44" t="s">
        <v>74</v>
      </c>
      <c r="N575" s="78" t="s">
        <v>75</v>
      </c>
      <c r="O575" s="78" t="s">
        <v>75</v>
      </c>
      <c r="P575" s="78" t="s">
        <v>75</v>
      </c>
      <c r="Q575" s="43" t="s">
        <v>1272</v>
      </c>
      <c r="R575" s="53" t="s">
        <v>127</v>
      </c>
      <c r="S575" s="76">
        <v>2.34</v>
      </c>
      <c r="T575" s="37">
        <v>1</v>
      </c>
      <c r="U575" s="83">
        <v>1</v>
      </c>
      <c r="V575" s="45" t="s">
        <v>125</v>
      </c>
    </row>
    <row r="576" spans="1:22" x14ac:dyDescent="0.2">
      <c r="A576" s="18" t="str">
        <f t="shared" si="16"/>
        <v>Catalogo principalOVS_ES ACADEMICOW06-01836</v>
      </c>
      <c r="B576" s="18" t="str">
        <f t="shared" si="17"/>
        <v>W06-01836OVS_ES ACADEMICO</v>
      </c>
      <c r="C576" s="18"/>
      <c r="D576" s="18" t="s">
        <v>122</v>
      </c>
      <c r="E576" s="46" t="s">
        <v>1274</v>
      </c>
      <c r="F576" s="86" t="s">
        <v>124</v>
      </c>
      <c r="G576" s="18" t="s">
        <v>122</v>
      </c>
      <c r="H576" s="45" t="s">
        <v>125</v>
      </c>
      <c r="I576" s="18" t="s">
        <v>75</v>
      </c>
      <c r="J576" s="49" t="s">
        <v>1275</v>
      </c>
      <c r="K576" s="48" t="s">
        <v>28</v>
      </c>
      <c r="L576" s="47" t="s">
        <v>90</v>
      </c>
      <c r="M576" s="44" t="s">
        <v>74</v>
      </c>
      <c r="N576" s="78" t="s">
        <v>75</v>
      </c>
      <c r="O576" s="78" t="s">
        <v>75</v>
      </c>
      <c r="P576" s="78" t="s">
        <v>75</v>
      </c>
      <c r="Q576" s="43" t="s">
        <v>1274</v>
      </c>
      <c r="R576" s="53" t="s">
        <v>127</v>
      </c>
      <c r="S576" s="76">
        <v>16</v>
      </c>
      <c r="T576" s="37">
        <v>1</v>
      </c>
      <c r="U576" s="83">
        <v>1</v>
      </c>
      <c r="V576" s="45" t="s">
        <v>125</v>
      </c>
    </row>
    <row r="577" spans="1:22" x14ac:dyDescent="0.2">
      <c r="A577" s="18" t="str">
        <f t="shared" si="16"/>
        <v>Catalogo principalOVS_ES ACADEMICOW06-01837</v>
      </c>
      <c r="B577" s="18" t="str">
        <f t="shared" si="17"/>
        <v>W06-01837OVS_ES ACADEMICO</v>
      </c>
      <c r="C577" s="18"/>
      <c r="D577" s="18" t="s">
        <v>122</v>
      </c>
      <c r="E577" s="46" t="s">
        <v>1276</v>
      </c>
      <c r="F577" s="86" t="s">
        <v>124</v>
      </c>
      <c r="G577" s="18" t="s">
        <v>122</v>
      </c>
      <c r="H577" s="45" t="s">
        <v>125</v>
      </c>
      <c r="I577" s="18" t="s">
        <v>75</v>
      </c>
      <c r="J577" s="49" t="s">
        <v>1277</v>
      </c>
      <c r="K577" s="48" t="s">
        <v>28</v>
      </c>
      <c r="L577" s="47" t="s">
        <v>90</v>
      </c>
      <c r="M577" s="44" t="s">
        <v>74</v>
      </c>
      <c r="N577" s="78" t="s">
        <v>75</v>
      </c>
      <c r="O577" s="78" t="s">
        <v>75</v>
      </c>
      <c r="P577" s="78" t="s">
        <v>75</v>
      </c>
      <c r="Q577" s="43" t="s">
        <v>1276</v>
      </c>
      <c r="R577" s="53" t="s">
        <v>127</v>
      </c>
      <c r="S577" s="76">
        <v>15</v>
      </c>
      <c r="T577" s="37">
        <v>1</v>
      </c>
      <c r="U577" s="83">
        <v>1</v>
      </c>
      <c r="V577" s="45" t="s">
        <v>125</v>
      </c>
    </row>
    <row r="578" spans="1:22" x14ac:dyDescent="0.2">
      <c r="A578" s="18" t="str">
        <f t="shared" ref="A578:A641" si="18">D578&amp;F578&amp;E578</f>
        <v>Catalogo principalOVS_ES ACADEMICOW06-01838</v>
      </c>
      <c r="B578" s="18" t="str">
        <f t="shared" ref="B578:B641" si="19">E578&amp;F578</f>
        <v>W06-01838OVS_ES ACADEMICO</v>
      </c>
      <c r="C578" s="18"/>
      <c r="D578" s="18" t="s">
        <v>122</v>
      </c>
      <c r="E578" s="46" t="s">
        <v>1278</v>
      </c>
      <c r="F578" s="86" t="s">
        <v>124</v>
      </c>
      <c r="G578" s="18" t="s">
        <v>122</v>
      </c>
      <c r="H578" s="45" t="s">
        <v>125</v>
      </c>
      <c r="I578" s="18" t="s">
        <v>75</v>
      </c>
      <c r="J578" s="49" t="s">
        <v>1279</v>
      </c>
      <c r="K578" s="48" t="s">
        <v>28</v>
      </c>
      <c r="L578" s="47" t="s">
        <v>90</v>
      </c>
      <c r="M578" s="44" t="s">
        <v>74</v>
      </c>
      <c r="N578" s="78" t="s">
        <v>75</v>
      </c>
      <c r="O578" s="78" t="s">
        <v>75</v>
      </c>
      <c r="P578" s="78" t="s">
        <v>75</v>
      </c>
      <c r="Q578" s="43" t="s">
        <v>1278</v>
      </c>
      <c r="R578" s="53" t="s">
        <v>127</v>
      </c>
      <c r="S578" s="76">
        <v>16</v>
      </c>
      <c r="T578" s="37">
        <v>1</v>
      </c>
      <c r="U578" s="83">
        <v>1</v>
      </c>
      <c r="V578" s="45" t="s">
        <v>125</v>
      </c>
    </row>
    <row r="579" spans="1:22" x14ac:dyDescent="0.2">
      <c r="A579" s="18" t="str">
        <f t="shared" si="18"/>
        <v>Catalogo principalOVS_ES ACADEMICOW06-01839</v>
      </c>
      <c r="B579" s="18" t="str">
        <f t="shared" si="19"/>
        <v>W06-01839OVS_ES ACADEMICO</v>
      </c>
      <c r="C579" s="18"/>
      <c r="D579" s="18" t="s">
        <v>122</v>
      </c>
      <c r="E579" s="46" t="s">
        <v>1280</v>
      </c>
      <c r="F579" s="86" t="s">
        <v>124</v>
      </c>
      <c r="G579" s="18" t="s">
        <v>122</v>
      </c>
      <c r="H579" s="45" t="s">
        <v>125</v>
      </c>
      <c r="I579" s="18" t="s">
        <v>75</v>
      </c>
      <c r="J579" s="49" t="s">
        <v>1281</v>
      </c>
      <c r="K579" s="48" t="s">
        <v>28</v>
      </c>
      <c r="L579" s="47" t="s">
        <v>90</v>
      </c>
      <c r="M579" s="44" t="s">
        <v>74</v>
      </c>
      <c r="N579" s="78" t="s">
        <v>75</v>
      </c>
      <c r="O579" s="78" t="s">
        <v>75</v>
      </c>
      <c r="P579" s="78" t="s">
        <v>75</v>
      </c>
      <c r="Q579" s="43" t="s">
        <v>1280</v>
      </c>
      <c r="R579" s="53" t="s">
        <v>127</v>
      </c>
      <c r="S579" s="76">
        <v>15</v>
      </c>
      <c r="T579" s="37">
        <v>1</v>
      </c>
      <c r="U579" s="83">
        <v>1</v>
      </c>
      <c r="V579" s="45" t="s">
        <v>125</v>
      </c>
    </row>
    <row r="580" spans="1:22" x14ac:dyDescent="0.2">
      <c r="A580" s="18" t="str">
        <f t="shared" si="18"/>
        <v>Catalogo principalOVS_ES ACADEMICOW06-01848</v>
      </c>
      <c r="B580" s="18" t="str">
        <f t="shared" si="19"/>
        <v>W06-01848OVS_ES ACADEMICO</v>
      </c>
      <c r="C580" s="18"/>
      <c r="D580" s="18" t="s">
        <v>122</v>
      </c>
      <c r="E580" s="46" t="s">
        <v>1282</v>
      </c>
      <c r="F580" s="86" t="s">
        <v>124</v>
      </c>
      <c r="G580" s="18" t="s">
        <v>122</v>
      </c>
      <c r="H580" s="45" t="s">
        <v>125</v>
      </c>
      <c r="I580" s="18" t="s">
        <v>75</v>
      </c>
      <c r="J580" s="49" t="s">
        <v>1283</v>
      </c>
      <c r="K580" s="48" t="s">
        <v>28</v>
      </c>
      <c r="L580" s="47" t="s">
        <v>90</v>
      </c>
      <c r="M580" s="44" t="s">
        <v>74</v>
      </c>
      <c r="N580" s="78" t="s">
        <v>75</v>
      </c>
      <c r="O580" s="78" t="s">
        <v>75</v>
      </c>
      <c r="P580" s="78" t="s">
        <v>75</v>
      </c>
      <c r="Q580" s="43" t="s">
        <v>1282</v>
      </c>
      <c r="R580" s="53" t="s">
        <v>127</v>
      </c>
      <c r="S580" s="76">
        <v>2.1800000000000002</v>
      </c>
      <c r="T580" s="37">
        <v>1</v>
      </c>
      <c r="U580" s="83">
        <v>1</v>
      </c>
      <c r="V580" s="45" t="s">
        <v>125</v>
      </c>
    </row>
    <row r="581" spans="1:22" x14ac:dyDescent="0.2">
      <c r="A581" s="18" t="str">
        <f t="shared" si="18"/>
        <v>Catalogo principalOVS_ES ACADEMICOW06-01849</v>
      </c>
      <c r="B581" s="18" t="str">
        <f t="shared" si="19"/>
        <v>W06-01849OVS_ES ACADEMICO</v>
      </c>
      <c r="C581" s="18"/>
      <c r="D581" s="18" t="s">
        <v>122</v>
      </c>
      <c r="E581" s="46" t="s">
        <v>1284</v>
      </c>
      <c r="F581" s="86" t="s">
        <v>124</v>
      </c>
      <c r="G581" s="18" t="s">
        <v>122</v>
      </c>
      <c r="H581" s="45" t="s">
        <v>125</v>
      </c>
      <c r="I581" s="18" t="s">
        <v>75</v>
      </c>
      <c r="J581" s="49" t="s">
        <v>1285</v>
      </c>
      <c r="K581" s="48" t="s">
        <v>28</v>
      </c>
      <c r="L581" s="47" t="s">
        <v>90</v>
      </c>
      <c r="M581" s="44" t="s">
        <v>74</v>
      </c>
      <c r="N581" s="78" t="s">
        <v>75</v>
      </c>
      <c r="O581" s="78" t="s">
        <v>75</v>
      </c>
      <c r="P581" s="78" t="s">
        <v>75</v>
      </c>
      <c r="Q581" s="43" t="s">
        <v>1284</v>
      </c>
      <c r="R581" s="53" t="s">
        <v>127</v>
      </c>
      <c r="S581" s="76">
        <v>2.1800000000000002</v>
      </c>
      <c r="T581" s="37">
        <v>1</v>
      </c>
      <c r="U581" s="83">
        <v>1</v>
      </c>
      <c r="V581" s="45" t="s">
        <v>125</v>
      </c>
    </row>
    <row r="582" spans="1:22" x14ac:dyDescent="0.2">
      <c r="A582" s="18" t="str">
        <f t="shared" si="18"/>
        <v>Catalogo principalOVS_ES ACADEMICOW06-01876</v>
      </c>
      <c r="B582" s="18" t="str">
        <f t="shared" si="19"/>
        <v>W06-01876OVS_ES ACADEMICO</v>
      </c>
      <c r="C582" s="18"/>
      <c r="D582" s="18" t="s">
        <v>122</v>
      </c>
      <c r="E582" s="46" t="s">
        <v>1286</v>
      </c>
      <c r="F582" s="86" t="s">
        <v>124</v>
      </c>
      <c r="G582" s="18" t="s">
        <v>122</v>
      </c>
      <c r="H582" s="45" t="s">
        <v>125</v>
      </c>
      <c r="I582" s="18" t="s">
        <v>75</v>
      </c>
      <c r="J582" s="49" t="s">
        <v>1287</v>
      </c>
      <c r="K582" s="48" t="s">
        <v>28</v>
      </c>
      <c r="L582" s="47" t="s">
        <v>90</v>
      </c>
      <c r="M582" s="44" t="s">
        <v>74</v>
      </c>
      <c r="N582" s="78" t="s">
        <v>75</v>
      </c>
      <c r="O582" s="78" t="s">
        <v>75</v>
      </c>
      <c r="P582" s="78" t="s">
        <v>75</v>
      </c>
      <c r="Q582" s="43" t="s">
        <v>1286</v>
      </c>
      <c r="R582" s="53" t="s">
        <v>127</v>
      </c>
      <c r="S582" s="76">
        <v>15</v>
      </c>
      <c r="T582" s="37">
        <v>1</v>
      </c>
      <c r="U582" s="83">
        <v>1</v>
      </c>
      <c r="V582" s="45" t="s">
        <v>125</v>
      </c>
    </row>
    <row r="583" spans="1:22" x14ac:dyDescent="0.2">
      <c r="A583" s="18" t="str">
        <f t="shared" si="18"/>
        <v>Catalogo principalOVS_ES ACADEMICOW06-01877</v>
      </c>
      <c r="B583" s="18" t="str">
        <f t="shared" si="19"/>
        <v>W06-01877OVS_ES ACADEMICO</v>
      </c>
      <c r="C583" s="18"/>
      <c r="D583" s="18" t="s">
        <v>122</v>
      </c>
      <c r="E583" s="46" t="s">
        <v>1288</v>
      </c>
      <c r="F583" s="86" t="s">
        <v>124</v>
      </c>
      <c r="G583" s="18" t="s">
        <v>122</v>
      </c>
      <c r="H583" s="45" t="s">
        <v>125</v>
      </c>
      <c r="I583" s="18" t="s">
        <v>75</v>
      </c>
      <c r="J583" s="49" t="s">
        <v>1289</v>
      </c>
      <c r="K583" s="48" t="s">
        <v>28</v>
      </c>
      <c r="L583" s="47" t="s">
        <v>90</v>
      </c>
      <c r="M583" s="44" t="s">
        <v>74</v>
      </c>
      <c r="N583" s="78" t="s">
        <v>75</v>
      </c>
      <c r="O583" s="78" t="s">
        <v>75</v>
      </c>
      <c r="P583" s="78" t="s">
        <v>75</v>
      </c>
      <c r="Q583" s="43" t="s">
        <v>1288</v>
      </c>
      <c r="R583" s="53" t="s">
        <v>127</v>
      </c>
      <c r="S583" s="76">
        <v>15</v>
      </c>
      <c r="T583" s="37">
        <v>1</v>
      </c>
      <c r="U583" s="83">
        <v>1</v>
      </c>
      <c r="V583" s="45" t="s">
        <v>125</v>
      </c>
    </row>
    <row r="584" spans="1:22" x14ac:dyDescent="0.2">
      <c r="A584" s="18" t="str">
        <f t="shared" si="18"/>
        <v>Catalogo principalOVS_ES ACADEMICOW06-01878</v>
      </c>
      <c r="B584" s="18" t="str">
        <f t="shared" si="19"/>
        <v>W06-01878OVS_ES ACADEMICO</v>
      </c>
      <c r="C584" s="18"/>
      <c r="D584" s="18" t="s">
        <v>122</v>
      </c>
      <c r="E584" s="46" t="s">
        <v>1290</v>
      </c>
      <c r="F584" s="86" t="s">
        <v>124</v>
      </c>
      <c r="G584" s="18" t="s">
        <v>122</v>
      </c>
      <c r="H584" s="45" t="s">
        <v>125</v>
      </c>
      <c r="I584" s="18" t="s">
        <v>75</v>
      </c>
      <c r="J584" s="49" t="s">
        <v>1291</v>
      </c>
      <c r="K584" s="48" t="s">
        <v>28</v>
      </c>
      <c r="L584" s="47" t="s">
        <v>90</v>
      </c>
      <c r="M584" s="44" t="s">
        <v>74</v>
      </c>
      <c r="N584" s="78" t="s">
        <v>75</v>
      </c>
      <c r="O584" s="78" t="s">
        <v>75</v>
      </c>
      <c r="P584" s="78" t="s">
        <v>75</v>
      </c>
      <c r="Q584" s="43" t="s">
        <v>1290</v>
      </c>
      <c r="R584" s="53" t="s">
        <v>127</v>
      </c>
      <c r="S584" s="76">
        <v>15</v>
      </c>
      <c r="T584" s="37">
        <v>1</v>
      </c>
      <c r="U584" s="83">
        <v>1</v>
      </c>
      <c r="V584" s="45" t="s">
        <v>125</v>
      </c>
    </row>
    <row r="585" spans="1:22" x14ac:dyDescent="0.2">
      <c r="A585" s="18" t="str">
        <f t="shared" si="18"/>
        <v>Catalogo principalOVS_ES ACADEMICOW06-01879</v>
      </c>
      <c r="B585" s="18" t="str">
        <f t="shared" si="19"/>
        <v>W06-01879OVS_ES ACADEMICO</v>
      </c>
      <c r="C585" s="18"/>
      <c r="D585" s="18" t="s">
        <v>122</v>
      </c>
      <c r="E585" s="46" t="s">
        <v>1292</v>
      </c>
      <c r="F585" s="86" t="s">
        <v>124</v>
      </c>
      <c r="G585" s="18" t="s">
        <v>122</v>
      </c>
      <c r="H585" s="45" t="s">
        <v>125</v>
      </c>
      <c r="I585" s="18" t="s">
        <v>75</v>
      </c>
      <c r="J585" s="49" t="s">
        <v>1293</v>
      </c>
      <c r="K585" s="48" t="s">
        <v>28</v>
      </c>
      <c r="L585" s="47" t="s">
        <v>90</v>
      </c>
      <c r="M585" s="44" t="s">
        <v>74</v>
      </c>
      <c r="N585" s="78" t="s">
        <v>75</v>
      </c>
      <c r="O585" s="78" t="s">
        <v>75</v>
      </c>
      <c r="P585" s="78" t="s">
        <v>75</v>
      </c>
      <c r="Q585" s="43" t="s">
        <v>1292</v>
      </c>
      <c r="R585" s="53" t="s">
        <v>127</v>
      </c>
      <c r="S585" s="76">
        <v>15</v>
      </c>
      <c r="T585" s="37">
        <v>1</v>
      </c>
      <c r="U585" s="83">
        <v>1</v>
      </c>
      <c r="V585" s="45" t="s">
        <v>125</v>
      </c>
    </row>
    <row r="586" spans="1:22" x14ac:dyDescent="0.2">
      <c r="A586" s="18" t="str">
        <f t="shared" si="18"/>
        <v>Catalogo principalOVS_ES ACADEMICOW77-00001</v>
      </c>
      <c r="B586" s="18" t="str">
        <f t="shared" si="19"/>
        <v>W77-00001OVS_ES ACADEMICO</v>
      </c>
      <c r="C586" s="18"/>
      <c r="D586" s="18" t="s">
        <v>122</v>
      </c>
      <c r="E586" s="46" t="s">
        <v>1294</v>
      </c>
      <c r="F586" s="86" t="s">
        <v>124</v>
      </c>
      <c r="G586" s="18" t="s">
        <v>122</v>
      </c>
      <c r="H586" s="45" t="s">
        <v>125</v>
      </c>
      <c r="I586" s="18" t="s">
        <v>75</v>
      </c>
      <c r="J586" s="49" t="s">
        <v>1295</v>
      </c>
      <c r="K586" s="48" t="s">
        <v>28</v>
      </c>
      <c r="L586" s="47" t="s">
        <v>90</v>
      </c>
      <c r="M586" s="44" t="s">
        <v>74</v>
      </c>
      <c r="N586" s="78" t="s">
        <v>75</v>
      </c>
      <c r="O586" s="78" t="s">
        <v>75</v>
      </c>
      <c r="P586" s="78" t="s">
        <v>75</v>
      </c>
      <c r="Q586" s="43" t="s">
        <v>1294</v>
      </c>
      <c r="R586" s="53" t="s">
        <v>76</v>
      </c>
      <c r="S586" s="76">
        <v>1.4</v>
      </c>
      <c r="T586" s="37">
        <v>1</v>
      </c>
      <c r="U586" s="83">
        <v>1</v>
      </c>
      <c r="V586" s="45" t="s">
        <v>125</v>
      </c>
    </row>
    <row r="587" spans="1:22" x14ac:dyDescent="0.2">
      <c r="A587" s="18" t="str">
        <f t="shared" si="18"/>
        <v>Catalogo principalOVS_ES ACADEMICOW77-00002</v>
      </c>
      <c r="B587" s="18" t="str">
        <f t="shared" si="19"/>
        <v>W77-00002OVS_ES ACADEMICO</v>
      </c>
      <c r="C587" s="18"/>
      <c r="D587" s="18" t="s">
        <v>122</v>
      </c>
      <c r="E587" s="46" t="s">
        <v>1296</v>
      </c>
      <c r="F587" s="86" t="s">
        <v>124</v>
      </c>
      <c r="G587" s="18" t="s">
        <v>122</v>
      </c>
      <c r="H587" s="45" t="s">
        <v>125</v>
      </c>
      <c r="I587" s="18" t="s">
        <v>75</v>
      </c>
      <c r="J587" s="49" t="s">
        <v>1297</v>
      </c>
      <c r="K587" s="48" t="s">
        <v>28</v>
      </c>
      <c r="L587" s="47" t="s">
        <v>90</v>
      </c>
      <c r="M587" s="44" t="s">
        <v>74</v>
      </c>
      <c r="N587" s="78" t="s">
        <v>75</v>
      </c>
      <c r="O587" s="78" t="s">
        <v>75</v>
      </c>
      <c r="P587" s="78" t="s">
        <v>75</v>
      </c>
      <c r="Q587" s="43" t="s">
        <v>1296</v>
      </c>
      <c r="R587" s="53" t="s">
        <v>76</v>
      </c>
      <c r="S587" s="76">
        <v>1.4</v>
      </c>
      <c r="T587" s="37">
        <v>1</v>
      </c>
      <c r="U587" s="83">
        <v>1</v>
      </c>
      <c r="V587" s="45" t="s">
        <v>125</v>
      </c>
    </row>
    <row r="588" spans="1:22" x14ac:dyDescent="0.2">
      <c r="A588" s="18" t="str">
        <f t="shared" si="18"/>
        <v>Catalogo principalOVS_ES ACADEMICOW79-00001</v>
      </c>
      <c r="B588" s="18" t="str">
        <f t="shared" si="19"/>
        <v>W79-00001OVS_ES ACADEMICO</v>
      </c>
      <c r="C588" s="18"/>
      <c r="D588" s="18" t="s">
        <v>122</v>
      </c>
      <c r="E588" s="46" t="s">
        <v>1298</v>
      </c>
      <c r="F588" s="86" t="s">
        <v>124</v>
      </c>
      <c r="G588" s="18" t="s">
        <v>122</v>
      </c>
      <c r="H588" s="45" t="s">
        <v>125</v>
      </c>
      <c r="I588" s="18" t="s">
        <v>75</v>
      </c>
      <c r="J588" s="49" t="s">
        <v>1299</v>
      </c>
      <c r="K588" s="48" t="s">
        <v>28</v>
      </c>
      <c r="L588" s="47" t="s">
        <v>90</v>
      </c>
      <c r="M588" s="44" t="s">
        <v>74</v>
      </c>
      <c r="N588" s="78" t="s">
        <v>75</v>
      </c>
      <c r="O588" s="78" t="s">
        <v>75</v>
      </c>
      <c r="P588" s="78" t="s">
        <v>75</v>
      </c>
      <c r="Q588" s="43" t="s">
        <v>1298</v>
      </c>
      <c r="R588" s="53" t="s">
        <v>76</v>
      </c>
      <c r="S588" s="76">
        <v>0.7</v>
      </c>
      <c r="T588" s="37">
        <v>1</v>
      </c>
      <c r="U588" s="83">
        <v>1</v>
      </c>
      <c r="V588" s="45" t="s">
        <v>125</v>
      </c>
    </row>
    <row r="589" spans="1:22" x14ac:dyDescent="0.2">
      <c r="A589" s="18" t="str">
        <f t="shared" si="18"/>
        <v>Catalogo principalOVS_ES ACADEMICOW79-00002</v>
      </c>
      <c r="B589" s="18" t="str">
        <f t="shared" si="19"/>
        <v>W79-00002OVS_ES ACADEMICO</v>
      </c>
      <c r="C589" s="18"/>
      <c r="D589" s="18" t="s">
        <v>122</v>
      </c>
      <c r="E589" s="46" t="s">
        <v>1300</v>
      </c>
      <c r="F589" s="86" t="s">
        <v>124</v>
      </c>
      <c r="G589" s="18" t="s">
        <v>122</v>
      </c>
      <c r="H589" s="45" t="s">
        <v>125</v>
      </c>
      <c r="I589" s="18" t="s">
        <v>75</v>
      </c>
      <c r="J589" s="49" t="s">
        <v>1301</v>
      </c>
      <c r="K589" s="48" t="s">
        <v>28</v>
      </c>
      <c r="L589" s="47" t="s">
        <v>90</v>
      </c>
      <c r="M589" s="44" t="s">
        <v>74</v>
      </c>
      <c r="N589" s="78" t="s">
        <v>75</v>
      </c>
      <c r="O589" s="78" t="s">
        <v>75</v>
      </c>
      <c r="P589" s="78" t="s">
        <v>75</v>
      </c>
      <c r="Q589" s="43" t="s">
        <v>1300</v>
      </c>
      <c r="R589" s="53" t="s">
        <v>76</v>
      </c>
      <c r="S589" s="76">
        <v>0</v>
      </c>
      <c r="T589" s="37">
        <v>1</v>
      </c>
      <c r="U589" s="83">
        <v>1</v>
      </c>
      <c r="V589" s="45" t="s">
        <v>125</v>
      </c>
    </row>
    <row r="590" spans="1:22" x14ac:dyDescent="0.2">
      <c r="A590" s="18" t="str">
        <f t="shared" si="18"/>
        <v>Catalogo principalOVS_ES ACADEMICOWC2-00008</v>
      </c>
      <c r="B590" s="18" t="str">
        <f t="shared" si="19"/>
        <v>WC2-00008OVS_ES ACADEMICO</v>
      </c>
      <c r="C590" s="18"/>
      <c r="D590" s="18" t="s">
        <v>122</v>
      </c>
      <c r="E590" s="46" t="s">
        <v>1302</v>
      </c>
      <c r="F590" s="86" t="s">
        <v>124</v>
      </c>
      <c r="G590" s="18" t="s">
        <v>122</v>
      </c>
      <c r="H590" s="45" t="s">
        <v>125</v>
      </c>
      <c r="I590" s="18" t="s">
        <v>75</v>
      </c>
      <c r="J590" s="49" t="s">
        <v>1303</v>
      </c>
      <c r="K590" s="48" t="s">
        <v>28</v>
      </c>
      <c r="L590" s="47" t="s">
        <v>90</v>
      </c>
      <c r="M590" s="44" t="s">
        <v>74</v>
      </c>
      <c r="N590" s="78" t="s">
        <v>75</v>
      </c>
      <c r="O590" s="78" t="s">
        <v>75</v>
      </c>
      <c r="P590" s="78" t="s">
        <v>75</v>
      </c>
      <c r="Q590" s="43" t="s">
        <v>1302</v>
      </c>
      <c r="R590" s="53" t="s">
        <v>76</v>
      </c>
      <c r="S590" s="76">
        <v>0.2</v>
      </c>
      <c r="T590" s="37">
        <v>1</v>
      </c>
      <c r="U590" s="83">
        <v>1</v>
      </c>
      <c r="V590" s="45" t="s">
        <v>125</v>
      </c>
    </row>
    <row r="591" spans="1:22" x14ac:dyDescent="0.2">
      <c r="A591" s="18" t="str">
        <f t="shared" si="18"/>
        <v>Catalogo principalOVS_ES ACADEMICOWC2-00009</v>
      </c>
      <c r="B591" s="18" t="str">
        <f t="shared" si="19"/>
        <v>WC2-00009OVS_ES ACADEMICO</v>
      </c>
      <c r="C591" s="18"/>
      <c r="D591" s="18" t="s">
        <v>122</v>
      </c>
      <c r="E591" s="46" t="s">
        <v>1304</v>
      </c>
      <c r="F591" s="86" t="s">
        <v>124</v>
      </c>
      <c r="G591" s="18" t="s">
        <v>122</v>
      </c>
      <c r="H591" s="45" t="s">
        <v>125</v>
      </c>
      <c r="I591" s="18" t="s">
        <v>75</v>
      </c>
      <c r="J591" s="49" t="s">
        <v>1305</v>
      </c>
      <c r="K591" s="48" t="s">
        <v>28</v>
      </c>
      <c r="L591" s="47" t="s">
        <v>90</v>
      </c>
      <c r="M591" s="44" t="s">
        <v>74</v>
      </c>
      <c r="N591" s="78" t="s">
        <v>75</v>
      </c>
      <c r="O591" s="78" t="s">
        <v>75</v>
      </c>
      <c r="P591" s="78" t="s">
        <v>75</v>
      </c>
      <c r="Q591" s="43" t="s">
        <v>1304</v>
      </c>
      <c r="R591" s="53" t="s">
        <v>76</v>
      </c>
      <c r="S591" s="76">
        <v>0.2</v>
      </c>
      <c r="T591" s="37">
        <v>1</v>
      </c>
      <c r="U591" s="83">
        <v>1</v>
      </c>
      <c r="V591" s="45" t="s">
        <v>125</v>
      </c>
    </row>
    <row r="592" spans="1:22" x14ac:dyDescent="0.2">
      <c r="A592" s="18" t="str">
        <f t="shared" si="18"/>
        <v>Catalogo principalOVS_ES ACADEMICOWC2-00011</v>
      </c>
      <c r="B592" s="18" t="str">
        <f t="shared" si="19"/>
        <v>WC2-00011OVS_ES ACADEMICO</v>
      </c>
      <c r="C592" s="18"/>
      <c r="D592" s="18" t="s">
        <v>122</v>
      </c>
      <c r="E592" s="46" t="s">
        <v>1306</v>
      </c>
      <c r="F592" s="86" t="s">
        <v>124</v>
      </c>
      <c r="G592" s="18" t="s">
        <v>122</v>
      </c>
      <c r="H592" s="45" t="s">
        <v>125</v>
      </c>
      <c r="I592" s="18" t="s">
        <v>75</v>
      </c>
      <c r="J592" s="49" t="s">
        <v>1307</v>
      </c>
      <c r="K592" s="48" t="s">
        <v>28</v>
      </c>
      <c r="L592" s="47" t="s">
        <v>90</v>
      </c>
      <c r="M592" s="44" t="s">
        <v>74</v>
      </c>
      <c r="N592" s="78" t="s">
        <v>75</v>
      </c>
      <c r="O592" s="78" t="s">
        <v>75</v>
      </c>
      <c r="P592" s="78" t="s">
        <v>75</v>
      </c>
      <c r="Q592" s="43" t="s">
        <v>1306</v>
      </c>
      <c r="R592" s="53" t="s">
        <v>76</v>
      </c>
      <c r="S592" s="76">
        <v>0.1</v>
      </c>
      <c r="T592" s="37">
        <v>1</v>
      </c>
      <c r="U592" s="83">
        <v>1</v>
      </c>
      <c r="V592" s="45" t="s">
        <v>125</v>
      </c>
    </row>
    <row r="593" spans="1:22" x14ac:dyDescent="0.2">
      <c r="A593" s="18" t="str">
        <f t="shared" si="18"/>
        <v>Catalogo principalOVS_ES ACADEMICOWSB-00356</v>
      </c>
      <c r="B593" s="18" t="str">
        <f t="shared" si="19"/>
        <v>WSB-00356OVS_ES ACADEMICO</v>
      </c>
      <c r="C593" s="18"/>
      <c r="D593" s="18" t="s">
        <v>122</v>
      </c>
      <c r="E593" s="46" t="s">
        <v>1308</v>
      </c>
      <c r="F593" s="86" t="s">
        <v>124</v>
      </c>
      <c r="G593" s="18" t="s">
        <v>122</v>
      </c>
      <c r="H593" s="45" t="s">
        <v>125</v>
      </c>
      <c r="I593" s="18" t="s">
        <v>75</v>
      </c>
      <c r="J593" s="49" t="s">
        <v>1309</v>
      </c>
      <c r="K593" s="48" t="s">
        <v>28</v>
      </c>
      <c r="L593" s="47" t="s">
        <v>90</v>
      </c>
      <c r="M593" s="44" t="s">
        <v>74</v>
      </c>
      <c r="N593" s="78" t="s">
        <v>75</v>
      </c>
      <c r="O593" s="78" t="s">
        <v>75</v>
      </c>
      <c r="P593" s="78" t="s">
        <v>75</v>
      </c>
      <c r="Q593" s="43" t="s">
        <v>1308</v>
      </c>
      <c r="R593" s="53" t="s">
        <v>76</v>
      </c>
      <c r="S593" s="76">
        <v>0.33</v>
      </c>
      <c r="T593" s="37">
        <v>1</v>
      </c>
      <c r="U593" s="83">
        <v>1</v>
      </c>
      <c r="V593" s="45" t="s">
        <v>125</v>
      </c>
    </row>
    <row r="594" spans="1:22" x14ac:dyDescent="0.2">
      <c r="A594" s="18" t="str">
        <f t="shared" si="18"/>
        <v>Catalogo principalOVS_ES ACADEMICOWSB-00375</v>
      </c>
      <c r="B594" s="18" t="str">
        <f t="shared" si="19"/>
        <v>WSB-00375OVS_ES ACADEMICO</v>
      </c>
      <c r="C594" s="18"/>
      <c r="D594" s="18" t="s">
        <v>122</v>
      </c>
      <c r="E594" s="46" t="s">
        <v>1310</v>
      </c>
      <c r="F594" s="86" t="s">
        <v>124</v>
      </c>
      <c r="G594" s="18" t="s">
        <v>122</v>
      </c>
      <c r="H594" s="45" t="s">
        <v>125</v>
      </c>
      <c r="I594" s="18" t="s">
        <v>75</v>
      </c>
      <c r="J594" s="49" t="s">
        <v>1311</v>
      </c>
      <c r="K594" s="48" t="s">
        <v>28</v>
      </c>
      <c r="L594" s="47" t="s">
        <v>90</v>
      </c>
      <c r="M594" s="44" t="s">
        <v>74</v>
      </c>
      <c r="N594" s="78" t="s">
        <v>75</v>
      </c>
      <c r="O594" s="78" t="s">
        <v>75</v>
      </c>
      <c r="P594" s="78" t="s">
        <v>75</v>
      </c>
      <c r="Q594" s="43" t="s">
        <v>1310</v>
      </c>
      <c r="R594" s="53" t="s">
        <v>76</v>
      </c>
      <c r="S594" s="76">
        <v>0.33</v>
      </c>
      <c r="T594" s="37">
        <v>1</v>
      </c>
      <c r="U594" s="83">
        <v>1</v>
      </c>
      <c r="V594" s="45" t="s">
        <v>125</v>
      </c>
    </row>
    <row r="595" spans="1:22" x14ac:dyDescent="0.2">
      <c r="A595" s="18" t="str">
        <f t="shared" si="18"/>
        <v>Catalogo principalOVS_ES ACADEMICOWSB-00376</v>
      </c>
      <c r="B595" s="18" t="str">
        <f t="shared" si="19"/>
        <v>WSB-00376OVS_ES ACADEMICO</v>
      </c>
      <c r="C595" s="18"/>
      <c r="D595" s="18" t="s">
        <v>122</v>
      </c>
      <c r="E595" s="46" t="s">
        <v>1312</v>
      </c>
      <c r="F595" s="86" t="s">
        <v>124</v>
      </c>
      <c r="G595" s="18" t="s">
        <v>122</v>
      </c>
      <c r="H595" s="45" t="s">
        <v>125</v>
      </c>
      <c r="I595" s="18" t="s">
        <v>75</v>
      </c>
      <c r="J595" s="49" t="s">
        <v>1313</v>
      </c>
      <c r="K595" s="48" t="s">
        <v>28</v>
      </c>
      <c r="L595" s="47" t="s">
        <v>90</v>
      </c>
      <c r="M595" s="44" t="s">
        <v>74</v>
      </c>
      <c r="N595" s="78" t="s">
        <v>75</v>
      </c>
      <c r="O595" s="78" t="s">
        <v>75</v>
      </c>
      <c r="P595" s="78" t="s">
        <v>75</v>
      </c>
      <c r="Q595" s="43" t="s">
        <v>1312</v>
      </c>
      <c r="R595" s="53" t="s">
        <v>76</v>
      </c>
      <c r="S595" s="76">
        <v>0.33</v>
      </c>
      <c r="T595" s="37">
        <v>1</v>
      </c>
      <c r="U595" s="83">
        <v>1</v>
      </c>
      <c r="V595" s="45" t="s">
        <v>125</v>
      </c>
    </row>
    <row r="596" spans="1:22" x14ac:dyDescent="0.2">
      <c r="A596" s="18" t="str">
        <f t="shared" si="18"/>
        <v>Catalogo principalOVS_ES ACADEMICOYEG-00651</v>
      </c>
      <c r="B596" s="18" t="str">
        <f t="shared" si="19"/>
        <v>YEG-00651OVS_ES ACADEMICO</v>
      </c>
      <c r="C596" s="18"/>
      <c r="D596" s="18" t="s">
        <v>122</v>
      </c>
      <c r="E596" s="46" t="s">
        <v>1314</v>
      </c>
      <c r="F596" s="86" t="s">
        <v>124</v>
      </c>
      <c r="G596" s="18" t="s">
        <v>122</v>
      </c>
      <c r="H596" s="45" t="s">
        <v>125</v>
      </c>
      <c r="I596" s="18" t="s">
        <v>75</v>
      </c>
      <c r="J596" s="49" t="s">
        <v>1315</v>
      </c>
      <c r="K596" s="48" t="s">
        <v>28</v>
      </c>
      <c r="L596" s="47" t="s">
        <v>90</v>
      </c>
      <c r="M596" s="44" t="s">
        <v>74</v>
      </c>
      <c r="N596" s="78" t="s">
        <v>75</v>
      </c>
      <c r="O596" s="78" t="s">
        <v>75</v>
      </c>
      <c r="P596" s="78" t="s">
        <v>75</v>
      </c>
      <c r="Q596" s="43" t="s">
        <v>1314</v>
      </c>
      <c r="R596" s="53" t="s">
        <v>127</v>
      </c>
      <c r="S596" s="76">
        <v>10</v>
      </c>
      <c r="T596" s="37">
        <v>1</v>
      </c>
      <c r="U596" s="83">
        <v>1</v>
      </c>
      <c r="V596" s="45" t="s">
        <v>125</v>
      </c>
    </row>
    <row r="597" spans="1:22" x14ac:dyDescent="0.2">
      <c r="A597" s="18" t="str">
        <f t="shared" si="18"/>
        <v>Catalogo principalOVS_ES ACADEMICOYEG-00652</v>
      </c>
      <c r="B597" s="18" t="str">
        <f t="shared" si="19"/>
        <v>YEG-00652OVS_ES ACADEMICO</v>
      </c>
      <c r="C597" s="18"/>
      <c r="D597" s="18" t="s">
        <v>122</v>
      </c>
      <c r="E597" s="46" t="s">
        <v>1316</v>
      </c>
      <c r="F597" s="86" t="s">
        <v>124</v>
      </c>
      <c r="G597" s="18" t="s">
        <v>122</v>
      </c>
      <c r="H597" s="45" t="s">
        <v>125</v>
      </c>
      <c r="I597" s="18" t="s">
        <v>75</v>
      </c>
      <c r="J597" s="49" t="s">
        <v>1317</v>
      </c>
      <c r="K597" s="48" t="s">
        <v>28</v>
      </c>
      <c r="L597" s="47" t="s">
        <v>90</v>
      </c>
      <c r="M597" s="44" t="s">
        <v>74</v>
      </c>
      <c r="N597" s="78" t="s">
        <v>75</v>
      </c>
      <c r="O597" s="78" t="s">
        <v>75</v>
      </c>
      <c r="P597" s="78" t="s">
        <v>75</v>
      </c>
      <c r="Q597" s="43" t="s">
        <v>1316</v>
      </c>
      <c r="R597" s="53" t="s">
        <v>127</v>
      </c>
      <c r="S597" s="76">
        <v>10</v>
      </c>
      <c r="T597" s="37">
        <v>1</v>
      </c>
      <c r="U597" s="83">
        <v>1</v>
      </c>
      <c r="V597" s="45" t="s">
        <v>125</v>
      </c>
    </row>
    <row r="598" spans="1:22" x14ac:dyDescent="0.2">
      <c r="A598" s="18" t="str">
        <f t="shared" si="18"/>
        <v>Catalogo principalOVS_ES ACADEMICOYEG-00653</v>
      </c>
      <c r="B598" s="18" t="str">
        <f t="shared" si="19"/>
        <v>YEG-00653OVS_ES ACADEMICO</v>
      </c>
      <c r="C598" s="18"/>
      <c r="D598" s="18" t="s">
        <v>122</v>
      </c>
      <c r="E598" s="46" t="s">
        <v>1318</v>
      </c>
      <c r="F598" s="86" t="s">
        <v>124</v>
      </c>
      <c r="G598" s="18" t="s">
        <v>122</v>
      </c>
      <c r="H598" s="45" t="s">
        <v>125</v>
      </c>
      <c r="I598" s="18" t="s">
        <v>75</v>
      </c>
      <c r="J598" s="49" t="s">
        <v>1319</v>
      </c>
      <c r="K598" s="48" t="s">
        <v>28</v>
      </c>
      <c r="L598" s="47" t="s">
        <v>90</v>
      </c>
      <c r="M598" s="44" t="s">
        <v>74</v>
      </c>
      <c r="N598" s="78" t="s">
        <v>75</v>
      </c>
      <c r="O598" s="78" t="s">
        <v>75</v>
      </c>
      <c r="P598" s="78" t="s">
        <v>75</v>
      </c>
      <c r="Q598" s="43" t="s">
        <v>1318</v>
      </c>
      <c r="R598" s="53" t="s">
        <v>127</v>
      </c>
      <c r="S598" s="76">
        <v>10</v>
      </c>
      <c r="T598" s="37">
        <v>1</v>
      </c>
      <c r="U598" s="83">
        <v>1</v>
      </c>
      <c r="V598" s="45" t="s">
        <v>125</v>
      </c>
    </row>
    <row r="599" spans="1:22" x14ac:dyDescent="0.2">
      <c r="A599" s="18" t="str">
        <f t="shared" si="18"/>
        <v>Catalogo principalOVS_ES ACADEMICOYEG-00654</v>
      </c>
      <c r="B599" s="18" t="str">
        <f t="shared" si="19"/>
        <v>YEG-00654OVS_ES ACADEMICO</v>
      </c>
      <c r="C599" s="18"/>
      <c r="D599" s="18" t="s">
        <v>122</v>
      </c>
      <c r="E599" s="46" t="s">
        <v>1320</v>
      </c>
      <c r="F599" s="86" t="s">
        <v>124</v>
      </c>
      <c r="G599" s="18" t="s">
        <v>122</v>
      </c>
      <c r="H599" s="45" t="s">
        <v>125</v>
      </c>
      <c r="I599" s="18" t="s">
        <v>75</v>
      </c>
      <c r="J599" s="49" t="s">
        <v>1321</v>
      </c>
      <c r="K599" s="48" t="s">
        <v>28</v>
      </c>
      <c r="L599" s="47" t="s">
        <v>90</v>
      </c>
      <c r="M599" s="44" t="s">
        <v>74</v>
      </c>
      <c r="N599" s="78" t="s">
        <v>75</v>
      </c>
      <c r="O599" s="78" t="s">
        <v>75</v>
      </c>
      <c r="P599" s="78" t="s">
        <v>75</v>
      </c>
      <c r="Q599" s="43" t="s">
        <v>1320</v>
      </c>
      <c r="R599" s="53" t="s">
        <v>127</v>
      </c>
      <c r="S599" s="76">
        <v>10</v>
      </c>
      <c r="T599" s="37">
        <v>1</v>
      </c>
      <c r="U599" s="83">
        <v>1</v>
      </c>
      <c r="V599" s="45" t="s">
        <v>125</v>
      </c>
    </row>
    <row r="600" spans="1:22" x14ac:dyDescent="0.2">
      <c r="A600" s="18" t="str">
        <f t="shared" si="18"/>
        <v>Catalogo principalOVS_ES ACADEMICOYEG-00655</v>
      </c>
      <c r="B600" s="18" t="str">
        <f t="shared" si="19"/>
        <v>YEG-00655OVS_ES ACADEMICO</v>
      </c>
      <c r="C600" s="18"/>
      <c r="D600" s="18" t="s">
        <v>122</v>
      </c>
      <c r="E600" s="46" t="s">
        <v>1322</v>
      </c>
      <c r="F600" s="86" t="s">
        <v>124</v>
      </c>
      <c r="G600" s="18" t="s">
        <v>122</v>
      </c>
      <c r="H600" s="45" t="s">
        <v>125</v>
      </c>
      <c r="I600" s="18" t="s">
        <v>75</v>
      </c>
      <c r="J600" s="49" t="s">
        <v>1323</v>
      </c>
      <c r="K600" s="48" t="s">
        <v>28</v>
      </c>
      <c r="L600" s="47" t="s">
        <v>90</v>
      </c>
      <c r="M600" s="44" t="s">
        <v>74</v>
      </c>
      <c r="N600" s="78" t="s">
        <v>75</v>
      </c>
      <c r="O600" s="78" t="s">
        <v>75</v>
      </c>
      <c r="P600" s="78" t="s">
        <v>75</v>
      </c>
      <c r="Q600" s="43" t="s">
        <v>1322</v>
      </c>
      <c r="R600" s="53" t="s">
        <v>127</v>
      </c>
      <c r="S600" s="76">
        <v>13</v>
      </c>
      <c r="T600" s="37">
        <v>1</v>
      </c>
      <c r="U600" s="83">
        <v>1</v>
      </c>
      <c r="V600" s="45" t="s">
        <v>125</v>
      </c>
    </row>
    <row r="601" spans="1:22" x14ac:dyDescent="0.2">
      <c r="A601" s="18" t="str">
        <f t="shared" si="18"/>
        <v>Catalogo principalOVS_ES ACADEMICOYEG-00656</v>
      </c>
      <c r="B601" s="18" t="str">
        <f t="shared" si="19"/>
        <v>YEG-00656OVS_ES ACADEMICO</v>
      </c>
      <c r="C601" s="18"/>
      <c r="D601" s="18" t="s">
        <v>122</v>
      </c>
      <c r="E601" s="46" t="s">
        <v>1324</v>
      </c>
      <c r="F601" s="86" t="s">
        <v>124</v>
      </c>
      <c r="G601" s="18" t="s">
        <v>122</v>
      </c>
      <c r="H601" s="45" t="s">
        <v>125</v>
      </c>
      <c r="I601" s="18" t="s">
        <v>75</v>
      </c>
      <c r="J601" s="49" t="s">
        <v>1325</v>
      </c>
      <c r="K601" s="48" t="s">
        <v>28</v>
      </c>
      <c r="L601" s="47" t="s">
        <v>90</v>
      </c>
      <c r="M601" s="44" t="s">
        <v>74</v>
      </c>
      <c r="N601" s="78" t="s">
        <v>75</v>
      </c>
      <c r="O601" s="78" t="s">
        <v>75</v>
      </c>
      <c r="P601" s="78" t="s">
        <v>75</v>
      </c>
      <c r="Q601" s="43" t="s">
        <v>1324</v>
      </c>
      <c r="R601" s="53" t="s">
        <v>127</v>
      </c>
      <c r="S601" s="76">
        <v>13</v>
      </c>
      <c r="T601" s="37">
        <v>1</v>
      </c>
      <c r="U601" s="83">
        <v>1</v>
      </c>
      <c r="V601" s="45" t="s">
        <v>125</v>
      </c>
    </row>
    <row r="602" spans="1:22" x14ac:dyDescent="0.2">
      <c r="A602" s="18" t="str">
        <f t="shared" si="18"/>
        <v>Catalogo principalOVS_ES ACADEMICOYEG-00657</v>
      </c>
      <c r="B602" s="18" t="str">
        <f t="shared" si="19"/>
        <v>YEG-00657OVS_ES ACADEMICO</v>
      </c>
      <c r="C602" s="18"/>
      <c r="D602" s="18" t="s">
        <v>122</v>
      </c>
      <c r="E602" s="46" t="s">
        <v>1326</v>
      </c>
      <c r="F602" s="86" t="s">
        <v>124</v>
      </c>
      <c r="G602" s="18" t="s">
        <v>122</v>
      </c>
      <c r="H602" s="45" t="s">
        <v>125</v>
      </c>
      <c r="I602" s="18" t="s">
        <v>75</v>
      </c>
      <c r="J602" s="49" t="s">
        <v>1327</v>
      </c>
      <c r="K602" s="48" t="s">
        <v>28</v>
      </c>
      <c r="L602" s="47" t="s">
        <v>90</v>
      </c>
      <c r="M602" s="44" t="s">
        <v>74</v>
      </c>
      <c r="N602" s="78" t="s">
        <v>75</v>
      </c>
      <c r="O602" s="78" t="s">
        <v>75</v>
      </c>
      <c r="P602" s="78" t="s">
        <v>75</v>
      </c>
      <c r="Q602" s="43" t="s">
        <v>1326</v>
      </c>
      <c r="R602" s="53" t="s">
        <v>127</v>
      </c>
      <c r="S602" s="76">
        <v>13</v>
      </c>
      <c r="T602" s="37">
        <v>1</v>
      </c>
      <c r="U602" s="83">
        <v>1</v>
      </c>
      <c r="V602" s="45" t="s">
        <v>125</v>
      </c>
    </row>
    <row r="603" spans="1:22" x14ac:dyDescent="0.2">
      <c r="A603" s="18" t="str">
        <f t="shared" si="18"/>
        <v>Catalogo principalOVS_ES ACADEMICOYEG-00658</v>
      </c>
      <c r="B603" s="18" t="str">
        <f t="shared" si="19"/>
        <v>YEG-00658OVS_ES ACADEMICO</v>
      </c>
      <c r="C603" s="18"/>
      <c r="D603" s="18" t="s">
        <v>122</v>
      </c>
      <c r="E603" s="46" t="s">
        <v>1328</v>
      </c>
      <c r="F603" s="86" t="s">
        <v>124</v>
      </c>
      <c r="G603" s="18" t="s">
        <v>122</v>
      </c>
      <c r="H603" s="45" t="s">
        <v>125</v>
      </c>
      <c r="I603" s="18" t="s">
        <v>75</v>
      </c>
      <c r="J603" s="49" t="s">
        <v>1329</v>
      </c>
      <c r="K603" s="48" t="s">
        <v>28</v>
      </c>
      <c r="L603" s="47" t="s">
        <v>90</v>
      </c>
      <c r="M603" s="44" t="s">
        <v>74</v>
      </c>
      <c r="N603" s="78" t="s">
        <v>75</v>
      </c>
      <c r="O603" s="78" t="s">
        <v>75</v>
      </c>
      <c r="P603" s="78" t="s">
        <v>75</v>
      </c>
      <c r="Q603" s="43" t="s">
        <v>1328</v>
      </c>
      <c r="R603" s="53" t="s">
        <v>127</v>
      </c>
      <c r="S603" s="76">
        <v>13</v>
      </c>
      <c r="T603" s="37">
        <v>1</v>
      </c>
      <c r="U603" s="83">
        <v>1</v>
      </c>
      <c r="V603" s="45" t="s">
        <v>125</v>
      </c>
    </row>
    <row r="604" spans="1:22" x14ac:dyDescent="0.2">
      <c r="A604" s="18" t="str">
        <f t="shared" si="18"/>
        <v>Catalogo principalOVS_ES ACADEMICOYEG-00659</v>
      </c>
      <c r="B604" s="18" t="str">
        <f t="shared" si="19"/>
        <v>YEG-00659OVS_ES ACADEMICO</v>
      </c>
      <c r="C604" s="18"/>
      <c r="D604" s="18" t="s">
        <v>122</v>
      </c>
      <c r="E604" s="46" t="s">
        <v>1330</v>
      </c>
      <c r="F604" s="86" t="s">
        <v>124</v>
      </c>
      <c r="G604" s="18" t="s">
        <v>122</v>
      </c>
      <c r="H604" s="45" t="s">
        <v>125</v>
      </c>
      <c r="I604" s="18" t="s">
        <v>75</v>
      </c>
      <c r="J604" s="49" t="s">
        <v>1331</v>
      </c>
      <c r="K604" s="48" t="s">
        <v>28</v>
      </c>
      <c r="L604" s="47" t="s">
        <v>90</v>
      </c>
      <c r="M604" s="44" t="s">
        <v>74</v>
      </c>
      <c r="N604" s="78" t="s">
        <v>75</v>
      </c>
      <c r="O604" s="78" t="s">
        <v>75</v>
      </c>
      <c r="P604" s="78" t="s">
        <v>75</v>
      </c>
      <c r="Q604" s="43" t="s">
        <v>1330</v>
      </c>
      <c r="R604" s="53" t="s">
        <v>127</v>
      </c>
      <c r="S604" s="76">
        <v>9</v>
      </c>
      <c r="T604" s="37">
        <v>1</v>
      </c>
      <c r="U604" s="83">
        <v>1</v>
      </c>
      <c r="V604" s="45" t="s">
        <v>125</v>
      </c>
    </row>
    <row r="605" spans="1:22" x14ac:dyDescent="0.2">
      <c r="A605" s="18" t="str">
        <f t="shared" si="18"/>
        <v>Catalogo principalOVS_ES ACADEMICOYEG-00660</v>
      </c>
      <c r="B605" s="18" t="str">
        <f t="shared" si="19"/>
        <v>YEG-00660OVS_ES ACADEMICO</v>
      </c>
      <c r="C605" s="18"/>
      <c r="D605" s="18" t="s">
        <v>122</v>
      </c>
      <c r="E605" s="46" t="s">
        <v>1332</v>
      </c>
      <c r="F605" s="86" t="s">
        <v>124</v>
      </c>
      <c r="G605" s="18" t="s">
        <v>122</v>
      </c>
      <c r="H605" s="45" t="s">
        <v>125</v>
      </c>
      <c r="I605" s="18" t="s">
        <v>75</v>
      </c>
      <c r="J605" s="49" t="s">
        <v>1333</v>
      </c>
      <c r="K605" s="48" t="s">
        <v>28</v>
      </c>
      <c r="L605" s="47" t="s">
        <v>90</v>
      </c>
      <c r="M605" s="44" t="s">
        <v>74</v>
      </c>
      <c r="N605" s="78" t="s">
        <v>75</v>
      </c>
      <c r="O605" s="78" t="s">
        <v>75</v>
      </c>
      <c r="P605" s="78" t="s">
        <v>75</v>
      </c>
      <c r="Q605" s="43" t="s">
        <v>1332</v>
      </c>
      <c r="R605" s="53" t="s">
        <v>127</v>
      </c>
      <c r="S605" s="76">
        <v>9</v>
      </c>
      <c r="T605" s="37">
        <v>1</v>
      </c>
      <c r="U605" s="83">
        <v>1</v>
      </c>
      <c r="V605" s="45" t="s">
        <v>125</v>
      </c>
    </row>
    <row r="606" spans="1:22" x14ac:dyDescent="0.2">
      <c r="A606" s="18" t="str">
        <f t="shared" si="18"/>
        <v>Catalogo principalOVS_ES ACADEMICOYEG-00661</v>
      </c>
      <c r="B606" s="18" t="str">
        <f t="shared" si="19"/>
        <v>YEG-00661OVS_ES ACADEMICO</v>
      </c>
      <c r="C606" s="18"/>
      <c r="D606" s="18" t="s">
        <v>122</v>
      </c>
      <c r="E606" s="46" t="s">
        <v>1334</v>
      </c>
      <c r="F606" s="86" t="s">
        <v>124</v>
      </c>
      <c r="G606" s="18" t="s">
        <v>122</v>
      </c>
      <c r="H606" s="45" t="s">
        <v>125</v>
      </c>
      <c r="I606" s="18" t="s">
        <v>75</v>
      </c>
      <c r="J606" s="49" t="s">
        <v>1335</v>
      </c>
      <c r="K606" s="48" t="s">
        <v>28</v>
      </c>
      <c r="L606" s="47" t="s">
        <v>90</v>
      </c>
      <c r="M606" s="44" t="s">
        <v>74</v>
      </c>
      <c r="N606" s="78" t="s">
        <v>75</v>
      </c>
      <c r="O606" s="78" t="s">
        <v>75</v>
      </c>
      <c r="P606" s="78" t="s">
        <v>75</v>
      </c>
      <c r="Q606" s="43" t="s">
        <v>1334</v>
      </c>
      <c r="R606" s="53" t="s">
        <v>127</v>
      </c>
      <c r="S606" s="76">
        <v>7</v>
      </c>
      <c r="T606" s="37">
        <v>1</v>
      </c>
      <c r="U606" s="83">
        <v>1</v>
      </c>
      <c r="V606" s="45" t="s">
        <v>125</v>
      </c>
    </row>
    <row r="607" spans="1:22" x14ac:dyDescent="0.2">
      <c r="A607" s="18" t="str">
        <f t="shared" si="18"/>
        <v>Catalogo principalOVS_ES ACADEMICOYEG-00662</v>
      </c>
      <c r="B607" s="18" t="str">
        <f t="shared" si="19"/>
        <v>YEG-00662OVS_ES ACADEMICO</v>
      </c>
      <c r="C607" s="18"/>
      <c r="D607" s="18" t="s">
        <v>122</v>
      </c>
      <c r="E607" s="46" t="s">
        <v>1336</v>
      </c>
      <c r="F607" s="86" t="s">
        <v>124</v>
      </c>
      <c r="G607" s="18" t="s">
        <v>122</v>
      </c>
      <c r="H607" s="45" t="s">
        <v>125</v>
      </c>
      <c r="I607" s="18" t="s">
        <v>75</v>
      </c>
      <c r="J607" s="49" t="s">
        <v>1337</v>
      </c>
      <c r="K607" s="48" t="s">
        <v>28</v>
      </c>
      <c r="L607" s="47" t="s">
        <v>90</v>
      </c>
      <c r="M607" s="44" t="s">
        <v>74</v>
      </c>
      <c r="N607" s="78" t="s">
        <v>75</v>
      </c>
      <c r="O607" s="78" t="s">
        <v>75</v>
      </c>
      <c r="P607" s="78" t="s">
        <v>75</v>
      </c>
      <c r="Q607" s="43" t="s">
        <v>1336</v>
      </c>
      <c r="R607" s="53" t="s">
        <v>127</v>
      </c>
      <c r="S607" s="76">
        <v>7</v>
      </c>
      <c r="T607" s="37">
        <v>1</v>
      </c>
      <c r="U607" s="83">
        <v>1</v>
      </c>
      <c r="V607" s="45" t="s">
        <v>125</v>
      </c>
    </row>
    <row r="608" spans="1:22" x14ac:dyDescent="0.2">
      <c r="A608" s="18" t="str">
        <f t="shared" si="18"/>
        <v>Catalogo principalCSP ACADEMICO7ab7bc0b-e137-4bfe-a7b6-26fec475e90c</v>
      </c>
      <c r="B608" s="18" t="str">
        <f t="shared" si="19"/>
        <v>7ab7bc0b-e137-4bfe-a7b6-26fec475e90cCSP ACADEMICO</v>
      </c>
      <c r="C608" s="18"/>
      <c r="D608" s="18" t="s">
        <v>122</v>
      </c>
      <c r="E608" s="46" t="s">
        <v>1338</v>
      </c>
      <c r="F608" s="85" t="s">
        <v>1339</v>
      </c>
      <c r="G608" s="18" t="s">
        <v>122</v>
      </c>
      <c r="H608" s="45" t="s">
        <v>125</v>
      </c>
      <c r="I608" s="18" t="s">
        <v>75</v>
      </c>
      <c r="J608" s="49" t="s">
        <v>1340</v>
      </c>
      <c r="K608" s="48" t="s">
        <v>28</v>
      </c>
      <c r="L608" s="47" t="s">
        <v>90</v>
      </c>
      <c r="M608" s="44" t="s">
        <v>74</v>
      </c>
      <c r="N608" s="78" t="s">
        <v>75</v>
      </c>
      <c r="O608" s="78" t="s">
        <v>75</v>
      </c>
      <c r="P608" s="78" t="s">
        <v>75</v>
      </c>
      <c r="Q608" s="43" t="s">
        <v>1338</v>
      </c>
      <c r="R608" s="53" t="s">
        <v>76</v>
      </c>
      <c r="S608" s="76">
        <v>16.5</v>
      </c>
      <c r="T608" s="37">
        <v>1</v>
      </c>
      <c r="U608" s="83">
        <v>1</v>
      </c>
      <c r="V608" s="45" t="s">
        <v>125</v>
      </c>
    </row>
    <row r="609" spans="1:22" x14ac:dyDescent="0.2">
      <c r="A609" s="18" t="str">
        <f t="shared" si="18"/>
        <v>Catalogo principalCSP ACADEMICO2b44162e-90b3-4c73-9f25-ba5c4b048c60</v>
      </c>
      <c r="B609" s="18" t="str">
        <f t="shared" si="19"/>
        <v>2b44162e-90b3-4c73-9f25-ba5c4b048c60CSP ACADEMICO</v>
      </c>
      <c r="C609" s="18"/>
      <c r="D609" s="18" t="s">
        <v>122</v>
      </c>
      <c r="E609" s="46" t="s">
        <v>1341</v>
      </c>
      <c r="F609" s="85" t="s">
        <v>1339</v>
      </c>
      <c r="G609" s="18" t="s">
        <v>122</v>
      </c>
      <c r="H609" s="45" t="s">
        <v>125</v>
      </c>
      <c r="I609" s="18" t="s">
        <v>75</v>
      </c>
      <c r="J609" s="49" t="s">
        <v>1342</v>
      </c>
      <c r="K609" s="48" t="s">
        <v>28</v>
      </c>
      <c r="L609" s="47" t="s">
        <v>90</v>
      </c>
      <c r="M609" s="44" t="s">
        <v>74</v>
      </c>
      <c r="N609" s="78" t="s">
        <v>75</v>
      </c>
      <c r="O609" s="78" t="s">
        <v>75</v>
      </c>
      <c r="P609" s="78" t="s">
        <v>75</v>
      </c>
      <c r="Q609" s="43" t="s">
        <v>1341</v>
      </c>
      <c r="R609" s="53" t="s">
        <v>76</v>
      </c>
      <c r="S609" s="76">
        <v>12</v>
      </c>
      <c r="T609" s="37">
        <v>1</v>
      </c>
      <c r="U609" s="83">
        <v>1</v>
      </c>
      <c r="V609" s="45" t="s">
        <v>125</v>
      </c>
    </row>
    <row r="610" spans="1:22" x14ac:dyDescent="0.2">
      <c r="A610" s="18" t="str">
        <f t="shared" si="18"/>
        <v>Catalogo principalCSP ACADEMICOdaf910cc-20ec-4eb2-ab26-e6fb16ee0ced</v>
      </c>
      <c r="B610" s="18" t="str">
        <f t="shared" si="19"/>
        <v>daf910cc-20ec-4eb2-ab26-e6fb16ee0cedCSP ACADEMICO</v>
      </c>
      <c r="C610" s="18"/>
      <c r="D610" s="18" t="s">
        <v>122</v>
      </c>
      <c r="E610" s="46" t="s">
        <v>1343</v>
      </c>
      <c r="F610" s="85" t="s">
        <v>1339</v>
      </c>
      <c r="G610" s="18" t="s">
        <v>122</v>
      </c>
      <c r="H610" s="45" t="s">
        <v>125</v>
      </c>
      <c r="I610" s="18" t="s">
        <v>75</v>
      </c>
      <c r="J610" s="49" t="s">
        <v>1344</v>
      </c>
      <c r="K610" s="48" t="s">
        <v>28</v>
      </c>
      <c r="L610" s="47" t="s">
        <v>90</v>
      </c>
      <c r="M610" s="44" t="s">
        <v>74</v>
      </c>
      <c r="N610" s="78" t="s">
        <v>75</v>
      </c>
      <c r="O610" s="78" t="s">
        <v>75</v>
      </c>
      <c r="P610" s="78" t="s">
        <v>75</v>
      </c>
      <c r="Q610" s="43" t="s">
        <v>1343</v>
      </c>
      <c r="R610" s="53" t="s">
        <v>76</v>
      </c>
      <c r="S610" s="76">
        <v>66</v>
      </c>
      <c r="T610" s="37">
        <v>1</v>
      </c>
      <c r="U610" s="83">
        <v>1</v>
      </c>
      <c r="V610" s="45" t="s">
        <v>125</v>
      </c>
    </row>
    <row r="611" spans="1:22" x14ac:dyDescent="0.2">
      <c r="A611" s="18" t="str">
        <f t="shared" si="18"/>
        <v>Catalogo principalCSP ACADEMICOf3cf1f64-1a96-4a1d-a7cc-5645bb950fd8</v>
      </c>
      <c r="B611" s="18" t="str">
        <f t="shared" si="19"/>
        <v>f3cf1f64-1a96-4a1d-a7cc-5645bb950fd8CSP ACADEMICO</v>
      </c>
      <c r="C611" s="18"/>
      <c r="D611" s="18" t="s">
        <v>122</v>
      </c>
      <c r="E611" s="46" t="s">
        <v>1345</v>
      </c>
      <c r="F611" s="85" t="s">
        <v>1339</v>
      </c>
      <c r="G611" s="18" t="s">
        <v>122</v>
      </c>
      <c r="H611" s="45" t="s">
        <v>125</v>
      </c>
      <c r="I611" s="18" t="s">
        <v>75</v>
      </c>
      <c r="J611" s="49" t="s">
        <v>1346</v>
      </c>
      <c r="K611" s="48" t="s">
        <v>28</v>
      </c>
      <c r="L611" s="47" t="s">
        <v>90</v>
      </c>
      <c r="M611" s="44" t="s">
        <v>74</v>
      </c>
      <c r="N611" s="78" t="s">
        <v>75</v>
      </c>
      <c r="O611" s="78" t="s">
        <v>75</v>
      </c>
      <c r="P611" s="78" t="s">
        <v>75</v>
      </c>
      <c r="Q611" s="43" t="s">
        <v>1345</v>
      </c>
      <c r="R611" s="53" t="s">
        <v>76</v>
      </c>
      <c r="S611" s="76">
        <v>48</v>
      </c>
      <c r="T611" s="37">
        <v>1</v>
      </c>
      <c r="U611" s="83">
        <v>1</v>
      </c>
      <c r="V611" s="45" t="s">
        <v>125</v>
      </c>
    </row>
    <row r="612" spans="1:22" x14ac:dyDescent="0.2">
      <c r="A612" s="18" t="str">
        <f t="shared" si="18"/>
        <v>Catalogo principalCSP ACADEMICO69896d87-3d84-4b43-97ed-ea254b742add</v>
      </c>
      <c r="B612" s="18" t="str">
        <f t="shared" si="19"/>
        <v>69896d87-3d84-4b43-97ed-ea254b742addCSP ACADEMICO</v>
      </c>
      <c r="C612" s="18"/>
      <c r="D612" s="18" t="s">
        <v>122</v>
      </c>
      <c r="E612" s="46" t="s">
        <v>1347</v>
      </c>
      <c r="F612" s="85" t="s">
        <v>1339</v>
      </c>
      <c r="G612" s="18" t="s">
        <v>122</v>
      </c>
      <c r="H612" s="45" t="s">
        <v>125</v>
      </c>
      <c r="I612" s="18" t="s">
        <v>75</v>
      </c>
      <c r="J612" s="49" t="s">
        <v>1348</v>
      </c>
      <c r="K612" s="48" t="s">
        <v>28</v>
      </c>
      <c r="L612" s="47" t="s">
        <v>90</v>
      </c>
      <c r="M612" s="44" t="s">
        <v>74</v>
      </c>
      <c r="N612" s="78" t="s">
        <v>75</v>
      </c>
      <c r="O612" s="78" t="s">
        <v>75</v>
      </c>
      <c r="P612" s="78" t="s">
        <v>75</v>
      </c>
      <c r="Q612" s="43" t="s">
        <v>1347</v>
      </c>
      <c r="R612" s="53" t="s">
        <v>76</v>
      </c>
      <c r="S612" s="76">
        <v>770</v>
      </c>
      <c r="T612" s="37">
        <v>1</v>
      </c>
      <c r="U612" s="83">
        <v>1</v>
      </c>
      <c r="V612" s="45" t="s">
        <v>125</v>
      </c>
    </row>
    <row r="613" spans="1:22" x14ac:dyDescent="0.2">
      <c r="A613" s="18" t="str">
        <f t="shared" si="18"/>
        <v>Catalogo principalCSP ACADEMICO302fb6be-dd9c-4d13-8eaf-3d6239ad2383</v>
      </c>
      <c r="B613" s="18" t="str">
        <f t="shared" si="19"/>
        <v>302fb6be-dd9c-4d13-8eaf-3d6239ad2383CSP ACADEMICO</v>
      </c>
      <c r="C613" s="18"/>
      <c r="D613" s="18" t="s">
        <v>122</v>
      </c>
      <c r="E613" s="46" t="s">
        <v>1349</v>
      </c>
      <c r="F613" s="85" t="s">
        <v>1339</v>
      </c>
      <c r="G613" s="18" t="s">
        <v>122</v>
      </c>
      <c r="H613" s="45" t="s">
        <v>125</v>
      </c>
      <c r="I613" s="18" t="s">
        <v>75</v>
      </c>
      <c r="J613" s="49" t="s">
        <v>1350</v>
      </c>
      <c r="K613" s="48" t="s">
        <v>28</v>
      </c>
      <c r="L613" s="47" t="s">
        <v>90</v>
      </c>
      <c r="M613" s="44" t="s">
        <v>74</v>
      </c>
      <c r="N613" s="78" t="s">
        <v>75</v>
      </c>
      <c r="O613" s="78" t="s">
        <v>75</v>
      </c>
      <c r="P613" s="78" t="s">
        <v>75</v>
      </c>
      <c r="Q613" s="43" t="s">
        <v>1349</v>
      </c>
      <c r="R613" s="53" t="s">
        <v>76</v>
      </c>
      <c r="S613" s="76">
        <v>560</v>
      </c>
      <c r="T613" s="37">
        <v>1</v>
      </c>
      <c r="U613" s="83">
        <v>1</v>
      </c>
      <c r="V613" s="45" t="s">
        <v>125</v>
      </c>
    </row>
    <row r="614" spans="1:22" x14ac:dyDescent="0.2">
      <c r="A614" s="18" t="str">
        <f t="shared" si="18"/>
        <v>Catalogo principalCSP ACADEMICO04ec80cc-ed3e-4887-8a01-d8d122134690</v>
      </c>
      <c r="B614" s="18" t="str">
        <f t="shared" si="19"/>
        <v>04ec80cc-ed3e-4887-8a01-d8d122134690CSP ACADEMICO</v>
      </c>
      <c r="C614" s="18"/>
      <c r="D614" s="18" t="s">
        <v>122</v>
      </c>
      <c r="E614" s="46" t="s">
        <v>1351</v>
      </c>
      <c r="F614" s="85" t="s">
        <v>1339</v>
      </c>
      <c r="G614" s="18" t="s">
        <v>122</v>
      </c>
      <c r="H614" s="45" t="s">
        <v>125</v>
      </c>
      <c r="I614" s="18" t="s">
        <v>75</v>
      </c>
      <c r="J614" s="49" t="s">
        <v>1352</v>
      </c>
      <c r="K614" s="48" t="s">
        <v>28</v>
      </c>
      <c r="L614" s="47" t="s">
        <v>90</v>
      </c>
      <c r="M614" s="44" t="s">
        <v>74</v>
      </c>
      <c r="N614" s="78" t="s">
        <v>75</v>
      </c>
      <c r="O614" s="78" t="s">
        <v>75</v>
      </c>
      <c r="P614" s="78" t="s">
        <v>75</v>
      </c>
      <c r="Q614" s="43" t="s">
        <v>1351</v>
      </c>
      <c r="R614" s="53" t="s">
        <v>76</v>
      </c>
      <c r="S614" s="76">
        <v>2.2000000000000002</v>
      </c>
      <c r="T614" s="37">
        <v>1</v>
      </c>
      <c r="U614" s="83">
        <v>1</v>
      </c>
      <c r="V614" s="45" t="s">
        <v>125</v>
      </c>
    </row>
    <row r="615" spans="1:22" x14ac:dyDescent="0.2">
      <c r="A615" s="18" t="str">
        <f t="shared" si="18"/>
        <v>Catalogo principalCSP ACADEMICO34a8866e-06dc-45fe-8c55-8e98b617d9b1</v>
      </c>
      <c r="B615" s="18" t="str">
        <f t="shared" si="19"/>
        <v>34a8866e-06dc-45fe-8c55-8e98b617d9b1CSP ACADEMICO</v>
      </c>
      <c r="C615" s="18"/>
      <c r="D615" s="18" t="s">
        <v>122</v>
      </c>
      <c r="E615" s="46" t="s">
        <v>1353</v>
      </c>
      <c r="F615" s="85" t="s">
        <v>1339</v>
      </c>
      <c r="G615" s="18" t="s">
        <v>122</v>
      </c>
      <c r="H615" s="45" t="s">
        <v>125</v>
      </c>
      <c r="I615" s="18" t="s">
        <v>75</v>
      </c>
      <c r="J615" s="49" t="s">
        <v>1354</v>
      </c>
      <c r="K615" s="48" t="s">
        <v>28</v>
      </c>
      <c r="L615" s="47" t="s">
        <v>90</v>
      </c>
      <c r="M615" s="44" t="s">
        <v>74</v>
      </c>
      <c r="N615" s="78" t="s">
        <v>75</v>
      </c>
      <c r="O615" s="78" t="s">
        <v>75</v>
      </c>
      <c r="P615" s="78" t="s">
        <v>75</v>
      </c>
      <c r="Q615" s="43" t="s">
        <v>1353</v>
      </c>
      <c r="R615" s="53" t="s">
        <v>76</v>
      </c>
      <c r="S615" s="76">
        <v>1.6</v>
      </c>
      <c r="T615" s="37">
        <v>1</v>
      </c>
      <c r="U615" s="83">
        <v>1</v>
      </c>
      <c r="V615" s="45" t="s">
        <v>125</v>
      </c>
    </row>
    <row r="616" spans="1:22" x14ac:dyDescent="0.2">
      <c r="A616" s="18" t="str">
        <f t="shared" si="18"/>
        <v>Catalogo principalCSP ACADEMICO664c2ff4-18ee-4008-b666-c671fb07d5d5</v>
      </c>
      <c r="B616" s="18" t="str">
        <f t="shared" si="19"/>
        <v>664c2ff4-18ee-4008-b666-c671fb07d5d5CSP ACADEMICO</v>
      </c>
      <c r="C616" s="18"/>
      <c r="D616" s="18" t="s">
        <v>122</v>
      </c>
      <c r="E616" s="46" t="s">
        <v>1355</v>
      </c>
      <c r="F616" s="85" t="s">
        <v>1339</v>
      </c>
      <c r="G616" s="18" t="s">
        <v>122</v>
      </c>
      <c r="H616" s="45" t="s">
        <v>125</v>
      </c>
      <c r="I616" s="18" t="s">
        <v>75</v>
      </c>
      <c r="J616" s="49" t="s">
        <v>1356</v>
      </c>
      <c r="K616" s="48" t="s">
        <v>28</v>
      </c>
      <c r="L616" s="47" t="s">
        <v>90</v>
      </c>
      <c r="M616" s="44" t="s">
        <v>74</v>
      </c>
      <c r="N616" s="78" t="s">
        <v>75</v>
      </c>
      <c r="O616" s="78" t="s">
        <v>75</v>
      </c>
      <c r="P616" s="78" t="s">
        <v>75</v>
      </c>
      <c r="Q616" s="43" t="s">
        <v>1355</v>
      </c>
      <c r="R616" s="53" t="s">
        <v>76</v>
      </c>
      <c r="S616" s="76">
        <v>3300</v>
      </c>
      <c r="T616" s="37">
        <v>1</v>
      </c>
      <c r="U616" s="83">
        <v>1</v>
      </c>
      <c r="V616" s="45" t="s">
        <v>125</v>
      </c>
    </row>
    <row r="617" spans="1:22" x14ac:dyDescent="0.2">
      <c r="A617" s="18" t="str">
        <f t="shared" si="18"/>
        <v>Catalogo principalCSP ACADEMICOd1fb7556-64c0-4a54-b5bd-6822d6ab51aa</v>
      </c>
      <c r="B617" s="18" t="str">
        <f t="shared" si="19"/>
        <v>d1fb7556-64c0-4a54-b5bd-6822d6ab51aaCSP ACADEMICO</v>
      </c>
      <c r="C617" s="18"/>
      <c r="D617" s="18" t="s">
        <v>122</v>
      </c>
      <c r="E617" s="46" t="s">
        <v>1357</v>
      </c>
      <c r="F617" s="85" t="s">
        <v>1339</v>
      </c>
      <c r="G617" s="18" t="s">
        <v>122</v>
      </c>
      <c r="H617" s="45" t="s">
        <v>125</v>
      </c>
      <c r="I617" s="18" t="s">
        <v>75</v>
      </c>
      <c r="J617" s="49" t="s">
        <v>1358</v>
      </c>
      <c r="K617" s="48" t="s">
        <v>28</v>
      </c>
      <c r="L617" s="47" t="s">
        <v>90</v>
      </c>
      <c r="M617" s="44" t="s">
        <v>74</v>
      </c>
      <c r="N617" s="78" t="s">
        <v>75</v>
      </c>
      <c r="O617" s="78" t="s">
        <v>75</v>
      </c>
      <c r="P617" s="78" t="s">
        <v>75</v>
      </c>
      <c r="Q617" s="43" t="s">
        <v>1357</v>
      </c>
      <c r="R617" s="53" t="s">
        <v>76</v>
      </c>
      <c r="S617" s="76">
        <v>2400</v>
      </c>
      <c r="T617" s="37">
        <v>1</v>
      </c>
      <c r="U617" s="83">
        <v>1</v>
      </c>
      <c r="V617" s="45" t="s">
        <v>125</v>
      </c>
    </row>
    <row r="618" spans="1:22" x14ac:dyDescent="0.2">
      <c r="A618" s="18" t="str">
        <f t="shared" si="18"/>
        <v>Catalogo principalCSP ACADEMICO82afc3dc-ec97-4769-aa05-5183c04b5a6c</v>
      </c>
      <c r="B618" s="18" t="str">
        <f t="shared" si="19"/>
        <v>82afc3dc-ec97-4769-aa05-5183c04b5a6cCSP ACADEMICO</v>
      </c>
      <c r="C618" s="18"/>
      <c r="D618" s="18" t="s">
        <v>122</v>
      </c>
      <c r="E618" s="46" t="s">
        <v>1359</v>
      </c>
      <c r="F618" s="85" t="s">
        <v>1339</v>
      </c>
      <c r="G618" s="18" t="s">
        <v>122</v>
      </c>
      <c r="H618" s="45" t="s">
        <v>125</v>
      </c>
      <c r="I618" s="18" t="s">
        <v>75</v>
      </c>
      <c r="J618" s="49" t="s">
        <v>1360</v>
      </c>
      <c r="K618" s="48" t="s">
        <v>28</v>
      </c>
      <c r="L618" s="47" t="s">
        <v>90</v>
      </c>
      <c r="M618" s="44" t="s">
        <v>74</v>
      </c>
      <c r="N618" s="78" t="s">
        <v>75</v>
      </c>
      <c r="O618" s="78" t="s">
        <v>75</v>
      </c>
      <c r="P618" s="78" t="s">
        <v>75</v>
      </c>
      <c r="Q618" s="43" t="s">
        <v>1359</v>
      </c>
      <c r="R618" s="53" t="s">
        <v>76</v>
      </c>
      <c r="S618" s="76">
        <v>20350</v>
      </c>
      <c r="T618" s="37">
        <v>1</v>
      </c>
      <c r="U618" s="83">
        <v>1</v>
      </c>
      <c r="V618" s="45" t="s">
        <v>125</v>
      </c>
    </row>
    <row r="619" spans="1:22" x14ac:dyDescent="0.2">
      <c r="A619" s="18" t="str">
        <f t="shared" si="18"/>
        <v>Catalogo principalCSP ACADEMICO3b849e19-39cb-4535-84d4-b65e6d78ef8c</v>
      </c>
      <c r="B619" s="18" t="str">
        <f t="shared" si="19"/>
        <v>3b849e19-39cb-4535-84d4-b65e6d78ef8cCSP ACADEMICO</v>
      </c>
      <c r="C619" s="18"/>
      <c r="D619" s="18" t="s">
        <v>122</v>
      </c>
      <c r="E619" s="46" t="s">
        <v>1361</v>
      </c>
      <c r="F619" s="85" t="s">
        <v>1339</v>
      </c>
      <c r="G619" s="18" t="s">
        <v>122</v>
      </c>
      <c r="H619" s="45" t="s">
        <v>125</v>
      </c>
      <c r="I619" s="18" t="s">
        <v>75</v>
      </c>
      <c r="J619" s="49" t="s">
        <v>1362</v>
      </c>
      <c r="K619" s="48" t="s">
        <v>28</v>
      </c>
      <c r="L619" s="47" t="s">
        <v>90</v>
      </c>
      <c r="M619" s="44" t="s">
        <v>74</v>
      </c>
      <c r="N619" s="78" t="s">
        <v>75</v>
      </c>
      <c r="O619" s="78" t="s">
        <v>75</v>
      </c>
      <c r="P619" s="78" t="s">
        <v>75</v>
      </c>
      <c r="Q619" s="43" t="s">
        <v>1361</v>
      </c>
      <c r="R619" s="53" t="s">
        <v>76</v>
      </c>
      <c r="S619" s="76">
        <v>14800</v>
      </c>
      <c r="T619" s="37">
        <v>1</v>
      </c>
      <c r="U619" s="83">
        <v>1</v>
      </c>
      <c r="V619" s="45" t="s">
        <v>125</v>
      </c>
    </row>
    <row r="620" spans="1:22" x14ac:dyDescent="0.2">
      <c r="A620" s="18" t="str">
        <f t="shared" si="18"/>
        <v>Catalogo principalCSP ACADEMICO0526ed5b-017c-41cd-a65b-e96f571f0197</v>
      </c>
      <c r="B620" s="18" t="str">
        <f t="shared" si="19"/>
        <v>0526ed5b-017c-41cd-a65b-e96f571f0197CSP ACADEMICO</v>
      </c>
      <c r="C620" s="18"/>
      <c r="D620" s="18" t="s">
        <v>122</v>
      </c>
      <c r="E620" s="46" t="s">
        <v>1363</v>
      </c>
      <c r="F620" s="85" t="s">
        <v>1339</v>
      </c>
      <c r="G620" s="18" t="s">
        <v>122</v>
      </c>
      <c r="H620" s="45" t="s">
        <v>125</v>
      </c>
      <c r="I620" s="18" t="s">
        <v>75</v>
      </c>
      <c r="J620" s="49" t="s">
        <v>1364</v>
      </c>
      <c r="K620" s="48" t="s">
        <v>28</v>
      </c>
      <c r="L620" s="47" t="s">
        <v>90</v>
      </c>
      <c r="M620" s="44" t="s">
        <v>74</v>
      </c>
      <c r="N620" s="78" t="s">
        <v>75</v>
      </c>
      <c r="O620" s="78" t="s">
        <v>75</v>
      </c>
      <c r="P620" s="78" t="s">
        <v>75</v>
      </c>
      <c r="Q620" s="43" t="s">
        <v>1363</v>
      </c>
      <c r="R620" s="53" t="s">
        <v>76</v>
      </c>
      <c r="S620" s="76">
        <v>9350</v>
      </c>
      <c r="T620" s="37">
        <v>1</v>
      </c>
      <c r="U620" s="83">
        <v>1</v>
      </c>
      <c r="V620" s="45" t="s">
        <v>125</v>
      </c>
    </row>
    <row r="621" spans="1:22" x14ac:dyDescent="0.2">
      <c r="A621" s="18" t="str">
        <f t="shared" si="18"/>
        <v>Catalogo principalCSP ACADEMICO66c6946d-cc6a-407f-98e0-34ff7a977d77</v>
      </c>
      <c r="B621" s="18" t="str">
        <f t="shared" si="19"/>
        <v>66c6946d-cc6a-407f-98e0-34ff7a977d77CSP ACADEMICO</v>
      </c>
      <c r="C621" s="18"/>
      <c r="D621" s="18" t="s">
        <v>122</v>
      </c>
      <c r="E621" s="46" t="s">
        <v>1365</v>
      </c>
      <c r="F621" s="85" t="s">
        <v>1339</v>
      </c>
      <c r="G621" s="18" t="s">
        <v>122</v>
      </c>
      <c r="H621" s="45" t="s">
        <v>125</v>
      </c>
      <c r="I621" s="18" t="s">
        <v>75</v>
      </c>
      <c r="J621" s="49" t="s">
        <v>1366</v>
      </c>
      <c r="K621" s="48" t="s">
        <v>28</v>
      </c>
      <c r="L621" s="47" t="s">
        <v>90</v>
      </c>
      <c r="M621" s="44" t="s">
        <v>74</v>
      </c>
      <c r="N621" s="78" t="s">
        <v>75</v>
      </c>
      <c r="O621" s="78" t="s">
        <v>75</v>
      </c>
      <c r="P621" s="78" t="s">
        <v>75</v>
      </c>
      <c r="Q621" s="43" t="s">
        <v>1365</v>
      </c>
      <c r="R621" s="53" t="s">
        <v>76</v>
      </c>
      <c r="S621" s="76">
        <v>6800</v>
      </c>
      <c r="T621" s="37">
        <v>1</v>
      </c>
      <c r="U621" s="83">
        <v>1</v>
      </c>
      <c r="V621" s="45" t="s">
        <v>125</v>
      </c>
    </row>
    <row r="622" spans="1:22" x14ac:dyDescent="0.2">
      <c r="A622" s="18" t="str">
        <f t="shared" si="18"/>
        <v>Catalogo principalCSP ACADEMICOc634ece6-f9f6-4fc5-823a-2bcddb3ae9de</v>
      </c>
      <c r="B622" s="18" t="str">
        <f t="shared" si="19"/>
        <v>c634ece6-f9f6-4fc5-823a-2bcddb3ae9deCSP ACADEMICO</v>
      </c>
      <c r="C622" s="18"/>
      <c r="D622" s="18" t="s">
        <v>122</v>
      </c>
      <c r="E622" s="46" t="s">
        <v>1367</v>
      </c>
      <c r="F622" s="85" t="s">
        <v>1339</v>
      </c>
      <c r="G622" s="18" t="s">
        <v>122</v>
      </c>
      <c r="H622" s="45" t="s">
        <v>125</v>
      </c>
      <c r="I622" s="18" t="s">
        <v>75</v>
      </c>
      <c r="J622" s="49" t="s">
        <v>1368</v>
      </c>
      <c r="K622" s="48" t="s">
        <v>28</v>
      </c>
      <c r="L622" s="47" t="s">
        <v>90</v>
      </c>
      <c r="M622" s="44" t="s">
        <v>74</v>
      </c>
      <c r="N622" s="78" t="s">
        <v>75</v>
      </c>
      <c r="O622" s="78" t="s">
        <v>75</v>
      </c>
      <c r="P622" s="78" t="s">
        <v>75</v>
      </c>
      <c r="Q622" s="43" t="s">
        <v>1367</v>
      </c>
      <c r="R622" s="53" t="s">
        <v>76</v>
      </c>
      <c r="S622" s="76">
        <v>412.5</v>
      </c>
      <c r="T622" s="37">
        <v>1</v>
      </c>
      <c r="U622" s="83">
        <v>1</v>
      </c>
      <c r="V622" s="45" t="s">
        <v>125</v>
      </c>
    </row>
    <row r="623" spans="1:22" x14ac:dyDescent="0.2">
      <c r="A623" s="18" t="str">
        <f t="shared" si="18"/>
        <v>Catalogo principalCSP ACADEMICO34765464-c4ed-4cc6-b365-ef7c56499403</v>
      </c>
      <c r="B623" s="18" t="str">
        <f t="shared" si="19"/>
        <v>34765464-c4ed-4cc6-b365-ef7c56499403CSP ACADEMICO</v>
      </c>
      <c r="C623" s="18"/>
      <c r="D623" s="18" t="s">
        <v>122</v>
      </c>
      <c r="E623" s="46" t="s">
        <v>1369</v>
      </c>
      <c r="F623" s="85" t="s">
        <v>1339</v>
      </c>
      <c r="G623" s="18" t="s">
        <v>122</v>
      </c>
      <c r="H623" s="45" t="s">
        <v>125</v>
      </c>
      <c r="I623" s="18" t="s">
        <v>75</v>
      </c>
      <c r="J623" s="49" t="s">
        <v>1370</v>
      </c>
      <c r="K623" s="48" t="s">
        <v>28</v>
      </c>
      <c r="L623" s="47" t="s">
        <v>90</v>
      </c>
      <c r="M623" s="44" t="s">
        <v>74</v>
      </c>
      <c r="N623" s="78" t="s">
        <v>75</v>
      </c>
      <c r="O623" s="78" t="s">
        <v>75</v>
      </c>
      <c r="P623" s="78" t="s">
        <v>75</v>
      </c>
      <c r="Q623" s="43" t="s">
        <v>1369</v>
      </c>
      <c r="R623" s="53" t="s">
        <v>76</v>
      </c>
      <c r="S623" s="76">
        <v>300</v>
      </c>
      <c r="T623" s="37">
        <v>1</v>
      </c>
      <c r="U623" s="83">
        <v>1</v>
      </c>
      <c r="V623" s="45" t="s">
        <v>125</v>
      </c>
    </row>
    <row r="624" spans="1:22" x14ac:dyDescent="0.2">
      <c r="A624" s="18" t="str">
        <f t="shared" si="18"/>
        <v>Catalogo principalCSP ACADEMICO5e6ea6e5-631c-4d74-a967-14298d7d30ae</v>
      </c>
      <c r="B624" s="18" t="str">
        <f t="shared" si="19"/>
        <v>5e6ea6e5-631c-4d74-a967-14298d7d30aeCSP ACADEMICO</v>
      </c>
      <c r="C624" s="18"/>
      <c r="D624" s="18" t="s">
        <v>122</v>
      </c>
      <c r="E624" s="46" t="s">
        <v>1371</v>
      </c>
      <c r="F624" s="85" t="s">
        <v>1339</v>
      </c>
      <c r="G624" s="18" t="s">
        <v>122</v>
      </c>
      <c r="H624" s="45" t="s">
        <v>125</v>
      </c>
      <c r="I624" s="18" t="s">
        <v>75</v>
      </c>
      <c r="J624" s="49" t="s">
        <v>1372</v>
      </c>
      <c r="K624" s="48" t="s">
        <v>28</v>
      </c>
      <c r="L624" s="47" t="s">
        <v>90</v>
      </c>
      <c r="M624" s="44" t="s">
        <v>74</v>
      </c>
      <c r="N624" s="78" t="s">
        <v>75</v>
      </c>
      <c r="O624" s="78" t="s">
        <v>75</v>
      </c>
      <c r="P624" s="78" t="s">
        <v>75</v>
      </c>
      <c r="Q624" s="43" t="s">
        <v>1371</v>
      </c>
      <c r="R624" s="53" t="s">
        <v>76</v>
      </c>
      <c r="S624" s="76">
        <v>1650</v>
      </c>
      <c r="T624" s="37">
        <v>1</v>
      </c>
      <c r="U624" s="83">
        <v>1</v>
      </c>
      <c r="V624" s="45" t="s">
        <v>125</v>
      </c>
    </row>
    <row r="625" spans="1:22" x14ac:dyDescent="0.2">
      <c r="A625" s="18" t="str">
        <f t="shared" si="18"/>
        <v>Catalogo principalCSP ACADEMICO6a8420ba-7f8a-44f0-9217-184850a5e1b2</v>
      </c>
      <c r="B625" s="18" t="str">
        <f t="shared" si="19"/>
        <v>6a8420ba-7f8a-44f0-9217-184850a5e1b2CSP ACADEMICO</v>
      </c>
      <c r="C625" s="18"/>
      <c r="D625" s="18" t="s">
        <v>122</v>
      </c>
      <c r="E625" s="46" t="s">
        <v>1373</v>
      </c>
      <c r="F625" s="85" t="s">
        <v>1339</v>
      </c>
      <c r="G625" s="18" t="s">
        <v>122</v>
      </c>
      <c r="H625" s="45" t="s">
        <v>125</v>
      </c>
      <c r="I625" s="18" t="s">
        <v>75</v>
      </c>
      <c r="J625" s="49" t="s">
        <v>1374</v>
      </c>
      <c r="K625" s="48" t="s">
        <v>28</v>
      </c>
      <c r="L625" s="47" t="s">
        <v>90</v>
      </c>
      <c r="M625" s="44" t="s">
        <v>74</v>
      </c>
      <c r="N625" s="78" t="s">
        <v>75</v>
      </c>
      <c r="O625" s="78" t="s">
        <v>75</v>
      </c>
      <c r="P625" s="78" t="s">
        <v>75</v>
      </c>
      <c r="Q625" s="43" t="s">
        <v>1373</v>
      </c>
      <c r="R625" s="53" t="s">
        <v>76</v>
      </c>
      <c r="S625" s="76">
        <v>1200</v>
      </c>
      <c r="T625" s="37">
        <v>1</v>
      </c>
      <c r="U625" s="83">
        <v>1</v>
      </c>
      <c r="V625" s="45" t="s">
        <v>125</v>
      </c>
    </row>
    <row r="626" spans="1:22" x14ac:dyDescent="0.2">
      <c r="A626" s="18" t="str">
        <f t="shared" si="18"/>
        <v>Catalogo principalCSP ACADEMICO9e63cfd2-61f9-4c41-964a-2a47bcc39a0d</v>
      </c>
      <c r="B626" s="18" t="str">
        <f t="shared" si="19"/>
        <v>9e63cfd2-61f9-4c41-964a-2a47bcc39a0dCSP ACADEMICO</v>
      </c>
      <c r="C626" s="18"/>
      <c r="D626" s="18" t="s">
        <v>122</v>
      </c>
      <c r="E626" s="46" t="s">
        <v>1375</v>
      </c>
      <c r="F626" s="85" t="s">
        <v>1339</v>
      </c>
      <c r="G626" s="18" t="s">
        <v>122</v>
      </c>
      <c r="H626" s="45" t="s">
        <v>125</v>
      </c>
      <c r="I626" s="18" t="s">
        <v>75</v>
      </c>
      <c r="J626" s="49" t="s">
        <v>1376</v>
      </c>
      <c r="K626" s="48" t="s">
        <v>28</v>
      </c>
      <c r="L626" s="47" t="s">
        <v>90</v>
      </c>
      <c r="M626" s="44" t="s">
        <v>74</v>
      </c>
      <c r="N626" s="78" t="s">
        <v>75</v>
      </c>
      <c r="O626" s="78" t="s">
        <v>75</v>
      </c>
      <c r="P626" s="78" t="s">
        <v>75</v>
      </c>
      <c r="Q626" s="43" t="s">
        <v>1375</v>
      </c>
      <c r="R626" s="53" t="s">
        <v>76</v>
      </c>
      <c r="S626" s="76">
        <v>20</v>
      </c>
      <c r="T626" s="37">
        <v>1</v>
      </c>
      <c r="U626" s="83">
        <v>1</v>
      </c>
      <c r="V626" s="45" t="s">
        <v>125</v>
      </c>
    </row>
    <row r="627" spans="1:22" x14ac:dyDescent="0.2">
      <c r="A627" s="18" t="str">
        <f t="shared" si="18"/>
        <v>Catalogo principalCSP ACADEMICO632ed93a-9a93-4b43-9e63-f43497d7ad57</v>
      </c>
      <c r="B627" s="18" t="str">
        <f t="shared" si="19"/>
        <v>632ed93a-9a93-4b43-9e63-f43497d7ad57CSP ACADEMICO</v>
      </c>
      <c r="C627" s="18"/>
      <c r="D627" s="18" t="s">
        <v>122</v>
      </c>
      <c r="E627" s="46" t="s">
        <v>1377</v>
      </c>
      <c r="F627" s="85" t="s">
        <v>1339</v>
      </c>
      <c r="G627" s="18" t="s">
        <v>122</v>
      </c>
      <c r="H627" s="45" t="s">
        <v>125</v>
      </c>
      <c r="I627" s="18" t="s">
        <v>75</v>
      </c>
      <c r="J627" s="49" t="s">
        <v>1378</v>
      </c>
      <c r="K627" s="48" t="s">
        <v>28</v>
      </c>
      <c r="L627" s="47" t="s">
        <v>90</v>
      </c>
      <c r="M627" s="44" t="s">
        <v>74</v>
      </c>
      <c r="N627" s="78" t="s">
        <v>75</v>
      </c>
      <c r="O627" s="78" t="s">
        <v>75</v>
      </c>
      <c r="P627" s="78" t="s">
        <v>75</v>
      </c>
      <c r="Q627" s="43" t="s">
        <v>1377</v>
      </c>
      <c r="R627" s="53" t="s">
        <v>76</v>
      </c>
      <c r="S627" s="76">
        <v>350</v>
      </c>
      <c r="T627" s="37">
        <v>1</v>
      </c>
      <c r="U627" s="83">
        <v>1</v>
      </c>
      <c r="V627" s="45" t="s">
        <v>125</v>
      </c>
    </row>
    <row r="628" spans="1:22" x14ac:dyDescent="0.2">
      <c r="A628" s="18" t="str">
        <f t="shared" si="18"/>
        <v>Catalogo principalCSP ACADEMICO7da6cd50-24d3-477f-8848-3fad610535f9</v>
      </c>
      <c r="B628" s="18" t="str">
        <f t="shared" si="19"/>
        <v>7da6cd50-24d3-477f-8848-3fad610535f9CSP ACADEMICO</v>
      </c>
      <c r="C628" s="18"/>
      <c r="D628" s="18" t="s">
        <v>122</v>
      </c>
      <c r="E628" s="46" t="s">
        <v>1379</v>
      </c>
      <c r="F628" s="85" t="s">
        <v>1339</v>
      </c>
      <c r="G628" s="18" t="s">
        <v>122</v>
      </c>
      <c r="H628" s="45" t="s">
        <v>125</v>
      </c>
      <c r="I628" s="18" t="s">
        <v>75</v>
      </c>
      <c r="J628" s="49" t="s">
        <v>1380</v>
      </c>
      <c r="K628" s="48" t="s">
        <v>28</v>
      </c>
      <c r="L628" s="47" t="s">
        <v>90</v>
      </c>
      <c r="M628" s="44" t="s">
        <v>74</v>
      </c>
      <c r="N628" s="78" t="s">
        <v>75</v>
      </c>
      <c r="O628" s="78" t="s">
        <v>75</v>
      </c>
      <c r="P628" s="78" t="s">
        <v>75</v>
      </c>
      <c r="Q628" s="43" t="s">
        <v>1379</v>
      </c>
      <c r="R628" s="53" t="s">
        <v>76</v>
      </c>
      <c r="S628" s="76">
        <v>0</v>
      </c>
      <c r="T628" s="37">
        <v>1</v>
      </c>
      <c r="U628" s="83">
        <v>1</v>
      </c>
      <c r="V628" s="45" t="s">
        <v>125</v>
      </c>
    </row>
    <row r="629" spans="1:22" x14ac:dyDescent="0.2">
      <c r="A629" s="18" t="str">
        <f t="shared" si="18"/>
        <v>Catalogo principalCSP ACADEMICOafb11d0e-f236-4915-a38a-53153e27c9ff</v>
      </c>
      <c r="B629" s="18" t="str">
        <f t="shared" si="19"/>
        <v>afb11d0e-f236-4915-a38a-53153e27c9ffCSP ACADEMICO</v>
      </c>
      <c r="C629" s="18"/>
      <c r="D629" s="18" t="s">
        <v>122</v>
      </c>
      <c r="E629" s="46" t="s">
        <v>1381</v>
      </c>
      <c r="F629" s="85" t="s">
        <v>1339</v>
      </c>
      <c r="G629" s="18" t="s">
        <v>122</v>
      </c>
      <c r="H629" s="45" t="s">
        <v>125</v>
      </c>
      <c r="I629" s="18" t="s">
        <v>75</v>
      </c>
      <c r="J629" s="49" t="s">
        <v>1382</v>
      </c>
      <c r="K629" s="48" t="s">
        <v>28</v>
      </c>
      <c r="L629" s="47" t="s">
        <v>90</v>
      </c>
      <c r="M629" s="44" t="s">
        <v>74</v>
      </c>
      <c r="N629" s="78" t="s">
        <v>75</v>
      </c>
      <c r="O629" s="78" t="s">
        <v>75</v>
      </c>
      <c r="P629" s="78" t="s">
        <v>75</v>
      </c>
      <c r="Q629" s="43" t="s">
        <v>1381</v>
      </c>
      <c r="R629" s="53" t="s">
        <v>76</v>
      </c>
      <c r="S629" s="76">
        <v>0</v>
      </c>
      <c r="T629" s="37">
        <v>1</v>
      </c>
      <c r="U629" s="83">
        <v>1</v>
      </c>
      <c r="V629" s="45" t="s">
        <v>125</v>
      </c>
    </row>
    <row r="630" spans="1:22" x14ac:dyDescent="0.2">
      <c r="A630" s="18" t="str">
        <f t="shared" si="18"/>
        <v>Catalogo principalCSP ACADEMICO3e3e9ccc-cdd4-4c7d-8644-336431f50e2b</v>
      </c>
      <c r="B630" s="18" t="str">
        <f t="shared" si="19"/>
        <v>3e3e9ccc-cdd4-4c7d-8644-336431f50e2bCSP ACADEMICO</v>
      </c>
      <c r="C630" s="18"/>
      <c r="D630" s="18" t="s">
        <v>122</v>
      </c>
      <c r="E630" s="46" t="s">
        <v>1383</v>
      </c>
      <c r="F630" s="85" t="s">
        <v>1339</v>
      </c>
      <c r="G630" s="18" t="s">
        <v>122</v>
      </c>
      <c r="H630" s="45" t="s">
        <v>125</v>
      </c>
      <c r="I630" s="18" t="s">
        <v>75</v>
      </c>
      <c r="J630" s="49" t="s">
        <v>1384</v>
      </c>
      <c r="K630" s="48" t="s">
        <v>28</v>
      </c>
      <c r="L630" s="47" t="s">
        <v>90</v>
      </c>
      <c r="M630" s="44" t="s">
        <v>74</v>
      </c>
      <c r="N630" s="78" t="s">
        <v>75</v>
      </c>
      <c r="O630" s="78" t="s">
        <v>75</v>
      </c>
      <c r="P630" s="78" t="s">
        <v>75</v>
      </c>
      <c r="Q630" s="43" t="s">
        <v>1383</v>
      </c>
      <c r="R630" s="53" t="s">
        <v>76</v>
      </c>
      <c r="S630" s="76">
        <v>0.6</v>
      </c>
      <c r="T630" s="37">
        <v>1</v>
      </c>
      <c r="U630" s="83">
        <v>1</v>
      </c>
      <c r="V630" s="45" t="s">
        <v>125</v>
      </c>
    </row>
    <row r="631" spans="1:22" x14ac:dyDescent="0.2">
      <c r="A631" s="18" t="str">
        <f t="shared" si="18"/>
        <v>Catalogo principalCSP ACADEMICO2084c385-65b3-4fac-867b-e9a2e1dde635</v>
      </c>
      <c r="B631" s="18" t="str">
        <f t="shared" si="19"/>
        <v>2084c385-65b3-4fac-867b-e9a2e1dde635CSP ACADEMICO</v>
      </c>
      <c r="C631" s="18"/>
      <c r="D631" s="18" t="s">
        <v>122</v>
      </c>
      <c r="E631" s="46" t="s">
        <v>1385</v>
      </c>
      <c r="F631" s="85" t="s">
        <v>1339</v>
      </c>
      <c r="G631" s="18" t="s">
        <v>122</v>
      </c>
      <c r="H631" s="45" t="s">
        <v>125</v>
      </c>
      <c r="I631" s="18" t="s">
        <v>75</v>
      </c>
      <c r="J631" s="49" t="s">
        <v>1386</v>
      </c>
      <c r="K631" s="48" t="s">
        <v>28</v>
      </c>
      <c r="L631" s="47" t="s">
        <v>90</v>
      </c>
      <c r="M631" s="44" t="s">
        <v>74</v>
      </c>
      <c r="N631" s="78" t="s">
        <v>75</v>
      </c>
      <c r="O631" s="78" t="s">
        <v>75</v>
      </c>
      <c r="P631" s="78" t="s">
        <v>75</v>
      </c>
      <c r="Q631" s="43" t="s">
        <v>1385</v>
      </c>
      <c r="R631" s="53" t="s">
        <v>76</v>
      </c>
      <c r="S631" s="76">
        <v>0.3</v>
      </c>
      <c r="T631" s="37">
        <v>1</v>
      </c>
      <c r="U631" s="83">
        <v>1</v>
      </c>
      <c r="V631" s="45" t="s">
        <v>125</v>
      </c>
    </row>
    <row r="632" spans="1:22" x14ac:dyDescent="0.2">
      <c r="A632" s="18" t="str">
        <f t="shared" si="18"/>
        <v>Catalogo principalCSP ACADEMICO4e61b7b8-9e0b-407c-a022-fb268080a11c</v>
      </c>
      <c r="B632" s="18" t="str">
        <f t="shared" si="19"/>
        <v>4e61b7b8-9e0b-407c-a022-fb268080a11cCSP ACADEMICO</v>
      </c>
      <c r="C632" s="18"/>
      <c r="D632" s="18" t="s">
        <v>122</v>
      </c>
      <c r="E632" s="46" t="s">
        <v>1387</v>
      </c>
      <c r="F632" s="85" t="s">
        <v>1339</v>
      </c>
      <c r="G632" s="18" t="s">
        <v>122</v>
      </c>
      <c r="H632" s="45" t="s">
        <v>125</v>
      </c>
      <c r="I632" s="18" t="s">
        <v>75</v>
      </c>
      <c r="J632" s="49" t="s">
        <v>1388</v>
      </c>
      <c r="K632" s="48" t="s">
        <v>28</v>
      </c>
      <c r="L632" s="47" t="s">
        <v>90</v>
      </c>
      <c r="M632" s="44" t="s">
        <v>74</v>
      </c>
      <c r="N632" s="78" t="s">
        <v>75</v>
      </c>
      <c r="O632" s="78" t="s">
        <v>75</v>
      </c>
      <c r="P632" s="78" t="s">
        <v>75</v>
      </c>
      <c r="Q632" s="43" t="s">
        <v>1387</v>
      </c>
      <c r="R632" s="53" t="s">
        <v>76</v>
      </c>
      <c r="S632" s="76">
        <v>0</v>
      </c>
      <c r="T632" s="37">
        <v>1</v>
      </c>
      <c r="U632" s="83">
        <v>1</v>
      </c>
      <c r="V632" s="45" t="s">
        <v>125</v>
      </c>
    </row>
    <row r="633" spans="1:22" x14ac:dyDescent="0.2">
      <c r="A633" s="18" t="str">
        <f t="shared" si="18"/>
        <v>Catalogo principalCSP ACADEMICOda22b4b5-e211-4e95-905d-fc24ff5a90a9</v>
      </c>
      <c r="B633" s="18" t="str">
        <f t="shared" si="19"/>
        <v>da22b4b5-e211-4e95-905d-fc24ff5a90a9CSP ACADEMICO</v>
      </c>
      <c r="C633" s="18"/>
      <c r="D633" s="18" t="s">
        <v>122</v>
      </c>
      <c r="E633" s="46" t="s">
        <v>1389</v>
      </c>
      <c r="F633" s="85" t="s">
        <v>1339</v>
      </c>
      <c r="G633" s="18" t="s">
        <v>122</v>
      </c>
      <c r="H633" s="45" t="s">
        <v>125</v>
      </c>
      <c r="I633" s="18" t="s">
        <v>75</v>
      </c>
      <c r="J633" s="49" t="s">
        <v>1390</v>
      </c>
      <c r="K633" s="48" t="s">
        <v>28</v>
      </c>
      <c r="L633" s="47" t="s">
        <v>90</v>
      </c>
      <c r="M633" s="44" t="s">
        <v>74</v>
      </c>
      <c r="N633" s="78" t="s">
        <v>75</v>
      </c>
      <c r="O633" s="78" t="s">
        <v>75</v>
      </c>
      <c r="P633" s="78" t="s">
        <v>75</v>
      </c>
      <c r="Q633" s="43" t="s">
        <v>1389</v>
      </c>
      <c r="R633" s="53" t="s">
        <v>76</v>
      </c>
      <c r="S633" s="76">
        <v>0.9</v>
      </c>
      <c r="T633" s="37">
        <v>1</v>
      </c>
      <c r="U633" s="83">
        <v>1</v>
      </c>
      <c r="V633" s="45" t="s">
        <v>125</v>
      </c>
    </row>
    <row r="634" spans="1:22" x14ac:dyDescent="0.2">
      <c r="A634" s="18" t="str">
        <f t="shared" si="18"/>
        <v>Catalogo principalCSP ACADEMICO190adaa1-f3fc-40d3-94f3-1474ef1629d0</v>
      </c>
      <c r="B634" s="18" t="str">
        <f t="shared" si="19"/>
        <v>190adaa1-f3fc-40d3-94f3-1474ef1629d0CSP ACADEMICO</v>
      </c>
      <c r="C634" s="18"/>
      <c r="D634" s="18" t="s">
        <v>122</v>
      </c>
      <c r="E634" s="46" t="s">
        <v>1391</v>
      </c>
      <c r="F634" s="85" t="s">
        <v>1339</v>
      </c>
      <c r="G634" s="18" t="s">
        <v>122</v>
      </c>
      <c r="H634" s="45" t="s">
        <v>125</v>
      </c>
      <c r="I634" s="18" t="s">
        <v>75</v>
      </c>
      <c r="J634" s="49" t="s">
        <v>1392</v>
      </c>
      <c r="K634" s="48" t="s">
        <v>28</v>
      </c>
      <c r="L634" s="47" t="s">
        <v>90</v>
      </c>
      <c r="M634" s="44" t="s">
        <v>74</v>
      </c>
      <c r="N634" s="78" t="s">
        <v>75</v>
      </c>
      <c r="O634" s="78" t="s">
        <v>75</v>
      </c>
      <c r="P634" s="78" t="s">
        <v>75</v>
      </c>
      <c r="Q634" s="43" t="s">
        <v>1391</v>
      </c>
      <c r="R634" s="53" t="s">
        <v>76</v>
      </c>
      <c r="S634" s="76">
        <v>0.45</v>
      </c>
      <c r="T634" s="37">
        <v>1</v>
      </c>
      <c r="U634" s="83">
        <v>1</v>
      </c>
      <c r="V634" s="45" t="s">
        <v>125</v>
      </c>
    </row>
    <row r="635" spans="1:22" x14ac:dyDescent="0.2">
      <c r="A635" s="18" t="str">
        <f t="shared" si="18"/>
        <v>Catalogo principalCSP ACADEMICO5c923d96-3c69-46ed-84b2-caaa4be1e3f0</v>
      </c>
      <c r="B635" s="18" t="str">
        <f t="shared" si="19"/>
        <v>5c923d96-3c69-46ed-84b2-caaa4be1e3f0CSP ACADEMICO</v>
      </c>
      <c r="C635" s="18"/>
      <c r="D635" s="18" t="s">
        <v>122</v>
      </c>
      <c r="E635" s="46" t="s">
        <v>1393</v>
      </c>
      <c r="F635" s="85" t="s">
        <v>1339</v>
      </c>
      <c r="G635" s="18" t="s">
        <v>122</v>
      </c>
      <c r="H635" s="45" t="s">
        <v>125</v>
      </c>
      <c r="I635" s="18" t="s">
        <v>75</v>
      </c>
      <c r="J635" s="49" t="s">
        <v>1394</v>
      </c>
      <c r="K635" s="48" t="s">
        <v>28</v>
      </c>
      <c r="L635" s="47" t="s">
        <v>90</v>
      </c>
      <c r="M635" s="44" t="s">
        <v>74</v>
      </c>
      <c r="N635" s="78" t="s">
        <v>75</v>
      </c>
      <c r="O635" s="78" t="s">
        <v>75</v>
      </c>
      <c r="P635" s="78" t="s">
        <v>75</v>
      </c>
      <c r="Q635" s="43" t="s">
        <v>1393</v>
      </c>
      <c r="R635" s="53" t="s">
        <v>76</v>
      </c>
      <c r="S635" s="76">
        <v>0</v>
      </c>
      <c r="T635" s="37">
        <v>1</v>
      </c>
      <c r="U635" s="83">
        <v>1</v>
      </c>
      <c r="V635" s="45" t="s">
        <v>125</v>
      </c>
    </row>
    <row r="636" spans="1:22" x14ac:dyDescent="0.2">
      <c r="A636" s="18" t="str">
        <f t="shared" si="18"/>
        <v>Catalogo principalCSP ACADEMICO9250dc5f-a50b-4887-bb9a-57a9efead4f8</v>
      </c>
      <c r="B636" s="18" t="str">
        <f t="shared" si="19"/>
        <v>9250dc5f-a50b-4887-bb9a-57a9efead4f8CSP ACADEMICO</v>
      </c>
      <c r="C636" s="18"/>
      <c r="D636" s="18" t="s">
        <v>122</v>
      </c>
      <c r="E636" s="46" t="s">
        <v>1395</v>
      </c>
      <c r="F636" s="85" t="s">
        <v>1339</v>
      </c>
      <c r="G636" s="18" t="s">
        <v>122</v>
      </c>
      <c r="H636" s="45" t="s">
        <v>125</v>
      </c>
      <c r="I636" s="18" t="s">
        <v>75</v>
      </c>
      <c r="J636" s="49" t="s">
        <v>1396</v>
      </c>
      <c r="K636" s="48" t="s">
        <v>28</v>
      </c>
      <c r="L636" s="47" t="s">
        <v>90</v>
      </c>
      <c r="M636" s="44" t="s">
        <v>74</v>
      </c>
      <c r="N636" s="78" t="s">
        <v>75</v>
      </c>
      <c r="O636" s="78" t="s">
        <v>75</v>
      </c>
      <c r="P636" s="78" t="s">
        <v>75</v>
      </c>
      <c r="Q636" s="43" t="s">
        <v>1395</v>
      </c>
      <c r="R636" s="53" t="s">
        <v>76</v>
      </c>
      <c r="S636" s="76">
        <v>1.1000000000000001</v>
      </c>
      <c r="T636" s="37">
        <v>1</v>
      </c>
      <c r="U636" s="83">
        <v>1</v>
      </c>
      <c r="V636" s="45" t="s">
        <v>125</v>
      </c>
    </row>
    <row r="637" spans="1:22" x14ac:dyDescent="0.2">
      <c r="A637" s="18" t="str">
        <f t="shared" si="18"/>
        <v>Catalogo principalCSP ACADEMICOa81d31c7-197f-482e-bb0d-87c30bacc123</v>
      </c>
      <c r="B637" s="18" t="str">
        <f t="shared" si="19"/>
        <v>a81d31c7-197f-482e-bb0d-87c30bacc123CSP ACADEMICO</v>
      </c>
      <c r="C637" s="18"/>
      <c r="D637" s="18" t="s">
        <v>122</v>
      </c>
      <c r="E637" s="46" t="s">
        <v>1397</v>
      </c>
      <c r="F637" s="85" t="s">
        <v>1339</v>
      </c>
      <c r="G637" s="18" t="s">
        <v>122</v>
      </c>
      <c r="H637" s="45" t="s">
        <v>125</v>
      </c>
      <c r="I637" s="18" t="s">
        <v>75</v>
      </c>
      <c r="J637" s="49" t="s">
        <v>1398</v>
      </c>
      <c r="K637" s="48" t="s">
        <v>28</v>
      </c>
      <c r="L637" s="47" t="s">
        <v>90</v>
      </c>
      <c r="M637" s="44" t="s">
        <v>74</v>
      </c>
      <c r="N637" s="78" t="s">
        <v>75</v>
      </c>
      <c r="O637" s="78" t="s">
        <v>75</v>
      </c>
      <c r="P637" s="78" t="s">
        <v>75</v>
      </c>
      <c r="Q637" s="43" t="s">
        <v>1397</v>
      </c>
      <c r="R637" s="53" t="s">
        <v>76</v>
      </c>
      <c r="S637" s="76">
        <v>1.1000000000000001</v>
      </c>
      <c r="T637" s="37">
        <v>1</v>
      </c>
      <c r="U637" s="83">
        <v>1</v>
      </c>
      <c r="V637" s="45" t="s">
        <v>125</v>
      </c>
    </row>
    <row r="638" spans="1:22" x14ac:dyDescent="0.2">
      <c r="A638" s="18" t="str">
        <f t="shared" si="18"/>
        <v>Catalogo principalCSP ACADEMICOdbf3d646-ff57-461f-910c-f2a922820475</v>
      </c>
      <c r="B638" s="18" t="str">
        <f t="shared" si="19"/>
        <v>dbf3d646-ff57-461f-910c-f2a922820475CSP ACADEMICO</v>
      </c>
      <c r="C638" s="18"/>
      <c r="D638" s="18" t="s">
        <v>122</v>
      </c>
      <c r="E638" s="46" t="s">
        <v>1399</v>
      </c>
      <c r="F638" s="85" t="s">
        <v>1339</v>
      </c>
      <c r="G638" s="18" t="s">
        <v>122</v>
      </c>
      <c r="H638" s="45" t="s">
        <v>125</v>
      </c>
      <c r="I638" s="18" t="s">
        <v>75</v>
      </c>
      <c r="J638" s="49" t="s">
        <v>1400</v>
      </c>
      <c r="K638" s="48" t="s">
        <v>28</v>
      </c>
      <c r="L638" s="47" t="s">
        <v>90</v>
      </c>
      <c r="M638" s="44" t="s">
        <v>74</v>
      </c>
      <c r="N638" s="78" t="s">
        <v>75</v>
      </c>
      <c r="O638" s="78" t="s">
        <v>75</v>
      </c>
      <c r="P638" s="78" t="s">
        <v>75</v>
      </c>
      <c r="Q638" s="43" t="s">
        <v>1399</v>
      </c>
      <c r="R638" s="53" t="s">
        <v>76</v>
      </c>
      <c r="S638" s="76">
        <v>0.4</v>
      </c>
      <c r="T638" s="37">
        <v>1</v>
      </c>
      <c r="U638" s="83">
        <v>1</v>
      </c>
      <c r="V638" s="45" t="s">
        <v>125</v>
      </c>
    </row>
    <row r="639" spans="1:22" x14ac:dyDescent="0.2">
      <c r="A639" s="18" t="str">
        <f t="shared" si="18"/>
        <v>Catalogo principalCSP ACADEMICOd4a16afd-1d3f-4761-82cb-408a6dbc0f1f</v>
      </c>
      <c r="B639" s="18" t="str">
        <f t="shared" si="19"/>
        <v>d4a16afd-1d3f-4761-82cb-408a6dbc0f1fCSP ACADEMICO</v>
      </c>
      <c r="C639" s="18"/>
      <c r="D639" s="18" t="s">
        <v>122</v>
      </c>
      <c r="E639" s="46" t="s">
        <v>1401</v>
      </c>
      <c r="F639" s="85" t="s">
        <v>1339</v>
      </c>
      <c r="G639" s="18" t="s">
        <v>122</v>
      </c>
      <c r="H639" s="45" t="s">
        <v>125</v>
      </c>
      <c r="I639" s="18" t="s">
        <v>75</v>
      </c>
      <c r="J639" s="49" t="s">
        <v>1402</v>
      </c>
      <c r="K639" s="48" t="s">
        <v>28</v>
      </c>
      <c r="L639" s="47" t="s">
        <v>90</v>
      </c>
      <c r="M639" s="44" t="s">
        <v>74</v>
      </c>
      <c r="N639" s="78" t="s">
        <v>75</v>
      </c>
      <c r="O639" s="78" t="s">
        <v>75</v>
      </c>
      <c r="P639" s="78" t="s">
        <v>75</v>
      </c>
      <c r="Q639" s="43" t="s">
        <v>1401</v>
      </c>
      <c r="R639" s="53" t="s">
        <v>76</v>
      </c>
      <c r="S639" s="76">
        <v>0.3</v>
      </c>
      <c r="T639" s="37">
        <v>1</v>
      </c>
      <c r="U639" s="83">
        <v>1</v>
      </c>
      <c r="V639" s="45" t="s">
        <v>125</v>
      </c>
    </row>
    <row r="640" spans="1:22" x14ac:dyDescent="0.2">
      <c r="A640" s="18" t="str">
        <f t="shared" si="18"/>
        <v>Catalogo principalCSP ACADEMICO319142c5-ccd7-4c9c-aec0-d60f25330f8e</v>
      </c>
      <c r="B640" s="18" t="str">
        <f t="shared" si="19"/>
        <v>319142c5-ccd7-4c9c-aec0-d60f25330f8eCSP ACADEMICO</v>
      </c>
      <c r="C640" s="18"/>
      <c r="D640" s="18" t="s">
        <v>122</v>
      </c>
      <c r="E640" s="46" t="s">
        <v>1403</v>
      </c>
      <c r="F640" s="85" t="s">
        <v>1339</v>
      </c>
      <c r="G640" s="18" t="s">
        <v>122</v>
      </c>
      <c r="H640" s="45" t="s">
        <v>125</v>
      </c>
      <c r="I640" s="18" t="s">
        <v>75</v>
      </c>
      <c r="J640" s="49" t="s">
        <v>1404</v>
      </c>
      <c r="K640" s="48" t="s">
        <v>28</v>
      </c>
      <c r="L640" s="47" t="s">
        <v>90</v>
      </c>
      <c r="M640" s="44" t="s">
        <v>74</v>
      </c>
      <c r="N640" s="78" t="s">
        <v>75</v>
      </c>
      <c r="O640" s="78" t="s">
        <v>75</v>
      </c>
      <c r="P640" s="78" t="s">
        <v>75</v>
      </c>
      <c r="Q640" s="43" t="s">
        <v>1403</v>
      </c>
      <c r="R640" s="53" t="s">
        <v>76</v>
      </c>
      <c r="S640" s="76">
        <v>247.5</v>
      </c>
      <c r="T640" s="37">
        <v>1</v>
      </c>
      <c r="U640" s="83">
        <v>1</v>
      </c>
      <c r="V640" s="45" t="s">
        <v>125</v>
      </c>
    </row>
    <row r="641" spans="1:22" x14ac:dyDescent="0.2">
      <c r="A641" s="18" t="str">
        <f t="shared" si="18"/>
        <v>Catalogo principalCSP ACADEMICOecb60fd2-bbaa-449f-a458-e9eec9ce08d6</v>
      </c>
      <c r="B641" s="18" t="str">
        <f t="shared" si="19"/>
        <v>ecb60fd2-bbaa-449f-a458-e9eec9ce08d6CSP ACADEMICO</v>
      </c>
      <c r="C641" s="18"/>
      <c r="D641" s="18" t="s">
        <v>122</v>
      </c>
      <c r="E641" s="46" t="s">
        <v>1405</v>
      </c>
      <c r="F641" s="85" t="s">
        <v>1339</v>
      </c>
      <c r="G641" s="18" t="s">
        <v>122</v>
      </c>
      <c r="H641" s="45" t="s">
        <v>125</v>
      </c>
      <c r="I641" s="18" t="s">
        <v>75</v>
      </c>
      <c r="J641" s="49" t="s">
        <v>1406</v>
      </c>
      <c r="K641" s="48" t="s">
        <v>28</v>
      </c>
      <c r="L641" s="47" t="s">
        <v>90</v>
      </c>
      <c r="M641" s="44" t="s">
        <v>74</v>
      </c>
      <c r="N641" s="78" t="s">
        <v>75</v>
      </c>
      <c r="O641" s="78" t="s">
        <v>75</v>
      </c>
      <c r="P641" s="78" t="s">
        <v>75</v>
      </c>
      <c r="Q641" s="43" t="s">
        <v>1405</v>
      </c>
      <c r="R641" s="53" t="s">
        <v>76</v>
      </c>
      <c r="S641" s="76">
        <v>3</v>
      </c>
      <c r="T641" s="37">
        <v>1</v>
      </c>
      <c r="U641" s="83">
        <v>1</v>
      </c>
      <c r="V641" s="45" t="s">
        <v>125</v>
      </c>
    </row>
    <row r="642" spans="1:22" x14ac:dyDescent="0.2">
      <c r="A642" s="18" t="str">
        <f t="shared" ref="A642:A705" si="20">D642&amp;F642&amp;E642</f>
        <v>Catalogo principalCSP ACADEMICO59b9b348-02a2-40de-90cf-23b76d6616ca</v>
      </c>
      <c r="B642" s="18" t="str">
        <f t="shared" ref="B642:B705" si="21">E642&amp;F642</f>
        <v>59b9b348-02a2-40de-90cf-23b76d6616caCSP ACADEMICO</v>
      </c>
      <c r="C642" s="18"/>
      <c r="D642" s="18" t="s">
        <v>122</v>
      </c>
      <c r="E642" s="46" t="s">
        <v>1407</v>
      </c>
      <c r="F642" s="85" t="s">
        <v>1339</v>
      </c>
      <c r="G642" s="18" t="s">
        <v>122</v>
      </c>
      <c r="H642" s="45" t="s">
        <v>125</v>
      </c>
      <c r="I642" s="18" t="s">
        <v>75</v>
      </c>
      <c r="J642" s="49" t="s">
        <v>1408</v>
      </c>
      <c r="K642" s="48" t="s">
        <v>28</v>
      </c>
      <c r="L642" s="47" t="s">
        <v>90</v>
      </c>
      <c r="M642" s="44" t="s">
        <v>74</v>
      </c>
      <c r="N642" s="78" t="s">
        <v>75</v>
      </c>
      <c r="O642" s="78" t="s">
        <v>75</v>
      </c>
      <c r="P642" s="78" t="s">
        <v>75</v>
      </c>
      <c r="Q642" s="43" t="s">
        <v>1407</v>
      </c>
      <c r="R642" s="53" t="s">
        <v>76</v>
      </c>
      <c r="S642" s="76">
        <v>2.2999999999999998</v>
      </c>
      <c r="T642" s="37">
        <v>1</v>
      </c>
      <c r="U642" s="83">
        <v>1</v>
      </c>
      <c r="V642" s="45" t="s">
        <v>125</v>
      </c>
    </row>
    <row r="643" spans="1:22" x14ac:dyDescent="0.2">
      <c r="A643" s="18" t="str">
        <f t="shared" si="20"/>
        <v>Catalogo principalCSP ACADEMICOcb2ff97f-cdd5-4a14-b655-9f5d0aa58e27</v>
      </c>
      <c r="B643" s="18" t="str">
        <f t="shared" si="21"/>
        <v>cb2ff97f-cdd5-4a14-b655-9f5d0aa58e27CSP ACADEMICO</v>
      </c>
      <c r="C643" s="18"/>
      <c r="D643" s="18" t="s">
        <v>122</v>
      </c>
      <c r="E643" s="46" t="s">
        <v>1409</v>
      </c>
      <c r="F643" s="85" t="s">
        <v>1339</v>
      </c>
      <c r="G643" s="18" t="s">
        <v>122</v>
      </c>
      <c r="H643" s="45" t="s">
        <v>125</v>
      </c>
      <c r="I643" s="18" t="s">
        <v>75</v>
      </c>
      <c r="J643" s="49" t="s">
        <v>1410</v>
      </c>
      <c r="K643" s="48" t="s">
        <v>28</v>
      </c>
      <c r="L643" s="47" t="s">
        <v>90</v>
      </c>
      <c r="M643" s="44" t="s">
        <v>74</v>
      </c>
      <c r="N643" s="78" t="s">
        <v>75</v>
      </c>
      <c r="O643" s="78" t="s">
        <v>75</v>
      </c>
      <c r="P643" s="78" t="s">
        <v>75</v>
      </c>
      <c r="Q643" s="43" t="s">
        <v>1409</v>
      </c>
      <c r="R643" s="53" t="s">
        <v>76</v>
      </c>
      <c r="S643" s="76">
        <v>28</v>
      </c>
      <c r="T643" s="37">
        <v>1</v>
      </c>
      <c r="U643" s="83">
        <v>1</v>
      </c>
      <c r="V643" s="45" t="s">
        <v>125</v>
      </c>
    </row>
    <row r="644" spans="1:22" x14ac:dyDescent="0.2">
      <c r="A644" s="18" t="str">
        <f t="shared" si="20"/>
        <v>Catalogo principalCSP ACADEMICO96cf7b37-c213-4626-a613-2f6c75f6b901</v>
      </c>
      <c r="B644" s="18" t="str">
        <f t="shared" si="21"/>
        <v>96cf7b37-c213-4626-a613-2f6c75f6b901CSP ACADEMICO</v>
      </c>
      <c r="C644" s="18"/>
      <c r="D644" s="18" t="s">
        <v>122</v>
      </c>
      <c r="E644" s="46" t="s">
        <v>1411</v>
      </c>
      <c r="F644" s="85" t="s">
        <v>1339</v>
      </c>
      <c r="G644" s="18" t="s">
        <v>122</v>
      </c>
      <c r="H644" s="45" t="s">
        <v>125</v>
      </c>
      <c r="I644" s="18" t="s">
        <v>75</v>
      </c>
      <c r="J644" s="49" t="s">
        <v>1412</v>
      </c>
      <c r="K644" s="48" t="s">
        <v>28</v>
      </c>
      <c r="L644" s="47" t="s">
        <v>90</v>
      </c>
      <c r="M644" s="44" t="s">
        <v>74</v>
      </c>
      <c r="N644" s="78" t="s">
        <v>75</v>
      </c>
      <c r="O644" s="78" t="s">
        <v>75</v>
      </c>
      <c r="P644" s="78" t="s">
        <v>75</v>
      </c>
      <c r="Q644" s="43" t="s">
        <v>1411</v>
      </c>
      <c r="R644" s="53" t="s">
        <v>76</v>
      </c>
      <c r="S644" s="76">
        <v>1.4</v>
      </c>
      <c r="T644" s="37">
        <v>1</v>
      </c>
      <c r="U644" s="83">
        <v>1</v>
      </c>
      <c r="V644" s="45" t="s">
        <v>125</v>
      </c>
    </row>
    <row r="645" spans="1:22" x14ac:dyDescent="0.2">
      <c r="A645" s="18" t="str">
        <f t="shared" si="20"/>
        <v>Catalogo principalCSP ACADEMICOc2783c39-f49d-4987-b753-fdbaad00ac54</v>
      </c>
      <c r="B645" s="18" t="str">
        <f t="shared" si="21"/>
        <v>c2783c39-f49d-4987-b753-fdbaad00ac54CSP ACADEMICO</v>
      </c>
      <c r="C645" s="18"/>
      <c r="D645" s="18" t="s">
        <v>122</v>
      </c>
      <c r="E645" s="46" t="s">
        <v>1413</v>
      </c>
      <c r="F645" s="85" t="s">
        <v>1339</v>
      </c>
      <c r="G645" s="18" t="s">
        <v>122</v>
      </c>
      <c r="H645" s="45" t="s">
        <v>125</v>
      </c>
      <c r="I645" s="18" t="s">
        <v>75</v>
      </c>
      <c r="J645" s="49" t="s">
        <v>1414</v>
      </c>
      <c r="K645" s="48" t="s">
        <v>28</v>
      </c>
      <c r="L645" s="47" t="s">
        <v>90</v>
      </c>
      <c r="M645" s="44" t="s">
        <v>74</v>
      </c>
      <c r="N645" s="78" t="s">
        <v>75</v>
      </c>
      <c r="O645" s="78" t="s">
        <v>75</v>
      </c>
      <c r="P645" s="78" t="s">
        <v>75</v>
      </c>
      <c r="Q645" s="43" t="s">
        <v>1413</v>
      </c>
      <c r="R645" s="53" t="s">
        <v>76</v>
      </c>
      <c r="S645" s="76">
        <v>7</v>
      </c>
      <c r="T645" s="37">
        <v>1</v>
      </c>
      <c r="U645" s="83">
        <v>1</v>
      </c>
      <c r="V645" s="45" t="s">
        <v>125</v>
      </c>
    </row>
    <row r="646" spans="1:22" x14ac:dyDescent="0.2">
      <c r="A646" s="18" t="str">
        <f t="shared" si="20"/>
        <v>Catalogo principalCSP ACADEMICO4afd07ff-7e40-46a0-90e7-1806d0ee8313</v>
      </c>
      <c r="B646" s="18" t="str">
        <f t="shared" si="21"/>
        <v>4afd07ff-7e40-46a0-90e7-1806d0ee8313CSP ACADEMICO</v>
      </c>
      <c r="C646" s="18"/>
      <c r="D646" s="18" t="s">
        <v>122</v>
      </c>
      <c r="E646" s="46" t="s">
        <v>1415</v>
      </c>
      <c r="F646" s="85" t="s">
        <v>1339</v>
      </c>
      <c r="G646" s="18" t="s">
        <v>122</v>
      </c>
      <c r="H646" s="45" t="s">
        <v>125</v>
      </c>
      <c r="I646" s="18" t="s">
        <v>75</v>
      </c>
      <c r="J646" s="49" t="s">
        <v>1416</v>
      </c>
      <c r="K646" s="48" t="s">
        <v>28</v>
      </c>
      <c r="L646" s="47" t="s">
        <v>90</v>
      </c>
      <c r="M646" s="44" t="s">
        <v>74</v>
      </c>
      <c r="N646" s="78" t="s">
        <v>75</v>
      </c>
      <c r="O646" s="78" t="s">
        <v>75</v>
      </c>
      <c r="P646" s="78" t="s">
        <v>75</v>
      </c>
      <c r="Q646" s="43" t="s">
        <v>1415</v>
      </c>
      <c r="R646" s="53" t="s">
        <v>76</v>
      </c>
      <c r="S646" s="76">
        <v>70</v>
      </c>
      <c r="T646" s="37">
        <v>1</v>
      </c>
      <c r="U646" s="83">
        <v>1</v>
      </c>
      <c r="V646" s="45" t="s">
        <v>125</v>
      </c>
    </row>
    <row r="647" spans="1:22" x14ac:dyDescent="0.2">
      <c r="A647" s="18" t="str">
        <f t="shared" si="20"/>
        <v>Catalogo principalCSP ACADEMICOceedd55e-fc9a-45b1-9001-d6d51f2d4be2</v>
      </c>
      <c r="B647" s="18" t="str">
        <f t="shared" si="21"/>
        <v>ceedd55e-fc9a-45b1-9001-d6d51f2d4be2CSP ACADEMICO</v>
      </c>
      <c r="C647" s="18"/>
      <c r="D647" s="18" t="s">
        <v>122</v>
      </c>
      <c r="E647" s="46" t="s">
        <v>1417</v>
      </c>
      <c r="F647" s="85" t="s">
        <v>1339</v>
      </c>
      <c r="G647" s="18" t="s">
        <v>122</v>
      </c>
      <c r="H647" s="45" t="s">
        <v>125</v>
      </c>
      <c r="I647" s="18" t="s">
        <v>75</v>
      </c>
      <c r="J647" s="49" t="s">
        <v>1418</v>
      </c>
      <c r="K647" s="48" t="s">
        <v>28</v>
      </c>
      <c r="L647" s="47" t="s">
        <v>90</v>
      </c>
      <c r="M647" s="44" t="s">
        <v>74</v>
      </c>
      <c r="N647" s="78" t="s">
        <v>75</v>
      </c>
      <c r="O647" s="78" t="s">
        <v>75</v>
      </c>
      <c r="P647" s="78" t="s">
        <v>75</v>
      </c>
      <c r="Q647" s="43" t="s">
        <v>1417</v>
      </c>
      <c r="R647" s="53" t="s">
        <v>76</v>
      </c>
      <c r="S647" s="76">
        <v>38.5</v>
      </c>
      <c r="T647" s="37">
        <v>1</v>
      </c>
      <c r="U647" s="83">
        <v>1</v>
      </c>
      <c r="V647" s="45" t="s">
        <v>125</v>
      </c>
    </row>
    <row r="648" spans="1:22" x14ac:dyDescent="0.2">
      <c r="A648" s="18" t="str">
        <f t="shared" si="20"/>
        <v>Catalogo principalCSP ACADEMICO11feeeaf-cbbb-4498-bf85-6822eb2122ea</v>
      </c>
      <c r="B648" s="18" t="str">
        <f t="shared" si="21"/>
        <v>11feeeaf-cbbb-4498-bf85-6822eb2122eaCSP ACADEMICO</v>
      </c>
      <c r="C648" s="18"/>
      <c r="D648" s="18" t="s">
        <v>122</v>
      </c>
      <c r="E648" s="46" t="s">
        <v>1419</v>
      </c>
      <c r="F648" s="85" t="s">
        <v>1339</v>
      </c>
      <c r="G648" s="18" t="s">
        <v>122</v>
      </c>
      <c r="H648" s="45" t="s">
        <v>125</v>
      </c>
      <c r="I648" s="18" t="s">
        <v>75</v>
      </c>
      <c r="J648" s="49" t="s">
        <v>1420</v>
      </c>
      <c r="K648" s="48" t="s">
        <v>28</v>
      </c>
      <c r="L648" s="47" t="s">
        <v>90</v>
      </c>
      <c r="M648" s="44" t="s">
        <v>74</v>
      </c>
      <c r="N648" s="78" t="s">
        <v>75</v>
      </c>
      <c r="O648" s="78" t="s">
        <v>75</v>
      </c>
      <c r="P648" s="78" t="s">
        <v>75</v>
      </c>
      <c r="Q648" s="43" t="s">
        <v>1419</v>
      </c>
      <c r="R648" s="53" t="s">
        <v>76</v>
      </c>
      <c r="S648" s="76">
        <v>28</v>
      </c>
      <c r="T648" s="37">
        <v>1</v>
      </c>
      <c r="U648" s="83">
        <v>1</v>
      </c>
      <c r="V648" s="45" t="s">
        <v>125</v>
      </c>
    </row>
    <row r="649" spans="1:22" x14ac:dyDescent="0.2">
      <c r="A649" s="18" t="str">
        <f t="shared" si="20"/>
        <v>Catalogo principalCSP ACADEMICOe9df434f-0be9-440b-a06b-0dc0ce93be93</v>
      </c>
      <c r="B649" s="18" t="str">
        <f t="shared" si="21"/>
        <v>e9df434f-0be9-440b-a06b-0dc0ce93be93CSP ACADEMICO</v>
      </c>
      <c r="C649" s="18"/>
      <c r="D649" s="18" t="s">
        <v>122</v>
      </c>
      <c r="E649" s="46" t="s">
        <v>1421</v>
      </c>
      <c r="F649" s="85" t="s">
        <v>1339</v>
      </c>
      <c r="G649" s="18" t="s">
        <v>122</v>
      </c>
      <c r="H649" s="45" t="s">
        <v>125</v>
      </c>
      <c r="I649" s="18" t="s">
        <v>75</v>
      </c>
      <c r="J649" s="49" t="s">
        <v>1422</v>
      </c>
      <c r="K649" s="48" t="s">
        <v>28</v>
      </c>
      <c r="L649" s="47" t="s">
        <v>90</v>
      </c>
      <c r="M649" s="44" t="s">
        <v>74</v>
      </c>
      <c r="N649" s="78" t="s">
        <v>75</v>
      </c>
      <c r="O649" s="78" t="s">
        <v>75</v>
      </c>
      <c r="P649" s="78" t="s">
        <v>75</v>
      </c>
      <c r="Q649" s="43" t="s">
        <v>1421</v>
      </c>
      <c r="R649" s="53" t="s">
        <v>76</v>
      </c>
      <c r="S649" s="76">
        <v>0</v>
      </c>
      <c r="T649" s="37">
        <v>1</v>
      </c>
      <c r="U649" s="83">
        <v>1</v>
      </c>
      <c r="V649" s="45" t="s">
        <v>125</v>
      </c>
    </row>
    <row r="650" spans="1:22" x14ac:dyDescent="0.2">
      <c r="A650" s="18" t="str">
        <f t="shared" si="20"/>
        <v>Catalogo principalCSP ACADEMICOd884fc51-643d-4f12-bbf5-a13e9320a950</v>
      </c>
      <c r="B650" s="18" t="str">
        <f t="shared" si="21"/>
        <v>d884fc51-643d-4f12-bbf5-a13e9320a950CSP ACADEMICO</v>
      </c>
      <c r="C650" s="18"/>
      <c r="D650" s="18" t="s">
        <v>122</v>
      </c>
      <c r="E650" s="46" t="s">
        <v>1423</v>
      </c>
      <c r="F650" s="85" t="s">
        <v>1339</v>
      </c>
      <c r="G650" s="18" t="s">
        <v>122</v>
      </c>
      <c r="H650" s="45" t="s">
        <v>125</v>
      </c>
      <c r="I650" s="18" t="s">
        <v>75</v>
      </c>
      <c r="J650" s="49" t="s">
        <v>1424</v>
      </c>
      <c r="K650" s="48" t="s">
        <v>28</v>
      </c>
      <c r="L650" s="47" t="s">
        <v>90</v>
      </c>
      <c r="M650" s="44" t="s">
        <v>74</v>
      </c>
      <c r="N650" s="78" t="s">
        <v>75</v>
      </c>
      <c r="O650" s="78" t="s">
        <v>75</v>
      </c>
      <c r="P650" s="78" t="s">
        <v>75</v>
      </c>
      <c r="Q650" s="43" t="s">
        <v>1423</v>
      </c>
      <c r="R650" s="53" t="s">
        <v>76</v>
      </c>
      <c r="S650" s="76">
        <v>0</v>
      </c>
      <c r="T650" s="37">
        <v>1</v>
      </c>
      <c r="U650" s="83">
        <v>1</v>
      </c>
      <c r="V650" s="45" t="s">
        <v>125</v>
      </c>
    </row>
    <row r="651" spans="1:22" x14ac:dyDescent="0.2">
      <c r="A651" s="18" t="str">
        <f t="shared" si="20"/>
        <v>Catalogo principalCSP ACADEMICOb023d59e-7451-4817-a52d-749ff3918e83</v>
      </c>
      <c r="B651" s="18" t="str">
        <f t="shared" si="21"/>
        <v>b023d59e-7451-4817-a52d-749ff3918e83CSP ACADEMICO</v>
      </c>
      <c r="C651" s="18"/>
      <c r="D651" s="18" t="s">
        <v>122</v>
      </c>
      <c r="E651" s="46" t="s">
        <v>1425</v>
      </c>
      <c r="F651" s="85" t="s">
        <v>1339</v>
      </c>
      <c r="G651" s="18" t="s">
        <v>122</v>
      </c>
      <c r="H651" s="45" t="s">
        <v>125</v>
      </c>
      <c r="I651" s="18" t="s">
        <v>75</v>
      </c>
      <c r="J651" s="49" t="s">
        <v>1426</v>
      </c>
      <c r="K651" s="48" t="s">
        <v>28</v>
      </c>
      <c r="L651" s="47" t="s">
        <v>90</v>
      </c>
      <c r="M651" s="44" t="s">
        <v>74</v>
      </c>
      <c r="N651" s="78" t="s">
        <v>75</v>
      </c>
      <c r="O651" s="78" t="s">
        <v>75</v>
      </c>
      <c r="P651" s="78" t="s">
        <v>75</v>
      </c>
      <c r="Q651" s="43" t="s">
        <v>1425</v>
      </c>
      <c r="R651" s="53" t="s">
        <v>76</v>
      </c>
      <c r="S651" s="76">
        <v>55</v>
      </c>
      <c r="T651" s="37">
        <v>1</v>
      </c>
      <c r="U651" s="83">
        <v>1</v>
      </c>
      <c r="V651" s="45" t="s">
        <v>125</v>
      </c>
    </row>
    <row r="652" spans="1:22" x14ac:dyDescent="0.2">
      <c r="A652" s="18" t="str">
        <f t="shared" si="20"/>
        <v>Catalogo principalCSP ACADEMICO844c4b77-dfb5-45c9-aaa4-bf1e70dd73c8</v>
      </c>
      <c r="B652" s="18" t="str">
        <f t="shared" si="21"/>
        <v>844c4b77-dfb5-45c9-aaa4-bf1e70dd73c8CSP ACADEMICO</v>
      </c>
      <c r="C652" s="18"/>
      <c r="D652" s="18" t="s">
        <v>122</v>
      </c>
      <c r="E652" s="46" t="s">
        <v>1427</v>
      </c>
      <c r="F652" s="85" t="s">
        <v>1339</v>
      </c>
      <c r="G652" s="18" t="s">
        <v>122</v>
      </c>
      <c r="H652" s="45" t="s">
        <v>125</v>
      </c>
      <c r="I652" s="18" t="s">
        <v>75</v>
      </c>
      <c r="J652" s="49" t="s">
        <v>1428</v>
      </c>
      <c r="K652" s="48" t="s">
        <v>28</v>
      </c>
      <c r="L652" s="47" t="s">
        <v>90</v>
      </c>
      <c r="M652" s="44" t="s">
        <v>74</v>
      </c>
      <c r="N652" s="78" t="s">
        <v>75</v>
      </c>
      <c r="O652" s="78" t="s">
        <v>75</v>
      </c>
      <c r="P652" s="78" t="s">
        <v>75</v>
      </c>
      <c r="Q652" s="43" t="s">
        <v>1427</v>
      </c>
      <c r="R652" s="53" t="s">
        <v>76</v>
      </c>
      <c r="S652" s="76">
        <v>40</v>
      </c>
      <c r="T652" s="37">
        <v>1</v>
      </c>
      <c r="U652" s="83">
        <v>1</v>
      </c>
      <c r="V652" s="45" t="s">
        <v>125</v>
      </c>
    </row>
    <row r="653" spans="1:22" x14ac:dyDescent="0.2">
      <c r="A653" s="18" t="str">
        <f t="shared" si="20"/>
        <v>Catalogo principalCSP ACADEMICObc89c27d-3586-4728-be98-4bb569802ede</v>
      </c>
      <c r="B653" s="18" t="str">
        <f t="shared" si="21"/>
        <v>bc89c27d-3586-4728-be98-4bb569802edeCSP ACADEMICO</v>
      </c>
      <c r="C653" s="18"/>
      <c r="D653" s="18" t="s">
        <v>122</v>
      </c>
      <c r="E653" s="46" t="s">
        <v>1429</v>
      </c>
      <c r="F653" s="85" t="s">
        <v>1339</v>
      </c>
      <c r="G653" s="18" t="s">
        <v>122</v>
      </c>
      <c r="H653" s="45" t="s">
        <v>125</v>
      </c>
      <c r="I653" s="18" t="s">
        <v>75</v>
      </c>
      <c r="J653" s="49" t="s">
        <v>1430</v>
      </c>
      <c r="K653" s="48" t="s">
        <v>28</v>
      </c>
      <c r="L653" s="47" t="s">
        <v>90</v>
      </c>
      <c r="M653" s="44" t="s">
        <v>74</v>
      </c>
      <c r="N653" s="78" t="s">
        <v>75</v>
      </c>
      <c r="O653" s="78" t="s">
        <v>75</v>
      </c>
      <c r="P653" s="78" t="s">
        <v>75</v>
      </c>
      <c r="Q653" s="43" t="s">
        <v>1429</v>
      </c>
      <c r="R653" s="53" t="s">
        <v>76</v>
      </c>
      <c r="S653" s="76">
        <v>4.4000000000000004</v>
      </c>
      <c r="T653" s="37">
        <v>1</v>
      </c>
      <c r="U653" s="83">
        <v>1</v>
      </c>
      <c r="V653" s="45" t="s">
        <v>125</v>
      </c>
    </row>
    <row r="654" spans="1:22" x14ac:dyDescent="0.2">
      <c r="A654" s="18" t="str">
        <f t="shared" si="20"/>
        <v>Catalogo principalCSP ACADEMICOb1873c69-7198-45e0-b8bf-4fa1d4a6a1ad</v>
      </c>
      <c r="B654" s="18" t="str">
        <f t="shared" si="21"/>
        <v>b1873c69-7198-45e0-b8bf-4fa1d4a6a1adCSP ACADEMICO</v>
      </c>
      <c r="C654" s="18"/>
      <c r="D654" s="18" t="s">
        <v>122</v>
      </c>
      <c r="E654" s="46" t="s">
        <v>1431</v>
      </c>
      <c r="F654" s="85" t="s">
        <v>1339</v>
      </c>
      <c r="G654" s="18" t="s">
        <v>122</v>
      </c>
      <c r="H654" s="45" t="s">
        <v>125</v>
      </c>
      <c r="I654" s="18" t="s">
        <v>75</v>
      </c>
      <c r="J654" s="49" t="s">
        <v>1432</v>
      </c>
      <c r="K654" s="48" t="s">
        <v>28</v>
      </c>
      <c r="L654" s="47" t="s">
        <v>90</v>
      </c>
      <c r="M654" s="44" t="s">
        <v>74</v>
      </c>
      <c r="N654" s="78" t="s">
        <v>75</v>
      </c>
      <c r="O654" s="78" t="s">
        <v>75</v>
      </c>
      <c r="P654" s="78" t="s">
        <v>75</v>
      </c>
      <c r="Q654" s="43" t="s">
        <v>1431</v>
      </c>
      <c r="R654" s="53" t="s">
        <v>76</v>
      </c>
      <c r="S654" s="76">
        <v>3.2</v>
      </c>
      <c r="T654" s="37">
        <v>1</v>
      </c>
      <c r="U654" s="83">
        <v>1</v>
      </c>
      <c r="V654" s="45" t="s">
        <v>125</v>
      </c>
    </row>
    <row r="655" spans="1:22" x14ac:dyDescent="0.2">
      <c r="A655" s="18" t="str">
        <f t="shared" si="20"/>
        <v>Catalogo principalCSP ACADEMICO3e77a031-79a9-4cd7-a7e7-d7dc2987a5c4</v>
      </c>
      <c r="B655" s="18" t="str">
        <f t="shared" si="21"/>
        <v>3e77a031-79a9-4cd7-a7e7-d7dc2987a5c4CSP ACADEMICO</v>
      </c>
      <c r="C655" s="18"/>
      <c r="D655" s="18" t="s">
        <v>122</v>
      </c>
      <c r="E655" s="46" t="s">
        <v>1433</v>
      </c>
      <c r="F655" s="85" t="s">
        <v>1339</v>
      </c>
      <c r="G655" s="18" t="s">
        <v>122</v>
      </c>
      <c r="H655" s="45" t="s">
        <v>125</v>
      </c>
      <c r="I655" s="18" t="s">
        <v>75</v>
      </c>
      <c r="J655" s="49" t="s">
        <v>1434</v>
      </c>
      <c r="K655" s="48" t="s">
        <v>28</v>
      </c>
      <c r="L655" s="47" t="s">
        <v>90</v>
      </c>
      <c r="M655" s="44" t="s">
        <v>74</v>
      </c>
      <c r="N655" s="78" t="s">
        <v>75</v>
      </c>
      <c r="O655" s="78" t="s">
        <v>75</v>
      </c>
      <c r="P655" s="78" t="s">
        <v>75</v>
      </c>
      <c r="Q655" s="43" t="s">
        <v>1433</v>
      </c>
      <c r="R655" s="53" t="s">
        <v>76</v>
      </c>
      <c r="S655" s="76">
        <v>16.5</v>
      </c>
      <c r="T655" s="37">
        <v>1</v>
      </c>
      <c r="U655" s="83">
        <v>1</v>
      </c>
      <c r="V655" s="45" t="s">
        <v>125</v>
      </c>
    </row>
    <row r="656" spans="1:22" x14ac:dyDescent="0.2">
      <c r="A656" s="18" t="str">
        <f t="shared" si="20"/>
        <v>Catalogo principalCSP ACADEMICOc3909cda-035d-4c9f-909d-9a3fdde4e625</v>
      </c>
      <c r="B656" s="18" t="str">
        <f t="shared" si="21"/>
        <v>c3909cda-035d-4c9f-909d-9a3fdde4e625CSP ACADEMICO</v>
      </c>
      <c r="C656" s="18"/>
      <c r="D656" s="18" t="s">
        <v>122</v>
      </c>
      <c r="E656" s="46" t="s">
        <v>1435</v>
      </c>
      <c r="F656" s="85" t="s">
        <v>1339</v>
      </c>
      <c r="G656" s="18" t="s">
        <v>122</v>
      </c>
      <c r="H656" s="45" t="s">
        <v>125</v>
      </c>
      <c r="I656" s="18" t="s">
        <v>75</v>
      </c>
      <c r="J656" s="49" t="s">
        <v>1436</v>
      </c>
      <c r="K656" s="48" t="s">
        <v>28</v>
      </c>
      <c r="L656" s="47" t="s">
        <v>90</v>
      </c>
      <c r="M656" s="44" t="s">
        <v>74</v>
      </c>
      <c r="N656" s="78" t="s">
        <v>75</v>
      </c>
      <c r="O656" s="78" t="s">
        <v>75</v>
      </c>
      <c r="P656" s="78" t="s">
        <v>75</v>
      </c>
      <c r="Q656" s="43" t="s">
        <v>1435</v>
      </c>
      <c r="R656" s="53" t="s">
        <v>76</v>
      </c>
      <c r="S656" s="76">
        <v>12</v>
      </c>
      <c r="T656" s="37">
        <v>1</v>
      </c>
      <c r="U656" s="83">
        <v>1</v>
      </c>
      <c r="V656" s="45" t="s">
        <v>125</v>
      </c>
    </row>
    <row r="657" spans="1:22" x14ac:dyDescent="0.2">
      <c r="A657" s="18" t="str">
        <f t="shared" si="20"/>
        <v>Catalogo principalCSP ACADEMICO83a531ed-e7e8-4b78-94d0-3073d415f347</v>
      </c>
      <c r="B657" s="18" t="str">
        <f t="shared" si="21"/>
        <v>83a531ed-e7e8-4b78-94d0-3073d415f347CSP ACADEMICO</v>
      </c>
      <c r="C657" s="18"/>
      <c r="D657" s="18" t="s">
        <v>122</v>
      </c>
      <c r="E657" s="46" t="s">
        <v>1437</v>
      </c>
      <c r="F657" s="85" t="s">
        <v>1339</v>
      </c>
      <c r="G657" s="18" t="s">
        <v>122</v>
      </c>
      <c r="H657" s="45" t="s">
        <v>125</v>
      </c>
      <c r="I657" s="18" t="s">
        <v>75</v>
      </c>
      <c r="J657" s="49" t="s">
        <v>1438</v>
      </c>
      <c r="K657" s="48" t="s">
        <v>28</v>
      </c>
      <c r="L657" s="47" t="s">
        <v>90</v>
      </c>
      <c r="M657" s="44" t="s">
        <v>74</v>
      </c>
      <c r="N657" s="78" t="s">
        <v>75</v>
      </c>
      <c r="O657" s="78" t="s">
        <v>75</v>
      </c>
      <c r="P657" s="78" t="s">
        <v>75</v>
      </c>
      <c r="Q657" s="43" t="s">
        <v>1437</v>
      </c>
      <c r="R657" s="53" t="s">
        <v>76</v>
      </c>
      <c r="S657" s="76">
        <v>99</v>
      </c>
      <c r="T657" s="37">
        <v>1</v>
      </c>
      <c r="U657" s="83">
        <v>1</v>
      </c>
      <c r="V657" s="45" t="s">
        <v>125</v>
      </c>
    </row>
    <row r="658" spans="1:22" x14ac:dyDescent="0.2">
      <c r="A658" s="18" t="str">
        <f t="shared" si="20"/>
        <v>Catalogo principalCSP ACADEMICOf65ba0cd-dd42-4b7a-8df2-2adcb3c01299</v>
      </c>
      <c r="B658" s="18" t="str">
        <f t="shared" si="21"/>
        <v>f65ba0cd-dd42-4b7a-8df2-2adcb3c01299CSP ACADEMICO</v>
      </c>
      <c r="C658" s="18"/>
      <c r="D658" s="18" t="s">
        <v>122</v>
      </c>
      <c r="E658" s="46" t="s">
        <v>1439</v>
      </c>
      <c r="F658" s="85" t="s">
        <v>1339</v>
      </c>
      <c r="G658" s="18" t="s">
        <v>122</v>
      </c>
      <c r="H658" s="45" t="s">
        <v>125</v>
      </c>
      <c r="I658" s="18" t="s">
        <v>75</v>
      </c>
      <c r="J658" s="49" t="s">
        <v>1440</v>
      </c>
      <c r="K658" s="48" t="s">
        <v>28</v>
      </c>
      <c r="L658" s="47" t="s">
        <v>90</v>
      </c>
      <c r="M658" s="44" t="s">
        <v>74</v>
      </c>
      <c r="N658" s="78" t="s">
        <v>75</v>
      </c>
      <c r="O658" s="78" t="s">
        <v>75</v>
      </c>
      <c r="P658" s="78" t="s">
        <v>75</v>
      </c>
      <c r="Q658" s="43" t="s">
        <v>1439</v>
      </c>
      <c r="R658" s="53" t="s">
        <v>76</v>
      </c>
      <c r="S658" s="76">
        <v>72</v>
      </c>
      <c r="T658" s="37">
        <v>1</v>
      </c>
      <c r="U658" s="83">
        <v>1</v>
      </c>
      <c r="V658" s="45" t="s">
        <v>125</v>
      </c>
    </row>
    <row r="659" spans="1:22" x14ac:dyDescent="0.2">
      <c r="A659" s="18" t="str">
        <f t="shared" si="20"/>
        <v>Catalogo principalCSP ACADEMICO77e8bce5-aa9e-47d3-ad59-5bd4bb13e5ac</v>
      </c>
      <c r="B659" s="18" t="str">
        <f t="shared" si="21"/>
        <v>77e8bce5-aa9e-47d3-ad59-5bd4bb13e5acCSP ACADEMICO</v>
      </c>
      <c r="C659" s="18"/>
      <c r="D659" s="18" t="s">
        <v>122</v>
      </c>
      <c r="E659" s="46" t="s">
        <v>1441</v>
      </c>
      <c r="F659" s="85" t="s">
        <v>1339</v>
      </c>
      <c r="G659" s="18" t="s">
        <v>122</v>
      </c>
      <c r="H659" s="45" t="s">
        <v>125</v>
      </c>
      <c r="I659" s="18" t="s">
        <v>75</v>
      </c>
      <c r="J659" s="49" t="s">
        <v>1442</v>
      </c>
      <c r="K659" s="48" t="s">
        <v>28</v>
      </c>
      <c r="L659" s="47" t="s">
        <v>90</v>
      </c>
      <c r="M659" s="44" t="s">
        <v>74</v>
      </c>
      <c r="N659" s="78" t="s">
        <v>75</v>
      </c>
      <c r="O659" s="78" t="s">
        <v>75</v>
      </c>
      <c r="P659" s="78" t="s">
        <v>75</v>
      </c>
      <c r="Q659" s="43" t="s">
        <v>1441</v>
      </c>
      <c r="R659" s="53" t="s">
        <v>76</v>
      </c>
      <c r="S659" s="76">
        <v>700</v>
      </c>
      <c r="T659" s="37">
        <v>1</v>
      </c>
      <c r="U659" s="83">
        <v>1</v>
      </c>
      <c r="V659" s="45" t="s">
        <v>125</v>
      </c>
    </row>
    <row r="660" spans="1:22" x14ac:dyDescent="0.2">
      <c r="A660" s="18" t="str">
        <f t="shared" si="20"/>
        <v>Catalogo principalCSP ACADEMICO9f620def-b8a6-4d1d-9a03-53f874557837</v>
      </c>
      <c r="B660" s="18" t="str">
        <f t="shared" si="21"/>
        <v>9f620def-b8a6-4d1d-9a03-53f874557837CSP ACADEMICO</v>
      </c>
      <c r="C660" s="18"/>
      <c r="D660" s="18" t="s">
        <v>122</v>
      </c>
      <c r="E660" s="46" t="s">
        <v>1443</v>
      </c>
      <c r="F660" s="85" t="s">
        <v>1339</v>
      </c>
      <c r="G660" s="18" t="s">
        <v>122</v>
      </c>
      <c r="H660" s="45" t="s">
        <v>125</v>
      </c>
      <c r="I660" s="18" t="s">
        <v>75</v>
      </c>
      <c r="J660" s="49" t="s">
        <v>1444</v>
      </c>
      <c r="K660" s="48" t="s">
        <v>28</v>
      </c>
      <c r="L660" s="47" t="s">
        <v>90</v>
      </c>
      <c r="M660" s="44" t="s">
        <v>74</v>
      </c>
      <c r="N660" s="78" t="s">
        <v>75</v>
      </c>
      <c r="O660" s="78" t="s">
        <v>75</v>
      </c>
      <c r="P660" s="78" t="s">
        <v>75</v>
      </c>
      <c r="Q660" s="43" t="s">
        <v>1443</v>
      </c>
      <c r="R660" s="53" t="s">
        <v>76</v>
      </c>
      <c r="S660" s="76">
        <v>550</v>
      </c>
      <c r="T660" s="37">
        <v>1</v>
      </c>
      <c r="U660" s="83">
        <v>1</v>
      </c>
      <c r="V660" s="45" t="s">
        <v>125</v>
      </c>
    </row>
    <row r="661" spans="1:22" x14ac:dyDescent="0.2">
      <c r="A661" s="18" t="str">
        <f t="shared" si="20"/>
        <v>Catalogo principalCSP ACADEMICO51ba4a74-086e-4033-bc08-56d71fc139c0</v>
      </c>
      <c r="B661" s="18" t="str">
        <f t="shared" si="21"/>
        <v>51ba4a74-086e-4033-bc08-56d71fc139c0CSP ACADEMICO</v>
      </c>
      <c r="C661" s="18"/>
      <c r="D661" s="18" t="s">
        <v>122</v>
      </c>
      <c r="E661" s="46" t="s">
        <v>1445</v>
      </c>
      <c r="F661" s="85" t="s">
        <v>1339</v>
      </c>
      <c r="G661" s="18" t="s">
        <v>122</v>
      </c>
      <c r="H661" s="45" t="s">
        <v>125</v>
      </c>
      <c r="I661" s="18" t="s">
        <v>75</v>
      </c>
      <c r="J661" s="49" t="s">
        <v>1446</v>
      </c>
      <c r="K661" s="48" t="s">
        <v>28</v>
      </c>
      <c r="L661" s="47" t="s">
        <v>90</v>
      </c>
      <c r="M661" s="44" t="s">
        <v>74</v>
      </c>
      <c r="N661" s="78" t="s">
        <v>75</v>
      </c>
      <c r="O661" s="78" t="s">
        <v>75</v>
      </c>
      <c r="P661" s="78" t="s">
        <v>75</v>
      </c>
      <c r="Q661" s="43" t="s">
        <v>1445</v>
      </c>
      <c r="R661" s="53" t="s">
        <v>76</v>
      </c>
      <c r="S661" s="76">
        <v>825</v>
      </c>
      <c r="T661" s="37">
        <v>1</v>
      </c>
      <c r="U661" s="83">
        <v>1</v>
      </c>
      <c r="V661" s="45" t="s">
        <v>125</v>
      </c>
    </row>
    <row r="662" spans="1:22" x14ac:dyDescent="0.2">
      <c r="A662" s="18" t="str">
        <f t="shared" si="20"/>
        <v>Catalogo principalCSP ACADEMICO621716e7-cfc9-4e8c-9b8c-262b8d8b2212</v>
      </c>
      <c r="B662" s="18" t="str">
        <f t="shared" si="21"/>
        <v>621716e7-cfc9-4e8c-9b8c-262b8d8b2212CSP ACADEMICO</v>
      </c>
      <c r="C662" s="18"/>
      <c r="D662" s="18" t="s">
        <v>122</v>
      </c>
      <c r="E662" s="46" t="s">
        <v>1447</v>
      </c>
      <c r="F662" s="85" t="s">
        <v>1339</v>
      </c>
      <c r="G662" s="18" t="s">
        <v>122</v>
      </c>
      <c r="H662" s="45" t="s">
        <v>125</v>
      </c>
      <c r="I662" s="18" t="s">
        <v>75</v>
      </c>
      <c r="J662" s="49" t="s">
        <v>1448</v>
      </c>
      <c r="K662" s="48" t="s">
        <v>28</v>
      </c>
      <c r="L662" s="47" t="s">
        <v>90</v>
      </c>
      <c r="M662" s="44" t="s">
        <v>74</v>
      </c>
      <c r="N662" s="78" t="s">
        <v>75</v>
      </c>
      <c r="O662" s="78" t="s">
        <v>75</v>
      </c>
      <c r="P662" s="78" t="s">
        <v>75</v>
      </c>
      <c r="Q662" s="43" t="s">
        <v>1447</v>
      </c>
      <c r="R662" s="53" t="s">
        <v>76</v>
      </c>
      <c r="S662" s="76">
        <v>42</v>
      </c>
      <c r="T662" s="37">
        <v>1</v>
      </c>
      <c r="U662" s="83">
        <v>1</v>
      </c>
      <c r="V662" s="45" t="s">
        <v>125</v>
      </c>
    </row>
    <row r="663" spans="1:22" x14ac:dyDescent="0.2">
      <c r="A663" s="18" t="str">
        <f t="shared" si="20"/>
        <v>Catalogo principalCSP ACADEMICO4a7a84db-1982-453e-9caa-ca72606b31cc</v>
      </c>
      <c r="B663" s="18" t="str">
        <f t="shared" si="21"/>
        <v>4a7a84db-1982-453e-9caa-ca72606b31ccCSP ACADEMICO</v>
      </c>
      <c r="C663" s="18"/>
      <c r="D663" s="18" t="s">
        <v>122</v>
      </c>
      <c r="E663" s="46" t="s">
        <v>1449</v>
      </c>
      <c r="F663" s="85" t="s">
        <v>1339</v>
      </c>
      <c r="G663" s="18" t="s">
        <v>122</v>
      </c>
      <c r="H663" s="45" t="s">
        <v>125</v>
      </c>
      <c r="I663" s="18" t="s">
        <v>75</v>
      </c>
      <c r="J663" s="49" t="s">
        <v>1450</v>
      </c>
      <c r="K663" s="48" t="s">
        <v>28</v>
      </c>
      <c r="L663" s="47" t="s">
        <v>90</v>
      </c>
      <c r="M663" s="44" t="s">
        <v>74</v>
      </c>
      <c r="N663" s="78" t="s">
        <v>75</v>
      </c>
      <c r="O663" s="78" t="s">
        <v>75</v>
      </c>
      <c r="P663" s="78" t="s">
        <v>75</v>
      </c>
      <c r="Q663" s="43" t="s">
        <v>1449</v>
      </c>
      <c r="R663" s="53" t="s">
        <v>76</v>
      </c>
      <c r="S663" s="76">
        <v>42</v>
      </c>
      <c r="T663" s="37">
        <v>1</v>
      </c>
      <c r="U663" s="83">
        <v>1</v>
      </c>
      <c r="V663" s="45" t="s">
        <v>125</v>
      </c>
    </row>
    <row r="664" spans="1:22" x14ac:dyDescent="0.2">
      <c r="A664" s="18" t="str">
        <f t="shared" si="20"/>
        <v>Catalogo principalCSP ACADEMICO533e0acf-0093-47da-bb03-920c64cf0e75</v>
      </c>
      <c r="B664" s="18" t="str">
        <f t="shared" si="21"/>
        <v>533e0acf-0093-47da-bb03-920c64cf0e75CSP ACADEMICO</v>
      </c>
      <c r="C664" s="18"/>
      <c r="D664" s="18" t="s">
        <v>122</v>
      </c>
      <c r="E664" s="46" t="s">
        <v>1451</v>
      </c>
      <c r="F664" s="85" t="s">
        <v>1339</v>
      </c>
      <c r="G664" s="18" t="s">
        <v>122</v>
      </c>
      <c r="H664" s="45" t="s">
        <v>125</v>
      </c>
      <c r="I664" s="18" t="s">
        <v>75</v>
      </c>
      <c r="J664" s="49" t="s">
        <v>1452</v>
      </c>
      <c r="K664" s="48" t="s">
        <v>28</v>
      </c>
      <c r="L664" s="47" t="s">
        <v>90</v>
      </c>
      <c r="M664" s="44" t="s">
        <v>74</v>
      </c>
      <c r="N664" s="78" t="s">
        <v>75</v>
      </c>
      <c r="O664" s="78" t="s">
        <v>75</v>
      </c>
      <c r="P664" s="78" t="s">
        <v>75</v>
      </c>
      <c r="Q664" s="43" t="s">
        <v>1451</v>
      </c>
      <c r="R664" s="53" t="s">
        <v>76</v>
      </c>
      <c r="S664" s="76">
        <v>52.5</v>
      </c>
      <c r="T664" s="37">
        <v>1</v>
      </c>
      <c r="U664" s="83">
        <v>1</v>
      </c>
      <c r="V664" s="45" t="s">
        <v>125</v>
      </c>
    </row>
    <row r="665" spans="1:22" x14ac:dyDescent="0.2">
      <c r="A665" s="18" t="str">
        <f t="shared" si="20"/>
        <v>Catalogo principalCSP ACADEMICO5925a655-481c-4b16-82c5-588ddb68ba36</v>
      </c>
      <c r="B665" s="18" t="str">
        <f t="shared" si="21"/>
        <v>5925a655-481c-4b16-82c5-588ddb68ba36CSP ACADEMICO</v>
      </c>
      <c r="C665" s="18"/>
      <c r="D665" s="18" t="s">
        <v>122</v>
      </c>
      <c r="E665" s="46" t="s">
        <v>1453</v>
      </c>
      <c r="F665" s="85" t="s">
        <v>1339</v>
      </c>
      <c r="G665" s="18" t="s">
        <v>122</v>
      </c>
      <c r="H665" s="45" t="s">
        <v>125</v>
      </c>
      <c r="I665" s="18" t="s">
        <v>75</v>
      </c>
      <c r="J665" s="49" t="s">
        <v>1454</v>
      </c>
      <c r="K665" s="48" t="s">
        <v>28</v>
      </c>
      <c r="L665" s="47" t="s">
        <v>90</v>
      </c>
      <c r="M665" s="44" t="s">
        <v>74</v>
      </c>
      <c r="N665" s="78" t="s">
        <v>75</v>
      </c>
      <c r="O665" s="78" t="s">
        <v>75</v>
      </c>
      <c r="P665" s="78" t="s">
        <v>75</v>
      </c>
      <c r="Q665" s="43" t="s">
        <v>1453</v>
      </c>
      <c r="R665" s="53" t="s">
        <v>76</v>
      </c>
      <c r="S665" s="76">
        <v>52.5</v>
      </c>
      <c r="T665" s="37">
        <v>1</v>
      </c>
      <c r="U665" s="83">
        <v>1</v>
      </c>
      <c r="V665" s="45" t="s">
        <v>125</v>
      </c>
    </row>
    <row r="666" spans="1:22" x14ac:dyDescent="0.2">
      <c r="A666" s="18" t="str">
        <f t="shared" si="20"/>
        <v>Catalogo principalCSP ACADEMICO4bea8897-2b56-4614-a25f-675eb4d0d81e</v>
      </c>
      <c r="B666" s="18" t="str">
        <f t="shared" si="21"/>
        <v>4bea8897-2b56-4614-a25f-675eb4d0d81eCSP ACADEMICO</v>
      </c>
      <c r="C666" s="18"/>
      <c r="D666" s="18" t="s">
        <v>122</v>
      </c>
      <c r="E666" s="46" t="s">
        <v>1455</v>
      </c>
      <c r="F666" s="85" t="s">
        <v>1339</v>
      </c>
      <c r="G666" s="18" t="s">
        <v>122</v>
      </c>
      <c r="H666" s="45" t="s">
        <v>125</v>
      </c>
      <c r="I666" s="18" t="s">
        <v>75</v>
      </c>
      <c r="J666" s="49" t="s">
        <v>1456</v>
      </c>
      <c r="K666" s="48" t="s">
        <v>28</v>
      </c>
      <c r="L666" s="47" t="s">
        <v>90</v>
      </c>
      <c r="M666" s="44" t="s">
        <v>74</v>
      </c>
      <c r="N666" s="78" t="s">
        <v>75</v>
      </c>
      <c r="O666" s="78" t="s">
        <v>75</v>
      </c>
      <c r="P666" s="78" t="s">
        <v>75</v>
      </c>
      <c r="Q666" s="43" t="s">
        <v>1455</v>
      </c>
      <c r="R666" s="53" t="s">
        <v>76</v>
      </c>
      <c r="S666" s="76">
        <v>11</v>
      </c>
      <c r="T666" s="37">
        <v>1</v>
      </c>
      <c r="U666" s="83">
        <v>1</v>
      </c>
      <c r="V666" s="45" t="s">
        <v>125</v>
      </c>
    </row>
    <row r="667" spans="1:22" x14ac:dyDescent="0.2">
      <c r="A667" s="18" t="str">
        <f t="shared" si="20"/>
        <v>Catalogo principalCSP ACADEMICO089b9307-fe82-47fa-9d73-a06ee42f531b</v>
      </c>
      <c r="B667" s="18" t="str">
        <f t="shared" si="21"/>
        <v>089b9307-fe82-47fa-9d73-a06ee42f531bCSP ACADEMICO</v>
      </c>
      <c r="C667" s="18"/>
      <c r="D667" s="18" t="s">
        <v>122</v>
      </c>
      <c r="E667" s="46" t="s">
        <v>1457</v>
      </c>
      <c r="F667" s="85" t="s">
        <v>1339</v>
      </c>
      <c r="G667" s="18" t="s">
        <v>122</v>
      </c>
      <c r="H667" s="45" t="s">
        <v>125</v>
      </c>
      <c r="I667" s="18" t="s">
        <v>75</v>
      </c>
      <c r="J667" s="49" t="s">
        <v>1458</v>
      </c>
      <c r="K667" s="48" t="s">
        <v>28</v>
      </c>
      <c r="L667" s="47" t="s">
        <v>90</v>
      </c>
      <c r="M667" s="44" t="s">
        <v>74</v>
      </c>
      <c r="N667" s="78" t="s">
        <v>75</v>
      </c>
      <c r="O667" s="78" t="s">
        <v>75</v>
      </c>
      <c r="P667" s="78" t="s">
        <v>75</v>
      </c>
      <c r="Q667" s="43" t="s">
        <v>1457</v>
      </c>
      <c r="R667" s="53" t="s">
        <v>76</v>
      </c>
      <c r="S667" s="76">
        <v>8</v>
      </c>
      <c r="T667" s="37">
        <v>1</v>
      </c>
      <c r="U667" s="83">
        <v>1</v>
      </c>
      <c r="V667" s="45" t="s">
        <v>125</v>
      </c>
    </row>
    <row r="668" spans="1:22" x14ac:dyDescent="0.2">
      <c r="A668" s="18" t="str">
        <f t="shared" si="20"/>
        <v>Catalogo principalCSP ACADEMICO9b97f77a-106a-4039-9f30-08954636d5a7</v>
      </c>
      <c r="B668" s="18" t="str">
        <f t="shared" si="21"/>
        <v>9b97f77a-106a-4039-9f30-08954636d5a7CSP ACADEMICO</v>
      </c>
      <c r="C668" s="18"/>
      <c r="D668" s="18" t="s">
        <v>122</v>
      </c>
      <c r="E668" s="46" t="s">
        <v>1459</v>
      </c>
      <c r="F668" s="85" t="s">
        <v>1339</v>
      </c>
      <c r="G668" s="18" t="s">
        <v>122</v>
      </c>
      <c r="H668" s="45" t="s">
        <v>125</v>
      </c>
      <c r="I668" s="18" t="s">
        <v>75</v>
      </c>
      <c r="J668" s="49" t="s">
        <v>1460</v>
      </c>
      <c r="K668" s="48" t="s">
        <v>28</v>
      </c>
      <c r="L668" s="47" t="s">
        <v>90</v>
      </c>
      <c r="M668" s="44" t="s">
        <v>74</v>
      </c>
      <c r="N668" s="78" t="s">
        <v>75</v>
      </c>
      <c r="O668" s="78" t="s">
        <v>75</v>
      </c>
      <c r="P668" s="78" t="s">
        <v>75</v>
      </c>
      <c r="Q668" s="43" t="s">
        <v>1459</v>
      </c>
      <c r="R668" s="53" t="s">
        <v>76</v>
      </c>
      <c r="S668" s="76">
        <v>52.3</v>
      </c>
      <c r="T668" s="37">
        <v>1</v>
      </c>
      <c r="U668" s="83">
        <v>1</v>
      </c>
      <c r="V668" s="45" t="s">
        <v>125</v>
      </c>
    </row>
    <row r="669" spans="1:22" x14ac:dyDescent="0.2">
      <c r="A669" s="18" t="str">
        <f t="shared" si="20"/>
        <v>Catalogo principalCSP ACADEMICOc1267a47-0d56-4305-b975-7ba45e51eb5d</v>
      </c>
      <c r="B669" s="18" t="str">
        <f t="shared" si="21"/>
        <v>c1267a47-0d56-4305-b975-7ba45e51eb5dCSP ACADEMICO</v>
      </c>
      <c r="C669" s="18"/>
      <c r="D669" s="18" t="s">
        <v>122</v>
      </c>
      <c r="E669" s="46" t="s">
        <v>1461</v>
      </c>
      <c r="F669" s="85" t="s">
        <v>1339</v>
      </c>
      <c r="G669" s="18" t="s">
        <v>122</v>
      </c>
      <c r="H669" s="45" t="s">
        <v>125</v>
      </c>
      <c r="I669" s="18" t="s">
        <v>75</v>
      </c>
      <c r="J669" s="49" t="s">
        <v>1462</v>
      </c>
      <c r="K669" s="48" t="s">
        <v>28</v>
      </c>
      <c r="L669" s="47" t="s">
        <v>90</v>
      </c>
      <c r="M669" s="44" t="s">
        <v>74</v>
      </c>
      <c r="N669" s="78" t="s">
        <v>75</v>
      </c>
      <c r="O669" s="78" t="s">
        <v>75</v>
      </c>
      <c r="P669" s="78" t="s">
        <v>75</v>
      </c>
      <c r="Q669" s="43" t="s">
        <v>1461</v>
      </c>
      <c r="R669" s="53" t="s">
        <v>76</v>
      </c>
      <c r="S669" s="76">
        <v>79.7</v>
      </c>
      <c r="T669" s="37">
        <v>1</v>
      </c>
      <c r="U669" s="83">
        <v>1</v>
      </c>
      <c r="V669" s="45" t="s">
        <v>125</v>
      </c>
    </row>
    <row r="670" spans="1:22" x14ac:dyDescent="0.2">
      <c r="A670" s="18" t="str">
        <f t="shared" si="20"/>
        <v>Catalogo principalCSP ACADEMICO3ea6fca5-1502-4ec1-8d87-f65d65f382bf</v>
      </c>
      <c r="B670" s="18" t="str">
        <f t="shared" si="21"/>
        <v>3ea6fca5-1502-4ec1-8d87-f65d65f382bfCSP ACADEMICO</v>
      </c>
      <c r="C670" s="18"/>
      <c r="D670" s="18" t="s">
        <v>122</v>
      </c>
      <c r="E670" s="46" t="s">
        <v>1463</v>
      </c>
      <c r="F670" s="85" t="s">
        <v>1339</v>
      </c>
      <c r="G670" s="18" t="s">
        <v>122</v>
      </c>
      <c r="H670" s="45" t="s">
        <v>125</v>
      </c>
      <c r="I670" s="18" t="s">
        <v>75</v>
      </c>
      <c r="J670" s="49" t="s">
        <v>1464</v>
      </c>
      <c r="K670" s="48" t="s">
        <v>28</v>
      </c>
      <c r="L670" s="47" t="s">
        <v>90</v>
      </c>
      <c r="M670" s="44" t="s">
        <v>74</v>
      </c>
      <c r="N670" s="78" t="s">
        <v>75</v>
      </c>
      <c r="O670" s="78" t="s">
        <v>75</v>
      </c>
      <c r="P670" s="78" t="s">
        <v>75</v>
      </c>
      <c r="Q670" s="43" t="s">
        <v>1463</v>
      </c>
      <c r="R670" s="53" t="s">
        <v>76</v>
      </c>
      <c r="S670" s="76">
        <v>38</v>
      </c>
      <c r="T670" s="37">
        <v>1</v>
      </c>
      <c r="U670" s="83">
        <v>1</v>
      </c>
      <c r="V670" s="45" t="s">
        <v>125</v>
      </c>
    </row>
    <row r="671" spans="1:22" x14ac:dyDescent="0.2">
      <c r="A671" s="18" t="str">
        <f t="shared" si="20"/>
        <v>Catalogo principalCSP ACADEMICO9c6e2220-643f-41ce-9fcc-b6db3d1a25ec</v>
      </c>
      <c r="B671" s="18" t="str">
        <f t="shared" si="21"/>
        <v>9c6e2220-643f-41ce-9fcc-b6db3d1a25ecCSP ACADEMICO</v>
      </c>
      <c r="C671" s="18"/>
      <c r="D671" s="18" t="s">
        <v>122</v>
      </c>
      <c r="E671" s="46" t="s">
        <v>1465</v>
      </c>
      <c r="F671" s="85" t="s">
        <v>1339</v>
      </c>
      <c r="G671" s="18" t="s">
        <v>122</v>
      </c>
      <c r="H671" s="45" t="s">
        <v>125</v>
      </c>
      <c r="I671" s="18" t="s">
        <v>75</v>
      </c>
      <c r="J671" s="49" t="s">
        <v>1466</v>
      </c>
      <c r="K671" s="48" t="s">
        <v>28</v>
      </c>
      <c r="L671" s="47" t="s">
        <v>90</v>
      </c>
      <c r="M671" s="44" t="s">
        <v>74</v>
      </c>
      <c r="N671" s="78" t="s">
        <v>75</v>
      </c>
      <c r="O671" s="78" t="s">
        <v>75</v>
      </c>
      <c r="P671" s="78" t="s">
        <v>75</v>
      </c>
      <c r="Q671" s="43" t="s">
        <v>1465</v>
      </c>
      <c r="R671" s="53" t="s">
        <v>76</v>
      </c>
      <c r="S671" s="76">
        <v>58</v>
      </c>
      <c r="T671" s="37">
        <v>1</v>
      </c>
      <c r="U671" s="83">
        <v>1</v>
      </c>
      <c r="V671" s="45" t="s">
        <v>125</v>
      </c>
    </row>
    <row r="672" spans="1:22" x14ac:dyDescent="0.2">
      <c r="A672" s="18" t="str">
        <f t="shared" si="20"/>
        <v>Catalogo principalCSP ACADEMICOa81010d7-7859-4f6b-9f29-2e79e2573904</v>
      </c>
      <c r="B672" s="18" t="str">
        <f t="shared" si="21"/>
        <v>a81010d7-7859-4f6b-9f29-2e79e2573904CSP ACADEMICO</v>
      </c>
      <c r="C672" s="18"/>
      <c r="D672" s="18" t="s">
        <v>122</v>
      </c>
      <c r="E672" s="46" t="s">
        <v>1467</v>
      </c>
      <c r="F672" s="85" t="s">
        <v>1339</v>
      </c>
      <c r="G672" s="18" t="s">
        <v>122</v>
      </c>
      <c r="H672" s="45" t="s">
        <v>125</v>
      </c>
      <c r="I672" s="18" t="s">
        <v>75</v>
      </c>
      <c r="J672" s="49" t="s">
        <v>1468</v>
      </c>
      <c r="K672" s="48" t="s">
        <v>28</v>
      </c>
      <c r="L672" s="47" t="s">
        <v>90</v>
      </c>
      <c r="M672" s="44" t="s">
        <v>74</v>
      </c>
      <c r="N672" s="78" t="s">
        <v>75</v>
      </c>
      <c r="O672" s="78" t="s">
        <v>75</v>
      </c>
      <c r="P672" s="78" t="s">
        <v>75</v>
      </c>
      <c r="Q672" s="43" t="s">
        <v>1467</v>
      </c>
      <c r="R672" s="53" t="s">
        <v>76</v>
      </c>
      <c r="S672" s="76">
        <v>27.5</v>
      </c>
      <c r="T672" s="37">
        <v>1</v>
      </c>
      <c r="U672" s="83">
        <v>1</v>
      </c>
      <c r="V672" s="45" t="s">
        <v>125</v>
      </c>
    </row>
    <row r="673" spans="1:22" x14ac:dyDescent="0.2">
      <c r="A673" s="18" t="str">
        <f t="shared" si="20"/>
        <v>Catalogo principalCSP ACADEMICO69998fb3-b858-476e-99ba-0d7ba65fe8fb</v>
      </c>
      <c r="B673" s="18" t="str">
        <f t="shared" si="21"/>
        <v>69998fb3-b858-476e-99ba-0d7ba65fe8fbCSP ACADEMICO</v>
      </c>
      <c r="C673" s="18"/>
      <c r="D673" s="18" t="s">
        <v>122</v>
      </c>
      <c r="E673" s="46" t="s">
        <v>1469</v>
      </c>
      <c r="F673" s="85" t="s">
        <v>1339</v>
      </c>
      <c r="G673" s="18" t="s">
        <v>122</v>
      </c>
      <c r="H673" s="45" t="s">
        <v>125</v>
      </c>
      <c r="I673" s="18" t="s">
        <v>75</v>
      </c>
      <c r="J673" s="49" t="s">
        <v>1470</v>
      </c>
      <c r="K673" s="48" t="s">
        <v>28</v>
      </c>
      <c r="L673" s="47" t="s">
        <v>90</v>
      </c>
      <c r="M673" s="44" t="s">
        <v>74</v>
      </c>
      <c r="N673" s="78" t="s">
        <v>75</v>
      </c>
      <c r="O673" s="78" t="s">
        <v>75</v>
      </c>
      <c r="P673" s="78" t="s">
        <v>75</v>
      </c>
      <c r="Q673" s="43" t="s">
        <v>1469</v>
      </c>
      <c r="R673" s="53" t="s">
        <v>76</v>
      </c>
      <c r="S673" s="76">
        <v>20</v>
      </c>
      <c r="T673" s="37">
        <v>1</v>
      </c>
      <c r="U673" s="83">
        <v>1</v>
      </c>
      <c r="V673" s="45" t="s">
        <v>125</v>
      </c>
    </row>
    <row r="674" spans="1:22" x14ac:dyDescent="0.2">
      <c r="A674" s="18" t="str">
        <f t="shared" si="20"/>
        <v>Catalogo principalCSP ACADEMICO4e01898f-8f8a-451a-be80-f2298cec5170</v>
      </c>
      <c r="B674" s="18" t="str">
        <f t="shared" si="21"/>
        <v>4e01898f-8f8a-451a-be80-f2298cec5170CSP ACADEMICO</v>
      </c>
      <c r="C674" s="18"/>
      <c r="D674" s="18" t="s">
        <v>122</v>
      </c>
      <c r="E674" s="46" t="s">
        <v>1471</v>
      </c>
      <c r="F674" s="85" t="s">
        <v>1339</v>
      </c>
      <c r="G674" s="18" t="s">
        <v>122</v>
      </c>
      <c r="H674" s="45" t="s">
        <v>125</v>
      </c>
      <c r="I674" s="18" t="s">
        <v>75</v>
      </c>
      <c r="J674" s="49" t="s">
        <v>1472</v>
      </c>
      <c r="K674" s="48" t="s">
        <v>28</v>
      </c>
      <c r="L674" s="47" t="s">
        <v>90</v>
      </c>
      <c r="M674" s="44" t="s">
        <v>74</v>
      </c>
      <c r="N674" s="78" t="s">
        <v>75</v>
      </c>
      <c r="O674" s="78" t="s">
        <v>75</v>
      </c>
      <c r="P674" s="78" t="s">
        <v>75</v>
      </c>
      <c r="Q674" s="43" t="s">
        <v>1471</v>
      </c>
      <c r="R674" s="53" t="s">
        <v>76</v>
      </c>
      <c r="S674" s="76">
        <v>11</v>
      </c>
      <c r="T674" s="37">
        <v>1</v>
      </c>
      <c r="U674" s="83">
        <v>1</v>
      </c>
      <c r="V674" s="45" t="s">
        <v>125</v>
      </c>
    </row>
    <row r="675" spans="1:22" x14ac:dyDescent="0.2">
      <c r="A675" s="18" t="str">
        <f t="shared" si="20"/>
        <v>Catalogo principalCSP ACADEMICO9c5d580a-2e7e-4613-ab3a-b00b80697e6c</v>
      </c>
      <c r="B675" s="18" t="str">
        <f t="shared" si="21"/>
        <v>9c5d580a-2e7e-4613-ab3a-b00b80697e6cCSP ACADEMICO</v>
      </c>
      <c r="C675" s="18"/>
      <c r="D675" s="18" t="s">
        <v>122</v>
      </c>
      <c r="E675" s="46" t="s">
        <v>1473</v>
      </c>
      <c r="F675" s="85" t="s">
        <v>1339</v>
      </c>
      <c r="G675" s="18" t="s">
        <v>122</v>
      </c>
      <c r="H675" s="45" t="s">
        <v>125</v>
      </c>
      <c r="I675" s="18" t="s">
        <v>75</v>
      </c>
      <c r="J675" s="49" t="s">
        <v>1474</v>
      </c>
      <c r="K675" s="48" t="s">
        <v>28</v>
      </c>
      <c r="L675" s="47" t="s">
        <v>90</v>
      </c>
      <c r="M675" s="44" t="s">
        <v>74</v>
      </c>
      <c r="N675" s="78" t="s">
        <v>75</v>
      </c>
      <c r="O675" s="78" t="s">
        <v>75</v>
      </c>
      <c r="P675" s="78" t="s">
        <v>75</v>
      </c>
      <c r="Q675" s="43" t="s">
        <v>1473</v>
      </c>
      <c r="R675" s="53" t="s">
        <v>76</v>
      </c>
      <c r="S675" s="76">
        <v>8</v>
      </c>
      <c r="T675" s="37">
        <v>1</v>
      </c>
      <c r="U675" s="83">
        <v>1</v>
      </c>
      <c r="V675" s="45" t="s">
        <v>125</v>
      </c>
    </row>
    <row r="676" spans="1:22" x14ac:dyDescent="0.2">
      <c r="A676" s="18" t="str">
        <f t="shared" si="20"/>
        <v>Catalogo principalCSP ACADEMICO2a8ce3ed-d2b3-4d9f-b620-375a9f475479</v>
      </c>
      <c r="B676" s="18" t="str">
        <f t="shared" si="21"/>
        <v>2a8ce3ed-d2b3-4d9f-b620-375a9f475479CSP ACADEMICO</v>
      </c>
      <c r="C676" s="18"/>
      <c r="D676" s="18" t="s">
        <v>122</v>
      </c>
      <c r="E676" s="46" t="s">
        <v>1475</v>
      </c>
      <c r="F676" s="85" t="s">
        <v>1339</v>
      </c>
      <c r="G676" s="18" t="s">
        <v>122</v>
      </c>
      <c r="H676" s="45" t="s">
        <v>125</v>
      </c>
      <c r="I676" s="18" t="s">
        <v>75</v>
      </c>
      <c r="J676" s="49" t="s">
        <v>1476</v>
      </c>
      <c r="K676" s="48" t="s">
        <v>28</v>
      </c>
      <c r="L676" s="47" t="s">
        <v>90</v>
      </c>
      <c r="M676" s="44" t="s">
        <v>74</v>
      </c>
      <c r="N676" s="78" t="s">
        <v>75</v>
      </c>
      <c r="O676" s="78" t="s">
        <v>75</v>
      </c>
      <c r="P676" s="78" t="s">
        <v>75</v>
      </c>
      <c r="Q676" s="43" t="s">
        <v>1475</v>
      </c>
      <c r="R676" s="53" t="s">
        <v>76</v>
      </c>
      <c r="S676" s="76">
        <v>11</v>
      </c>
      <c r="T676" s="37">
        <v>1</v>
      </c>
      <c r="U676" s="83">
        <v>1</v>
      </c>
      <c r="V676" s="45" t="s">
        <v>125</v>
      </c>
    </row>
    <row r="677" spans="1:22" x14ac:dyDescent="0.2">
      <c r="A677" s="18" t="str">
        <f t="shared" si="20"/>
        <v>Catalogo principalCSP ACADEMICO21e8c37f-13e6-4e5a-a390-b492f788e196</v>
      </c>
      <c r="B677" s="18" t="str">
        <f t="shared" si="21"/>
        <v>21e8c37f-13e6-4e5a-a390-b492f788e196CSP ACADEMICO</v>
      </c>
      <c r="C677" s="18"/>
      <c r="D677" s="18" t="s">
        <v>122</v>
      </c>
      <c r="E677" s="46" t="s">
        <v>1477</v>
      </c>
      <c r="F677" s="85" t="s">
        <v>1339</v>
      </c>
      <c r="G677" s="18" t="s">
        <v>122</v>
      </c>
      <c r="H677" s="45" t="s">
        <v>125</v>
      </c>
      <c r="I677" s="18" t="s">
        <v>75</v>
      </c>
      <c r="J677" s="49" t="s">
        <v>1478</v>
      </c>
      <c r="K677" s="48" t="s">
        <v>28</v>
      </c>
      <c r="L677" s="47" t="s">
        <v>90</v>
      </c>
      <c r="M677" s="44" t="s">
        <v>74</v>
      </c>
      <c r="N677" s="78" t="s">
        <v>75</v>
      </c>
      <c r="O677" s="78" t="s">
        <v>75</v>
      </c>
      <c r="P677" s="78" t="s">
        <v>75</v>
      </c>
      <c r="Q677" s="43" t="s">
        <v>1477</v>
      </c>
      <c r="R677" s="53" t="s">
        <v>76</v>
      </c>
      <c r="S677" s="76">
        <v>8</v>
      </c>
      <c r="T677" s="37">
        <v>1</v>
      </c>
      <c r="U677" s="83">
        <v>1</v>
      </c>
      <c r="V677" s="45" t="s">
        <v>125</v>
      </c>
    </row>
    <row r="678" spans="1:22" x14ac:dyDescent="0.2">
      <c r="A678" s="18" t="str">
        <f t="shared" si="20"/>
        <v>Catalogo principalCSP ACADEMICO41d5856b-9cdc-4194-944d-181517f1268e</v>
      </c>
      <c r="B678" s="18" t="str">
        <f t="shared" si="21"/>
        <v>41d5856b-9cdc-4194-944d-181517f1268eCSP ACADEMICO</v>
      </c>
      <c r="C678" s="18"/>
      <c r="D678" s="18" t="s">
        <v>122</v>
      </c>
      <c r="E678" s="46" t="s">
        <v>1479</v>
      </c>
      <c r="F678" s="85" t="s">
        <v>1339</v>
      </c>
      <c r="G678" s="18" t="s">
        <v>122</v>
      </c>
      <c r="H678" s="45" t="s">
        <v>125</v>
      </c>
      <c r="I678" s="18" t="s">
        <v>75</v>
      </c>
      <c r="J678" s="49" t="s">
        <v>1480</v>
      </c>
      <c r="K678" s="48" t="s">
        <v>28</v>
      </c>
      <c r="L678" s="47" t="s">
        <v>90</v>
      </c>
      <c r="M678" s="44" t="s">
        <v>74</v>
      </c>
      <c r="N678" s="78" t="s">
        <v>75</v>
      </c>
      <c r="O678" s="78" t="s">
        <v>75</v>
      </c>
      <c r="P678" s="78" t="s">
        <v>75</v>
      </c>
      <c r="Q678" s="43" t="s">
        <v>1479</v>
      </c>
      <c r="R678" s="53" t="s">
        <v>76</v>
      </c>
      <c r="S678" s="76">
        <v>52.3</v>
      </c>
      <c r="T678" s="37">
        <v>1</v>
      </c>
      <c r="U678" s="83">
        <v>1</v>
      </c>
      <c r="V678" s="45" t="s">
        <v>125</v>
      </c>
    </row>
    <row r="679" spans="1:22" x14ac:dyDescent="0.2">
      <c r="A679" s="18" t="str">
        <f t="shared" si="20"/>
        <v>Catalogo principalCSP ACADEMICO2fec701c-4de9-498a-b104-d9e22a923029</v>
      </c>
      <c r="B679" s="18" t="str">
        <f t="shared" si="21"/>
        <v>2fec701c-4de9-498a-b104-d9e22a923029CSP ACADEMICO</v>
      </c>
      <c r="C679" s="18"/>
      <c r="D679" s="18" t="s">
        <v>122</v>
      </c>
      <c r="E679" s="46" t="s">
        <v>1481</v>
      </c>
      <c r="F679" s="85" t="s">
        <v>1339</v>
      </c>
      <c r="G679" s="18" t="s">
        <v>122</v>
      </c>
      <c r="H679" s="45" t="s">
        <v>125</v>
      </c>
      <c r="I679" s="18" t="s">
        <v>75</v>
      </c>
      <c r="J679" s="49" t="s">
        <v>1482</v>
      </c>
      <c r="K679" s="48" t="s">
        <v>28</v>
      </c>
      <c r="L679" s="47" t="s">
        <v>90</v>
      </c>
      <c r="M679" s="44" t="s">
        <v>74</v>
      </c>
      <c r="N679" s="78" t="s">
        <v>75</v>
      </c>
      <c r="O679" s="78" t="s">
        <v>75</v>
      </c>
      <c r="P679" s="78" t="s">
        <v>75</v>
      </c>
      <c r="Q679" s="43" t="s">
        <v>1481</v>
      </c>
      <c r="R679" s="53" t="s">
        <v>76</v>
      </c>
      <c r="S679" s="76">
        <v>79.7</v>
      </c>
      <c r="T679" s="37">
        <v>1</v>
      </c>
      <c r="U679" s="83">
        <v>1</v>
      </c>
      <c r="V679" s="45" t="s">
        <v>125</v>
      </c>
    </row>
    <row r="680" spans="1:22" x14ac:dyDescent="0.2">
      <c r="A680" s="18" t="str">
        <f t="shared" si="20"/>
        <v>Catalogo principalCSP ACADEMICO6b332b2d-863a-4a18-ad8a-b3d1434c27d9</v>
      </c>
      <c r="B680" s="18" t="str">
        <f t="shared" si="21"/>
        <v>6b332b2d-863a-4a18-ad8a-b3d1434c27d9CSP ACADEMICO</v>
      </c>
      <c r="C680" s="18"/>
      <c r="D680" s="18" t="s">
        <v>122</v>
      </c>
      <c r="E680" s="46" t="s">
        <v>1483</v>
      </c>
      <c r="F680" s="85" t="s">
        <v>1339</v>
      </c>
      <c r="G680" s="18" t="s">
        <v>122</v>
      </c>
      <c r="H680" s="45" t="s">
        <v>125</v>
      </c>
      <c r="I680" s="18" t="s">
        <v>75</v>
      </c>
      <c r="J680" s="49" t="s">
        <v>1484</v>
      </c>
      <c r="K680" s="48" t="s">
        <v>28</v>
      </c>
      <c r="L680" s="47" t="s">
        <v>90</v>
      </c>
      <c r="M680" s="44" t="s">
        <v>74</v>
      </c>
      <c r="N680" s="78" t="s">
        <v>75</v>
      </c>
      <c r="O680" s="78" t="s">
        <v>75</v>
      </c>
      <c r="P680" s="78" t="s">
        <v>75</v>
      </c>
      <c r="Q680" s="43" t="s">
        <v>1483</v>
      </c>
      <c r="R680" s="53" t="s">
        <v>76</v>
      </c>
      <c r="S680" s="76">
        <v>38</v>
      </c>
      <c r="T680" s="37">
        <v>1</v>
      </c>
      <c r="U680" s="83">
        <v>1</v>
      </c>
      <c r="V680" s="45" t="s">
        <v>125</v>
      </c>
    </row>
    <row r="681" spans="1:22" x14ac:dyDescent="0.2">
      <c r="A681" s="18" t="str">
        <f t="shared" si="20"/>
        <v>Catalogo principalCSP ACADEMICO685760e2-b019-489f-a71d-f647a1626cac</v>
      </c>
      <c r="B681" s="18" t="str">
        <f t="shared" si="21"/>
        <v>685760e2-b019-489f-a71d-f647a1626cacCSP ACADEMICO</v>
      </c>
      <c r="C681" s="18"/>
      <c r="D681" s="18" t="s">
        <v>122</v>
      </c>
      <c r="E681" s="46" t="s">
        <v>1485</v>
      </c>
      <c r="F681" s="85" t="s">
        <v>1339</v>
      </c>
      <c r="G681" s="18" t="s">
        <v>122</v>
      </c>
      <c r="H681" s="45" t="s">
        <v>125</v>
      </c>
      <c r="I681" s="18" t="s">
        <v>75</v>
      </c>
      <c r="J681" s="49" t="s">
        <v>1486</v>
      </c>
      <c r="K681" s="48" t="s">
        <v>28</v>
      </c>
      <c r="L681" s="47" t="s">
        <v>90</v>
      </c>
      <c r="M681" s="44" t="s">
        <v>74</v>
      </c>
      <c r="N681" s="78" t="s">
        <v>75</v>
      </c>
      <c r="O681" s="78" t="s">
        <v>75</v>
      </c>
      <c r="P681" s="78" t="s">
        <v>75</v>
      </c>
      <c r="Q681" s="43" t="s">
        <v>1485</v>
      </c>
      <c r="R681" s="53" t="s">
        <v>76</v>
      </c>
      <c r="S681" s="76">
        <v>58</v>
      </c>
      <c r="T681" s="37">
        <v>1</v>
      </c>
      <c r="U681" s="83">
        <v>1</v>
      </c>
      <c r="V681" s="45" t="s">
        <v>125</v>
      </c>
    </row>
    <row r="682" spans="1:22" x14ac:dyDescent="0.2">
      <c r="A682" s="18" t="str">
        <f t="shared" si="20"/>
        <v>Catalogo principalCSP ACADEMICO8041e633-0119-4d77-9a50-47541a828d2f</v>
      </c>
      <c r="B682" s="18" t="str">
        <f t="shared" si="21"/>
        <v>8041e633-0119-4d77-9a50-47541a828d2fCSP ACADEMICO</v>
      </c>
      <c r="C682" s="18"/>
      <c r="D682" s="18" t="s">
        <v>122</v>
      </c>
      <c r="E682" s="46" t="s">
        <v>1487</v>
      </c>
      <c r="F682" s="85" t="s">
        <v>1339</v>
      </c>
      <c r="G682" s="18" t="s">
        <v>122</v>
      </c>
      <c r="H682" s="45" t="s">
        <v>125</v>
      </c>
      <c r="I682" s="18" t="s">
        <v>75</v>
      </c>
      <c r="J682" s="49" t="s">
        <v>1488</v>
      </c>
      <c r="K682" s="48" t="s">
        <v>28</v>
      </c>
      <c r="L682" s="47" t="s">
        <v>90</v>
      </c>
      <c r="M682" s="44" t="s">
        <v>74</v>
      </c>
      <c r="N682" s="78" t="s">
        <v>75</v>
      </c>
      <c r="O682" s="78" t="s">
        <v>75</v>
      </c>
      <c r="P682" s="78" t="s">
        <v>75</v>
      </c>
      <c r="Q682" s="43" t="s">
        <v>1487</v>
      </c>
      <c r="R682" s="53" t="s">
        <v>76</v>
      </c>
      <c r="S682" s="76">
        <v>16.5</v>
      </c>
      <c r="T682" s="37">
        <v>1</v>
      </c>
      <c r="U682" s="83">
        <v>1</v>
      </c>
      <c r="V682" s="45" t="s">
        <v>125</v>
      </c>
    </row>
    <row r="683" spans="1:22" x14ac:dyDescent="0.2">
      <c r="A683" s="18" t="str">
        <f t="shared" si="20"/>
        <v>Catalogo principalCSP ACADEMICO88af9d14-3c1b-4434-9168-296eeaec202d</v>
      </c>
      <c r="B683" s="18" t="str">
        <f t="shared" si="21"/>
        <v>88af9d14-3c1b-4434-9168-296eeaec202dCSP ACADEMICO</v>
      </c>
      <c r="C683" s="18"/>
      <c r="D683" s="18" t="s">
        <v>122</v>
      </c>
      <c r="E683" s="46" t="s">
        <v>1489</v>
      </c>
      <c r="F683" s="85" t="s">
        <v>1339</v>
      </c>
      <c r="G683" s="18" t="s">
        <v>122</v>
      </c>
      <c r="H683" s="45" t="s">
        <v>125</v>
      </c>
      <c r="I683" s="18" t="s">
        <v>75</v>
      </c>
      <c r="J683" s="49" t="s">
        <v>1490</v>
      </c>
      <c r="K683" s="48" t="s">
        <v>28</v>
      </c>
      <c r="L683" s="47" t="s">
        <v>90</v>
      </c>
      <c r="M683" s="44" t="s">
        <v>74</v>
      </c>
      <c r="N683" s="78" t="s">
        <v>75</v>
      </c>
      <c r="O683" s="78" t="s">
        <v>75</v>
      </c>
      <c r="P683" s="78" t="s">
        <v>75</v>
      </c>
      <c r="Q683" s="43" t="s">
        <v>1489</v>
      </c>
      <c r="R683" s="53" t="s">
        <v>76</v>
      </c>
      <c r="S683" s="76">
        <v>12</v>
      </c>
      <c r="T683" s="37">
        <v>1</v>
      </c>
      <c r="U683" s="83">
        <v>1</v>
      </c>
      <c r="V683" s="45" t="s">
        <v>125</v>
      </c>
    </row>
    <row r="684" spans="1:22" x14ac:dyDescent="0.2">
      <c r="A684" s="18" t="str">
        <f t="shared" si="20"/>
        <v>Catalogo principalCSP ACADEMICO46a4a2ef-7eb1-4e2a-8162-a31e0423c5fc</v>
      </c>
      <c r="B684" s="18" t="str">
        <f t="shared" si="21"/>
        <v>46a4a2ef-7eb1-4e2a-8162-a31e0423c5fcCSP ACADEMICO</v>
      </c>
      <c r="C684" s="18"/>
      <c r="D684" s="18" t="s">
        <v>122</v>
      </c>
      <c r="E684" s="46" t="s">
        <v>1491</v>
      </c>
      <c r="F684" s="85" t="s">
        <v>1339</v>
      </c>
      <c r="G684" s="18" t="s">
        <v>122</v>
      </c>
      <c r="H684" s="45" t="s">
        <v>125</v>
      </c>
      <c r="I684" s="18" t="s">
        <v>75</v>
      </c>
      <c r="J684" s="49" t="s">
        <v>1492</v>
      </c>
      <c r="K684" s="48" t="s">
        <v>28</v>
      </c>
      <c r="L684" s="47" t="s">
        <v>90</v>
      </c>
      <c r="M684" s="44" t="s">
        <v>74</v>
      </c>
      <c r="N684" s="78" t="s">
        <v>75</v>
      </c>
      <c r="O684" s="78" t="s">
        <v>75</v>
      </c>
      <c r="P684" s="78" t="s">
        <v>75</v>
      </c>
      <c r="Q684" s="43" t="s">
        <v>1491</v>
      </c>
      <c r="R684" s="53" t="s">
        <v>76</v>
      </c>
      <c r="S684" s="76">
        <v>99</v>
      </c>
      <c r="T684" s="37">
        <v>1</v>
      </c>
      <c r="U684" s="83">
        <v>1</v>
      </c>
      <c r="V684" s="45" t="s">
        <v>125</v>
      </c>
    </row>
    <row r="685" spans="1:22" x14ac:dyDescent="0.2">
      <c r="A685" s="18" t="str">
        <f t="shared" si="20"/>
        <v>Catalogo principalCSP ACADEMICO0a0e4df8-867f-4f1d-bcc8-7e83808570d7</v>
      </c>
      <c r="B685" s="18" t="str">
        <f t="shared" si="21"/>
        <v>0a0e4df8-867f-4f1d-bcc8-7e83808570d7CSP ACADEMICO</v>
      </c>
      <c r="C685" s="18"/>
      <c r="D685" s="18" t="s">
        <v>122</v>
      </c>
      <c r="E685" s="46" t="s">
        <v>1493</v>
      </c>
      <c r="F685" s="85" t="s">
        <v>1339</v>
      </c>
      <c r="G685" s="18" t="s">
        <v>122</v>
      </c>
      <c r="H685" s="45" t="s">
        <v>125</v>
      </c>
      <c r="I685" s="18" t="s">
        <v>75</v>
      </c>
      <c r="J685" s="49" t="s">
        <v>1494</v>
      </c>
      <c r="K685" s="48" t="s">
        <v>28</v>
      </c>
      <c r="L685" s="47" t="s">
        <v>90</v>
      </c>
      <c r="M685" s="44" t="s">
        <v>74</v>
      </c>
      <c r="N685" s="78" t="s">
        <v>75</v>
      </c>
      <c r="O685" s="78" t="s">
        <v>75</v>
      </c>
      <c r="P685" s="78" t="s">
        <v>75</v>
      </c>
      <c r="Q685" s="43" t="s">
        <v>1493</v>
      </c>
      <c r="R685" s="53" t="s">
        <v>76</v>
      </c>
      <c r="S685" s="76">
        <v>72</v>
      </c>
      <c r="T685" s="37">
        <v>1</v>
      </c>
      <c r="U685" s="83">
        <v>1</v>
      </c>
      <c r="V685" s="45" t="s">
        <v>125</v>
      </c>
    </row>
    <row r="686" spans="1:22" x14ac:dyDescent="0.2">
      <c r="A686" s="18" t="str">
        <f t="shared" si="20"/>
        <v>Catalogo principalCSP ACADEMICO6f4f8817-ed64-48d8-ba76-68c57d7b3f10</v>
      </c>
      <c r="B686" s="18" t="str">
        <f t="shared" si="21"/>
        <v>6f4f8817-ed64-48d8-ba76-68c57d7b3f10CSP ACADEMICO</v>
      </c>
      <c r="C686" s="18"/>
      <c r="D686" s="18" t="s">
        <v>122</v>
      </c>
      <c r="E686" s="46" t="s">
        <v>1495</v>
      </c>
      <c r="F686" s="85" t="s">
        <v>1339</v>
      </c>
      <c r="G686" s="18" t="s">
        <v>122</v>
      </c>
      <c r="H686" s="45" t="s">
        <v>125</v>
      </c>
      <c r="I686" s="18" t="s">
        <v>75</v>
      </c>
      <c r="J686" s="49" t="s">
        <v>1496</v>
      </c>
      <c r="K686" s="48" t="s">
        <v>28</v>
      </c>
      <c r="L686" s="47" t="s">
        <v>90</v>
      </c>
      <c r="M686" s="44" t="s">
        <v>74</v>
      </c>
      <c r="N686" s="78" t="s">
        <v>75</v>
      </c>
      <c r="O686" s="78" t="s">
        <v>75</v>
      </c>
      <c r="P686" s="78" t="s">
        <v>75</v>
      </c>
      <c r="Q686" s="43" t="s">
        <v>1495</v>
      </c>
      <c r="R686" s="53" t="s">
        <v>76</v>
      </c>
      <c r="S686" s="76">
        <v>35.799999999999997</v>
      </c>
      <c r="T686" s="37">
        <v>1</v>
      </c>
      <c r="U686" s="83">
        <v>1</v>
      </c>
      <c r="V686" s="45" t="s">
        <v>125</v>
      </c>
    </row>
    <row r="687" spans="1:22" x14ac:dyDescent="0.2">
      <c r="A687" s="18" t="str">
        <f t="shared" si="20"/>
        <v>Catalogo principalCSP ACADEMICOdf8d55df-7dd7-49a5-9d6a-813b736fb228</v>
      </c>
      <c r="B687" s="18" t="str">
        <f t="shared" si="21"/>
        <v>df8d55df-7dd7-49a5-9d6a-813b736fb228CSP ACADEMICO</v>
      </c>
      <c r="C687" s="18"/>
      <c r="D687" s="18" t="s">
        <v>122</v>
      </c>
      <c r="E687" s="46" t="s">
        <v>1497</v>
      </c>
      <c r="F687" s="85" t="s">
        <v>1339</v>
      </c>
      <c r="G687" s="18" t="s">
        <v>122</v>
      </c>
      <c r="H687" s="45" t="s">
        <v>125</v>
      </c>
      <c r="I687" s="18" t="s">
        <v>75</v>
      </c>
      <c r="J687" s="49" t="s">
        <v>1498</v>
      </c>
      <c r="K687" s="48" t="s">
        <v>28</v>
      </c>
      <c r="L687" s="47" t="s">
        <v>90</v>
      </c>
      <c r="M687" s="44" t="s">
        <v>74</v>
      </c>
      <c r="N687" s="78" t="s">
        <v>75</v>
      </c>
      <c r="O687" s="78" t="s">
        <v>75</v>
      </c>
      <c r="P687" s="78" t="s">
        <v>75</v>
      </c>
      <c r="Q687" s="43" t="s">
        <v>1497</v>
      </c>
      <c r="R687" s="53" t="s">
        <v>76</v>
      </c>
      <c r="S687" s="76">
        <v>26</v>
      </c>
      <c r="T687" s="37">
        <v>1</v>
      </c>
      <c r="U687" s="83">
        <v>1</v>
      </c>
      <c r="V687" s="45" t="s">
        <v>125</v>
      </c>
    </row>
    <row r="688" spans="1:22" x14ac:dyDescent="0.2">
      <c r="A688" s="18" t="str">
        <f t="shared" si="20"/>
        <v>Catalogo principalCSP ACADEMICO64a56854-6883-49ce-96ac-d80120ae8b55</v>
      </c>
      <c r="B688" s="18" t="str">
        <f t="shared" si="21"/>
        <v>64a56854-6883-49ce-96ac-d80120ae8b55CSP ACADEMICO</v>
      </c>
      <c r="C688" s="18"/>
      <c r="D688" s="18" t="s">
        <v>122</v>
      </c>
      <c r="E688" s="46" t="s">
        <v>1499</v>
      </c>
      <c r="F688" s="85" t="s">
        <v>1339</v>
      </c>
      <c r="G688" s="18" t="s">
        <v>122</v>
      </c>
      <c r="H688" s="45" t="s">
        <v>125</v>
      </c>
      <c r="I688" s="18" t="s">
        <v>75</v>
      </c>
      <c r="J688" s="49" t="s">
        <v>1500</v>
      </c>
      <c r="K688" s="48" t="s">
        <v>28</v>
      </c>
      <c r="L688" s="47" t="s">
        <v>90</v>
      </c>
      <c r="M688" s="44" t="s">
        <v>74</v>
      </c>
      <c r="N688" s="78" t="s">
        <v>75</v>
      </c>
      <c r="O688" s="78" t="s">
        <v>75</v>
      </c>
      <c r="P688" s="78" t="s">
        <v>75</v>
      </c>
      <c r="Q688" s="43" t="s">
        <v>1499</v>
      </c>
      <c r="R688" s="53" t="s">
        <v>76</v>
      </c>
      <c r="S688" s="76">
        <v>350</v>
      </c>
      <c r="T688" s="37">
        <v>1</v>
      </c>
      <c r="U688" s="83">
        <v>1</v>
      </c>
      <c r="V688" s="45" t="s">
        <v>125</v>
      </c>
    </row>
    <row r="689" spans="1:22" x14ac:dyDescent="0.2">
      <c r="A689" s="18" t="str">
        <f t="shared" si="20"/>
        <v>Catalogo principalCSP ACADEMICO81606dbf-05c9-437a-96d6-e2f1634c4be5</v>
      </c>
      <c r="B689" s="18" t="str">
        <f t="shared" si="21"/>
        <v>81606dbf-05c9-437a-96d6-e2f1634c4be5CSP ACADEMICO</v>
      </c>
      <c r="C689" s="18"/>
      <c r="D689" s="18" t="s">
        <v>122</v>
      </c>
      <c r="E689" s="46" t="s">
        <v>1501</v>
      </c>
      <c r="F689" s="85" t="s">
        <v>1339</v>
      </c>
      <c r="G689" s="18" t="s">
        <v>122</v>
      </c>
      <c r="H689" s="45" t="s">
        <v>125</v>
      </c>
      <c r="I689" s="18" t="s">
        <v>75</v>
      </c>
      <c r="J689" s="49" t="s">
        <v>1502</v>
      </c>
      <c r="K689" s="48" t="s">
        <v>28</v>
      </c>
      <c r="L689" s="47" t="s">
        <v>90</v>
      </c>
      <c r="M689" s="44" t="s">
        <v>74</v>
      </c>
      <c r="N689" s="78" t="s">
        <v>75</v>
      </c>
      <c r="O689" s="78" t="s">
        <v>75</v>
      </c>
      <c r="P689" s="78" t="s">
        <v>75</v>
      </c>
      <c r="Q689" s="43" t="s">
        <v>1501</v>
      </c>
      <c r="R689" s="53" t="s">
        <v>76</v>
      </c>
      <c r="S689" s="76">
        <v>350</v>
      </c>
      <c r="T689" s="37">
        <v>1</v>
      </c>
      <c r="U689" s="83">
        <v>1</v>
      </c>
      <c r="V689" s="45" t="s">
        <v>125</v>
      </c>
    </row>
    <row r="690" spans="1:22" x14ac:dyDescent="0.2">
      <c r="A690" s="18" t="str">
        <f t="shared" si="20"/>
        <v>Catalogo principalCSP ACADEMICO85650874-8839-4ba0-8129-0e6f3246fb78</v>
      </c>
      <c r="B690" s="18" t="str">
        <f t="shared" si="21"/>
        <v>85650874-8839-4ba0-8129-0e6f3246fb78CSP ACADEMICO</v>
      </c>
      <c r="C690" s="18"/>
      <c r="D690" s="18" t="s">
        <v>122</v>
      </c>
      <c r="E690" s="46" t="s">
        <v>1503</v>
      </c>
      <c r="F690" s="85" t="s">
        <v>1339</v>
      </c>
      <c r="G690" s="18" t="s">
        <v>122</v>
      </c>
      <c r="H690" s="45" t="s">
        <v>125</v>
      </c>
      <c r="I690" s="18" t="s">
        <v>75</v>
      </c>
      <c r="J690" s="49" t="s">
        <v>1504</v>
      </c>
      <c r="K690" s="48" t="s">
        <v>28</v>
      </c>
      <c r="L690" s="47" t="s">
        <v>90</v>
      </c>
      <c r="M690" s="44" t="s">
        <v>74</v>
      </c>
      <c r="N690" s="78" t="s">
        <v>75</v>
      </c>
      <c r="O690" s="78" t="s">
        <v>75</v>
      </c>
      <c r="P690" s="78" t="s">
        <v>75</v>
      </c>
      <c r="Q690" s="43" t="s">
        <v>1503</v>
      </c>
      <c r="R690" s="53" t="s">
        <v>76</v>
      </c>
      <c r="S690" s="76">
        <v>175</v>
      </c>
      <c r="T690" s="37">
        <v>1</v>
      </c>
      <c r="U690" s="83">
        <v>1</v>
      </c>
      <c r="V690" s="45" t="s">
        <v>125</v>
      </c>
    </row>
    <row r="691" spans="1:22" x14ac:dyDescent="0.2">
      <c r="A691" s="18" t="str">
        <f t="shared" si="20"/>
        <v>Catalogo principalCSP ACADEMICOb7a6bf73-4192-4b45-9e82-b1ffd8814890</v>
      </c>
      <c r="B691" s="18" t="str">
        <f t="shared" si="21"/>
        <v>b7a6bf73-4192-4b45-9e82-b1ffd8814890CSP ACADEMICO</v>
      </c>
      <c r="C691" s="18"/>
      <c r="D691" s="18" t="s">
        <v>122</v>
      </c>
      <c r="E691" s="46" t="s">
        <v>1505</v>
      </c>
      <c r="F691" s="85" t="s">
        <v>1339</v>
      </c>
      <c r="G691" s="18" t="s">
        <v>122</v>
      </c>
      <c r="H691" s="45" t="s">
        <v>125</v>
      </c>
      <c r="I691" s="18" t="s">
        <v>75</v>
      </c>
      <c r="J691" s="49" t="s">
        <v>1506</v>
      </c>
      <c r="K691" s="48" t="s">
        <v>28</v>
      </c>
      <c r="L691" s="47" t="s">
        <v>90</v>
      </c>
      <c r="M691" s="44" t="s">
        <v>74</v>
      </c>
      <c r="N691" s="78" t="s">
        <v>75</v>
      </c>
      <c r="O691" s="78" t="s">
        <v>75</v>
      </c>
      <c r="P691" s="78" t="s">
        <v>75</v>
      </c>
      <c r="Q691" s="43" t="s">
        <v>1505</v>
      </c>
      <c r="R691" s="53" t="s">
        <v>76</v>
      </c>
      <c r="S691" s="76">
        <v>330</v>
      </c>
      <c r="T691" s="37">
        <v>1</v>
      </c>
      <c r="U691" s="83">
        <v>1</v>
      </c>
      <c r="V691" s="45" t="s">
        <v>125</v>
      </c>
    </row>
    <row r="692" spans="1:22" x14ac:dyDescent="0.2">
      <c r="A692" s="18" t="str">
        <f t="shared" si="20"/>
        <v>Catalogo principalCSP ACADEMICO8f9819d1-456e-42d0-9396-ed0438d8007f</v>
      </c>
      <c r="B692" s="18" t="str">
        <f t="shared" si="21"/>
        <v>8f9819d1-456e-42d0-9396-ed0438d8007fCSP ACADEMICO</v>
      </c>
      <c r="C692" s="18"/>
      <c r="D692" s="18" t="s">
        <v>122</v>
      </c>
      <c r="E692" s="46" t="s">
        <v>1507</v>
      </c>
      <c r="F692" s="85" t="s">
        <v>1339</v>
      </c>
      <c r="G692" s="18" t="s">
        <v>122</v>
      </c>
      <c r="H692" s="45" t="s">
        <v>125</v>
      </c>
      <c r="I692" s="18" t="s">
        <v>75</v>
      </c>
      <c r="J692" s="49" t="s">
        <v>1508</v>
      </c>
      <c r="K692" s="48" t="s">
        <v>28</v>
      </c>
      <c r="L692" s="47" t="s">
        <v>90</v>
      </c>
      <c r="M692" s="44" t="s">
        <v>74</v>
      </c>
      <c r="N692" s="78" t="s">
        <v>75</v>
      </c>
      <c r="O692" s="78" t="s">
        <v>75</v>
      </c>
      <c r="P692" s="78" t="s">
        <v>75</v>
      </c>
      <c r="Q692" s="43" t="s">
        <v>1507</v>
      </c>
      <c r="R692" s="53" t="s">
        <v>76</v>
      </c>
      <c r="S692" s="76">
        <v>240</v>
      </c>
      <c r="T692" s="37">
        <v>1</v>
      </c>
      <c r="U692" s="83">
        <v>1</v>
      </c>
      <c r="V692" s="45" t="s">
        <v>125</v>
      </c>
    </row>
    <row r="693" spans="1:22" x14ac:dyDescent="0.2">
      <c r="A693" s="18" t="str">
        <f t="shared" si="20"/>
        <v>Catalogo principalCSP ACADEMICObbbb2f8c-df19-462c-bdfb-5edc6bd3d514</v>
      </c>
      <c r="B693" s="18" t="str">
        <f t="shared" si="21"/>
        <v>bbbb2f8c-df19-462c-bdfb-5edc6bd3d514CSP ACADEMICO</v>
      </c>
      <c r="C693" s="18"/>
      <c r="D693" s="18" t="s">
        <v>122</v>
      </c>
      <c r="E693" s="46" t="s">
        <v>1509</v>
      </c>
      <c r="F693" s="85" t="s">
        <v>1339</v>
      </c>
      <c r="G693" s="18" t="s">
        <v>122</v>
      </c>
      <c r="H693" s="45" t="s">
        <v>125</v>
      </c>
      <c r="I693" s="18" t="s">
        <v>75</v>
      </c>
      <c r="J693" s="49" t="s">
        <v>1510</v>
      </c>
      <c r="K693" s="48" t="s">
        <v>28</v>
      </c>
      <c r="L693" s="47" t="s">
        <v>90</v>
      </c>
      <c r="M693" s="44" t="s">
        <v>74</v>
      </c>
      <c r="N693" s="78" t="s">
        <v>75</v>
      </c>
      <c r="O693" s="78" t="s">
        <v>75</v>
      </c>
      <c r="P693" s="78" t="s">
        <v>75</v>
      </c>
      <c r="Q693" s="43" t="s">
        <v>1509</v>
      </c>
      <c r="R693" s="53" t="s">
        <v>76</v>
      </c>
      <c r="S693" s="76">
        <v>137.5</v>
      </c>
      <c r="T693" s="37">
        <v>1</v>
      </c>
      <c r="U693" s="83">
        <v>1</v>
      </c>
      <c r="V693" s="45" t="s">
        <v>125</v>
      </c>
    </row>
    <row r="694" spans="1:22" x14ac:dyDescent="0.2">
      <c r="A694" s="18" t="str">
        <f t="shared" si="20"/>
        <v>Catalogo principalCSP ACADEMICOaeee05af-a7de-4880-9e8a-919401c7e6aa</v>
      </c>
      <c r="B694" s="18" t="str">
        <f t="shared" si="21"/>
        <v>aeee05af-a7de-4880-9e8a-919401c7e6aaCSP ACADEMICO</v>
      </c>
      <c r="C694" s="18"/>
      <c r="D694" s="18" t="s">
        <v>122</v>
      </c>
      <c r="E694" s="46" t="s">
        <v>1511</v>
      </c>
      <c r="F694" s="85" t="s">
        <v>1339</v>
      </c>
      <c r="G694" s="18" t="s">
        <v>122</v>
      </c>
      <c r="H694" s="45" t="s">
        <v>125</v>
      </c>
      <c r="I694" s="18" t="s">
        <v>75</v>
      </c>
      <c r="J694" s="49" t="s">
        <v>1512</v>
      </c>
      <c r="K694" s="48" t="s">
        <v>28</v>
      </c>
      <c r="L694" s="47" t="s">
        <v>90</v>
      </c>
      <c r="M694" s="44" t="s">
        <v>74</v>
      </c>
      <c r="N694" s="78" t="s">
        <v>75</v>
      </c>
      <c r="O694" s="78" t="s">
        <v>75</v>
      </c>
      <c r="P694" s="78" t="s">
        <v>75</v>
      </c>
      <c r="Q694" s="43" t="s">
        <v>1511</v>
      </c>
      <c r="R694" s="53" t="s">
        <v>76</v>
      </c>
      <c r="S694" s="76">
        <v>100</v>
      </c>
      <c r="T694" s="37">
        <v>1</v>
      </c>
      <c r="U694" s="83">
        <v>1</v>
      </c>
      <c r="V694" s="45" t="s">
        <v>125</v>
      </c>
    </row>
    <row r="695" spans="1:22" x14ac:dyDescent="0.2">
      <c r="A695" s="18" t="str">
        <f t="shared" si="20"/>
        <v>Catalogo principalCSP ACADEMICO316578a0-959b-4c5a-8e4b-e1f0a7c490bd</v>
      </c>
      <c r="B695" s="18" t="str">
        <f t="shared" si="21"/>
        <v>316578a0-959b-4c5a-8e4b-e1f0a7c490bdCSP ACADEMICO</v>
      </c>
      <c r="C695" s="18"/>
      <c r="D695" s="18" t="s">
        <v>122</v>
      </c>
      <c r="E695" s="46" t="s">
        <v>1513</v>
      </c>
      <c r="F695" s="85" t="s">
        <v>1339</v>
      </c>
      <c r="G695" s="18" t="s">
        <v>122</v>
      </c>
      <c r="H695" s="45" t="s">
        <v>125</v>
      </c>
      <c r="I695" s="18" t="s">
        <v>75</v>
      </c>
      <c r="J695" s="49" t="s">
        <v>1514</v>
      </c>
      <c r="K695" s="48" t="s">
        <v>28</v>
      </c>
      <c r="L695" s="47" t="s">
        <v>90</v>
      </c>
      <c r="M695" s="44" t="s">
        <v>74</v>
      </c>
      <c r="N695" s="78" t="s">
        <v>75</v>
      </c>
      <c r="O695" s="78" t="s">
        <v>75</v>
      </c>
      <c r="P695" s="78" t="s">
        <v>75</v>
      </c>
      <c r="Q695" s="43" t="s">
        <v>1513</v>
      </c>
      <c r="R695" s="53" t="s">
        <v>76</v>
      </c>
      <c r="S695" s="76">
        <v>825</v>
      </c>
      <c r="T695" s="37">
        <v>1</v>
      </c>
      <c r="U695" s="83">
        <v>1</v>
      </c>
      <c r="V695" s="45" t="s">
        <v>125</v>
      </c>
    </row>
    <row r="696" spans="1:22" x14ac:dyDescent="0.2">
      <c r="A696" s="18" t="str">
        <f t="shared" si="20"/>
        <v>Catalogo principalCSP ACADEMICOf7d33505-b6ae-40ba-a711-bafed8fb722b</v>
      </c>
      <c r="B696" s="18" t="str">
        <f t="shared" si="21"/>
        <v>f7d33505-b6ae-40ba-a711-bafed8fb722bCSP ACADEMICO</v>
      </c>
      <c r="C696" s="18"/>
      <c r="D696" s="18" t="s">
        <v>122</v>
      </c>
      <c r="E696" s="46" t="s">
        <v>1515</v>
      </c>
      <c r="F696" s="85" t="s">
        <v>1339</v>
      </c>
      <c r="G696" s="18" t="s">
        <v>122</v>
      </c>
      <c r="H696" s="45" t="s">
        <v>125</v>
      </c>
      <c r="I696" s="18" t="s">
        <v>75</v>
      </c>
      <c r="J696" s="49" t="s">
        <v>1516</v>
      </c>
      <c r="K696" s="48" t="s">
        <v>28</v>
      </c>
      <c r="L696" s="47" t="s">
        <v>90</v>
      </c>
      <c r="M696" s="44" t="s">
        <v>74</v>
      </c>
      <c r="N696" s="78" t="s">
        <v>75</v>
      </c>
      <c r="O696" s="78" t="s">
        <v>75</v>
      </c>
      <c r="P696" s="78" t="s">
        <v>75</v>
      </c>
      <c r="Q696" s="43" t="s">
        <v>1515</v>
      </c>
      <c r="R696" s="53" t="s">
        <v>76</v>
      </c>
      <c r="S696" s="76">
        <v>600</v>
      </c>
      <c r="T696" s="37">
        <v>1</v>
      </c>
      <c r="U696" s="83">
        <v>1</v>
      </c>
      <c r="V696" s="45" t="s">
        <v>125</v>
      </c>
    </row>
    <row r="697" spans="1:22" x14ac:dyDescent="0.2">
      <c r="A697" s="18" t="str">
        <f t="shared" si="20"/>
        <v>Catalogo principalCSP ACADEMICO23910d1e-bcd9-4125-82a2-ebbe75f21622</v>
      </c>
      <c r="B697" s="18" t="str">
        <f t="shared" si="21"/>
        <v>23910d1e-bcd9-4125-82a2-ebbe75f21622CSP ACADEMICO</v>
      </c>
      <c r="C697" s="18"/>
      <c r="D697" s="18" t="s">
        <v>122</v>
      </c>
      <c r="E697" s="46" t="s">
        <v>1517</v>
      </c>
      <c r="F697" s="85" t="s">
        <v>1339</v>
      </c>
      <c r="G697" s="18" t="s">
        <v>122</v>
      </c>
      <c r="H697" s="45" t="s">
        <v>125</v>
      </c>
      <c r="I697" s="18" t="s">
        <v>75</v>
      </c>
      <c r="J697" s="49" t="s">
        <v>1518</v>
      </c>
      <c r="K697" s="48" t="s">
        <v>28</v>
      </c>
      <c r="L697" s="47" t="s">
        <v>90</v>
      </c>
      <c r="M697" s="44" t="s">
        <v>74</v>
      </c>
      <c r="N697" s="78" t="s">
        <v>75</v>
      </c>
      <c r="O697" s="78" t="s">
        <v>75</v>
      </c>
      <c r="P697" s="78" t="s">
        <v>75</v>
      </c>
      <c r="Q697" s="43" t="s">
        <v>1517</v>
      </c>
      <c r="R697" s="53" t="s">
        <v>76</v>
      </c>
      <c r="S697" s="76">
        <v>687.5</v>
      </c>
      <c r="T697" s="37">
        <v>1</v>
      </c>
      <c r="U697" s="83">
        <v>1</v>
      </c>
      <c r="V697" s="45" t="s">
        <v>125</v>
      </c>
    </row>
    <row r="698" spans="1:22" x14ac:dyDescent="0.2">
      <c r="A698" s="18" t="str">
        <f t="shared" si="20"/>
        <v>Catalogo principalCSP ACADEMICOe28ec581-d18a-4c1f-bd3e-75f24082a5b2</v>
      </c>
      <c r="B698" s="18" t="str">
        <f t="shared" si="21"/>
        <v>e28ec581-d18a-4c1f-bd3e-75f24082a5b2CSP ACADEMICO</v>
      </c>
      <c r="C698" s="18"/>
      <c r="D698" s="18" t="s">
        <v>122</v>
      </c>
      <c r="E698" s="46" t="s">
        <v>1519</v>
      </c>
      <c r="F698" s="85" t="s">
        <v>1339</v>
      </c>
      <c r="G698" s="18" t="s">
        <v>122</v>
      </c>
      <c r="H698" s="45" t="s">
        <v>125</v>
      </c>
      <c r="I698" s="18" t="s">
        <v>75</v>
      </c>
      <c r="J698" s="49" t="s">
        <v>1520</v>
      </c>
      <c r="K698" s="48" t="s">
        <v>28</v>
      </c>
      <c r="L698" s="47" t="s">
        <v>90</v>
      </c>
      <c r="M698" s="44" t="s">
        <v>74</v>
      </c>
      <c r="N698" s="78" t="s">
        <v>75</v>
      </c>
      <c r="O698" s="78" t="s">
        <v>75</v>
      </c>
      <c r="P698" s="78" t="s">
        <v>75</v>
      </c>
      <c r="Q698" s="43" t="s">
        <v>1519</v>
      </c>
      <c r="R698" s="53" t="s">
        <v>76</v>
      </c>
      <c r="S698" s="76">
        <v>500</v>
      </c>
      <c r="T698" s="37">
        <v>1</v>
      </c>
      <c r="U698" s="83">
        <v>1</v>
      </c>
      <c r="V698" s="45" t="s">
        <v>125</v>
      </c>
    </row>
    <row r="699" spans="1:22" x14ac:dyDescent="0.2">
      <c r="A699" s="18" t="str">
        <f t="shared" si="20"/>
        <v>Catalogo principalCSP ACADEMICOf4cb7b65-10f3-4131-a9ed-625928db1f66</v>
      </c>
      <c r="B699" s="18" t="str">
        <f t="shared" si="21"/>
        <v>f4cb7b65-10f3-4131-a9ed-625928db1f66CSP ACADEMICO</v>
      </c>
      <c r="C699" s="18"/>
      <c r="D699" s="18" t="s">
        <v>122</v>
      </c>
      <c r="E699" s="46" t="s">
        <v>1521</v>
      </c>
      <c r="F699" s="85" t="s">
        <v>1339</v>
      </c>
      <c r="G699" s="18" t="s">
        <v>122</v>
      </c>
      <c r="H699" s="45" t="s">
        <v>125</v>
      </c>
      <c r="I699" s="18" t="s">
        <v>75</v>
      </c>
      <c r="J699" s="49" t="s">
        <v>1522</v>
      </c>
      <c r="K699" s="48" t="s">
        <v>28</v>
      </c>
      <c r="L699" s="47" t="s">
        <v>90</v>
      </c>
      <c r="M699" s="44" t="s">
        <v>74</v>
      </c>
      <c r="N699" s="78" t="s">
        <v>75</v>
      </c>
      <c r="O699" s="78" t="s">
        <v>75</v>
      </c>
      <c r="P699" s="78" t="s">
        <v>75</v>
      </c>
      <c r="Q699" s="43" t="s">
        <v>1521</v>
      </c>
      <c r="R699" s="53" t="s">
        <v>76</v>
      </c>
      <c r="S699" s="76">
        <v>412.5</v>
      </c>
      <c r="T699" s="37">
        <v>1</v>
      </c>
      <c r="U699" s="83">
        <v>1</v>
      </c>
      <c r="V699" s="45" t="s">
        <v>125</v>
      </c>
    </row>
    <row r="700" spans="1:22" x14ac:dyDescent="0.2">
      <c r="A700" s="18" t="str">
        <f t="shared" si="20"/>
        <v>Catalogo principalCSP ACADEMICO6e43db5b-5f2c-4617-b735-0a78e84b7a3e</v>
      </c>
      <c r="B700" s="18" t="str">
        <f t="shared" si="21"/>
        <v>6e43db5b-5f2c-4617-b735-0a78e84b7a3eCSP ACADEMICO</v>
      </c>
      <c r="C700" s="18"/>
      <c r="D700" s="18" t="s">
        <v>122</v>
      </c>
      <c r="E700" s="46" t="s">
        <v>1523</v>
      </c>
      <c r="F700" s="85" t="s">
        <v>1339</v>
      </c>
      <c r="G700" s="18" t="s">
        <v>122</v>
      </c>
      <c r="H700" s="45" t="s">
        <v>125</v>
      </c>
      <c r="I700" s="18" t="s">
        <v>75</v>
      </c>
      <c r="J700" s="49" t="s">
        <v>1524</v>
      </c>
      <c r="K700" s="48" t="s">
        <v>28</v>
      </c>
      <c r="L700" s="47" t="s">
        <v>90</v>
      </c>
      <c r="M700" s="44" t="s">
        <v>74</v>
      </c>
      <c r="N700" s="78" t="s">
        <v>75</v>
      </c>
      <c r="O700" s="78" t="s">
        <v>75</v>
      </c>
      <c r="P700" s="78" t="s">
        <v>75</v>
      </c>
      <c r="Q700" s="43" t="s">
        <v>1523</v>
      </c>
      <c r="R700" s="53" t="s">
        <v>76</v>
      </c>
      <c r="S700" s="76">
        <v>300</v>
      </c>
      <c r="T700" s="37">
        <v>1</v>
      </c>
      <c r="U700" s="83">
        <v>1</v>
      </c>
      <c r="V700" s="45" t="s">
        <v>125</v>
      </c>
    </row>
    <row r="701" spans="1:22" x14ac:dyDescent="0.2">
      <c r="A701" s="18" t="str">
        <f t="shared" si="20"/>
        <v>Catalogo principalCSP ACADEMICO7e0ebe81-fee6-4f09-b901-eb407ef10497</v>
      </c>
      <c r="B701" s="18" t="str">
        <f t="shared" si="21"/>
        <v>7e0ebe81-fee6-4f09-b901-eb407ef10497CSP ACADEMICO</v>
      </c>
      <c r="C701" s="18"/>
      <c r="D701" s="18" t="s">
        <v>122</v>
      </c>
      <c r="E701" s="46" t="s">
        <v>1525</v>
      </c>
      <c r="F701" s="85" t="s">
        <v>1339</v>
      </c>
      <c r="G701" s="18" t="s">
        <v>122</v>
      </c>
      <c r="H701" s="45" t="s">
        <v>125</v>
      </c>
      <c r="I701" s="18" t="s">
        <v>75</v>
      </c>
      <c r="J701" s="49" t="s">
        <v>1526</v>
      </c>
      <c r="K701" s="48" t="s">
        <v>28</v>
      </c>
      <c r="L701" s="47" t="s">
        <v>90</v>
      </c>
      <c r="M701" s="44" t="s">
        <v>74</v>
      </c>
      <c r="N701" s="78" t="s">
        <v>75</v>
      </c>
      <c r="O701" s="78" t="s">
        <v>75</v>
      </c>
      <c r="P701" s="78" t="s">
        <v>75</v>
      </c>
      <c r="Q701" s="43" t="s">
        <v>1525</v>
      </c>
      <c r="R701" s="53" t="s">
        <v>76</v>
      </c>
      <c r="S701" s="76">
        <v>275</v>
      </c>
      <c r="T701" s="37">
        <v>1</v>
      </c>
      <c r="U701" s="83">
        <v>1</v>
      </c>
      <c r="V701" s="45" t="s">
        <v>125</v>
      </c>
    </row>
    <row r="702" spans="1:22" x14ac:dyDescent="0.2">
      <c r="A702" s="18" t="str">
        <f t="shared" si="20"/>
        <v>Catalogo principalCSP ACADEMICOc99cc6f6-3fd9-4215-8aa8-bb0b3fd088a0</v>
      </c>
      <c r="B702" s="18" t="str">
        <f t="shared" si="21"/>
        <v>c99cc6f6-3fd9-4215-8aa8-bb0b3fd088a0CSP ACADEMICO</v>
      </c>
      <c r="C702" s="18"/>
      <c r="D702" s="18" t="s">
        <v>122</v>
      </c>
      <c r="E702" s="46" t="s">
        <v>1527</v>
      </c>
      <c r="F702" s="85" t="s">
        <v>1339</v>
      </c>
      <c r="G702" s="18" t="s">
        <v>122</v>
      </c>
      <c r="H702" s="45" t="s">
        <v>125</v>
      </c>
      <c r="I702" s="18" t="s">
        <v>75</v>
      </c>
      <c r="J702" s="49" t="s">
        <v>1528</v>
      </c>
      <c r="K702" s="48" t="s">
        <v>28</v>
      </c>
      <c r="L702" s="47" t="s">
        <v>90</v>
      </c>
      <c r="M702" s="44" t="s">
        <v>74</v>
      </c>
      <c r="N702" s="78" t="s">
        <v>75</v>
      </c>
      <c r="O702" s="78" t="s">
        <v>75</v>
      </c>
      <c r="P702" s="78" t="s">
        <v>75</v>
      </c>
      <c r="Q702" s="43" t="s">
        <v>1527</v>
      </c>
      <c r="R702" s="53" t="s">
        <v>76</v>
      </c>
      <c r="S702" s="76">
        <v>200</v>
      </c>
      <c r="T702" s="37">
        <v>1</v>
      </c>
      <c r="U702" s="83">
        <v>1</v>
      </c>
      <c r="V702" s="45" t="s">
        <v>125</v>
      </c>
    </row>
    <row r="703" spans="1:22" x14ac:dyDescent="0.2">
      <c r="A703" s="18" t="str">
        <f t="shared" si="20"/>
        <v>Catalogo principalCSP ACADEMICO3b319394-6c41-42a9-b3e1-b75bfe8c5da2</v>
      </c>
      <c r="B703" s="18" t="str">
        <f t="shared" si="21"/>
        <v>3b319394-6c41-42a9-b3e1-b75bfe8c5da2CSP ACADEMICO</v>
      </c>
      <c r="C703" s="18"/>
      <c r="D703" s="18" t="s">
        <v>122</v>
      </c>
      <c r="E703" s="46" t="s">
        <v>1529</v>
      </c>
      <c r="F703" s="85" t="s">
        <v>1339</v>
      </c>
      <c r="G703" s="18" t="s">
        <v>122</v>
      </c>
      <c r="H703" s="45" t="s">
        <v>125</v>
      </c>
      <c r="I703" s="18" t="s">
        <v>75</v>
      </c>
      <c r="J703" s="49" t="s">
        <v>1530</v>
      </c>
      <c r="K703" s="48" t="s">
        <v>28</v>
      </c>
      <c r="L703" s="47" t="s">
        <v>90</v>
      </c>
      <c r="M703" s="44" t="s">
        <v>74</v>
      </c>
      <c r="N703" s="78" t="s">
        <v>75</v>
      </c>
      <c r="O703" s="78" t="s">
        <v>75</v>
      </c>
      <c r="P703" s="78" t="s">
        <v>75</v>
      </c>
      <c r="Q703" s="43" t="s">
        <v>1529</v>
      </c>
      <c r="R703" s="53" t="s">
        <v>76</v>
      </c>
      <c r="S703" s="76">
        <v>412.5</v>
      </c>
      <c r="T703" s="37">
        <v>1</v>
      </c>
      <c r="U703" s="83">
        <v>1</v>
      </c>
      <c r="V703" s="45" t="s">
        <v>125</v>
      </c>
    </row>
    <row r="704" spans="1:22" x14ac:dyDescent="0.2">
      <c r="A704" s="18" t="str">
        <f t="shared" si="20"/>
        <v>Catalogo principalCSP ACADEMICO643161bc-f76d-4908-9153-7eeab54c7447</v>
      </c>
      <c r="B704" s="18" t="str">
        <f t="shared" si="21"/>
        <v>643161bc-f76d-4908-9153-7eeab54c7447CSP ACADEMICO</v>
      </c>
      <c r="C704" s="18"/>
      <c r="D704" s="18" t="s">
        <v>122</v>
      </c>
      <c r="E704" s="46" t="s">
        <v>1531</v>
      </c>
      <c r="F704" s="85" t="s">
        <v>1339</v>
      </c>
      <c r="G704" s="18" t="s">
        <v>122</v>
      </c>
      <c r="H704" s="45" t="s">
        <v>125</v>
      </c>
      <c r="I704" s="18" t="s">
        <v>75</v>
      </c>
      <c r="J704" s="49" t="s">
        <v>1532</v>
      </c>
      <c r="K704" s="48" t="s">
        <v>28</v>
      </c>
      <c r="L704" s="47" t="s">
        <v>90</v>
      </c>
      <c r="M704" s="44" t="s">
        <v>74</v>
      </c>
      <c r="N704" s="78" t="s">
        <v>75</v>
      </c>
      <c r="O704" s="78" t="s">
        <v>75</v>
      </c>
      <c r="P704" s="78" t="s">
        <v>75</v>
      </c>
      <c r="Q704" s="43" t="s">
        <v>1531</v>
      </c>
      <c r="R704" s="53" t="s">
        <v>76</v>
      </c>
      <c r="S704" s="76">
        <v>300</v>
      </c>
      <c r="T704" s="37">
        <v>1</v>
      </c>
      <c r="U704" s="83">
        <v>1</v>
      </c>
      <c r="V704" s="45" t="s">
        <v>125</v>
      </c>
    </row>
    <row r="705" spans="1:22" x14ac:dyDescent="0.2">
      <c r="A705" s="18" t="str">
        <f t="shared" si="20"/>
        <v>Catalogo principalCSP ACADEMICO51795973-17c6-41d5-8af3-d3a3d3773230</v>
      </c>
      <c r="B705" s="18" t="str">
        <f t="shared" si="21"/>
        <v>51795973-17c6-41d5-8af3-d3a3d3773230CSP ACADEMICO</v>
      </c>
      <c r="C705" s="18"/>
      <c r="D705" s="18" t="s">
        <v>122</v>
      </c>
      <c r="E705" s="46" t="s">
        <v>1533</v>
      </c>
      <c r="F705" s="85" t="s">
        <v>1339</v>
      </c>
      <c r="G705" s="18" t="s">
        <v>122</v>
      </c>
      <c r="H705" s="45" t="s">
        <v>125</v>
      </c>
      <c r="I705" s="18" t="s">
        <v>75</v>
      </c>
      <c r="J705" s="49" t="s">
        <v>1534</v>
      </c>
      <c r="K705" s="48" t="s">
        <v>28</v>
      </c>
      <c r="L705" s="47" t="s">
        <v>90</v>
      </c>
      <c r="M705" s="44" t="s">
        <v>74</v>
      </c>
      <c r="N705" s="78" t="s">
        <v>75</v>
      </c>
      <c r="O705" s="78" t="s">
        <v>75</v>
      </c>
      <c r="P705" s="78" t="s">
        <v>75</v>
      </c>
      <c r="Q705" s="43" t="s">
        <v>1533</v>
      </c>
      <c r="R705" s="53" t="s">
        <v>76</v>
      </c>
      <c r="S705" s="76">
        <v>825</v>
      </c>
      <c r="T705" s="37">
        <v>1</v>
      </c>
      <c r="U705" s="83">
        <v>1</v>
      </c>
      <c r="V705" s="45" t="s">
        <v>125</v>
      </c>
    </row>
    <row r="706" spans="1:22" x14ac:dyDescent="0.2">
      <c r="A706" s="18" t="str">
        <f t="shared" ref="A706:A769" si="22">D706&amp;F706&amp;E706</f>
        <v>Catalogo principalCSP ACADEMICO00b75335-3cce-4b08-acd6-2b795f922137</v>
      </c>
      <c r="B706" s="18" t="str">
        <f t="shared" ref="B706:B769" si="23">E706&amp;F706</f>
        <v>00b75335-3cce-4b08-acd6-2b795f922137CSP ACADEMICO</v>
      </c>
      <c r="C706" s="18"/>
      <c r="D706" s="18" t="s">
        <v>122</v>
      </c>
      <c r="E706" s="46" t="s">
        <v>1535</v>
      </c>
      <c r="F706" s="85" t="s">
        <v>1339</v>
      </c>
      <c r="G706" s="18" t="s">
        <v>122</v>
      </c>
      <c r="H706" s="45" t="s">
        <v>125</v>
      </c>
      <c r="I706" s="18" t="s">
        <v>75</v>
      </c>
      <c r="J706" s="49" t="s">
        <v>1536</v>
      </c>
      <c r="K706" s="48" t="s">
        <v>28</v>
      </c>
      <c r="L706" s="47" t="s">
        <v>90</v>
      </c>
      <c r="M706" s="44" t="s">
        <v>74</v>
      </c>
      <c r="N706" s="78" t="s">
        <v>75</v>
      </c>
      <c r="O706" s="78" t="s">
        <v>75</v>
      </c>
      <c r="P706" s="78" t="s">
        <v>75</v>
      </c>
      <c r="Q706" s="43" t="s">
        <v>1535</v>
      </c>
      <c r="R706" s="53" t="s">
        <v>76</v>
      </c>
      <c r="S706" s="76">
        <v>600</v>
      </c>
      <c r="T706" s="37">
        <v>1</v>
      </c>
      <c r="U706" s="83">
        <v>1</v>
      </c>
      <c r="V706" s="45" t="s">
        <v>125</v>
      </c>
    </row>
    <row r="707" spans="1:22" x14ac:dyDescent="0.2">
      <c r="A707" s="18" t="str">
        <f t="shared" si="22"/>
        <v>Catalogo principalCSP ACADEMICO1ec83327-72dd-481c-acc4-87ab518d5a00</v>
      </c>
      <c r="B707" s="18" t="str">
        <f t="shared" si="23"/>
        <v>1ec83327-72dd-481c-acc4-87ab518d5a00CSP ACADEMICO</v>
      </c>
      <c r="C707" s="18"/>
      <c r="D707" s="18" t="s">
        <v>122</v>
      </c>
      <c r="E707" s="46" t="s">
        <v>1537</v>
      </c>
      <c r="F707" s="85" t="s">
        <v>1339</v>
      </c>
      <c r="G707" s="18" t="s">
        <v>122</v>
      </c>
      <c r="H707" s="45" t="s">
        <v>125</v>
      </c>
      <c r="I707" s="18" t="s">
        <v>75</v>
      </c>
      <c r="J707" s="49" t="s">
        <v>1538</v>
      </c>
      <c r="K707" s="48" t="s">
        <v>28</v>
      </c>
      <c r="L707" s="47" t="s">
        <v>90</v>
      </c>
      <c r="M707" s="44" t="s">
        <v>74</v>
      </c>
      <c r="N707" s="78" t="s">
        <v>75</v>
      </c>
      <c r="O707" s="78" t="s">
        <v>75</v>
      </c>
      <c r="P707" s="78" t="s">
        <v>75</v>
      </c>
      <c r="Q707" s="43" t="s">
        <v>1537</v>
      </c>
      <c r="R707" s="53" t="s">
        <v>76</v>
      </c>
      <c r="S707" s="76">
        <v>27.5</v>
      </c>
      <c r="T707" s="37">
        <v>1</v>
      </c>
      <c r="U707" s="83">
        <v>1</v>
      </c>
      <c r="V707" s="45" t="s">
        <v>125</v>
      </c>
    </row>
    <row r="708" spans="1:22" x14ac:dyDescent="0.2">
      <c r="A708" s="18" t="str">
        <f t="shared" si="22"/>
        <v>Catalogo principalCSP ACADEMICOeca4378b-b97e-4f23-ae73-ef01a63293ed</v>
      </c>
      <c r="B708" s="18" t="str">
        <f t="shared" si="23"/>
        <v>eca4378b-b97e-4f23-ae73-ef01a63293edCSP ACADEMICO</v>
      </c>
      <c r="C708" s="18"/>
      <c r="D708" s="18" t="s">
        <v>122</v>
      </c>
      <c r="E708" s="46" t="s">
        <v>1539</v>
      </c>
      <c r="F708" s="85" t="s">
        <v>1339</v>
      </c>
      <c r="G708" s="18" t="s">
        <v>122</v>
      </c>
      <c r="H708" s="45" t="s">
        <v>125</v>
      </c>
      <c r="I708" s="18" t="s">
        <v>75</v>
      </c>
      <c r="J708" s="49" t="s">
        <v>1540</v>
      </c>
      <c r="K708" s="48" t="s">
        <v>28</v>
      </c>
      <c r="L708" s="47" t="s">
        <v>90</v>
      </c>
      <c r="M708" s="44" t="s">
        <v>74</v>
      </c>
      <c r="N708" s="78" t="s">
        <v>75</v>
      </c>
      <c r="O708" s="78" t="s">
        <v>75</v>
      </c>
      <c r="P708" s="78" t="s">
        <v>75</v>
      </c>
      <c r="Q708" s="43" t="s">
        <v>1539</v>
      </c>
      <c r="R708" s="53" t="s">
        <v>76</v>
      </c>
      <c r="S708" s="76">
        <v>20</v>
      </c>
      <c r="T708" s="37">
        <v>1</v>
      </c>
      <c r="U708" s="83">
        <v>1</v>
      </c>
      <c r="V708" s="45" t="s">
        <v>125</v>
      </c>
    </row>
    <row r="709" spans="1:22" x14ac:dyDescent="0.2">
      <c r="A709" s="18" t="str">
        <f t="shared" si="22"/>
        <v>Catalogo principalCSP ACADEMICOe67fe55c-1e6c-47d7-b8b8-9c7d85c778ff</v>
      </c>
      <c r="B709" s="18" t="str">
        <f t="shared" si="23"/>
        <v>e67fe55c-1e6c-47d7-b8b8-9c7d85c778ffCSP ACADEMICO</v>
      </c>
      <c r="C709" s="18"/>
      <c r="D709" s="18" t="s">
        <v>122</v>
      </c>
      <c r="E709" s="46" t="s">
        <v>1541</v>
      </c>
      <c r="F709" s="85" t="s">
        <v>1339</v>
      </c>
      <c r="G709" s="18" t="s">
        <v>122</v>
      </c>
      <c r="H709" s="45" t="s">
        <v>125</v>
      </c>
      <c r="I709" s="18" t="s">
        <v>75</v>
      </c>
      <c r="J709" s="49" t="s">
        <v>1542</v>
      </c>
      <c r="K709" s="48" t="s">
        <v>28</v>
      </c>
      <c r="L709" s="47" t="s">
        <v>90</v>
      </c>
      <c r="M709" s="44" t="s">
        <v>74</v>
      </c>
      <c r="N709" s="78" t="s">
        <v>75</v>
      </c>
      <c r="O709" s="78" t="s">
        <v>75</v>
      </c>
      <c r="P709" s="78" t="s">
        <v>75</v>
      </c>
      <c r="Q709" s="43" t="s">
        <v>1541</v>
      </c>
      <c r="R709" s="53" t="s">
        <v>76</v>
      </c>
      <c r="S709" s="76">
        <v>41.3</v>
      </c>
      <c r="T709" s="37">
        <v>1</v>
      </c>
      <c r="U709" s="83">
        <v>1</v>
      </c>
      <c r="V709" s="45" t="s">
        <v>125</v>
      </c>
    </row>
    <row r="710" spans="1:22" x14ac:dyDescent="0.2">
      <c r="A710" s="18" t="str">
        <f t="shared" si="22"/>
        <v>Catalogo principalCSP ACADEMICO16fa20c0-cecd-422d-9cb6-dad535d7ee9f</v>
      </c>
      <c r="B710" s="18" t="str">
        <f t="shared" si="23"/>
        <v>16fa20c0-cecd-422d-9cb6-dad535d7ee9fCSP ACADEMICO</v>
      </c>
      <c r="C710" s="18"/>
      <c r="D710" s="18" t="s">
        <v>122</v>
      </c>
      <c r="E710" s="46" t="s">
        <v>1543</v>
      </c>
      <c r="F710" s="85" t="s">
        <v>1339</v>
      </c>
      <c r="G710" s="18" t="s">
        <v>122</v>
      </c>
      <c r="H710" s="45" t="s">
        <v>125</v>
      </c>
      <c r="I710" s="18" t="s">
        <v>75</v>
      </c>
      <c r="J710" s="49" t="s">
        <v>1544</v>
      </c>
      <c r="K710" s="48" t="s">
        <v>28</v>
      </c>
      <c r="L710" s="47" t="s">
        <v>90</v>
      </c>
      <c r="M710" s="44" t="s">
        <v>74</v>
      </c>
      <c r="N710" s="78" t="s">
        <v>75</v>
      </c>
      <c r="O710" s="78" t="s">
        <v>75</v>
      </c>
      <c r="P710" s="78" t="s">
        <v>75</v>
      </c>
      <c r="Q710" s="43" t="s">
        <v>1543</v>
      </c>
      <c r="R710" s="53" t="s">
        <v>76</v>
      </c>
      <c r="S710" s="76">
        <v>30</v>
      </c>
      <c r="T710" s="37">
        <v>1</v>
      </c>
      <c r="U710" s="83">
        <v>1</v>
      </c>
      <c r="V710" s="45" t="s">
        <v>125</v>
      </c>
    </row>
    <row r="711" spans="1:22" x14ac:dyDescent="0.2">
      <c r="A711" s="18" t="str">
        <f t="shared" si="22"/>
        <v>Catalogo principalCSP ACADEMICOf2871ea5-b26e-4a13-8d3a-6a1dda820c72</v>
      </c>
      <c r="B711" s="18" t="str">
        <f t="shared" si="23"/>
        <v>f2871ea5-b26e-4a13-8d3a-6a1dda820c72CSP ACADEMICO</v>
      </c>
      <c r="C711" s="18"/>
      <c r="D711" s="18" t="s">
        <v>122</v>
      </c>
      <c r="E711" s="46" t="s">
        <v>1545</v>
      </c>
      <c r="F711" s="85" t="s">
        <v>1339</v>
      </c>
      <c r="G711" s="18" t="s">
        <v>122</v>
      </c>
      <c r="H711" s="45" t="s">
        <v>125</v>
      </c>
      <c r="I711" s="18" t="s">
        <v>75</v>
      </c>
      <c r="J711" s="49" t="s">
        <v>1546</v>
      </c>
      <c r="K711" s="48" t="s">
        <v>28</v>
      </c>
      <c r="L711" s="47" t="s">
        <v>90</v>
      </c>
      <c r="M711" s="44" t="s">
        <v>74</v>
      </c>
      <c r="N711" s="78" t="s">
        <v>75</v>
      </c>
      <c r="O711" s="78" t="s">
        <v>75</v>
      </c>
      <c r="P711" s="78" t="s">
        <v>75</v>
      </c>
      <c r="Q711" s="43" t="s">
        <v>1545</v>
      </c>
      <c r="R711" s="53" t="s">
        <v>76</v>
      </c>
      <c r="S711" s="76">
        <v>742.5</v>
      </c>
      <c r="T711" s="37">
        <v>1</v>
      </c>
      <c r="U711" s="83">
        <v>1</v>
      </c>
      <c r="V711" s="45" t="s">
        <v>125</v>
      </c>
    </row>
    <row r="712" spans="1:22" x14ac:dyDescent="0.2">
      <c r="A712" s="18" t="str">
        <f t="shared" si="22"/>
        <v>Catalogo principalCSP ACADEMICO76642878-563b-4b30-9c9a-f7049b853743</v>
      </c>
      <c r="B712" s="18" t="str">
        <f t="shared" si="23"/>
        <v>76642878-563b-4b30-9c9a-f7049b853743CSP ACADEMICO</v>
      </c>
      <c r="C712" s="18"/>
      <c r="D712" s="18" t="s">
        <v>122</v>
      </c>
      <c r="E712" s="46" t="s">
        <v>1547</v>
      </c>
      <c r="F712" s="85" t="s">
        <v>1339</v>
      </c>
      <c r="G712" s="18" t="s">
        <v>122</v>
      </c>
      <c r="H712" s="45" t="s">
        <v>125</v>
      </c>
      <c r="I712" s="18" t="s">
        <v>75</v>
      </c>
      <c r="J712" s="49" t="s">
        <v>1548</v>
      </c>
      <c r="K712" s="48" t="s">
        <v>28</v>
      </c>
      <c r="L712" s="47" t="s">
        <v>90</v>
      </c>
      <c r="M712" s="44" t="s">
        <v>74</v>
      </c>
      <c r="N712" s="78" t="s">
        <v>75</v>
      </c>
      <c r="O712" s="78" t="s">
        <v>75</v>
      </c>
      <c r="P712" s="78" t="s">
        <v>75</v>
      </c>
      <c r="Q712" s="43" t="s">
        <v>1547</v>
      </c>
      <c r="R712" s="53" t="s">
        <v>76</v>
      </c>
      <c r="S712" s="76">
        <v>2227.5</v>
      </c>
      <c r="T712" s="37">
        <v>1</v>
      </c>
      <c r="U712" s="83">
        <v>1</v>
      </c>
      <c r="V712" s="45" t="s">
        <v>125</v>
      </c>
    </row>
    <row r="713" spans="1:22" x14ac:dyDescent="0.2">
      <c r="A713" s="18" t="str">
        <f t="shared" si="22"/>
        <v>Catalogo principalCSP ACADEMICOc7bcf2b6-7558-4013-ac24-5f4db30df525</v>
      </c>
      <c r="B713" s="18" t="str">
        <f t="shared" si="23"/>
        <v>c7bcf2b6-7558-4013-ac24-5f4db30df525CSP ACADEMICO</v>
      </c>
      <c r="C713" s="18"/>
      <c r="D713" s="18" t="s">
        <v>122</v>
      </c>
      <c r="E713" s="46" t="s">
        <v>1549</v>
      </c>
      <c r="F713" s="85" t="s">
        <v>1339</v>
      </c>
      <c r="G713" s="18" t="s">
        <v>122</v>
      </c>
      <c r="H713" s="45" t="s">
        <v>125</v>
      </c>
      <c r="I713" s="18" t="s">
        <v>75</v>
      </c>
      <c r="J713" s="49" t="s">
        <v>1550</v>
      </c>
      <c r="K713" s="48" t="s">
        <v>28</v>
      </c>
      <c r="L713" s="47" t="s">
        <v>90</v>
      </c>
      <c r="M713" s="44" t="s">
        <v>74</v>
      </c>
      <c r="N713" s="78" t="s">
        <v>75</v>
      </c>
      <c r="O713" s="78" t="s">
        <v>75</v>
      </c>
      <c r="P713" s="78" t="s">
        <v>75</v>
      </c>
      <c r="Q713" s="43" t="s">
        <v>1549</v>
      </c>
      <c r="R713" s="53" t="s">
        <v>76</v>
      </c>
      <c r="S713" s="76">
        <v>4345</v>
      </c>
      <c r="T713" s="37">
        <v>1</v>
      </c>
      <c r="U713" s="83">
        <v>1</v>
      </c>
      <c r="V713" s="45" t="s">
        <v>125</v>
      </c>
    </row>
    <row r="714" spans="1:22" x14ac:dyDescent="0.2">
      <c r="A714" s="18" t="str">
        <f t="shared" si="22"/>
        <v>Catalogo principalCSP ACADEMICO435f5608-fdf6-4413-a0f1-26b7d2c01cbd</v>
      </c>
      <c r="B714" s="18" t="str">
        <f t="shared" si="23"/>
        <v>435f5608-fdf6-4413-a0f1-26b7d2c01cbdCSP ACADEMICO</v>
      </c>
      <c r="C714" s="18"/>
      <c r="D714" s="18" t="s">
        <v>122</v>
      </c>
      <c r="E714" s="46" t="s">
        <v>1551</v>
      </c>
      <c r="F714" s="85" t="s">
        <v>1339</v>
      </c>
      <c r="G714" s="18" t="s">
        <v>122</v>
      </c>
      <c r="H714" s="45" t="s">
        <v>125</v>
      </c>
      <c r="I714" s="18" t="s">
        <v>75</v>
      </c>
      <c r="J714" s="49" t="s">
        <v>1552</v>
      </c>
      <c r="K714" s="48" t="s">
        <v>28</v>
      </c>
      <c r="L714" s="47" t="s">
        <v>90</v>
      </c>
      <c r="M714" s="44" t="s">
        <v>74</v>
      </c>
      <c r="N714" s="78" t="s">
        <v>75</v>
      </c>
      <c r="O714" s="78" t="s">
        <v>75</v>
      </c>
      <c r="P714" s="78" t="s">
        <v>75</v>
      </c>
      <c r="Q714" s="43" t="s">
        <v>1551</v>
      </c>
      <c r="R714" s="53" t="s">
        <v>76</v>
      </c>
      <c r="S714" s="76">
        <v>6600</v>
      </c>
      <c r="T714" s="37">
        <v>1</v>
      </c>
      <c r="U714" s="83">
        <v>1</v>
      </c>
      <c r="V714" s="45" t="s">
        <v>125</v>
      </c>
    </row>
    <row r="715" spans="1:22" x14ac:dyDescent="0.2">
      <c r="A715" s="18" t="str">
        <f t="shared" si="22"/>
        <v>Catalogo principalCSP ACADEMICOdeb36286-e996-4b13-9c73-6394989e502c</v>
      </c>
      <c r="B715" s="18" t="str">
        <f t="shared" si="23"/>
        <v>deb36286-e996-4b13-9c73-6394989e502cCSP ACADEMICO</v>
      </c>
      <c r="C715" s="18"/>
      <c r="D715" s="18" t="s">
        <v>122</v>
      </c>
      <c r="E715" s="46" t="s">
        <v>1553</v>
      </c>
      <c r="F715" s="85" t="s">
        <v>1339</v>
      </c>
      <c r="G715" s="18" t="s">
        <v>122</v>
      </c>
      <c r="H715" s="45" t="s">
        <v>125</v>
      </c>
      <c r="I715" s="18" t="s">
        <v>75</v>
      </c>
      <c r="J715" s="49" t="s">
        <v>1554</v>
      </c>
      <c r="K715" s="48" t="s">
        <v>28</v>
      </c>
      <c r="L715" s="47" t="s">
        <v>90</v>
      </c>
      <c r="M715" s="44" t="s">
        <v>74</v>
      </c>
      <c r="N715" s="78" t="s">
        <v>75</v>
      </c>
      <c r="O715" s="78" t="s">
        <v>75</v>
      </c>
      <c r="P715" s="78" t="s">
        <v>75</v>
      </c>
      <c r="Q715" s="43" t="s">
        <v>1553</v>
      </c>
      <c r="R715" s="53" t="s">
        <v>76</v>
      </c>
      <c r="S715" s="76">
        <v>11</v>
      </c>
      <c r="T715" s="37">
        <v>1</v>
      </c>
      <c r="U715" s="83">
        <v>1</v>
      </c>
      <c r="V715" s="45" t="s">
        <v>125</v>
      </c>
    </row>
    <row r="716" spans="1:22" x14ac:dyDescent="0.2">
      <c r="A716" s="18" t="str">
        <f t="shared" si="22"/>
        <v>Catalogo principalCSP ACADEMICO811466cf-81e6-4d7b-9ff8-652819453fb6</v>
      </c>
      <c r="B716" s="18" t="str">
        <f t="shared" si="23"/>
        <v>811466cf-81e6-4d7b-9ff8-652819453fb6CSP ACADEMICO</v>
      </c>
      <c r="C716" s="18"/>
      <c r="D716" s="18" t="s">
        <v>122</v>
      </c>
      <c r="E716" s="46" t="s">
        <v>1555</v>
      </c>
      <c r="F716" s="85" t="s">
        <v>1339</v>
      </c>
      <c r="G716" s="18" t="s">
        <v>122</v>
      </c>
      <c r="H716" s="45" t="s">
        <v>125</v>
      </c>
      <c r="I716" s="18" t="s">
        <v>75</v>
      </c>
      <c r="J716" s="49" t="s">
        <v>1556</v>
      </c>
      <c r="K716" s="48" t="s">
        <v>28</v>
      </c>
      <c r="L716" s="47" t="s">
        <v>90</v>
      </c>
      <c r="M716" s="44" t="s">
        <v>74</v>
      </c>
      <c r="N716" s="78" t="s">
        <v>75</v>
      </c>
      <c r="O716" s="78" t="s">
        <v>75</v>
      </c>
      <c r="P716" s="78" t="s">
        <v>75</v>
      </c>
      <c r="Q716" s="43" t="s">
        <v>1555</v>
      </c>
      <c r="R716" s="53" t="s">
        <v>76</v>
      </c>
      <c r="S716" s="76">
        <v>8</v>
      </c>
      <c r="T716" s="37">
        <v>1</v>
      </c>
      <c r="U716" s="83">
        <v>1</v>
      </c>
      <c r="V716" s="45" t="s">
        <v>125</v>
      </c>
    </row>
    <row r="717" spans="1:22" x14ac:dyDescent="0.2">
      <c r="A717" s="18" t="str">
        <f t="shared" si="22"/>
        <v>Catalogo principalCSP ACADEMICOc3e6d9c3-5eff-4a1d-9369-dda3f11a7713</v>
      </c>
      <c r="B717" s="18" t="str">
        <f t="shared" si="23"/>
        <v>c3e6d9c3-5eff-4a1d-9369-dda3f11a7713CSP ACADEMICO</v>
      </c>
      <c r="C717" s="18"/>
      <c r="D717" s="18" t="s">
        <v>122</v>
      </c>
      <c r="E717" s="46" t="s">
        <v>1557</v>
      </c>
      <c r="F717" s="85" t="s">
        <v>1339</v>
      </c>
      <c r="G717" s="18" t="s">
        <v>122</v>
      </c>
      <c r="H717" s="45" t="s">
        <v>125</v>
      </c>
      <c r="I717" s="18" t="s">
        <v>75</v>
      </c>
      <c r="J717" s="49" t="s">
        <v>1558</v>
      </c>
      <c r="K717" s="48" t="s">
        <v>28</v>
      </c>
      <c r="L717" s="47" t="s">
        <v>90</v>
      </c>
      <c r="M717" s="44" t="s">
        <v>74</v>
      </c>
      <c r="N717" s="78" t="s">
        <v>75</v>
      </c>
      <c r="O717" s="78" t="s">
        <v>75</v>
      </c>
      <c r="P717" s="78" t="s">
        <v>75</v>
      </c>
      <c r="Q717" s="43" t="s">
        <v>1557</v>
      </c>
      <c r="R717" s="53" t="s">
        <v>76</v>
      </c>
      <c r="S717" s="76">
        <v>35.799999999999997</v>
      </c>
      <c r="T717" s="37">
        <v>1</v>
      </c>
      <c r="U717" s="83">
        <v>1</v>
      </c>
      <c r="V717" s="45" t="s">
        <v>125</v>
      </c>
    </row>
    <row r="718" spans="1:22" x14ac:dyDescent="0.2">
      <c r="A718" s="18" t="str">
        <f t="shared" si="22"/>
        <v>Catalogo principalCSP ACADEMICOce6ebefa-cbed-4c61-9aa3-f88057bf1fe3</v>
      </c>
      <c r="B718" s="18" t="str">
        <f t="shared" si="23"/>
        <v>ce6ebefa-cbed-4c61-9aa3-f88057bf1fe3CSP ACADEMICO</v>
      </c>
      <c r="C718" s="18"/>
      <c r="D718" s="18" t="s">
        <v>122</v>
      </c>
      <c r="E718" s="46" t="s">
        <v>1559</v>
      </c>
      <c r="F718" s="85" t="s">
        <v>1339</v>
      </c>
      <c r="G718" s="18" t="s">
        <v>122</v>
      </c>
      <c r="H718" s="45" t="s">
        <v>125</v>
      </c>
      <c r="I718" s="18" t="s">
        <v>75</v>
      </c>
      <c r="J718" s="49" t="s">
        <v>1560</v>
      </c>
      <c r="K718" s="48" t="s">
        <v>28</v>
      </c>
      <c r="L718" s="47" t="s">
        <v>90</v>
      </c>
      <c r="M718" s="44" t="s">
        <v>74</v>
      </c>
      <c r="N718" s="78" t="s">
        <v>75</v>
      </c>
      <c r="O718" s="78" t="s">
        <v>75</v>
      </c>
      <c r="P718" s="78" t="s">
        <v>75</v>
      </c>
      <c r="Q718" s="43" t="s">
        <v>1559</v>
      </c>
      <c r="R718" s="53" t="s">
        <v>76</v>
      </c>
      <c r="S718" s="76">
        <v>26</v>
      </c>
      <c r="T718" s="37">
        <v>1</v>
      </c>
      <c r="U718" s="83">
        <v>1</v>
      </c>
      <c r="V718" s="45" t="s">
        <v>125</v>
      </c>
    </row>
    <row r="719" spans="1:22" x14ac:dyDescent="0.2">
      <c r="A719" s="18" t="str">
        <f t="shared" si="22"/>
        <v>Catalogo principalCSP ACADEMICO6df75c54-9475-468e-b0b5-359519116126</v>
      </c>
      <c r="B719" s="18" t="str">
        <f t="shared" si="23"/>
        <v>6df75c54-9475-468e-b0b5-359519116126CSP ACADEMICO</v>
      </c>
      <c r="C719" s="18"/>
      <c r="D719" s="18" t="s">
        <v>122</v>
      </c>
      <c r="E719" s="46" t="s">
        <v>1561</v>
      </c>
      <c r="F719" s="85" t="s">
        <v>1339</v>
      </c>
      <c r="G719" s="18" t="s">
        <v>122</v>
      </c>
      <c r="H719" s="45" t="s">
        <v>125</v>
      </c>
      <c r="I719" s="18" t="s">
        <v>75</v>
      </c>
      <c r="J719" s="49" t="s">
        <v>1562</v>
      </c>
      <c r="K719" s="48" t="s">
        <v>28</v>
      </c>
      <c r="L719" s="47" t="s">
        <v>90</v>
      </c>
      <c r="M719" s="44" t="s">
        <v>74</v>
      </c>
      <c r="N719" s="78" t="s">
        <v>75</v>
      </c>
      <c r="O719" s="78" t="s">
        <v>75</v>
      </c>
      <c r="P719" s="78" t="s">
        <v>75</v>
      </c>
      <c r="Q719" s="43" t="s">
        <v>1561</v>
      </c>
      <c r="R719" s="53" t="s">
        <v>76</v>
      </c>
      <c r="S719" s="76">
        <v>11</v>
      </c>
      <c r="T719" s="37">
        <v>1</v>
      </c>
      <c r="U719" s="83">
        <v>1</v>
      </c>
      <c r="V719" s="45" t="s">
        <v>125</v>
      </c>
    </row>
    <row r="720" spans="1:22" x14ac:dyDescent="0.2">
      <c r="A720" s="18" t="str">
        <f t="shared" si="22"/>
        <v>Catalogo principalCSP ACADEMICOa8960b8b-3fe5-4349-8ffd-b119696c771f</v>
      </c>
      <c r="B720" s="18" t="str">
        <f t="shared" si="23"/>
        <v>a8960b8b-3fe5-4349-8ffd-b119696c771fCSP ACADEMICO</v>
      </c>
      <c r="C720" s="18"/>
      <c r="D720" s="18" t="s">
        <v>122</v>
      </c>
      <c r="E720" s="46" t="s">
        <v>1563</v>
      </c>
      <c r="F720" s="85" t="s">
        <v>1339</v>
      </c>
      <c r="G720" s="18" t="s">
        <v>122</v>
      </c>
      <c r="H720" s="45" t="s">
        <v>125</v>
      </c>
      <c r="I720" s="18" t="s">
        <v>75</v>
      </c>
      <c r="J720" s="49" t="s">
        <v>1564</v>
      </c>
      <c r="K720" s="48" t="s">
        <v>28</v>
      </c>
      <c r="L720" s="47" t="s">
        <v>90</v>
      </c>
      <c r="M720" s="44" t="s">
        <v>74</v>
      </c>
      <c r="N720" s="78" t="s">
        <v>75</v>
      </c>
      <c r="O720" s="78" t="s">
        <v>75</v>
      </c>
      <c r="P720" s="78" t="s">
        <v>75</v>
      </c>
      <c r="Q720" s="43" t="s">
        <v>1563</v>
      </c>
      <c r="R720" s="53" t="s">
        <v>76</v>
      </c>
      <c r="S720" s="76">
        <v>8</v>
      </c>
      <c r="T720" s="37">
        <v>1</v>
      </c>
      <c r="U720" s="83">
        <v>1</v>
      </c>
      <c r="V720" s="45" t="s">
        <v>125</v>
      </c>
    </row>
    <row r="721" spans="1:22" x14ac:dyDescent="0.2">
      <c r="A721" s="18" t="str">
        <f t="shared" si="22"/>
        <v>Catalogo principalCSP ACADEMICO512f56e6-9f94-4345-8a5b-fb74420c7857</v>
      </c>
      <c r="B721" s="18" t="str">
        <f t="shared" si="23"/>
        <v>512f56e6-9f94-4345-8a5b-fb74420c7857CSP ACADEMICO</v>
      </c>
      <c r="C721" s="18"/>
      <c r="D721" s="18" t="s">
        <v>122</v>
      </c>
      <c r="E721" s="46" t="s">
        <v>1565</v>
      </c>
      <c r="F721" s="85" t="s">
        <v>1339</v>
      </c>
      <c r="G721" s="18" t="s">
        <v>122</v>
      </c>
      <c r="H721" s="45" t="s">
        <v>125</v>
      </c>
      <c r="I721" s="18" t="s">
        <v>75</v>
      </c>
      <c r="J721" s="49" t="s">
        <v>1566</v>
      </c>
      <c r="K721" s="48" t="s">
        <v>28</v>
      </c>
      <c r="L721" s="47" t="s">
        <v>90</v>
      </c>
      <c r="M721" s="44" t="s">
        <v>74</v>
      </c>
      <c r="N721" s="78" t="s">
        <v>75</v>
      </c>
      <c r="O721" s="78" t="s">
        <v>75</v>
      </c>
      <c r="P721" s="78" t="s">
        <v>75</v>
      </c>
      <c r="Q721" s="43" t="s">
        <v>1565</v>
      </c>
      <c r="R721" s="53" t="s">
        <v>76</v>
      </c>
      <c r="S721" s="76">
        <v>52.3</v>
      </c>
      <c r="T721" s="37">
        <v>1</v>
      </c>
      <c r="U721" s="83">
        <v>1</v>
      </c>
      <c r="V721" s="45" t="s">
        <v>125</v>
      </c>
    </row>
    <row r="722" spans="1:22" x14ac:dyDescent="0.2">
      <c r="A722" s="18" t="str">
        <f t="shared" si="22"/>
        <v>Catalogo principalCSP ACADEMICOc0fadb1c-9940-4405-9c28-2ed7405cb01b</v>
      </c>
      <c r="B722" s="18" t="str">
        <f t="shared" si="23"/>
        <v>c0fadb1c-9940-4405-9c28-2ed7405cb01bCSP ACADEMICO</v>
      </c>
      <c r="C722" s="18"/>
      <c r="D722" s="18" t="s">
        <v>122</v>
      </c>
      <c r="E722" s="46" t="s">
        <v>1567</v>
      </c>
      <c r="F722" s="85" t="s">
        <v>1339</v>
      </c>
      <c r="G722" s="18" t="s">
        <v>122</v>
      </c>
      <c r="H722" s="45" t="s">
        <v>125</v>
      </c>
      <c r="I722" s="18" t="s">
        <v>75</v>
      </c>
      <c r="J722" s="49" t="s">
        <v>1568</v>
      </c>
      <c r="K722" s="48" t="s">
        <v>28</v>
      </c>
      <c r="L722" s="47" t="s">
        <v>90</v>
      </c>
      <c r="M722" s="44" t="s">
        <v>74</v>
      </c>
      <c r="N722" s="78" t="s">
        <v>75</v>
      </c>
      <c r="O722" s="78" t="s">
        <v>75</v>
      </c>
      <c r="P722" s="78" t="s">
        <v>75</v>
      </c>
      <c r="Q722" s="43" t="s">
        <v>1567</v>
      </c>
      <c r="R722" s="53" t="s">
        <v>76</v>
      </c>
      <c r="S722" s="76">
        <v>79.7</v>
      </c>
      <c r="T722" s="37">
        <v>1</v>
      </c>
      <c r="U722" s="83">
        <v>1</v>
      </c>
      <c r="V722" s="45" t="s">
        <v>125</v>
      </c>
    </row>
    <row r="723" spans="1:22" x14ac:dyDescent="0.2">
      <c r="A723" s="18" t="str">
        <f t="shared" si="22"/>
        <v>Catalogo principalCSP ACADEMICO82fd9a89-80aa-4870-a145-ea50564b1a2c</v>
      </c>
      <c r="B723" s="18" t="str">
        <f t="shared" si="23"/>
        <v>82fd9a89-80aa-4870-a145-ea50564b1a2cCSP ACADEMICO</v>
      </c>
      <c r="C723" s="18"/>
      <c r="D723" s="18" t="s">
        <v>122</v>
      </c>
      <c r="E723" s="46" t="s">
        <v>1569</v>
      </c>
      <c r="F723" s="85" t="s">
        <v>1339</v>
      </c>
      <c r="G723" s="18" t="s">
        <v>122</v>
      </c>
      <c r="H723" s="45" t="s">
        <v>125</v>
      </c>
      <c r="I723" s="18" t="s">
        <v>75</v>
      </c>
      <c r="J723" s="49" t="s">
        <v>1570</v>
      </c>
      <c r="K723" s="48" t="s">
        <v>28</v>
      </c>
      <c r="L723" s="47" t="s">
        <v>90</v>
      </c>
      <c r="M723" s="44" t="s">
        <v>74</v>
      </c>
      <c r="N723" s="78" t="s">
        <v>75</v>
      </c>
      <c r="O723" s="78" t="s">
        <v>75</v>
      </c>
      <c r="P723" s="78" t="s">
        <v>75</v>
      </c>
      <c r="Q723" s="43" t="s">
        <v>1569</v>
      </c>
      <c r="R723" s="53" t="s">
        <v>76</v>
      </c>
      <c r="S723" s="76">
        <v>38</v>
      </c>
      <c r="T723" s="37">
        <v>1</v>
      </c>
      <c r="U723" s="83">
        <v>1</v>
      </c>
      <c r="V723" s="45" t="s">
        <v>125</v>
      </c>
    </row>
    <row r="724" spans="1:22" x14ac:dyDescent="0.2">
      <c r="A724" s="18" t="str">
        <f t="shared" si="22"/>
        <v>Catalogo principalCSP ACADEMICOf776b4da-d4e3-4f0c-b1d2-d78ebd410a03</v>
      </c>
      <c r="B724" s="18" t="str">
        <f t="shared" si="23"/>
        <v>f776b4da-d4e3-4f0c-b1d2-d78ebd410a03CSP ACADEMICO</v>
      </c>
      <c r="C724" s="18"/>
      <c r="D724" s="18" t="s">
        <v>122</v>
      </c>
      <c r="E724" s="46" t="s">
        <v>1571</v>
      </c>
      <c r="F724" s="85" t="s">
        <v>1339</v>
      </c>
      <c r="G724" s="18" t="s">
        <v>122</v>
      </c>
      <c r="H724" s="45" t="s">
        <v>125</v>
      </c>
      <c r="I724" s="18" t="s">
        <v>75</v>
      </c>
      <c r="J724" s="49" t="s">
        <v>1572</v>
      </c>
      <c r="K724" s="48" t="s">
        <v>28</v>
      </c>
      <c r="L724" s="47" t="s">
        <v>90</v>
      </c>
      <c r="M724" s="44" t="s">
        <v>74</v>
      </c>
      <c r="N724" s="78" t="s">
        <v>75</v>
      </c>
      <c r="O724" s="78" t="s">
        <v>75</v>
      </c>
      <c r="P724" s="78" t="s">
        <v>75</v>
      </c>
      <c r="Q724" s="43" t="s">
        <v>1571</v>
      </c>
      <c r="R724" s="53" t="s">
        <v>76</v>
      </c>
      <c r="S724" s="76">
        <v>38</v>
      </c>
      <c r="T724" s="37">
        <v>1</v>
      </c>
      <c r="U724" s="83">
        <v>1</v>
      </c>
      <c r="V724" s="45" t="s">
        <v>125</v>
      </c>
    </row>
    <row r="725" spans="1:22" x14ac:dyDescent="0.2">
      <c r="A725" s="18" t="str">
        <f t="shared" si="22"/>
        <v>Catalogo principalCSP ACADEMICO43be9290-a2ef-4943-9c62-4de8cfe367bf</v>
      </c>
      <c r="B725" s="18" t="str">
        <f t="shared" si="23"/>
        <v>43be9290-a2ef-4943-9c62-4de8cfe367bfCSP ACADEMICO</v>
      </c>
      <c r="C725" s="18"/>
      <c r="D725" s="18" t="s">
        <v>122</v>
      </c>
      <c r="E725" s="46" t="s">
        <v>1573</v>
      </c>
      <c r="F725" s="85" t="s">
        <v>1339</v>
      </c>
      <c r="G725" s="18" t="s">
        <v>122</v>
      </c>
      <c r="H725" s="45" t="s">
        <v>125</v>
      </c>
      <c r="I725" s="18" t="s">
        <v>75</v>
      </c>
      <c r="J725" s="49" t="s">
        <v>1574</v>
      </c>
      <c r="K725" s="48" t="s">
        <v>28</v>
      </c>
      <c r="L725" s="47" t="s">
        <v>90</v>
      </c>
      <c r="M725" s="44" t="s">
        <v>74</v>
      </c>
      <c r="N725" s="78" t="s">
        <v>75</v>
      </c>
      <c r="O725" s="78" t="s">
        <v>75</v>
      </c>
      <c r="P725" s="78" t="s">
        <v>75</v>
      </c>
      <c r="Q725" s="43" t="s">
        <v>1573</v>
      </c>
      <c r="R725" s="53" t="s">
        <v>76</v>
      </c>
      <c r="S725" s="76">
        <v>27.5</v>
      </c>
      <c r="T725" s="37">
        <v>1</v>
      </c>
      <c r="U725" s="83">
        <v>1</v>
      </c>
      <c r="V725" s="45" t="s">
        <v>125</v>
      </c>
    </row>
    <row r="726" spans="1:22" x14ac:dyDescent="0.2">
      <c r="A726" s="18" t="str">
        <f t="shared" si="22"/>
        <v>Catalogo principalCSP ACADEMICO7a2e775e-6a7b-40f3-a21b-1b3c2e2493f4</v>
      </c>
      <c r="B726" s="18" t="str">
        <f t="shared" si="23"/>
        <v>7a2e775e-6a7b-40f3-a21b-1b3c2e2493f4CSP ACADEMICO</v>
      </c>
      <c r="C726" s="18"/>
      <c r="D726" s="18" t="s">
        <v>122</v>
      </c>
      <c r="E726" s="46" t="s">
        <v>1575</v>
      </c>
      <c r="F726" s="85" t="s">
        <v>1339</v>
      </c>
      <c r="G726" s="18" t="s">
        <v>122</v>
      </c>
      <c r="H726" s="45" t="s">
        <v>125</v>
      </c>
      <c r="I726" s="18" t="s">
        <v>75</v>
      </c>
      <c r="J726" s="49" t="s">
        <v>1576</v>
      </c>
      <c r="K726" s="48" t="s">
        <v>28</v>
      </c>
      <c r="L726" s="47" t="s">
        <v>90</v>
      </c>
      <c r="M726" s="44" t="s">
        <v>74</v>
      </c>
      <c r="N726" s="78" t="s">
        <v>75</v>
      </c>
      <c r="O726" s="78" t="s">
        <v>75</v>
      </c>
      <c r="P726" s="78" t="s">
        <v>75</v>
      </c>
      <c r="Q726" s="43" t="s">
        <v>1575</v>
      </c>
      <c r="R726" s="53" t="s">
        <v>76</v>
      </c>
      <c r="S726" s="76">
        <v>20</v>
      </c>
      <c r="T726" s="37">
        <v>1</v>
      </c>
      <c r="U726" s="83">
        <v>1</v>
      </c>
      <c r="V726" s="45" t="s">
        <v>125</v>
      </c>
    </row>
    <row r="727" spans="1:22" x14ac:dyDescent="0.2">
      <c r="A727" s="18" t="str">
        <f t="shared" si="22"/>
        <v>Catalogo principalCSP ACADEMICO76e6cf04-8975-40eb-8ed6-37f5db93e9a4</v>
      </c>
      <c r="B727" s="18" t="str">
        <f t="shared" si="23"/>
        <v>76e6cf04-8975-40eb-8ed6-37f5db93e9a4CSP ACADEMICO</v>
      </c>
      <c r="C727" s="18"/>
      <c r="D727" s="18" t="s">
        <v>122</v>
      </c>
      <c r="E727" s="46" t="s">
        <v>1577</v>
      </c>
      <c r="F727" s="85" t="s">
        <v>1339</v>
      </c>
      <c r="G727" s="18" t="s">
        <v>122</v>
      </c>
      <c r="H727" s="45" t="s">
        <v>125</v>
      </c>
      <c r="I727" s="18" t="s">
        <v>75</v>
      </c>
      <c r="J727" s="49" t="s">
        <v>1578</v>
      </c>
      <c r="K727" s="48" t="s">
        <v>28</v>
      </c>
      <c r="L727" s="47" t="s">
        <v>90</v>
      </c>
      <c r="M727" s="44" t="s">
        <v>74</v>
      </c>
      <c r="N727" s="78" t="s">
        <v>75</v>
      </c>
      <c r="O727" s="78" t="s">
        <v>75</v>
      </c>
      <c r="P727" s="78" t="s">
        <v>75</v>
      </c>
      <c r="Q727" s="43" t="s">
        <v>1577</v>
      </c>
      <c r="R727" s="53" t="s">
        <v>76</v>
      </c>
      <c r="S727" s="76">
        <v>11</v>
      </c>
      <c r="T727" s="37">
        <v>1</v>
      </c>
      <c r="U727" s="83">
        <v>1</v>
      </c>
      <c r="V727" s="45" t="s">
        <v>125</v>
      </c>
    </row>
    <row r="728" spans="1:22" x14ac:dyDescent="0.2">
      <c r="A728" s="18" t="str">
        <f t="shared" si="22"/>
        <v>Catalogo principalCSP ACADEMICOe51963b6-7926-455b-8fb0-c651251d7199</v>
      </c>
      <c r="B728" s="18" t="str">
        <f t="shared" si="23"/>
        <v>e51963b6-7926-455b-8fb0-c651251d7199CSP ACADEMICO</v>
      </c>
      <c r="C728" s="18"/>
      <c r="D728" s="18" t="s">
        <v>122</v>
      </c>
      <c r="E728" s="46" t="s">
        <v>1579</v>
      </c>
      <c r="F728" s="85" t="s">
        <v>1339</v>
      </c>
      <c r="G728" s="18" t="s">
        <v>122</v>
      </c>
      <c r="H728" s="45" t="s">
        <v>125</v>
      </c>
      <c r="I728" s="18" t="s">
        <v>75</v>
      </c>
      <c r="J728" s="49" t="s">
        <v>1580</v>
      </c>
      <c r="K728" s="48" t="s">
        <v>28</v>
      </c>
      <c r="L728" s="47" t="s">
        <v>90</v>
      </c>
      <c r="M728" s="44" t="s">
        <v>74</v>
      </c>
      <c r="N728" s="78" t="s">
        <v>75</v>
      </c>
      <c r="O728" s="78" t="s">
        <v>75</v>
      </c>
      <c r="P728" s="78" t="s">
        <v>75</v>
      </c>
      <c r="Q728" s="43" t="s">
        <v>1579</v>
      </c>
      <c r="R728" s="53" t="s">
        <v>76</v>
      </c>
      <c r="S728" s="76">
        <v>8</v>
      </c>
      <c r="T728" s="37">
        <v>1</v>
      </c>
      <c r="U728" s="83">
        <v>1</v>
      </c>
      <c r="V728" s="45" t="s">
        <v>125</v>
      </c>
    </row>
    <row r="729" spans="1:22" x14ac:dyDescent="0.2">
      <c r="A729" s="18" t="str">
        <f t="shared" si="22"/>
        <v>Catalogo principalCSP ACADEMICO45cf3a0b-260f-45d9-ae91-b82217e03612</v>
      </c>
      <c r="B729" s="18" t="str">
        <f t="shared" si="23"/>
        <v>45cf3a0b-260f-45d9-ae91-b82217e03612CSP ACADEMICO</v>
      </c>
      <c r="C729" s="18"/>
      <c r="D729" s="18" t="s">
        <v>122</v>
      </c>
      <c r="E729" s="46" t="s">
        <v>1581</v>
      </c>
      <c r="F729" s="85" t="s">
        <v>1339</v>
      </c>
      <c r="G729" s="18" t="s">
        <v>122</v>
      </c>
      <c r="H729" s="45" t="s">
        <v>125</v>
      </c>
      <c r="I729" s="18" t="s">
        <v>75</v>
      </c>
      <c r="J729" s="49" t="s">
        <v>1582</v>
      </c>
      <c r="K729" s="48" t="s">
        <v>28</v>
      </c>
      <c r="L729" s="47" t="s">
        <v>90</v>
      </c>
      <c r="M729" s="44" t="s">
        <v>74</v>
      </c>
      <c r="N729" s="78" t="s">
        <v>75</v>
      </c>
      <c r="O729" s="78" t="s">
        <v>75</v>
      </c>
      <c r="P729" s="78" t="s">
        <v>75</v>
      </c>
      <c r="Q729" s="43" t="s">
        <v>1581</v>
      </c>
      <c r="R729" s="53" t="s">
        <v>76</v>
      </c>
      <c r="S729" s="76">
        <v>35.799999999999997</v>
      </c>
      <c r="T729" s="37">
        <v>1</v>
      </c>
      <c r="U729" s="83">
        <v>1</v>
      </c>
      <c r="V729" s="45" t="s">
        <v>125</v>
      </c>
    </row>
    <row r="730" spans="1:22" x14ac:dyDescent="0.2">
      <c r="A730" s="18" t="str">
        <f t="shared" si="22"/>
        <v>Catalogo principalCSP ACADEMICO8bc28c55-52ea-474a-b732-968a1d6056c8</v>
      </c>
      <c r="B730" s="18" t="str">
        <f t="shared" si="23"/>
        <v>8bc28c55-52ea-474a-b732-968a1d6056c8CSP ACADEMICO</v>
      </c>
      <c r="C730" s="18"/>
      <c r="D730" s="18" t="s">
        <v>122</v>
      </c>
      <c r="E730" s="46" t="s">
        <v>1583</v>
      </c>
      <c r="F730" s="85" t="s">
        <v>1339</v>
      </c>
      <c r="G730" s="18" t="s">
        <v>122</v>
      </c>
      <c r="H730" s="45" t="s">
        <v>125</v>
      </c>
      <c r="I730" s="18" t="s">
        <v>75</v>
      </c>
      <c r="J730" s="49" t="s">
        <v>1584</v>
      </c>
      <c r="K730" s="48" t="s">
        <v>28</v>
      </c>
      <c r="L730" s="47" t="s">
        <v>90</v>
      </c>
      <c r="M730" s="44" t="s">
        <v>74</v>
      </c>
      <c r="N730" s="78" t="s">
        <v>75</v>
      </c>
      <c r="O730" s="78" t="s">
        <v>75</v>
      </c>
      <c r="P730" s="78" t="s">
        <v>75</v>
      </c>
      <c r="Q730" s="43" t="s">
        <v>1583</v>
      </c>
      <c r="R730" s="53" t="s">
        <v>76</v>
      </c>
      <c r="S730" s="76">
        <v>26</v>
      </c>
      <c r="T730" s="37">
        <v>1</v>
      </c>
      <c r="U730" s="83">
        <v>1</v>
      </c>
      <c r="V730" s="45" t="s">
        <v>125</v>
      </c>
    </row>
    <row r="731" spans="1:22" x14ac:dyDescent="0.2">
      <c r="A731" s="18" t="str">
        <f t="shared" si="22"/>
        <v>Catalogo principalCSP ACADEMICO30765aac-4582-4089-bffa-d8f43183f91f</v>
      </c>
      <c r="B731" s="18" t="str">
        <f t="shared" si="23"/>
        <v>30765aac-4582-4089-bffa-d8f43183f91fCSP ACADEMICO</v>
      </c>
      <c r="C731" s="18"/>
      <c r="D731" s="18" t="s">
        <v>122</v>
      </c>
      <c r="E731" s="46" t="s">
        <v>1585</v>
      </c>
      <c r="F731" s="85" t="s">
        <v>1339</v>
      </c>
      <c r="G731" s="18" t="s">
        <v>122</v>
      </c>
      <c r="H731" s="45" t="s">
        <v>125</v>
      </c>
      <c r="I731" s="18" t="s">
        <v>75</v>
      </c>
      <c r="J731" s="49" t="s">
        <v>1586</v>
      </c>
      <c r="K731" s="48" t="s">
        <v>28</v>
      </c>
      <c r="L731" s="47" t="s">
        <v>90</v>
      </c>
      <c r="M731" s="44" t="s">
        <v>74</v>
      </c>
      <c r="N731" s="78" t="s">
        <v>75</v>
      </c>
      <c r="O731" s="78" t="s">
        <v>75</v>
      </c>
      <c r="P731" s="78" t="s">
        <v>75</v>
      </c>
      <c r="Q731" s="43" t="s">
        <v>1585</v>
      </c>
      <c r="R731" s="53" t="s">
        <v>76</v>
      </c>
      <c r="S731" s="76">
        <v>16.5</v>
      </c>
      <c r="T731" s="37">
        <v>1</v>
      </c>
      <c r="U731" s="83">
        <v>1</v>
      </c>
      <c r="V731" s="45" t="s">
        <v>125</v>
      </c>
    </row>
    <row r="732" spans="1:22" x14ac:dyDescent="0.2">
      <c r="A732" s="18" t="str">
        <f t="shared" si="22"/>
        <v>Catalogo principalCSP ACADEMICO779dfffe-1a99-49b3-b2c0-2aee50492e59</v>
      </c>
      <c r="B732" s="18" t="str">
        <f t="shared" si="23"/>
        <v>779dfffe-1a99-49b3-b2c0-2aee50492e59CSP ACADEMICO</v>
      </c>
      <c r="C732" s="18"/>
      <c r="D732" s="18" t="s">
        <v>122</v>
      </c>
      <c r="E732" s="46" t="s">
        <v>1587</v>
      </c>
      <c r="F732" s="85" t="s">
        <v>1339</v>
      </c>
      <c r="G732" s="18" t="s">
        <v>122</v>
      </c>
      <c r="H732" s="45" t="s">
        <v>125</v>
      </c>
      <c r="I732" s="18" t="s">
        <v>75</v>
      </c>
      <c r="J732" s="49" t="s">
        <v>1588</v>
      </c>
      <c r="K732" s="48" t="s">
        <v>28</v>
      </c>
      <c r="L732" s="47" t="s">
        <v>90</v>
      </c>
      <c r="M732" s="44" t="s">
        <v>74</v>
      </c>
      <c r="N732" s="78" t="s">
        <v>75</v>
      </c>
      <c r="O732" s="78" t="s">
        <v>75</v>
      </c>
      <c r="P732" s="78" t="s">
        <v>75</v>
      </c>
      <c r="Q732" s="43" t="s">
        <v>1587</v>
      </c>
      <c r="R732" s="53" t="s">
        <v>76</v>
      </c>
      <c r="S732" s="76">
        <v>12</v>
      </c>
      <c r="T732" s="37">
        <v>1</v>
      </c>
      <c r="U732" s="83">
        <v>1</v>
      </c>
      <c r="V732" s="45" t="s">
        <v>125</v>
      </c>
    </row>
    <row r="733" spans="1:22" x14ac:dyDescent="0.2">
      <c r="A733" s="18" t="str">
        <f t="shared" si="22"/>
        <v>Catalogo principalCSP ACADEMICOb63c9f45-fcce-41dc-ab62-519c2262efb7</v>
      </c>
      <c r="B733" s="18" t="str">
        <f t="shared" si="23"/>
        <v>b63c9f45-fcce-41dc-ab62-519c2262efb7CSP ACADEMICO</v>
      </c>
      <c r="C733" s="18"/>
      <c r="D733" s="18" t="s">
        <v>122</v>
      </c>
      <c r="E733" s="46" t="s">
        <v>1589</v>
      </c>
      <c r="F733" s="85" t="s">
        <v>1339</v>
      </c>
      <c r="G733" s="18" t="s">
        <v>122</v>
      </c>
      <c r="H733" s="45" t="s">
        <v>125</v>
      </c>
      <c r="I733" s="18" t="s">
        <v>75</v>
      </c>
      <c r="J733" s="49" t="s">
        <v>1590</v>
      </c>
      <c r="K733" s="48" t="s">
        <v>28</v>
      </c>
      <c r="L733" s="47" t="s">
        <v>90</v>
      </c>
      <c r="M733" s="44" t="s">
        <v>74</v>
      </c>
      <c r="N733" s="78" t="s">
        <v>75</v>
      </c>
      <c r="O733" s="78" t="s">
        <v>75</v>
      </c>
      <c r="P733" s="78" t="s">
        <v>75</v>
      </c>
      <c r="Q733" s="43" t="s">
        <v>1589</v>
      </c>
      <c r="R733" s="53" t="s">
        <v>76</v>
      </c>
      <c r="S733" s="76">
        <v>99</v>
      </c>
      <c r="T733" s="37">
        <v>1</v>
      </c>
      <c r="U733" s="83">
        <v>1</v>
      </c>
      <c r="V733" s="45" t="s">
        <v>125</v>
      </c>
    </row>
    <row r="734" spans="1:22" x14ac:dyDescent="0.2">
      <c r="A734" s="18" t="str">
        <f t="shared" si="22"/>
        <v>Catalogo principalCSP ACADEMICO23f296d4-8ac5-470a-8dab-87afc211661b</v>
      </c>
      <c r="B734" s="18" t="str">
        <f t="shared" si="23"/>
        <v>23f296d4-8ac5-470a-8dab-87afc211661bCSP ACADEMICO</v>
      </c>
      <c r="C734" s="18"/>
      <c r="D734" s="18" t="s">
        <v>122</v>
      </c>
      <c r="E734" s="46" t="s">
        <v>1591</v>
      </c>
      <c r="F734" s="85" t="s">
        <v>1339</v>
      </c>
      <c r="G734" s="18" t="s">
        <v>122</v>
      </c>
      <c r="H734" s="45" t="s">
        <v>125</v>
      </c>
      <c r="I734" s="18" t="s">
        <v>75</v>
      </c>
      <c r="J734" s="49" t="s">
        <v>1592</v>
      </c>
      <c r="K734" s="48" t="s">
        <v>28</v>
      </c>
      <c r="L734" s="47" t="s">
        <v>90</v>
      </c>
      <c r="M734" s="44" t="s">
        <v>74</v>
      </c>
      <c r="N734" s="78" t="s">
        <v>75</v>
      </c>
      <c r="O734" s="78" t="s">
        <v>75</v>
      </c>
      <c r="P734" s="78" t="s">
        <v>75</v>
      </c>
      <c r="Q734" s="43" t="s">
        <v>1591</v>
      </c>
      <c r="R734" s="53" t="s">
        <v>76</v>
      </c>
      <c r="S734" s="76">
        <v>4.4000000000000004</v>
      </c>
      <c r="T734" s="37">
        <v>1</v>
      </c>
      <c r="U734" s="83">
        <v>1</v>
      </c>
      <c r="V734" s="45" t="s">
        <v>125</v>
      </c>
    </row>
    <row r="735" spans="1:22" x14ac:dyDescent="0.2">
      <c r="A735" s="18" t="str">
        <f t="shared" si="22"/>
        <v>Catalogo principalCSP ACADEMICO346d6b11-83f6-4a2e-bf2d-7cbfc1b64d85</v>
      </c>
      <c r="B735" s="18" t="str">
        <f t="shared" si="23"/>
        <v>346d6b11-83f6-4a2e-bf2d-7cbfc1b64d85CSP ACADEMICO</v>
      </c>
      <c r="C735" s="18"/>
      <c r="D735" s="18" t="s">
        <v>122</v>
      </c>
      <c r="E735" s="46" t="s">
        <v>1593</v>
      </c>
      <c r="F735" s="85" t="s">
        <v>1339</v>
      </c>
      <c r="G735" s="18" t="s">
        <v>122</v>
      </c>
      <c r="H735" s="45" t="s">
        <v>125</v>
      </c>
      <c r="I735" s="18" t="s">
        <v>75</v>
      </c>
      <c r="J735" s="49" t="s">
        <v>1594</v>
      </c>
      <c r="K735" s="48" t="s">
        <v>28</v>
      </c>
      <c r="L735" s="47" t="s">
        <v>90</v>
      </c>
      <c r="M735" s="44" t="s">
        <v>74</v>
      </c>
      <c r="N735" s="78" t="s">
        <v>75</v>
      </c>
      <c r="O735" s="78" t="s">
        <v>75</v>
      </c>
      <c r="P735" s="78" t="s">
        <v>75</v>
      </c>
      <c r="Q735" s="43" t="s">
        <v>1593</v>
      </c>
      <c r="R735" s="53" t="s">
        <v>76</v>
      </c>
      <c r="S735" s="76">
        <v>3.2</v>
      </c>
      <c r="T735" s="37">
        <v>1</v>
      </c>
      <c r="U735" s="83">
        <v>1</v>
      </c>
      <c r="V735" s="45" t="s">
        <v>125</v>
      </c>
    </row>
    <row r="736" spans="1:22" x14ac:dyDescent="0.2">
      <c r="A736" s="18" t="str">
        <f t="shared" si="22"/>
        <v>Catalogo principalCSP ACADEMICO093e3350-b541-4e57-922b-6d2e707c454b</v>
      </c>
      <c r="B736" s="18" t="str">
        <f t="shared" si="23"/>
        <v>093e3350-b541-4e57-922b-6d2e707c454bCSP ACADEMICO</v>
      </c>
      <c r="C736" s="18"/>
      <c r="D736" s="18" t="s">
        <v>122</v>
      </c>
      <c r="E736" s="46" t="s">
        <v>1595</v>
      </c>
      <c r="F736" s="85" t="s">
        <v>1339</v>
      </c>
      <c r="G736" s="18" t="s">
        <v>122</v>
      </c>
      <c r="H736" s="45" t="s">
        <v>125</v>
      </c>
      <c r="I736" s="18" t="s">
        <v>75</v>
      </c>
      <c r="J736" s="49" t="s">
        <v>1596</v>
      </c>
      <c r="K736" s="48" t="s">
        <v>28</v>
      </c>
      <c r="L736" s="47" t="s">
        <v>90</v>
      </c>
      <c r="M736" s="44" t="s">
        <v>74</v>
      </c>
      <c r="N736" s="78" t="s">
        <v>75</v>
      </c>
      <c r="O736" s="78" t="s">
        <v>75</v>
      </c>
      <c r="P736" s="78" t="s">
        <v>75</v>
      </c>
      <c r="Q736" s="43" t="s">
        <v>1595</v>
      </c>
      <c r="R736" s="53" t="s">
        <v>76</v>
      </c>
      <c r="S736" s="76">
        <v>28</v>
      </c>
      <c r="T736" s="37">
        <v>1</v>
      </c>
      <c r="U736" s="83">
        <v>1</v>
      </c>
      <c r="V736" s="45" t="s">
        <v>125</v>
      </c>
    </row>
    <row r="737" spans="1:22" x14ac:dyDescent="0.2">
      <c r="A737" s="18" t="str">
        <f t="shared" si="22"/>
        <v>Catalogo principalCSP ACADEMICOda270e3a-6a20-43a8-81d2-2ca319f89f8a</v>
      </c>
      <c r="B737" s="18" t="str">
        <f t="shared" si="23"/>
        <v>da270e3a-6a20-43a8-81d2-2ca319f89f8aCSP ACADEMICO</v>
      </c>
      <c r="C737" s="18"/>
      <c r="D737" s="18" t="s">
        <v>122</v>
      </c>
      <c r="E737" s="46" t="s">
        <v>1597</v>
      </c>
      <c r="F737" s="85" t="s">
        <v>1339</v>
      </c>
      <c r="G737" s="18" t="s">
        <v>122</v>
      </c>
      <c r="H737" s="45" t="s">
        <v>125</v>
      </c>
      <c r="I737" s="18" t="s">
        <v>75</v>
      </c>
      <c r="J737" s="49" t="s">
        <v>1598</v>
      </c>
      <c r="K737" s="48" t="s">
        <v>28</v>
      </c>
      <c r="L737" s="47" t="s">
        <v>90</v>
      </c>
      <c r="M737" s="44" t="s">
        <v>74</v>
      </c>
      <c r="N737" s="78" t="s">
        <v>75</v>
      </c>
      <c r="O737" s="78" t="s">
        <v>75</v>
      </c>
      <c r="P737" s="78" t="s">
        <v>75</v>
      </c>
      <c r="Q737" s="43" t="s">
        <v>1597</v>
      </c>
      <c r="R737" s="53" t="s">
        <v>76</v>
      </c>
      <c r="S737" s="76">
        <v>1.4</v>
      </c>
      <c r="T737" s="37">
        <v>1</v>
      </c>
      <c r="U737" s="83">
        <v>1</v>
      </c>
      <c r="V737" s="45" t="s">
        <v>125</v>
      </c>
    </row>
    <row r="738" spans="1:22" x14ac:dyDescent="0.2">
      <c r="A738" s="18" t="str">
        <f t="shared" si="22"/>
        <v>Catalogo principalCSP ACADEMICO5c5e5b36-beb4-4192-8bd4-27a8a644443c</v>
      </c>
      <c r="B738" s="18" t="str">
        <f t="shared" si="23"/>
        <v>5c5e5b36-beb4-4192-8bd4-27a8a644443cCSP ACADEMICO</v>
      </c>
      <c r="C738" s="18"/>
      <c r="D738" s="18" t="s">
        <v>122</v>
      </c>
      <c r="E738" s="46" t="s">
        <v>1599</v>
      </c>
      <c r="F738" s="85" t="s">
        <v>1339</v>
      </c>
      <c r="G738" s="18" t="s">
        <v>122</v>
      </c>
      <c r="H738" s="45" t="s">
        <v>125</v>
      </c>
      <c r="I738" s="18" t="s">
        <v>75</v>
      </c>
      <c r="J738" s="49" t="s">
        <v>1600</v>
      </c>
      <c r="K738" s="48" t="s">
        <v>28</v>
      </c>
      <c r="L738" s="47" t="s">
        <v>90</v>
      </c>
      <c r="M738" s="44" t="s">
        <v>74</v>
      </c>
      <c r="N738" s="78" t="s">
        <v>75</v>
      </c>
      <c r="O738" s="78" t="s">
        <v>75</v>
      </c>
      <c r="P738" s="78" t="s">
        <v>75</v>
      </c>
      <c r="Q738" s="43" t="s">
        <v>1599</v>
      </c>
      <c r="R738" s="53" t="s">
        <v>76</v>
      </c>
      <c r="S738" s="76">
        <v>350</v>
      </c>
      <c r="T738" s="37">
        <v>1</v>
      </c>
      <c r="U738" s="83">
        <v>1</v>
      </c>
      <c r="V738" s="45" t="s">
        <v>125</v>
      </c>
    </row>
    <row r="739" spans="1:22" x14ac:dyDescent="0.2">
      <c r="A739" s="18" t="str">
        <f t="shared" si="22"/>
        <v>Catalogo principalCSP ACADEMICO48fdfbfd-2eac-4918-a5c9-d953b6fdb46e</v>
      </c>
      <c r="B739" s="18" t="str">
        <f t="shared" si="23"/>
        <v>48fdfbfd-2eac-4918-a5c9-d953b6fdb46eCSP ACADEMICO</v>
      </c>
      <c r="C739" s="18"/>
      <c r="D739" s="18" t="s">
        <v>122</v>
      </c>
      <c r="E739" s="46" t="s">
        <v>1601</v>
      </c>
      <c r="F739" s="85" t="s">
        <v>1339</v>
      </c>
      <c r="G739" s="18" t="s">
        <v>122</v>
      </c>
      <c r="H739" s="45" t="s">
        <v>125</v>
      </c>
      <c r="I739" s="18" t="s">
        <v>75</v>
      </c>
      <c r="J739" s="49" t="s">
        <v>1602</v>
      </c>
      <c r="K739" s="48" t="s">
        <v>28</v>
      </c>
      <c r="L739" s="47" t="s">
        <v>90</v>
      </c>
      <c r="M739" s="44" t="s">
        <v>74</v>
      </c>
      <c r="N739" s="78" t="s">
        <v>75</v>
      </c>
      <c r="O739" s="78" t="s">
        <v>75</v>
      </c>
      <c r="P739" s="78" t="s">
        <v>75</v>
      </c>
      <c r="Q739" s="43" t="s">
        <v>1601</v>
      </c>
      <c r="R739" s="53" t="s">
        <v>76</v>
      </c>
      <c r="S739" s="76">
        <v>20</v>
      </c>
      <c r="T739" s="37">
        <v>1</v>
      </c>
      <c r="U739" s="83">
        <v>1</v>
      </c>
      <c r="V739" s="45" t="s">
        <v>125</v>
      </c>
    </row>
    <row r="740" spans="1:22" x14ac:dyDescent="0.2">
      <c r="A740" s="18" t="str">
        <f t="shared" si="22"/>
        <v>Catalogo principalCSP ACADEMICO8ed01462-bbca-4eeb-861d-8f70a014430e</v>
      </c>
      <c r="B740" s="18" t="str">
        <f t="shared" si="23"/>
        <v>8ed01462-bbca-4eeb-861d-8f70a014430eCSP ACADEMICO</v>
      </c>
      <c r="C740" s="18"/>
      <c r="D740" s="18" t="s">
        <v>122</v>
      </c>
      <c r="E740" s="46" t="s">
        <v>1603</v>
      </c>
      <c r="F740" s="85" t="s">
        <v>1339</v>
      </c>
      <c r="G740" s="18" t="s">
        <v>122</v>
      </c>
      <c r="H740" s="45" t="s">
        <v>125</v>
      </c>
      <c r="I740" s="18" t="s">
        <v>75</v>
      </c>
      <c r="J740" s="49" t="s">
        <v>1604</v>
      </c>
      <c r="K740" s="48" t="s">
        <v>28</v>
      </c>
      <c r="L740" s="47" t="s">
        <v>90</v>
      </c>
      <c r="M740" s="44" t="s">
        <v>74</v>
      </c>
      <c r="N740" s="78" t="s">
        <v>75</v>
      </c>
      <c r="O740" s="78" t="s">
        <v>75</v>
      </c>
      <c r="P740" s="78" t="s">
        <v>75</v>
      </c>
      <c r="Q740" s="43" t="s">
        <v>1603</v>
      </c>
      <c r="R740" s="53" t="s">
        <v>76</v>
      </c>
      <c r="S740" s="76">
        <v>40</v>
      </c>
      <c r="T740" s="37">
        <v>1</v>
      </c>
      <c r="U740" s="83">
        <v>1</v>
      </c>
      <c r="V740" s="45" t="s">
        <v>125</v>
      </c>
    </row>
    <row r="741" spans="1:22" x14ac:dyDescent="0.2">
      <c r="A741" s="18" t="str">
        <f t="shared" si="22"/>
        <v>Catalogo principalCSP ACADEMICO14c02bb6-b226-4951-8c9a-f12bbfb0aaf3</v>
      </c>
      <c r="B741" s="18" t="str">
        <f t="shared" si="23"/>
        <v>14c02bb6-b226-4951-8c9a-f12bbfb0aaf3CSP ACADEMICO</v>
      </c>
      <c r="C741" s="18"/>
      <c r="D741" s="18" t="s">
        <v>122</v>
      </c>
      <c r="E741" s="46" t="s">
        <v>1605</v>
      </c>
      <c r="F741" s="85" t="s">
        <v>1339</v>
      </c>
      <c r="G741" s="18" t="s">
        <v>122</v>
      </c>
      <c r="H741" s="45" t="s">
        <v>125</v>
      </c>
      <c r="I741" s="18" t="s">
        <v>75</v>
      </c>
      <c r="J741" s="49" t="s">
        <v>1606</v>
      </c>
      <c r="K741" s="48" t="s">
        <v>28</v>
      </c>
      <c r="L741" s="47" t="s">
        <v>90</v>
      </c>
      <c r="M741" s="44" t="s">
        <v>74</v>
      </c>
      <c r="N741" s="78" t="s">
        <v>75</v>
      </c>
      <c r="O741" s="78" t="s">
        <v>75</v>
      </c>
      <c r="P741" s="78" t="s">
        <v>75</v>
      </c>
      <c r="Q741" s="43" t="s">
        <v>1605</v>
      </c>
      <c r="R741" s="53" t="s">
        <v>76</v>
      </c>
      <c r="S741" s="76">
        <v>275</v>
      </c>
      <c r="T741" s="37">
        <v>1</v>
      </c>
      <c r="U741" s="83">
        <v>1</v>
      </c>
      <c r="V741" s="45" t="s">
        <v>125</v>
      </c>
    </row>
    <row r="742" spans="1:22" x14ac:dyDescent="0.2">
      <c r="A742" s="18" t="str">
        <f t="shared" si="22"/>
        <v>Catalogo principalCSP ACADEMICO3dad9f29-0543-42e4-9bff-21c8010f3a41</v>
      </c>
      <c r="B742" s="18" t="str">
        <f t="shared" si="23"/>
        <v>3dad9f29-0543-42e4-9bff-21c8010f3a41CSP ACADEMICO</v>
      </c>
      <c r="C742" s="18"/>
      <c r="D742" s="18" t="s">
        <v>122</v>
      </c>
      <c r="E742" s="46" t="s">
        <v>1607</v>
      </c>
      <c r="F742" s="85" t="s">
        <v>1339</v>
      </c>
      <c r="G742" s="18" t="s">
        <v>122</v>
      </c>
      <c r="H742" s="45" t="s">
        <v>125</v>
      </c>
      <c r="I742" s="18" t="s">
        <v>75</v>
      </c>
      <c r="J742" s="49" t="s">
        <v>1608</v>
      </c>
      <c r="K742" s="48" t="s">
        <v>28</v>
      </c>
      <c r="L742" s="47" t="s">
        <v>90</v>
      </c>
      <c r="M742" s="44" t="s">
        <v>74</v>
      </c>
      <c r="N742" s="78" t="s">
        <v>75</v>
      </c>
      <c r="O742" s="78" t="s">
        <v>75</v>
      </c>
      <c r="P742" s="78" t="s">
        <v>75</v>
      </c>
      <c r="Q742" s="43" t="s">
        <v>1607</v>
      </c>
      <c r="R742" s="53" t="s">
        <v>76</v>
      </c>
      <c r="S742" s="76">
        <v>16.5</v>
      </c>
      <c r="T742" s="37">
        <v>1</v>
      </c>
      <c r="U742" s="83">
        <v>1</v>
      </c>
      <c r="V742" s="45" t="s">
        <v>125</v>
      </c>
    </row>
    <row r="743" spans="1:22" x14ac:dyDescent="0.2">
      <c r="A743" s="18" t="str">
        <f t="shared" si="22"/>
        <v>Catalogo principalCSP ACADEMICOe21a7987-2d79-4ace-89eb-4d1f69d226fe</v>
      </c>
      <c r="B743" s="18" t="str">
        <f t="shared" si="23"/>
        <v>e21a7987-2d79-4ace-89eb-4d1f69d226feCSP ACADEMICO</v>
      </c>
      <c r="C743" s="18"/>
      <c r="D743" s="18" t="s">
        <v>122</v>
      </c>
      <c r="E743" s="46" t="s">
        <v>1609</v>
      </c>
      <c r="F743" s="85" t="s">
        <v>1339</v>
      </c>
      <c r="G743" s="18" t="s">
        <v>122</v>
      </c>
      <c r="H743" s="45" t="s">
        <v>125</v>
      </c>
      <c r="I743" s="18" t="s">
        <v>75</v>
      </c>
      <c r="J743" s="49" t="s">
        <v>1610</v>
      </c>
      <c r="K743" s="48" t="s">
        <v>28</v>
      </c>
      <c r="L743" s="47" t="s">
        <v>90</v>
      </c>
      <c r="M743" s="44" t="s">
        <v>74</v>
      </c>
      <c r="N743" s="78" t="s">
        <v>75</v>
      </c>
      <c r="O743" s="78" t="s">
        <v>75</v>
      </c>
      <c r="P743" s="78" t="s">
        <v>75</v>
      </c>
      <c r="Q743" s="43" t="s">
        <v>1609</v>
      </c>
      <c r="R743" s="53" t="s">
        <v>76</v>
      </c>
      <c r="S743" s="76">
        <v>16.5</v>
      </c>
      <c r="T743" s="37">
        <v>1</v>
      </c>
      <c r="U743" s="83">
        <v>1</v>
      </c>
      <c r="V743" s="45" t="s">
        <v>125</v>
      </c>
    </row>
    <row r="744" spans="1:22" x14ac:dyDescent="0.2">
      <c r="A744" s="18" t="str">
        <f t="shared" si="22"/>
        <v>Catalogo principalCSP ACADEMICO707902b1-54b5-4dd3-910c-0ca4376cba8a</v>
      </c>
      <c r="B744" s="18" t="str">
        <f t="shared" si="23"/>
        <v>707902b1-54b5-4dd3-910c-0ca4376cba8aCSP ACADEMICO</v>
      </c>
      <c r="C744" s="18"/>
      <c r="D744" s="18" t="s">
        <v>122</v>
      </c>
      <c r="E744" s="46" t="s">
        <v>1611</v>
      </c>
      <c r="F744" s="85" t="s">
        <v>1339</v>
      </c>
      <c r="G744" s="18" t="s">
        <v>122</v>
      </c>
      <c r="H744" s="45" t="s">
        <v>125</v>
      </c>
      <c r="I744" s="18" t="s">
        <v>75</v>
      </c>
      <c r="J744" s="49" t="s">
        <v>1612</v>
      </c>
      <c r="K744" s="48" t="s">
        <v>28</v>
      </c>
      <c r="L744" s="47" t="s">
        <v>90</v>
      </c>
      <c r="M744" s="44" t="s">
        <v>74</v>
      </c>
      <c r="N744" s="78" t="s">
        <v>75</v>
      </c>
      <c r="O744" s="78" t="s">
        <v>75</v>
      </c>
      <c r="P744" s="78" t="s">
        <v>75</v>
      </c>
      <c r="Q744" s="43" t="s">
        <v>1611</v>
      </c>
      <c r="R744" s="53" t="s">
        <v>76</v>
      </c>
      <c r="S744" s="76">
        <v>12</v>
      </c>
      <c r="T744" s="37">
        <v>1</v>
      </c>
      <c r="U744" s="83">
        <v>1</v>
      </c>
      <c r="V744" s="45" t="s">
        <v>125</v>
      </c>
    </row>
    <row r="745" spans="1:22" x14ac:dyDescent="0.2">
      <c r="A745" s="18" t="str">
        <f t="shared" si="22"/>
        <v>Catalogo principalCSP ACADEMICOa3b23d24-a1bc-4b9a-be03-3c71297d3738</v>
      </c>
      <c r="B745" s="18" t="str">
        <f t="shared" si="23"/>
        <v>a3b23d24-a1bc-4b9a-be03-3c71297d3738CSP ACADEMICO</v>
      </c>
      <c r="C745" s="18"/>
      <c r="D745" s="18" t="s">
        <v>122</v>
      </c>
      <c r="E745" s="46" t="s">
        <v>1613</v>
      </c>
      <c r="F745" s="85" t="s">
        <v>1339</v>
      </c>
      <c r="G745" s="18" t="s">
        <v>122</v>
      </c>
      <c r="H745" s="45" t="s">
        <v>125</v>
      </c>
      <c r="I745" s="18" t="s">
        <v>75</v>
      </c>
      <c r="J745" s="49" t="s">
        <v>1614</v>
      </c>
      <c r="K745" s="48" t="s">
        <v>28</v>
      </c>
      <c r="L745" s="47" t="s">
        <v>90</v>
      </c>
      <c r="M745" s="44" t="s">
        <v>74</v>
      </c>
      <c r="N745" s="78" t="s">
        <v>75</v>
      </c>
      <c r="O745" s="78" t="s">
        <v>75</v>
      </c>
      <c r="P745" s="78" t="s">
        <v>75</v>
      </c>
      <c r="Q745" s="43" t="s">
        <v>1613</v>
      </c>
      <c r="R745" s="53" t="s">
        <v>76</v>
      </c>
      <c r="S745" s="76">
        <v>12</v>
      </c>
      <c r="T745" s="37">
        <v>1</v>
      </c>
      <c r="U745" s="83">
        <v>1</v>
      </c>
      <c r="V745" s="45" t="s">
        <v>125</v>
      </c>
    </row>
    <row r="746" spans="1:22" x14ac:dyDescent="0.2">
      <c r="A746" s="18" t="str">
        <f t="shared" si="22"/>
        <v>Catalogo principalCSP ACADEMICO36f7ab3f-3165-472f-97f9-e7fd1649d92a</v>
      </c>
      <c r="B746" s="18" t="str">
        <f t="shared" si="23"/>
        <v>36f7ab3f-3165-472f-97f9-e7fd1649d92aCSP ACADEMICO</v>
      </c>
      <c r="C746" s="18"/>
      <c r="D746" s="18" t="s">
        <v>122</v>
      </c>
      <c r="E746" s="46" t="s">
        <v>1615</v>
      </c>
      <c r="F746" s="85" t="s">
        <v>1339</v>
      </c>
      <c r="G746" s="18" t="s">
        <v>122</v>
      </c>
      <c r="H746" s="45" t="s">
        <v>125</v>
      </c>
      <c r="I746" s="18" t="s">
        <v>75</v>
      </c>
      <c r="J746" s="49" t="s">
        <v>1616</v>
      </c>
      <c r="K746" s="48" t="s">
        <v>28</v>
      </c>
      <c r="L746" s="47" t="s">
        <v>90</v>
      </c>
      <c r="M746" s="44" t="s">
        <v>74</v>
      </c>
      <c r="N746" s="78" t="s">
        <v>75</v>
      </c>
      <c r="O746" s="78" t="s">
        <v>75</v>
      </c>
      <c r="P746" s="78" t="s">
        <v>75</v>
      </c>
      <c r="Q746" s="43" t="s">
        <v>1615</v>
      </c>
      <c r="R746" s="53" t="s">
        <v>76</v>
      </c>
      <c r="S746" s="76">
        <v>66</v>
      </c>
      <c r="T746" s="37">
        <v>1</v>
      </c>
      <c r="U746" s="83">
        <v>1</v>
      </c>
      <c r="V746" s="45" t="s">
        <v>125</v>
      </c>
    </row>
    <row r="747" spans="1:22" x14ac:dyDescent="0.2">
      <c r="A747" s="18" t="str">
        <f t="shared" si="22"/>
        <v>Catalogo principalCSP ACADEMICOab2f1304-51e9-4066-b274-ac0cd33d24c2</v>
      </c>
      <c r="B747" s="18" t="str">
        <f t="shared" si="23"/>
        <v>ab2f1304-51e9-4066-b274-ac0cd33d24c2CSP ACADEMICO</v>
      </c>
      <c r="C747" s="18"/>
      <c r="D747" s="18" t="s">
        <v>122</v>
      </c>
      <c r="E747" s="46" t="s">
        <v>1617</v>
      </c>
      <c r="F747" s="85" t="s">
        <v>1339</v>
      </c>
      <c r="G747" s="18" t="s">
        <v>122</v>
      </c>
      <c r="H747" s="45" t="s">
        <v>125</v>
      </c>
      <c r="I747" s="18" t="s">
        <v>75</v>
      </c>
      <c r="J747" s="49" t="s">
        <v>1618</v>
      </c>
      <c r="K747" s="48" t="s">
        <v>28</v>
      </c>
      <c r="L747" s="47" t="s">
        <v>90</v>
      </c>
      <c r="M747" s="44" t="s">
        <v>74</v>
      </c>
      <c r="N747" s="78" t="s">
        <v>75</v>
      </c>
      <c r="O747" s="78" t="s">
        <v>75</v>
      </c>
      <c r="P747" s="78" t="s">
        <v>75</v>
      </c>
      <c r="Q747" s="43" t="s">
        <v>1617</v>
      </c>
      <c r="R747" s="53" t="s">
        <v>76</v>
      </c>
      <c r="S747" s="76">
        <v>66</v>
      </c>
      <c r="T747" s="37">
        <v>1</v>
      </c>
      <c r="U747" s="83">
        <v>1</v>
      </c>
      <c r="V747" s="45" t="s">
        <v>125</v>
      </c>
    </row>
    <row r="748" spans="1:22" x14ac:dyDescent="0.2">
      <c r="A748" s="18" t="str">
        <f t="shared" si="22"/>
        <v>Catalogo principalCSP ACADEMICO33076cdc-516d-48df-a23c-5954f7d924e7</v>
      </c>
      <c r="B748" s="18" t="str">
        <f t="shared" si="23"/>
        <v>33076cdc-516d-48df-a23c-5954f7d924e7CSP ACADEMICO</v>
      </c>
      <c r="C748" s="18"/>
      <c r="D748" s="18" t="s">
        <v>122</v>
      </c>
      <c r="E748" s="46" t="s">
        <v>1619</v>
      </c>
      <c r="F748" s="85" t="s">
        <v>1339</v>
      </c>
      <c r="G748" s="18" t="s">
        <v>122</v>
      </c>
      <c r="H748" s="45" t="s">
        <v>125</v>
      </c>
      <c r="I748" s="18" t="s">
        <v>75</v>
      </c>
      <c r="J748" s="49" t="s">
        <v>1620</v>
      </c>
      <c r="K748" s="48" t="s">
        <v>28</v>
      </c>
      <c r="L748" s="47" t="s">
        <v>90</v>
      </c>
      <c r="M748" s="44" t="s">
        <v>74</v>
      </c>
      <c r="N748" s="78" t="s">
        <v>75</v>
      </c>
      <c r="O748" s="78" t="s">
        <v>75</v>
      </c>
      <c r="P748" s="78" t="s">
        <v>75</v>
      </c>
      <c r="Q748" s="43" t="s">
        <v>1619</v>
      </c>
      <c r="R748" s="53" t="s">
        <v>76</v>
      </c>
      <c r="S748" s="76">
        <v>48</v>
      </c>
      <c r="T748" s="37">
        <v>1</v>
      </c>
      <c r="U748" s="83">
        <v>1</v>
      </c>
      <c r="V748" s="45" t="s">
        <v>125</v>
      </c>
    </row>
    <row r="749" spans="1:22" x14ac:dyDescent="0.2">
      <c r="A749" s="18" t="str">
        <f t="shared" si="22"/>
        <v>Catalogo principalCSP ACADEMICO69907188-cc89-4dd8-807e-8f0695c7c594</v>
      </c>
      <c r="B749" s="18" t="str">
        <f t="shared" si="23"/>
        <v>69907188-cc89-4dd8-807e-8f0695c7c594CSP ACADEMICO</v>
      </c>
      <c r="C749" s="18"/>
      <c r="D749" s="18" t="s">
        <v>122</v>
      </c>
      <c r="E749" s="46" t="s">
        <v>1621</v>
      </c>
      <c r="F749" s="85" t="s">
        <v>1339</v>
      </c>
      <c r="G749" s="18" t="s">
        <v>122</v>
      </c>
      <c r="H749" s="45" t="s">
        <v>125</v>
      </c>
      <c r="I749" s="18" t="s">
        <v>75</v>
      </c>
      <c r="J749" s="49" t="s">
        <v>1622</v>
      </c>
      <c r="K749" s="48" t="s">
        <v>28</v>
      </c>
      <c r="L749" s="47" t="s">
        <v>90</v>
      </c>
      <c r="M749" s="44" t="s">
        <v>74</v>
      </c>
      <c r="N749" s="78" t="s">
        <v>75</v>
      </c>
      <c r="O749" s="78" t="s">
        <v>75</v>
      </c>
      <c r="P749" s="78" t="s">
        <v>75</v>
      </c>
      <c r="Q749" s="43" t="s">
        <v>1621</v>
      </c>
      <c r="R749" s="53" t="s">
        <v>76</v>
      </c>
      <c r="S749" s="76">
        <v>48</v>
      </c>
      <c r="T749" s="37">
        <v>1</v>
      </c>
      <c r="U749" s="83">
        <v>1</v>
      </c>
      <c r="V749" s="45" t="s">
        <v>125</v>
      </c>
    </row>
    <row r="750" spans="1:22" x14ac:dyDescent="0.2">
      <c r="A750" s="18" t="str">
        <f t="shared" si="22"/>
        <v>Catalogo principalCSP ACADEMICO0e0eb210-86e7-4038-9905-4fd5bf71c4bd</v>
      </c>
      <c r="B750" s="18" t="str">
        <f t="shared" si="23"/>
        <v>0e0eb210-86e7-4038-9905-4fd5bf71c4bdCSP ACADEMICO</v>
      </c>
      <c r="C750" s="18"/>
      <c r="D750" s="18" t="s">
        <v>122</v>
      </c>
      <c r="E750" s="46" t="s">
        <v>1623</v>
      </c>
      <c r="F750" s="85" t="s">
        <v>1339</v>
      </c>
      <c r="G750" s="18" t="s">
        <v>122</v>
      </c>
      <c r="H750" s="45" t="s">
        <v>125</v>
      </c>
      <c r="I750" s="18" t="s">
        <v>75</v>
      </c>
      <c r="J750" s="49" t="s">
        <v>1624</v>
      </c>
      <c r="K750" s="48" t="s">
        <v>28</v>
      </c>
      <c r="L750" s="47" t="s">
        <v>90</v>
      </c>
      <c r="M750" s="44" t="s">
        <v>74</v>
      </c>
      <c r="N750" s="78" t="s">
        <v>75</v>
      </c>
      <c r="O750" s="78" t="s">
        <v>75</v>
      </c>
      <c r="P750" s="78" t="s">
        <v>75</v>
      </c>
      <c r="Q750" s="43" t="s">
        <v>1623</v>
      </c>
      <c r="R750" s="53" t="s">
        <v>76</v>
      </c>
      <c r="S750" s="76">
        <v>200</v>
      </c>
      <c r="T750" s="37">
        <v>1</v>
      </c>
      <c r="U750" s="83">
        <v>1</v>
      </c>
      <c r="V750" s="45" t="s">
        <v>125</v>
      </c>
    </row>
    <row r="751" spans="1:22" x14ac:dyDescent="0.2">
      <c r="A751" s="18" t="str">
        <f t="shared" si="22"/>
        <v>Catalogo principalCSP ACADEMICOd606281d-739b-435f-8569-bdb47c1f5ce6</v>
      </c>
      <c r="B751" s="18" t="str">
        <f t="shared" si="23"/>
        <v>d606281d-739b-435f-8569-bdb47c1f5ce6CSP ACADEMICO</v>
      </c>
      <c r="C751" s="18"/>
      <c r="D751" s="18" t="s">
        <v>122</v>
      </c>
      <c r="E751" s="46" t="s">
        <v>1625</v>
      </c>
      <c r="F751" s="85" t="s">
        <v>1339</v>
      </c>
      <c r="G751" s="18" t="s">
        <v>122</v>
      </c>
      <c r="H751" s="45" t="s">
        <v>125</v>
      </c>
      <c r="I751" s="18" t="s">
        <v>75</v>
      </c>
      <c r="J751" s="49" t="s">
        <v>1626</v>
      </c>
      <c r="K751" s="48" t="s">
        <v>28</v>
      </c>
      <c r="L751" s="47" t="s">
        <v>90</v>
      </c>
      <c r="M751" s="44" t="s">
        <v>74</v>
      </c>
      <c r="N751" s="78" t="s">
        <v>75</v>
      </c>
      <c r="O751" s="78" t="s">
        <v>75</v>
      </c>
      <c r="P751" s="78" t="s">
        <v>75</v>
      </c>
      <c r="Q751" s="43" t="s">
        <v>1625</v>
      </c>
      <c r="R751" s="53" t="s">
        <v>76</v>
      </c>
      <c r="S751" s="76">
        <v>200</v>
      </c>
      <c r="T751" s="37">
        <v>1</v>
      </c>
      <c r="U751" s="83">
        <v>1</v>
      </c>
      <c r="V751" s="45" t="s">
        <v>125</v>
      </c>
    </row>
    <row r="752" spans="1:22" x14ac:dyDescent="0.2">
      <c r="A752" s="18" t="str">
        <f t="shared" si="22"/>
        <v>Catalogo principalCSP ACADEMICOb3ef7432-5581-4b45-95bf-3a51b0d7f296</v>
      </c>
      <c r="B752" s="18" t="str">
        <f t="shared" si="23"/>
        <v>b3ef7432-5581-4b45-95bf-3a51b0d7f296CSP ACADEMICO</v>
      </c>
      <c r="C752" s="18"/>
      <c r="D752" s="18" t="s">
        <v>122</v>
      </c>
      <c r="E752" s="46" t="s">
        <v>1627</v>
      </c>
      <c r="F752" s="85" t="s">
        <v>1339</v>
      </c>
      <c r="G752" s="18" t="s">
        <v>122</v>
      </c>
      <c r="H752" s="45" t="s">
        <v>125</v>
      </c>
      <c r="I752" s="18" t="s">
        <v>75</v>
      </c>
      <c r="J752" s="49" t="s">
        <v>1628</v>
      </c>
      <c r="K752" s="48" t="s">
        <v>28</v>
      </c>
      <c r="L752" s="47" t="s">
        <v>90</v>
      </c>
      <c r="M752" s="44" t="s">
        <v>74</v>
      </c>
      <c r="N752" s="78" t="s">
        <v>75</v>
      </c>
      <c r="O752" s="78" t="s">
        <v>75</v>
      </c>
      <c r="P752" s="78" t="s">
        <v>75</v>
      </c>
      <c r="Q752" s="43" t="s">
        <v>1627</v>
      </c>
      <c r="R752" s="53" t="s">
        <v>76</v>
      </c>
      <c r="S752" s="76">
        <v>0</v>
      </c>
      <c r="T752" s="37">
        <v>1</v>
      </c>
      <c r="U752" s="83">
        <v>1</v>
      </c>
      <c r="V752" s="45" t="s">
        <v>125</v>
      </c>
    </row>
    <row r="753" spans="1:22" x14ac:dyDescent="0.2">
      <c r="A753" s="18" t="str">
        <f t="shared" si="22"/>
        <v>Catalogo principalCSP ACADEMICO77abd8d3-fc66-424b-8626-8d216d4ea52b</v>
      </c>
      <c r="B753" s="18" t="str">
        <f t="shared" si="23"/>
        <v>77abd8d3-fc66-424b-8626-8d216d4ea52bCSP ACADEMICO</v>
      </c>
      <c r="C753" s="18"/>
      <c r="D753" s="18" t="s">
        <v>122</v>
      </c>
      <c r="E753" s="46" t="s">
        <v>1629</v>
      </c>
      <c r="F753" s="85" t="s">
        <v>1339</v>
      </c>
      <c r="G753" s="18" t="s">
        <v>122</v>
      </c>
      <c r="H753" s="45" t="s">
        <v>125</v>
      </c>
      <c r="I753" s="18" t="s">
        <v>75</v>
      </c>
      <c r="J753" s="49" t="s">
        <v>1630</v>
      </c>
      <c r="K753" s="48" t="s">
        <v>28</v>
      </c>
      <c r="L753" s="47" t="s">
        <v>90</v>
      </c>
      <c r="M753" s="44" t="s">
        <v>74</v>
      </c>
      <c r="N753" s="78" t="s">
        <v>75</v>
      </c>
      <c r="O753" s="78" t="s">
        <v>75</v>
      </c>
      <c r="P753" s="78" t="s">
        <v>75</v>
      </c>
      <c r="Q753" s="43" t="s">
        <v>1629</v>
      </c>
      <c r="R753" s="53" t="s">
        <v>76</v>
      </c>
      <c r="S753" s="76">
        <v>0</v>
      </c>
      <c r="T753" s="37">
        <v>1</v>
      </c>
      <c r="U753" s="83">
        <v>1</v>
      </c>
      <c r="V753" s="45" t="s">
        <v>125</v>
      </c>
    </row>
    <row r="754" spans="1:22" x14ac:dyDescent="0.2">
      <c r="A754" s="18" t="str">
        <f t="shared" si="22"/>
        <v>Catalogo principalCSP ACADEMICO4a8f9036-791e-4ce4-a788-6c5af859fd82</v>
      </c>
      <c r="B754" s="18" t="str">
        <f t="shared" si="23"/>
        <v>4a8f9036-791e-4ce4-a788-6c5af859fd82CSP ACADEMICO</v>
      </c>
      <c r="C754" s="18"/>
      <c r="D754" s="18" t="s">
        <v>122</v>
      </c>
      <c r="E754" s="46" t="s">
        <v>1631</v>
      </c>
      <c r="F754" s="85" t="s">
        <v>1339</v>
      </c>
      <c r="G754" s="18" t="s">
        <v>122</v>
      </c>
      <c r="H754" s="45" t="s">
        <v>125</v>
      </c>
      <c r="I754" s="18" t="s">
        <v>75</v>
      </c>
      <c r="J754" s="49" t="s">
        <v>1632</v>
      </c>
      <c r="K754" s="48" t="s">
        <v>28</v>
      </c>
      <c r="L754" s="47" t="s">
        <v>90</v>
      </c>
      <c r="M754" s="44" t="s">
        <v>74</v>
      </c>
      <c r="N754" s="78" t="s">
        <v>75</v>
      </c>
      <c r="O754" s="78" t="s">
        <v>75</v>
      </c>
      <c r="P754" s="78" t="s">
        <v>75</v>
      </c>
      <c r="Q754" s="43" t="s">
        <v>1631</v>
      </c>
      <c r="R754" s="53" t="s">
        <v>76</v>
      </c>
      <c r="S754" s="76">
        <v>1</v>
      </c>
      <c r="T754" s="37">
        <v>1</v>
      </c>
      <c r="U754" s="83">
        <v>1</v>
      </c>
      <c r="V754" s="45" t="s">
        <v>125</v>
      </c>
    </row>
    <row r="755" spans="1:22" x14ac:dyDescent="0.2">
      <c r="A755" s="18" t="str">
        <f t="shared" si="22"/>
        <v>Catalogo principalCSP ACADEMICO64c933a0-f4f1-44aa-827e-de5e9d65de55</v>
      </c>
      <c r="B755" s="18" t="str">
        <f t="shared" si="23"/>
        <v>64c933a0-f4f1-44aa-827e-de5e9d65de55CSP ACADEMICO</v>
      </c>
      <c r="C755" s="18"/>
      <c r="D755" s="18" t="s">
        <v>122</v>
      </c>
      <c r="E755" s="46" t="s">
        <v>1633</v>
      </c>
      <c r="F755" s="85" t="s">
        <v>1339</v>
      </c>
      <c r="G755" s="18" t="s">
        <v>122</v>
      </c>
      <c r="H755" s="45" t="s">
        <v>125</v>
      </c>
      <c r="I755" s="18" t="s">
        <v>75</v>
      </c>
      <c r="J755" s="49" t="s">
        <v>1634</v>
      </c>
      <c r="K755" s="48" t="s">
        <v>28</v>
      </c>
      <c r="L755" s="47" t="s">
        <v>90</v>
      </c>
      <c r="M755" s="44" t="s">
        <v>74</v>
      </c>
      <c r="N755" s="78" t="s">
        <v>75</v>
      </c>
      <c r="O755" s="78" t="s">
        <v>75</v>
      </c>
      <c r="P755" s="78" t="s">
        <v>75</v>
      </c>
      <c r="Q755" s="43" t="s">
        <v>1633</v>
      </c>
      <c r="R755" s="53" t="s">
        <v>76</v>
      </c>
      <c r="S755" s="76">
        <v>0.75</v>
      </c>
      <c r="T755" s="37">
        <v>1</v>
      </c>
      <c r="U755" s="83">
        <v>1</v>
      </c>
      <c r="V755" s="45" t="s">
        <v>125</v>
      </c>
    </row>
    <row r="756" spans="1:22" x14ac:dyDescent="0.2">
      <c r="A756" s="18" t="str">
        <f t="shared" si="22"/>
        <v>Catalogo principalCSP ACADEMICO397eca6f-6a37-4c46-bdcd-bd65fa6ac743</v>
      </c>
      <c r="B756" s="18" t="str">
        <f t="shared" si="23"/>
        <v>397eca6f-6a37-4c46-bdcd-bd65fa6ac743CSP ACADEMICO</v>
      </c>
      <c r="C756" s="18"/>
      <c r="D756" s="18" t="s">
        <v>122</v>
      </c>
      <c r="E756" s="46" t="s">
        <v>1635</v>
      </c>
      <c r="F756" s="85" t="s">
        <v>1339</v>
      </c>
      <c r="G756" s="18" t="s">
        <v>122</v>
      </c>
      <c r="H756" s="45" t="s">
        <v>125</v>
      </c>
      <c r="I756" s="18" t="s">
        <v>75</v>
      </c>
      <c r="J756" s="49" t="s">
        <v>1636</v>
      </c>
      <c r="K756" s="48" t="s">
        <v>28</v>
      </c>
      <c r="L756" s="47" t="s">
        <v>90</v>
      </c>
      <c r="M756" s="44" t="s">
        <v>74</v>
      </c>
      <c r="N756" s="78" t="s">
        <v>75</v>
      </c>
      <c r="O756" s="78" t="s">
        <v>75</v>
      </c>
      <c r="P756" s="78" t="s">
        <v>75</v>
      </c>
      <c r="Q756" s="43" t="s">
        <v>1635</v>
      </c>
      <c r="R756" s="53" t="s">
        <v>76</v>
      </c>
      <c r="S756" s="76">
        <v>50</v>
      </c>
      <c r="T756" s="37">
        <v>1</v>
      </c>
      <c r="U756" s="83">
        <v>1</v>
      </c>
      <c r="V756" s="45" t="s">
        <v>125</v>
      </c>
    </row>
    <row r="757" spans="1:22" x14ac:dyDescent="0.2">
      <c r="A757" s="18" t="str">
        <f t="shared" si="22"/>
        <v>Catalogo principalCSP ACADEMICO336922b1-9c4c-4d28-8ec7-7fca9864a8be</v>
      </c>
      <c r="B757" s="18" t="str">
        <f t="shared" si="23"/>
        <v>336922b1-9c4c-4d28-8ec7-7fca9864a8beCSP ACADEMICO</v>
      </c>
      <c r="C757" s="18"/>
      <c r="D757" s="18" t="s">
        <v>122</v>
      </c>
      <c r="E757" s="46" t="s">
        <v>1637</v>
      </c>
      <c r="F757" s="85" t="s">
        <v>1339</v>
      </c>
      <c r="G757" s="18" t="s">
        <v>122</v>
      </c>
      <c r="H757" s="45" t="s">
        <v>125</v>
      </c>
      <c r="I757" s="18" t="s">
        <v>75</v>
      </c>
      <c r="J757" s="49" t="s">
        <v>1638</v>
      </c>
      <c r="K757" s="48" t="s">
        <v>28</v>
      </c>
      <c r="L757" s="47" t="s">
        <v>90</v>
      </c>
      <c r="M757" s="44" t="s">
        <v>74</v>
      </c>
      <c r="N757" s="78" t="s">
        <v>75</v>
      </c>
      <c r="O757" s="78" t="s">
        <v>75</v>
      </c>
      <c r="P757" s="78" t="s">
        <v>75</v>
      </c>
      <c r="Q757" s="43" t="s">
        <v>1637</v>
      </c>
      <c r="R757" s="53" t="s">
        <v>76</v>
      </c>
      <c r="S757" s="76">
        <v>50</v>
      </c>
      <c r="T757" s="37">
        <v>1</v>
      </c>
      <c r="U757" s="83">
        <v>1</v>
      </c>
      <c r="V757" s="45" t="s">
        <v>125</v>
      </c>
    </row>
    <row r="758" spans="1:22" x14ac:dyDescent="0.2">
      <c r="A758" s="18" t="str">
        <f t="shared" si="22"/>
        <v>Catalogo principalCSP ACADEMICO0428d817-bbde-4568-b7c6-04e3cff36246</v>
      </c>
      <c r="B758" s="18" t="str">
        <f t="shared" si="23"/>
        <v>0428d817-bbde-4568-b7c6-04e3cff36246CSP ACADEMICO</v>
      </c>
      <c r="C758" s="18"/>
      <c r="D758" s="18" t="s">
        <v>122</v>
      </c>
      <c r="E758" s="46" t="s">
        <v>1639</v>
      </c>
      <c r="F758" s="85" t="s">
        <v>1339</v>
      </c>
      <c r="G758" s="18" t="s">
        <v>122</v>
      </c>
      <c r="H758" s="45" t="s">
        <v>125</v>
      </c>
      <c r="I758" s="18" t="s">
        <v>75</v>
      </c>
      <c r="J758" s="49" t="s">
        <v>1640</v>
      </c>
      <c r="K758" s="48" t="s">
        <v>28</v>
      </c>
      <c r="L758" s="47" t="s">
        <v>90</v>
      </c>
      <c r="M758" s="44" t="s">
        <v>74</v>
      </c>
      <c r="N758" s="78" t="s">
        <v>75</v>
      </c>
      <c r="O758" s="78" t="s">
        <v>75</v>
      </c>
      <c r="P758" s="78" t="s">
        <v>75</v>
      </c>
      <c r="Q758" s="43" t="s">
        <v>1639</v>
      </c>
      <c r="R758" s="53" t="s">
        <v>76</v>
      </c>
      <c r="S758" s="76">
        <v>1.94</v>
      </c>
      <c r="T758" s="37">
        <v>1</v>
      </c>
      <c r="U758" s="83">
        <v>1</v>
      </c>
      <c r="V758" s="45" t="s">
        <v>125</v>
      </c>
    </row>
    <row r="759" spans="1:22" x14ac:dyDescent="0.2">
      <c r="A759" s="18" t="str">
        <f t="shared" si="22"/>
        <v>Catalogo principalCSP ACADEMICO5bb4000e-15e2-4910-8ff9-276f95027038</v>
      </c>
      <c r="B759" s="18" t="str">
        <f t="shared" si="23"/>
        <v>5bb4000e-15e2-4910-8ff9-276f95027038CSP ACADEMICO</v>
      </c>
      <c r="C759" s="18"/>
      <c r="D759" s="18" t="s">
        <v>122</v>
      </c>
      <c r="E759" s="46" t="s">
        <v>1641</v>
      </c>
      <c r="F759" s="85" t="s">
        <v>1339</v>
      </c>
      <c r="G759" s="18" t="s">
        <v>122</v>
      </c>
      <c r="H759" s="45" t="s">
        <v>125</v>
      </c>
      <c r="I759" s="18" t="s">
        <v>75</v>
      </c>
      <c r="J759" s="49" t="s">
        <v>1642</v>
      </c>
      <c r="K759" s="48" t="s">
        <v>28</v>
      </c>
      <c r="L759" s="47" t="s">
        <v>90</v>
      </c>
      <c r="M759" s="44" t="s">
        <v>74</v>
      </c>
      <c r="N759" s="78" t="s">
        <v>75</v>
      </c>
      <c r="O759" s="78" t="s">
        <v>75</v>
      </c>
      <c r="P759" s="78" t="s">
        <v>75</v>
      </c>
      <c r="Q759" s="43" t="s">
        <v>1641</v>
      </c>
      <c r="R759" s="53" t="s">
        <v>76</v>
      </c>
      <c r="S759" s="76">
        <v>1.94</v>
      </c>
      <c r="T759" s="37">
        <v>1</v>
      </c>
      <c r="U759" s="83">
        <v>1</v>
      </c>
      <c r="V759" s="45" t="s">
        <v>125</v>
      </c>
    </row>
    <row r="760" spans="1:22" x14ac:dyDescent="0.2">
      <c r="A760" s="18" t="str">
        <f t="shared" si="22"/>
        <v>Catalogo principalCSP ACADEMICObac4634f-7b41-40f1-968f-22fa6596ddd5</v>
      </c>
      <c r="B760" s="18" t="str">
        <f t="shared" si="23"/>
        <v>bac4634f-7b41-40f1-968f-22fa6596ddd5CSP ACADEMICO</v>
      </c>
      <c r="C760" s="18"/>
      <c r="D760" s="18" t="s">
        <v>122</v>
      </c>
      <c r="E760" s="46" t="s">
        <v>1643</v>
      </c>
      <c r="F760" s="85" t="s">
        <v>1339</v>
      </c>
      <c r="G760" s="18" t="s">
        <v>122</v>
      </c>
      <c r="H760" s="45" t="s">
        <v>125</v>
      </c>
      <c r="I760" s="18" t="s">
        <v>75</v>
      </c>
      <c r="J760" s="49" t="s">
        <v>1644</v>
      </c>
      <c r="K760" s="48" t="s">
        <v>28</v>
      </c>
      <c r="L760" s="47" t="s">
        <v>90</v>
      </c>
      <c r="M760" s="44" t="s">
        <v>74</v>
      </c>
      <c r="N760" s="78" t="s">
        <v>75</v>
      </c>
      <c r="O760" s="78" t="s">
        <v>75</v>
      </c>
      <c r="P760" s="78" t="s">
        <v>75</v>
      </c>
      <c r="Q760" s="43" t="s">
        <v>1643</v>
      </c>
      <c r="R760" s="53" t="s">
        <v>76</v>
      </c>
      <c r="S760" s="76">
        <v>0</v>
      </c>
      <c r="T760" s="37">
        <v>1</v>
      </c>
      <c r="U760" s="83">
        <v>1</v>
      </c>
      <c r="V760" s="45" t="s">
        <v>125</v>
      </c>
    </row>
    <row r="761" spans="1:22" x14ac:dyDescent="0.2">
      <c r="A761" s="18" t="str">
        <f t="shared" si="22"/>
        <v>Catalogo principalCSP ACADEMICOe4392c9b-a8ec-40d9-aca5-083365b7a56f</v>
      </c>
      <c r="B761" s="18" t="str">
        <f t="shared" si="23"/>
        <v>e4392c9b-a8ec-40d9-aca5-083365b7a56fCSP ACADEMICO</v>
      </c>
      <c r="C761" s="18"/>
      <c r="D761" s="18" t="s">
        <v>122</v>
      </c>
      <c r="E761" s="46" t="s">
        <v>1645</v>
      </c>
      <c r="F761" s="85" t="s">
        <v>1339</v>
      </c>
      <c r="G761" s="18" t="s">
        <v>122</v>
      </c>
      <c r="H761" s="45" t="s">
        <v>125</v>
      </c>
      <c r="I761" s="18" t="s">
        <v>75</v>
      </c>
      <c r="J761" s="49" t="s">
        <v>1646</v>
      </c>
      <c r="K761" s="48" t="s">
        <v>28</v>
      </c>
      <c r="L761" s="47" t="s">
        <v>90</v>
      </c>
      <c r="M761" s="44" t="s">
        <v>74</v>
      </c>
      <c r="N761" s="78" t="s">
        <v>75</v>
      </c>
      <c r="O761" s="78" t="s">
        <v>75</v>
      </c>
      <c r="P761" s="78" t="s">
        <v>75</v>
      </c>
      <c r="Q761" s="43" t="s">
        <v>1645</v>
      </c>
      <c r="R761" s="53" t="s">
        <v>76</v>
      </c>
      <c r="S761" s="76">
        <v>3.3</v>
      </c>
      <c r="T761" s="37">
        <v>1</v>
      </c>
      <c r="U761" s="83">
        <v>1</v>
      </c>
      <c r="V761" s="45" t="s">
        <v>125</v>
      </c>
    </row>
    <row r="762" spans="1:22" x14ac:dyDescent="0.2">
      <c r="A762" s="18" t="str">
        <f t="shared" si="22"/>
        <v>Catalogo principalCSP ACADEMICO2a563bb7-8418-4da1-9008-a8764b0765bf</v>
      </c>
      <c r="B762" s="18" t="str">
        <f t="shared" si="23"/>
        <v>2a563bb7-8418-4da1-9008-a8764b0765bfCSP ACADEMICO</v>
      </c>
      <c r="C762" s="18"/>
      <c r="D762" s="18" t="s">
        <v>122</v>
      </c>
      <c r="E762" s="46" t="s">
        <v>1647</v>
      </c>
      <c r="F762" s="85" t="s">
        <v>1339</v>
      </c>
      <c r="G762" s="18" t="s">
        <v>122</v>
      </c>
      <c r="H762" s="45" t="s">
        <v>125</v>
      </c>
      <c r="I762" s="18" t="s">
        <v>75</v>
      </c>
      <c r="J762" s="49" t="s">
        <v>1648</v>
      </c>
      <c r="K762" s="48" t="s">
        <v>28</v>
      </c>
      <c r="L762" s="47" t="s">
        <v>90</v>
      </c>
      <c r="M762" s="44" t="s">
        <v>74</v>
      </c>
      <c r="N762" s="78" t="s">
        <v>75</v>
      </c>
      <c r="O762" s="78" t="s">
        <v>75</v>
      </c>
      <c r="P762" s="78" t="s">
        <v>75</v>
      </c>
      <c r="Q762" s="43" t="s">
        <v>1647</v>
      </c>
      <c r="R762" s="53" t="s">
        <v>76</v>
      </c>
      <c r="S762" s="76">
        <v>3.3</v>
      </c>
      <c r="T762" s="37">
        <v>1</v>
      </c>
      <c r="U762" s="83">
        <v>1</v>
      </c>
      <c r="V762" s="45" t="s">
        <v>125</v>
      </c>
    </row>
    <row r="763" spans="1:22" x14ac:dyDescent="0.2">
      <c r="A763" s="18" t="str">
        <f t="shared" si="22"/>
        <v>Catalogo principalCSP ACADEMICOb49d90ee-f039-496f-aae7-db91a654e6d7</v>
      </c>
      <c r="B763" s="18" t="str">
        <f t="shared" si="23"/>
        <v>b49d90ee-f039-496f-aae7-db91a654e6d7CSP ACADEMICO</v>
      </c>
      <c r="C763" s="18"/>
      <c r="D763" s="18" t="s">
        <v>122</v>
      </c>
      <c r="E763" s="46" t="s">
        <v>1649</v>
      </c>
      <c r="F763" s="85" t="s">
        <v>1339</v>
      </c>
      <c r="G763" s="18" t="s">
        <v>122</v>
      </c>
      <c r="H763" s="45" t="s">
        <v>125</v>
      </c>
      <c r="I763" s="18" t="s">
        <v>75</v>
      </c>
      <c r="J763" s="49" t="s">
        <v>1650</v>
      </c>
      <c r="K763" s="48" t="s">
        <v>28</v>
      </c>
      <c r="L763" s="47" t="s">
        <v>90</v>
      </c>
      <c r="M763" s="44" t="s">
        <v>74</v>
      </c>
      <c r="N763" s="78" t="s">
        <v>75</v>
      </c>
      <c r="O763" s="78" t="s">
        <v>75</v>
      </c>
      <c r="P763" s="78" t="s">
        <v>75</v>
      </c>
      <c r="Q763" s="43" t="s">
        <v>1649</v>
      </c>
      <c r="R763" s="53" t="s">
        <v>76</v>
      </c>
      <c r="S763" s="76">
        <v>0</v>
      </c>
      <c r="T763" s="37">
        <v>1</v>
      </c>
      <c r="U763" s="83">
        <v>1</v>
      </c>
      <c r="V763" s="45" t="s">
        <v>125</v>
      </c>
    </row>
    <row r="764" spans="1:22" x14ac:dyDescent="0.2">
      <c r="A764" s="18" t="str">
        <f t="shared" si="22"/>
        <v>Catalogo principalCSP ACADEMICOed2b2876-acd0-4658-9f0c-a466762d2b43</v>
      </c>
      <c r="B764" s="18" t="str">
        <f t="shared" si="23"/>
        <v>ed2b2876-acd0-4658-9f0c-a466762d2b43CSP ACADEMICO</v>
      </c>
      <c r="C764" s="18"/>
      <c r="D764" s="18" t="s">
        <v>122</v>
      </c>
      <c r="E764" s="46" t="s">
        <v>1651</v>
      </c>
      <c r="F764" s="85" t="s">
        <v>1339</v>
      </c>
      <c r="G764" s="18" t="s">
        <v>122</v>
      </c>
      <c r="H764" s="45" t="s">
        <v>125</v>
      </c>
      <c r="I764" s="18" t="s">
        <v>75</v>
      </c>
      <c r="J764" s="49" t="s">
        <v>1652</v>
      </c>
      <c r="K764" s="48" t="s">
        <v>28</v>
      </c>
      <c r="L764" s="47" t="s">
        <v>90</v>
      </c>
      <c r="M764" s="44" t="s">
        <v>74</v>
      </c>
      <c r="N764" s="78" t="s">
        <v>75</v>
      </c>
      <c r="O764" s="78" t="s">
        <v>75</v>
      </c>
      <c r="P764" s="78" t="s">
        <v>75</v>
      </c>
      <c r="Q764" s="43" t="s">
        <v>1651</v>
      </c>
      <c r="R764" s="53" t="s">
        <v>76</v>
      </c>
      <c r="S764" s="76">
        <v>15</v>
      </c>
      <c r="T764" s="37">
        <v>1</v>
      </c>
      <c r="U764" s="83">
        <v>1</v>
      </c>
      <c r="V764" s="45" t="s">
        <v>125</v>
      </c>
    </row>
    <row r="765" spans="1:22" x14ac:dyDescent="0.2">
      <c r="A765" s="18" t="str">
        <f t="shared" si="22"/>
        <v>Catalogo principalCSP ACADEMICO78c16119-ba39-4932-9d8b-6a2beceb7249</v>
      </c>
      <c r="B765" s="18" t="str">
        <f t="shared" si="23"/>
        <v>78c16119-ba39-4932-9d8b-6a2beceb7249CSP ACADEMICO</v>
      </c>
      <c r="C765" s="18"/>
      <c r="D765" s="18" t="s">
        <v>122</v>
      </c>
      <c r="E765" s="46" t="s">
        <v>1653</v>
      </c>
      <c r="F765" s="85" t="s">
        <v>1339</v>
      </c>
      <c r="G765" s="18" t="s">
        <v>122</v>
      </c>
      <c r="H765" s="45" t="s">
        <v>125</v>
      </c>
      <c r="I765" s="18" t="s">
        <v>75</v>
      </c>
      <c r="J765" s="49" t="s">
        <v>1654</v>
      </c>
      <c r="K765" s="48" t="s">
        <v>28</v>
      </c>
      <c r="L765" s="47" t="s">
        <v>90</v>
      </c>
      <c r="M765" s="44" t="s">
        <v>74</v>
      </c>
      <c r="N765" s="78" t="s">
        <v>75</v>
      </c>
      <c r="O765" s="78" t="s">
        <v>75</v>
      </c>
      <c r="P765" s="78" t="s">
        <v>75</v>
      </c>
      <c r="Q765" s="43" t="s">
        <v>1653</v>
      </c>
      <c r="R765" s="53" t="s">
        <v>76</v>
      </c>
      <c r="S765" s="76">
        <v>15</v>
      </c>
      <c r="T765" s="37">
        <v>1</v>
      </c>
      <c r="U765" s="83">
        <v>1</v>
      </c>
      <c r="V765" s="45" t="s">
        <v>125</v>
      </c>
    </row>
    <row r="766" spans="1:22" x14ac:dyDescent="0.2">
      <c r="A766" s="18" t="str">
        <f t="shared" si="22"/>
        <v>Catalogo principalCSP ACADEMICO9c584cf1-8326-4ff4-8a23-0a833ddbcab0</v>
      </c>
      <c r="B766" s="18" t="str">
        <f t="shared" si="23"/>
        <v>9c584cf1-8326-4ff4-8a23-0a833ddbcab0CSP ACADEMICO</v>
      </c>
      <c r="C766" s="18"/>
      <c r="D766" s="18" t="s">
        <v>122</v>
      </c>
      <c r="E766" s="46" t="s">
        <v>1655</v>
      </c>
      <c r="F766" s="85" t="s">
        <v>1339</v>
      </c>
      <c r="G766" s="18" t="s">
        <v>122</v>
      </c>
      <c r="H766" s="45" t="s">
        <v>125</v>
      </c>
      <c r="I766" s="18" t="s">
        <v>75</v>
      </c>
      <c r="J766" s="49" t="s">
        <v>1656</v>
      </c>
      <c r="K766" s="48" t="s">
        <v>28</v>
      </c>
      <c r="L766" s="47" t="s">
        <v>90</v>
      </c>
      <c r="M766" s="44" t="s">
        <v>74</v>
      </c>
      <c r="N766" s="78" t="s">
        <v>75</v>
      </c>
      <c r="O766" s="78" t="s">
        <v>75</v>
      </c>
      <c r="P766" s="78" t="s">
        <v>75</v>
      </c>
      <c r="Q766" s="43" t="s">
        <v>1655</v>
      </c>
      <c r="R766" s="53" t="s">
        <v>76</v>
      </c>
      <c r="S766" s="76">
        <v>5.8</v>
      </c>
      <c r="T766" s="37">
        <v>1</v>
      </c>
      <c r="U766" s="83">
        <v>1</v>
      </c>
      <c r="V766" s="45" t="s">
        <v>125</v>
      </c>
    </row>
    <row r="767" spans="1:22" x14ac:dyDescent="0.2">
      <c r="A767" s="18" t="str">
        <f t="shared" si="22"/>
        <v>Catalogo principalCSP ACADEMICOdd3b57a3-5183-4ff8-9e3c-321f4298b58d</v>
      </c>
      <c r="B767" s="18" t="str">
        <f t="shared" si="23"/>
        <v>dd3b57a3-5183-4ff8-9e3c-321f4298b58dCSP ACADEMICO</v>
      </c>
      <c r="C767" s="18"/>
      <c r="D767" s="18" t="s">
        <v>122</v>
      </c>
      <c r="E767" s="46" t="s">
        <v>1657</v>
      </c>
      <c r="F767" s="85" t="s">
        <v>1339</v>
      </c>
      <c r="G767" s="18" t="s">
        <v>122</v>
      </c>
      <c r="H767" s="45" t="s">
        <v>125</v>
      </c>
      <c r="I767" s="18" t="s">
        <v>75</v>
      </c>
      <c r="J767" s="49" t="s">
        <v>1658</v>
      </c>
      <c r="K767" s="48" t="s">
        <v>28</v>
      </c>
      <c r="L767" s="47" t="s">
        <v>90</v>
      </c>
      <c r="M767" s="44" t="s">
        <v>74</v>
      </c>
      <c r="N767" s="78" t="s">
        <v>75</v>
      </c>
      <c r="O767" s="78" t="s">
        <v>75</v>
      </c>
      <c r="P767" s="78" t="s">
        <v>75</v>
      </c>
      <c r="Q767" s="43" t="s">
        <v>1657</v>
      </c>
      <c r="R767" s="53" t="s">
        <v>76</v>
      </c>
      <c r="S767" s="76">
        <v>4.3</v>
      </c>
      <c r="T767" s="37">
        <v>1</v>
      </c>
      <c r="U767" s="83">
        <v>1</v>
      </c>
      <c r="V767" s="45" t="s">
        <v>125</v>
      </c>
    </row>
    <row r="768" spans="1:22" x14ac:dyDescent="0.2">
      <c r="A768" s="18" t="str">
        <f t="shared" si="22"/>
        <v>Catalogo principalCSP ACADEMICO10d1f071-0c98-4254-8ca3-5bf13d771e3d</v>
      </c>
      <c r="B768" s="18" t="str">
        <f t="shared" si="23"/>
        <v>10d1f071-0c98-4254-8ca3-5bf13d771e3dCSP ACADEMICO</v>
      </c>
      <c r="C768" s="18"/>
      <c r="D768" s="18" t="s">
        <v>122</v>
      </c>
      <c r="E768" s="46" t="s">
        <v>1659</v>
      </c>
      <c r="F768" s="85" t="s">
        <v>1339</v>
      </c>
      <c r="G768" s="18" t="s">
        <v>122</v>
      </c>
      <c r="H768" s="45" t="s">
        <v>125</v>
      </c>
      <c r="I768" s="18" t="s">
        <v>75</v>
      </c>
      <c r="J768" s="49" t="s">
        <v>1660</v>
      </c>
      <c r="K768" s="48" t="s">
        <v>28</v>
      </c>
      <c r="L768" s="47" t="s">
        <v>90</v>
      </c>
      <c r="M768" s="44" t="s">
        <v>74</v>
      </c>
      <c r="N768" s="78" t="s">
        <v>75</v>
      </c>
      <c r="O768" s="78" t="s">
        <v>75</v>
      </c>
      <c r="P768" s="78" t="s">
        <v>75</v>
      </c>
      <c r="Q768" s="43" t="s">
        <v>1659</v>
      </c>
      <c r="R768" s="53" t="s">
        <v>76</v>
      </c>
      <c r="S768" s="76">
        <v>0</v>
      </c>
      <c r="T768" s="37">
        <v>1</v>
      </c>
      <c r="U768" s="83">
        <v>1</v>
      </c>
      <c r="V768" s="45" t="s">
        <v>125</v>
      </c>
    </row>
    <row r="769" spans="1:22" x14ac:dyDescent="0.2">
      <c r="A769" s="18" t="str">
        <f t="shared" si="22"/>
        <v>Catalogo principalCSP ACADEMICO9f8f1756-f56f-421e-901a-e80e857cadb8</v>
      </c>
      <c r="B769" s="18" t="str">
        <f t="shared" si="23"/>
        <v>9f8f1756-f56f-421e-901a-e80e857cadb8CSP ACADEMICO</v>
      </c>
      <c r="C769" s="18"/>
      <c r="D769" s="18" t="s">
        <v>122</v>
      </c>
      <c r="E769" s="46" t="s">
        <v>1661</v>
      </c>
      <c r="F769" s="85" t="s">
        <v>1339</v>
      </c>
      <c r="G769" s="18" t="s">
        <v>122</v>
      </c>
      <c r="H769" s="45" t="s">
        <v>125</v>
      </c>
      <c r="I769" s="18" t="s">
        <v>75</v>
      </c>
      <c r="J769" s="49" t="s">
        <v>1662</v>
      </c>
      <c r="K769" s="48" t="s">
        <v>28</v>
      </c>
      <c r="L769" s="47" t="s">
        <v>90</v>
      </c>
      <c r="M769" s="44" t="s">
        <v>74</v>
      </c>
      <c r="N769" s="78" t="s">
        <v>75</v>
      </c>
      <c r="O769" s="78" t="s">
        <v>75</v>
      </c>
      <c r="P769" s="78" t="s">
        <v>75</v>
      </c>
      <c r="Q769" s="43" t="s">
        <v>1661</v>
      </c>
      <c r="R769" s="53" t="s">
        <v>76</v>
      </c>
      <c r="S769" s="76">
        <v>3.1</v>
      </c>
      <c r="T769" s="37">
        <v>1</v>
      </c>
      <c r="U769" s="83">
        <v>1</v>
      </c>
      <c r="V769" s="45" t="s">
        <v>125</v>
      </c>
    </row>
    <row r="770" spans="1:22" x14ac:dyDescent="0.2">
      <c r="A770" s="18" t="str">
        <f t="shared" ref="A770:A833" si="24">D770&amp;F770&amp;E770</f>
        <v>Catalogo principalCSP ACADEMICOf0f9f37a-539f-4f44-aef6-e37070149499</v>
      </c>
      <c r="B770" s="18" t="str">
        <f t="shared" ref="B770:B833" si="25">E770&amp;F770</f>
        <v>f0f9f37a-539f-4f44-aef6-e37070149499CSP ACADEMICO</v>
      </c>
      <c r="C770" s="18"/>
      <c r="D770" s="18" t="s">
        <v>122</v>
      </c>
      <c r="E770" s="46" t="s">
        <v>1663</v>
      </c>
      <c r="F770" s="85" t="s">
        <v>1339</v>
      </c>
      <c r="G770" s="18" t="s">
        <v>122</v>
      </c>
      <c r="H770" s="45" t="s">
        <v>125</v>
      </c>
      <c r="I770" s="18" t="s">
        <v>75</v>
      </c>
      <c r="J770" s="49" t="s">
        <v>1664</v>
      </c>
      <c r="K770" s="48" t="s">
        <v>28</v>
      </c>
      <c r="L770" s="47" t="s">
        <v>90</v>
      </c>
      <c r="M770" s="44" t="s">
        <v>74</v>
      </c>
      <c r="N770" s="78" t="s">
        <v>75</v>
      </c>
      <c r="O770" s="78" t="s">
        <v>75</v>
      </c>
      <c r="P770" s="78" t="s">
        <v>75</v>
      </c>
      <c r="Q770" s="43" t="s">
        <v>1663</v>
      </c>
      <c r="R770" s="53" t="s">
        <v>76</v>
      </c>
      <c r="S770" s="76">
        <v>2.5</v>
      </c>
      <c r="T770" s="37">
        <v>1</v>
      </c>
      <c r="U770" s="83">
        <v>1</v>
      </c>
      <c r="V770" s="45" t="s">
        <v>125</v>
      </c>
    </row>
    <row r="771" spans="1:22" x14ac:dyDescent="0.2">
      <c r="A771" s="18" t="str">
        <f t="shared" si="24"/>
        <v>Catalogo principalCSP ACADEMICO2a8fd82d-e805-4af8-a156-3befc8316892</v>
      </c>
      <c r="B771" s="18" t="str">
        <f t="shared" si="25"/>
        <v>2a8fd82d-e805-4af8-a156-3befc8316892CSP ACADEMICO</v>
      </c>
      <c r="C771" s="18"/>
      <c r="D771" s="18" t="s">
        <v>122</v>
      </c>
      <c r="E771" s="46" t="s">
        <v>1665</v>
      </c>
      <c r="F771" s="85" t="s">
        <v>1339</v>
      </c>
      <c r="G771" s="18" t="s">
        <v>122</v>
      </c>
      <c r="H771" s="45" t="s">
        <v>125</v>
      </c>
      <c r="I771" s="18" t="s">
        <v>75</v>
      </c>
      <c r="J771" s="49" t="s">
        <v>1666</v>
      </c>
      <c r="K771" s="48" t="s">
        <v>28</v>
      </c>
      <c r="L771" s="47" t="s">
        <v>90</v>
      </c>
      <c r="M771" s="44" t="s">
        <v>74</v>
      </c>
      <c r="N771" s="78" t="s">
        <v>75</v>
      </c>
      <c r="O771" s="78" t="s">
        <v>75</v>
      </c>
      <c r="P771" s="78" t="s">
        <v>75</v>
      </c>
      <c r="Q771" s="43" t="s">
        <v>1665</v>
      </c>
      <c r="R771" s="53" t="s">
        <v>76</v>
      </c>
      <c r="S771" s="76">
        <v>10.8</v>
      </c>
      <c r="T771" s="37">
        <v>1</v>
      </c>
      <c r="U771" s="83">
        <v>1</v>
      </c>
      <c r="V771" s="45" t="s">
        <v>125</v>
      </c>
    </row>
    <row r="772" spans="1:22" x14ac:dyDescent="0.2">
      <c r="A772" s="18" t="str">
        <f t="shared" si="24"/>
        <v>Catalogo principalCSP ACADEMICOe315e15c-cae6-430b-bc3f-e43acb481abc</v>
      </c>
      <c r="B772" s="18" t="str">
        <f t="shared" si="25"/>
        <v>e315e15c-cae6-430b-bc3f-e43acb481abcCSP ACADEMICO</v>
      </c>
      <c r="C772" s="18"/>
      <c r="D772" s="18" t="s">
        <v>122</v>
      </c>
      <c r="E772" s="46" t="s">
        <v>1667</v>
      </c>
      <c r="F772" s="85" t="s">
        <v>1339</v>
      </c>
      <c r="G772" s="18" t="s">
        <v>122</v>
      </c>
      <c r="H772" s="45" t="s">
        <v>125</v>
      </c>
      <c r="I772" s="18" t="s">
        <v>75</v>
      </c>
      <c r="J772" s="49" t="s">
        <v>1668</v>
      </c>
      <c r="K772" s="48" t="s">
        <v>28</v>
      </c>
      <c r="L772" s="47" t="s">
        <v>90</v>
      </c>
      <c r="M772" s="44" t="s">
        <v>74</v>
      </c>
      <c r="N772" s="78" t="s">
        <v>75</v>
      </c>
      <c r="O772" s="78" t="s">
        <v>75</v>
      </c>
      <c r="P772" s="78" t="s">
        <v>75</v>
      </c>
      <c r="Q772" s="43" t="s">
        <v>1667</v>
      </c>
      <c r="R772" s="53" t="s">
        <v>76</v>
      </c>
      <c r="S772" s="76">
        <v>8</v>
      </c>
      <c r="T772" s="37">
        <v>1</v>
      </c>
      <c r="U772" s="83">
        <v>1</v>
      </c>
      <c r="V772" s="45" t="s">
        <v>125</v>
      </c>
    </row>
    <row r="773" spans="1:22" x14ac:dyDescent="0.2">
      <c r="A773" s="18" t="str">
        <f t="shared" si="24"/>
        <v>Catalogo principalCSP ACADEMICO02e65727-4a55-440a-ae7d-f3ccc6ae0eb7</v>
      </c>
      <c r="B773" s="18" t="str">
        <f t="shared" si="25"/>
        <v>02e65727-4a55-440a-ae7d-f3ccc6ae0eb7CSP ACADEMICO</v>
      </c>
      <c r="C773" s="18"/>
      <c r="D773" s="18" t="s">
        <v>122</v>
      </c>
      <c r="E773" s="46" t="s">
        <v>1669</v>
      </c>
      <c r="F773" s="85" t="s">
        <v>1339</v>
      </c>
      <c r="G773" s="18" t="s">
        <v>122</v>
      </c>
      <c r="H773" s="45" t="s">
        <v>125</v>
      </c>
      <c r="I773" s="18" t="s">
        <v>75</v>
      </c>
      <c r="J773" s="49" t="s">
        <v>1670</v>
      </c>
      <c r="K773" s="48" t="s">
        <v>28</v>
      </c>
      <c r="L773" s="47" t="s">
        <v>90</v>
      </c>
      <c r="M773" s="44" t="s">
        <v>74</v>
      </c>
      <c r="N773" s="78" t="s">
        <v>75</v>
      </c>
      <c r="O773" s="78" t="s">
        <v>75</v>
      </c>
      <c r="P773" s="78" t="s">
        <v>75</v>
      </c>
      <c r="Q773" s="43" t="s">
        <v>1669</v>
      </c>
      <c r="R773" s="53" t="s">
        <v>76</v>
      </c>
      <c r="S773" s="76">
        <v>0</v>
      </c>
      <c r="T773" s="37">
        <v>1</v>
      </c>
      <c r="U773" s="83">
        <v>1</v>
      </c>
      <c r="V773" s="45" t="s">
        <v>125</v>
      </c>
    </row>
    <row r="774" spans="1:22" x14ac:dyDescent="0.2">
      <c r="A774" s="18" t="str">
        <f t="shared" si="24"/>
        <v>Catalogo principalCSP ACADEMICO75882cce-8629-4026-846a-a981682cb3de</v>
      </c>
      <c r="B774" s="18" t="str">
        <f t="shared" si="25"/>
        <v>75882cce-8629-4026-846a-a981682cb3deCSP ACADEMICO</v>
      </c>
      <c r="C774" s="18"/>
      <c r="D774" s="18" t="s">
        <v>122</v>
      </c>
      <c r="E774" s="46" t="s">
        <v>1671</v>
      </c>
      <c r="F774" s="85" t="s">
        <v>1339</v>
      </c>
      <c r="G774" s="18" t="s">
        <v>122</v>
      </c>
      <c r="H774" s="45" t="s">
        <v>125</v>
      </c>
      <c r="I774" s="18" t="s">
        <v>75</v>
      </c>
      <c r="J774" s="49" t="s">
        <v>1672</v>
      </c>
      <c r="K774" s="48" t="s">
        <v>28</v>
      </c>
      <c r="L774" s="47" t="s">
        <v>90</v>
      </c>
      <c r="M774" s="44" t="s">
        <v>74</v>
      </c>
      <c r="N774" s="78" t="s">
        <v>75</v>
      </c>
      <c r="O774" s="78" t="s">
        <v>75</v>
      </c>
      <c r="P774" s="78" t="s">
        <v>75</v>
      </c>
      <c r="Q774" s="43" t="s">
        <v>1671</v>
      </c>
      <c r="R774" s="53" t="s">
        <v>76</v>
      </c>
      <c r="S774" s="76">
        <v>3.3</v>
      </c>
      <c r="T774" s="37">
        <v>1</v>
      </c>
      <c r="U774" s="83">
        <v>1</v>
      </c>
      <c r="V774" s="45" t="s">
        <v>125</v>
      </c>
    </row>
    <row r="775" spans="1:22" x14ac:dyDescent="0.2">
      <c r="A775" s="18" t="str">
        <f t="shared" si="24"/>
        <v>Catalogo principalCSP ACADEMICOd6d9fb41-4766-46f9-8dae-4176f78edad5</v>
      </c>
      <c r="B775" s="18" t="str">
        <f t="shared" si="25"/>
        <v>d6d9fb41-4766-46f9-8dae-4176f78edad5CSP ACADEMICO</v>
      </c>
      <c r="C775" s="18"/>
      <c r="D775" s="18" t="s">
        <v>122</v>
      </c>
      <c r="E775" s="46" t="s">
        <v>1673</v>
      </c>
      <c r="F775" s="85" t="s">
        <v>1339</v>
      </c>
      <c r="G775" s="18" t="s">
        <v>122</v>
      </c>
      <c r="H775" s="45" t="s">
        <v>125</v>
      </c>
      <c r="I775" s="18" t="s">
        <v>75</v>
      </c>
      <c r="J775" s="49" t="s">
        <v>1674</v>
      </c>
      <c r="K775" s="48" t="s">
        <v>28</v>
      </c>
      <c r="L775" s="47" t="s">
        <v>90</v>
      </c>
      <c r="M775" s="44" t="s">
        <v>74</v>
      </c>
      <c r="N775" s="78" t="s">
        <v>75</v>
      </c>
      <c r="O775" s="78" t="s">
        <v>75</v>
      </c>
      <c r="P775" s="78" t="s">
        <v>75</v>
      </c>
      <c r="Q775" s="43" t="s">
        <v>1673</v>
      </c>
      <c r="R775" s="53" t="s">
        <v>76</v>
      </c>
      <c r="S775" s="76">
        <v>0</v>
      </c>
      <c r="T775" s="37">
        <v>1</v>
      </c>
      <c r="U775" s="83">
        <v>1</v>
      </c>
      <c r="V775" s="45" t="s">
        <v>125</v>
      </c>
    </row>
    <row r="776" spans="1:22" x14ac:dyDescent="0.2">
      <c r="A776" s="18" t="str">
        <f t="shared" si="24"/>
        <v>Catalogo principalCSP ACADEMICO4688b9b7-2fcf-47bd-a519-3ff492e5a05b</v>
      </c>
      <c r="B776" s="18" t="str">
        <f t="shared" si="25"/>
        <v>4688b9b7-2fcf-47bd-a519-3ff492e5a05bCSP ACADEMICO</v>
      </c>
      <c r="C776" s="18"/>
      <c r="D776" s="18" t="s">
        <v>122</v>
      </c>
      <c r="E776" s="46" t="s">
        <v>1675</v>
      </c>
      <c r="F776" s="85" t="s">
        <v>1339</v>
      </c>
      <c r="G776" s="18" t="s">
        <v>122</v>
      </c>
      <c r="H776" s="45" t="s">
        <v>125</v>
      </c>
      <c r="I776" s="18" t="s">
        <v>75</v>
      </c>
      <c r="J776" s="49" t="s">
        <v>1676</v>
      </c>
      <c r="K776" s="48" t="s">
        <v>28</v>
      </c>
      <c r="L776" s="47" t="s">
        <v>90</v>
      </c>
      <c r="M776" s="44" t="s">
        <v>74</v>
      </c>
      <c r="N776" s="78" t="s">
        <v>75</v>
      </c>
      <c r="O776" s="78" t="s">
        <v>75</v>
      </c>
      <c r="P776" s="78" t="s">
        <v>75</v>
      </c>
      <c r="Q776" s="43" t="s">
        <v>1675</v>
      </c>
      <c r="R776" s="53" t="s">
        <v>76</v>
      </c>
      <c r="S776" s="76">
        <v>2.8</v>
      </c>
      <c r="T776" s="37">
        <v>1</v>
      </c>
      <c r="U776" s="83">
        <v>1</v>
      </c>
      <c r="V776" s="45" t="s">
        <v>125</v>
      </c>
    </row>
    <row r="777" spans="1:22" x14ac:dyDescent="0.2">
      <c r="A777" s="18" t="str">
        <f t="shared" si="24"/>
        <v>Catalogo principalCSP ACADEMICO061391db-34bc-4aca-bf89-bb7c28aca20b</v>
      </c>
      <c r="B777" s="18" t="str">
        <f t="shared" si="25"/>
        <v>061391db-34bc-4aca-bf89-bb7c28aca20bCSP ACADEMICO</v>
      </c>
      <c r="C777" s="18"/>
      <c r="D777" s="18" t="s">
        <v>122</v>
      </c>
      <c r="E777" s="46" t="s">
        <v>1677</v>
      </c>
      <c r="F777" s="85" t="s">
        <v>1339</v>
      </c>
      <c r="G777" s="18" t="s">
        <v>122</v>
      </c>
      <c r="H777" s="45" t="s">
        <v>125</v>
      </c>
      <c r="I777" s="18" t="s">
        <v>75</v>
      </c>
      <c r="J777" s="49" t="s">
        <v>1678</v>
      </c>
      <c r="K777" s="48" t="s">
        <v>28</v>
      </c>
      <c r="L777" s="47" t="s">
        <v>90</v>
      </c>
      <c r="M777" s="44" t="s">
        <v>74</v>
      </c>
      <c r="N777" s="78" t="s">
        <v>75</v>
      </c>
      <c r="O777" s="78" t="s">
        <v>75</v>
      </c>
      <c r="P777" s="78" t="s">
        <v>75</v>
      </c>
      <c r="Q777" s="43" t="s">
        <v>1677</v>
      </c>
      <c r="R777" s="53" t="s">
        <v>76</v>
      </c>
      <c r="S777" s="76">
        <v>1.5</v>
      </c>
      <c r="T777" s="37">
        <v>1</v>
      </c>
      <c r="U777" s="83">
        <v>1</v>
      </c>
      <c r="V777" s="45" t="s">
        <v>125</v>
      </c>
    </row>
    <row r="778" spans="1:22" x14ac:dyDescent="0.2">
      <c r="A778" s="18" t="str">
        <f t="shared" si="24"/>
        <v>Catalogo principalCSP ACADEMICO468e089f-8e8d-41f8-a688-8a91d875269a</v>
      </c>
      <c r="B778" s="18" t="str">
        <f t="shared" si="25"/>
        <v>468e089f-8e8d-41f8-a688-8a91d875269aCSP ACADEMICO</v>
      </c>
      <c r="C778" s="18"/>
      <c r="D778" s="18" t="s">
        <v>122</v>
      </c>
      <c r="E778" s="46" t="s">
        <v>1679</v>
      </c>
      <c r="F778" s="85" t="s">
        <v>1339</v>
      </c>
      <c r="G778" s="18" t="s">
        <v>122</v>
      </c>
      <c r="H778" s="45" t="s">
        <v>125</v>
      </c>
      <c r="I778" s="18" t="s">
        <v>75</v>
      </c>
      <c r="J778" s="49" t="s">
        <v>1680</v>
      </c>
      <c r="K778" s="48" t="s">
        <v>28</v>
      </c>
      <c r="L778" s="47" t="s">
        <v>90</v>
      </c>
      <c r="M778" s="44" t="s">
        <v>74</v>
      </c>
      <c r="N778" s="78" t="s">
        <v>75</v>
      </c>
      <c r="O778" s="78" t="s">
        <v>75</v>
      </c>
      <c r="P778" s="78" t="s">
        <v>75</v>
      </c>
      <c r="Q778" s="43" t="s">
        <v>1679</v>
      </c>
      <c r="R778" s="53" t="s">
        <v>76</v>
      </c>
      <c r="S778" s="76">
        <v>1.1299999999999999</v>
      </c>
      <c r="T778" s="37">
        <v>1</v>
      </c>
      <c r="U778" s="83">
        <v>1</v>
      </c>
      <c r="V778" s="45" t="s">
        <v>125</v>
      </c>
    </row>
    <row r="779" spans="1:22" x14ac:dyDescent="0.2">
      <c r="A779" s="18" t="str">
        <f t="shared" si="24"/>
        <v>Catalogo principalCSP ACADEMICO492b8a14-381c-4536-bf63-bd5785c14734</v>
      </c>
      <c r="B779" s="18" t="str">
        <f t="shared" si="25"/>
        <v>492b8a14-381c-4536-bf63-bd5785c14734CSP ACADEMICO</v>
      </c>
      <c r="C779" s="18"/>
      <c r="D779" s="18" t="s">
        <v>122</v>
      </c>
      <c r="E779" s="46" t="s">
        <v>1681</v>
      </c>
      <c r="F779" s="85" t="s">
        <v>1339</v>
      </c>
      <c r="G779" s="18" t="s">
        <v>122</v>
      </c>
      <c r="H779" s="45" t="s">
        <v>125</v>
      </c>
      <c r="I779" s="18" t="s">
        <v>75</v>
      </c>
      <c r="J779" s="49" t="s">
        <v>1682</v>
      </c>
      <c r="K779" s="48" t="s">
        <v>28</v>
      </c>
      <c r="L779" s="47" t="s">
        <v>90</v>
      </c>
      <c r="M779" s="44" t="s">
        <v>74</v>
      </c>
      <c r="N779" s="78" t="s">
        <v>75</v>
      </c>
      <c r="O779" s="78" t="s">
        <v>75</v>
      </c>
      <c r="P779" s="78" t="s">
        <v>75</v>
      </c>
      <c r="Q779" s="43" t="s">
        <v>1681</v>
      </c>
      <c r="R779" s="53" t="s">
        <v>76</v>
      </c>
      <c r="S779" s="76">
        <v>24</v>
      </c>
      <c r="T779" s="37">
        <v>1</v>
      </c>
      <c r="U779" s="83">
        <v>1</v>
      </c>
      <c r="V779" s="45" t="s">
        <v>125</v>
      </c>
    </row>
    <row r="780" spans="1:22" x14ac:dyDescent="0.2">
      <c r="A780" s="18" t="str">
        <f t="shared" si="24"/>
        <v>Catalogo principalCSP ACADEMICO64ed3fb4-9f46-4e8a-b287-7a3662245c37</v>
      </c>
      <c r="B780" s="18" t="str">
        <f t="shared" si="25"/>
        <v>64ed3fb4-9f46-4e8a-b287-7a3662245c37CSP ACADEMICO</v>
      </c>
      <c r="C780" s="18"/>
      <c r="D780" s="18" t="s">
        <v>122</v>
      </c>
      <c r="E780" s="46" t="s">
        <v>1683</v>
      </c>
      <c r="F780" s="85" t="s">
        <v>1339</v>
      </c>
      <c r="G780" s="18" t="s">
        <v>122</v>
      </c>
      <c r="H780" s="45" t="s">
        <v>125</v>
      </c>
      <c r="I780" s="18" t="s">
        <v>75</v>
      </c>
      <c r="J780" s="49" t="s">
        <v>1684</v>
      </c>
      <c r="K780" s="48" t="s">
        <v>28</v>
      </c>
      <c r="L780" s="47" t="s">
        <v>90</v>
      </c>
      <c r="M780" s="44" t="s">
        <v>74</v>
      </c>
      <c r="N780" s="78" t="s">
        <v>75</v>
      </c>
      <c r="O780" s="78" t="s">
        <v>75</v>
      </c>
      <c r="P780" s="78" t="s">
        <v>75</v>
      </c>
      <c r="Q780" s="43" t="s">
        <v>1683</v>
      </c>
      <c r="R780" s="53" t="s">
        <v>76</v>
      </c>
      <c r="S780" s="76">
        <v>24</v>
      </c>
      <c r="T780" s="37">
        <v>1</v>
      </c>
      <c r="U780" s="83">
        <v>1</v>
      </c>
      <c r="V780" s="45" t="s">
        <v>125</v>
      </c>
    </row>
    <row r="781" spans="1:22" x14ac:dyDescent="0.2">
      <c r="A781" s="18" t="str">
        <f t="shared" si="24"/>
        <v>Catalogo principalCSP ACADEMICO80fc6c74-cc94-478d-97b0-8455593a5987</v>
      </c>
      <c r="B781" s="18" t="str">
        <f t="shared" si="25"/>
        <v>80fc6c74-cc94-478d-97b0-8455593a5987CSP ACADEMICO</v>
      </c>
      <c r="C781" s="18"/>
      <c r="D781" s="18" t="s">
        <v>122</v>
      </c>
      <c r="E781" s="46" t="s">
        <v>1685</v>
      </c>
      <c r="F781" s="85" t="s">
        <v>1339</v>
      </c>
      <c r="G781" s="18" t="s">
        <v>122</v>
      </c>
      <c r="H781" s="45" t="s">
        <v>125</v>
      </c>
      <c r="I781" s="18" t="s">
        <v>75</v>
      </c>
      <c r="J781" s="49" t="s">
        <v>1686</v>
      </c>
      <c r="K781" s="48" t="s">
        <v>28</v>
      </c>
      <c r="L781" s="47" t="s">
        <v>90</v>
      </c>
      <c r="M781" s="44" t="s">
        <v>74</v>
      </c>
      <c r="N781" s="78" t="s">
        <v>75</v>
      </c>
      <c r="O781" s="78" t="s">
        <v>75</v>
      </c>
      <c r="P781" s="78" t="s">
        <v>75</v>
      </c>
      <c r="Q781" s="43" t="s">
        <v>1685</v>
      </c>
      <c r="R781" s="53" t="s">
        <v>76</v>
      </c>
      <c r="S781" s="76">
        <v>6</v>
      </c>
      <c r="T781" s="37">
        <v>1</v>
      </c>
      <c r="U781" s="83">
        <v>1</v>
      </c>
      <c r="V781" s="45" t="s">
        <v>125</v>
      </c>
    </row>
    <row r="782" spans="1:22" x14ac:dyDescent="0.2">
      <c r="A782" s="18" t="str">
        <f t="shared" si="24"/>
        <v>Catalogo principalCSP ACADEMICO353d7f89-2e6f-4deb-9145-80f281a782ab</v>
      </c>
      <c r="B782" s="18" t="str">
        <f t="shared" si="25"/>
        <v>353d7f89-2e6f-4deb-9145-80f281a782abCSP ACADEMICO</v>
      </c>
      <c r="C782" s="18"/>
      <c r="D782" s="18" t="s">
        <v>122</v>
      </c>
      <c r="E782" s="46" t="s">
        <v>1687</v>
      </c>
      <c r="F782" s="85" t="s">
        <v>1339</v>
      </c>
      <c r="G782" s="18" t="s">
        <v>122</v>
      </c>
      <c r="H782" s="45" t="s">
        <v>125</v>
      </c>
      <c r="I782" s="18" t="s">
        <v>75</v>
      </c>
      <c r="J782" s="49" t="s">
        <v>1688</v>
      </c>
      <c r="K782" s="48" t="s">
        <v>28</v>
      </c>
      <c r="L782" s="47" t="s">
        <v>90</v>
      </c>
      <c r="M782" s="44" t="s">
        <v>74</v>
      </c>
      <c r="N782" s="78" t="s">
        <v>75</v>
      </c>
      <c r="O782" s="78" t="s">
        <v>75</v>
      </c>
      <c r="P782" s="78" t="s">
        <v>75</v>
      </c>
      <c r="Q782" s="43" t="s">
        <v>1687</v>
      </c>
      <c r="R782" s="53" t="s">
        <v>76</v>
      </c>
      <c r="S782" s="76">
        <v>6</v>
      </c>
      <c r="T782" s="37">
        <v>1</v>
      </c>
      <c r="U782" s="83">
        <v>1</v>
      </c>
      <c r="V782" s="45" t="s">
        <v>125</v>
      </c>
    </row>
    <row r="783" spans="1:22" x14ac:dyDescent="0.2">
      <c r="A783" s="18" t="str">
        <f t="shared" si="24"/>
        <v>Catalogo principalCSP ACADEMICO5e8853ed-611c-4f9c-af21-540ba351a636</v>
      </c>
      <c r="B783" s="18" t="str">
        <f t="shared" si="25"/>
        <v>5e8853ed-611c-4f9c-af21-540ba351a636CSP ACADEMICO</v>
      </c>
      <c r="C783" s="18"/>
      <c r="D783" s="18" t="s">
        <v>122</v>
      </c>
      <c r="E783" s="46" t="s">
        <v>1689</v>
      </c>
      <c r="F783" s="85" t="s">
        <v>1339</v>
      </c>
      <c r="G783" s="18" t="s">
        <v>122</v>
      </c>
      <c r="H783" s="45" t="s">
        <v>125</v>
      </c>
      <c r="I783" s="18" t="s">
        <v>75</v>
      </c>
      <c r="J783" s="49" t="s">
        <v>1690</v>
      </c>
      <c r="K783" s="48" t="s">
        <v>28</v>
      </c>
      <c r="L783" s="47" t="s">
        <v>90</v>
      </c>
      <c r="M783" s="44" t="s">
        <v>74</v>
      </c>
      <c r="N783" s="78" t="s">
        <v>75</v>
      </c>
      <c r="O783" s="78" t="s">
        <v>75</v>
      </c>
      <c r="P783" s="78" t="s">
        <v>75</v>
      </c>
      <c r="Q783" s="43" t="s">
        <v>1689</v>
      </c>
      <c r="R783" s="53" t="s">
        <v>76</v>
      </c>
      <c r="S783" s="76">
        <v>12</v>
      </c>
      <c r="T783" s="37">
        <v>1</v>
      </c>
      <c r="U783" s="83">
        <v>1</v>
      </c>
      <c r="V783" s="45" t="s">
        <v>125</v>
      </c>
    </row>
    <row r="784" spans="1:22" x14ac:dyDescent="0.2">
      <c r="A784" s="18" t="str">
        <f t="shared" si="24"/>
        <v>Catalogo principalCSP ACADEMICOda2034e1-c147-4aae-afab-9c15acf16ea5</v>
      </c>
      <c r="B784" s="18" t="str">
        <f t="shared" si="25"/>
        <v>da2034e1-c147-4aae-afab-9c15acf16ea5CSP ACADEMICO</v>
      </c>
      <c r="C784" s="18"/>
      <c r="D784" s="18" t="s">
        <v>122</v>
      </c>
      <c r="E784" s="46" t="s">
        <v>1691</v>
      </c>
      <c r="F784" s="85" t="s">
        <v>1339</v>
      </c>
      <c r="G784" s="18" t="s">
        <v>122</v>
      </c>
      <c r="H784" s="45" t="s">
        <v>125</v>
      </c>
      <c r="I784" s="18" t="s">
        <v>75</v>
      </c>
      <c r="J784" s="49" t="s">
        <v>1692</v>
      </c>
      <c r="K784" s="48" t="s">
        <v>28</v>
      </c>
      <c r="L784" s="47" t="s">
        <v>90</v>
      </c>
      <c r="M784" s="44" t="s">
        <v>74</v>
      </c>
      <c r="N784" s="78" t="s">
        <v>75</v>
      </c>
      <c r="O784" s="78" t="s">
        <v>75</v>
      </c>
      <c r="P784" s="78" t="s">
        <v>75</v>
      </c>
      <c r="Q784" s="43" t="s">
        <v>1691</v>
      </c>
      <c r="R784" s="53" t="s">
        <v>76</v>
      </c>
      <c r="S784" s="76">
        <v>12</v>
      </c>
      <c r="T784" s="37">
        <v>1</v>
      </c>
      <c r="U784" s="83">
        <v>1</v>
      </c>
      <c r="V784" s="45" t="s">
        <v>125</v>
      </c>
    </row>
    <row r="785" spans="1:22" x14ac:dyDescent="0.2">
      <c r="A785" s="18" t="str">
        <f t="shared" si="24"/>
        <v>Catalogo principalCSP ACADEMICO373b99e9-51cd-437b-be03-1988a02f025a</v>
      </c>
      <c r="B785" s="18" t="str">
        <f t="shared" si="25"/>
        <v>373b99e9-51cd-437b-be03-1988a02f025aCSP ACADEMICO</v>
      </c>
      <c r="C785" s="18"/>
      <c r="D785" s="18" t="s">
        <v>122</v>
      </c>
      <c r="E785" s="46" t="s">
        <v>1693</v>
      </c>
      <c r="F785" s="85" t="s">
        <v>1339</v>
      </c>
      <c r="G785" s="18" t="s">
        <v>122</v>
      </c>
      <c r="H785" s="45" t="s">
        <v>125</v>
      </c>
      <c r="I785" s="18" t="s">
        <v>75</v>
      </c>
      <c r="J785" s="49" t="s">
        <v>1694</v>
      </c>
      <c r="K785" s="48" t="s">
        <v>28</v>
      </c>
      <c r="L785" s="47" t="s">
        <v>90</v>
      </c>
      <c r="M785" s="44" t="s">
        <v>74</v>
      </c>
      <c r="N785" s="78" t="s">
        <v>75</v>
      </c>
      <c r="O785" s="78" t="s">
        <v>75</v>
      </c>
      <c r="P785" s="78" t="s">
        <v>75</v>
      </c>
      <c r="Q785" s="43" t="s">
        <v>1693</v>
      </c>
      <c r="R785" s="53" t="s">
        <v>76</v>
      </c>
      <c r="S785" s="76">
        <v>0</v>
      </c>
      <c r="T785" s="37">
        <v>1</v>
      </c>
      <c r="U785" s="83">
        <v>1</v>
      </c>
      <c r="V785" s="45" t="s">
        <v>125</v>
      </c>
    </row>
    <row r="786" spans="1:22" x14ac:dyDescent="0.2">
      <c r="A786" s="18" t="str">
        <f t="shared" si="24"/>
        <v>Catalogo principalCSP ACADEMICOf5907f82-b2b8-4637-a827-8460f82e5f67</v>
      </c>
      <c r="B786" s="18" t="str">
        <f t="shared" si="25"/>
        <v>f5907f82-b2b8-4637-a827-8460f82e5f67CSP ACADEMICO</v>
      </c>
      <c r="C786" s="18"/>
      <c r="D786" s="18" t="s">
        <v>122</v>
      </c>
      <c r="E786" s="46" t="s">
        <v>1695</v>
      </c>
      <c r="F786" s="85" t="s">
        <v>1339</v>
      </c>
      <c r="G786" s="18" t="s">
        <v>122</v>
      </c>
      <c r="H786" s="45" t="s">
        <v>125</v>
      </c>
      <c r="I786" s="18" t="s">
        <v>75</v>
      </c>
      <c r="J786" s="49" t="s">
        <v>1696</v>
      </c>
      <c r="K786" s="48" t="s">
        <v>28</v>
      </c>
      <c r="L786" s="47" t="s">
        <v>90</v>
      </c>
      <c r="M786" s="44" t="s">
        <v>74</v>
      </c>
      <c r="N786" s="78" t="s">
        <v>75</v>
      </c>
      <c r="O786" s="78" t="s">
        <v>75</v>
      </c>
      <c r="P786" s="78" t="s">
        <v>75</v>
      </c>
      <c r="Q786" s="43" t="s">
        <v>1695</v>
      </c>
      <c r="R786" s="53" t="s">
        <v>76</v>
      </c>
      <c r="S786" s="76">
        <v>0</v>
      </c>
      <c r="T786" s="37">
        <v>1</v>
      </c>
      <c r="U786" s="83">
        <v>1</v>
      </c>
      <c r="V786" s="45" t="s">
        <v>125</v>
      </c>
    </row>
    <row r="787" spans="1:22" x14ac:dyDescent="0.2">
      <c r="A787" s="18" t="str">
        <f t="shared" si="24"/>
        <v>Catalogo principalCSP ACADEMICO331e4150-94df-4517-8d5c-9346deea7665</v>
      </c>
      <c r="B787" s="18" t="str">
        <f t="shared" si="25"/>
        <v>331e4150-94df-4517-8d5c-9346deea7665CSP ACADEMICO</v>
      </c>
      <c r="C787" s="18"/>
      <c r="D787" s="18" t="s">
        <v>122</v>
      </c>
      <c r="E787" s="46" t="s">
        <v>1697</v>
      </c>
      <c r="F787" s="85" t="s">
        <v>1339</v>
      </c>
      <c r="G787" s="18" t="s">
        <v>122</v>
      </c>
      <c r="H787" s="45" t="s">
        <v>125</v>
      </c>
      <c r="I787" s="18" t="s">
        <v>75</v>
      </c>
      <c r="J787" s="49" t="s">
        <v>1698</v>
      </c>
      <c r="K787" s="48" t="s">
        <v>28</v>
      </c>
      <c r="L787" s="47" t="s">
        <v>90</v>
      </c>
      <c r="M787" s="44" t="s">
        <v>74</v>
      </c>
      <c r="N787" s="78" t="s">
        <v>75</v>
      </c>
      <c r="O787" s="78" t="s">
        <v>75</v>
      </c>
      <c r="P787" s="78" t="s">
        <v>75</v>
      </c>
      <c r="Q787" s="43" t="s">
        <v>1697</v>
      </c>
      <c r="R787" s="53" t="s">
        <v>76</v>
      </c>
      <c r="S787" s="76">
        <v>3</v>
      </c>
      <c r="T787" s="37">
        <v>1</v>
      </c>
      <c r="U787" s="83">
        <v>1</v>
      </c>
      <c r="V787" s="45" t="s">
        <v>125</v>
      </c>
    </row>
    <row r="788" spans="1:22" x14ac:dyDescent="0.2">
      <c r="A788" s="18" t="str">
        <f t="shared" si="24"/>
        <v>Catalogo principalCSP ACADEMICO40d1eb22-daeb-4e72-80e9-566375a83b55</v>
      </c>
      <c r="B788" s="18" t="str">
        <f t="shared" si="25"/>
        <v>40d1eb22-daeb-4e72-80e9-566375a83b55CSP ACADEMICO</v>
      </c>
      <c r="C788" s="18"/>
      <c r="D788" s="18" t="s">
        <v>122</v>
      </c>
      <c r="E788" s="46" t="s">
        <v>1699</v>
      </c>
      <c r="F788" s="85" t="s">
        <v>1339</v>
      </c>
      <c r="G788" s="18" t="s">
        <v>122</v>
      </c>
      <c r="H788" s="45" t="s">
        <v>125</v>
      </c>
      <c r="I788" s="18" t="s">
        <v>75</v>
      </c>
      <c r="J788" s="49" t="s">
        <v>1700</v>
      </c>
      <c r="K788" s="48" t="s">
        <v>28</v>
      </c>
      <c r="L788" s="47" t="s">
        <v>90</v>
      </c>
      <c r="M788" s="44" t="s">
        <v>74</v>
      </c>
      <c r="N788" s="78" t="s">
        <v>75</v>
      </c>
      <c r="O788" s="78" t="s">
        <v>75</v>
      </c>
      <c r="P788" s="78" t="s">
        <v>75</v>
      </c>
      <c r="Q788" s="43" t="s">
        <v>1699</v>
      </c>
      <c r="R788" s="53" t="s">
        <v>76</v>
      </c>
      <c r="S788" s="76">
        <v>2.2999999999999998</v>
      </c>
      <c r="T788" s="37">
        <v>1</v>
      </c>
      <c r="U788" s="83">
        <v>1</v>
      </c>
      <c r="V788" s="45" t="s">
        <v>125</v>
      </c>
    </row>
    <row r="789" spans="1:22" x14ac:dyDescent="0.2">
      <c r="A789" s="18" t="str">
        <f t="shared" si="24"/>
        <v>Catalogo principalCSP ACADEMICOd5caf83f-045d-4b7d-987c-dd79d5397cb3</v>
      </c>
      <c r="B789" s="18" t="str">
        <f t="shared" si="25"/>
        <v>d5caf83f-045d-4b7d-987c-dd79d5397cb3CSP ACADEMICO</v>
      </c>
      <c r="C789" s="18"/>
      <c r="D789" s="18" t="s">
        <v>122</v>
      </c>
      <c r="E789" s="46" t="s">
        <v>1701</v>
      </c>
      <c r="F789" s="85" t="s">
        <v>1339</v>
      </c>
      <c r="G789" s="18" t="s">
        <v>122</v>
      </c>
      <c r="H789" s="45" t="s">
        <v>125</v>
      </c>
      <c r="I789" s="18" t="s">
        <v>75</v>
      </c>
      <c r="J789" s="49" t="s">
        <v>1702</v>
      </c>
      <c r="K789" s="48" t="s">
        <v>28</v>
      </c>
      <c r="L789" s="47" t="s">
        <v>90</v>
      </c>
      <c r="M789" s="44" t="s">
        <v>74</v>
      </c>
      <c r="N789" s="78" t="s">
        <v>75</v>
      </c>
      <c r="O789" s="78" t="s">
        <v>75</v>
      </c>
      <c r="P789" s="78" t="s">
        <v>75</v>
      </c>
      <c r="Q789" s="43" t="s">
        <v>1701</v>
      </c>
      <c r="R789" s="53" t="s">
        <v>76</v>
      </c>
      <c r="S789" s="76">
        <v>0.7</v>
      </c>
      <c r="T789" s="37">
        <v>1</v>
      </c>
      <c r="U789" s="83">
        <v>1</v>
      </c>
      <c r="V789" s="45" t="s">
        <v>125</v>
      </c>
    </row>
    <row r="790" spans="1:22" x14ac:dyDescent="0.2">
      <c r="A790" s="18" t="str">
        <f t="shared" si="24"/>
        <v>Catalogo principalCSP ACADEMICO392f9987-0583-4225-8338-f3c015404c4c</v>
      </c>
      <c r="B790" s="18" t="str">
        <f t="shared" si="25"/>
        <v>392f9987-0583-4225-8338-f3c015404c4cCSP ACADEMICO</v>
      </c>
      <c r="C790" s="18"/>
      <c r="D790" s="18" t="s">
        <v>122</v>
      </c>
      <c r="E790" s="46" t="s">
        <v>1703</v>
      </c>
      <c r="F790" s="85" t="s">
        <v>1339</v>
      </c>
      <c r="G790" s="18" t="s">
        <v>122</v>
      </c>
      <c r="H790" s="45" t="s">
        <v>125</v>
      </c>
      <c r="I790" s="18" t="s">
        <v>75</v>
      </c>
      <c r="J790" s="49" t="s">
        <v>1704</v>
      </c>
      <c r="K790" s="48" t="s">
        <v>28</v>
      </c>
      <c r="L790" s="47" t="s">
        <v>90</v>
      </c>
      <c r="M790" s="44" t="s">
        <v>74</v>
      </c>
      <c r="N790" s="78" t="s">
        <v>75</v>
      </c>
      <c r="O790" s="78" t="s">
        <v>75</v>
      </c>
      <c r="P790" s="78" t="s">
        <v>75</v>
      </c>
      <c r="Q790" s="43" t="s">
        <v>1703</v>
      </c>
      <c r="R790" s="53" t="s">
        <v>76</v>
      </c>
      <c r="S790" s="76">
        <v>0.7</v>
      </c>
      <c r="T790" s="37">
        <v>1</v>
      </c>
      <c r="U790" s="83">
        <v>1</v>
      </c>
      <c r="V790" s="45" t="s">
        <v>125</v>
      </c>
    </row>
    <row r="791" spans="1:22" x14ac:dyDescent="0.2">
      <c r="A791" s="18" t="str">
        <f t="shared" si="24"/>
        <v>Catalogo principalCSP ACADEMICO249eaae1-50df-42d0-8d69-ca66d53248b6</v>
      </c>
      <c r="B791" s="18" t="str">
        <f t="shared" si="25"/>
        <v>249eaae1-50df-42d0-8d69-ca66d53248b6CSP ACADEMICO</v>
      </c>
      <c r="C791" s="18"/>
      <c r="D791" s="18" t="s">
        <v>122</v>
      </c>
      <c r="E791" s="46" t="s">
        <v>1705</v>
      </c>
      <c r="F791" s="85" t="s">
        <v>1339</v>
      </c>
      <c r="G791" s="18" t="s">
        <v>122</v>
      </c>
      <c r="H791" s="45" t="s">
        <v>125</v>
      </c>
      <c r="I791" s="18" t="s">
        <v>75</v>
      </c>
      <c r="J791" s="49" t="s">
        <v>1706</v>
      </c>
      <c r="K791" s="48" t="s">
        <v>28</v>
      </c>
      <c r="L791" s="47" t="s">
        <v>90</v>
      </c>
      <c r="M791" s="44" t="s">
        <v>74</v>
      </c>
      <c r="N791" s="78" t="s">
        <v>75</v>
      </c>
      <c r="O791" s="78" t="s">
        <v>75</v>
      </c>
      <c r="P791" s="78" t="s">
        <v>75</v>
      </c>
      <c r="Q791" s="43" t="s">
        <v>1705</v>
      </c>
      <c r="R791" s="53" t="s">
        <v>76</v>
      </c>
      <c r="S791" s="76">
        <v>0.75</v>
      </c>
      <c r="T791" s="37">
        <v>1</v>
      </c>
      <c r="U791" s="83">
        <v>1</v>
      </c>
      <c r="V791" s="45" t="s">
        <v>125</v>
      </c>
    </row>
    <row r="792" spans="1:22" x14ac:dyDescent="0.2">
      <c r="A792" s="18" t="str">
        <f t="shared" si="24"/>
        <v>Catalogo principalCSP ACADEMICOeb93319f-34eb-45fd-92bf-6c4bdf63120d</v>
      </c>
      <c r="B792" s="18" t="str">
        <f t="shared" si="25"/>
        <v>eb93319f-34eb-45fd-92bf-6c4bdf63120dCSP ACADEMICO</v>
      </c>
      <c r="C792" s="18"/>
      <c r="D792" s="18" t="s">
        <v>122</v>
      </c>
      <c r="E792" s="46" t="s">
        <v>1707</v>
      </c>
      <c r="F792" s="85" t="s">
        <v>1339</v>
      </c>
      <c r="G792" s="18" t="s">
        <v>122</v>
      </c>
      <c r="H792" s="45" t="s">
        <v>125</v>
      </c>
      <c r="I792" s="18" t="s">
        <v>75</v>
      </c>
      <c r="J792" s="49" t="s">
        <v>1708</v>
      </c>
      <c r="K792" s="48" t="s">
        <v>28</v>
      </c>
      <c r="L792" s="47" t="s">
        <v>90</v>
      </c>
      <c r="M792" s="44" t="s">
        <v>74</v>
      </c>
      <c r="N792" s="78" t="s">
        <v>75</v>
      </c>
      <c r="O792" s="78" t="s">
        <v>75</v>
      </c>
      <c r="P792" s="78" t="s">
        <v>75</v>
      </c>
      <c r="Q792" s="43" t="s">
        <v>1707</v>
      </c>
      <c r="R792" s="53" t="s">
        <v>76</v>
      </c>
      <c r="S792" s="76">
        <v>0.75</v>
      </c>
      <c r="T792" s="37">
        <v>1</v>
      </c>
      <c r="U792" s="83">
        <v>1</v>
      </c>
      <c r="V792" s="45" t="s">
        <v>125</v>
      </c>
    </row>
    <row r="793" spans="1:22" x14ac:dyDescent="0.2">
      <c r="A793" s="18" t="str">
        <f t="shared" si="24"/>
        <v>Catalogo principalCSP ACADEMICO786817ae-58ed-4668-994c-c30fa07e18f5</v>
      </c>
      <c r="B793" s="18" t="str">
        <f t="shared" si="25"/>
        <v>786817ae-58ed-4668-994c-c30fa07e18f5CSP ACADEMICO</v>
      </c>
      <c r="C793" s="18"/>
      <c r="D793" s="18" t="s">
        <v>122</v>
      </c>
      <c r="E793" s="46" t="s">
        <v>1709</v>
      </c>
      <c r="F793" s="85" t="s">
        <v>1339</v>
      </c>
      <c r="G793" s="18" t="s">
        <v>122</v>
      </c>
      <c r="H793" s="45" t="s">
        <v>125</v>
      </c>
      <c r="I793" s="18" t="s">
        <v>75</v>
      </c>
      <c r="J793" s="49" t="s">
        <v>1710</v>
      </c>
      <c r="K793" s="48" t="s">
        <v>28</v>
      </c>
      <c r="L793" s="47" t="s">
        <v>90</v>
      </c>
      <c r="M793" s="44" t="s">
        <v>74</v>
      </c>
      <c r="N793" s="78" t="s">
        <v>75</v>
      </c>
      <c r="O793" s="78" t="s">
        <v>75</v>
      </c>
      <c r="P793" s="78" t="s">
        <v>75</v>
      </c>
      <c r="Q793" s="43" t="s">
        <v>1709</v>
      </c>
      <c r="R793" s="53" t="s">
        <v>76</v>
      </c>
      <c r="S793" s="76">
        <v>0</v>
      </c>
      <c r="T793" s="37">
        <v>1</v>
      </c>
      <c r="U793" s="83">
        <v>1</v>
      </c>
      <c r="V793" s="45" t="s">
        <v>125</v>
      </c>
    </row>
    <row r="794" spans="1:22" x14ac:dyDescent="0.2">
      <c r="A794" s="18" t="str">
        <f t="shared" si="24"/>
        <v>Catalogo principalCSP ACADEMICO2eb59242-162a-40ac-bb17-5b658bf8a9c1</v>
      </c>
      <c r="B794" s="18" t="str">
        <f t="shared" si="25"/>
        <v>2eb59242-162a-40ac-bb17-5b658bf8a9c1CSP ACADEMICO</v>
      </c>
      <c r="C794" s="18"/>
      <c r="D794" s="18" t="s">
        <v>122</v>
      </c>
      <c r="E794" s="46" t="s">
        <v>1711</v>
      </c>
      <c r="F794" s="85" t="s">
        <v>1339</v>
      </c>
      <c r="G794" s="18" t="s">
        <v>122</v>
      </c>
      <c r="H794" s="45" t="s">
        <v>125</v>
      </c>
      <c r="I794" s="18" t="s">
        <v>75</v>
      </c>
      <c r="J794" s="49" t="s">
        <v>1712</v>
      </c>
      <c r="K794" s="48" t="s">
        <v>28</v>
      </c>
      <c r="L794" s="47" t="s">
        <v>90</v>
      </c>
      <c r="M794" s="44" t="s">
        <v>74</v>
      </c>
      <c r="N794" s="78" t="s">
        <v>75</v>
      </c>
      <c r="O794" s="78" t="s">
        <v>75</v>
      </c>
      <c r="P794" s="78" t="s">
        <v>75</v>
      </c>
      <c r="Q794" s="43" t="s">
        <v>1711</v>
      </c>
      <c r="R794" s="53" t="s">
        <v>76</v>
      </c>
      <c r="S794" s="76">
        <v>1.5</v>
      </c>
      <c r="T794" s="37">
        <v>1</v>
      </c>
      <c r="U794" s="83">
        <v>1</v>
      </c>
      <c r="V794" s="45" t="s">
        <v>125</v>
      </c>
    </row>
    <row r="795" spans="1:22" x14ac:dyDescent="0.2">
      <c r="A795" s="18" t="str">
        <f t="shared" si="24"/>
        <v>Catalogo principalCSP ACADEMICO262a0187-2979-4c1e-909c-4c3094238264</v>
      </c>
      <c r="B795" s="18" t="str">
        <f t="shared" si="25"/>
        <v>262a0187-2979-4c1e-909c-4c3094238264CSP ACADEMICO</v>
      </c>
      <c r="C795" s="18"/>
      <c r="D795" s="18" t="s">
        <v>122</v>
      </c>
      <c r="E795" s="46" t="s">
        <v>1713</v>
      </c>
      <c r="F795" s="85" t="s">
        <v>1339</v>
      </c>
      <c r="G795" s="18" t="s">
        <v>122</v>
      </c>
      <c r="H795" s="45" t="s">
        <v>125</v>
      </c>
      <c r="I795" s="18" t="s">
        <v>75</v>
      </c>
      <c r="J795" s="49" t="s">
        <v>1714</v>
      </c>
      <c r="K795" s="48" t="s">
        <v>28</v>
      </c>
      <c r="L795" s="47" t="s">
        <v>90</v>
      </c>
      <c r="M795" s="44" t="s">
        <v>74</v>
      </c>
      <c r="N795" s="78" t="s">
        <v>75</v>
      </c>
      <c r="O795" s="78" t="s">
        <v>75</v>
      </c>
      <c r="P795" s="78" t="s">
        <v>75</v>
      </c>
      <c r="Q795" s="43" t="s">
        <v>1713</v>
      </c>
      <c r="R795" s="53" t="s">
        <v>76</v>
      </c>
      <c r="S795" s="76">
        <v>1.1200000000000001</v>
      </c>
      <c r="T795" s="37">
        <v>1</v>
      </c>
      <c r="U795" s="83">
        <v>1</v>
      </c>
      <c r="V795" s="45" t="s">
        <v>125</v>
      </c>
    </row>
    <row r="796" spans="1:22" x14ac:dyDescent="0.2">
      <c r="A796" s="18" t="str">
        <f t="shared" si="24"/>
        <v>Catalogo principalCSP ACADEMICOcbb7a0ff-cbc5-425f-8051-a1b1f981a924</v>
      </c>
      <c r="B796" s="18" t="str">
        <f t="shared" si="25"/>
        <v>cbb7a0ff-cbc5-425f-8051-a1b1f981a924CSP ACADEMICO</v>
      </c>
      <c r="C796" s="18"/>
      <c r="D796" s="18" t="s">
        <v>122</v>
      </c>
      <c r="E796" s="46" t="s">
        <v>1715</v>
      </c>
      <c r="F796" s="85" t="s">
        <v>1339</v>
      </c>
      <c r="G796" s="18" t="s">
        <v>122</v>
      </c>
      <c r="H796" s="45" t="s">
        <v>125</v>
      </c>
      <c r="I796" s="18" t="s">
        <v>75</v>
      </c>
      <c r="J796" s="49" t="s">
        <v>1716</v>
      </c>
      <c r="K796" s="48" t="s">
        <v>28</v>
      </c>
      <c r="L796" s="47" t="s">
        <v>90</v>
      </c>
      <c r="M796" s="44" t="s">
        <v>74</v>
      </c>
      <c r="N796" s="78" t="s">
        <v>75</v>
      </c>
      <c r="O796" s="78" t="s">
        <v>75</v>
      </c>
      <c r="P796" s="78" t="s">
        <v>75</v>
      </c>
      <c r="Q796" s="43" t="s">
        <v>1715</v>
      </c>
      <c r="R796" s="53" t="s">
        <v>76</v>
      </c>
      <c r="S796" s="76">
        <v>0.5</v>
      </c>
      <c r="T796" s="37">
        <v>1</v>
      </c>
      <c r="U796" s="83">
        <v>1</v>
      </c>
      <c r="V796" s="45" t="s">
        <v>125</v>
      </c>
    </row>
    <row r="797" spans="1:22" x14ac:dyDescent="0.2">
      <c r="A797" s="18" t="str">
        <f t="shared" si="24"/>
        <v>Catalogo principalCSP ACADEMICO46f7b110-8370-4f99-a713-94a970160a65</v>
      </c>
      <c r="B797" s="18" t="str">
        <f t="shared" si="25"/>
        <v>46f7b110-8370-4f99-a713-94a970160a65CSP ACADEMICO</v>
      </c>
      <c r="C797" s="18"/>
      <c r="D797" s="18" t="s">
        <v>122</v>
      </c>
      <c r="E797" s="46" t="s">
        <v>1717</v>
      </c>
      <c r="F797" s="85" t="s">
        <v>1339</v>
      </c>
      <c r="G797" s="18" t="s">
        <v>122</v>
      </c>
      <c r="H797" s="45" t="s">
        <v>125</v>
      </c>
      <c r="I797" s="18" t="s">
        <v>75</v>
      </c>
      <c r="J797" s="49" t="s">
        <v>1718</v>
      </c>
      <c r="K797" s="48" t="s">
        <v>28</v>
      </c>
      <c r="L797" s="47" t="s">
        <v>90</v>
      </c>
      <c r="M797" s="44" t="s">
        <v>74</v>
      </c>
      <c r="N797" s="78" t="s">
        <v>75</v>
      </c>
      <c r="O797" s="78" t="s">
        <v>75</v>
      </c>
      <c r="P797" s="78" t="s">
        <v>75</v>
      </c>
      <c r="Q797" s="43" t="s">
        <v>1717</v>
      </c>
      <c r="R797" s="53" t="s">
        <v>76</v>
      </c>
      <c r="S797" s="76">
        <v>0.38</v>
      </c>
      <c r="T797" s="37">
        <v>1</v>
      </c>
      <c r="U797" s="83">
        <v>1</v>
      </c>
      <c r="V797" s="45" t="s">
        <v>125</v>
      </c>
    </row>
    <row r="798" spans="1:22" x14ac:dyDescent="0.2">
      <c r="A798" s="18" t="str">
        <f t="shared" si="24"/>
        <v>Catalogo principalCSP ACADEMICOae0515cb-3fdf-4148-903f-146223f9d1fe</v>
      </c>
      <c r="B798" s="18" t="str">
        <f t="shared" si="25"/>
        <v>ae0515cb-3fdf-4148-903f-146223f9d1feCSP ACADEMICO</v>
      </c>
      <c r="C798" s="18"/>
      <c r="D798" s="18" t="s">
        <v>122</v>
      </c>
      <c r="E798" s="46" t="s">
        <v>1719</v>
      </c>
      <c r="F798" s="85" t="s">
        <v>1339</v>
      </c>
      <c r="G798" s="18" t="s">
        <v>122</v>
      </c>
      <c r="H798" s="45" t="s">
        <v>125</v>
      </c>
      <c r="I798" s="18" t="s">
        <v>75</v>
      </c>
      <c r="J798" s="49" t="s">
        <v>1720</v>
      </c>
      <c r="K798" s="48" t="s">
        <v>28</v>
      </c>
      <c r="L798" s="47" t="s">
        <v>90</v>
      </c>
      <c r="M798" s="44" t="s">
        <v>74</v>
      </c>
      <c r="N798" s="78" t="s">
        <v>75</v>
      </c>
      <c r="O798" s="78" t="s">
        <v>75</v>
      </c>
      <c r="P798" s="78" t="s">
        <v>75</v>
      </c>
      <c r="Q798" s="43" t="s">
        <v>1719</v>
      </c>
      <c r="R798" s="53" t="s">
        <v>76</v>
      </c>
      <c r="S798" s="76">
        <v>25</v>
      </c>
      <c r="T798" s="37">
        <v>1</v>
      </c>
      <c r="U798" s="83">
        <v>1</v>
      </c>
      <c r="V798" s="45" t="s">
        <v>125</v>
      </c>
    </row>
    <row r="799" spans="1:22" x14ac:dyDescent="0.2">
      <c r="A799" s="18" t="str">
        <f t="shared" si="24"/>
        <v>Catalogo principalCSP ACADEMICO0a590a70-13fa-4cf4-996e-7c7da8055491</v>
      </c>
      <c r="B799" s="18" t="str">
        <f t="shared" si="25"/>
        <v>0a590a70-13fa-4cf4-996e-7c7da8055491CSP ACADEMICO</v>
      </c>
      <c r="C799" s="18"/>
      <c r="D799" s="18" t="s">
        <v>122</v>
      </c>
      <c r="E799" s="46" t="s">
        <v>1721</v>
      </c>
      <c r="F799" s="85" t="s">
        <v>1339</v>
      </c>
      <c r="G799" s="18" t="s">
        <v>122</v>
      </c>
      <c r="H799" s="45" t="s">
        <v>125</v>
      </c>
      <c r="I799" s="18" t="s">
        <v>75</v>
      </c>
      <c r="J799" s="49" t="s">
        <v>1722</v>
      </c>
      <c r="K799" s="48" t="s">
        <v>28</v>
      </c>
      <c r="L799" s="47" t="s">
        <v>90</v>
      </c>
      <c r="M799" s="44" t="s">
        <v>74</v>
      </c>
      <c r="N799" s="78" t="s">
        <v>75</v>
      </c>
      <c r="O799" s="78" t="s">
        <v>75</v>
      </c>
      <c r="P799" s="78" t="s">
        <v>75</v>
      </c>
      <c r="Q799" s="43" t="s">
        <v>1721</v>
      </c>
      <c r="R799" s="53" t="s">
        <v>76</v>
      </c>
      <c r="S799" s="76">
        <v>15</v>
      </c>
      <c r="T799" s="37">
        <v>1</v>
      </c>
      <c r="U799" s="83">
        <v>1</v>
      </c>
      <c r="V799" s="45" t="s">
        <v>125</v>
      </c>
    </row>
    <row r="800" spans="1:22" x14ac:dyDescent="0.2">
      <c r="A800" s="18" t="str">
        <f t="shared" si="24"/>
        <v>Catalogo principalCSP ACADEMICO512e27aa-19d1-4c38-b2cb-5813375c8201</v>
      </c>
      <c r="B800" s="18" t="str">
        <f t="shared" si="25"/>
        <v>512e27aa-19d1-4c38-b2cb-5813375c8201CSP ACADEMICO</v>
      </c>
      <c r="C800" s="18"/>
      <c r="D800" s="18" t="s">
        <v>122</v>
      </c>
      <c r="E800" s="46" t="s">
        <v>1723</v>
      </c>
      <c r="F800" s="85" t="s">
        <v>1339</v>
      </c>
      <c r="G800" s="18" t="s">
        <v>122</v>
      </c>
      <c r="H800" s="45" t="s">
        <v>125</v>
      </c>
      <c r="I800" s="18" t="s">
        <v>75</v>
      </c>
      <c r="J800" s="49" t="s">
        <v>1724</v>
      </c>
      <c r="K800" s="48" t="s">
        <v>28</v>
      </c>
      <c r="L800" s="47" t="s">
        <v>90</v>
      </c>
      <c r="M800" s="44" t="s">
        <v>74</v>
      </c>
      <c r="N800" s="78" t="s">
        <v>75</v>
      </c>
      <c r="O800" s="78" t="s">
        <v>75</v>
      </c>
      <c r="P800" s="78" t="s">
        <v>75</v>
      </c>
      <c r="Q800" s="43" t="s">
        <v>1723</v>
      </c>
      <c r="R800" s="53" t="s">
        <v>76</v>
      </c>
      <c r="S800" s="76">
        <v>0</v>
      </c>
      <c r="T800" s="37">
        <v>1</v>
      </c>
      <c r="U800" s="83">
        <v>1</v>
      </c>
      <c r="V800" s="45" t="s">
        <v>125</v>
      </c>
    </row>
    <row r="801" spans="1:22" x14ac:dyDescent="0.2">
      <c r="A801" s="18" t="str">
        <f t="shared" si="24"/>
        <v>Catalogo principalCSP ACADEMICOc60e9cc5-7339-479e-8003-285f6bd195c7</v>
      </c>
      <c r="B801" s="18" t="str">
        <f t="shared" si="25"/>
        <v>c60e9cc5-7339-479e-8003-285f6bd195c7CSP ACADEMICO</v>
      </c>
      <c r="C801" s="18"/>
      <c r="D801" s="18" t="s">
        <v>122</v>
      </c>
      <c r="E801" s="46" t="s">
        <v>1725</v>
      </c>
      <c r="F801" s="85" t="s">
        <v>1339</v>
      </c>
      <c r="G801" s="18" t="s">
        <v>122</v>
      </c>
      <c r="H801" s="45" t="s">
        <v>125</v>
      </c>
      <c r="I801" s="18" t="s">
        <v>75</v>
      </c>
      <c r="J801" s="49" t="s">
        <v>1726</v>
      </c>
      <c r="K801" s="48" t="s">
        <v>28</v>
      </c>
      <c r="L801" s="47" t="s">
        <v>90</v>
      </c>
      <c r="M801" s="44" t="s">
        <v>74</v>
      </c>
      <c r="N801" s="78" t="s">
        <v>75</v>
      </c>
      <c r="O801" s="78" t="s">
        <v>75</v>
      </c>
      <c r="P801" s="78" t="s">
        <v>75</v>
      </c>
      <c r="Q801" s="43" t="s">
        <v>1725</v>
      </c>
      <c r="R801" s="53" t="s">
        <v>76</v>
      </c>
      <c r="S801" s="76">
        <v>0</v>
      </c>
      <c r="T801" s="37">
        <v>1</v>
      </c>
      <c r="U801" s="83">
        <v>1</v>
      </c>
      <c r="V801" s="45" t="s">
        <v>125</v>
      </c>
    </row>
    <row r="802" spans="1:22" x14ac:dyDescent="0.2">
      <c r="A802" s="18" t="str">
        <f t="shared" si="24"/>
        <v>Catalogo principalCSP ACADEMICO7eb5101b-b893-4d63-92ca-72df3c71fafc</v>
      </c>
      <c r="B802" s="18" t="str">
        <f t="shared" si="25"/>
        <v>7eb5101b-b893-4d63-92ca-72df3c71fafcCSP ACADEMICO</v>
      </c>
      <c r="C802" s="18"/>
      <c r="D802" s="18" t="s">
        <v>122</v>
      </c>
      <c r="E802" s="46" t="s">
        <v>1727</v>
      </c>
      <c r="F802" s="85" t="s">
        <v>1339</v>
      </c>
      <c r="G802" s="18" t="s">
        <v>122</v>
      </c>
      <c r="H802" s="45" t="s">
        <v>125</v>
      </c>
      <c r="I802" s="18" t="s">
        <v>75</v>
      </c>
      <c r="J802" s="49" t="s">
        <v>1728</v>
      </c>
      <c r="K802" s="48" t="s">
        <v>28</v>
      </c>
      <c r="L802" s="47" t="s">
        <v>90</v>
      </c>
      <c r="M802" s="44" t="s">
        <v>74</v>
      </c>
      <c r="N802" s="78" t="s">
        <v>75</v>
      </c>
      <c r="O802" s="78" t="s">
        <v>75</v>
      </c>
      <c r="P802" s="78" t="s">
        <v>75</v>
      </c>
      <c r="Q802" s="43" t="s">
        <v>1727</v>
      </c>
      <c r="R802" s="53" t="s">
        <v>76</v>
      </c>
      <c r="S802" s="76">
        <v>3.3</v>
      </c>
      <c r="T802" s="37">
        <v>1</v>
      </c>
      <c r="U802" s="83">
        <v>1</v>
      </c>
      <c r="V802" s="45" t="s">
        <v>125</v>
      </c>
    </row>
    <row r="803" spans="1:22" x14ac:dyDescent="0.2">
      <c r="A803" s="18" t="str">
        <f t="shared" si="24"/>
        <v>Catalogo principalCSP ACADEMICO1b6263c0-b8fd-4706-98db-89d2ace5c1bf</v>
      </c>
      <c r="B803" s="18" t="str">
        <f t="shared" si="25"/>
        <v>1b6263c0-b8fd-4706-98db-89d2ace5c1bfCSP ACADEMICO</v>
      </c>
      <c r="C803" s="18"/>
      <c r="D803" s="18" t="s">
        <v>122</v>
      </c>
      <c r="E803" s="46" t="s">
        <v>1729</v>
      </c>
      <c r="F803" s="85" t="s">
        <v>1339</v>
      </c>
      <c r="G803" s="18" t="s">
        <v>122</v>
      </c>
      <c r="H803" s="45" t="s">
        <v>125</v>
      </c>
      <c r="I803" s="18" t="s">
        <v>75</v>
      </c>
      <c r="J803" s="49" t="s">
        <v>1730</v>
      </c>
      <c r="K803" s="48" t="s">
        <v>28</v>
      </c>
      <c r="L803" s="47" t="s">
        <v>90</v>
      </c>
      <c r="M803" s="44" t="s">
        <v>74</v>
      </c>
      <c r="N803" s="78" t="s">
        <v>75</v>
      </c>
      <c r="O803" s="78" t="s">
        <v>75</v>
      </c>
      <c r="P803" s="78" t="s">
        <v>75</v>
      </c>
      <c r="Q803" s="43" t="s">
        <v>1729</v>
      </c>
      <c r="R803" s="53" t="s">
        <v>76</v>
      </c>
      <c r="S803" s="76">
        <v>2.5</v>
      </c>
      <c r="T803" s="37">
        <v>1</v>
      </c>
      <c r="U803" s="83">
        <v>1</v>
      </c>
      <c r="V803" s="45" t="s">
        <v>125</v>
      </c>
    </row>
    <row r="804" spans="1:22" x14ac:dyDescent="0.2">
      <c r="A804" s="18" t="str">
        <f t="shared" si="24"/>
        <v>Catalogo principalCSP ACADEMICO4ac3982a-b9a0-43bb-9639-4585284702be</v>
      </c>
      <c r="B804" s="18" t="str">
        <f t="shared" si="25"/>
        <v>4ac3982a-b9a0-43bb-9639-4585284702beCSP ACADEMICO</v>
      </c>
      <c r="C804" s="18"/>
      <c r="D804" s="18" t="s">
        <v>122</v>
      </c>
      <c r="E804" s="46" t="s">
        <v>1731</v>
      </c>
      <c r="F804" s="85" t="s">
        <v>1339</v>
      </c>
      <c r="G804" s="18" t="s">
        <v>122</v>
      </c>
      <c r="H804" s="45" t="s">
        <v>125</v>
      </c>
      <c r="I804" s="18" t="s">
        <v>75</v>
      </c>
      <c r="J804" s="49" t="s">
        <v>1732</v>
      </c>
      <c r="K804" s="48" t="s">
        <v>28</v>
      </c>
      <c r="L804" s="47" t="s">
        <v>90</v>
      </c>
      <c r="M804" s="44" t="s">
        <v>74</v>
      </c>
      <c r="N804" s="78" t="s">
        <v>75</v>
      </c>
      <c r="O804" s="78" t="s">
        <v>75</v>
      </c>
      <c r="P804" s="78" t="s">
        <v>75</v>
      </c>
      <c r="Q804" s="43" t="s">
        <v>1731</v>
      </c>
      <c r="R804" s="53" t="s">
        <v>76</v>
      </c>
      <c r="S804" s="76">
        <v>0</v>
      </c>
      <c r="T804" s="37">
        <v>1</v>
      </c>
      <c r="U804" s="83">
        <v>1</v>
      </c>
      <c r="V804" s="45" t="s">
        <v>125</v>
      </c>
    </row>
    <row r="805" spans="1:22" x14ac:dyDescent="0.2">
      <c r="A805" s="18" t="str">
        <f t="shared" si="24"/>
        <v>Catalogo principalCSP ACADEMICO8c484fd0-1f3f-44fb-b6d2-26ca107273f6</v>
      </c>
      <c r="B805" s="18" t="str">
        <f t="shared" si="25"/>
        <v>8c484fd0-1f3f-44fb-b6d2-26ca107273f6CSP ACADEMICO</v>
      </c>
      <c r="C805" s="18"/>
      <c r="D805" s="18" t="s">
        <v>122</v>
      </c>
      <c r="E805" s="46" t="s">
        <v>1733</v>
      </c>
      <c r="F805" s="85" t="s">
        <v>1339</v>
      </c>
      <c r="G805" s="18" t="s">
        <v>122</v>
      </c>
      <c r="H805" s="45" t="s">
        <v>125</v>
      </c>
      <c r="I805" s="18" t="s">
        <v>75</v>
      </c>
      <c r="J805" s="49" t="s">
        <v>1734</v>
      </c>
      <c r="K805" s="48" t="s">
        <v>28</v>
      </c>
      <c r="L805" s="47" t="s">
        <v>90</v>
      </c>
      <c r="M805" s="44" t="s">
        <v>74</v>
      </c>
      <c r="N805" s="78" t="s">
        <v>75</v>
      </c>
      <c r="O805" s="78" t="s">
        <v>75</v>
      </c>
      <c r="P805" s="78" t="s">
        <v>75</v>
      </c>
      <c r="Q805" s="43" t="s">
        <v>1733</v>
      </c>
      <c r="R805" s="53" t="s">
        <v>76</v>
      </c>
      <c r="S805" s="76">
        <v>8</v>
      </c>
      <c r="T805" s="37">
        <v>1</v>
      </c>
      <c r="U805" s="83">
        <v>1</v>
      </c>
      <c r="V805" s="45" t="s">
        <v>125</v>
      </c>
    </row>
    <row r="806" spans="1:22" x14ac:dyDescent="0.2">
      <c r="A806" s="18" t="str">
        <f t="shared" si="24"/>
        <v>Catalogo principalCSP ACADEMICO3891169e-2323-45f7-95c2-4497cda23d1c</v>
      </c>
      <c r="B806" s="18" t="str">
        <f t="shared" si="25"/>
        <v>3891169e-2323-45f7-95c2-4497cda23d1cCSP ACADEMICO</v>
      </c>
      <c r="C806" s="18"/>
      <c r="D806" s="18" t="s">
        <v>122</v>
      </c>
      <c r="E806" s="46" t="s">
        <v>1735</v>
      </c>
      <c r="F806" s="85" t="s">
        <v>1339</v>
      </c>
      <c r="G806" s="18" t="s">
        <v>122</v>
      </c>
      <c r="H806" s="45" t="s">
        <v>125</v>
      </c>
      <c r="I806" s="18" t="s">
        <v>75</v>
      </c>
      <c r="J806" s="49" t="s">
        <v>1736</v>
      </c>
      <c r="K806" s="48" t="s">
        <v>28</v>
      </c>
      <c r="L806" s="47" t="s">
        <v>90</v>
      </c>
      <c r="M806" s="44" t="s">
        <v>74</v>
      </c>
      <c r="N806" s="78" t="s">
        <v>75</v>
      </c>
      <c r="O806" s="78" t="s">
        <v>75</v>
      </c>
      <c r="P806" s="78" t="s">
        <v>75</v>
      </c>
      <c r="Q806" s="43" t="s">
        <v>1735</v>
      </c>
      <c r="R806" s="53" t="s">
        <v>76</v>
      </c>
      <c r="S806" s="76">
        <v>6</v>
      </c>
      <c r="T806" s="37">
        <v>1</v>
      </c>
      <c r="U806" s="83">
        <v>1</v>
      </c>
      <c r="V806" s="45" t="s">
        <v>125</v>
      </c>
    </row>
    <row r="807" spans="1:22" x14ac:dyDescent="0.2">
      <c r="A807" s="18" t="str">
        <f t="shared" si="24"/>
        <v>Catalogo principalCSP ACADEMICOafa66641-7d3c-4e28-88ac-56c9c0d9f676</v>
      </c>
      <c r="B807" s="18" t="str">
        <f t="shared" si="25"/>
        <v>afa66641-7d3c-4e28-88ac-56c9c0d9f676CSP ACADEMICO</v>
      </c>
      <c r="C807" s="18"/>
      <c r="D807" s="18" t="s">
        <v>122</v>
      </c>
      <c r="E807" s="46" t="s">
        <v>1737</v>
      </c>
      <c r="F807" s="85" t="s">
        <v>1339</v>
      </c>
      <c r="G807" s="18" t="s">
        <v>122</v>
      </c>
      <c r="H807" s="45" t="s">
        <v>125</v>
      </c>
      <c r="I807" s="18" t="s">
        <v>75</v>
      </c>
      <c r="J807" s="49" t="s">
        <v>1738</v>
      </c>
      <c r="K807" s="48" t="s">
        <v>28</v>
      </c>
      <c r="L807" s="47" t="s">
        <v>90</v>
      </c>
      <c r="M807" s="44" t="s">
        <v>74</v>
      </c>
      <c r="N807" s="78" t="s">
        <v>75</v>
      </c>
      <c r="O807" s="78" t="s">
        <v>75</v>
      </c>
      <c r="P807" s="78" t="s">
        <v>75</v>
      </c>
      <c r="Q807" s="43" t="s">
        <v>1737</v>
      </c>
      <c r="R807" s="53" t="s">
        <v>76</v>
      </c>
      <c r="S807" s="76">
        <v>0</v>
      </c>
      <c r="T807" s="37">
        <v>1</v>
      </c>
      <c r="U807" s="83">
        <v>1</v>
      </c>
      <c r="V807" s="45" t="s">
        <v>125</v>
      </c>
    </row>
    <row r="808" spans="1:22" x14ac:dyDescent="0.2">
      <c r="A808" s="18" t="str">
        <f t="shared" si="24"/>
        <v>Catalogo principalCSP ACADEMICOa9d8546b-4e19-4d08-b8e2-6814f2c2d8b1</v>
      </c>
      <c r="B808" s="18" t="str">
        <f t="shared" si="25"/>
        <v>a9d8546b-4e19-4d08-b8e2-6814f2c2d8b1CSP ACADEMICO</v>
      </c>
      <c r="C808" s="18"/>
      <c r="D808" s="18" t="s">
        <v>122</v>
      </c>
      <c r="E808" s="46" t="s">
        <v>1739</v>
      </c>
      <c r="F808" s="85" t="s">
        <v>1339</v>
      </c>
      <c r="G808" s="18" t="s">
        <v>122</v>
      </c>
      <c r="H808" s="45" t="s">
        <v>125</v>
      </c>
      <c r="I808" s="18" t="s">
        <v>75</v>
      </c>
      <c r="J808" s="49" t="s">
        <v>1740</v>
      </c>
      <c r="K808" s="48" t="s">
        <v>28</v>
      </c>
      <c r="L808" s="47" t="s">
        <v>90</v>
      </c>
      <c r="M808" s="44" t="s">
        <v>74</v>
      </c>
      <c r="N808" s="78" t="s">
        <v>75</v>
      </c>
      <c r="O808" s="78" t="s">
        <v>75</v>
      </c>
      <c r="P808" s="78" t="s">
        <v>75</v>
      </c>
      <c r="Q808" s="43" t="s">
        <v>1739</v>
      </c>
      <c r="R808" s="53" t="s">
        <v>76</v>
      </c>
      <c r="S808" s="76">
        <v>1.4</v>
      </c>
      <c r="T808" s="37">
        <v>1</v>
      </c>
      <c r="U808" s="83">
        <v>1</v>
      </c>
      <c r="V808" s="45" t="s">
        <v>125</v>
      </c>
    </row>
    <row r="809" spans="1:22" x14ac:dyDescent="0.2">
      <c r="A809" s="18" t="str">
        <f t="shared" si="24"/>
        <v>Catalogo principalCSP ACADEMICO8723dbc7-4782-464f-95d8-7ffe5be9c752</v>
      </c>
      <c r="B809" s="18" t="str">
        <f t="shared" si="25"/>
        <v>8723dbc7-4782-464f-95d8-7ffe5be9c752CSP ACADEMICO</v>
      </c>
      <c r="C809" s="18"/>
      <c r="D809" s="18" t="s">
        <v>122</v>
      </c>
      <c r="E809" s="46" t="s">
        <v>1741</v>
      </c>
      <c r="F809" s="85" t="s">
        <v>1339</v>
      </c>
      <c r="G809" s="18" t="s">
        <v>122</v>
      </c>
      <c r="H809" s="45" t="s">
        <v>125</v>
      </c>
      <c r="I809" s="18" t="s">
        <v>75</v>
      </c>
      <c r="J809" s="49" t="s">
        <v>1742</v>
      </c>
      <c r="K809" s="48" t="s">
        <v>28</v>
      </c>
      <c r="L809" s="47" t="s">
        <v>90</v>
      </c>
      <c r="M809" s="44" t="s">
        <v>74</v>
      </c>
      <c r="N809" s="78" t="s">
        <v>75</v>
      </c>
      <c r="O809" s="78" t="s">
        <v>75</v>
      </c>
      <c r="P809" s="78" t="s">
        <v>75</v>
      </c>
      <c r="Q809" s="43" t="s">
        <v>1741</v>
      </c>
      <c r="R809" s="53" t="s">
        <v>76</v>
      </c>
      <c r="S809" s="76">
        <v>0.7</v>
      </c>
      <c r="T809" s="37">
        <v>1</v>
      </c>
      <c r="U809" s="83">
        <v>1</v>
      </c>
      <c r="V809" s="45" t="s">
        <v>125</v>
      </c>
    </row>
    <row r="810" spans="1:22" x14ac:dyDescent="0.2">
      <c r="A810" s="18" t="str">
        <f t="shared" si="24"/>
        <v>Catalogo principalCSP ACADEMICOf1b34991-6b4b-4e77-9126-a42d75eb72c6</v>
      </c>
      <c r="B810" s="18" t="str">
        <f t="shared" si="25"/>
        <v>f1b34991-6b4b-4e77-9126-a42d75eb72c6CSP ACADEMICO</v>
      </c>
      <c r="C810" s="18"/>
      <c r="D810" s="18" t="s">
        <v>122</v>
      </c>
      <c r="E810" s="46" t="s">
        <v>1743</v>
      </c>
      <c r="F810" s="85" t="s">
        <v>1339</v>
      </c>
      <c r="G810" s="18" t="s">
        <v>122</v>
      </c>
      <c r="H810" s="45" t="s">
        <v>125</v>
      </c>
      <c r="I810" s="18" t="s">
        <v>75</v>
      </c>
      <c r="J810" s="49" t="s">
        <v>1744</v>
      </c>
      <c r="K810" s="48" t="s">
        <v>28</v>
      </c>
      <c r="L810" s="47" t="s">
        <v>90</v>
      </c>
      <c r="M810" s="44" t="s">
        <v>74</v>
      </c>
      <c r="N810" s="78" t="s">
        <v>75</v>
      </c>
      <c r="O810" s="78" t="s">
        <v>75</v>
      </c>
      <c r="P810" s="78" t="s">
        <v>75</v>
      </c>
      <c r="Q810" s="43" t="s">
        <v>1743</v>
      </c>
      <c r="R810" s="53" t="s">
        <v>76</v>
      </c>
      <c r="S810" s="76">
        <v>0</v>
      </c>
      <c r="T810" s="37">
        <v>1</v>
      </c>
      <c r="U810" s="83">
        <v>1</v>
      </c>
      <c r="V810" s="45" t="s">
        <v>125</v>
      </c>
    </row>
    <row r="811" spans="1:22" x14ac:dyDescent="0.2">
      <c r="A811" s="18" t="str">
        <f t="shared" si="24"/>
        <v>Catalogo principalCSP ACADEMICOf8aa0b4e-0799-4149-8dbc-b6105b5b4209</v>
      </c>
      <c r="B811" s="18" t="str">
        <f t="shared" si="25"/>
        <v>f8aa0b4e-0799-4149-8dbc-b6105b5b4209CSP ACADEMICO</v>
      </c>
      <c r="C811" s="18"/>
      <c r="D811" s="18" t="s">
        <v>122</v>
      </c>
      <c r="E811" s="46" t="s">
        <v>1745</v>
      </c>
      <c r="F811" s="85" t="s">
        <v>1339</v>
      </c>
      <c r="G811" s="18" t="s">
        <v>122</v>
      </c>
      <c r="H811" s="45" t="s">
        <v>125</v>
      </c>
      <c r="I811" s="18" t="s">
        <v>75</v>
      </c>
      <c r="J811" s="49" t="s">
        <v>1746</v>
      </c>
      <c r="K811" s="48" t="s">
        <v>28</v>
      </c>
      <c r="L811" s="47" t="s">
        <v>90</v>
      </c>
      <c r="M811" s="44" t="s">
        <v>74</v>
      </c>
      <c r="N811" s="78" t="s">
        <v>75</v>
      </c>
      <c r="O811" s="78" t="s">
        <v>75</v>
      </c>
      <c r="P811" s="78" t="s">
        <v>75</v>
      </c>
      <c r="Q811" s="43" t="s">
        <v>1745</v>
      </c>
      <c r="R811" s="53" t="s">
        <v>76</v>
      </c>
      <c r="S811" s="76">
        <v>2.2000000000000002</v>
      </c>
      <c r="T811" s="37">
        <v>1</v>
      </c>
      <c r="U811" s="83">
        <v>1</v>
      </c>
      <c r="V811" s="45" t="s">
        <v>125</v>
      </c>
    </row>
    <row r="812" spans="1:22" x14ac:dyDescent="0.2">
      <c r="A812" s="18" t="str">
        <f t="shared" si="24"/>
        <v>Catalogo principalCSP ACADEMICO5fd2b092-f47a-44c2-a79f-b3208bba335b</v>
      </c>
      <c r="B812" s="18" t="str">
        <f t="shared" si="25"/>
        <v>5fd2b092-f47a-44c2-a79f-b3208bba335bCSP ACADEMICO</v>
      </c>
      <c r="C812" s="18"/>
      <c r="D812" s="18" t="s">
        <v>122</v>
      </c>
      <c r="E812" s="46" t="s">
        <v>1747</v>
      </c>
      <c r="F812" s="85" t="s">
        <v>1339</v>
      </c>
      <c r="G812" s="18" t="s">
        <v>122</v>
      </c>
      <c r="H812" s="45" t="s">
        <v>125</v>
      </c>
      <c r="I812" s="18" t="s">
        <v>75</v>
      </c>
      <c r="J812" s="49" t="s">
        <v>1748</v>
      </c>
      <c r="K812" s="48" t="s">
        <v>28</v>
      </c>
      <c r="L812" s="47" t="s">
        <v>90</v>
      </c>
      <c r="M812" s="44" t="s">
        <v>74</v>
      </c>
      <c r="N812" s="78" t="s">
        <v>75</v>
      </c>
      <c r="O812" s="78" t="s">
        <v>75</v>
      </c>
      <c r="P812" s="78" t="s">
        <v>75</v>
      </c>
      <c r="Q812" s="43" t="s">
        <v>1747</v>
      </c>
      <c r="R812" s="53" t="s">
        <v>76</v>
      </c>
      <c r="S812" s="76">
        <v>1.5</v>
      </c>
      <c r="T812" s="37">
        <v>1</v>
      </c>
      <c r="U812" s="83">
        <v>1</v>
      </c>
      <c r="V812" s="45" t="s">
        <v>125</v>
      </c>
    </row>
    <row r="813" spans="1:22" x14ac:dyDescent="0.2">
      <c r="A813" s="18" t="str">
        <f t="shared" si="24"/>
        <v>Catalogo principalCSP ACADEMICO9c460dc3-4470-4ea6-afbd-27769b2ebef4</v>
      </c>
      <c r="B813" s="18" t="str">
        <f t="shared" si="25"/>
        <v>9c460dc3-4470-4ea6-afbd-27769b2ebef4CSP ACADEMICO</v>
      </c>
      <c r="C813" s="18"/>
      <c r="D813" s="18" t="s">
        <v>122</v>
      </c>
      <c r="E813" s="46" t="s">
        <v>1749</v>
      </c>
      <c r="F813" s="85" t="s">
        <v>1339</v>
      </c>
      <c r="G813" s="18" t="s">
        <v>122</v>
      </c>
      <c r="H813" s="45" t="s">
        <v>125</v>
      </c>
      <c r="I813" s="18" t="s">
        <v>75</v>
      </c>
      <c r="J813" s="49" t="s">
        <v>1750</v>
      </c>
      <c r="K813" s="48" t="s">
        <v>28</v>
      </c>
      <c r="L813" s="47" t="s">
        <v>90</v>
      </c>
      <c r="M813" s="44" t="s">
        <v>74</v>
      </c>
      <c r="N813" s="78" t="s">
        <v>75</v>
      </c>
      <c r="O813" s="78" t="s">
        <v>75</v>
      </c>
      <c r="P813" s="78" t="s">
        <v>75</v>
      </c>
      <c r="Q813" s="43" t="s">
        <v>1749</v>
      </c>
      <c r="R813" s="53" t="s">
        <v>76</v>
      </c>
      <c r="S813" s="76">
        <v>0.2</v>
      </c>
      <c r="T813" s="37">
        <v>1</v>
      </c>
      <c r="U813" s="83">
        <v>1</v>
      </c>
      <c r="V813" s="45" t="s">
        <v>125</v>
      </c>
    </row>
    <row r="814" spans="1:22" x14ac:dyDescent="0.2">
      <c r="A814" s="18" t="str">
        <f t="shared" si="24"/>
        <v>Catalogo principalCSP ACADEMICO35eb491f-5484-496e-978b-f349eed3c699</v>
      </c>
      <c r="B814" s="18" t="str">
        <f t="shared" si="25"/>
        <v>35eb491f-5484-496e-978b-f349eed3c699CSP ACADEMICO</v>
      </c>
      <c r="C814" s="18"/>
      <c r="D814" s="18" t="s">
        <v>122</v>
      </c>
      <c r="E814" s="46" t="s">
        <v>1751</v>
      </c>
      <c r="F814" s="85" t="s">
        <v>1339</v>
      </c>
      <c r="G814" s="18" t="s">
        <v>122</v>
      </c>
      <c r="H814" s="45" t="s">
        <v>125</v>
      </c>
      <c r="I814" s="18" t="s">
        <v>75</v>
      </c>
      <c r="J814" s="49" t="s">
        <v>1752</v>
      </c>
      <c r="K814" s="48" t="s">
        <v>28</v>
      </c>
      <c r="L814" s="47" t="s">
        <v>90</v>
      </c>
      <c r="M814" s="44" t="s">
        <v>74</v>
      </c>
      <c r="N814" s="78" t="s">
        <v>75</v>
      </c>
      <c r="O814" s="78" t="s">
        <v>75</v>
      </c>
      <c r="P814" s="78" t="s">
        <v>75</v>
      </c>
      <c r="Q814" s="43" t="s">
        <v>1751</v>
      </c>
      <c r="R814" s="53" t="s">
        <v>76</v>
      </c>
      <c r="S814" s="76">
        <v>2.2999999999999998</v>
      </c>
      <c r="T814" s="37">
        <v>1</v>
      </c>
      <c r="U814" s="83">
        <v>1</v>
      </c>
      <c r="V814" s="45" t="s">
        <v>125</v>
      </c>
    </row>
    <row r="815" spans="1:22" x14ac:dyDescent="0.2">
      <c r="A815" s="18" t="str">
        <f t="shared" si="24"/>
        <v>Catalogo principalCSP ACADEMICO5699c6f3-cc7a-4212-9042-8f85ce30f4e0</v>
      </c>
      <c r="B815" s="18" t="str">
        <f t="shared" si="25"/>
        <v>5699c6f3-cc7a-4212-9042-8f85ce30f4e0CSP ACADEMICO</v>
      </c>
      <c r="C815" s="18"/>
      <c r="D815" s="18" t="s">
        <v>122</v>
      </c>
      <c r="E815" s="46" t="s">
        <v>1753</v>
      </c>
      <c r="F815" s="85" t="s">
        <v>1339</v>
      </c>
      <c r="G815" s="18" t="s">
        <v>122</v>
      </c>
      <c r="H815" s="45" t="s">
        <v>125</v>
      </c>
      <c r="I815" s="18" t="s">
        <v>75</v>
      </c>
      <c r="J815" s="49" t="s">
        <v>1754</v>
      </c>
      <c r="K815" s="48" t="s">
        <v>28</v>
      </c>
      <c r="L815" s="47" t="s">
        <v>90</v>
      </c>
      <c r="M815" s="44" t="s">
        <v>74</v>
      </c>
      <c r="N815" s="78" t="s">
        <v>75</v>
      </c>
      <c r="O815" s="78" t="s">
        <v>75</v>
      </c>
      <c r="P815" s="78" t="s">
        <v>75</v>
      </c>
      <c r="Q815" s="43" t="s">
        <v>1753</v>
      </c>
      <c r="R815" s="53" t="s">
        <v>76</v>
      </c>
      <c r="S815" s="76">
        <v>1.75</v>
      </c>
      <c r="T815" s="37">
        <v>1</v>
      </c>
      <c r="U815" s="83">
        <v>1</v>
      </c>
      <c r="V815" s="45" t="s">
        <v>125</v>
      </c>
    </row>
    <row r="816" spans="1:22" x14ac:dyDescent="0.2">
      <c r="A816" s="18" t="str">
        <f t="shared" si="24"/>
        <v>Catalogo principalCSP ACADEMICO5c25bdb6-b261-4dc2-a60f-a062be73d031</v>
      </c>
      <c r="B816" s="18" t="str">
        <f t="shared" si="25"/>
        <v>5c25bdb6-b261-4dc2-a60f-a062be73d031CSP ACADEMICO</v>
      </c>
      <c r="C816" s="18"/>
      <c r="D816" s="18" t="s">
        <v>122</v>
      </c>
      <c r="E816" s="46" t="s">
        <v>1755</v>
      </c>
      <c r="F816" s="85" t="s">
        <v>1339</v>
      </c>
      <c r="G816" s="18" t="s">
        <v>122</v>
      </c>
      <c r="H816" s="45" t="s">
        <v>125</v>
      </c>
      <c r="I816" s="18" t="s">
        <v>75</v>
      </c>
      <c r="J816" s="49" t="s">
        <v>1756</v>
      </c>
      <c r="K816" s="48" t="s">
        <v>28</v>
      </c>
      <c r="L816" s="47" t="s">
        <v>90</v>
      </c>
      <c r="M816" s="44" t="s">
        <v>74</v>
      </c>
      <c r="N816" s="78" t="s">
        <v>75</v>
      </c>
      <c r="O816" s="78" t="s">
        <v>75</v>
      </c>
      <c r="P816" s="78" t="s">
        <v>75</v>
      </c>
      <c r="Q816" s="43" t="s">
        <v>1755</v>
      </c>
      <c r="R816" s="53" t="s">
        <v>76</v>
      </c>
      <c r="S816" s="76">
        <v>0</v>
      </c>
      <c r="T816" s="37">
        <v>1</v>
      </c>
      <c r="U816" s="83">
        <v>1</v>
      </c>
      <c r="V816" s="45" t="s">
        <v>125</v>
      </c>
    </row>
    <row r="817" spans="1:22" x14ac:dyDescent="0.2">
      <c r="A817" s="18" t="str">
        <f t="shared" si="24"/>
        <v>Catalogo principalCSP ACADEMICOba78b3f1-4142-41df-a7d9-b8450370f711</v>
      </c>
      <c r="B817" s="18" t="str">
        <f t="shared" si="25"/>
        <v>ba78b3f1-4142-41df-a7d9-b8450370f711CSP ACADEMICO</v>
      </c>
      <c r="C817" s="18"/>
      <c r="D817" s="18" t="s">
        <v>122</v>
      </c>
      <c r="E817" s="46" t="s">
        <v>1757</v>
      </c>
      <c r="F817" s="85" t="s">
        <v>1339</v>
      </c>
      <c r="G817" s="18" t="s">
        <v>122</v>
      </c>
      <c r="H817" s="45" t="s">
        <v>125</v>
      </c>
      <c r="I817" s="18" t="s">
        <v>75</v>
      </c>
      <c r="J817" s="49" t="s">
        <v>1758</v>
      </c>
      <c r="K817" s="48" t="s">
        <v>28</v>
      </c>
      <c r="L817" s="47" t="s">
        <v>90</v>
      </c>
      <c r="M817" s="44" t="s">
        <v>74</v>
      </c>
      <c r="N817" s="78" t="s">
        <v>75</v>
      </c>
      <c r="O817" s="78" t="s">
        <v>75</v>
      </c>
      <c r="P817" s="78" t="s">
        <v>75</v>
      </c>
      <c r="Q817" s="43" t="s">
        <v>1757</v>
      </c>
      <c r="R817" s="53" t="s">
        <v>76</v>
      </c>
      <c r="S817" s="76">
        <v>5.5</v>
      </c>
      <c r="T817" s="37">
        <v>1</v>
      </c>
      <c r="U817" s="83">
        <v>1</v>
      </c>
      <c r="V817" s="45" t="s">
        <v>125</v>
      </c>
    </row>
    <row r="818" spans="1:22" x14ac:dyDescent="0.2">
      <c r="A818" s="18" t="str">
        <f t="shared" si="24"/>
        <v>Catalogo principalCSP ACADEMICOe1f379e8-cf22-4a7d-97fd-dcf9d62fc132</v>
      </c>
      <c r="B818" s="18" t="str">
        <f t="shared" si="25"/>
        <v>e1f379e8-cf22-4a7d-97fd-dcf9d62fc132CSP ACADEMICO</v>
      </c>
      <c r="C818" s="18"/>
      <c r="D818" s="18" t="s">
        <v>122</v>
      </c>
      <c r="E818" s="46" t="s">
        <v>1759</v>
      </c>
      <c r="F818" s="85" t="s">
        <v>1339</v>
      </c>
      <c r="G818" s="18" t="s">
        <v>122</v>
      </c>
      <c r="H818" s="45" t="s">
        <v>125</v>
      </c>
      <c r="I818" s="18" t="s">
        <v>75</v>
      </c>
      <c r="J818" s="49" t="s">
        <v>1760</v>
      </c>
      <c r="K818" s="48" t="s">
        <v>28</v>
      </c>
      <c r="L818" s="47" t="s">
        <v>90</v>
      </c>
      <c r="M818" s="44" t="s">
        <v>74</v>
      </c>
      <c r="N818" s="78" t="s">
        <v>75</v>
      </c>
      <c r="O818" s="78" t="s">
        <v>75</v>
      </c>
      <c r="P818" s="78" t="s">
        <v>75</v>
      </c>
      <c r="Q818" s="43" t="s">
        <v>1759</v>
      </c>
      <c r="R818" s="53" t="s">
        <v>76</v>
      </c>
      <c r="S818" s="76">
        <v>4</v>
      </c>
      <c r="T818" s="37">
        <v>1</v>
      </c>
      <c r="U818" s="83">
        <v>1</v>
      </c>
      <c r="V818" s="45" t="s">
        <v>125</v>
      </c>
    </row>
    <row r="819" spans="1:22" x14ac:dyDescent="0.2">
      <c r="A819" s="18" t="str">
        <f t="shared" si="24"/>
        <v>Catalogo principalCSP ACADEMICObb94a81e-661e-430c-8a7e-41fe0df940ae</v>
      </c>
      <c r="B819" s="18" t="str">
        <f t="shared" si="25"/>
        <v>bb94a81e-661e-430c-8a7e-41fe0df940aeCSP ACADEMICO</v>
      </c>
      <c r="C819" s="18"/>
      <c r="D819" s="18" t="s">
        <v>122</v>
      </c>
      <c r="E819" s="46" t="s">
        <v>1761</v>
      </c>
      <c r="F819" s="85" t="s">
        <v>1339</v>
      </c>
      <c r="G819" s="18" t="s">
        <v>122</v>
      </c>
      <c r="H819" s="45" t="s">
        <v>125</v>
      </c>
      <c r="I819" s="18" t="s">
        <v>75</v>
      </c>
      <c r="J819" s="49" t="s">
        <v>1762</v>
      </c>
      <c r="K819" s="48" t="s">
        <v>28</v>
      </c>
      <c r="L819" s="47" t="s">
        <v>90</v>
      </c>
      <c r="M819" s="44" t="s">
        <v>74</v>
      </c>
      <c r="N819" s="78" t="s">
        <v>75</v>
      </c>
      <c r="O819" s="78" t="s">
        <v>75</v>
      </c>
      <c r="P819" s="78" t="s">
        <v>75</v>
      </c>
      <c r="Q819" s="43" t="s">
        <v>1761</v>
      </c>
      <c r="R819" s="53" t="s">
        <v>76</v>
      </c>
      <c r="S819" s="76">
        <v>11</v>
      </c>
      <c r="T819" s="37">
        <v>1</v>
      </c>
      <c r="U819" s="83">
        <v>1</v>
      </c>
      <c r="V819" s="45" t="s">
        <v>125</v>
      </c>
    </row>
    <row r="820" spans="1:22" x14ac:dyDescent="0.2">
      <c r="A820" s="18" t="str">
        <f t="shared" si="24"/>
        <v>Catalogo principalCSP ACADEMICOab638b5e-e058-4ce7-a174-5bbc76504512</v>
      </c>
      <c r="B820" s="18" t="str">
        <f t="shared" si="25"/>
        <v>ab638b5e-e058-4ce7-a174-5bbc76504512CSP ACADEMICO</v>
      </c>
      <c r="C820" s="18"/>
      <c r="D820" s="18" t="s">
        <v>122</v>
      </c>
      <c r="E820" s="46" t="s">
        <v>1763</v>
      </c>
      <c r="F820" s="85" t="s">
        <v>1339</v>
      </c>
      <c r="G820" s="18" t="s">
        <v>122</v>
      </c>
      <c r="H820" s="45" t="s">
        <v>125</v>
      </c>
      <c r="I820" s="18" t="s">
        <v>75</v>
      </c>
      <c r="J820" s="49" t="s">
        <v>1764</v>
      </c>
      <c r="K820" s="48" t="s">
        <v>28</v>
      </c>
      <c r="L820" s="47" t="s">
        <v>90</v>
      </c>
      <c r="M820" s="44" t="s">
        <v>74</v>
      </c>
      <c r="N820" s="78" t="s">
        <v>75</v>
      </c>
      <c r="O820" s="78" t="s">
        <v>75</v>
      </c>
      <c r="P820" s="78" t="s">
        <v>75</v>
      </c>
      <c r="Q820" s="43" t="s">
        <v>1763</v>
      </c>
      <c r="R820" s="53" t="s">
        <v>76</v>
      </c>
      <c r="S820" s="76">
        <v>8</v>
      </c>
      <c r="T820" s="37">
        <v>1</v>
      </c>
      <c r="U820" s="83">
        <v>1</v>
      </c>
      <c r="V820" s="45" t="s">
        <v>125</v>
      </c>
    </row>
    <row r="821" spans="1:22" x14ac:dyDescent="0.2">
      <c r="A821" s="18" t="str">
        <f t="shared" si="24"/>
        <v>Catalogo principalCSP ACADEMICObecdef92-fad2-4a26-9895-b2d12a586218</v>
      </c>
      <c r="B821" s="18" t="str">
        <f t="shared" si="25"/>
        <v>becdef92-fad2-4a26-9895-b2d12a586218CSP ACADEMICO</v>
      </c>
      <c r="C821" s="18"/>
      <c r="D821" s="18" t="s">
        <v>122</v>
      </c>
      <c r="E821" s="46" t="s">
        <v>1765</v>
      </c>
      <c r="F821" s="85" t="s">
        <v>1339</v>
      </c>
      <c r="G821" s="18" t="s">
        <v>122</v>
      </c>
      <c r="H821" s="45" t="s">
        <v>125</v>
      </c>
      <c r="I821" s="18" t="s">
        <v>75</v>
      </c>
      <c r="J821" s="49" t="s">
        <v>1766</v>
      </c>
      <c r="K821" s="48" t="s">
        <v>28</v>
      </c>
      <c r="L821" s="47" t="s">
        <v>90</v>
      </c>
      <c r="M821" s="44" t="s">
        <v>74</v>
      </c>
      <c r="N821" s="78" t="s">
        <v>75</v>
      </c>
      <c r="O821" s="78" t="s">
        <v>75</v>
      </c>
      <c r="P821" s="78" t="s">
        <v>75</v>
      </c>
      <c r="Q821" s="43" t="s">
        <v>1765</v>
      </c>
      <c r="R821" s="53" t="s">
        <v>76</v>
      </c>
      <c r="S821" s="76">
        <v>140</v>
      </c>
      <c r="T821" s="37">
        <v>1</v>
      </c>
      <c r="U821" s="83">
        <v>1</v>
      </c>
      <c r="V821" s="45" t="s">
        <v>125</v>
      </c>
    </row>
    <row r="822" spans="1:22" x14ac:dyDescent="0.2">
      <c r="A822" s="18" t="str">
        <f t="shared" si="24"/>
        <v>Catalogo principalCSP ACADEMICO14630cc6-93cd-41db-9412-ad528bd7b4d1</v>
      </c>
      <c r="B822" s="18" t="str">
        <f t="shared" si="25"/>
        <v>14630cc6-93cd-41db-9412-ad528bd7b4d1CSP ACADEMICO</v>
      </c>
      <c r="C822" s="18"/>
      <c r="D822" s="18" t="s">
        <v>122</v>
      </c>
      <c r="E822" s="46" t="s">
        <v>1767</v>
      </c>
      <c r="F822" s="85" t="s">
        <v>1339</v>
      </c>
      <c r="G822" s="18" t="s">
        <v>122</v>
      </c>
      <c r="H822" s="45" t="s">
        <v>125</v>
      </c>
      <c r="I822" s="18" t="s">
        <v>75</v>
      </c>
      <c r="J822" s="49" t="s">
        <v>1768</v>
      </c>
      <c r="K822" s="48" t="s">
        <v>28</v>
      </c>
      <c r="L822" s="47" t="s">
        <v>90</v>
      </c>
      <c r="M822" s="44" t="s">
        <v>74</v>
      </c>
      <c r="N822" s="78" t="s">
        <v>75</v>
      </c>
      <c r="O822" s="78" t="s">
        <v>75</v>
      </c>
      <c r="P822" s="78" t="s">
        <v>75</v>
      </c>
      <c r="Q822" s="43" t="s">
        <v>1767</v>
      </c>
      <c r="R822" s="53" t="s">
        <v>76</v>
      </c>
      <c r="S822" s="76">
        <v>70</v>
      </c>
      <c r="T822" s="37">
        <v>1</v>
      </c>
      <c r="U822" s="83">
        <v>1</v>
      </c>
      <c r="V822" s="45" t="s">
        <v>125</v>
      </c>
    </row>
    <row r="823" spans="1:22" x14ac:dyDescent="0.2">
      <c r="A823" s="18" t="str">
        <f t="shared" si="24"/>
        <v>Catalogo principalCSP ACADEMICOdea59872-beae-4433-af84-5a95d89db997</v>
      </c>
      <c r="B823" s="18" t="str">
        <f t="shared" si="25"/>
        <v>dea59872-beae-4433-af84-5a95d89db997CSP ACADEMICO</v>
      </c>
      <c r="C823" s="18"/>
      <c r="D823" s="18" t="s">
        <v>122</v>
      </c>
      <c r="E823" s="46" t="s">
        <v>1769</v>
      </c>
      <c r="F823" s="85" t="s">
        <v>1339</v>
      </c>
      <c r="G823" s="18" t="s">
        <v>122</v>
      </c>
      <c r="H823" s="45" t="s">
        <v>125</v>
      </c>
      <c r="I823" s="18" t="s">
        <v>75</v>
      </c>
      <c r="J823" s="49" t="s">
        <v>1770</v>
      </c>
      <c r="K823" s="48" t="s">
        <v>28</v>
      </c>
      <c r="L823" s="47" t="s">
        <v>90</v>
      </c>
      <c r="M823" s="44" t="s">
        <v>74</v>
      </c>
      <c r="N823" s="78" t="s">
        <v>75</v>
      </c>
      <c r="O823" s="78" t="s">
        <v>75</v>
      </c>
      <c r="P823" s="78" t="s">
        <v>75</v>
      </c>
      <c r="Q823" s="43" t="s">
        <v>1769</v>
      </c>
      <c r="R823" s="53" t="s">
        <v>76</v>
      </c>
      <c r="S823" s="76">
        <v>49</v>
      </c>
      <c r="T823" s="37">
        <v>1</v>
      </c>
      <c r="U823" s="83">
        <v>1</v>
      </c>
      <c r="V823" s="45" t="s">
        <v>125</v>
      </c>
    </row>
    <row r="824" spans="1:22" x14ac:dyDescent="0.2">
      <c r="A824" s="18" t="str">
        <f t="shared" si="24"/>
        <v>Catalogo principalCSP ACADEMICO08dcbd7c-464b-4ca5-9c83-33ae62661fdf</v>
      </c>
      <c r="B824" s="18" t="str">
        <f t="shared" si="25"/>
        <v>08dcbd7c-464b-4ca5-9c83-33ae62661fdfCSP ACADEMICO</v>
      </c>
      <c r="C824" s="18"/>
      <c r="D824" s="18" t="s">
        <v>122</v>
      </c>
      <c r="E824" s="46" t="s">
        <v>1771</v>
      </c>
      <c r="F824" s="85" t="s">
        <v>1339</v>
      </c>
      <c r="G824" s="18" t="s">
        <v>122</v>
      </c>
      <c r="H824" s="45" t="s">
        <v>125</v>
      </c>
      <c r="I824" s="18" t="s">
        <v>75</v>
      </c>
      <c r="J824" s="49" t="s">
        <v>1772</v>
      </c>
      <c r="K824" s="48" t="s">
        <v>28</v>
      </c>
      <c r="L824" s="47" t="s">
        <v>90</v>
      </c>
      <c r="M824" s="44" t="s">
        <v>74</v>
      </c>
      <c r="N824" s="78" t="s">
        <v>75</v>
      </c>
      <c r="O824" s="78" t="s">
        <v>75</v>
      </c>
      <c r="P824" s="78" t="s">
        <v>75</v>
      </c>
      <c r="Q824" s="43" t="s">
        <v>1771</v>
      </c>
      <c r="R824" s="53" t="s">
        <v>76</v>
      </c>
      <c r="S824" s="76">
        <v>70</v>
      </c>
      <c r="T824" s="37">
        <v>1</v>
      </c>
      <c r="U824" s="83">
        <v>1</v>
      </c>
      <c r="V824" s="45" t="s">
        <v>125</v>
      </c>
    </row>
    <row r="825" spans="1:22" x14ac:dyDescent="0.2">
      <c r="A825" s="18" t="str">
        <f t="shared" si="24"/>
        <v>Catalogo principalCSP ACADEMICO62f8b708-d323-4108-aaeb-3ef5fbd4b14a</v>
      </c>
      <c r="B825" s="18" t="str">
        <f t="shared" si="25"/>
        <v>62f8b708-d323-4108-aaeb-3ef5fbd4b14aCSP ACADEMICO</v>
      </c>
      <c r="C825" s="18"/>
      <c r="D825" s="18" t="s">
        <v>122</v>
      </c>
      <c r="E825" s="46" t="s">
        <v>1773</v>
      </c>
      <c r="F825" s="85" t="s">
        <v>1339</v>
      </c>
      <c r="G825" s="18" t="s">
        <v>122</v>
      </c>
      <c r="H825" s="45" t="s">
        <v>125</v>
      </c>
      <c r="I825" s="18" t="s">
        <v>75</v>
      </c>
      <c r="J825" s="49" t="s">
        <v>1774</v>
      </c>
      <c r="K825" s="48" t="s">
        <v>28</v>
      </c>
      <c r="L825" s="47" t="s">
        <v>90</v>
      </c>
      <c r="M825" s="44" t="s">
        <v>74</v>
      </c>
      <c r="N825" s="78" t="s">
        <v>75</v>
      </c>
      <c r="O825" s="78" t="s">
        <v>75</v>
      </c>
      <c r="P825" s="78" t="s">
        <v>75</v>
      </c>
      <c r="Q825" s="43" t="s">
        <v>1773</v>
      </c>
      <c r="R825" s="53" t="s">
        <v>76</v>
      </c>
      <c r="S825" s="76">
        <v>55</v>
      </c>
      <c r="T825" s="37">
        <v>1</v>
      </c>
      <c r="U825" s="83">
        <v>1</v>
      </c>
      <c r="V825" s="45" t="s">
        <v>125</v>
      </c>
    </row>
    <row r="826" spans="1:22" x14ac:dyDescent="0.2">
      <c r="A826" s="18" t="str">
        <f t="shared" si="24"/>
        <v>Catalogo principalCSP ACADEMICO4904821b-aa19-41c1-9674-1d20fe980eb9</v>
      </c>
      <c r="B826" s="18" t="str">
        <f t="shared" si="25"/>
        <v>4904821b-aa19-41c1-9674-1d20fe980eb9CSP ACADEMICO</v>
      </c>
      <c r="C826" s="18"/>
      <c r="D826" s="18" t="s">
        <v>122</v>
      </c>
      <c r="E826" s="46" t="s">
        <v>1775</v>
      </c>
      <c r="F826" s="85" t="s">
        <v>1339</v>
      </c>
      <c r="G826" s="18" t="s">
        <v>122</v>
      </c>
      <c r="H826" s="45" t="s">
        <v>125</v>
      </c>
      <c r="I826" s="18" t="s">
        <v>75</v>
      </c>
      <c r="J826" s="49" t="s">
        <v>1776</v>
      </c>
      <c r="K826" s="48" t="s">
        <v>28</v>
      </c>
      <c r="L826" s="47" t="s">
        <v>90</v>
      </c>
      <c r="M826" s="44" t="s">
        <v>74</v>
      </c>
      <c r="N826" s="78" t="s">
        <v>75</v>
      </c>
      <c r="O826" s="78" t="s">
        <v>75</v>
      </c>
      <c r="P826" s="78" t="s">
        <v>75</v>
      </c>
      <c r="Q826" s="43" t="s">
        <v>1775</v>
      </c>
      <c r="R826" s="53" t="s">
        <v>76</v>
      </c>
      <c r="S826" s="76">
        <v>8.3000000000000007</v>
      </c>
      <c r="T826" s="37">
        <v>1</v>
      </c>
      <c r="U826" s="83">
        <v>1</v>
      </c>
      <c r="V826" s="45" t="s">
        <v>125</v>
      </c>
    </row>
    <row r="827" spans="1:22" x14ac:dyDescent="0.2">
      <c r="A827" s="18" t="str">
        <f t="shared" si="24"/>
        <v>Catalogo principalCSP ACADEMICOb5926275-371c-43b9-bac8-45a408a0f0dd</v>
      </c>
      <c r="B827" s="18" t="str">
        <f t="shared" si="25"/>
        <v>b5926275-371c-43b9-bac8-45a408a0f0ddCSP ACADEMICO</v>
      </c>
      <c r="C827" s="18"/>
      <c r="D827" s="18" t="s">
        <v>122</v>
      </c>
      <c r="E827" s="46" t="s">
        <v>1777</v>
      </c>
      <c r="F827" s="85" t="s">
        <v>1339</v>
      </c>
      <c r="G827" s="18" t="s">
        <v>122</v>
      </c>
      <c r="H827" s="45" t="s">
        <v>125</v>
      </c>
      <c r="I827" s="18" t="s">
        <v>75</v>
      </c>
      <c r="J827" s="49" t="s">
        <v>1778</v>
      </c>
      <c r="K827" s="48" t="s">
        <v>28</v>
      </c>
      <c r="L827" s="47" t="s">
        <v>90</v>
      </c>
      <c r="M827" s="44" t="s">
        <v>74</v>
      </c>
      <c r="N827" s="78" t="s">
        <v>75</v>
      </c>
      <c r="O827" s="78" t="s">
        <v>75</v>
      </c>
      <c r="P827" s="78" t="s">
        <v>75</v>
      </c>
      <c r="Q827" s="43" t="s">
        <v>1777</v>
      </c>
      <c r="R827" s="53" t="s">
        <v>76</v>
      </c>
      <c r="S827" s="76">
        <v>6</v>
      </c>
      <c r="T827" s="37">
        <v>1</v>
      </c>
      <c r="U827" s="83">
        <v>1</v>
      </c>
      <c r="V827" s="45" t="s">
        <v>125</v>
      </c>
    </row>
    <row r="828" spans="1:22" x14ac:dyDescent="0.2">
      <c r="A828" s="18" t="str">
        <f t="shared" si="24"/>
        <v>Catalogo principalCSP ACADEMICO4ebcded4-77ce-43c2-a282-644390ba79c7</v>
      </c>
      <c r="B828" s="18" t="str">
        <f t="shared" si="25"/>
        <v>4ebcded4-77ce-43c2-a282-644390ba79c7CSP ACADEMICO</v>
      </c>
      <c r="C828" s="18"/>
      <c r="D828" s="18" t="s">
        <v>122</v>
      </c>
      <c r="E828" s="46" t="s">
        <v>1779</v>
      </c>
      <c r="F828" s="85" t="s">
        <v>1339</v>
      </c>
      <c r="G828" s="18" t="s">
        <v>122</v>
      </c>
      <c r="H828" s="45" t="s">
        <v>125</v>
      </c>
      <c r="I828" s="18" t="s">
        <v>75</v>
      </c>
      <c r="J828" s="49" t="s">
        <v>1780</v>
      </c>
      <c r="K828" s="48" t="s">
        <v>28</v>
      </c>
      <c r="L828" s="47" t="s">
        <v>90</v>
      </c>
      <c r="M828" s="44" t="s">
        <v>74</v>
      </c>
      <c r="N828" s="78" t="s">
        <v>75</v>
      </c>
      <c r="O828" s="78" t="s">
        <v>75</v>
      </c>
      <c r="P828" s="78" t="s">
        <v>75</v>
      </c>
      <c r="Q828" s="43" t="s">
        <v>1779</v>
      </c>
      <c r="R828" s="53" t="s">
        <v>76</v>
      </c>
      <c r="S828" s="76">
        <v>1998</v>
      </c>
      <c r="T828" s="37">
        <v>1</v>
      </c>
      <c r="U828" s="83">
        <v>1</v>
      </c>
      <c r="V828" s="45" t="s">
        <v>125</v>
      </c>
    </row>
    <row r="829" spans="1:22" x14ac:dyDescent="0.2">
      <c r="A829" s="18" t="str">
        <f t="shared" si="24"/>
        <v>Catalogo principalCSP ACADEMICO3d42385f-10bd-4230-bee1-2189565224b8</v>
      </c>
      <c r="B829" s="18" t="str">
        <f t="shared" si="25"/>
        <v>3d42385f-10bd-4230-bee1-2189565224b8CSP ACADEMICO</v>
      </c>
      <c r="C829" s="18"/>
      <c r="D829" s="18" t="s">
        <v>122</v>
      </c>
      <c r="E829" s="46" t="s">
        <v>1781</v>
      </c>
      <c r="F829" s="85" t="s">
        <v>1339</v>
      </c>
      <c r="G829" s="18" t="s">
        <v>122</v>
      </c>
      <c r="H829" s="45" t="s">
        <v>125</v>
      </c>
      <c r="I829" s="18" t="s">
        <v>75</v>
      </c>
      <c r="J829" s="49" t="s">
        <v>1782</v>
      </c>
      <c r="K829" s="48" t="s">
        <v>28</v>
      </c>
      <c r="L829" s="47" t="s">
        <v>90</v>
      </c>
      <c r="M829" s="44" t="s">
        <v>74</v>
      </c>
      <c r="N829" s="78" t="s">
        <v>75</v>
      </c>
      <c r="O829" s="78" t="s">
        <v>75</v>
      </c>
      <c r="P829" s="78" t="s">
        <v>75</v>
      </c>
      <c r="Q829" s="43" t="s">
        <v>1781</v>
      </c>
      <c r="R829" s="53" t="s">
        <v>76</v>
      </c>
      <c r="S829" s="76">
        <v>1998</v>
      </c>
      <c r="T829" s="37">
        <v>1</v>
      </c>
      <c r="U829" s="83">
        <v>1</v>
      </c>
      <c r="V829" s="45" t="s">
        <v>125</v>
      </c>
    </row>
    <row r="830" spans="1:22" x14ac:dyDescent="0.2">
      <c r="A830" s="18" t="str">
        <f t="shared" si="24"/>
        <v>Catalogo principalCSP ACADEMICO457b704a-5f90-49e0-be43-1b2124b2dd02</v>
      </c>
      <c r="B830" s="18" t="str">
        <f t="shared" si="25"/>
        <v>457b704a-5f90-49e0-be43-1b2124b2dd02CSP ACADEMICO</v>
      </c>
      <c r="C830" s="18"/>
      <c r="D830" s="18" t="s">
        <v>122</v>
      </c>
      <c r="E830" s="46" t="s">
        <v>1783</v>
      </c>
      <c r="F830" s="85" t="s">
        <v>1339</v>
      </c>
      <c r="G830" s="18" t="s">
        <v>122</v>
      </c>
      <c r="H830" s="45" t="s">
        <v>125</v>
      </c>
      <c r="I830" s="18" t="s">
        <v>75</v>
      </c>
      <c r="J830" s="49" t="s">
        <v>1784</v>
      </c>
      <c r="K830" s="48" t="s">
        <v>28</v>
      </c>
      <c r="L830" s="47" t="s">
        <v>90</v>
      </c>
      <c r="M830" s="44" t="s">
        <v>74</v>
      </c>
      <c r="N830" s="78" t="s">
        <v>75</v>
      </c>
      <c r="O830" s="78" t="s">
        <v>75</v>
      </c>
      <c r="P830" s="78" t="s">
        <v>75</v>
      </c>
      <c r="Q830" s="43" t="s">
        <v>1783</v>
      </c>
      <c r="R830" s="53" t="s">
        <v>76</v>
      </c>
      <c r="S830" s="76">
        <v>3998</v>
      </c>
      <c r="T830" s="37">
        <v>1</v>
      </c>
      <c r="U830" s="83">
        <v>1</v>
      </c>
      <c r="V830" s="45" t="s">
        <v>125</v>
      </c>
    </row>
    <row r="831" spans="1:22" x14ac:dyDescent="0.2">
      <c r="A831" s="18" t="str">
        <f t="shared" si="24"/>
        <v>Catalogo principalCSP ACADEMICOcd7967ef-4c48-484c-a539-7dc876d61e88</v>
      </c>
      <c r="B831" s="18" t="str">
        <f t="shared" si="25"/>
        <v>cd7967ef-4c48-484c-a539-7dc876d61e88CSP ACADEMICO</v>
      </c>
      <c r="C831" s="18"/>
      <c r="D831" s="18" t="s">
        <v>122</v>
      </c>
      <c r="E831" s="46" t="s">
        <v>1785</v>
      </c>
      <c r="F831" s="85" t="s">
        <v>1339</v>
      </c>
      <c r="G831" s="18" t="s">
        <v>122</v>
      </c>
      <c r="H831" s="45" t="s">
        <v>125</v>
      </c>
      <c r="I831" s="18" t="s">
        <v>75</v>
      </c>
      <c r="J831" s="49" t="s">
        <v>1786</v>
      </c>
      <c r="K831" s="48" t="s">
        <v>28</v>
      </c>
      <c r="L831" s="47" t="s">
        <v>90</v>
      </c>
      <c r="M831" s="44" t="s">
        <v>74</v>
      </c>
      <c r="N831" s="78" t="s">
        <v>75</v>
      </c>
      <c r="O831" s="78" t="s">
        <v>75</v>
      </c>
      <c r="P831" s="78" t="s">
        <v>75</v>
      </c>
      <c r="Q831" s="43" t="s">
        <v>1785</v>
      </c>
      <c r="R831" s="53" t="s">
        <v>76</v>
      </c>
      <c r="S831" s="76">
        <v>3998</v>
      </c>
      <c r="T831" s="37">
        <v>1</v>
      </c>
      <c r="U831" s="83">
        <v>1</v>
      </c>
      <c r="V831" s="45" t="s">
        <v>125</v>
      </c>
    </row>
    <row r="832" spans="1:22" x14ac:dyDescent="0.2">
      <c r="A832" s="18" t="str">
        <f t="shared" si="24"/>
        <v>Catalogo principalCSP ACADEMICOcfe79d8a-1948-4b68-b867-e53b771aaea0</v>
      </c>
      <c r="B832" s="18" t="str">
        <f t="shared" si="25"/>
        <v>cfe79d8a-1948-4b68-b867-e53b771aaea0CSP ACADEMICO</v>
      </c>
      <c r="C832" s="18"/>
      <c r="D832" s="18" t="s">
        <v>122</v>
      </c>
      <c r="E832" s="46" t="s">
        <v>1787</v>
      </c>
      <c r="F832" s="85" t="s">
        <v>1339</v>
      </c>
      <c r="G832" s="18" t="s">
        <v>122</v>
      </c>
      <c r="H832" s="45" t="s">
        <v>125</v>
      </c>
      <c r="I832" s="18" t="s">
        <v>75</v>
      </c>
      <c r="J832" s="49" t="s">
        <v>1788</v>
      </c>
      <c r="K832" s="48" t="s">
        <v>28</v>
      </c>
      <c r="L832" s="47" t="s">
        <v>90</v>
      </c>
      <c r="M832" s="44" t="s">
        <v>74</v>
      </c>
      <c r="N832" s="78" t="s">
        <v>75</v>
      </c>
      <c r="O832" s="78" t="s">
        <v>75</v>
      </c>
      <c r="P832" s="78" t="s">
        <v>75</v>
      </c>
      <c r="Q832" s="43" t="s">
        <v>1787</v>
      </c>
      <c r="R832" s="53" t="s">
        <v>76</v>
      </c>
      <c r="S832" s="76">
        <v>7998</v>
      </c>
      <c r="T832" s="37">
        <v>1</v>
      </c>
      <c r="U832" s="83">
        <v>1</v>
      </c>
      <c r="V832" s="45" t="s">
        <v>125</v>
      </c>
    </row>
    <row r="833" spans="1:22" x14ac:dyDescent="0.2">
      <c r="A833" s="18" t="str">
        <f t="shared" si="24"/>
        <v>Catalogo principalCSP ACADEMICOf17c5ab1-86b4-4d0d-9807-478c24576384</v>
      </c>
      <c r="B833" s="18" t="str">
        <f t="shared" si="25"/>
        <v>f17c5ab1-86b4-4d0d-9807-478c24576384CSP ACADEMICO</v>
      </c>
      <c r="C833" s="18"/>
      <c r="D833" s="18" t="s">
        <v>122</v>
      </c>
      <c r="E833" s="46" t="s">
        <v>1789</v>
      </c>
      <c r="F833" s="85" t="s">
        <v>1339</v>
      </c>
      <c r="G833" s="18" t="s">
        <v>122</v>
      </c>
      <c r="H833" s="45" t="s">
        <v>125</v>
      </c>
      <c r="I833" s="18" t="s">
        <v>75</v>
      </c>
      <c r="J833" s="49" t="s">
        <v>1790</v>
      </c>
      <c r="K833" s="48" t="s">
        <v>28</v>
      </c>
      <c r="L833" s="47" t="s">
        <v>90</v>
      </c>
      <c r="M833" s="44" t="s">
        <v>74</v>
      </c>
      <c r="N833" s="78" t="s">
        <v>75</v>
      </c>
      <c r="O833" s="78" t="s">
        <v>75</v>
      </c>
      <c r="P833" s="78" t="s">
        <v>75</v>
      </c>
      <c r="Q833" s="43" t="s">
        <v>1789</v>
      </c>
      <c r="R833" s="53" t="s">
        <v>76</v>
      </c>
      <c r="S833" s="76">
        <v>7998</v>
      </c>
      <c r="T833" s="37">
        <v>1</v>
      </c>
      <c r="U833" s="83">
        <v>1</v>
      </c>
      <c r="V833" s="45" t="s">
        <v>125</v>
      </c>
    </row>
    <row r="834" spans="1:22" x14ac:dyDescent="0.2">
      <c r="A834" s="18" t="str">
        <f t="shared" ref="A834:A897" si="26">D834&amp;F834&amp;E834</f>
        <v>Catalogo principalCSP ACADEMICO98fa9c4d-ef56-4480-86cb-b10d49effa73</v>
      </c>
      <c r="B834" s="18" t="str">
        <f t="shared" ref="B834:B897" si="27">E834&amp;F834</f>
        <v>98fa9c4d-ef56-4480-86cb-b10d49effa73CSP ACADEMICO</v>
      </c>
      <c r="C834" s="18"/>
      <c r="D834" s="18" t="s">
        <v>122</v>
      </c>
      <c r="E834" s="46" t="s">
        <v>1791</v>
      </c>
      <c r="F834" s="85" t="s">
        <v>1339</v>
      </c>
      <c r="G834" s="18" t="s">
        <v>122</v>
      </c>
      <c r="H834" s="45" t="s">
        <v>125</v>
      </c>
      <c r="I834" s="18" t="s">
        <v>75</v>
      </c>
      <c r="J834" s="49" t="s">
        <v>1792</v>
      </c>
      <c r="K834" s="48" t="s">
        <v>28</v>
      </c>
      <c r="L834" s="47" t="s">
        <v>90</v>
      </c>
      <c r="M834" s="44" t="s">
        <v>74</v>
      </c>
      <c r="N834" s="78" t="s">
        <v>75</v>
      </c>
      <c r="O834" s="78" t="s">
        <v>75</v>
      </c>
      <c r="P834" s="78" t="s">
        <v>75</v>
      </c>
      <c r="Q834" s="43" t="s">
        <v>1791</v>
      </c>
      <c r="R834" s="53" t="s">
        <v>76</v>
      </c>
      <c r="S834" s="76">
        <v>2.2999999999999998</v>
      </c>
      <c r="T834" s="37">
        <v>1</v>
      </c>
      <c r="U834" s="83">
        <v>1</v>
      </c>
      <c r="V834" s="45" t="s">
        <v>125</v>
      </c>
    </row>
    <row r="835" spans="1:22" x14ac:dyDescent="0.2">
      <c r="A835" s="18" t="str">
        <f t="shared" si="26"/>
        <v>Catalogo principalCSP ACADEMICO15a38d13-62c6-48a0-a752-aea1627cb00b</v>
      </c>
      <c r="B835" s="18" t="str">
        <f t="shared" si="27"/>
        <v>15a38d13-62c6-48a0-a752-aea1627cb00bCSP ACADEMICO</v>
      </c>
      <c r="C835" s="18"/>
      <c r="D835" s="18" t="s">
        <v>122</v>
      </c>
      <c r="E835" s="46" t="s">
        <v>1793</v>
      </c>
      <c r="F835" s="85" t="s">
        <v>1339</v>
      </c>
      <c r="G835" s="18" t="s">
        <v>122</v>
      </c>
      <c r="H835" s="45" t="s">
        <v>125</v>
      </c>
      <c r="I835" s="18" t="s">
        <v>75</v>
      </c>
      <c r="J835" s="49" t="s">
        <v>1794</v>
      </c>
      <c r="K835" s="48" t="s">
        <v>28</v>
      </c>
      <c r="L835" s="47" t="s">
        <v>90</v>
      </c>
      <c r="M835" s="44" t="s">
        <v>74</v>
      </c>
      <c r="N835" s="78" t="s">
        <v>75</v>
      </c>
      <c r="O835" s="78" t="s">
        <v>75</v>
      </c>
      <c r="P835" s="78" t="s">
        <v>75</v>
      </c>
      <c r="Q835" s="43" t="s">
        <v>1793</v>
      </c>
      <c r="R835" s="53" t="s">
        <v>76</v>
      </c>
      <c r="S835" s="76">
        <v>1.25</v>
      </c>
      <c r="T835" s="37">
        <v>1</v>
      </c>
      <c r="U835" s="83">
        <v>1</v>
      </c>
      <c r="V835" s="45" t="s">
        <v>125</v>
      </c>
    </row>
    <row r="836" spans="1:22" x14ac:dyDescent="0.2">
      <c r="A836" s="18" t="str">
        <f t="shared" si="26"/>
        <v>Catalogo principalCSP ACADEMICOf2769835-068a-44ba-b1d1-63752bf26a7b</v>
      </c>
      <c r="B836" s="18" t="str">
        <f t="shared" si="27"/>
        <v>f2769835-068a-44ba-b1d1-63752bf26a7bCSP ACADEMICO</v>
      </c>
      <c r="C836" s="18"/>
      <c r="D836" s="18" t="s">
        <v>122</v>
      </c>
      <c r="E836" s="46" t="s">
        <v>1795</v>
      </c>
      <c r="F836" s="85" t="s">
        <v>1339</v>
      </c>
      <c r="G836" s="18" t="s">
        <v>122</v>
      </c>
      <c r="H836" s="45" t="s">
        <v>125</v>
      </c>
      <c r="I836" s="18" t="s">
        <v>75</v>
      </c>
      <c r="J836" s="49" t="s">
        <v>1796</v>
      </c>
      <c r="K836" s="48" t="s">
        <v>28</v>
      </c>
      <c r="L836" s="47" t="s">
        <v>90</v>
      </c>
      <c r="M836" s="44" t="s">
        <v>74</v>
      </c>
      <c r="N836" s="78" t="s">
        <v>75</v>
      </c>
      <c r="O836" s="78" t="s">
        <v>75</v>
      </c>
      <c r="P836" s="78" t="s">
        <v>75</v>
      </c>
      <c r="Q836" s="43" t="s">
        <v>1795</v>
      </c>
      <c r="R836" s="53" t="s">
        <v>76</v>
      </c>
      <c r="S836" s="76">
        <v>550</v>
      </c>
      <c r="T836" s="37">
        <v>1</v>
      </c>
      <c r="U836" s="83">
        <v>1</v>
      </c>
      <c r="V836" s="45" t="s">
        <v>125</v>
      </c>
    </row>
    <row r="837" spans="1:22" x14ac:dyDescent="0.2">
      <c r="A837" s="18" t="str">
        <f t="shared" si="26"/>
        <v>Catalogo principalCSP ACADEMICO157ce909-2b07-4c98-9d99-5e13b46c1ffd</v>
      </c>
      <c r="B837" s="18" t="str">
        <f t="shared" si="27"/>
        <v>157ce909-2b07-4c98-9d99-5e13b46c1ffdCSP ACADEMICO</v>
      </c>
      <c r="C837" s="18"/>
      <c r="D837" s="18" t="s">
        <v>122</v>
      </c>
      <c r="E837" s="46" t="s">
        <v>1797</v>
      </c>
      <c r="F837" s="85" t="s">
        <v>1339</v>
      </c>
      <c r="G837" s="18" t="s">
        <v>122</v>
      </c>
      <c r="H837" s="45" t="s">
        <v>125</v>
      </c>
      <c r="I837" s="18" t="s">
        <v>75</v>
      </c>
      <c r="J837" s="49" t="s">
        <v>1798</v>
      </c>
      <c r="K837" s="48" t="s">
        <v>28</v>
      </c>
      <c r="L837" s="47" t="s">
        <v>90</v>
      </c>
      <c r="M837" s="44" t="s">
        <v>74</v>
      </c>
      <c r="N837" s="78" t="s">
        <v>75</v>
      </c>
      <c r="O837" s="78" t="s">
        <v>75</v>
      </c>
      <c r="P837" s="78" t="s">
        <v>75</v>
      </c>
      <c r="Q837" s="43" t="s">
        <v>1797</v>
      </c>
      <c r="R837" s="53" t="s">
        <v>76</v>
      </c>
      <c r="S837" s="76">
        <v>0</v>
      </c>
      <c r="T837" s="37">
        <v>1</v>
      </c>
      <c r="U837" s="83">
        <v>1</v>
      </c>
      <c r="V837" s="45" t="s">
        <v>125</v>
      </c>
    </row>
    <row r="838" spans="1:22" x14ac:dyDescent="0.2">
      <c r="A838" s="18" t="str">
        <f t="shared" si="26"/>
        <v>Catalogo principalCSP ACADEMICOc13042ec-74ee-438a-80e7-c9ff71406c9c</v>
      </c>
      <c r="B838" s="18" t="str">
        <f t="shared" si="27"/>
        <v>c13042ec-74ee-438a-80e7-c9ff71406c9cCSP ACADEMICO</v>
      </c>
      <c r="C838" s="18"/>
      <c r="D838" s="18" t="s">
        <v>122</v>
      </c>
      <c r="E838" s="46" t="s">
        <v>1799</v>
      </c>
      <c r="F838" s="85" t="s">
        <v>1339</v>
      </c>
      <c r="G838" s="18" t="s">
        <v>122</v>
      </c>
      <c r="H838" s="45" t="s">
        <v>125</v>
      </c>
      <c r="I838" s="18" t="s">
        <v>75</v>
      </c>
      <c r="J838" s="49" t="s">
        <v>1800</v>
      </c>
      <c r="K838" s="48" t="s">
        <v>28</v>
      </c>
      <c r="L838" s="47" t="s">
        <v>90</v>
      </c>
      <c r="M838" s="44" t="s">
        <v>74</v>
      </c>
      <c r="N838" s="78" t="s">
        <v>75</v>
      </c>
      <c r="O838" s="78" t="s">
        <v>75</v>
      </c>
      <c r="P838" s="78" t="s">
        <v>75</v>
      </c>
      <c r="Q838" s="43" t="s">
        <v>1799</v>
      </c>
      <c r="R838" s="53" t="s">
        <v>76</v>
      </c>
      <c r="S838" s="76">
        <v>35</v>
      </c>
      <c r="T838" s="37">
        <v>1</v>
      </c>
      <c r="U838" s="83">
        <v>1</v>
      </c>
      <c r="V838" s="45" t="s">
        <v>125</v>
      </c>
    </row>
    <row r="839" spans="1:22" x14ac:dyDescent="0.2">
      <c r="A839" s="18" t="str">
        <f t="shared" si="26"/>
        <v>Catalogo principalCSP ACADEMICOc3b23a21-76e2-46e7-ae4f-60e1bdb96bea</v>
      </c>
      <c r="B839" s="18" t="str">
        <f t="shared" si="27"/>
        <v>c3b23a21-76e2-46e7-ae4f-60e1bdb96beaCSP ACADEMICO</v>
      </c>
      <c r="C839" s="18"/>
      <c r="D839" s="18" t="s">
        <v>122</v>
      </c>
      <c r="E839" s="46" t="s">
        <v>1801</v>
      </c>
      <c r="F839" s="85" t="s">
        <v>1339</v>
      </c>
      <c r="G839" s="18" t="s">
        <v>122</v>
      </c>
      <c r="H839" s="45" t="s">
        <v>125</v>
      </c>
      <c r="I839" s="18" t="s">
        <v>75</v>
      </c>
      <c r="J839" s="49" t="s">
        <v>1802</v>
      </c>
      <c r="K839" s="48" t="s">
        <v>28</v>
      </c>
      <c r="L839" s="47" t="s">
        <v>90</v>
      </c>
      <c r="M839" s="44" t="s">
        <v>74</v>
      </c>
      <c r="N839" s="78" t="s">
        <v>75</v>
      </c>
      <c r="O839" s="78" t="s">
        <v>75</v>
      </c>
      <c r="P839" s="78" t="s">
        <v>75</v>
      </c>
      <c r="Q839" s="43" t="s">
        <v>1801</v>
      </c>
      <c r="R839" s="53" t="s">
        <v>76</v>
      </c>
      <c r="S839" s="76">
        <v>5</v>
      </c>
      <c r="T839" s="37">
        <v>1</v>
      </c>
      <c r="U839" s="83">
        <v>1</v>
      </c>
      <c r="V839" s="45" t="s">
        <v>125</v>
      </c>
    </row>
    <row r="840" spans="1:22" x14ac:dyDescent="0.2">
      <c r="A840" s="18" t="str">
        <f t="shared" si="26"/>
        <v>Catalogo principalCSP ACADEMICO1835808d-06a2-42c5-9f09-82c2e7ed5c72</v>
      </c>
      <c r="B840" s="18" t="str">
        <f t="shared" si="27"/>
        <v>1835808d-06a2-42c5-9f09-82c2e7ed5c72CSP ACADEMICO</v>
      </c>
      <c r="C840" s="18"/>
      <c r="D840" s="18" t="s">
        <v>122</v>
      </c>
      <c r="E840" s="46" t="s">
        <v>1803</v>
      </c>
      <c r="F840" s="85" t="s">
        <v>1339</v>
      </c>
      <c r="G840" s="18" t="s">
        <v>122</v>
      </c>
      <c r="H840" s="45" t="s">
        <v>125</v>
      </c>
      <c r="I840" s="18" t="s">
        <v>75</v>
      </c>
      <c r="J840" s="49" t="s">
        <v>1804</v>
      </c>
      <c r="K840" s="48" t="s">
        <v>28</v>
      </c>
      <c r="L840" s="47" t="s">
        <v>90</v>
      </c>
      <c r="M840" s="44" t="s">
        <v>74</v>
      </c>
      <c r="N840" s="78" t="s">
        <v>75</v>
      </c>
      <c r="O840" s="78" t="s">
        <v>75</v>
      </c>
      <c r="P840" s="78" t="s">
        <v>75</v>
      </c>
      <c r="Q840" s="43" t="s">
        <v>1803</v>
      </c>
      <c r="R840" s="53" t="s">
        <v>76</v>
      </c>
      <c r="S840" s="76">
        <v>3.6</v>
      </c>
      <c r="T840" s="37">
        <v>1</v>
      </c>
      <c r="U840" s="83">
        <v>1</v>
      </c>
      <c r="V840" s="45" t="s">
        <v>125</v>
      </c>
    </row>
    <row r="841" spans="1:22" x14ac:dyDescent="0.2">
      <c r="A841" s="18" t="str">
        <f t="shared" si="26"/>
        <v>Catalogo principalCSP ACADEMICO30c8f784-8eb9-46e6-bf69-a8fae07022e4</v>
      </c>
      <c r="B841" s="18" t="str">
        <f t="shared" si="27"/>
        <v>30c8f784-8eb9-46e6-bf69-a8fae07022e4CSP ACADEMICO</v>
      </c>
      <c r="C841" s="18"/>
      <c r="D841" s="18" t="s">
        <v>122</v>
      </c>
      <c r="E841" s="46" t="s">
        <v>1805</v>
      </c>
      <c r="F841" s="85" t="s">
        <v>1339</v>
      </c>
      <c r="G841" s="18" t="s">
        <v>122</v>
      </c>
      <c r="H841" s="45" t="s">
        <v>125</v>
      </c>
      <c r="I841" s="18" t="s">
        <v>75</v>
      </c>
      <c r="J841" s="49" t="s">
        <v>1806</v>
      </c>
      <c r="K841" s="48" t="s">
        <v>28</v>
      </c>
      <c r="L841" s="47" t="s">
        <v>90</v>
      </c>
      <c r="M841" s="44" t="s">
        <v>74</v>
      </c>
      <c r="N841" s="78" t="s">
        <v>75</v>
      </c>
      <c r="O841" s="78" t="s">
        <v>75</v>
      </c>
      <c r="P841" s="78" t="s">
        <v>75</v>
      </c>
      <c r="Q841" s="43" t="s">
        <v>1805</v>
      </c>
      <c r="R841" s="53" t="s">
        <v>76</v>
      </c>
      <c r="S841" s="76">
        <v>0</v>
      </c>
      <c r="T841" s="37">
        <v>1</v>
      </c>
      <c r="U841" s="83">
        <v>1</v>
      </c>
      <c r="V841" s="45" t="s">
        <v>125</v>
      </c>
    </row>
    <row r="842" spans="1:22" x14ac:dyDescent="0.2">
      <c r="A842" s="18" t="str">
        <f t="shared" si="26"/>
        <v>Catalogo principalCSP ACADEMICOec0a7046-93d5-40e0-bc61-bcb0276c14e4</v>
      </c>
      <c r="B842" s="18" t="str">
        <f t="shared" si="27"/>
        <v>ec0a7046-93d5-40e0-bc61-bcb0276c14e4CSP ACADEMICO</v>
      </c>
      <c r="C842" s="18"/>
      <c r="D842" s="18" t="s">
        <v>122</v>
      </c>
      <c r="E842" s="46" t="s">
        <v>1807</v>
      </c>
      <c r="F842" s="85" t="s">
        <v>1339</v>
      </c>
      <c r="G842" s="18" t="s">
        <v>122</v>
      </c>
      <c r="H842" s="45" t="s">
        <v>125</v>
      </c>
      <c r="I842" s="18" t="s">
        <v>75</v>
      </c>
      <c r="J842" s="49" t="s">
        <v>1808</v>
      </c>
      <c r="K842" s="48" t="s">
        <v>28</v>
      </c>
      <c r="L842" s="47" t="s">
        <v>90</v>
      </c>
      <c r="M842" s="44" t="s">
        <v>74</v>
      </c>
      <c r="N842" s="78" t="s">
        <v>75</v>
      </c>
      <c r="O842" s="78" t="s">
        <v>75</v>
      </c>
      <c r="P842" s="78" t="s">
        <v>75</v>
      </c>
      <c r="Q842" s="43" t="s">
        <v>1807</v>
      </c>
      <c r="R842" s="53" t="s">
        <v>76</v>
      </c>
      <c r="S842" s="76">
        <v>0</v>
      </c>
      <c r="T842" s="37">
        <v>1</v>
      </c>
      <c r="U842" s="83">
        <v>1</v>
      </c>
      <c r="V842" s="45" t="s">
        <v>125</v>
      </c>
    </row>
    <row r="843" spans="1:22" x14ac:dyDescent="0.2">
      <c r="A843" s="18" t="str">
        <f t="shared" si="26"/>
        <v>Catalogo principalCSP ACADEMICOa3a8a723-99a2-4129-bc40-046e6768f7a3</v>
      </c>
      <c r="B843" s="18" t="str">
        <f t="shared" si="27"/>
        <v>a3a8a723-99a2-4129-bc40-046e6768f7a3CSP ACADEMICO</v>
      </c>
      <c r="C843" s="18"/>
      <c r="D843" s="18" t="s">
        <v>122</v>
      </c>
      <c r="E843" s="46" t="s">
        <v>1809</v>
      </c>
      <c r="F843" s="85" t="s">
        <v>1339</v>
      </c>
      <c r="G843" s="18" t="s">
        <v>122</v>
      </c>
      <c r="H843" s="45" t="s">
        <v>125</v>
      </c>
      <c r="I843" s="18" t="s">
        <v>75</v>
      </c>
      <c r="J843" s="49" t="s">
        <v>1810</v>
      </c>
      <c r="K843" s="48" t="s">
        <v>28</v>
      </c>
      <c r="L843" s="47" t="s">
        <v>90</v>
      </c>
      <c r="M843" s="44" t="s">
        <v>74</v>
      </c>
      <c r="N843" s="78" t="s">
        <v>75</v>
      </c>
      <c r="O843" s="78" t="s">
        <v>75</v>
      </c>
      <c r="P843" s="78" t="s">
        <v>75</v>
      </c>
      <c r="Q843" s="43" t="s">
        <v>1809</v>
      </c>
      <c r="R843" s="53" t="s">
        <v>76</v>
      </c>
      <c r="S843" s="76">
        <v>6</v>
      </c>
      <c r="T843" s="37">
        <v>1</v>
      </c>
      <c r="U843" s="83">
        <v>1</v>
      </c>
      <c r="V843" s="45" t="s">
        <v>125</v>
      </c>
    </row>
    <row r="844" spans="1:22" x14ac:dyDescent="0.2">
      <c r="A844" s="18" t="str">
        <f t="shared" si="26"/>
        <v>Catalogo principalCSP ACADEMICO7754c541-7881-4f61-a3fb-fd2cf6840143</v>
      </c>
      <c r="B844" s="18" t="str">
        <f t="shared" si="27"/>
        <v>7754c541-7881-4f61-a3fb-fd2cf6840143CSP ACADEMICO</v>
      </c>
      <c r="C844" s="18"/>
      <c r="D844" s="18" t="s">
        <v>122</v>
      </c>
      <c r="E844" s="46" t="s">
        <v>1811</v>
      </c>
      <c r="F844" s="85" t="s">
        <v>1339</v>
      </c>
      <c r="G844" s="18" t="s">
        <v>122</v>
      </c>
      <c r="H844" s="45" t="s">
        <v>125</v>
      </c>
      <c r="I844" s="18" t="s">
        <v>75</v>
      </c>
      <c r="J844" s="49" t="s">
        <v>1812</v>
      </c>
      <c r="K844" s="48" t="s">
        <v>28</v>
      </c>
      <c r="L844" s="47" t="s">
        <v>90</v>
      </c>
      <c r="M844" s="44" t="s">
        <v>74</v>
      </c>
      <c r="N844" s="78" t="s">
        <v>75</v>
      </c>
      <c r="O844" s="78" t="s">
        <v>75</v>
      </c>
      <c r="P844" s="78" t="s">
        <v>75</v>
      </c>
      <c r="Q844" s="43" t="s">
        <v>1811</v>
      </c>
      <c r="R844" s="53" t="s">
        <v>76</v>
      </c>
      <c r="S844" s="76">
        <v>4.5</v>
      </c>
      <c r="T844" s="37">
        <v>1</v>
      </c>
      <c r="U844" s="83">
        <v>1</v>
      </c>
      <c r="V844" s="45" t="s">
        <v>125</v>
      </c>
    </row>
    <row r="845" spans="1:22" x14ac:dyDescent="0.2">
      <c r="A845" s="18" t="str">
        <f t="shared" si="26"/>
        <v>Catalogo principalCSP ACADEMICOab1dfb9d-a3a3-465a-b460-1593c005803a</v>
      </c>
      <c r="B845" s="18" t="str">
        <f t="shared" si="27"/>
        <v>ab1dfb9d-a3a3-465a-b460-1593c005803aCSP ACADEMICO</v>
      </c>
      <c r="C845" s="18"/>
      <c r="D845" s="18" t="s">
        <v>122</v>
      </c>
      <c r="E845" s="46" t="s">
        <v>1813</v>
      </c>
      <c r="F845" s="85" t="s">
        <v>1339</v>
      </c>
      <c r="G845" s="18" t="s">
        <v>122</v>
      </c>
      <c r="H845" s="45" t="s">
        <v>125</v>
      </c>
      <c r="I845" s="18" t="s">
        <v>75</v>
      </c>
      <c r="J845" s="49" t="s">
        <v>1814</v>
      </c>
      <c r="K845" s="48" t="s">
        <v>28</v>
      </c>
      <c r="L845" s="47" t="s">
        <v>90</v>
      </c>
      <c r="M845" s="44" t="s">
        <v>74</v>
      </c>
      <c r="N845" s="78" t="s">
        <v>75</v>
      </c>
      <c r="O845" s="78" t="s">
        <v>75</v>
      </c>
      <c r="P845" s="78" t="s">
        <v>75</v>
      </c>
      <c r="Q845" s="43" t="s">
        <v>1813</v>
      </c>
      <c r="R845" s="53" t="s">
        <v>76</v>
      </c>
      <c r="S845" s="76">
        <v>11</v>
      </c>
      <c r="T845" s="37">
        <v>1</v>
      </c>
      <c r="U845" s="83">
        <v>1</v>
      </c>
      <c r="V845" s="45" t="s">
        <v>125</v>
      </c>
    </row>
    <row r="846" spans="1:22" x14ac:dyDescent="0.2">
      <c r="A846" s="18" t="str">
        <f t="shared" si="26"/>
        <v>Catalogo principalCSP ACADEMICOf02bef2c-7ee2-41ec-af7f-1f409396c052</v>
      </c>
      <c r="B846" s="18" t="str">
        <f t="shared" si="27"/>
        <v>f02bef2c-7ee2-41ec-af7f-1f409396c052CSP ACADEMICO</v>
      </c>
      <c r="C846" s="18"/>
      <c r="D846" s="18" t="s">
        <v>122</v>
      </c>
      <c r="E846" s="46" t="s">
        <v>1815</v>
      </c>
      <c r="F846" s="85" t="s">
        <v>1339</v>
      </c>
      <c r="G846" s="18" t="s">
        <v>122</v>
      </c>
      <c r="H846" s="45" t="s">
        <v>125</v>
      </c>
      <c r="I846" s="18" t="s">
        <v>75</v>
      </c>
      <c r="J846" s="49" t="s">
        <v>1816</v>
      </c>
      <c r="K846" s="48" t="s">
        <v>28</v>
      </c>
      <c r="L846" s="47" t="s">
        <v>90</v>
      </c>
      <c r="M846" s="44" t="s">
        <v>74</v>
      </c>
      <c r="N846" s="78" t="s">
        <v>75</v>
      </c>
      <c r="O846" s="78" t="s">
        <v>75</v>
      </c>
      <c r="P846" s="78" t="s">
        <v>75</v>
      </c>
      <c r="Q846" s="43" t="s">
        <v>1815</v>
      </c>
      <c r="R846" s="53" t="s">
        <v>76</v>
      </c>
      <c r="S846" s="76">
        <v>8.5</v>
      </c>
      <c r="T846" s="37">
        <v>1</v>
      </c>
      <c r="U846" s="83">
        <v>1</v>
      </c>
      <c r="V846" s="45" t="s">
        <v>125</v>
      </c>
    </row>
    <row r="847" spans="1:22" x14ac:dyDescent="0.2">
      <c r="A847" s="18" t="str">
        <f t="shared" si="26"/>
        <v>Catalogo principalCSP ACADEMICO8637b090-a710-44e8-96ec-230e0c7f1e19</v>
      </c>
      <c r="B847" s="18" t="str">
        <f t="shared" si="27"/>
        <v>8637b090-a710-44e8-96ec-230e0c7f1e19CSP ACADEMICO</v>
      </c>
      <c r="C847" s="18"/>
      <c r="D847" s="18" t="s">
        <v>122</v>
      </c>
      <c r="E847" s="46" t="s">
        <v>1817</v>
      </c>
      <c r="F847" s="85" t="s">
        <v>1339</v>
      </c>
      <c r="G847" s="18" t="s">
        <v>122</v>
      </c>
      <c r="H847" s="45" t="s">
        <v>125</v>
      </c>
      <c r="I847" s="18" t="s">
        <v>75</v>
      </c>
      <c r="J847" s="49" t="s">
        <v>1818</v>
      </c>
      <c r="K847" s="48" t="s">
        <v>28</v>
      </c>
      <c r="L847" s="47" t="s">
        <v>90</v>
      </c>
      <c r="M847" s="44" t="s">
        <v>74</v>
      </c>
      <c r="N847" s="78" t="s">
        <v>75</v>
      </c>
      <c r="O847" s="78" t="s">
        <v>75</v>
      </c>
      <c r="P847" s="78" t="s">
        <v>75</v>
      </c>
      <c r="Q847" s="43" t="s">
        <v>1817</v>
      </c>
      <c r="R847" s="53" t="s">
        <v>76</v>
      </c>
      <c r="S847" s="76">
        <v>1.5</v>
      </c>
      <c r="T847" s="37">
        <v>1</v>
      </c>
      <c r="U847" s="83">
        <v>1</v>
      </c>
      <c r="V847" s="45" t="s">
        <v>125</v>
      </c>
    </row>
    <row r="848" spans="1:22" x14ac:dyDescent="0.2">
      <c r="A848" s="18" t="str">
        <f t="shared" si="26"/>
        <v>Catalogo principalCSP ACADEMICO17853361-4de9-487f-b897-ac65b9e508a3</v>
      </c>
      <c r="B848" s="18" t="str">
        <f t="shared" si="27"/>
        <v>17853361-4de9-487f-b897-ac65b9e508a3CSP ACADEMICO</v>
      </c>
      <c r="C848" s="18"/>
      <c r="D848" s="18" t="s">
        <v>122</v>
      </c>
      <c r="E848" s="46" t="s">
        <v>1819</v>
      </c>
      <c r="F848" s="85" t="s">
        <v>1339</v>
      </c>
      <c r="G848" s="18" t="s">
        <v>122</v>
      </c>
      <c r="H848" s="45" t="s">
        <v>125</v>
      </c>
      <c r="I848" s="18" t="s">
        <v>75</v>
      </c>
      <c r="J848" s="49" t="s">
        <v>1820</v>
      </c>
      <c r="K848" s="48" t="s">
        <v>28</v>
      </c>
      <c r="L848" s="47" t="s">
        <v>90</v>
      </c>
      <c r="M848" s="44" t="s">
        <v>74</v>
      </c>
      <c r="N848" s="78" t="s">
        <v>75</v>
      </c>
      <c r="O848" s="78" t="s">
        <v>75</v>
      </c>
      <c r="P848" s="78" t="s">
        <v>75</v>
      </c>
      <c r="Q848" s="43" t="s">
        <v>1819</v>
      </c>
      <c r="R848" s="53" t="s">
        <v>76</v>
      </c>
      <c r="S848" s="76">
        <v>0.5</v>
      </c>
      <c r="T848" s="37">
        <v>1</v>
      </c>
      <c r="U848" s="83">
        <v>1</v>
      </c>
      <c r="V848" s="45" t="s">
        <v>125</v>
      </c>
    </row>
    <row r="849" spans="1:22" x14ac:dyDescent="0.2">
      <c r="A849" s="18" t="str">
        <f t="shared" si="26"/>
        <v>Catalogo principalCSP ACADEMICO06312e72-b89a-42ad-bd9a-b13c72b16526</v>
      </c>
      <c r="B849" s="18" t="str">
        <f t="shared" si="27"/>
        <v>06312e72-b89a-42ad-bd9a-b13c72b16526CSP ACADEMICO</v>
      </c>
      <c r="C849" s="18"/>
      <c r="D849" s="18" t="s">
        <v>122</v>
      </c>
      <c r="E849" s="46" t="s">
        <v>1821</v>
      </c>
      <c r="F849" s="85" t="s">
        <v>1339</v>
      </c>
      <c r="G849" s="18" t="s">
        <v>122</v>
      </c>
      <c r="H849" s="45" t="s">
        <v>125</v>
      </c>
      <c r="I849" s="18" t="s">
        <v>75</v>
      </c>
      <c r="J849" s="49" t="s">
        <v>1822</v>
      </c>
      <c r="K849" s="48" t="s">
        <v>28</v>
      </c>
      <c r="L849" s="47" t="s">
        <v>90</v>
      </c>
      <c r="M849" s="44" t="s">
        <v>74</v>
      </c>
      <c r="N849" s="78" t="s">
        <v>75</v>
      </c>
      <c r="O849" s="78" t="s">
        <v>75</v>
      </c>
      <c r="P849" s="78" t="s">
        <v>75</v>
      </c>
      <c r="Q849" s="43" t="s">
        <v>1821</v>
      </c>
      <c r="R849" s="53" t="s">
        <v>76</v>
      </c>
      <c r="S849" s="76">
        <v>1</v>
      </c>
      <c r="T849" s="37">
        <v>1</v>
      </c>
      <c r="U849" s="83">
        <v>1</v>
      </c>
      <c r="V849" s="45" t="s">
        <v>125</v>
      </c>
    </row>
    <row r="850" spans="1:22" x14ac:dyDescent="0.2">
      <c r="A850" s="18" t="str">
        <f t="shared" si="26"/>
        <v>Catalogo principalCSP ACADEMICO7c1c021e-87d7-454f-bed7-27590555409b</v>
      </c>
      <c r="B850" s="18" t="str">
        <f t="shared" si="27"/>
        <v>7c1c021e-87d7-454f-bed7-27590555409bCSP ACADEMICO</v>
      </c>
      <c r="C850" s="18"/>
      <c r="D850" s="18" t="s">
        <v>122</v>
      </c>
      <c r="E850" s="46" t="s">
        <v>1823</v>
      </c>
      <c r="F850" s="85" t="s">
        <v>1339</v>
      </c>
      <c r="G850" s="18" t="s">
        <v>122</v>
      </c>
      <c r="H850" s="45" t="s">
        <v>125</v>
      </c>
      <c r="I850" s="18" t="s">
        <v>75</v>
      </c>
      <c r="J850" s="49" t="s">
        <v>1824</v>
      </c>
      <c r="K850" s="48" t="s">
        <v>28</v>
      </c>
      <c r="L850" s="47" t="s">
        <v>90</v>
      </c>
      <c r="M850" s="44" t="s">
        <v>74</v>
      </c>
      <c r="N850" s="78" t="s">
        <v>75</v>
      </c>
      <c r="O850" s="78" t="s">
        <v>75</v>
      </c>
      <c r="P850" s="78" t="s">
        <v>75</v>
      </c>
      <c r="Q850" s="43" t="s">
        <v>1823</v>
      </c>
      <c r="R850" s="53" t="s">
        <v>76</v>
      </c>
      <c r="S850" s="76">
        <v>0.75</v>
      </c>
      <c r="T850" s="37">
        <v>1</v>
      </c>
      <c r="U850" s="83">
        <v>1</v>
      </c>
      <c r="V850" s="45" t="s">
        <v>125</v>
      </c>
    </row>
    <row r="851" spans="1:22" x14ac:dyDescent="0.2">
      <c r="A851" s="18" t="str">
        <f t="shared" si="26"/>
        <v>Catalogo principalCSP ACADEMICO0198ee56-db84-4f71-a798-f5a497ce20d6</v>
      </c>
      <c r="B851" s="18" t="str">
        <f t="shared" si="27"/>
        <v>0198ee56-db84-4f71-a798-f5a497ce20d6CSP ACADEMICO</v>
      </c>
      <c r="C851" s="18"/>
      <c r="D851" s="18" t="s">
        <v>122</v>
      </c>
      <c r="E851" s="46" t="s">
        <v>1825</v>
      </c>
      <c r="F851" s="85" t="s">
        <v>1339</v>
      </c>
      <c r="G851" s="18" t="s">
        <v>122</v>
      </c>
      <c r="H851" s="45" t="s">
        <v>125</v>
      </c>
      <c r="I851" s="18" t="s">
        <v>75</v>
      </c>
      <c r="J851" s="49" t="s">
        <v>1826</v>
      </c>
      <c r="K851" s="48" t="s">
        <v>28</v>
      </c>
      <c r="L851" s="47" t="s">
        <v>90</v>
      </c>
      <c r="M851" s="44" t="s">
        <v>74</v>
      </c>
      <c r="N851" s="78" t="s">
        <v>75</v>
      </c>
      <c r="O851" s="78" t="s">
        <v>75</v>
      </c>
      <c r="P851" s="78" t="s">
        <v>75</v>
      </c>
      <c r="Q851" s="43" t="s">
        <v>1825</v>
      </c>
      <c r="R851" s="53" t="s">
        <v>76</v>
      </c>
      <c r="S851" s="76">
        <v>2.2000000000000002</v>
      </c>
      <c r="T851" s="37">
        <v>1</v>
      </c>
      <c r="U851" s="83">
        <v>1</v>
      </c>
      <c r="V851" s="45" t="s">
        <v>125</v>
      </c>
    </row>
    <row r="852" spans="1:22" x14ac:dyDescent="0.2">
      <c r="A852" s="18" t="str">
        <f t="shared" si="26"/>
        <v>Catalogo principalCSP ACADEMICO37b24fc8-36d6-48ff-b7cd-19734aac6095</v>
      </c>
      <c r="B852" s="18" t="str">
        <f t="shared" si="27"/>
        <v>37b24fc8-36d6-48ff-b7cd-19734aac6095CSP ACADEMICO</v>
      </c>
      <c r="C852" s="18"/>
      <c r="D852" s="18" t="s">
        <v>122</v>
      </c>
      <c r="E852" s="46" t="s">
        <v>1827</v>
      </c>
      <c r="F852" s="85" t="s">
        <v>1339</v>
      </c>
      <c r="G852" s="18" t="s">
        <v>122</v>
      </c>
      <c r="H852" s="45" t="s">
        <v>125</v>
      </c>
      <c r="I852" s="18" t="s">
        <v>75</v>
      </c>
      <c r="J852" s="49" t="s">
        <v>1828</v>
      </c>
      <c r="K852" s="48" t="s">
        <v>28</v>
      </c>
      <c r="L852" s="47" t="s">
        <v>90</v>
      </c>
      <c r="M852" s="44" t="s">
        <v>74</v>
      </c>
      <c r="N852" s="78" t="s">
        <v>75</v>
      </c>
      <c r="O852" s="78" t="s">
        <v>75</v>
      </c>
      <c r="P852" s="78" t="s">
        <v>75</v>
      </c>
      <c r="Q852" s="43" t="s">
        <v>1827</v>
      </c>
      <c r="R852" s="53" t="s">
        <v>76</v>
      </c>
      <c r="S852" s="76">
        <v>1.7</v>
      </c>
      <c r="T852" s="37">
        <v>1</v>
      </c>
      <c r="U852" s="83">
        <v>1</v>
      </c>
      <c r="V852" s="45" t="s">
        <v>125</v>
      </c>
    </row>
    <row r="853" spans="1:22" x14ac:dyDescent="0.2">
      <c r="A853" s="18" t="str">
        <f t="shared" si="26"/>
        <v>Catalogo principalCSP ACADEMICObec91cbf-3677-41e3-afb8-bf98db7b9bd4</v>
      </c>
      <c r="B853" s="18" t="str">
        <f t="shared" si="27"/>
        <v>bec91cbf-3677-41e3-afb8-bf98db7b9bd4CSP ACADEMICO</v>
      </c>
      <c r="C853" s="18"/>
      <c r="D853" s="18" t="s">
        <v>122</v>
      </c>
      <c r="E853" s="46" t="s">
        <v>1829</v>
      </c>
      <c r="F853" s="85" t="s">
        <v>1339</v>
      </c>
      <c r="G853" s="18" t="s">
        <v>122</v>
      </c>
      <c r="H853" s="45" t="s">
        <v>125</v>
      </c>
      <c r="I853" s="18" t="s">
        <v>75</v>
      </c>
      <c r="J853" s="49" t="s">
        <v>1830</v>
      </c>
      <c r="K853" s="48" t="s">
        <v>28</v>
      </c>
      <c r="L853" s="47" t="s">
        <v>90</v>
      </c>
      <c r="M853" s="44" t="s">
        <v>74</v>
      </c>
      <c r="N853" s="78" t="s">
        <v>75</v>
      </c>
      <c r="O853" s="78" t="s">
        <v>75</v>
      </c>
      <c r="P853" s="78" t="s">
        <v>75</v>
      </c>
      <c r="Q853" s="43" t="s">
        <v>1829</v>
      </c>
      <c r="R853" s="53" t="s">
        <v>76</v>
      </c>
      <c r="S853" s="76">
        <v>2.2000000000000002</v>
      </c>
      <c r="T853" s="37">
        <v>1</v>
      </c>
      <c r="U853" s="83">
        <v>1</v>
      </c>
      <c r="V853" s="45" t="s">
        <v>125</v>
      </c>
    </row>
    <row r="854" spans="1:22" x14ac:dyDescent="0.2">
      <c r="A854" s="18" t="str">
        <f t="shared" si="26"/>
        <v>Catalogo principalCSP ACADEMICO10a0470d-fbd4-4a4c-9075-89af0c24414d</v>
      </c>
      <c r="B854" s="18" t="str">
        <f t="shared" si="27"/>
        <v>10a0470d-fbd4-4a4c-9075-89af0c24414dCSP ACADEMICO</v>
      </c>
      <c r="C854" s="18"/>
      <c r="D854" s="18" t="s">
        <v>122</v>
      </c>
      <c r="E854" s="46" t="s">
        <v>1831</v>
      </c>
      <c r="F854" s="85" t="s">
        <v>1339</v>
      </c>
      <c r="G854" s="18" t="s">
        <v>122</v>
      </c>
      <c r="H854" s="45" t="s">
        <v>125</v>
      </c>
      <c r="I854" s="18" t="s">
        <v>75</v>
      </c>
      <c r="J854" s="49" t="s">
        <v>1832</v>
      </c>
      <c r="K854" s="48" t="s">
        <v>28</v>
      </c>
      <c r="L854" s="47" t="s">
        <v>90</v>
      </c>
      <c r="M854" s="44" t="s">
        <v>74</v>
      </c>
      <c r="N854" s="78" t="s">
        <v>75</v>
      </c>
      <c r="O854" s="78" t="s">
        <v>75</v>
      </c>
      <c r="P854" s="78" t="s">
        <v>75</v>
      </c>
      <c r="Q854" s="43" t="s">
        <v>1831</v>
      </c>
      <c r="R854" s="53" t="s">
        <v>76</v>
      </c>
      <c r="S854" s="76">
        <v>1.6</v>
      </c>
      <c r="T854" s="37">
        <v>1</v>
      </c>
      <c r="U854" s="83">
        <v>1</v>
      </c>
      <c r="V854" s="45" t="s">
        <v>125</v>
      </c>
    </row>
    <row r="855" spans="1:22" x14ac:dyDescent="0.2">
      <c r="A855" s="18" t="str">
        <f t="shared" si="26"/>
        <v>Catalogo principalCSP ACADEMICO8cdbe291-86ee-47ca-8199-dfc107f8a282</v>
      </c>
      <c r="B855" s="18" t="str">
        <f t="shared" si="27"/>
        <v>8cdbe291-86ee-47ca-8199-dfc107f8a282CSP ACADEMICO</v>
      </c>
      <c r="C855" s="18"/>
      <c r="D855" s="18" t="s">
        <v>122</v>
      </c>
      <c r="E855" s="46" t="s">
        <v>1833</v>
      </c>
      <c r="F855" s="85" t="s">
        <v>1339</v>
      </c>
      <c r="G855" s="18" t="s">
        <v>122</v>
      </c>
      <c r="H855" s="45" t="s">
        <v>125</v>
      </c>
      <c r="I855" s="18" t="s">
        <v>75</v>
      </c>
      <c r="J855" s="49" t="s">
        <v>1834</v>
      </c>
      <c r="K855" s="48" t="s">
        <v>28</v>
      </c>
      <c r="L855" s="47" t="s">
        <v>90</v>
      </c>
      <c r="M855" s="44" t="s">
        <v>74</v>
      </c>
      <c r="N855" s="78" t="s">
        <v>75</v>
      </c>
      <c r="O855" s="78" t="s">
        <v>75</v>
      </c>
      <c r="P855" s="78" t="s">
        <v>75</v>
      </c>
      <c r="Q855" s="43" t="s">
        <v>1833</v>
      </c>
      <c r="R855" s="53" t="s">
        <v>76</v>
      </c>
      <c r="S855" s="76">
        <v>0</v>
      </c>
      <c r="T855" s="37">
        <v>1</v>
      </c>
      <c r="U855" s="83">
        <v>1</v>
      </c>
      <c r="V855" s="45" t="s">
        <v>125</v>
      </c>
    </row>
    <row r="856" spans="1:22" x14ac:dyDescent="0.2">
      <c r="A856" s="18" t="str">
        <f t="shared" si="26"/>
        <v>Catalogo principalCSP ACADEMICOeaf7db4c-b6af-403d-a865-ea289b4fa306</v>
      </c>
      <c r="B856" s="18" t="str">
        <f t="shared" si="27"/>
        <v>eaf7db4c-b6af-403d-a865-ea289b4fa306CSP ACADEMICO</v>
      </c>
      <c r="C856" s="18"/>
      <c r="D856" s="18" t="s">
        <v>122</v>
      </c>
      <c r="E856" s="46" t="s">
        <v>1835</v>
      </c>
      <c r="F856" s="85" t="s">
        <v>1339</v>
      </c>
      <c r="G856" s="18" t="s">
        <v>122</v>
      </c>
      <c r="H856" s="45" t="s">
        <v>125</v>
      </c>
      <c r="I856" s="18" t="s">
        <v>75</v>
      </c>
      <c r="J856" s="49" t="s">
        <v>1836</v>
      </c>
      <c r="K856" s="48" t="s">
        <v>28</v>
      </c>
      <c r="L856" s="47" t="s">
        <v>90</v>
      </c>
      <c r="M856" s="44" t="s">
        <v>74</v>
      </c>
      <c r="N856" s="78" t="s">
        <v>75</v>
      </c>
      <c r="O856" s="78" t="s">
        <v>75</v>
      </c>
      <c r="P856" s="78" t="s">
        <v>75</v>
      </c>
      <c r="Q856" s="43" t="s">
        <v>1835</v>
      </c>
      <c r="R856" s="53" t="s">
        <v>76</v>
      </c>
      <c r="S856" s="76">
        <v>6.3</v>
      </c>
      <c r="T856" s="37">
        <v>1</v>
      </c>
      <c r="U856" s="83">
        <v>1</v>
      </c>
      <c r="V856" s="45" t="s">
        <v>125</v>
      </c>
    </row>
    <row r="857" spans="1:22" x14ac:dyDescent="0.2">
      <c r="A857" s="18" t="str">
        <f t="shared" si="26"/>
        <v>Catalogo principalCSP ACADEMICO4cf9ea2f-7e2e-43fc-8513-190127fc3573</v>
      </c>
      <c r="B857" s="18" t="str">
        <f t="shared" si="27"/>
        <v>4cf9ea2f-7e2e-43fc-8513-190127fc3573CSP ACADEMICO</v>
      </c>
      <c r="C857" s="18"/>
      <c r="D857" s="18" t="s">
        <v>122</v>
      </c>
      <c r="E857" s="46" t="s">
        <v>1837</v>
      </c>
      <c r="F857" s="85" t="s">
        <v>1339</v>
      </c>
      <c r="G857" s="18" t="s">
        <v>122</v>
      </c>
      <c r="H857" s="45" t="s">
        <v>125</v>
      </c>
      <c r="I857" s="18" t="s">
        <v>75</v>
      </c>
      <c r="J857" s="49" t="s">
        <v>1838</v>
      </c>
      <c r="K857" s="48" t="s">
        <v>28</v>
      </c>
      <c r="L857" s="47" t="s">
        <v>90</v>
      </c>
      <c r="M857" s="44" t="s">
        <v>74</v>
      </c>
      <c r="N857" s="78" t="s">
        <v>75</v>
      </c>
      <c r="O857" s="78" t="s">
        <v>75</v>
      </c>
      <c r="P857" s="78" t="s">
        <v>75</v>
      </c>
      <c r="Q857" s="43" t="s">
        <v>1837</v>
      </c>
      <c r="R857" s="53" t="s">
        <v>76</v>
      </c>
      <c r="S857" s="76">
        <v>0</v>
      </c>
      <c r="T857" s="37">
        <v>1</v>
      </c>
      <c r="U857" s="83">
        <v>1</v>
      </c>
      <c r="V857" s="45" t="s">
        <v>125</v>
      </c>
    </row>
    <row r="858" spans="1:22" x14ac:dyDescent="0.2">
      <c r="A858" s="18" t="str">
        <f t="shared" si="26"/>
        <v>Catalogo principalCSP ACADEMICO989e13aa-09c2-4e61-8b9f-0d52bb7ca53d</v>
      </c>
      <c r="B858" s="18" t="str">
        <f t="shared" si="27"/>
        <v>989e13aa-09c2-4e61-8b9f-0d52bb7ca53dCSP ACADEMICO</v>
      </c>
      <c r="C858" s="18"/>
      <c r="D858" s="18" t="s">
        <v>122</v>
      </c>
      <c r="E858" s="46" t="s">
        <v>1839</v>
      </c>
      <c r="F858" s="85" t="s">
        <v>1339</v>
      </c>
      <c r="G858" s="18" t="s">
        <v>122</v>
      </c>
      <c r="H858" s="45" t="s">
        <v>125</v>
      </c>
      <c r="I858" s="18" t="s">
        <v>75</v>
      </c>
      <c r="J858" s="49" t="s">
        <v>1840</v>
      </c>
      <c r="K858" s="48" t="s">
        <v>28</v>
      </c>
      <c r="L858" s="47" t="s">
        <v>90</v>
      </c>
      <c r="M858" s="44" t="s">
        <v>74</v>
      </c>
      <c r="N858" s="78" t="s">
        <v>75</v>
      </c>
      <c r="O858" s="78" t="s">
        <v>75</v>
      </c>
      <c r="P858" s="78" t="s">
        <v>75</v>
      </c>
      <c r="Q858" s="43" t="s">
        <v>1839</v>
      </c>
      <c r="R858" s="53" t="s">
        <v>76</v>
      </c>
      <c r="S858" s="76">
        <v>5.7</v>
      </c>
      <c r="T858" s="37">
        <v>1</v>
      </c>
      <c r="U858" s="83">
        <v>1</v>
      </c>
      <c r="V858" s="45" t="s">
        <v>125</v>
      </c>
    </row>
    <row r="859" spans="1:22" x14ac:dyDescent="0.2">
      <c r="A859" s="18" t="str">
        <f t="shared" si="26"/>
        <v>Catalogo principalCSP ACADEMICO1a7a1bcc-c7bf-4c6b-b55d-d79a6e3bb3ee</v>
      </c>
      <c r="B859" s="18" t="str">
        <f t="shared" si="27"/>
        <v>1a7a1bcc-c7bf-4c6b-b55d-d79a6e3bb3eeCSP ACADEMICO</v>
      </c>
      <c r="C859" s="18"/>
      <c r="D859" s="18" t="s">
        <v>122</v>
      </c>
      <c r="E859" s="46" t="s">
        <v>1841</v>
      </c>
      <c r="F859" s="85" t="s">
        <v>1339</v>
      </c>
      <c r="G859" s="18" t="s">
        <v>122</v>
      </c>
      <c r="H859" s="45" t="s">
        <v>125</v>
      </c>
      <c r="I859" s="18" t="s">
        <v>75</v>
      </c>
      <c r="J859" s="49" t="s">
        <v>1842</v>
      </c>
      <c r="K859" s="48" t="s">
        <v>28</v>
      </c>
      <c r="L859" s="47" t="s">
        <v>90</v>
      </c>
      <c r="M859" s="44" t="s">
        <v>74</v>
      </c>
      <c r="N859" s="78" t="s">
        <v>75</v>
      </c>
      <c r="O859" s="78" t="s">
        <v>75</v>
      </c>
      <c r="P859" s="78" t="s">
        <v>75</v>
      </c>
      <c r="Q859" s="43" t="s">
        <v>1841</v>
      </c>
      <c r="R859" s="53" t="s">
        <v>76</v>
      </c>
      <c r="S859" s="76">
        <v>2.5</v>
      </c>
      <c r="T859" s="37">
        <v>1</v>
      </c>
      <c r="U859" s="83">
        <v>1</v>
      </c>
      <c r="V859" s="45" t="s">
        <v>125</v>
      </c>
    </row>
    <row r="860" spans="1:22" x14ac:dyDescent="0.2">
      <c r="A860" s="18" t="str">
        <f t="shared" si="26"/>
        <v>Catalogo principalCSP ACADEMICO2567ee5c-23ab-4488-9e7b-08b54521a6f4</v>
      </c>
      <c r="B860" s="18" t="str">
        <f t="shared" si="27"/>
        <v>2567ee5c-23ab-4488-9e7b-08b54521a6f4CSP ACADEMICO</v>
      </c>
      <c r="C860" s="18"/>
      <c r="D860" s="18" t="s">
        <v>122</v>
      </c>
      <c r="E860" s="46" t="s">
        <v>1843</v>
      </c>
      <c r="F860" s="85" t="s">
        <v>1339</v>
      </c>
      <c r="G860" s="18" t="s">
        <v>122</v>
      </c>
      <c r="H860" s="45" t="s">
        <v>125</v>
      </c>
      <c r="I860" s="18" t="s">
        <v>75</v>
      </c>
      <c r="J860" s="49" t="s">
        <v>1844</v>
      </c>
      <c r="K860" s="48" t="s">
        <v>28</v>
      </c>
      <c r="L860" s="47" t="s">
        <v>90</v>
      </c>
      <c r="M860" s="44" t="s">
        <v>74</v>
      </c>
      <c r="N860" s="78" t="s">
        <v>75</v>
      </c>
      <c r="O860" s="78" t="s">
        <v>75</v>
      </c>
      <c r="P860" s="78" t="s">
        <v>75</v>
      </c>
      <c r="Q860" s="43" t="s">
        <v>1843</v>
      </c>
      <c r="R860" s="53" t="s">
        <v>76</v>
      </c>
      <c r="S860" s="76">
        <v>5.5</v>
      </c>
      <c r="T860" s="37">
        <v>1</v>
      </c>
      <c r="U860" s="83">
        <v>1</v>
      </c>
      <c r="V860" s="45" t="s">
        <v>125</v>
      </c>
    </row>
    <row r="861" spans="1:22" x14ac:dyDescent="0.2">
      <c r="A861" s="18" t="str">
        <f t="shared" si="26"/>
        <v>Catalogo principalCSP ACADEMICO91f39f68-ccc4-4c88-8cde-c4cfb54899b0</v>
      </c>
      <c r="B861" s="18" t="str">
        <f t="shared" si="27"/>
        <v>91f39f68-ccc4-4c88-8cde-c4cfb54899b0CSP ACADEMICO</v>
      </c>
      <c r="C861" s="18"/>
      <c r="D861" s="18" t="s">
        <v>122</v>
      </c>
      <c r="E861" s="46" t="s">
        <v>1845</v>
      </c>
      <c r="F861" s="85" t="s">
        <v>1339</v>
      </c>
      <c r="G861" s="18" t="s">
        <v>122</v>
      </c>
      <c r="H861" s="45" t="s">
        <v>125</v>
      </c>
      <c r="I861" s="18" t="s">
        <v>75</v>
      </c>
      <c r="J861" s="49" t="s">
        <v>1846</v>
      </c>
      <c r="K861" s="48" t="s">
        <v>28</v>
      </c>
      <c r="L861" s="47" t="s">
        <v>90</v>
      </c>
      <c r="M861" s="44" t="s">
        <v>74</v>
      </c>
      <c r="N861" s="78" t="s">
        <v>75</v>
      </c>
      <c r="O861" s="78" t="s">
        <v>75</v>
      </c>
      <c r="P861" s="78" t="s">
        <v>75</v>
      </c>
      <c r="Q861" s="43" t="s">
        <v>1845</v>
      </c>
      <c r="R861" s="53" t="s">
        <v>76</v>
      </c>
      <c r="S861" s="76">
        <v>4</v>
      </c>
      <c r="T861" s="37">
        <v>1</v>
      </c>
      <c r="U861" s="83">
        <v>1</v>
      </c>
      <c r="V861" s="45" t="s">
        <v>125</v>
      </c>
    </row>
    <row r="862" spans="1:22" x14ac:dyDescent="0.2">
      <c r="A862" s="18" t="str">
        <f t="shared" si="26"/>
        <v>Catalogo principalCSP ACADEMICO9d9aa164-1ac8-4d6c-9f1e-cb6173673f95</v>
      </c>
      <c r="B862" s="18" t="str">
        <f t="shared" si="27"/>
        <v>9d9aa164-1ac8-4d6c-9f1e-cb6173673f95CSP ACADEMICO</v>
      </c>
      <c r="C862" s="18"/>
      <c r="D862" s="18" t="s">
        <v>122</v>
      </c>
      <c r="E862" s="46" t="s">
        <v>1847</v>
      </c>
      <c r="F862" s="85" t="s">
        <v>1339</v>
      </c>
      <c r="G862" s="18" t="s">
        <v>122</v>
      </c>
      <c r="H862" s="45" t="s">
        <v>125</v>
      </c>
      <c r="I862" s="18" t="s">
        <v>75</v>
      </c>
      <c r="J862" s="49" t="s">
        <v>1848</v>
      </c>
      <c r="K862" s="48" t="s">
        <v>28</v>
      </c>
      <c r="L862" s="47" t="s">
        <v>90</v>
      </c>
      <c r="M862" s="44" t="s">
        <v>74</v>
      </c>
      <c r="N862" s="78" t="s">
        <v>75</v>
      </c>
      <c r="O862" s="78" t="s">
        <v>75</v>
      </c>
      <c r="P862" s="78" t="s">
        <v>75</v>
      </c>
      <c r="Q862" s="43" t="s">
        <v>1847</v>
      </c>
      <c r="R862" s="53" t="s">
        <v>76</v>
      </c>
      <c r="S862" s="76">
        <v>1400</v>
      </c>
      <c r="T862" s="37">
        <v>1</v>
      </c>
      <c r="U862" s="83">
        <v>1</v>
      </c>
      <c r="V862" s="45" t="s">
        <v>125</v>
      </c>
    </row>
    <row r="863" spans="1:22" x14ac:dyDescent="0.2">
      <c r="A863" s="18" t="str">
        <f t="shared" si="26"/>
        <v>Catalogo principalCSP ACADEMICO9097d4af-cbd2-4e04-a8f7-c99dc2967a90</v>
      </c>
      <c r="B863" s="18" t="str">
        <f t="shared" si="27"/>
        <v>9097d4af-cbd2-4e04-a8f7-c99dc2967a90CSP ACADEMICO</v>
      </c>
      <c r="C863" s="18"/>
      <c r="D863" s="18" t="s">
        <v>122</v>
      </c>
      <c r="E863" s="46" t="s">
        <v>1849</v>
      </c>
      <c r="F863" s="85" t="s">
        <v>1339</v>
      </c>
      <c r="G863" s="18" t="s">
        <v>122</v>
      </c>
      <c r="H863" s="45" t="s">
        <v>125</v>
      </c>
      <c r="I863" s="18" t="s">
        <v>75</v>
      </c>
      <c r="J863" s="49" t="s">
        <v>1850</v>
      </c>
      <c r="K863" s="48" t="s">
        <v>28</v>
      </c>
      <c r="L863" s="47" t="s">
        <v>90</v>
      </c>
      <c r="M863" s="44" t="s">
        <v>74</v>
      </c>
      <c r="N863" s="78" t="s">
        <v>75</v>
      </c>
      <c r="O863" s="78" t="s">
        <v>75</v>
      </c>
      <c r="P863" s="78" t="s">
        <v>75</v>
      </c>
      <c r="Q863" s="43" t="s">
        <v>1849</v>
      </c>
      <c r="R863" s="53" t="s">
        <v>76</v>
      </c>
      <c r="S863" s="76">
        <v>137.5</v>
      </c>
      <c r="T863" s="37">
        <v>1</v>
      </c>
      <c r="U863" s="83">
        <v>1</v>
      </c>
      <c r="V863" s="45" t="s">
        <v>125</v>
      </c>
    </row>
    <row r="864" spans="1:22" x14ac:dyDescent="0.2">
      <c r="A864" s="18" t="str">
        <f t="shared" si="26"/>
        <v>Catalogo principalCSP ACADEMICO8bfbe09a-5257-4996-a42d-e5bd3877acf2</v>
      </c>
      <c r="B864" s="18" t="str">
        <f t="shared" si="27"/>
        <v>8bfbe09a-5257-4996-a42d-e5bd3877acf2CSP ACADEMICO</v>
      </c>
      <c r="C864" s="18"/>
      <c r="D864" s="18" t="s">
        <v>122</v>
      </c>
      <c r="E864" s="46" t="s">
        <v>1851</v>
      </c>
      <c r="F864" s="85" t="s">
        <v>1339</v>
      </c>
      <c r="G864" s="18" t="s">
        <v>122</v>
      </c>
      <c r="H864" s="45" t="s">
        <v>125</v>
      </c>
      <c r="I864" s="18" t="s">
        <v>75</v>
      </c>
      <c r="J864" s="49" t="s">
        <v>1852</v>
      </c>
      <c r="K864" s="48" t="s">
        <v>28</v>
      </c>
      <c r="L864" s="47" t="s">
        <v>90</v>
      </c>
      <c r="M864" s="44" t="s">
        <v>74</v>
      </c>
      <c r="N864" s="78" t="s">
        <v>75</v>
      </c>
      <c r="O864" s="78" t="s">
        <v>75</v>
      </c>
      <c r="P864" s="78" t="s">
        <v>75</v>
      </c>
      <c r="Q864" s="43" t="s">
        <v>1851</v>
      </c>
      <c r="R864" s="53" t="s">
        <v>76</v>
      </c>
      <c r="S864" s="76">
        <v>100</v>
      </c>
      <c r="T864" s="37">
        <v>1</v>
      </c>
      <c r="U864" s="83">
        <v>1</v>
      </c>
      <c r="V864" s="45" t="s">
        <v>125</v>
      </c>
    </row>
    <row r="865" spans="1:22" x14ac:dyDescent="0.2">
      <c r="A865" s="18" t="str">
        <f t="shared" si="26"/>
        <v>Catalogo principalCSP ACADEMICOf420fd9d-5bca-4b4f-bb1c-85d6766552ae</v>
      </c>
      <c r="B865" s="18" t="str">
        <f t="shared" si="27"/>
        <v>f420fd9d-5bca-4b4f-bb1c-85d6766552aeCSP ACADEMICO</v>
      </c>
      <c r="C865" s="18"/>
      <c r="D865" s="18" t="s">
        <v>122</v>
      </c>
      <c r="E865" s="46" t="s">
        <v>1853</v>
      </c>
      <c r="F865" s="85" t="s">
        <v>1339</v>
      </c>
      <c r="G865" s="18" t="s">
        <v>122</v>
      </c>
      <c r="H865" s="45" t="s">
        <v>125</v>
      </c>
      <c r="I865" s="18" t="s">
        <v>75</v>
      </c>
      <c r="J865" s="49" t="s">
        <v>1854</v>
      </c>
      <c r="K865" s="48" t="s">
        <v>28</v>
      </c>
      <c r="L865" s="47" t="s">
        <v>90</v>
      </c>
      <c r="M865" s="44" t="s">
        <v>74</v>
      </c>
      <c r="N865" s="78" t="s">
        <v>75</v>
      </c>
      <c r="O865" s="78" t="s">
        <v>75</v>
      </c>
      <c r="P865" s="78" t="s">
        <v>75</v>
      </c>
      <c r="Q865" s="43" t="s">
        <v>1853</v>
      </c>
      <c r="R865" s="53" t="s">
        <v>76</v>
      </c>
      <c r="S865" s="76">
        <v>825</v>
      </c>
      <c r="T865" s="37">
        <v>1</v>
      </c>
      <c r="U865" s="83">
        <v>1</v>
      </c>
      <c r="V865" s="45" t="s">
        <v>125</v>
      </c>
    </row>
    <row r="866" spans="1:22" x14ac:dyDescent="0.2">
      <c r="A866" s="18" t="str">
        <f t="shared" si="26"/>
        <v>Catalogo principalCSP ACADEMICO3626a879-c1b2-451d-8c14-12470812bbfe</v>
      </c>
      <c r="B866" s="18" t="str">
        <f t="shared" si="27"/>
        <v>3626a879-c1b2-451d-8c14-12470812bbfeCSP ACADEMICO</v>
      </c>
      <c r="C866" s="18"/>
      <c r="D866" s="18" t="s">
        <v>122</v>
      </c>
      <c r="E866" s="46" t="s">
        <v>1855</v>
      </c>
      <c r="F866" s="85" t="s">
        <v>1339</v>
      </c>
      <c r="G866" s="18" t="s">
        <v>122</v>
      </c>
      <c r="H866" s="45" t="s">
        <v>125</v>
      </c>
      <c r="I866" s="18" t="s">
        <v>75</v>
      </c>
      <c r="J866" s="49" t="s">
        <v>1856</v>
      </c>
      <c r="K866" s="48" t="s">
        <v>28</v>
      </c>
      <c r="L866" s="47" t="s">
        <v>90</v>
      </c>
      <c r="M866" s="44" t="s">
        <v>74</v>
      </c>
      <c r="N866" s="78" t="s">
        <v>75</v>
      </c>
      <c r="O866" s="78" t="s">
        <v>75</v>
      </c>
      <c r="P866" s="78" t="s">
        <v>75</v>
      </c>
      <c r="Q866" s="43" t="s">
        <v>1855</v>
      </c>
      <c r="R866" s="53" t="s">
        <v>76</v>
      </c>
      <c r="S866" s="76">
        <v>600</v>
      </c>
      <c r="T866" s="37">
        <v>1</v>
      </c>
      <c r="U866" s="83">
        <v>1</v>
      </c>
      <c r="V866" s="45" t="s">
        <v>125</v>
      </c>
    </row>
    <row r="867" spans="1:22" x14ac:dyDescent="0.2">
      <c r="A867" s="18" t="str">
        <f t="shared" si="26"/>
        <v>Catalogo principalCSP ACADEMICO865d13d6-cc8a-4a59-ae93-667cf226199e</v>
      </c>
      <c r="B867" s="18" t="str">
        <f t="shared" si="27"/>
        <v>865d13d6-cc8a-4a59-ae93-667cf226199eCSP ACADEMICO</v>
      </c>
      <c r="C867" s="18"/>
      <c r="D867" s="18" t="s">
        <v>122</v>
      </c>
      <c r="E867" s="46" t="s">
        <v>1857</v>
      </c>
      <c r="F867" s="85" t="s">
        <v>1339</v>
      </c>
      <c r="G867" s="18" t="s">
        <v>122</v>
      </c>
      <c r="H867" s="45" t="s">
        <v>125</v>
      </c>
      <c r="I867" s="18" t="s">
        <v>75</v>
      </c>
      <c r="J867" s="49" t="s">
        <v>1858</v>
      </c>
      <c r="K867" s="48" t="s">
        <v>28</v>
      </c>
      <c r="L867" s="47" t="s">
        <v>90</v>
      </c>
      <c r="M867" s="44" t="s">
        <v>74</v>
      </c>
      <c r="N867" s="78" t="s">
        <v>75</v>
      </c>
      <c r="O867" s="78" t="s">
        <v>75</v>
      </c>
      <c r="P867" s="78" t="s">
        <v>75</v>
      </c>
      <c r="Q867" s="43" t="s">
        <v>1857</v>
      </c>
      <c r="R867" s="53" t="s">
        <v>76</v>
      </c>
      <c r="S867" s="76">
        <v>72</v>
      </c>
      <c r="T867" s="37">
        <v>1</v>
      </c>
      <c r="U867" s="83">
        <v>1</v>
      </c>
      <c r="V867" s="45" t="s">
        <v>125</v>
      </c>
    </row>
    <row r="868" spans="1:22" x14ac:dyDescent="0.2">
      <c r="A868" s="18" t="str">
        <f t="shared" si="26"/>
        <v>Catalogo principalCSP ACADEMICO5d7c0030-c2e9-4a8c-bed3-5a6dbf1e4449</v>
      </c>
      <c r="B868" s="18" t="str">
        <f t="shared" si="27"/>
        <v>5d7c0030-c2e9-4a8c-bed3-5a6dbf1e4449CSP ACADEMICO</v>
      </c>
      <c r="C868" s="18"/>
      <c r="D868" s="18" t="s">
        <v>122</v>
      </c>
      <c r="E868" s="46" t="s">
        <v>1859</v>
      </c>
      <c r="F868" s="85" t="s">
        <v>1339</v>
      </c>
      <c r="G868" s="18" t="s">
        <v>122</v>
      </c>
      <c r="H868" s="45" t="s">
        <v>125</v>
      </c>
      <c r="I868" s="18" t="s">
        <v>75</v>
      </c>
      <c r="J868" s="49" t="s">
        <v>1860</v>
      </c>
      <c r="K868" s="48" t="s">
        <v>28</v>
      </c>
      <c r="L868" s="47" t="s">
        <v>90</v>
      </c>
      <c r="M868" s="44" t="s">
        <v>74</v>
      </c>
      <c r="N868" s="78" t="s">
        <v>75</v>
      </c>
      <c r="O868" s="78" t="s">
        <v>75</v>
      </c>
      <c r="P868" s="78" t="s">
        <v>75</v>
      </c>
      <c r="Q868" s="43" t="s">
        <v>1859</v>
      </c>
      <c r="R868" s="53" t="s">
        <v>76</v>
      </c>
      <c r="S868" s="76">
        <v>1.7</v>
      </c>
      <c r="T868" s="37">
        <v>1</v>
      </c>
      <c r="U868" s="83">
        <v>1</v>
      </c>
      <c r="V868" s="45" t="s">
        <v>125</v>
      </c>
    </row>
    <row r="869" spans="1:22" x14ac:dyDescent="0.2">
      <c r="A869" s="18" t="str">
        <f t="shared" si="26"/>
        <v>Catalogo principalCSP ACADEMICO6c6e2e9c-2156-4f7c-9c78-f94393b750fe</v>
      </c>
      <c r="B869" s="18" t="str">
        <f t="shared" si="27"/>
        <v>6c6e2e9c-2156-4f7c-9c78-f94393b750feCSP ACADEMICO</v>
      </c>
      <c r="C869" s="18"/>
      <c r="D869" s="18" t="s">
        <v>122</v>
      </c>
      <c r="E869" s="46" t="s">
        <v>1861</v>
      </c>
      <c r="F869" s="85" t="s">
        <v>1339</v>
      </c>
      <c r="G869" s="18" t="s">
        <v>122</v>
      </c>
      <c r="H869" s="45" t="s">
        <v>125</v>
      </c>
      <c r="I869" s="18" t="s">
        <v>75</v>
      </c>
      <c r="J869" s="49" t="s">
        <v>1862</v>
      </c>
      <c r="K869" s="48" t="s">
        <v>28</v>
      </c>
      <c r="L869" s="47" t="s">
        <v>90</v>
      </c>
      <c r="M869" s="44" t="s">
        <v>74</v>
      </c>
      <c r="N869" s="78" t="s">
        <v>75</v>
      </c>
      <c r="O869" s="78" t="s">
        <v>75</v>
      </c>
      <c r="P869" s="78" t="s">
        <v>75</v>
      </c>
      <c r="Q869" s="43" t="s">
        <v>1861</v>
      </c>
      <c r="R869" s="53" t="s">
        <v>76</v>
      </c>
      <c r="S869" s="76">
        <v>1.4</v>
      </c>
      <c r="T869" s="37">
        <v>1</v>
      </c>
      <c r="U869" s="83">
        <v>1</v>
      </c>
      <c r="V869" s="45" t="s">
        <v>125</v>
      </c>
    </row>
    <row r="870" spans="1:22" x14ac:dyDescent="0.2">
      <c r="A870" s="18" t="str">
        <f t="shared" si="26"/>
        <v>Catalogo principalCSP ACADEMICO0514821c-f7d8-41fc-8c94-59e59d3d6034</v>
      </c>
      <c r="B870" s="18" t="str">
        <f t="shared" si="27"/>
        <v>0514821c-f7d8-41fc-8c94-59e59d3d6034CSP ACADEMICO</v>
      </c>
      <c r="C870" s="18"/>
      <c r="D870" s="18" t="s">
        <v>122</v>
      </c>
      <c r="E870" s="46" t="s">
        <v>1863</v>
      </c>
      <c r="F870" s="85" t="s">
        <v>1339</v>
      </c>
      <c r="G870" s="18" t="s">
        <v>122</v>
      </c>
      <c r="H870" s="45" t="s">
        <v>125</v>
      </c>
      <c r="I870" s="18" t="s">
        <v>75</v>
      </c>
      <c r="J870" s="49" t="s">
        <v>1864</v>
      </c>
      <c r="K870" s="48" t="s">
        <v>28</v>
      </c>
      <c r="L870" s="47" t="s">
        <v>90</v>
      </c>
      <c r="M870" s="44" t="s">
        <v>74</v>
      </c>
      <c r="N870" s="78" t="s">
        <v>75</v>
      </c>
      <c r="O870" s="78" t="s">
        <v>75</v>
      </c>
      <c r="P870" s="78" t="s">
        <v>75</v>
      </c>
      <c r="Q870" s="43" t="s">
        <v>1863</v>
      </c>
      <c r="R870" s="53" t="s">
        <v>76</v>
      </c>
      <c r="S870" s="76">
        <v>2</v>
      </c>
      <c r="T870" s="37">
        <v>1</v>
      </c>
      <c r="U870" s="83">
        <v>1</v>
      </c>
      <c r="V870" s="45" t="s">
        <v>125</v>
      </c>
    </row>
    <row r="871" spans="1:22" x14ac:dyDescent="0.2">
      <c r="A871" s="18" t="str">
        <f t="shared" si="26"/>
        <v>Catalogo principalCSP ACADEMICOa91941ff-79a2-4476-a064-c5a6922e0bbd</v>
      </c>
      <c r="B871" s="18" t="str">
        <f t="shared" si="27"/>
        <v>a91941ff-79a2-4476-a064-c5a6922e0bbdCSP ACADEMICO</v>
      </c>
      <c r="C871" s="18"/>
      <c r="D871" s="18" t="s">
        <v>122</v>
      </c>
      <c r="E871" s="46" t="s">
        <v>1865</v>
      </c>
      <c r="F871" s="85" t="s">
        <v>1339</v>
      </c>
      <c r="G871" s="18" t="s">
        <v>122</v>
      </c>
      <c r="H871" s="45" t="s">
        <v>125</v>
      </c>
      <c r="I871" s="18" t="s">
        <v>75</v>
      </c>
      <c r="J871" s="49" t="s">
        <v>1866</v>
      </c>
      <c r="K871" s="48" t="s">
        <v>28</v>
      </c>
      <c r="L871" s="47" t="s">
        <v>90</v>
      </c>
      <c r="M871" s="44" t="s">
        <v>74</v>
      </c>
      <c r="N871" s="78" t="s">
        <v>75</v>
      </c>
      <c r="O871" s="78" t="s">
        <v>75</v>
      </c>
      <c r="P871" s="78" t="s">
        <v>75</v>
      </c>
      <c r="Q871" s="43" t="s">
        <v>1865</v>
      </c>
      <c r="R871" s="53" t="s">
        <v>76</v>
      </c>
      <c r="S871" s="76">
        <v>1.6</v>
      </c>
      <c r="T871" s="37">
        <v>1</v>
      </c>
      <c r="U871" s="83">
        <v>1</v>
      </c>
      <c r="V871" s="45" t="s">
        <v>125</v>
      </c>
    </row>
    <row r="872" spans="1:22" x14ac:dyDescent="0.2">
      <c r="A872" s="18" t="str">
        <f t="shared" si="26"/>
        <v>Catalogo principalCSP ACADEMICO2ed867d7-fd08-474f-8353-502b500d1c9b</v>
      </c>
      <c r="B872" s="18" t="str">
        <f t="shared" si="27"/>
        <v>2ed867d7-fd08-474f-8353-502b500d1c9bCSP ACADEMICO</v>
      </c>
      <c r="C872" s="18"/>
      <c r="D872" s="18" t="s">
        <v>122</v>
      </c>
      <c r="E872" s="46" t="s">
        <v>1867</v>
      </c>
      <c r="F872" s="85" t="s">
        <v>1339</v>
      </c>
      <c r="G872" s="18" t="s">
        <v>122</v>
      </c>
      <c r="H872" s="45" t="s">
        <v>125</v>
      </c>
      <c r="I872" s="18" t="s">
        <v>75</v>
      </c>
      <c r="J872" s="49" t="s">
        <v>1868</v>
      </c>
      <c r="K872" s="48" t="s">
        <v>28</v>
      </c>
      <c r="L872" s="47" t="s">
        <v>90</v>
      </c>
      <c r="M872" s="44" t="s">
        <v>74</v>
      </c>
      <c r="N872" s="78" t="s">
        <v>75</v>
      </c>
      <c r="O872" s="78" t="s">
        <v>75</v>
      </c>
      <c r="P872" s="78" t="s">
        <v>75</v>
      </c>
      <c r="Q872" s="43" t="s">
        <v>1867</v>
      </c>
      <c r="R872" s="53" t="s">
        <v>76</v>
      </c>
      <c r="S872" s="76">
        <v>1.7</v>
      </c>
      <c r="T872" s="37">
        <v>1</v>
      </c>
      <c r="U872" s="83">
        <v>1</v>
      </c>
      <c r="V872" s="45" t="s">
        <v>125</v>
      </c>
    </row>
    <row r="873" spans="1:22" x14ac:dyDescent="0.2">
      <c r="A873" s="18" t="str">
        <f t="shared" si="26"/>
        <v>Catalogo principalCSP ACADEMICO2ba72571-c0f0-4373-b999-d08cc1bb5edd</v>
      </c>
      <c r="B873" s="18" t="str">
        <f t="shared" si="27"/>
        <v>2ba72571-c0f0-4373-b999-d08cc1bb5eddCSP ACADEMICO</v>
      </c>
      <c r="C873" s="18"/>
      <c r="D873" s="18" t="s">
        <v>122</v>
      </c>
      <c r="E873" s="46" t="s">
        <v>1869</v>
      </c>
      <c r="F873" s="85" t="s">
        <v>1339</v>
      </c>
      <c r="G873" s="18" t="s">
        <v>122</v>
      </c>
      <c r="H873" s="45" t="s">
        <v>125</v>
      </c>
      <c r="I873" s="18" t="s">
        <v>75</v>
      </c>
      <c r="J873" s="49" t="s">
        <v>1870</v>
      </c>
      <c r="K873" s="48" t="s">
        <v>28</v>
      </c>
      <c r="L873" s="47" t="s">
        <v>90</v>
      </c>
      <c r="M873" s="44" t="s">
        <v>74</v>
      </c>
      <c r="N873" s="78" t="s">
        <v>75</v>
      </c>
      <c r="O873" s="78" t="s">
        <v>75</v>
      </c>
      <c r="P873" s="78" t="s">
        <v>75</v>
      </c>
      <c r="Q873" s="43" t="s">
        <v>1869</v>
      </c>
      <c r="R873" s="53" t="s">
        <v>76</v>
      </c>
      <c r="S873" s="76">
        <v>1.4</v>
      </c>
      <c r="T873" s="37">
        <v>1</v>
      </c>
      <c r="U873" s="83">
        <v>1</v>
      </c>
      <c r="V873" s="45" t="s">
        <v>125</v>
      </c>
    </row>
    <row r="874" spans="1:22" x14ac:dyDescent="0.2">
      <c r="A874" s="18" t="str">
        <f t="shared" si="26"/>
        <v>Catalogo principalCSP ACADEMICOe127fe33-1c13-43cd-9b34-b47a816b5dc7</v>
      </c>
      <c r="B874" s="18" t="str">
        <f t="shared" si="27"/>
        <v>e127fe33-1c13-43cd-9b34-b47a816b5dc7CSP ACADEMICO</v>
      </c>
      <c r="C874" s="18"/>
      <c r="D874" s="18" t="s">
        <v>122</v>
      </c>
      <c r="E874" s="46" t="s">
        <v>1871</v>
      </c>
      <c r="F874" s="85" t="s">
        <v>1339</v>
      </c>
      <c r="G874" s="18" t="s">
        <v>122</v>
      </c>
      <c r="H874" s="45" t="s">
        <v>125</v>
      </c>
      <c r="I874" s="18" t="s">
        <v>75</v>
      </c>
      <c r="J874" s="49" t="s">
        <v>1872</v>
      </c>
      <c r="K874" s="48" t="s">
        <v>28</v>
      </c>
      <c r="L874" s="47" t="s">
        <v>90</v>
      </c>
      <c r="M874" s="44" t="s">
        <v>74</v>
      </c>
      <c r="N874" s="78" t="s">
        <v>75</v>
      </c>
      <c r="O874" s="78" t="s">
        <v>75</v>
      </c>
      <c r="P874" s="78" t="s">
        <v>75</v>
      </c>
      <c r="Q874" s="43" t="s">
        <v>1871</v>
      </c>
      <c r="R874" s="53" t="s">
        <v>76</v>
      </c>
      <c r="S874" s="76">
        <v>22</v>
      </c>
      <c r="T874" s="37">
        <v>1</v>
      </c>
      <c r="U874" s="83">
        <v>1</v>
      </c>
      <c r="V874" s="45" t="s">
        <v>125</v>
      </c>
    </row>
    <row r="875" spans="1:22" x14ac:dyDescent="0.2">
      <c r="A875" s="18" t="str">
        <f t="shared" si="26"/>
        <v>Catalogo principalCSP ACADEMICOb5e34602-473b-4e11-9ce2-ee0728d3880e</v>
      </c>
      <c r="B875" s="18" t="str">
        <f t="shared" si="27"/>
        <v>b5e34602-473b-4e11-9ce2-ee0728d3880eCSP ACADEMICO</v>
      </c>
      <c r="C875" s="18"/>
      <c r="D875" s="18" t="s">
        <v>122</v>
      </c>
      <c r="E875" s="46" t="s">
        <v>1873</v>
      </c>
      <c r="F875" s="85" t="s">
        <v>1339</v>
      </c>
      <c r="G875" s="18" t="s">
        <v>122</v>
      </c>
      <c r="H875" s="45" t="s">
        <v>125</v>
      </c>
      <c r="I875" s="18" t="s">
        <v>75</v>
      </c>
      <c r="J875" s="49" t="s">
        <v>1874</v>
      </c>
      <c r="K875" s="48" t="s">
        <v>28</v>
      </c>
      <c r="L875" s="47" t="s">
        <v>90</v>
      </c>
      <c r="M875" s="44" t="s">
        <v>74</v>
      </c>
      <c r="N875" s="78" t="s">
        <v>75</v>
      </c>
      <c r="O875" s="78" t="s">
        <v>75</v>
      </c>
      <c r="P875" s="78" t="s">
        <v>75</v>
      </c>
      <c r="Q875" s="43" t="s">
        <v>1873</v>
      </c>
      <c r="R875" s="53" t="s">
        <v>76</v>
      </c>
      <c r="S875" s="76">
        <v>16</v>
      </c>
      <c r="T875" s="37">
        <v>1</v>
      </c>
      <c r="U875" s="83">
        <v>1</v>
      </c>
      <c r="V875" s="45" t="s">
        <v>125</v>
      </c>
    </row>
    <row r="876" spans="1:22" x14ac:dyDescent="0.2">
      <c r="A876" s="18" t="str">
        <f t="shared" si="26"/>
        <v>Catalogo principalOVS_ES ACADEMICOH5T-00001</v>
      </c>
      <c r="B876" s="18" t="str">
        <f t="shared" si="27"/>
        <v>H5T-00001OVS_ES ACADEMICO</v>
      </c>
      <c r="C876" s="18"/>
      <c r="D876" s="18" t="s">
        <v>122</v>
      </c>
      <c r="E876" s="46" t="s">
        <v>1875</v>
      </c>
      <c r="F876" s="85" t="s">
        <v>124</v>
      </c>
      <c r="G876" s="18" t="s">
        <v>122</v>
      </c>
      <c r="H876" s="45" t="s">
        <v>125</v>
      </c>
      <c r="I876" s="18" t="s">
        <v>75</v>
      </c>
      <c r="J876" s="49" t="s">
        <v>1876</v>
      </c>
      <c r="K876" s="48" t="s">
        <v>28</v>
      </c>
      <c r="L876" s="47" t="s">
        <v>90</v>
      </c>
      <c r="M876" s="44" t="s">
        <v>74</v>
      </c>
      <c r="N876" s="78" t="s">
        <v>75</v>
      </c>
      <c r="O876" s="78" t="s">
        <v>75</v>
      </c>
      <c r="P876" s="78" t="s">
        <v>75</v>
      </c>
      <c r="Q876" s="43" t="s">
        <v>1875</v>
      </c>
      <c r="R876" s="53" t="s">
        <v>127</v>
      </c>
      <c r="S876" s="76">
        <v>1583</v>
      </c>
      <c r="T876" s="37">
        <v>1</v>
      </c>
      <c r="U876" s="83">
        <v>1</v>
      </c>
      <c r="V876" s="45" t="s">
        <v>125</v>
      </c>
    </row>
    <row r="877" spans="1:22" x14ac:dyDescent="0.2">
      <c r="A877" s="18" t="str">
        <f t="shared" si="26"/>
        <v>Catalogo principalOVS_ES ACADEMICOH5T-00002</v>
      </c>
      <c r="B877" s="18" t="str">
        <f t="shared" si="27"/>
        <v>H5T-00002OVS_ES ACADEMICO</v>
      </c>
      <c r="C877" s="18"/>
      <c r="D877" s="18" t="s">
        <v>122</v>
      </c>
      <c r="E877" s="46" t="s">
        <v>1877</v>
      </c>
      <c r="F877" s="85" t="s">
        <v>124</v>
      </c>
      <c r="G877" s="18" t="s">
        <v>122</v>
      </c>
      <c r="H877" s="45" t="s">
        <v>125</v>
      </c>
      <c r="I877" s="18" t="s">
        <v>75</v>
      </c>
      <c r="J877" s="49" t="s">
        <v>1878</v>
      </c>
      <c r="K877" s="48" t="s">
        <v>28</v>
      </c>
      <c r="L877" s="47" t="s">
        <v>90</v>
      </c>
      <c r="M877" s="44" t="s">
        <v>74</v>
      </c>
      <c r="N877" s="78" t="s">
        <v>75</v>
      </c>
      <c r="O877" s="78" t="s">
        <v>75</v>
      </c>
      <c r="P877" s="78" t="s">
        <v>75</v>
      </c>
      <c r="Q877" s="43" t="s">
        <v>1877</v>
      </c>
      <c r="R877" s="53" t="s">
        <v>127</v>
      </c>
      <c r="S877" s="76">
        <v>1583</v>
      </c>
      <c r="T877" s="37">
        <v>1</v>
      </c>
      <c r="U877" s="83">
        <v>1</v>
      </c>
      <c r="V877" s="45" t="s">
        <v>125</v>
      </c>
    </row>
    <row r="878" spans="1:22" x14ac:dyDescent="0.2">
      <c r="A878" s="18" t="str">
        <f t="shared" si="26"/>
        <v>Catalogo principalOVS_ES ACADEMICOH5T-00012</v>
      </c>
      <c r="B878" s="18" t="str">
        <f t="shared" si="27"/>
        <v>H5T-00012OVS_ES ACADEMICO</v>
      </c>
      <c r="C878" s="18"/>
      <c r="D878" s="18" t="s">
        <v>122</v>
      </c>
      <c r="E878" s="46" t="s">
        <v>1879</v>
      </c>
      <c r="F878" s="85" t="s">
        <v>124</v>
      </c>
      <c r="G878" s="18" t="s">
        <v>122</v>
      </c>
      <c r="H878" s="45" t="s">
        <v>125</v>
      </c>
      <c r="I878" s="18" t="s">
        <v>75</v>
      </c>
      <c r="J878" s="49" t="s">
        <v>1880</v>
      </c>
      <c r="K878" s="48" t="s">
        <v>28</v>
      </c>
      <c r="L878" s="47" t="s">
        <v>90</v>
      </c>
      <c r="M878" s="44" t="s">
        <v>74</v>
      </c>
      <c r="N878" s="78" t="s">
        <v>75</v>
      </c>
      <c r="O878" s="78" t="s">
        <v>75</v>
      </c>
      <c r="P878" s="78" t="s">
        <v>75</v>
      </c>
      <c r="Q878" s="43" t="s">
        <v>1879</v>
      </c>
      <c r="R878" s="53" t="s">
        <v>127</v>
      </c>
      <c r="S878" s="76">
        <v>3098</v>
      </c>
      <c r="T878" s="37">
        <v>1</v>
      </c>
      <c r="U878" s="83">
        <v>1</v>
      </c>
      <c r="V878" s="45" t="s">
        <v>125</v>
      </c>
    </row>
    <row r="879" spans="1:22" x14ac:dyDescent="0.2">
      <c r="A879" s="18" t="str">
        <f t="shared" si="26"/>
        <v>Catalogo principalOVS_ES ACADEMICOH5T-00013</v>
      </c>
      <c r="B879" s="18" t="str">
        <f t="shared" si="27"/>
        <v>H5T-00013OVS_ES ACADEMICO</v>
      </c>
      <c r="C879" s="18"/>
      <c r="D879" s="18" t="s">
        <v>122</v>
      </c>
      <c r="E879" s="46" t="s">
        <v>1881</v>
      </c>
      <c r="F879" s="85" t="s">
        <v>124</v>
      </c>
      <c r="G879" s="18" t="s">
        <v>122</v>
      </c>
      <c r="H879" s="45" t="s">
        <v>125</v>
      </c>
      <c r="I879" s="18" t="s">
        <v>75</v>
      </c>
      <c r="J879" s="49" t="s">
        <v>1882</v>
      </c>
      <c r="K879" s="48" t="s">
        <v>28</v>
      </c>
      <c r="L879" s="47" t="s">
        <v>90</v>
      </c>
      <c r="M879" s="44" t="s">
        <v>74</v>
      </c>
      <c r="N879" s="78" t="s">
        <v>75</v>
      </c>
      <c r="O879" s="78" t="s">
        <v>75</v>
      </c>
      <c r="P879" s="78" t="s">
        <v>75</v>
      </c>
      <c r="Q879" s="43" t="s">
        <v>1881</v>
      </c>
      <c r="R879" s="53" t="s">
        <v>127</v>
      </c>
      <c r="S879" s="76">
        <v>3098</v>
      </c>
      <c r="T879" s="37">
        <v>1</v>
      </c>
      <c r="U879" s="83">
        <v>1</v>
      </c>
      <c r="V879" s="45" t="s">
        <v>125</v>
      </c>
    </row>
    <row r="880" spans="1:22" x14ac:dyDescent="0.2">
      <c r="A880" s="18" t="str">
        <f t="shared" si="26"/>
        <v>Catalogo principalOVS_ES ACADEMICOH5T-00015</v>
      </c>
      <c r="B880" s="18" t="str">
        <f t="shared" si="27"/>
        <v>H5T-00015OVS_ES ACADEMICO</v>
      </c>
      <c r="C880" s="18"/>
      <c r="D880" s="18" t="s">
        <v>122</v>
      </c>
      <c r="E880" s="46" t="s">
        <v>1883</v>
      </c>
      <c r="F880" s="85" t="s">
        <v>124</v>
      </c>
      <c r="G880" s="18" t="s">
        <v>122</v>
      </c>
      <c r="H880" s="45" t="s">
        <v>125</v>
      </c>
      <c r="I880" s="18" t="s">
        <v>75</v>
      </c>
      <c r="J880" s="49" t="s">
        <v>1884</v>
      </c>
      <c r="K880" s="48" t="s">
        <v>28</v>
      </c>
      <c r="L880" s="47" t="s">
        <v>90</v>
      </c>
      <c r="M880" s="44" t="s">
        <v>74</v>
      </c>
      <c r="N880" s="78" t="s">
        <v>75</v>
      </c>
      <c r="O880" s="78" t="s">
        <v>75</v>
      </c>
      <c r="P880" s="78" t="s">
        <v>75</v>
      </c>
      <c r="Q880" s="43" t="s">
        <v>1883</v>
      </c>
      <c r="R880" s="53" t="s">
        <v>127</v>
      </c>
      <c r="S880" s="76">
        <v>4274</v>
      </c>
      <c r="T880" s="37">
        <v>1</v>
      </c>
      <c r="U880" s="83">
        <v>1</v>
      </c>
      <c r="V880" s="45" t="s">
        <v>125</v>
      </c>
    </row>
    <row r="881" spans="1:22" x14ac:dyDescent="0.2">
      <c r="A881" s="18" t="str">
        <f t="shared" si="26"/>
        <v>Catalogo principalOVS_ES ACADEMICOH5T-00016</v>
      </c>
      <c r="B881" s="18" t="str">
        <f t="shared" si="27"/>
        <v>H5T-00016OVS_ES ACADEMICO</v>
      </c>
      <c r="C881" s="18"/>
      <c r="D881" s="18" t="s">
        <v>122</v>
      </c>
      <c r="E881" s="46" t="s">
        <v>1885</v>
      </c>
      <c r="F881" s="85" t="s">
        <v>124</v>
      </c>
      <c r="G881" s="18" t="s">
        <v>122</v>
      </c>
      <c r="H881" s="45" t="s">
        <v>125</v>
      </c>
      <c r="I881" s="18" t="s">
        <v>75</v>
      </c>
      <c r="J881" s="49" t="s">
        <v>1886</v>
      </c>
      <c r="K881" s="48" t="s">
        <v>28</v>
      </c>
      <c r="L881" s="47" t="s">
        <v>90</v>
      </c>
      <c r="M881" s="44" t="s">
        <v>74</v>
      </c>
      <c r="N881" s="78" t="s">
        <v>75</v>
      </c>
      <c r="O881" s="78" t="s">
        <v>75</v>
      </c>
      <c r="P881" s="78" t="s">
        <v>75</v>
      </c>
      <c r="Q881" s="43" t="s">
        <v>1885</v>
      </c>
      <c r="R881" s="53" t="s">
        <v>127</v>
      </c>
      <c r="S881" s="76">
        <v>4274</v>
      </c>
      <c r="T881" s="37">
        <v>1</v>
      </c>
      <c r="U881" s="83">
        <v>1</v>
      </c>
      <c r="V881" s="45" t="s">
        <v>125</v>
      </c>
    </row>
    <row r="882" spans="1:22" x14ac:dyDescent="0.2">
      <c r="A882" s="18" t="str">
        <f t="shared" si="26"/>
        <v>Catalogo principalOVS_ES ACADEMICOH5T-00018</v>
      </c>
      <c r="B882" s="18" t="str">
        <f t="shared" si="27"/>
        <v>H5T-00018OVS_ES ACADEMICO</v>
      </c>
      <c r="C882" s="18"/>
      <c r="D882" s="18" t="s">
        <v>122</v>
      </c>
      <c r="E882" s="46" t="s">
        <v>1887</v>
      </c>
      <c r="F882" s="85" t="s">
        <v>124</v>
      </c>
      <c r="G882" s="18" t="s">
        <v>122</v>
      </c>
      <c r="H882" s="45" t="s">
        <v>125</v>
      </c>
      <c r="I882" s="18" t="s">
        <v>75</v>
      </c>
      <c r="J882" s="49" t="s">
        <v>1888</v>
      </c>
      <c r="K882" s="48" t="s">
        <v>28</v>
      </c>
      <c r="L882" s="47" t="s">
        <v>90</v>
      </c>
      <c r="M882" s="44" t="s">
        <v>74</v>
      </c>
      <c r="N882" s="78" t="s">
        <v>75</v>
      </c>
      <c r="O882" s="78" t="s">
        <v>75</v>
      </c>
      <c r="P882" s="78" t="s">
        <v>75</v>
      </c>
      <c r="Q882" s="43" t="s">
        <v>1887</v>
      </c>
      <c r="R882" s="53" t="s">
        <v>127</v>
      </c>
      <c r="S882" s="76">
        <v>3098</v>
      </c>
      <c r="T882" s="37">
        <v>1</v>
      </c>
      <c r="U882" s="83">
        <v>1</v>
      </c>
      <c r="V882" s="45" t="s">
        <v>125</v>
      </c>
    </row>
    <row r="883" spans="1:22" x14ac:dyDescent="0.2">
      <c r="A883" s="18" t="str">
        <f t="shared" si="26"/>
        <v>Catalogo principalOVS_ES ACADEMICOH5T-00019</v>
      </c>
      <c r="B883" s="18" t="str">
        <f t="shared" si="27"/>
        <v>H5T-00019OVS_ES ACADEMICO</v>
      </c>
      <c r="C883" s="18"/>
      <c r="D883" s="18" t="s">
        <v>122</v>
      </c>
      <c r="E883" s="46" t="s">
        <v>1889</v>
      </c>
      <c r="F883" s="85" t="s">
        <v>124</v>
      </c>
      <c r="G883" s="18" t="s">
        <v>122</v>
      </c>
      <c r="H883" s="45" t="s">
        <v>125</v>
      </c>
      <c r="I883" s="18" t="s">
        <v>75</v>
      </c>
      <c r="J883" s="49" t="s">
        <v>1890</v>
      </c>
      <c r="K883" s="48" t="s">
        <v>28</v>
      </c>
      <c r="L883" s="47" t="s">
        <v>90</v>
      </c>
      <c r="M883" s="44" t="s">
        <v>74</v>
      </c>
      <c r="N883" s="78" t="s">
        <v>75</v>
      </c>
      <c r="O883" s="78" t="s">
        <v>75</v>
      </c>
      <c r="P883" s="78" t="s">
        <v>75</v>
      </c>
      <c r="Q883" s="43" t="s">
        <v>1889</v>
      </c>
      <c r="R883" s="53" t="s">
        <v>127</v>
      </c>
      <c r="S883" s="76">
        <v>3098</v>
      </c>
      <c r="T883" s="37">
        <v>1</v>
      </c>
      <c r="U883" s="83">
        <v>1</v>
      </c>
      <c r="V883" s="45" t="s">
        <v>125</v>
      </c>
    </row>
    <row r="884" spans="1:22" x14ac:dyDescent="0.2">
      <c r="A884" s="18" t="str">
        <f t="shared" si="26"/>
        <v>Catalogo principalCSP ACADEMICOc7b9ab7e-8f80-4b4b-8aed-dcad61f28995</v>
      </c>
      <c r="B884" s="18" t="str">
        <f t="shared" si="27"/>
        <v>c7b9ab7e-8f80-4b4b-8aed-dcad61f28995CSP ACADEMICO</v>
      </c>
      <c r="C884" s="18"/>
      <c r="D884" s="18" t="s">
        <v>122</v>
      </c>
      <c r="E884" s="46" t="s">
        <v>1891</v>
      </c>
      <c r="F884" s="85" t="s">
        <v>1339</v>
      </c>
      <c r="G884" s="18" t="s">
        <v>122</v>
      </c>
      <c r="H884" s="45" t="s">
        <v>125</v>
      </c>
      <c r="I884" s="18" t="s">
        <v>75</v>
      </c>
      <c r="J884" s="49" t="s">
        <v>1892</v>
      </c>
      <c r="K884" s="48" t="s">
        <v>28</v>
      </c>
      <c r="L884" s="47" t="s">
        <v>90</v>
      </c>
      <c r="M884" s="44" t="s">
        <v>74</v>
      </c>
      <c r="N884" s="78" t="s">
        <v>75</v>
      </c>
      <c r="O884" s="78" t="s">
        <v>75</v>
      </c>
      <c r="P884" s="78" t="s">
        <v>75</v>
      </c>
      <c r="Q884" s="43" t="s">
        <v>1891</v>
      </c>
      <c r="R884" s="53" t="s">
        <v>76</v>
      </c>
      <c r="S884" s="76">
        <v>5.2</v>
      </c>
      <c r="T884" s="37">
        <v>1</v>
      </c>
      <c r="U884" s="83">
        <v>1</v>
      </c>
      <c r="V884" s="45" t="s">
        <v>125</v>
      </c>
    </row>
    <row r="885" spans="1:22" x14ac:dyDescent="0.2">
      <c r="A885" s="18" t="str">
        <f t="shared" si="26"/>
        <v>Catalogo principalCSP ACADEMICO13219baa-468f-4eeb-bfaa-243216dbddca</v>
      </c>
      <c r="B885" s="18" t="str">
        <f t="shared" si="27"/>
        <v>13219baa-468f-4eeb-bfaa-243216dbddcaCSP ACADEMICO</v>
      </c>
      <c r="C885" s="18"/>
      <c r="D885" s="18" t="s">
        <v>122</v>
      </c>
      <c r="E885" s="46" t="s">
        <v>1893</v>
      </c>
      <c r="F885" s="85" t="s">
        <v>1339</v>
      </c>
      <c r="G885" s="18" t="s">
        <v>122</v>
      </c>
      <c r="H885" s="45" t="s">
        <v>125</v>
      </c>
      <c r="I885" s="18" t="s">
        <v>75</v>
      </c>
      <c r="J885" s="49" t="s">
        <v>1894</v>
      </c>
      <c r="K885" s="48" t="s">
        <v>28</v>
      </c>
      <c r="L885" s="47" t="s">
        <v>90</v>
      </c>
      <c r="M885" s="44" t="s">
        <v>74</v>
      </c>
      <c r="N885" s="78" t="s">
        <v>75</v>
      </c>
      <c r="O885" s="78" t="s">
        <v>75</v>
      </c>
      <c r="P885" s="78" t="s">
        <v>75</v>
      </c>
      <c r="Q885" s="43" t="s">
        <v>1893</v>
      </c>
      <c r="R885" s="53" t="s">
        <v>76</v>
      </c>
      <c r="S885" s="76">
        <v>2.4</v>
      </c>
      <c r="T885" s="37">
        <v>1</v>
      </c>
      <c r="U885" s="83">
        <v>1</v>
      </c>
      <c r="V885" s="45" t="s">
        <v>125</v>
      </c>
    </row>
    <row r="886" spans="1:22" x14ac:dyDescent="0.2">
      <c r="A886" s="18" t="str">
        <f t="shared" si="26"/>
        <v>Catalogo principalCSP ACADEMICO31a690b0-3945-4adf-98ab-644e0a879b3f</v>
      </c>
      <c r="B886" s="18" t="str">
        <f t="shared" si="27"/>
        <v>31a690b0-3945-4adf-98ab-644e0a879b3fCSP ACADEMICO</v>
      </c>
      <c r="C886" s="18"/>
      <c r="D886" s="18" t="s">
        <v>122</v>
      </c>
      <c r="E886" s="46" t="s">
        <v>1895</v>
      </c>
      <c r="F886" s="85" t="s">
        <v>1339</v>
      </c>
      <c r="G886" s="18" t="s">
        <v>122</v>
      </c>
      <c r="H886" s="45" t="s">
        <v>125</v>
      </c>
      <c r="I886" s="18" t="s">
        <v>75</v>
      </c>
      <c r="J886" s="49" t="s">
        <v>1896</v>
      </c>
      <c r="K886" s="48" t="s">
        <v>28</v>
      </c>
      <c r="L886" s="47" t="s">
        <v>90</v>
      </c>
      <c r="M886" s="44" t="s">
        <v>74</v>
      </c>
      <c r="N886" s="78" t="s">
        <v>75</v>
      </c>
      <c r="O886" s="78" t="s">
        <v>75</v>
      </c>
      <c r="P886" s="78" t="s">
        <v>75</v>
      </c>
      <c r="Q886" s="43" t="s">
        <v>1895</v>
      </c>
      <c r="R886" s="53" t="s">
        <v>76</v>
      </c>
      <c r="S886" s="76">
        <v>1.8</v>
      </c>
      <c r="T886" s="37">
        <v>1</v>
      </c>
      <c r="U886" s="83">
        <v>1</v>
      </c>
      <c r="V886" s="45" t="s">
        <v>125</v>
      </c>
    </row>
    <row r="887" spans="1:22" x14ac:dyDescent="0.2">
      <c r="A887" s="18" t="str">
        <f t="shared" si="26"/>
        <v>Catalogo principalCSP ACADEMICObeeafb06-d78c-45f4-9446-3fa6ebbc7803</v>
      </c>
      <c r="B887" s="18" t="str">
        <f t="shared" si="27"/>
        <v>beeafb06-d78c-45f4-9446-3fa6ebbc7803CSP ACADEMICO</v>
      </c>
      <c r="C887" s="18"/>
      <c r="D887" s="18" t="s">
        <v>122</v>
      </c>
      <c r="E887" s="46" t="s">
        <v>1897</v>
      </c>
      <c r="F887" s="85" t="s">
        <v>1339</v>
      </c>
      <c r="G887" s="18" t="s">
        <v>122</v>
      </c>
      <c r="H887" s="45" t="s">
        <v>125</v>
      </c>
      <c r="I887" s="18" t="s">
        <v>75</v>
      </c>
      <c r="J887" s="49" t="s">
        <v>1898</v>
      </c>
      <c r="K887" s="48" t="s">
        <v>28</v>
      </c>
      <c r="L887" s="47" t="s">
        <v>90</v>
      </c>
      <c r="M887" s="44" t="s">
        <v>74</v>
      </c>
      <c r="N887" s="78" t="s">
        <v>75</v>
      </c>
      <c r="O887" s="78" t="s">
        <v>75</v>
      </c>
      <c r="P887" s="78" t="s">
        <v>75</v>
      </c>
      <c r="Q887" s="43" t="s">
        <v>1897</v>
      </c>
      <c r="R887" s="53" t="s">
        <v>76</v>
      </c>
      <c r="S887" s="76">
        <v>82.5</v>
      </c>
      <c r="T887" s="37">
        <v>1</v>
      </c>
      <c r="U887" s="83">
        <v>1</v>
      </c>
      <c r="V887" s="45" t="s">
        <v>125</v>
      </c>
    </row>
    <row r="888" spans="1:22" x14ac:dyDescent="0.2">
      <c r="A888" s="18" t="str">
        <f t="shared" si="26"/>
        <v>Catalogo principalCSP ACADEMICO711e2441-673c-4322-947c-ce2eb8035605</v>
      </c>
      <c r="B888" s="18" t="str">
        <f t="shared" si="27"/>
        <v>711e2441-673c-4322-947c-ce2eb8035605CSP ACADEMICO</v>
      </c>
      <c r="C888" s="18"/>
      <c r="D888" s="18" t="s">
        <v>122</v>
      </c>
      <c r="E888" s="46" t="s">
        <v>1899</v>
      </c>
      <c r="F888" s="85" t="s">
        <v>1339</v>
      </c>
      <c r="G888" s="18" t="s">
        <v>122</v>
      </c>
      <c r="H888" s="45" t="s">
        <v>125</v>
      </c>
      <c r="I888" s="18" t="s">
        <v>75</v>
      </c>
      <c r="J888" s="49" t="s">
        <v>1900</v>
      </c>
      <c r="K888" s="48" t="s">
        <v>28</v>
      </c>
      <c r="L888" s="47" t="s">
        <v>90</v>
      </c>
      <c r="M888" s="44" t="s">
        <v>74</v>
      </c>
      <c r="N888" s="78" t="s">
        <v>75</v>
      </c>
      <c r="O888" s="78" t="s">
        <v>75</v>
      </c>
      <c r="P888" s="78" t="s">
        <v>75</v>
      </c>
      <c r="Q888" s="43" t="s">
        <v>1899</v>
      </c>
      <c r="R888" s="53" t="s">
        <v>76</v>
      </c>
      <c r="S888" s="76">
        <v>55</v>
      </c>
      <c r="T888" s="37">
        <v>1</v>
      </c>
      <c r="U888" s="83">
        <v>1</v>
      </c>
      <c r="V888" s="45" t="s">
        <v>125</v>
      </c>
    </row>
    <row r="889" spans="1:22" x14ac:dyDescent="0.2">
      <c r="A889" s="18" t="str">
        <f t="shared" si="26"/>
        <v>Catalogo principalCSP ACADEMICO3a773ce4-8a93-4da7-a966-fdf8a41b4887</v>
      </c>
      <c r="B889" s="18" t="str">
        <f t="shared" si="27"/>
        <v>3a773ce4-8a93-4da7-a966-fdf8a41b4887CSP ACADEMICO</v>
      </c>
      <c r="C889" s="18"/>
      <c r="D889" s="18" t="s">
        <v>122</v>
      </c>
      <c r="E889" s="46" t="s">
        <v>1901</v>
      </c>
      <c r="F889" s="85" t="s">
        <v>1339</v>
      </c>
      <c r="G889" s="18" t="s">
        <v>122</v>
      </c>
      <c r="H889" s="45" t="s">
        <v>125</v>
      </c>
      <c r="I889" s="18" t="s">
        <v>75</v>
      </c>
      <c r="J889" s="49" t="s">
        <v>1902</v>
      </c>
      <c r="K889" s="48" t="s">
        <v>28</v>
      </c>
      <c r="L889" s="47" t="s">
        <v>90</v>
      </c>
      <c r="M889" s="44" t="s">
        <v>74</v>
      </c>
      <c r="N889" s="78" t="s">
        <v>75</v>
      </c>
      <c r="O889" s="78" t="s">
        <v>75</v>
      </c>
      <c r="P889" s="78" t="s">
        <v>75</v>
      </c>
      <c r="Q889" s="43" t="s">
        <v>1901</v>
      </c>
      <c r="R889" s="53" t="s">
        <v>76</v>
      </c>
      <c r="S889" s="76">
        <v>550</v>
      </c>
      <c r="T889" s="37">
        <v>1</v>
      </c>
      <c r="U889" s="83">
        <v>1</v>
      </c>
      <c r="V889" s="45" t="s">
        <v>125</v>
      </c>
    </row>
    <row r="890" spans="1:22" x14ac:dyDescent="0.2">
      <c r="A890" s="18" t="str">
        <f t="shared" si="26"/>
        <v>Catalogo principalCSP ACADEMICO5d4547df-6872-4bbd-93b7-e63b1cb07792</v>
      </c>
      <c r="B890" s="18" t="str">
        <f t="shared" si="27"/>
        <v>5d4547df-6872-4bbd-93b7-e63b1cb07792CSP ACADEMICO</v>
      </c>
      <c r="C890" s="18"/>
      <c r="D890" s="18" t="s">
        <v>122</v>
      </c>
      <c r="E890" s="46" t="s">
        <v>1903</v>
      </c>
      <c r="F890" s="85" t="s">
        <v>1339</v>
      </c>
      <c r="G890" s="18" t="s">
        <v>122</v>
      </c>
      <c r="H890" s="45" t="s">
        <v>125</v>
      </c>
      <c r="I890" s="18" t="s">
        <v>75</v>
      </c>
      <c r="J890" s="49" t="s">
        <v>1904</v>
      </c>
      <c r="K890" s="48" t="s">
        <v>28</v>
      </c>
      <c r="L890" s="47" t="s">
        <v>90</v>
      </c>
      <c r="M890" s="44" t="s">
        <v>74</v>
      </c>
      <c r="N890" s="78" t="s">
        <v>75</v>
      </c>
      <c r="O890" s="78" t="s">
        <v>75</v>
      </c>
      <c r="P890" s="78" t="s">
        <v>75</v>
      </c>
      <c r="Q890" s="43" t="s">
        <v>1903</v>
      </c>
      <c r="R890" s="53" t="s">
        <v>76</v>
      </c>
      <c r="S890" s="76">
        <v>82.5</v>
      </c>
      <c r="T890" s="37">
        <v>1</v>
      </c>
      <c r="U890" s="83">
        <v>1</v>
      </c>
      <c r="V890" s="45" t="s">
        <v>125</v>
      </c>
    </row>
    <row r="891" spans="1:22" x14ac:dyDescent="0.2">
      <c r="A891" s="18" t="str">
        <f t="shared" si="26"/>
        <v>Catalogo principalCSP ACADEMICO2d912aad-bd09-4b66-87dc-ca75f2a5ef48</v>
      </c>
      <c r="B891" s="18" t="str">
        <f t="shared" si="27"/>
        <v>2d912aad-bd09-4b66-87dc-ca75f2a5ef48CSP ACADEMICO</v>
      </c>
      <c r="C891" s="18"/>
      <c r="D891" s="18" t="s">
        <v>122</v>
      </c>
      <c r="E891" s="46" t="s">
        <v>1905</v>
      </c>
      <c r="F891" s="85" t="s">
        <v>1339</v>
      </c>
      <c r="G891" s="18" t="s">
        <v>122</v>
      </c>
      <c r="H891" s="45" t="s">
        <v>125</v>
      </c>
      <c r="I891" s="18" t="s">
        <v>75</v>
      </c>
      <c r="J891" s="49" t="s">
        <v>1906</v>
      </c>
      <c r="K891" s="48" t="s">
        <v>28</v>
      </c>
      <c r="L891" s="47" t="s">
        <v>90</v>
      </c>
      <c r="M891" s="44" t="s">
        <v>74</v>
      </c>
      <c r="N891" s="78" t="s">
        <v>75</v>
      </c>
      <c r="O891" s="78" t="s">
        <v>75</v>
      </c>
      <c r="P891" s="78" t="s">
        <v>75</v>
      </c>
      <c r="Q891" s="43" t="s">
        <v>1905</v>
      </c>
      <c r="R891" s="53" t="s">
        <v>76</v>
      </c>
      <c r="S891" s="76">
        <v>55</v>
      </c>
      <c r="T891" s="37">
        <v>1</v>
      </c>
      <c r="U891" s="83">
        <v>1</v>
      </c>
      <c r="V891" s="45" t="s">
        <v>125</v>
      </c>
    </row>
    <row r="892" spans="1:22" x14ac:dyDescent="0.2">
      <c r="A892" s="18" t="str">
        <f t="shared" si="26"/>
        <v>Catalogo principalCSP ACADEMICO1bc4f992-eda4-4a90-8628-ec35b5279e0e</v>
      </c>
      <c r="B892" s="18" t="str">
        <f t="shared" si="27"/>
        <v>1bc4f992-eda4-4a90-8628-ec35b5279e0eCSP ACADEMICO</v>
      </c>
      <c r="C892" s="18"/>
      <c r="D892" s="18" t="s">
        <v>122</v>
      </c>
      <c r="E892" s="46" t="s">
        <v>1907</v>
      </c>
      <c r="F892" s="85" t="s">
        <v>1339</v>
      </c>
      <c r="G892" s="18" t="s">
        <v>122</v>
      </c>
      <c r="H892" s="45" t="s">
        <v>125</v>
      </c>
      <c r="I892" s="18" t="s">
        <v>75</v>
      </c>
      <c r="J892" s="49" t="s">
        <v>1908</v>
      </c>
      <c r="K892" s="48" t="s">
        <v>28</v>
      </c>
      <c r="L892" s="47" t="s">
        <v>90</v>
      </c>
      <c r="M892" s="44" t="s">
        <v>74</v>
      </c>
      <c r="N892" s="78" t="s">
        <v>75</v>
      </c>
      <c r="O892" s="78" t="s">
        <v>75</v>
      </c>
      <c r="P892" s="78" t="s">
        <v>75</v>
      </c>
      <c r="Q892" s="43" t="s">
        <v>1907</v>
      </c>
      <c r="R892" s="53" t="s">
        <v>76</v>
      </c>
      <c r="S892" s="76">
        <v>550</v>
      </c>
      <c r="T892" s="37">
        <v>1</v>
      </c>
      <c r="U892" s="83">
        <v>1</v>
      </c>
      <c r="V892" s="45" t="s">
        <v>125</v>
      </c>
    </row>
    <row r="893" spans="1:22" x14ac:dyDescent="0.2">
      <c r="A893" s="18" t="str">
        <f t="shared" si="26"/>
        <v>Catalogo principalCSP ACADEMICO802036f3-f638-4959-b9cd-781910dba0d7</v>
      </c>
      <c r="B893" s="18" t="str">
        <f t="shared" si="27"/>
        <v>802036f3-f638-4959-b9cd-781910dba0d7CSP ACADEMICO</v>
      </c>
      <c r="C893" s="18"/>
      <c r="D893" s="18" t="s">
        <v>122</v>
      </c>
      <c r="E893" s="46" t="s">
        <v>1909</v>
      </c>
      <c r="F893" s="85" t="s">
        <v>1339</v>
      </c>
      <c r="G893" s="18" t="s">
        <v>122</v>
      </c>
      <c r="H893" s="45" t="s">
        <v>125</v>
      </c>
      <c r="I893" s="18" t="s">
        <v>75</v>
      </c>
      <c r="J893" s="49" t="s">
        <v>1910</v>
      </c>
      <c r="K893" s="48" t="s">
        <v>28</v>
      </c>
      <c r="L893" s="47" t="s">
        <v>90</v>
      </c>
      <c r="M893" s="44" t="s">
        <v>74</v>
      </c>
      <c r="N893" s="78" t="s">
        <v>75</v>
      </c>
      <c r="O893" s="78" t="s">
        <v>75</v>
      </c>
      <c r="P893" s="78" t="s">
        <v>75</v>
      </c>
      <c r="Q893" s="43" t="s">
        <v>1909</v>
      </c>
      <c r="R893" s="53" t="s">
        <v>76</v>
      </c>
      <c r="S893" s="76">
        <v>82.5</v>
      </c>
      <c r="T893" s="37">
        <v>1</v>
      </c>
      <c r="U893" s="83">
        <v>1</v>
      </c>
      <c r="V893" s="45" t="s">
        <v>125</v>
      </c>
    </row>
    <row r="894" spans="1:22" x14ac:dyDescent="0.2">
      <c r="A894" s="18" t="str">
        <f t="shared" si="26"/>
        <v>Catalogo principalCSP ACADEMICOa7c8ecde-9e3d-412d-8657-45ab025e8260</v>
      </c>
      <c r="B894" s="18" t="str">
        <f t="shared" si="27"/>
        <v>a7c8ecde-9e3d-412d-8657-45ab025e8260CSP ACADEMICO</v>
      </c>
      <c r="C894" s="18"/>
      <c r="D894" s="18" t="s">
        <v>122</v>
      </c>
      <c r="E894" s="46" t="s">
        <v>1911</v>
      </c>
      <c r="F894" s="85" t="s">
        <v>1339</v>
      </c>
      <c r="G894" s="18" t="s">
        <v>122</v>
      </c>
      <c r="H894" s="45" t="s">
        <v>125</v>
      </c>
      <c r="I894" s="18" t="s">
        <v>75</v>
      </c>
      <c r="J894" s="49" t="s">
        <v>1912</v>
      </c>
      <c r="K894" s="48" t="s">
        <v>28</v>
      </c>
      <c r="L894" s="47" t="s">
        <v>90</v>
      </c>
      <c r="M894" s="44" t="s">
        <v>74</v>
      </c>
      <c r="N894" s="78" t="s">
        <v>75</v>
      </c>
      <c r="O894" s="78" t="s">
        <v>75</v>
      </c>
      <c r="P894" s="78" t="s">
        <v>75</v>
      </c>
      <c r="Q894" s="43" t="s">
        <v>1911</v>
      </c>
      <c r="R894" s="53" t="s">
        <v>76</v>
      </c>
      <c r="S894" s="76">
        <v>55</v>
      </c>
      <c r="T894" s="37">
        <v>1</v>
      </c>
      <c r="U894" s="83">
        <v>1</v>
      </c>
      <c r="V894" s="45" t="s">
        <v>125</v>
      </c>
    </row>
    <row r="895" spans="1:22" x14ac:dyDescent="0.2">
      <c r="A895" s="18" t="str">
        <f t="shared" si="26"/>
        <v>Catalogo principalCSP ACADEMICOc630aa52-f084-42fb-b8b6-667e2f7e8030</v>
      </c>
      <c r="B895" s="18" t="str">
        <f t="shared" si="27"/>
        <v>c630aa52-f084-42fb-b8b6-667e2f7e8030CSP ACADEMICO</v>
      </c>
      <c r="C895" s="18"/>
      <c r="D895" s="18" t="s">
        <v>122</v>
      </c>
      <c r="E895" s="46" t="s">
        <v>1913</v>
      </c>
      <c r="F895" s="85" t="s">
        <v>1339</v>
      </c>
      <c r="G895" s="18" t="s">
        <v>122</v>
      </c>
      <c r="H895" s="45" t="s">
        <v>125</v>
      </c>
      <c r="I895" s="18" t="s">
        <v>75</v>
      </c>
      <c r="J895" s="49" t="s">
        <v>1914</v>
      </c>
      <c r="K895" s="48" t="s">
        <v>28</v>
      </c>
      <c r="L895" s="47" t="s">
        <v>90</v>
      </c>
      <c r="M895" s="44" t="s">
        <v>74</v>
      </c>
      <c r="N895" s="78" t="s">
        <v>75</v>
      </c>
      <c r="O895" s="78" t="s">
        <v>75</v>
      </c>
      <c r="P895" s="78" t="s">
        <v>75</v>
      </c>
      <c r="Q895" s="43" t="s">
        <v>1913</v>
      </c>
      <c r="R895" s="53" t="s">
        <v>76</v>
      </c>
      <c r="S895" s="76">
        <v>550</v>
      </c>
      <c r="T895" s="37">
        <v>1</v>
      </c>
      <c r="U895" s="83">
        <v>1</v>
      </c>
      <c r="V895" s="45" t="s">
        <v>125</v>
      </c>
    </row>
    <row r="896" spans="1:22" x14ac:dyDescent="0.2">
      <c r="A896" s="18" t="str">
        <f t="shared" si="26"/>
        <v>Catalogo principalCSP ACADEMICOec85264a-bee0-4390-90d1-5e6d2d5d0f75</v>
      </c>
      <c r="B896" s="18" t="str">
        <f t="shared" si="27"/>
        <v>ec85264a-bee0-4390-90d1-5e6d2d5d0f75CSP ACADEMICO</v>
      </c>
      <c r="C896" s="18"/>
      <c r="D896" s="18" t="s">
        <v>122</v>
      </c>
      <c r="E896" s="46" t="s">
        <v>1915</v>
      </c>
      <c r="F896" s="85" t="s">
        <v>1339</v>
      </c>
      <c r="G896" s="18" t="s">
        <v>122</v>
      </c>
      <c r="H896" s="45" t="s">
        <v>125</v>
      </c>
      <c r="I896" s="18" t="s">
        <v>75</v>
      </c>
      <c r="J896" s="49" t="s">
        <v>1916</v>
      </c>
      <c r="K896" s="48" t="s">
        <v>28</v>
      </c>
      <c r="L896" s="47" t="s">
        <v>90</v>
      </c>
      <c r="M896" s="44" t="s">
        <v>74</v>
      </c>
      <c r="N896" s="78" t="s">
        <v>75</v>
      </c>
      <c r="O896" s="78" t="s">
        <v>75</v>
      </c>
      <c r="P896" s="78" t="s">
        <v>75</v>
      </c>
      <c r="Q896" s="43" t="s">
        <v>1915</v>
      </c>
      <c r="R896" s="53" t="s">
        <v>76</v>
      </c>
      <c r="S896" s="76">
        <v>74.3</v>
      </c>
      <c r="T896" s="37">
        <v>1</v>
      </c>
      <c r="U896" s="83">
        <v>1</v>
      </c>
      <c r="V896" s="45" t="s">
        <v>125</v>
      </c>
    </row>
    <row r="897" spans="1:22" x14ac:dyDescent="0.2">
      <c r="A897" s="18" t="str">
        <f t="shared" si="26"/>
        <v>Catalogo principalCSP ACADEMICOe0fbdbc4-beb2-4245-9a33-779747ac88a3</v>
      </c>
      <c r="B897" s="18" t="str">
        <f t="shared" si="27"/>
        <v>e0fbdbc4-beb2-4245-9a33-779747ac88a3CSP ACADEMICO</v>
      </c>
      <c r="C897" s="18"/>
      <c r="D897" s="18" t="s">
        <v>122</v>
      </c>
      <c r="E897" s="46" t="s">
        <v>1917</v>
      </c>
      <c r="F897" s="85" t="s">
        <v>1339</v>
      </c>
      <c r="G897" s="18" t="s">
        <v>122</v>
      </c>
      <c r="H897" s="45" t="s">
        <v>125</v>
      </c>
      <c r="I897" s="18" t="s">
        <v>75</v>
      </c>
      <c r="J897" s="49" t="s">
        <v>1918</v>
      </c>
      <c r="K897" s="48" t="s">
        <v>28</v>
      </c>
      <c r="L897" s="47" t="s">
        <v>90</v>
      </c>
      <c r="M897" s="44" t="s">
        <v>74</v>
      </c>
      <c r="N897" s="78" t="s">
        <v>75</v>
      </c>
      <c r="O897" s="78" t="s">
        <v>75</v>
      </c>
      <c r="P897" s="78" t="s">
        <v>75</v>
      </c>
      <c r="Q897" s="43" t="s">
        <v>1917</v>
      </c>
      <c r="R897" s="53" t="s">
        <v>76</v>
      </c>
      <c r="S897" s="76">
        <v>54</v>
      </c>
      <c r="T897" s="37">
        <v>1</v>
      </c>
      <c r="U897" s="83">
        <v>1</v>
      </c>
      <c r="V897" s="45" t="s">
        <v>125</v>
      </c>
    </row>
    <row r="898" spans="1:22" x14ac:dyDescent="0.2">
      <c r="A898" s="18" t="str">
        <f t="shared" ref="A898:A961" si="28">D898&amp;F898&amp;E898</f>
        <v>Catalogo principalCSP ACADEMICO0e9552f2-3ef7-4ed1-bac0-2cce1308b21b</v>
      </c>
      <c r="B898" s="18" t="str">
        <f t="shared" ref="B898:B961" si="29">E898&amp;F898</f>
        <v>0e9552f2-3ef7-4ed1-bac0-2cce1308b21bCSP ACADEMICO</v>
      </c>
      <c r="C898" s="18"/>
      <c r="D898" s="18" t="s">
        <v>122</v>
      </c>
      <c r="E898" s="46" t="s">
        <v>1919</v>
      </c>
      <c r="F898" s="85" t="s">
        <v>1339</v>
      </c>
      <c r="G898" s="18" t="s">
        <v>122</v>
      </c>
      <c r="H898" s="45" t="s">
        <v>125</v>
      </c>
      <c r="I898" s="18" t="s">
        <v>75</v>
      </c>
      <c r="J898" s="49" t="s">
        <v>1920</v>
      </c>
      <c r="K898" s="48" t="s">
        <v>28</v>
      </c>
      <c r="L898" s="47" t="s">
        <v>90</v>
      </c>
      <c r="M898" s="44" t="s">
        <v>74</v>
      </c>
      <c r="N898" s="78" t="s">
        <v>75</v>
      </c>
      <c r="O898" s="78" t="s">
        <v>75</v>
      </c>
      <c r="P898" s="78" t="s">
        <v>75</v>
      </c>
      <c r="Q898" s="43" t="s">
        <v>1919</v>
      </c>
      <c r="R898" s="53" t="s">
        <v>76</v>
      </c>
      <c r="S898" s="76">
        <v>5.8</v>
      </c>
      <c r="T898" s="37">
        <v>1</v>
      </c>
      <c r="U898" s="83">
        <v>1</v>
      </c>
      <c r="V898" s="45" t="s">
        <v>125</v>
      </c>
    </row>
    <row r="899" spans="1:22" x14ac:dyDescent="0.2">
      <c r="A899" s="18" t="str">
        <f t="shared" si="28"/>
        <v>Catalogo principalCSP ACADEMICO72da854c-7a82-4462-9aff-8cc32763fa21</v>
      </c>
      <c r="B899" s="18" t="str">
        <f t="shared" si="29"/>
        <v>72da854c-7a82-4462-9aff-8cc32763fa21CSP ACADEMICO</v>
      </c>
      <c r="C899" s="18"/>
      <c r="D899" s="18" t="s">
        <v>122</v>
      </c>
      <c r="E899" s="46" t="s">
        <v>1921</v>
      </c>
      <c r="F899" s="85" t="s">
        <v>1339</v>
      </c>
      <c r="G899" s="18" t="s">
        <v>122</v>
      </c>
      <c r="H899" s="45" t="s">
        <v>125</v>
      </c>
      <c r="I899" s="18" t="s">
        <v>75</v>
      </c>
      <c r="J899" s="49" t="s">
        <v>1922</v>
      </c>
      <c r="K899" s="48" t="s">
        <v>28</v>
      </c>
      <c r="L899" s="47" t="s">
        <v>90</v>
      </c>
      <c r="M899" s="44" t="s">
        <v>74</v>
      </c>
      <c r="N899" s="78" t="s">
        <v>75</v>
      </c>
      <c r="O899" s="78" t="s">
        <v>75</v>
      </c>
      <c r="P899" s="78" t="s">
        <v>75</v>
      </c>
      <c r="Q899" s="43" t="s">
        <v>1921</v>
      </c>
      <c r="R899" s="53" t="s">
        <v>76</v>
      </c>
      <c r="S899" s="76">
        <v>4.3</v>
      </c>
      <c r="T899" s="37">
        <v>1</v>
      </c>
      <c r="U899" s="83">
        <v>1</v>
      </c>
      <c r="V899" s="45" t="s">
        <v>125</v>
      </c>
    </row>
    <row r="900" spans="1:22" x14ac:dyDescent="0.2">
      <c r="A900" s="18" t="str">
        <f t="shared" si="28"/>
        <v>Catalogo principalCSP ACADEMICO7e16efcb-382c-43aa-96b6-0547f5014c4b</v>
      </c>
      <c r="B900" s="18" t="str">
        <f t="shared" si="29"/>
        <v>7e16efcb-382c-43aa-96b6-0547f5014c4bCSP ACADEMICO</v>
      </c>
      <c r="C900" s="18"/>
      <c r="D900" s="18" t="s">
        <v>122</v>
      </c>
      <c r="E900" s="46" t="s">
        <v>1923</v>
      </c>
      <c r="F900" s="85" t="s">
        <v>1339</v>
      </c>
      <c r="G900" s="18" t="s">
        <v>122</v>
      </c>
      <c r="H900" s="45" t="s">
        <v>125</v>
      </c>
      <c r="I900" s="18" t="s">
        <v>75</v>
      </c>
      <c r="J900" s="49" t="s">
        <v>1924</v>
      </c>
      <c r="K900" s="48" t="s">
        <v>28</v>
      </c>
      <c r="L900" s="47" t="s">
        <v>90</v>
      </c>
      <c r="M900" s="44" t="s">
        <v>74</v>
      </c>
      <c r="N900" s="78" t="s">
        <v>75</v>
      </c>
      <c r="O900" s="78" t="s">
        <v>75</v>
      </c>
      <c r="P900" s="78" t="s">
        <v>75</v>
      </c>
      <c r="Q900" s="43" t="s">
        <v>1923</v>
      </c>
      <c r="R900" s="53" t="s">
        <v>76</v>
      </c>
      <c r="S900" s="76">
        <v>10.8</v>
      </c>
      <c r="T900" s="37">
        <v>1</v>
      </c>
      <c r="U900" s="83">
        <v>1</v>
      </c>
      <c r="V900" s="45" t="s">
        <v>125</v>
      </c>
    </row>
    <row r="901" spans="1:22" x14ac:dyDescent="0.2">
      <c r="A901" s="18" t="str">
        <f t="shared" si="28"/>
        <v>Catalogo principalCSP ACADEMICO8f69e39d-0739-4a4f-897f-6f5da951ae03</v>
      </c>
      <c r="B901" s="18" t="str">
        <f t="shared" si="29"/>
        <v>8f69e39d-0739-4a4f-897f-6f5da951ae03CSP ACADEMICO</v>
      </c>
      <c r="C901" s="18"/>
      <c r="D901" s="18" t="s">
        <v>122</v>
      </c>
      <c r="E901" s="46" t="s">
        <v>1925</v>
      </c>
      <c r="F901" s="85" t="s">
        <v>1339</v>
      </c>
      <c r="G901" s="18" t="s">
        <v>122</v>
      </c>
      <c r="H901" s="45" t="s">
        <v>125</v>
      </c>
      <c r="I901" s="18" t="s">
        <v>75</v>
      </c>
      <c r="J901" s="49" t="s">
        <v>1926</v>
      </c>
      <c r="K901" s="48" t="s">
        <v>28</v>
      </c>
      <c r="L901" s="47" t="s">
        <v>90</v>
      </c>
      <c r="M901" s="44" t="s">
        <v>74</v>
      </c>
      <c r="N901" s="78" t="s">
        <v>75</v>
      </c>
      <c r="O901" s="78" t="s">
        <v>75</v>
      </c>
      <c r="P901" s="78" t="s">
        <v>75</v>
      </c>
      <c r="Q901" s="43" t="s">
        <v>1925</v>
      </c>
      <c r="R901" s="53" t="s">
        <v>76</v>
      </c>
      <c r="S901" s="76">
        <v>8</v>
      </c>
      <c r="T901" s="37">
        <v>1</v>
      </c>
      <c r="U901" s="83">
        <v>1</v>
      </c>
      <c r="V901" s="45" t="s">
        <v>125</v>
      </c>
    </row>
    <row r="902" spans="1:22" x14ac:dyDescent="0.2">
      <c r="A902" s="18" t="str">
        <f t="shared" si="28"/>
        <v>Catalogo principalCSP ACADEMICOa5676fc6-38bb-4f91-9618-81a0c9465a6f</v>
      </c>
      <c r="B902" s="18" t="str">
        <f t="shared" si="29"/>
        <v>a5676fc6-38bb-4f91-9618-81a0c9465a6fCSP ACADEMICO</v>
      </c>
      <c r="C902" s="18"/>
      <c r="D902" s="18" t="s">
        <v>122</v>
      </c>
      <c r="E902" s="46" t="s">
        <v>1927</v>
      </c>
      <c r="F902" s="85" t="s">
        <v>1339</v>
      </c>
      <c r="G902" s="18" t="s">
        <v>122</v>
      </c>
      <c r="H902" s="45" t="s">
        <v>125</v>
      </c>
      <c r="I902" s="18" t="s">
        <v>75</v>
      </c>
      <c r="J902" s="49" t="s">
        <v>1928</v>
      </c>
      <c r="K902" s="48" t="s">
        <v>28</v>
      </c>
      <c r="L902" s="47" t="s">
        <v>90</v>
      </c>
      <c r="M902" s="44" t="s">
        <v>74</v>
      </c>
      <c r="N902" s="78" t="s">
        <v>75</v>
      </c>
      <c r="O902" s="78" t="s">
        <v>75</v>
      </c>
      <c r="P902" s="78" t="s">
        <v>75</v>
      </c>
      <c r="Q902" s="43" t="s">
        <v>1927</v>
      </c>
      <c r="R902" s="53" t="s">
        <v>76</v>
      </c>
      <c r="S902" s="76">
        <v>8</v>
      </c>
      <c r="T902" s="37">
        <v>1</v>
      </c>
      <c r="U902" s="83">
        <v>1</v>
      </c>
      <c r="V902" s="45" t="s">
        <v>125</v>
      </c>
    </row>
    <row r="903" spans="1:22" x14ac:dyDescent="0.2">
      <c r="A903" s="18" t="str">
        <f t="shared" si="28"/>
        <v>Catalogo principalCSP ACADEMICO0126406e-ff5b-448e-affb-6d253c4c720c</v>
      </c>
      <c r="B903" s="18" t="str">
        <f t="shared" si="29"/>
        <v>0126406e-ff5b-448e-affb-6d253c4c720cCSP ACADEMICO</v>
      </c>
      <c r="C903" s="18"/>
      <c r="D903" s="18" t="s">
        <v>122</v>
      </c>
      <c r="E903" s="46" t="s">
        <v>1929</v>
      </c>
      <c r="F903" s="85" t="s">
        <v>1339</v>
      </c>
      <c r="G903" s="18" t="s">
        <v>122</v>
      </c>
      <c r="H903" s="45" t="s">
        <v>125</v>
      </c>
      <c r="I903" s="18" t="s">
        <v>75</v>
      </c>
      <c r="J903" s="49" t="s">
        <v>1930</v>
      </c>
      <c r="K903" s="48" t="s">
        <v>28</v>
      </c>
      <c r="L903" s="47" t="s">
        <v>90</v>
      </c>
      <c r="M903" s="44" t="s">
        <v>74</v>
      </c>
      <c r="N903" s="78" t="s">
        <v>75</v>
      </c>
      <c r="O903" s="78" t="s">
        <v>75</v>
      </c>
      <c r="P903" s="78" t="s">
        <v>75</v>
      </c>
      <c r="Q903" s="43" t="s">
        <v>1929</v>
      </c>
      <c r="R903" s="53" t="s">
        <v>76</v>
      </c>
      <c r="S903" s="76">
        <v>6</v>
      </c>
      <c r="T903" s="37">
        <v>1</v>
      </c>
      <c r="U903" s="83">
        <v>1</v>
      </c>
      <c r="V903" s="45" t="s">
        <v>125</v>
      </c>
    </row>
    <row r="904" spans="1:22" x14ac:dyDescent="0.2">
      <c r="A904" s="18" t="str">
        <f t="shared" si="28"/>
        <v>Catalogo principalCSP ACADEMICO2de2d245-c87f-4d5b-8a2b-cdb430ed42ba</v>
      </c>
      <c r="B904" s="18" t="str">
        <f t="shared" si="29"/>
        <v>2de2d245-c87f-4d5b-8a2b-cdb430ed42baCSP ACADEMICO</v>
      </c>
      <c r="C904" s="18"/>
      <c r="D904" s="18" t="s">
        <v>122</v>
      </c>
      <c r="E904" s="46" t="s">
        <v>1931</v>
      </c>
      <c r="F904" s="85" t="s">
        <v>1339</v>
      </c>
      <c r="G904" s="18" t="s">
        <v>122</v>
      </c>
      <c r="H904" s="45" t="s">
        <v>125</v>
      </c>
      <c r="I904" s="18" t="s">
        <v>75</v>
      </c>
      <c r="J904" s="49" t="s">
        <v>1932</v>
      </c>
      <c r="K904" s="48" t="s">
        <v>28</v>
      </c>
      <c r="L904" s="47" t="s">
        <v>90</v>
      </c>
      <c r="M904" s="44" t="s">
        <v>74</v>
      </c>
      <c r="N904" s="78" t="s">
        <v>75</v>
      </c>
      <c r="O904" s="78" t="s">
        <v>75</v>
      </c>
      <c r="P904" s="78" t="s">
        <v>75</v>
      </c>
      <c r="Q904" s="43" t="s">
        <v>1931</v>
      </c>
      <c r="R904" s="53" t="s">
        <v>76</v>
      </c>
      <c r="S904" s="76">
        <v>82.5</v>
      </c>
      <c r="T904" s="37">
        <v>1</v>
      </c>
      <c r="U904" s="83">
        <v>1</v>
      </c>
      <c r="V904" s="45" t="s">
        <v>125</v>
      </c>
    </row>
    <row r="905" spans="1:22" x14ac:dyDescent="0.2">
      <c r="A905" s="18" t="str">
        <f t="shared" si="28"/>
        <v>Catalogo principalCSP ACADEMICO9f2ada2f-6106-44c5-954f-40c429677b07</v>
      </c>
      <c r="B905" s="18" t="str">
        <f t="shared" si="29"/>
        <v>9f2ada2f-6106-44c5-954f-40c429677b07CSP ACADEMICO</v>
      </c>
      <c r="C905" s="18"/>
      <c r="D905" s="18" t="s">
        <v>122</v>
      </c>
      <c r="E905" s="46" t="s">
        <v>1933</v>
      </c>
      <c r="F905" s="85" t="s">
        <v>1339</v>
      </c>
      <c r="G905" s="18" t="s">
        <v>122</v>
      </c>
      <c r="H905" s="45" t="s">
        <v>125</v>
      </c>
      <c r="I905" s="18" t="s">
        <v>75</v>
      </c>
      <c r="J905" s="49" t="s">
        <v>1934</v>
      </c>
      <c r="K905" s="48" t="s">
        <v>28</v>
      </c>
      <c r="L905" s="47" t="s">
        <v>90</v>
      </c>
      <c r="M905" s="44" t="s">
        <v>74</v>
      </c>
      <c r="N905" s="78" t="s">
        <v>75</v>
      </c>
      <c r="O905" s="78" t="s">
        <v>75</v>
      </c>
      <c r="P905" s="78" t="s">
        <v>75</v>
      </c>
      <c r="Q905" s="43" t="s">
        <v>1933</v>
      </c>
      <c r="R905" s="53" t="s">
        <v>76</v>
      </c>
      <c r="S905" s="76">
        <v>60</v>
      </c>
      <c r="T905" s="37">
        <v>1</v>
      </c>
      <c r="U905" s="83">
        <v>1</v>
      </c>
      <c r="V905" s="45" t="s">
        <v>125</v>
      </c>
    </row>
    <row r="906" spans="1:22" x14ac:dyDescent="0.2">
      <c r="A906" s="18" t="str">
        <f t="shared" si="28"/>
        <v>Catalogo principalCSP ACADEMICOac89e3d4-d998-49f7-b8c9-aa3b41767cb1</v>
      </c>
      <c r="B906" s="18" t="str">
        <f t="shared" si="29"/>
        <v>ac89e3d4-d998-49f7-b8c9-aa3b41767cb1CSP ACADEMICO</v>
      </c>
      <c r="C906" s="18"/>
      <c r="D906" s="18" t="s">
        <v>122</v>
      </c>
      <c r="E906" s="46" t="s">
        <v>1935</v>
      </c>
      <c r="F906" s="85" t="s">
        <v>1339</v>
      </c>
      <c r="G906" s="18" t="s">
        <v>122</v>
      </c>
      <c r="H906" s="45" t="s">
        <v>125</v>
      </c>
      <c r="I906" s="18" t="s">
        <v>75</v>
      </c>
      <c r="J906" s="49" t="s">
        <v>1936</v>
      </c>
      <c r="K906" s="48" t="s">
        <v>28</v>
      </c>
      <c r="L906" s="47" t="s">
        <v>90</v>
      </c>
      <c r="M906" s="44" t="s">
        <v>74</v>
      </c>
      <c r="N906" s="78" t="s">
        <v>75</v>
      </c>
      <c r="O906" s="78" t="s">
        <v>75</v>
      </c>
      <c r="P906" s="78" t="s">
        <v>75</v>
      </c>
      <c r="Q906" s="43" t="s">
        <v>1935</v>
      </c>
      <c r="R906" s="53" t="s">
        <v>76</v>
      </c>
      <c r="S906" s="76">
        <v>275</v>
      </c>
      <c r="T906" s="37">
        <v>1</v>
      </c>
      <c r="U906" s="83">
        <v>1</v>
      </c>
      <c r="V906" s="45" t="s">
        <v>125</v>
      </c>
    </row>
    <row r="907" spans="1:22" x14ac:dyDescent="0.2">
      <c r="A907" s="18" t="str">
        <f t="shared" si="28"/>
        <v>Catalogo principalCSP ACADEMICOc0f3ab66-5e0b-40a7-a725-78e8265e763a</v>
      </c>
      <c r="B907" s="18" t="str">
        <f t="shared" si="29"/>
        <v>c0f3ab66-5e0b-40a7-a725-78e8265e763aCSP ACADEMICO</v>
      </c>
      <c r="C907" s="18"/>
      <c r="D907" s="18" t="s">
        <v>122</v>
      </c>
      <c r="E907" s="46" t="s">
        <v>1937</v>
      </c>
      <c r="F907" s="85" t="s">
        <v>1339</v>
      </c>
      <c r="G907" s="18" t="s">
        <v>122</v>
      </c>
      <c r="H907" s="45" t="s">
        <v>125</v>
      </c>
      <c r="I907" s="18" t="s">
        <v>75</v>
      </c>
      <c r="J907" s="49" t="s">
        <v>1938</v>
      </c>
      <c r="K907" s="48" t="s">
        <v>28</v>
      </c>
      <c r="L907" s="47" t="s">
        <v>90</v>
      </c>
      <c r="M907" s="44" t="s">
        <v>74</v>
      </c>
      <c r="N907" s="78" t="s">
        <v>75</v>
      </c>
      <c r="O907" s="78" t="s">
        <v>75</v>
      </c>
      <c r="P907" s="78" t="s">
        <v>75</v>
      </c>
      <c r="Q907" s="43" t="s">
        <v>1937</v>
      </c>
      <c r="R907" s="53" t="s">
        <v>76</v>
      </c>
      <c r="S907" s="76">
        <v>200</v>
      </c>
      <c r="T907" s="37">
        <v>1</v>
      </c>
      <c r="U907" s="83">
        <v>1</v>
      </c>
      <c r="V907" s="45" t="s">
        <v>125</v>
      </c>
    </row>
    <row r="908" spans="1:22" x14ac:dyDescent="0.2">
      <c r="A908" s="18" t="str">
        <f t="shared" si="28"/>
        <v>Catalogo principalCSP ACADEMICO3181e3ee-ecc7-496b-809f-9c319c28d682</v>
      </c>
      <c r="B908" s="18" t="str">
        <f t="shared" si="29"/>
        <v>3181e3ee-ecc7-496b-809f-9c319c28d682CSP ACADEMICO</v>
      </c>
      <c r="C908" s="18"/>
      <c r="D908" s="18" t="s">
        <v>122</v>
      </c>
      <c r="E908" s="46" t="s">
        <v>1939</v>
      </c>
      <c r="F908" s="85" t="s">
        <v>1339</v>
      </c>
      <c r="G908" s="18" t="s">
        <v>122</v>
      </c>
      <c r="H908" s="45" t="s">
        <v>125</v>
      </c>
      <c r="I908" s="18" t="s">
        <v>75</v>
      </c>
      <c r="J908" s="49" t="s">
        <v>1940</v>
      </c>
      <c r="K908" s="48" t="s">
        <v>28</v>
      </c>
      <c r="L908" s="47" t="s">
        <v>90</v>
      </c>
      <c r="M908" s="44" t="s">
        <v>74</v>
      </c>
      <c r="N908" s="78" t="s">
        <v>75</v>
      </c>
      <c r="O908" s="78" t="s">
        <v>75</v>
      </c>
      <c r="P908" s="78" t="s">
        <v>75</v>
      </c>
      <c r="Q908" s="43" t="s">
        <v>1939</v>
      </c>
      <c r="R908" s="53" t="s">
        <v>76</v>
      </c>
      <c r="S908" s="76">
        <v>2.8</v>
      </c>
      <c r="T908" s="37">
        <v>1</v>
      </c>
      <c r="U908" s="83">
        <v>1</v>
      </c>
      <c r="V908" s="45" t="s">
        <v>125</v>
      </c>
    </row>
    <row r="909" spans="1:22" x14ac:dyDescent="0.2">
      <c r="A909" s="18" t="str">
        <f t="shared" si="28"/>
        <v>Catalogo principalCSP ACADEMICOb50ee3c3-2be5-46cb-a027-3a1b4fb100ee</v>
      </c>
      <c r="B909" s="18" t="str">
        <f t="shared" si="29"/>
        <v>b50ee3c3-2be5-46cb-a027-3a1b4fb100eeCSP ACADEMICO</v>
      </c>
      <c r="C909" s="18"/>
      <c r="D909" s="18" t="s">
        <v>122</v>
      </c>
      <c r="E909" s="46" t="s">
        <v>1941</v>
      </c>
      <c r="F909" s="85" t="s">
        <v>1339</v>
      </c>
      <c r="G909" s="18" t="s">
        <v>122</v>
      </c>
      <c r="H909" s="45" t="s">
        <v>125</v>
      </c>
      <c r="I909" s="18" t="s">
        <v>75</v>
      </c>
      <c r="J909" s="49" t="s">
        <v>1942</v>
      </c>
      <c r="K909" s="48" t="s">
        <v>28</v>
      </c>
      <c r="L909" s="47" t="s">
        <v>90</v>
      </c>
      <c r="M909" s="44" t="s">
        <v>74</v>
      </c>
      <c r="N909" s="78" t="s">
        <v>75</v>
      </c>
      <c r="O909" s="78" t="s">
        <v>75</v>
      </c>
      <c r="P909" s="78" t="s">
        <v>75</v>
      </c>
      <c r="Q909" s="43" t="s">
        <v>1941</v>
      </c>
      <c r="R909" s="53" t="s">
        <v>76</v>
      </c>
      <c r="S909" s="76">
        <v>2</v>
      </c>
      <c r="T909" s="37">
        <v>1</v>
      </c>
      <c r="U909" s="83">
        <v>1</v>
      </c>
      <c r="V909" s="45" t="s">
        <v>125</v>
      </c>
    </row>
    <row r="910" spans="1:22" x14ac:dyDescent="0.2">
      <c r="A910" s="18" t="str">
        <f t="shared" si="28"/>
        <v>Catalogo principalCSP ACADEMICO5019942f-380e-403d-ab50-c80c5e7b6f99</v>
      </c>
      <c r="B910" s="18" t="str">
        <f t="shared" si="29"/>
        <v>5019942f-380e-403d-ab50-c80c5e7b6f99CSP ACADEMICO</v>
      </c>
      <c r="C910" s="18"/>
      <c r="D910" s="18" t="s">
        <v>122</v>
      </c>
      <c r="E910" s="46" t="s">
        <v>1943</v>
      </c>
      <c r="F910" s="85" t="s">
        <v>1339</v>
      </c>
      <c r="G910" s="18" t="s">
        <v>122</v>
      </c>
      <c r="H910" s="45" t="s">
        <v>125</v>
      </c>
      <c r="I910" s="18" t="s">
        <v>75</v>
      </c>
      <c r="J910" s="49" t="s">
        <v>1944</v>
      </c>
      <c r="K910" s="48" t="s">
        <v>28</v>
      </c>
      <c r="L910" s="47" t="s">
        <v>90</v>
      </c>
      <c r="M910" s="44" t="s">
        <v>74</v>
      </c>
      <c r="N910" s="78" t="s">
        <v>75</v>
      </c>
      <c r="O910" s="78" t="s">
        <v>75</v>
      </c>
      <c r="P910" s="78" t="s">
        <v>75</v>
      </c>
      <c r="Q910" s="43" t="s">
        <v>1943</v>
      </c>
      <c r="R910" s="53" t="s">
        <v>76</v>
      </c>
      <c r="S910" s="76">
        <v>0.25</v>
      </c>
      <c r="T910" s="37">
        <v>1</v>
      </c>
      <c r="U910" s="83">
        <v>1</v>
      </c>
      <c r="V910" s="45" t="s">
        <v>125</v>
      </c>
    </row>
    <row r="911" spans="1:22" x14ac:dyDescent="0.2">
      <c r="A911" s="18" t="str">
        <f t="shared" si="28"/>
        <v>Catalogo principalCSP ACADEMICO879b5e1a-eaa2-4ea9-a628-0b429b2e8732</v>
      </c>
      <c r="B911" s="18" t="str">
        <f t="shared" si="29"/>
        <v>879b5e1a-eaa2-4ea9-a628-0b429b2e8732CSP ACADEMICO</v>
      </c>
      <c r="C911" s="18"/>
      <c r="D911" s="18" t="s">
        <v>122</v>
      </c>
      <c r="E911" s="46" t="s">
        <v>1945</v>
      </c>
      <c r="F911" s="85" t="s">
        <v>1339</v>
      </c>
      <c r="G911" s="18" t="s">
        <v>122</v>
      </c>
      <c r="H911" s="45" t="s">
        <v>125</v>
      </c>
      <c r="I911" s="18" t="s">
        <v>75</v>
      </c>
      <c r="J911" s="49" t="s">
        <v>1946</v>
      </c>
      <c r="K911" s="48" t="s">
        <v>28</v>
      </c>
      <c r="L911" s="47" t="s">
        <v>90</v>
      </c>
      <c r="M911" s="44" t="s">
        <v>74</v>
      </c>
      <c r="N911" s="78" t="s">
        <v>75</v>
      </c>
      <c r="O911" s="78" t="s">
        <v>75</v>
      </c>
      <c r="P911" s="78" t="s">
        <v>75</v>
      </c>
      <c r="Q911" s="43" t="s">
        <v>1945</v>
      </c>
      <c r="R911" s="53" t="s">
        <v>76</v>
      </c>
      <c r="S911" s="76">
        <v>2</v>
      </c>
      <c r="T911" s="37">
        <v>1</v>
      </c>
      <c r="U911" s="83">
        <v>1</v>
      </c>
      <c r="V911" s="45" t="s">
        <v>125</v>
      </c>
    </row>
    <row r="912" spans="1:22" x14ac:dyDescent="0.2">
      <c r="A912" s="18" t="str">
        <f t="shared" si="28"/>
        <v>Catalogo principalCSP ACADEMICOf8b4fd51-b608-4bff-8c9c-99c94a598c47</v>
      </c>
      <c r="B912" s="18" t="str">
        <f t="shared" si="29"/>
        <v>f8b4fd51-b608-4bff-8c9c-99c94a598c47CSP ACADEMICO</v>
      </c>
      <c r="C912" s="18"/>
      <c r="D912" s="18" t="s">
        <v>122</v>
      </c>
      <c r="E912" s="46" t="s">
        <v>1947</v>
      </c>
      <c r="F912" s="85" t="s">
        <v>1339</v>
      </c>
      <c r="G912" s="18" t="s">
        <v>122</v>
      </c>
      <c r="H912" s="45" t="s">
        <v>125</v>
      </c>
      <c r="I912" s="18" t="s">
        <v>75</v>
      </c>
      <c r="J912" s="49" t="s">
        <v>1948</v>
      </c>
      <c r="K912" s="48" t="s">
        <v>28</v>
      </c>
      <c r="L912" s="47" t="s">
        <v>90</v>
      </c>
      <c r="M912" s="44" t="s">
        <v>74</v>
      </c>
      <c r="N912" s="78" t="s">
        <v>75</v>
      </c>
      <c r="O912" s="78" t="s">
        <v>75</v>
      </c>
      <c r="P912" s="78" t="s">
        <v>75</v>
      </c>
      <c r="Q912" s="43" t="s">
        <v>1947</v>
      </c>
      <c r="R912" s="53" t="s">
        <v>76</v>
      </c>
      <c r="S912" s="76">
        <v>2200</v>
      </c>
      <c r="T912" s="37">
        <v>1</v>
      </c>
      <c r="U912" s="83">
        <v>1</v>
      </c>
      <c r="V912" s="45" t="s">
        <v>125</v>
      </c>
    </row>
    <row r="913" spans="1:22" x14ac:dyDescent="0.2">
      <c r="A913" s="18" t="str">
        <f t="shared" si="28"/>
        <v>Catalogo principalCSP ACADEMICO33ff2320-2c6d-43b3-9fd0-593a80122634</v>
      </c>
      <c r="B913" s="18" t="str">
        <f t="shared" si="29"/>
        <v>33ff2320-2c6d-43b3-9fd0-593a80122634CSP ACADEMICO</v>
      </c>
      <c r="C913" s="18"/>
      <c r="D913" s="18" t="s">
        <v>122</v>
      </c>
      <c r="E913" s="46" t="s">
        <v>1949</v>
      </c>
      <c r="F913" s="85" t="s">
        <v>1339</v>
      </c>
      <c r="G913" s="18" t="s">
        <v>122</v>
      </c>
      <c r="H913" s="45" t="s">
        <v>125</v>
      </c>
      <c r="I913" s="18" t="s">
        <v>75</v>
      </c>
      <c r="J913" s="49" t="s">
        <v>1950</v>
      </c>
      <c r="K913" s="48" t="s">
        <v>28</v>
      </c>
      <c r="L913" s="47" t="s">
        <v>90</v>
      </c>
      <c r="M913" s="44" t="s">
        <v>74</v>
      </c>
      <c r="N913" s="78" t="s">
        <v>75</v>
      </c>
      <c r="O913" s="78" t="s">
        <v>75</v>
      </c>
      <c r="P913" s="78" t="s">
        <v>75</v>
      </c>
      <c r="Q913" s="43" t="s">
        <v>1949</v>
      </c>
      <c r="R913" s="53" t="s">
        <v>76</v>
      </c>
      <c r="S913" s="76">
        <v>1600</v>
      </c>
      <c r="T913" s="37">
        <v>1</v>
      </c>
      <c r="U913" s="83">
        <v>1</v>
      </c>
      <c r="V913" s="45" t="s">
        <v>125</v>
      </c>
    </row>
    <row r="914" spans="1:22" x14ac:dyDescent="0.2">
      <c r="A914" s="18" t="str">
        <f t="shared" si="28"/>
        <v>Catalogo principalCSP ACADEMICOeaa80041-d7ab-4ec5-a347-7ba13093b8ba</v>
      </c>
      <c r="B914" s="18" t="str">
        <f t="shared" si="29"/>
        <v>eaa80041-d7ab-4ec5-a347-7ba13093b8baCSP ACADEMICO</v>
      </c>
      <c r="C914" s="18"/>
      <c r="D914" s="18" t="s">
        <v>122</v>
      </c>
      <c r="E914" s="46" t="s">
        <v>1951</v>
      </c>
      <c r="F914" s="85" t="s">
        <v>1339</v>
      </c>
      <c r="G914" s="18" t="s">
        <v>122</v>
      </c>
      <c r="H914" s="45" t="s">
        <v>125</v>
      </c>
      <c r="I914" s="18" t="s">
        <v>75</v>
      </c>
      <c r="J914" s="49" t="s">
        <v>1952</v>
      </c>
      <c r="K914" s="48" t="s">
        <v>28</v>
      </c>
      <c r="L914" s="47" t="s">
        <v>90</v>
      </c>
      <c r="M914" s="44" t="s">
        <v>74</v>
      </c>
      <c r="N914" s="78" t="s">
        <v>75</v>
      </c>
      <c r="O914" s="78" t="s">
        <v>75</v>
      </c>
      <c r="P914" s="78" t="s">
        <v>75</v>
      </c>
      <c r="Q914" s="43" t="s">
        <v>1951</v>
      </c>
      <c r="R914" s="53" t="s">
        <v>76</v>
      </c>
      <c r="S914" s="76">
        <v>55</v>
      </c>
      <c r="T914" s="37">
        <v>1</v>
      </c>
      <c r="U914" s="83">
        <v>1</v>
      </c>
      <c r="V914" s="45" t="s">
        <v>125</v>
      </c>
    </row>
    <row r="915" spans="1:22" x14ac:dyDescent="0.2">
      <c r="A915" s="18" t="str">
        <f t="shared" si="28"/>
        <v>Catalogo principalCSP ACADEMICO96d6dc38-2f49-4881-b643-312929e76421</v>
      </c>
      <c r="B915" s="18" t="str">
        <f t="shared" si="29"/>
        <v>96d6dc38-2f49-4881-b643-312929e76421CSP ACADEMICO</v>
      </c>
      <c r="C915" s="18"/>
      <c r="D915" s="18" t="s">
        <v>122</v>
      </c>
      <c r="E915" s="46" t="s">
        <v>1953</v>
      </c>
      <c r="F915" s="85" t="s">
        <v>1339</v>
      </c>
      <c r="G915" s="18" t="s">
        <v>122</v>
      </c>
      <c r="H915" s="45" t="s">
        <v>125</v>
      </c>
      <c r="I915" s="18" t="s">
        <v>75</v>
      </c>
      <c r="J915" s="49" t="s">
        <v>1954</v>
      </c>
      <c r="K915" s="48" t="s">
        <v>28</v>
      </c>
      <c r="L915" s="47" t="s">
        <v>90</v>
      </c>
      <c r="M915" s="44" t="s">
        <v>74</v>
      </c>
      <c r="N915" s="78" t="s">
        <v>75</v>
      </c>
      <c r="O915" s="78" t="s">
        <v>75</v>
      </c>
      <c r="P915" s="78" t="s">
        <v>75</v>
      </c>
      <c r="Q915" s="43" t="s">
        <v>1953</v>
      </c>
      <c r="R915" s="53" t="s">
        <v>76</v>
      </c>
      <c r="S915" s="76">
        <v>40</v>
      </c>
      <c r="T915" s="37">
        <v>1</v>
      </c>
      <c r="U915" s="83">
        <v>1</v>
      </c>
      <c r="V915" s="45" t="s">
        <v>125</v>
      </c>
    </row>
    <row r="916" spans="1:22" x14ac:dyDescent="0.2">
      <c r="A916" s="18" t="str">
        <f t="shared" si="28"/>
        <v>Catalogo principalCSP ACADEMICO5613919a-5309-476b-b37f-34be73f965ce</v>
      </c>
      <c r="B916" s="18" t="str">
        <f t="shared" si="29"/>
        <v>5613919a-5309-476b-b37f-34be73f965ceCSP ACADEMICO</v>
      </c>
      <c r="C916" s="18"/>
      <c r="D916" s="18" t="s">
        <v>122</v>
      </c>
      <c r="E916" s="46" t="s">
        <v>1955</v>
      </c>
      <c r="F916" s="85" t="s">
        <v>1339</v>
      </c>
      <c r="G916" s="18" t="s">
        <v>122</v>
      </c>
      <c r="H916" s="45" t="s">
        <v>125</v>
      </c>
      <c r="I916" s="18" t="s">
        <v>75</v>
      </c>
      <c r="J916" s="49" t="s">
        <v>1956</v>
      </c>
      <c r="K916" s="48" t="s">
        <v>28</v>
      </c>
      <c r="L916" s="47" t="s">
        <v>90</v>
      </c>
      <c r="M916" s="44" t="s">
        <v>74</v>
      </c>
      <c r="N916" s="78" t="s">
        <v>75</v>
      </c>
      <c r="O916" s="78" t="s">
        <v>75</v>
      </c>
      <c r="P916" s="78" t="s">
        <v>75</v>
      </c>
      <c r="Q916" s="43" t="s">
        <v>1955</v>
      </c>
      <c r="R916" s="53" t="s">
        <v>76</v>
      </c>
      <c r="S916" s="76">
        <v>1</v>
      </c>
      <c r="T916" s="37">
        <v>1</v>
      </c>
      <c r="U916" s="83">
        <v>1</v>
      </c>
      <c r="V916" s="45" t="s">
        <v>125</v>
      </c>
    </row>
    <row r="917" spans="1:22" x14ac:dyDescent="0.2">
      <c r="A917" s="18" t="str">
        <f t="shared" si="28"/>
        <v>Catalogo principalCSP ACADEMICO96906d3c-16bd-4c50-a775-aa8ed7abe3cb</v>
      </c>
      <c r="B917" s="18" t="str">
        <f t="shared" si="29"/>
        <v>96906d3c-16bd-4c50-a775-aa8ed7abe3cbCSP ACADEMICO</v>
      </c>
      <c r="C917" s="18"/>
      <c r="D917" s="18" t="s">
        <v>122</v>
      </c>
      <c r="E917" s="46" t="s">
        <v>1957</v>
      </c>
      <c r="F917" s="85" t="s">
        <v>1339</v>
      </c>
      <c r="G917" s="18" t="s">
        <v>122</v>
      </c>
      <c r="H917" s="45" t="s">
        <v>125</v>
      </c>
      <c r="I917" s="18" t="s">
        <v>75</v>
      </c>
      <c r="J917" s="49" t="s">
        <v>1958</v>
      </c>
      <c r="K917" s="48" t="s">
        <v>28</v>
      </c>
      <c r="L917" s="47" t="s">
        <v>90</v>
      </c>
      <c r="M917" s="44" t="s">
        <v>74</v>
      </c>
      <c r="N917" s="78" t="s">
        <v>75</v>
      </c>
      <c r="O917" s="78" t="s">
        <v>75</v>
      </c>
      <c r="P917" s="78" t="s">
        <v>75</v>
      </c>
      <c r="Q917" s="43" t="s">
        <v>1957</v>
      </c>
      <c r="R917" s="53" t="s">
        <v>76</v>
      </c>
      <c r="S917" s="76">
        <v>1</v>
      </c>
      <c r="T917" s="37">
        <v>1</v>
      </c>
      <c r="U917" s="83">
        <v>1</v>
      </c>
      <c r="V917" s="45" t="s">
        <v>125</v>
      </c>
    </row>
    <row r="918" spans="1:22" x14ac:dyDescent="0.2">
      <c r="A918" s="18" t="str">
        <f t="shared" si="28"/>
        <v>Catalogo principalCSP ACADEMICOfa7f5773-063a-48cf-b3e2-de509ea1262f</v>
      </c>
      <c r="B918" s="18" t="str">
        <f t="shared" si="29"/>
        <v>fa7f5773-063a-48cf-b3e2-de509ea1262fCSP ACADEMICO</v>
      </c>
      <c r="C918" s="18"/>
      <c r="D918" s="18" t="s">
        <v>122</v>
      </c>
      <c r="E918" s="46" t="s">
        <v>1959</v>
      </c>
      <c r="F918" s="85" t="s">
        <v>1339</v>
      </c>
      <c r="G918" s="18" t="s">
        <v>122</v>
      </c>
      <c r="H918" s="45" t="s">
        <v>125</v>
      </c>
      <c r="I918" s="18" t="s">
        <v>75</v>
      </c>
      <c r="J918" s="49" t="s">
        <v>1960</v>
      </c>
      <c r="K918" s="48" t="s">
        <v>28</v>
      </c>
      <c r="L918" s="47" t="s">
        <v>90</v>
      </c>
      <c r="M918" s="44" t="s">
        <v>74</v>
      </c>
      <c r="N918" s="78" t="s">
        <v>75</v>
      </c>
      <c r="O918" s="78" t="s">
        <v>75</v>
      </c>
      <c r="P918" s="78" t="s">
        <v>75</v>
      </c>
      <c r="Q918" s="43" t="s">
        <v>1959</v>
      </c>
      <c r="R918" s="53" t="s">
        <v>76</v>
      </c>
      <c r="S918" s="76">
        <v>500</v>
      </c>
      <c r="T918" s="37">
        <v>1</v>
      </c>
      <c r="U918" s="83">
        <v>1</v>
      </c>
      <c r="V918" s="45" t="s">
        <v>125</v>
      </c>
    </row>
    <row r="919" spans="1:22" x14ac:dyDescent="0.2">
      <c r="A919" s="18" t="str">
        <f t="shared" si="28"/>
        <v>Catalogo principalCSP ACADEMICOc8384540-1c21-4540-a865-9995fa509b62</v>
      </c>
      <c r="B919" s="18" t="str">
        <f t="shared" si="29"/>
        <v>c8384540-1c21-4540-a865-9995fa509b62CSP ACADEMICO</v>
      </c>
      <c r="C919" s="18"/>
      <c r="D919" s="18" t="s">
        <v>122</v>
      </c>
      <c r="E919" s="46" t="s">
        <v>1961</v>
      </c>
      <c r="F919" s="85" t="s">
        <v>1339</v>
      </c>
      <c r="G919" s="18" t="s">
        <v>122</v>
      </c>
      <c r="H919" s="45" t="s">
        <v>125</v>
      </c>
      <c r="I919" s="18" t="s">
        <v>75</v>
      </c>
      <c r="J919" s="49" t="s">
        <v>1962</v>
      </c>
      <c r="K919" s="48" t="s">
        <v>28</v>
      </c>
      <c r="L919" s="47" t="s">
        <v>90</v>
      </c>
      <c r="M919" s="44" t="s">
        <v>74</v>
      </c>
      <c r="N919" s="78" t="s">
        <v>75</v>
      </c>
      <c r="O919" s="78" t="s">
        <v>75</v>
      </c>
      <c r="P919" s="78" t="s">
        <v>75</v>
      </c>
      <c r="Q919" s="43" t="s">
        <v>1961</v>
      </c>
      <c r="R919" s="53" t="s">
        <v>76</v>
      </c>
      <c r="S919" s="76">
        <v>160</v>
      </c>
      <c r="T919" s="37">
        <v>1</v>
      </c>
      <c r="U919" s="83">
        <v>1</v>
      </c>
      <c r="V919" s="45" t="s">
        <v>125</v>
      </c>
    </row>
    <row r="920" spans="1:22" x14ac:dyDescent="0.2">
      <c r="A920" s="18" t="str">
        <f t="shared" si="28"/>
        <v>Catalogo principalCSP ACADEMICO9d1cf2dd-3aca-4311-844f-0fcdfa6ae2fd</v>
      </c>
      <c r="B920" s="18" t="str">
        <f t="shared" si="29"/>
        <v>9d1cf2dd-3aca-4311-844f-0fcdfa6ae2fdCSP ACADEMICO</v>
      </c>
      <c r="C920" s="18"/>
      <c r="D920" s="18" t="s">
        <v>122</v>
      </c>
      <c r="E920" s="46" t="s">
        <v>1963</v>
      </c>
      <c r="F920" s="85" t="s">
        <v>1339</v>
      </c>
      <c r="G920" s="18" t="s">
        <v>122</v>
      </c>
      <c r="H920" s="45" t="s">
        <v>125</v>
      </c>
      <c r="I920" s="18" t="s">
        <v>75</v>
      </c>
      <c r="J920" s="49" t="s">
        <v>1964</v>
      </c>
      <c r="K920" s="48" t="s">
        <v>28</v>
      </c>
      <c r="L920" s="47" t="s">
        <v>90</v>
      </c>
      <c r="M920" s="44" t="s">
        <v>74</v>
      </c>
      <c r="N920" s="78" t="s">
        <v>75</v>
      </c>
      <c r="O920" s="78" t="s">
        <v>75</v>
      </c>
      <c r="P920" s="78" t="s">
        <v>75</v>
      </c>
      <c r="Q920" s="43" t="s">
        <v>1963</v>
      </c>
      <c r="R920" s="53" t="s">
        <v>76</v>
      </c>
      <c r="S920" s="76">
        <v>120</v>
      </c>
      <c r="T920" s="37">
        <v>1</v>
      </c>
      <c r="U920" s="83">
        <v>1</v>
      </c>
      <c r="V920" s="45" t="s">
        <v>125</v>
      </c>
    </row>
    <row r="921" spans="1:22" x14ac:dyDescent="0.2">
      <c r="A921" s="18" t="str">
        <f t="shared" si="28"/>
        <v>Catalogo principalCSP ACADEMICO85162d70-9676-4cf6-a4bc-a0d6672f2657</v>
      </c>
      <c r="B921" s="18" t="str">
        <f t="shared" si="29"/>
        <v>85162d70-9676-4cf6-a4bc-a0d6672f2657CSP ACADEMICO</v>
      </c>
      <c r="C921" s="18"/>
      <c r="D921" s="18" t="s">
        <v>122</v>
      </c>
      <c r="E921" s="46" t="s">
        <v>1965</v>
      </c>
      <c r="F921" s="85" t="s">
        <v>1339</v>
      </c>
      <c r="G921" s="18" t="s">
        <v>122</v>
      </c>
      <c r="H921" s="45" t="s">
        <v>125</v>
      </c>
      <c r="I921" s="18" t="s">
        <v>75</v>
      </c>
      <c r="J921" s="49" t="s">
        <v>1966</v>
      </c>
      <c r="K921" s="48" t="s">
        <v>28</v>
      </c>
      <c r="L921" s="47" t="s">
        <v>90</v>
      </c>
      <c r="M921" s="44" t="s">
        <v>74</v>
      </c>
      <c r="N921" s="78" t="s">
        <v>75</v>
      </c>
      <c r="O921" s="78" t="s">
        <v>75</v>
      </c>
      <c r="P921" s="78" t="s">
        <v>75</v>
      </c>
      <c r="Q921" s="43" t="s">
        <v>1965</v>
      </c>
      <c r="R921" s="53" t="s">
        <v>76</v>
      </c>
      <c r="S921" s="76">
        <v>0</v>
      </c>
      <c r="T921" s="37">
        <v>1</v>
      </c>
      <c r="U921" s="83">
        <v>1</v>
      </c>
      <c r="V921" s="45" t="s">
        <v>125</v>
      </c>
    </row>
    <row r="922" spans="1:22" x14ac:dyDescent="0.2">
      <c r="A922" s="18" t="str">
        <f t="shared" si="28"/>
        <v>Catalogo principalCSP ACADEMICO8fcafc7a-9da1-4ee8-a569-35eb635a16ee</v>
      </c>
      <c r="B922" s="18" t="str">
        <f t="shared" si="29"/>
        <v>8fcafc7a-9da1-4ee8-a569-35eb635a16eeCSP ACADEMICO</v>
      </c>
      <c r="C922" s="18"/>
      <c r="D922" s="18" t="s">
        <v>122</v>
      </c>
      <c r="E922" s="46" t="s">
        <v>1967</v>
      </c>
      <c r="F922" s="85" t="s">
        <v>1339</v>
      </c>
      <c r="G922" s="18" t="s">
        <v>122</v>
      </c>
      <c r="H922" s="45" t="s">
        <v>125</v>
      </c>
      <c r="I922" s="18" t="s">
        <v>75</v>
      </c>
      <c r="J922" s="49" t="s">
        <v>1968</v>
      </c>
      <c r="K922" s="48" t="s">
        <v>28</v>
      </c>
      <c r="L922" s="47" t="s">
        <v>90</v>
      </c>
      <c r="M922" s="44" t="s">
        <v>74</v>
      </c>
      <c r="N922" s="78" t="s">
        <v>75</v>
      </c>
      <c r="O922" s="78" t="s">
        <v>75</v>
      </c>
      <c r="P922" s="78" t="s">
        <v>75</v>
      </c>
      <c r="Q922" s="43" t="s">
        <v>1967</v>
      </c>
      <c r="R922" s="53" t="s">
        <v>76</v>
      </c>
      <c r="S922" s="76">
        <v>2200</v>
      </c>
      <c r="T922" s="37">
        <v>1</v>
      </c>
      <c r="U922" s="83">
        <v>1</v>
      </c>
      <c r="V922" s="45" t="s">
        <v>125</v>
      </c>
    </row>
    <row r="923" spans="1:22" x14ac:dyDescent="0.2">
      <c r="A923" s="18" t="str">
        <f t="shared" si="28"/>
        <v>Catalogo principalCSP ACADEMICO116a3979-6a20-443e-a31a-2db013ab1788</v>
      </c>
      <c r="B923" s="18" t="str">
        <f t="shared" si="29"/>
        <v>116a3979-6a20-443e-a31a-2db013ab1788CSP ACADEMICO</v>
      </c>
      <c r="C923" s="18"/>
      <c r="D923" s="18" t="s">
        <v>122</v>
      </c>
      <c r="E923" s="46" t="s">
        <v>1969</v>
      </c>
      <c r="F923" s="85" t="s">
        <v>1339</v>
      </c>
      <c r="G923" s="18" t="s">
        <v>122</v>
      </c>
      <c r="H923" s="45" t="s">
        <v>125</v>
      </c>
      <c r="I923" s="18" t="s">
        <v>75</v>
      </c>
      <c r="J923" s="49" t="s">
        <v>1970</v>
      </c>
      <c r="K923" s="48" t="s">
        <v>28</v>
      </c>
      <c r="L923" s="47" t="s">
        <v>90</v>
      </c>
      <c r="M923" s="44" t="s">
        <v>74</v>
      </c>
      <c r="N923" s="78" t="s">
        <v>75</v>
      </c>
      <c r="O923" s="78" t="s">
        <v>75</v>
      </c>
      <c r="P923" s="78" t="s">
        <v>75</v>
      </c>
      <c r="Q923" s="43" t="s">
        <v>1969</v>
      </c>
      <c r="R923" s="53" t="s">
        <v>76</v>
      </c>
      <c r="S923" s="76">
        <v>1600</v>
      </c>
      <c r="T923" s="37">
        <v>1</v>
      </c>
      <c r="U923" s="83">
        <v>1</v>
      </c>
      <c r="V923" s="45" t="s">
        <v>125</v>
      </c>
    </row>
    <row r="924" spans="1:22" x14ac:dyDescent="0.2">
      <c r="A924" s="18" t="str">
        <f t="shared" si="28"/>
        <v>Catalogo principalCSP ACADEMICOeac345ef-b7a6-469b-b8ff-343a4e77ec97</v>
      </c>
      <c r="B924" s="18" t="str">
        <f t="shared" si="29"/>
        <v>eac345ef-b7a6-469b-b8ff-343a4e77ec97CSP ACADEMICO</v>
      </c>
      <c r="C924" s="18"/>
      <c r="D924" s="18" t="s">
        <v>122</v>
      </c>
      <c r="E924" s="46" t="s">
        <v>1971</v>
      </c>
      <c r="F924" s="85" t="s">
        <v>1339</v>
      </c>
      <c r="G924" s="18" t="s">
        <v>122</v>
      </c>
      <c r="H924" s="45" t="s">
        <v>125</v>
      </c>
      <c r="I924" s="18" t="s">
        <v>75</v>
      </c>
      <c r="J924" s="49" t="s">
        <v>1972</v>
      </c>
      <c r="K924" s="48" t="s">
        <v>28</v>
      </c>
      <c r="L924" s="47" t="s">
        <v>90</v>
      </c>
      <c r="M924" s="44" t="s">
        <v>74</v>
      </c>
      <c r="N924" s="78" t="s">
        <v>75</v>
      </c>
      <c r="O924" s="78" t="s">
        <v>75</v>
      </c>
      <c r="P924" s="78" t="s">
        <v>75</v>
      </c>
      <c r="Q924" s="43" t="s">
        <v>1971</v>
      </c>
      <c r="R924" s="53" t="s">
        <v>76</v>
      </c>
      <c r="S924" s="76">
        <v>275</v>
      </c>
      <c r="T924" s="37">
        <v>1</v>
      </c>
      <c r="U924" s="83">
        <v>1</v>
      </c>
      <c r="V924" s="45" t="s">
        <v>125</v>
      </c>
    </row>
    <row r="925" spans="1:22" x14ac:dyDescent="0.2">
      <c r="A925" s="18" t="str">
        <f t="shared" si="28"/>
        <v>Catalogo principalCSP ACADEMICO909d4556-6437-447e-9f94-d496f8d8ca25</v>
      </c>
      <c r="B925" s="18" t="str">
        <f t="shared" si="29"/>
        <v>909d4556-6437-447e-9f94-d496f8d8ca25CSP ACADEMICO</v>
      </c>
      <c r="C925" s="18"/>
      <c r="D925" s="18" t="s">
        <v>122</v>
      </c>
      <c r="E925" s="46" t="s">
        <v>1973</v>
      </c>
      <c r="F925" s="85" t="s">
        <v>1339</v>
      </c>
      <c r="G925" s="18" t="s">
        <v>122</v>
      </c>
      <c r="H925" s="45" t="s">
        <v>125</v>
      </c>
      <c r="I925" s="18" t="s">
        <v>75</v>
      </c>
      <c r="J925" s="49" t="s">
        <v>1974</v>
      </c>
      <c r="K925" s="48" t="s">
        <v>28</v>
      </c>
      <c r="L925" s="47" t="s">
        <v>90</v>
      </c>
      <c r="M925" s="44" t="s">
        <v>74</v>
      </c>
      <c r="N925" s="78" t="s">
        <v>75</v>
      </c>
      <c r="O925" s="78" t="s">
        <v>75</v>
      </c>
      <c r="P925" s="78" t="s">
        <v>75</v>
      </c>
      <c r="Q925" s="43" t="s">
        <v>1973</v>
      </c>
      <c r="R925" s="53" t="s">
        <v>76</v>
      </c>
      <c r="S925" s="76">
        <v>200</v>
      </c>
      <c r="T925" s="37">
        <v>1</v>
      </c>
      <c r="U925" s="83">
        <v>1</v>
      </c>
      <c r="V925" s="45" t="s">
        <v>125</v>
      </c>
    </row>
    <row r="926" spans="1:22" x14ac:dyDescent="0.2">
      <c r="A926" s="18" t="str">
        <f t="shared" si="28"/>
        <v>Catalogo principalCSP ACADEMICO8eda517e-ad24-4da6-a03c-ae37f07da117</v>
      </c>
      <c r="B926" s="18" t="str">
        <f t="shared" si="29"/>
        <v>8eda517e-ad24-4da6-a03c-ae37f07da117CSP ACADEMICO</v>
      </c>
      <c r="C926" s="18"/>
      <c r="D926" s="18" t="s">
        <v>122</v>
      </c>
      <c r="E926" s="46" t="s">
        <v>1975</v>
      </c>
      <c r="F926" s="85" t="s">
        <v>1339</v>
      </c>
      <c r="G926" s="18" t="s">
        <v>122</v>
      </c>
      <c r="H926" s="45" t="s">
        <v>125</v>
      </c>
      <c r="I926" s="18" t="s">
        <v>75</v>
      </c>
      <c r="J926" s="49" t="s">
        <v>1976</v>
      </c>
      <c r="K926" s="48" t="s">
        <v>28</v>
      </c>
      <c r="L926" s="47" t="s">
        <v>90</v>
      </c>
      <c r="M926" s="44" t="s">
        <v>74</v>
      </c>
      <c r="N926" s="78" t="s">
        <v>75</v>
      </c>
      <c r="O926" s="78" t="s">
        <v>75</v>
      </c>
      <c r="P926" s="78" t="s">
        <v>75</v>
      </c>
      <c r="Q926" s="43" t="s">
        <v>1975</v>
      </c>
      <c r="R926" s="53" t="s">
        <v>76</v>
      </c>
      <c r="S926" s="76">
        <v>2200</v>
      </c>
      <c r="T926" s="37">
        <v>1</v>
      </c>
      <c r="U926" s="83">
        <v>1</v>
      </c>
      <c r="V926" s="45" t="s">
        <v>125</v>
      </c>
    </row>
    <row r="927" spans="1:22" x14ac:dyDescent="0.2">
      <c r="A927" s="18" t="str">
        <f t="shared" si="28"/>
        <v>Catalogo principalCSP ACADEMICO5231f964-0e4d-4032-a8c3-96475e3415ca</v>
      </c>
      <c r="B927" s="18" t="str">
        <f t="shared" si="29"/>
        <v>5231f964-0e4d-4032-a8c3-96475e3415caCSP ACADEMICO</v>
      </c>
      <c r="C927" s="18"/>
      <c r="D927" s="18" t="s">
        <v>122</v>
      </c>
      <c r="E927" s="46" t="s">
        <v>1977</v>
      </c>
      <c r="F927" s="85" t="s">
        <v>1339</v>
      </c>
      <c r="G927" s="18" t="s">
        <v>122</v>
      </c>
      <c r="H927" s="45" t="s">
        <v>125</v>
      </c>
      <c r="I927" s="18" t="s">
        <v>75</v>
      </c>
      <c r="J927" s="49" t="s">
        <v>1978</v>
      </c>
      <c r="K927" s="48" t="s">
        <v>28</v>
      </c>
      <c r="L927" s="47" t="s">
        <v>90</v>
      </c>
      <c r="M927" s="44" t="s">
        <v>74</v>
      </c>
      <c r="N927" s="78" t="s">
        <v>75</v>
      </c>
      <c r="O927" s="78" t="s">
        <v>75</v>
      </c>
      <c r="P927" s="78" t="s">
        <v>75</v>
      </c>
      <c r="Q927" s="43" t="s">
        <v>1977</v>
      </c>
      <c r="R927" s="53" t="s">
        <v>76</v>
      </c>
      <c r="S927" s="76">
        <v>1600</v>
      </c>
      <c r="T927" s="37">
        <v>1</v>
      </c>
      <c r="U927" s="83">
        <v>1</v>
      </c>
      <c r="V927" s="45" t="s">
        <v>125</v>
      </c>
    </row>
    <row r="928" spans="1:22" x14ac:dyDescent="0.2">
      <c r="A928" s="18" t="str">
        <f t="shared" si="28"/>
        <v>Catalogo principalCSP ACADEMICO014111a2-5d31-4cd3-ae1b-b1d574af22f4</v>
      </c>
      <c r="B928" s="18" t="str">
        <f t="shared" si="29"/>
        <v>014111a2-5d31-4cd3-ae1b-b1d574af22f4CSP ACADEMICO</v>
      </c>
      <c r="C928" s="18"/>
      <c r="D928" s="18" t="s">
        <v>122</v>
      </c>
      <c r="E928" s="46" t="s">
        <v>1979</v>
      </c>
      <c r="F928" s="85" t="s">
        <v>1339</v>
      </c>
      <c r="G928" s="18" t="s">
        <v>122</v>
      </c>
      <c r="H928" s="45" t="s">
        <v>125</v>
      </c>
      <c r="I928" s="18" t="s">
        <v>75</v>
      </c>
      <c r="J928" s="49" t="s">
        <v>1980</v>
      </c>
      <c r="K928" s="48" t="s">
        <v>28</v>
      </c>
      <c r="L928" s="47" t="s">
        <v>90</v>
      </c>
      <c r="M928" s="44" t="s">
        <v>74</v>
      </c>
      <c r="N928" s="78" t="s">
        <v>75</v>
      </c>
      <c r="O928" s="78" t="s">
        <v>75</v>
      </c>
      <c r="P928" s="78" t="s">
        <v>75</v>
      </c>
      <c r="Q928" s="43" t="s">
        <v>1979</v>
      </c>
      <c r="R928" s="53" t="s">
        <v>76</v>
      </c>
      <c r="S928" s="76">
        <v>275</v>
      </c>
      <c r="T928" s="37">
        <v>1</v>
      </c>
      <c r="U928" s="83">
        <v>1</v>
      </c>
      <c r="V928" s="45" t="s">
        <v>125</v>
      </c>
    </row>
    <row r="929" spans="1:22" x14ac:dyDescent="0.2">
      <c r="A929" s="18" t="str">
        <f t="shared" si="28"/>
        <v>Catalogo principalCSP ACADEMICOda564dee-4de1-4ee2-b189-727566a39511</v>
      </c>
      <c r="B929" s="18" t="str">
        <f t="shared" si="29"/>
        <v>da564dee-4de1-4ee2-b189-727566a39511CSP ACADEMICO</v>
      </c>
      <c r="C929" s="18"/>
      <c r="D929" s="18" t="s">
        <v>122</v>
      </c>
      <c r="E929" s="46" t="s">
        <v>1981</v>
      </c>
      <c r="F929" s="85" t="s">
        <v>1339</v>
      </c>
      <c r="G929" s="18" t="s">
        <v>122</v>
      </c>
      <c r="H929" s="45" t="s">
        <v>125</v>
      </c>
      <c r="I929" s="18" t="s">
        <v>75</v>
      </c>
      <c r="J929" s="49" t="s">
        <v>1982</v>
      </c>
      <c r="K929" s="48" t="s">
        <v>28</v>
      </c>
      <c r="L929" s="47" t="s">
        <v>90</v>
      </c>
      <c r="M929" s="44" t="s">
        <v>74</v>
      </c>
      <c r="N929" s="78" t="s">
        <v>75</v>
      </c>
      <c r="O929" s="78" t="s">
        <v>75</v>
      </c>
      <c r="P929" s="78" t="s">
        <v>75</v>
      </c>
      <c r="Q929" s="43" t="s">
        <v>1981</v>
      </c>
      <c r="R929" s="53" t="s">
        <v>76</v>
      </c>
      <c r="S929" s="76">
        <v>200</v>
      </c>
      <c r="T929" s="37">
        <v>1</v>
      </c>
      <c r="U929" s="83">
        <v>1</v>
      </c>
      <c r="V929" s="45" t="s">
        <v>125</v>
      </c>
    </row>
    <row r="930" spans="1:22" x14ac:dyDescent="0.2">
      <c r="A930" s="18" t="str">
        <f t="shared" si="28"/>
        <v>Catalogo principalCSP ACADEMICO3b66b0bf-561c-41c6-ad94-ca54d487ccdc</v>
      </c>
      <c r="B930" s="18" t="str">
        <f t="shared" si="29"/>
        <v>3b66b0bf-561c-41c6-ad94-ca54d487ccdcCSP ACADEMICO</v>
      </c>
      <c r="C930" s="18"/>
      <c r="D930" s="18" t="s">
        <v>122</v>
      </c>
      <c r="E930" s="46" t="s">
        <v>1983</v>
      </c>
      <c r="F930" s="85" t="s">
        <v>1339</v>
      </c>
      <c r="G930" s="18" t="s">
        <v>122</v>
      </c>
      <c r="H930" s="45" t="s">
        <v>125</v>
      </c>
      <c r="I930" s="18" t="s">
        <v>75</v>
      </c>
      <c r="J930" s="49" t="s">
        <v>1984</v>
      </c>
      <c r="K930" s="48" t="s">
        <v>28</v>
      </c>
      <c r="L930" s="47" t="s">
        <v>90</v>
      </c>
      <c r="M930" s="44" t="s">
        <v>74</v>
      </c>
      <c r="N930" s="78" t="s">
        <v>75</v>
      </c>
      <c r="O930" s="78" t="s">
        <v>75</v>
      </c>
      <c r="P930" s="78" t="s">
        <v>75</v>
      </c>
      <c r="Q930" s="43" t="s">
        <v>1983</v>
      </c>
      <c r="R930" s="53" t="s">
        <v>76</v>
      </c>
      <c r="S930" s="76">
        <v>1600</v>
      </c>
      <c r="T930" s="37">
        <v>1</v>
      </c>
      <c r="U930" s="83">
        <v>1</v>
      </c>
      <c r="V930" s="45" t="s">
        <v>125</v>
      </c>
    </row>
    <row r="931" spans="1:22" x14ac:dyDescent="0.2">
      <c r="A931" s="18" t="str">
        <f t="shared" si="28"/>
        <v>Catalogo principalCSP ACADEMICOe35b9ea4-333a-4a7e-977f-06942110b04e</v>
      </c>
      <c r="B931" s="18" t="str">
        <f t="shared" si="29"/>
        <v>e35b9ea4-333a-4a7e-977f-06942110b04eCSP ACADEMICO</v>
      </c>
      <c r="C931" s="18"/>
      <c r="D931" s="18" t="s">
        <v>122</v>
      </c>
      <c r="E931" s="46" t="s">
        <v>1985</v>
      </c>
      <c r="F931" s="85" t="s">
        <v>1339</v>
      </c>
      <c r="G931" s="18" t="s">
        <v>122</v>
      </c>
      <c r="H931" s="45" t="s">
        <v>125</v>
      </c>
      <c r="I931" s="18" t="s">
        <v>75</v>
      </c>
      <c r="J931" s="49" t="s">
        <v>1986</v>
      </c>
      <c r="K931" s="48" t="s">
        <v>28</v>
      </c>
      <c r="L931" s="47" t="s">
        <v>90</v>
      </c>
      <c r="M931" s="44" t="s">
        <v>74</v>
      </c>
      <c r="N931" s="78" t="s">
        <v>75</v>
      </c>
      <c r="O931" s="78" t="s">
        <v>75</v>
      </c>
      <c r="P931" s="78" t="s">
        <v>75</v>
      </c>
      <c r="Q931" s="43" t="s">
        <v>1985</v>
      </c>
      <c r="R931" s="53" t="s">
        <v>76</v>
      </c>
      <c r="S931" s="76">
        <v>275</v>
      </c>
      <c r="T931" s="37">
        <v>1</v>
      </c>
      <c r="U931" s="83">
        <v>1</v>
      </c>
      <c r="V931" s="45" t="s">
        <v>125</v>
      </c>
    </row>
    <row r="932" spans="1:22" x14ac:dyDescent="0.2">
      <c r="A932" s="18" t="str">
        <f t="shared" si="28"/>
        <v>Catalogo principalCSP ACADEMICO51cda191-f06e-4288-9102-24346cd45c24</v>
      </c>
      <c r="B932" s="18" t="str">
        <f t="shared" si="29"/>
        <v>51cda191-f06e-4288-9102-24346cd45c24CSP ACADEMICO</v>
      </c>
      <c r="C932" s="18"/>
      <c r="D932" s="18" t="s">
        <v>122</v>
      </c>
      <c r="E932" s="46" t="s">
        <v>1987</v>
      </c>
      <c r="F932" s="85" t="s">
        <v>1339</v>
      </c>
      <c r="G932" s="18" t="s">
        <v>122</v>
      </c>
      <c r="H932" s="45" t="s">
        <v>125</v>
      </c>
      <c r="I932" s="18" t="s">
        <v>75</v>
      </c>
      <c r="J932" s="49" t="s">
        <v>1988</v>
      </c>
      <c r="K932" s="48" t="s">
        <v>28</v>
      </c>
      <c r="L932" s="47" t="s">
        <v>90</v>
      </c>
      <c r="M932" s="44" t="s">
        <v>74</v>
      </c>
      <c r="N932" s="78" t="s">
        <v>75</v>
      </c>
      <c r="O932" s="78" t="s">
        <v>75</v>
      </c>
      <c r="P932" s="78" t="s">
        <v>75</v>
      </c>
      <c r="Q932" s="43" t="s">
        <v>1987</v>
      </c>
      <c r="R932" s="53" t="s">
        <v>76</v>
      </c>
      <c r="S932" s="76">
        <v>200</v>
      </c>
      <c r="T932" s="37">
        <v>1</v>
      </c>
      <c r="U932" s="83">
        <v>1</v>
      </c>
      <c r="V932" s="45" t="s">
        <v>125</v>
      </c>
    </row>
    <row r="933" spans="1:22" x14ac:dyDescent="0.2">
      <c r="A933" s="18" t="str">
        <f t="shared" si="28"/>
        <v>Catalogo principalCSP ACADEMICO3092641e-6a77-4c34-adb4-221286db520b</v>
      </c>
      <c r="B933" s="18" t="str">
        <f t="shared" si="29"/>
        <v>3092641e-6a77-4c34-adb4-221286db520bCSP ACADEMICO</v>
      </c>
      <c r="C933" s="18"/>
      <c r="D933" s="18" t="s">
        <v>122</v>
      </c>
      <c r="E933" s="46" t="s">
        <v>1989</v>
      </c>
      <c r="F933" s="85" t="s">
        <v>1339</v>
      </c>
      <c r="G933" s="18" t="s">
        <v>122</v>
      </c>
      <c r="H933" s="45" t="s">
        <v>125</v>
      </c>
      <c r="I933" s="18" t="s">
        <v>75</v>
      </c>
      <c r="J933" s="49" t="s">
        <v>1990</v>
      </c>
      <c r="K933" s="48" t="s">
        <v>28</v>
      </c>
      <c r="L933" s="47" t="s">
        <v>90</v>
      </c>
      <c r="M933" s="44" t="s">
        <v>74</v>
      </c>
      <c r="N933" s="78" t="s">
        <v>75</v>
      </c>
      <c r="O933" s="78" t="s">
        <v>75</v>
      </c>
      <c r="P933" s="78" t="s">
        <v>75</v>
      </c>
      <c r="Q933" s="43" t="s">
        <v>1989</v>
      </c>
      <c r="R933" s="53" t="s">
        <v>76</v>
      </c>
      <c r="S933" s="76">
        <v>2200</v>
      </c>
      <c r="T933" s="37">
        <v>1</v>
      </c>
      <c r="U933" s="83">
        <v>1</v>
      </c>
      <c r="V933" s="45" t="s">
        <v>125</v>
      </c>
    </row>
    <row r="934" spans="1:22" x14ac:dyDescent="0.2">
      <c r="A934" s="18" t="str">
        <f t="shared" si="28"/>
        <v>Catalogo principalCSP ACADEMICOaa6046de-5b7a-48f3-a31d-67ace40a934f</v>
      </c>
      <c r="B934" s="18" t="str">
        <f t="shared" si="29"/>
        <v>aa6046de-5b7a-48f3-a31d-67ace40a934fCSP ACADEMICO</v>
      </c>
      <c r="C934" s="18"/>
      <c r="D934" s="18" t="s">
        <v>122</v>
      </c>
      <c r="E934" s="46" t="s">
        <v>1991</v>
      </c>
      <c r="F934" s="85" t="s">
        <v>1339</v>
      </c>
      <c r="G934" s="18" t="s">
        <v>122</v>
      </c>
      <c r="H934" s="45" t="s">
        <v>125</v>
      </c>
      <c r="I934" s="18" t="s">
        <v>75</v>
      </c>
      <c r="J934" s="49" t="s">
        <v>1992</v>
      </c>
      <c r="K934" s="48" t="s">
        <v>28</v>
      </c>
      <c r="L934" s="47" t="s">
        <v>90</v>
      </c>
      <c r="M934" s="44" t="s">
        <v>74</v>
      </c>
      <c r="N934" s="78" t="s">
        <v>75</v>
      </c>
      <c r="O934" s="78" t="s">
        <v>75</v>
      </c>
      <c r="P934" s="78" t="s">
        <v>75</v>
      </c>
      <c r="Q934" s="43" t="s">
        <v>1991</v>
      </c>
      <c r="R934" s="53" t="s">
        <v>76</v>
      </c>
      <c r="S934" s="76">
        <v>1600</v>
      </c>
      <c r="T934" s="37">
        <v>1</v>
      </c>
      <c r="U934" s="83">
        <v>1</v>
      </c>
      <c r="V934" s="45" t="s">
        <v>125</v>
      </c>
    </row>
    <row r="935" spans="1:22" x14ac:dyDescent="0.2">
      <c r="A935" s="18" t="str">
        <f t="shared" si="28"/>
        <v>Catalogo principalCSP ACADEMICOd418c726-de81-48f2-a99d-6ca05abaafac</v>
      </c>
      <c r="B935" s="18" t="str">
        <f t="shared" si="29"/>
        <v>d418c726-de81-48f2-a99d-6ca05abaafacCSP ACADEMICO</v>
      </c>
      <c r="C935" s="18"/>
      <c r="D935" s="18" t="s">
        <v>122</v>
      </c>
      <c r="E935" s="46" t="s">
        <v>1993</v>
      </c>
      <c r="F935" s="85" t="s">
        <v>1339</v>
      </c>
      <c r="G935" s="18" t="s">
        <v>122</v>
      </c>
      <c r="H935" s="45" t="s">
        <v>125</v>
      </c>
      <c r="I935" s="18" t="s">
        <v>75</v>
      </c>
      <c r="J935" s="49" t="s">
        <v>1994</v>
      </c>
      <c r="K935" s="48" t="s">
        <v>28</v>
      </c>
      <c r="L935" s="47" t="s">
        <v>90</v>
      </c>
      <c r="M935" s="44" t="s">
        <v>74</v>
      </c>
      <c r="N935" s="78" t="s">
        <v>75</v>
      </c>
      <c r="O935" s="78" t="s">
        <v>75</v>
      </c>
      <c r="P935" s="78" t="s">
        <v>75</v>
      </c>
      <c r="Q935" s="43" t="s">
        <v>1993</v>
      </c>
      <c r="R935" s="53" t="s">
        <v>76</v>
      </c>
      <c r="S935" s="76">
        <v>275</v>
      </c>
      <c r="T935" s="37">
        <v>1</v>
      </c>
      <c r="U935" s="83">
        <v>1</v>
      </c>
      <c r="V935" s="45" t="s">
        <v>125</v>
      </c>
    </row>
    <row r="936" spans="1:22" x14ac:dyDescent="0.2">
      <c r="A936" s="18" t="str">
        <f t="shared" si="28"/>
        <v>Catalogo principalCSP ACADEMICOaa573972-3e4b-46b7-bef4-78c883c094be</v>
      </c>
      <c r="B936" s="18" t="str">
        <f t="shared" si="29"/>
        <v>aa573972-3e4b-46b7-bef4-78c883c094beCSP ACADEMICO</v>
      </c>
      <c r="C936" s="18"/>
      <c r="D936" s="18" t="s">
        <v>122</v>
      </c>
      <c r="E936" s="46" t="s">
        <v>1995</v>
      </c>
      <c r="F936" s="85" t="s">
        <v>1339</v>
      </c>
      <c r="G936" s="18" t="s">
        <v>122</v>
      </c>
      <c r="H936" s="45" t="s">
        <v>125</v>
      </c>
      <c r="I936" s="18" t="s">
        <v>75</v>
      </c>
      <c r="J936" s="49" t="s">
        <v>1996</v>
      </c>
      <c r="K936" s="48" t="s">
        <v>28</v>
      </c>
      <c r="L936" s="47" t="s">
        <v>90</v>
      </c>
      <c r="M936" s="44" t="s">
        <v>74</v>
      </c>
      <c r="N936" s="78" t="s">
        <v>75</v>
      </c>
      <c r="O936" s="78" t="s">
        <v>75</v>
      </c>
      <c r="P936" s="78" t="s">
        <v>75</v>
      </c>
      <c r="Q936" s="43" t="s">
        <v>1995</v>
      </c>
      <c r="R936" s="53" t="s">
        <v>76</v>
      </c>
      <c r="S936" s="76">
        <v>200</v>
      </c>
      <c r="T936" s="37">
        <v>1</v>
      </c>
      <c r="U936" s="83">
        <v>1</v>
      </c>
      <c r="V936" s="45" t="s">
        <v>125</v>
      </c>
    </row>
    <row r="937" spans="1:22" x14ac:dyDescent="0.2">
      <c r="A937" s="18" t="str">
        <f t="shared" si="28"/>
        <v>Catalogo principalCSP ACADEMICOb22558f8-99d2-4b21-82f9-251f7777f85d</v>
      </c>
      <c r="B937" s="18" t="str">
        <f t="shared" si="29"/>
        <v>b22558f8-99d2-4b21-82f9-251f7777f85dCSP ACADEMICO</v>
      </c>
      <c r="C937" s="18"/>
      <c r="D937" s="18" t="s">
        <v>122</v>
      </c>
      <c r="E937" s="46" t="s">
        <v>1997</v>
      </c>
      <c r="F937" s="85" t="s">
        <v>1339</v>
      </c>
      <c r="G937" s="18" t="s">
        <v>122</v>
      </c>
      <c r="H937" s="45" t="s">
        <v>125</v>
      </c>
      <c r="I937" s="18" t="s">
        <v>75</v>
      </c>
      <c r="J937" s="49" t="s">
        <v>1998</v>
      </c>
      <c r="K937" s="48" t="s">
        <v>28</v>
      </c>
      <c r="L937" s="47" t="s">
        <v>90</v>
      </c>
      <c r="M937" s="44" t="s">
        <v>74</v>
      </c>
      <c r="N937" s="78" t="s">
        <v>75</v>
      </c>
      <c r="O937" s="78" t="s">
        <v>75</v>
      </c>
      <c r="P937" s="78" t="s">
        <v>75</v>
      </c>
      <c r="Q937" s="43" t="s">
        <v>1997</v>
      </c>
      <c r="R937" s="53" t="s">
        <v>76</v>
      </c>
      <c r="S937" s="76">
        <v>2200</v>
      </c>
      <c r="T937" s="37">
        <v>1</v>
      </c>
      <c r="U937" s="83">
        <v>1</v>
      </c>
      <c r="V937" s="45" t="s">
        <v>125</v>
      </c>
    </row>
    <row r="938" spans="1:22" x14ac:dyDescent="0.2">
      <c r="A938" s="18" t="str">
        <f t="shared" si="28"/>
        <v>Catalogo principalCSP ACADEMICOc6196550-1197-4baf-948e-4681a53b91dc</v>
      </c>
      <c r="B938" s="18" t="str">
        <f t="shared" si="29"/>
        <v>c6196550-1197-4baf-948e-4681a53b91dcCSP ACADEMICO</v>
      </c>
      <c r="C938" s="18"/>
      <c r="D938" s="18" t="s">
        <v>122</v>
      </c>
      <c r="E938" s="46" t="s">
        <v>1999</v>
      </c>
      <c r="F938" s="85" t="s">
        <v>1339</v>
      </c>
      <c r="G938" s="18" t="s">
        <v>122</v>
      </c>
      <c r="H938" s="45" t="s">
        <v>125</v>
      </c>
      <c r="I938" s="18" t="s">
        <v>75</v>
      </c>
      <c r="J938" s="49" t="s">
        <v>2000</v>
      </c>
      <c r="K938" s="48" t="s">
        <v>28</v>
      </c>
      <c r="L938" s="47" t="s">
        <v>90</v>
      </c>
      <c r="M938" s="44" t="s">
        <v>74</v>
      </c>
      <c r="N938" s="78" t="s">
        <v>75</v>
      </c>
      <c r="O938" s="78" t="s">
        <v>75</v>
      </c>
      <c r="P938" s="78" t="s">
        <v>75</v>
      </c>
      <c r="Q938" s="43" t="s">
        <v>1999</v>
      </c>
      <c r="R938" s="53" t="s">
        <v>76</v>
      </c>
      <c r="S938" s="76">
        <v>1600</v>
      </c>
      <c r="T938" s="37">
        <v>1</v>
      </c>
      <c r="U938" s="83">
        <v>1</v>
      </c>
      <c r="V938" s="45" t="s">
        <v>125</v>
      </c>
    </row>
    <row r="939" spans="1:22" x14ac:dyDescent="0.2">
      <c r="A939" s="18" t="str">
        <f t="shared" si="28"/>
        <v>Catalogo principalCSP ACADEMICO2b0c1f09-2e2e-40e1-8dca-dc384dd57455</v>
      </c>
      <c r="B939" s="18" t="str">
        <f t="shared" si="29"/>
        <v>2b0c1f09-2e2e-40e1-8dca-dc384dd57455CSP ACADEMICO</v>
      </c>
      <c r="C939" s="18"/>
      <c r="D939" s="18" t="s">
        <v>122</v>
      </c>
      <c r="E939" s="46" t="s">
        <v>2001</v>
      </c>
      <c r="F939" s="85" t="s">
        <v>1339</v>
      </c>
      <c r="G939" s="18" t="s">
        <v>122</v>
      </c>
      <c r="H939" s="45" t="s">
        <v>125</v>
      </c>
      <c r="I939" s="18" t="s">
        <v>75</v>
      </c>
      <c r="J939" s="49" t="s">
        <v>2002</v>
      </c>
      <c r="K939" s="48" t="s">
        <v>28</v>
      </c>
      <c r="L939" s="47" t="s">
        <v>90</v>
      </c>
      <c r="M939" s="44" t="s">
        <v>74</v>
      </c>
      <c r="N939" s="78" t="s">
        <v>75</v>
      </c>
      <c r="O939" s="78" t="s">
        <v>75</v>
      </c>
      <c r="P939" s="78" t="s">
        <v>75</v>
      </c>
      <c r="Q939" s="43" t="s">
        <v>2001</v>
      </c>
      <c r="R939" s="53" t="s">
        <v>76</v>
      </c>
      <c r="S939" s="76">
        <v>275</v>
      </c>
      <c r="T939" s="37">
        <v>1</v>
      </c>
      <c r="U939" s="83">
        <v>1</v>
      </c>
      <c r="V939" s="45" t="s">
        <v>125</v>
      </c>
    </row>
    <row r="940" spans="1:22" x14ac:dyDescent="0.2">
      <c r="A940" s="18" t="str">
        <f t="shared" si="28"/>
        <v>Catalogo principalCSP ACADEMICOb0ca6c5a-f9f2-4eac-8388-bfe535a37882</v>
      </c>
      <c r="B940" s="18" t="str">
        <f t="shared" si="29"/>
        <v>b0ca6c5a-f9f2-4eac-8388-bfe535a37882CSP ACADEMICO</v>
      </c>
      <c r="C940" s="18"/>
      <c r="D940" s="18" t="s">
        <v>122</v>
      </c>
      <c r="E940" s="46" t="s">
        <v>2003</v>
      </c>
      <c r="F940" s="85" t="s">
        <v>1339</v>
      </c>
      <c r="G940" s="18" t="s">
        <v>122</v>
      </c>
      <c r="H940" s="45" t="s">
        <v>125</v>
      </c>
      <c r="I940" s="18" t="s">
        <v>75</v>
      </c>
      <c r="J940" s="49" t="s">
        <v>2004</v>
      </c>
      <c r="K940" s="48" t="s">
        <v>28</v>
      </c>
      <c r="L940" s="47" t="s">
        <v>90</v>
      </c>
      <c r="M940" s="44" t="s">
        <v>74</v>
      </c>
      <c r="N940" s="78" t="s">
        <v>75</v>
      </c>
      <c r="O940" s="78" t="s">
        <v>75</v>
      </c>
      <c r="P940" s="78" t="s">
        <v>75</v>
      </c>
      <c r="Q940" s="43" t="s">
        <v>2003</v>
      </c>
      <c r="R940" s="53" t="s">
        <v>76</v>
      </c>
      <c r="S940" s="76">
        <v>200</v>
      </c>
      <c r="T940" s="37">
        <v>1</v>
      </c>
      <c r="U940" s="83">
        <v>1</v>
      </c>
      <c r="V940" s="45" t="s">
        <v>125</v>
      </c>
    </row>
    <row r="941" spans="1:22" x14ac:dyDescent="0.2">
      <c r="A941" s="18" t="str">
        <f t="shared" si="28"/>
        <v>Catalogo principalCSP ACADEMICOf37dcbdf-794b-4b2b-930a-bcdb9f94f1f0</v>
      </c>
      <c r="B941" s="18" t="str">
        <f t="shared" si="29"/>
        <v>f37dcbdf-794b-4b2b-930a-bcdb9f94f1f0CSP ACADEMICO</v>
      </c>
      <c r="C941" s="18"/>
      <c r="D941" s="18" t="s">
        <v>122</v>
      </c>
      <c r="E941" s="46" t="s">
        <v>2005</v>
      </c>
      <c r="F941" s="85" t="s">
        <v>1339</v>
      </c>
      <c r="G941" s="18" t="s">
        <v>122</v>
      </c>
      <c r="H941" s="45" t="s">
        <v>125</v>
      </c>
      <c r="I941" s="18" t="s">
        <v>75</v>
      </c>
      <c r="J941" s="49" t="s">
        <v>2006</v>
      </c>
      <c r="K941" s="48" t="s">
        <v>28</v>
      </c>
      <c r="L941" s="47" t="s">
        <v>90</v>
      </c>
      <c r="M941" s="44" t="s">
        <v>74</v>
      </c>
      <c r="N941" s="78" t="s">
        <v>75</v>
      </c>
      <c r="O941" s="78" t="s">
        <v>75</v>
      </c>
      <c r="P941" s="78" t="s">
        <v>75</v>
      </c>
      <c r="Q941" s="43" t="s">
        <v>2005</v>
      </c>
      <c r="R941" s="53" t="s">
        <v>76</v>
      </c>
      <c r="S941" s="76">
        <v>2200</v>
      </c>
      <c r="T941" s="37">
        <v>1</v>
      </c>
      <c r="U941" s="83">
        <v>1</v>
      </c>
      <c r="V941" s="45" t="s">
        <v>125</v>
      </c>
    </row>
    <row r="942" spans="1:22" x14ac:dyDescent="0.2">
      <c r="A942" s="18" t="str">
        <f t="shared" si="28"/>
        <v>Catalogo principalCSP ACADEMICO593e7928-4837-4f46-bccd-5666ac9a7cbc</v>
      </c>
      <c r="B942" s="18" t="str">
        <f t="shared" si="29"/>
        <v>593e7928-4837-4f46-bccd-5666ac9a7cbcCSP ACADEMICO</v>
      </c>
      <c r="C942" s="18"/>
      <c r="D942" s="18" t="s">
        <v>122</v>
      </c>
      <c r="E942" s="46" t="s">
        <v>2007</v>
      </c>
      <c r="F942" s="85" t="s">
        <v>1339</v>
      </c>
      <c r="G942" s="18" t="s">
        <v>122</v>
      </c>
      <c r="H942" s="45" t="s">
        <v>125</v>
      </c>
      <c r="I942" s="18" t="s">
        <v>75</v>
      </c>
      <c r="J942" s="49" t="s">
        <v>2008</v>
      </c>
      <c r="K942" s="48" t="s">
        <v>28</v>
      </c>
      <c r="L942" s="47" t="s">
        <v>90</v>
      </c>
      <c r="M942" s="44" t="s">
        <v>74</v>
      </c>
      <c r="N942" s="78" t="s">
        <v>75</v>
      </c>
      <c r="O942" s="78" t="s">
        <v>75</v>
      </c>
      <c r="P942" s="78" t="s">
        <v>75</v>
      </c>
      <c r="Q942" s="43" t="s">
        <v>2007</v>
      </c>
      <c r="R942" s="53" t="s">
        <v>76</v>
      </c>
      <c r="S942" s="76">
        <v>1600</v>
      </c>
      <c r="T942" s="37">
        <v>1</v>
      </c>
      <c r="U942" s="83">
        <v>1</v>
      </c>
      <c r="V942" s="45" t="s">
        <v>125</v>
      </c>
    </row>
    <row r="943" spans="1:22" x14ac:dyDescent="0.2">
      <c r="A943" s="18" t="str">
        <f t="shared" si="28"/>
        <v>Catalogo principalCSP ACADEMICO7aadea71-8fea-4600-8725-1d6b7de42220</v>
      </c>
      <c r="B943" s="18" t="str">
        <f t="shared" si="29"/>
        <v>7aadea71-8fea-4600-8725-1d6b7de42220CSP ACADEMICO</v>
      </c>
      <c r="C943" s="18"/>
      <c r="D943" s="18" t="s">
        <v>122</v>
      </c>
      <c r="E943" s="46" t="s">
        <v>2009</v>
      </c>
      <c r="F943" s="85" t="s">
        <v>1339</v>
      </c>
      <c r="G943" s="18" t="s">
        <v>122</v>
      </c>
      <c r="H943" s="45" t="s">
        <v>125</v>
      </c>
      <c r="I943" s="18" t="s">
        <v>75</v>
      </c>
      <c r="J943" s="49" t="s">
        <v>2010</v>
      </c>
      <c r="K943" s="48" t="s">
        <v>28</v>
      </c>
      <c r="L943" s="47" t="s">
        <v>90</v>
      </c>
      <c r="M943" s="44" t="s">
        <v>74</v>
      </c>
      <c r="N943" s="78" t="s">
        <v>75</v>
      </c>
      <c r="O943" s="78" t="s">
        <v>75</v>
      </c>
      <c r="P943" s="78" t="s">
        <v>75</v>
      </c>
      <c r="Q943" s="43" t="s">
        <v>2009</v>
      </c>
      <c r="R943" s="53" t="s">
        <v>76</v>
      </c>
      <c r="S943" s="76">
        <v>275</v>
      </c>
      <c r="T943" s="37">
        <v>1</v>
      </c>
      <c r="U943" s="83">
        <v>1</v>
      </c>
      <c r="V943" s="45" t="s">
        <v>125</v>
      </c>
    </row>
    <row r="944" spans="1:22" x14ac:dyDescent="0.2">
      <c r="A944" s="18" t="str">
        <f t="shared" si="28"/>
        <v>Catalogo principalCSP ACADEMICOa2c50591-e8ec-48cb-8812-e0b59b1e8d18</v>
      </c>
      <c r="B944" s="18" t="str">
        <f t="shared" si="29"/>
        <v>a2c50591-e8ec-48cb-8812-e0b59b1e8d18CSP ACADEMICO</v>
      </c>
      <c r="C944" s="18"/>
      <c r="D944" s="18" t="s">
        <v>122</v>
      </c>
      <c r="E944" s="46" t="s">
        <v>2011</v>
      </c>
      <c r="F944" s="85" t="s">
        <v>1339</v>
      </c>
      <c r="G944" s="18" t="s">
        <v>122</v>
      </c>
      <c r="H944" s="45" t="s">
        <v>125</v>
      </c>
      <c r="I944" s="18" t="s">
        <v>75</v>
      </c>
      <c r="J944" s="49" t="s">
        <v>2012</v>
      </c>
      <c r="K944" s="48" t="s">
        <v>28</v>
      </c>
      <c r="L944" s="47" t="s">
        <v>90</v>
      </c>
      <c r="M944" s="44" t="s">
        <v>74</v>
      </c>
      <c r="N944" s="78" t="s">
        <v>75</v>
      </c>
      <c r="O944" s="78" t="s">
        <v>75</v>
      </c>
      <c r="P944" s="78" t="s">
        <v>75</v>
      </c>
      <c r="Q944" s="43" t="s">
        <v>2011</v>
      </c>
      <c r="R944" s="53" t="s">
        <v>76</v>
      </c>
      <c r="S944" s="76">
        <v>200</v>
      </c>
      <c r="T944" s="37">
        <v>1</v>
      </c>
      <c r="U944" s="83">
        <v>1</v>
      </c>
      <c r="V944" s="45" t="s">
        <v>125</v>
      </c>
    </row>
    <row r="945" spans="1:22" x14ac:dyDescent="0.2">
      <c r="A945" s="18" t="str">
        <f t="shared" si="28"/>
        <v>Catalogo principalCSP ACADEMICOb0390587-39e4-4bdd-9d47-2da24fef0566</v>
      </c>
      <c r="B945" s="18" t="str">
        <f t="shared" si="29"/>
        <v>b0390587-39e4-4bdd-9d47-2da24fef0566CSP ACADEMICO</v>
      </c>
      <c r="C945" s="18"/>
      <c r="D945" s="18" t="s">
        <v>122</v>
      </c>
      <c r="E945" s="46" t="s">
        <v>2013</v>
      </c>
      <c r="F945" s="85" t="s">
        <v>1339</v>
      </c>
      <c r="G945" s="18" t="s">
        <v>122</v>
      </c>
      <c r="H945" s="45" t="s">
        <v>125</v>
      </c>
      <c r="I945" s="18" t="s">
        <v>75</v>
      </c>
      <c r="J945" s="49" t="s">
        <v>2014</v>
      </c>
      <c r="K945" s="48" t="s">
        <v>28</v>
      </c>
      <c r="L945" s="47" t="s">
        <v>90</v>
      </c>
      <c r="M945" s="44" t="s">
        <v>74</v>
      </c>
      <c r="N945" s="78" t="s">
        <v>75</v>
      </c>
      <c r="O945" s="78" t="s">
        <v>75</v>
      </c>
      <c r="P945" s="78" t="s">
        <v>75</v>
      </c>
      <c r="Q945" s="43" t="s">
        <v>2013</v>
      </c>
      <c r="R945" s="53" t="s">
        <v>76</v>
      </c>
      <c r="S945" s="76">
        <v>7975</v>
      </c>
      <c r="T945" s="37">
        <v>1</v>
      </c>
      <c r="U945" s="83">
        <v>1</v>
      </c>
      <c r="V945" s="45" t="s">
        <v>125</v>
      </c>
    </row>
    <row r="946" spans="1:22" x14ac:dyDescent="0.2">
      <c r="A946" s="18" t="str">
        <f t="shared" si="28"/>
        <v>Catalogo principalCSP ACADEMICOd0509c8c-9228-45e9-b13e-6656dc89f707</v>
      </c>
      <c r="B946" s="18" t="str">
        <f t="shared" si="29"/>
        <v>d0509c8c-9228-45e9-b13e-6656dc89f707CSP ACADEMICO</v>
      </c>
      <c r="C946" s="18"/>
      <c r="D946" s="18" t="s">
        <v>122</v>
      </c>
      <c r="E946" s="46" t="s">
        <v>2015</v>
      </c>
      <c r="F946" s="85" t="s">
        <v>1339</v>
      </c>
      <c r="G946" s="18" t="s">
        <v>122</v>
      </c>
      <c r="H946" s="45" t="s">
        <v>125</v>
      </c>
      <c r="I946" s="18" t="s">
        <v>75</v>
      </c>
      <c r="J946" s="49" t="s">
        <v>2016</v>
      </c>
      <c r="K946" s="48" t="s">
        <v>28</v>
      </c>
      <c r="L946" s="47" t="s">
        <v>90</v>
      </c>
      <c r="M946" s="44" t="s">
        <v>74</v>
      </c>
      <c r="N946" s="78" t="s">
        <v>75</v>
      </c>
      <c r="O946" s="78" t="s">
        <v>75</v>
      </c>
      <c r="P946" s="78" t="s">
        <v>75</v>
      </c>
      <c r="Q946" s="43" t="s">
        <v>2015</v>
      </c>
      <c r="R946" s="53" t="s">
        <v>76</v>
      </c>
      <c r="S946" s="76">
        <v>5800</v>
      </c>
      <c r="T946" s="37">
        <v>1</v>
      </c>
      <c r="U946" s="83">
        <v>1</v>
      </c>
      <c r="V946" s="45" t="s">
        <v>125</v>
      </c>
    </row>
    <row r="947" spans="1:22" x14ac:dyDescent="0.2">
      <c r="A947" s="18" t="str">
        <f t="shared" si="28"/>
        <v>Catalogo principalCSP ACADEMICO9b4930df-c95e-4c48-a52c-a5561071620e</v>
      </c>
      <c r="B947" s="18" t="str">
        <f t="shared" si="29"/>
        <v>9b4930df-c95e-4c48-a52c-a5561071620eCSP ACADEMICO</v>
      </c>
      <c r="C947" s="18"/>
      <c r="D947" s="18" t="s">
        <v>122</v>
      </c>
      <c r="E947" s="46" t="s">
        <v>2017</v>
      </c>
      <c r="F947" s="85" t="s">
        <v>1339</v>
      </c>
      <c r="G947" s="18" t="s">
        <v>122</v>
      </c>
      <c r="H947" s="45" t="s">
        <v>125</v>
      </c>
      <c r="I947" s="18" t="s">
        <v>75</v>
      </c>
      <c r="J947" s="49" t="s">
        <v>2018</v>
      </c>
      <c r="K947" s="48" t="s">
        <v>28</v>
      </c>
      <c r="L947" s="47" t="s">
        <v>90</v>
      </c>
      <c r="M947" s="44" t="s">
        <v>74</v>
      </c>
      <c r="N947" s="78" t="s">
        <v>75</v>
      </c>
      <c r="O947" s="78" t="s">
        <v>75</v>
      </c>
      <c r="P947" s="78" t="s">
        <v>75</v>
      </c>
      <c r="Q947" s="43" t="s">
        <v>2017</v>
      </c>
      <c r="R947" s="53" t="s">
        <v>76</v>
      </c>
      <c r="S947" s="76">
        <v>275</v>
      </c>
      <c r="T947" s="37">
        <v>1</v>
      </c>
      <c r="U947" s="83">
        <v>1</v>
      </c>
      <c r="V947" s="45" t="s">
        <v>125</v>
      </c>
    </row>
    <row r="948" spans="1:22" x14ac:dyDescent="0.2">
      <c r="A948" s="18" t="str">
        <f t="shared" si="28"/>
        <v>Catalogo principalCSP ACADEMICOccf4480d-1bc9-4bf5-8335-e9ffea38cf79</v>
      </c>
      <c r="B948" s="18" t="str">
        <f t="shared" si="29"/>
        <v>ccf4480d-1bc9-4bf5-8335-e9ffea38cf79CSP ACADEMICO</v>
      </c>
      <c r="C948" s="18"/>
      <c r="D948" s="18" t="s">
        <v>122</v>
      </c>
      <c r="E948" s="46" t="s">
        <v>2019</v>
      </c>
      <c r="F948" s="85" t="s">
        <v>1339</v>
      </c>
      <c r="G948" s="18" t="s">
        <v>122</v>
      </c>
      <c r="H948" s="45" t="s">
        <v>125</v>
      </c>
      <c r="I948" s="18" t="s">
        <v>75</v>
      </c>
      <c r="J948" s="49" t="s">
        <v>2020</v>
      </c>
      <c r="K948" s="48" t="s">
        <v>28</v>
      </c>
      <c r="L948" s="47" t="s">
        <v>90</v>
      </c>
      <c r="M948" s="44" t="s">
        <v>74</v>
      </c>
      <c r="N948" s="78" t="s">
        <v>75</v>
      </c>
      <c r="O948" s="78" t="s">
        <v>75</v>
      </c>
      <c r="P948" s="78" t="s">
        <v>75</v>
      </c>
      <c r="Q948" s="43" t="s">
        <v>2019</v>
      </c>
      <c r="R948" s="53" t="s">
        <v>76</v>
      </c>
      <c r="S948" s="76">
        <v>200</v>
      </c>
      <c r="T948" s="37">
        <v>1</v>
      </c>
      <c r="U948" s="83">
        <v>1</v>
      </c>
      <c r="V948" s="45" t="s">
        <v>125</v>
      </c>
    </row>
    <row r="949" spans="1:22" x14ac:dyDescent="0.2">
      <c r="A949" s="18" t="str">
        <f t="shared" si="28"/>
        <v>Catalogo principalCSP ACADEMICOd96593d0-2cd0-49a2-9a54-64bb55b59973</v>
      </c>
      <c r="B949" s="18" t="str">
        <f t="shared" si="29"/>
        <v>d96593d0-2cd0-49a2-9a54-64bb55b59973CSP ACADEMICO</v>
      </c>
      <c r="C949" s="18"/>
      <c r="D949" s="18" t="s">
        <v>122</v>
      </c>
      <c r="E949" s="46" t="s">
        <v>2021</v>
      </c>
      <c r="F949" s="85" t="s">
        <v>1339</v>
      </c>
      <c r="G949" s="18" t="s">
        <v>122</v>
      </c>
      <c r="H949" s="45" t="s">
        <v>125</v>
      </c>
      <c r="I949" s="18" t="s">
        <v>75</v>
      </c>
      <c r="J949" s="49" t="s">
        <v>2022</v>
      </c>
      <c r="K949" s="48" t="s">
        <v>28</v>
      </c>
      <c r="L949" s="47" t="s">
        <v>90</v>
      </c>
      <c r="M949" s="44" t="s">
        <v>74</v>
      </c>
      <c r="N949" s="78" t="s">
        <v>75</v>
      </c>
      <c r="O949" s="78" t="s">
        <v>75</v>
      </c>
      <c r="P949" s="78" t="s">
        <v>75</v>
      </c>
      <c r="Q949" s="43" t="s">
        <v>2021</v>
      </c>
      <c r="R949" s="53" t="s">
        <v>76</v>
      </c>
      <c r="S949" s="76">
        <v>7975</v>
      </c>
      <c r="T949" s="37">
        <v>1</v>
      </c>
      <c r="U949" s="83">
        <v>1</v>
      </c>
      <c r="V949" s="45" t="s">
        <v>125</v>
      </c>
    </row>
    <row r="950" spans="1:22" x14ac:dyDescent="0.2">
      <c r="A950" s="18" t="str">
        <f t="shared" si="28"/>
        <v>Catalogo principalCSP ACADEMICObdde57cf-83ec-4d9e-b874-d87b348ca261</v>
      </c>
      <c r="B950" s="18" t="str">
        <f t="shared" si="29"/>
        <v>bdde57cf-83ec-4d9e-b874-d87b348ca261CSP ACADEMICO</v>
      </c>
      <c r="C950" s="18"/>
      <c r="D950" s="18" t="s">
        <v>122</v>
      </c>
      <c r="E950" s="46" t="s">
        <v>2023</v>
      </c>
      <c r="F950" s="85" t="s">
        <v>1339</v>
      </c>
      <c r="G950" s="18" t="s">
        <v>122</v>
      </c>
      <c r="H950" s="45" t="s">
        <v>125</v>
      </c>
      <c r="I950" s="18" t="s">
        <v>75</v>
      </c>
      <c r="J950" s="49" t="s">
        <v>2024</v>
      </c>
      <c r="K950" s="48" t="s">
        <v>28</v>
      </c>
      <c r="L950" s="47" t="s">
        <v>90</v>
      </c>
      <c r="M950" s="44" t="s">
        <v>74</v>
      </c>
      <c r="N950" s="78" t="s">
        <v>75</v>
      </c>
      <c r="O950" s="78" t="s">
        <v>75</v>
      </c>
      <c r="P950" s="78" t="s">
        <v>75</v>
      </c>
      <c r="Q950" s="43" t="s">
        <v>2023</v>
      </c>
      <c r="R950" s="53" t="s">
        <v>76</v>
      </c>
      <c r="S950" s="76">
        <v>5800</v>
      </c>
      <c r="T950" s="37">
        <v>1</v>
      </c>
      <c r="U950" s="83">
        <v>1</v>
      </c>
      <c r="V950" s="45" t="s">
        <v>125</v>
      </c>
    </row>
    <row r="951" spans="1:22" x14ac:dyDescent="0.2">
      <c r="A951" s="18" t="str">
        <f t="shared" si="28"/>
        <v>Catalogo principalCSP ACADEMICO3d27f8e0-e8e7-4db4-ac2d-972d44a07154</v>
      </c>
      <c r="B951" s="18" t="str">
        <f t="shared" si="29"/>
        <v>3d27f8e0-e8e7-4db4-ac2d-972d44a07154CSP ACADEMICO</v>
      </c>
      <c r="C951" s="18"/>
      <c r="D951" s="18" t="s">
        <v>122</v>
      </c>
      <c r="E951" s="46" t="s">
        <v>2025</v>
      </c>
      <c r="F951" s="85" t="s">
        <v>1339</v>
      </c>
      <c r="G951" s="18" t="s">
        <v>122</v>
      </c>
      <c r="H951" s="45" t="s">
        <v>125</v>
      </c>
      <c r="I951" s="18" t="s">
        <v>75</v>
      </c>
      <c r="J951" s="49" t="s">
        <v>2026</v>
      </c>
      <c r="K951" s="48" t="s">
        <v>28</v>
      </c>
      <c r="L951" s="47" t="s">
        <v>90</v>
      </c>
      <c r="M951" s="44" t="s">
        <v>74</v>
      </c>
      <c r="N951" s="78" t="s">
        <v>75</v>
      </c>
      <c r="O951" s="78" t="s">
        <v>75</v>
      </c>
      <c r="P951" s="78" t="s">
        <v>75</v>
      </c>
      <c r="Q951" s="43" t="s">
        <v>2025</v>
      </c>
      <c r="R951" s="53" t="s">
        <v>76</v>
      </c>
      <c r="S951" s="76">
        <v>275</v>
      </c>
      <c r="T951" s="37">
        <v>1</v>
      </c>
      <c r="U951" s="83">
        <v>1</v>
      </c>
      <c r="V951" s="45" t="s">
        <v>125</v>
      </c>
    </row>
    <row r="952" spans="1:22" x14ac:dyDescent="0.2">
      <c r="A952" s="18" t="str">
        <f t="shared" si="28"/>
        <v>Catalogo principalCSP ACADEMICO0b0e1691-cfdd-4c83-bfd1-0c994b221519</v>
      </c>
      <c r="B952" s="18" t="str">
        <f t="shared" si="29"/>
        <v>0b0e1691-cfdd-4c83-bfd1-0c994b221519CSP ACADEMICO</v>
      </c>
      <c r="C952" s="18"/>
      <c r="D952" s="18" t="s">
        <v>122</v>
      </c>
      <c r="E952" s="46" t="s">
        <v>2027</v>
      </c>
      <c r="F952" s="85" t="s">
        <v>1339</v>
      </c>
      <c r="G952" s="18" t="s">
        <v>122</v>
      </c>
      <c r="H952" s="45" t="s">
        <v>125</v>
      </c>
      <c r="I952" s="18" t="s">
        <v>75</v>
      </c>
      <c r="J952" s="49" t="s">
        <v>2028</v>
      </c>
      <c r="K952" s="48" t="s">
        <v>28</v>
      </c>
      <c r="L952" s="47" t="s">
        <v>90</v>
      </c>
      <c r="M952" s="44" t="s">
        <v>74</v>
      </c>
      <c r="N952" s="78" t="s">
        <v>75</v>
      </c>
      <c r="O952" s="78" t="s">
        <v>75</v>
      </c>
      <c r="P952" s="78" t="s">
        <v>75</v>
      </c>
      <c r="Q952" s="43" t="s">
        <v>2027</v>
      </c>
      <c r="R952" s="53" t="s">
        <v>76</v>
      </c>
      <c r="S952" s="76">
        <v>200</v>
      </c>
      <c r="T952" s="37">
        <v>1</v>
      </c>
      <c r="U952" s="83">
        <v>1</v>
      </c>
      <c r="V952" s="45" t="s">
        <v>125</v>
      </c>
    </row>
    <row r="953" spans="1:22" x14ac:dyDescent="0.2">
      <c r="A953" s="18" t="str">
        <f t="shared" si="28"/>
        <v>Catalogo principalCSP ACADEMICOe4a71a3f-b3b3-43ff-a47e-6dd954d5b104</v>
      </c>
      <c r="B953" s="18" t="str">
        <f t="shared" si="29"/>
        <v>e4a71a3f-b3b3-43ff-a47e-6dd954d5b104CSP ACADEMICO</v>
      </c>
      <c r="C953" s="18"/>
      <c r="D953" s="18" t="s">
        <v>122</v>
      </c>
      <c r="E953" s="46" t="s">
        <v>2029</v>
      </c>
      <c r="F953" s="85" t="s">
        <v>1339</v>
      </c>
      <c r="G953" s="18" t="s">
        <v>122</v>
      </c>
      <c r="H953" s="45" t="s">
        <v>125</v>
      </c>
      <c r="I953" s="18" t="s">
        <v>75</v>
      </c>
      <c r="J953" s="49" t="s">
        <v>2030</v>
      </c>
      <c r="K953" s="48" t="s">
        <v>28</v>
      </c>
      <c r="L953" s="47" t="s">
        <v>90</v>
      </c>
      <c r="M953" s="44" t="s">
        <v>74</v>
      </c>
      <c r="N953" s="78" t="s">
        <v>75</v>
      </c>
      <c r="O953" s="78" t="s">
        <v>75</v>
      </c>
      <c r="P953" s="78" t="s">
        <v>75</v>
      </c>
      <c r="Q953" s="43" t="s">
        <v>2029</v>
      </c>
      <c r="R953" s="53" t="s">
        <v>76</v>
      </c>
      <c r="S953" s="76">
        <v>7975</v>
      </c>
      <c r="T953" s="37">
        <v>1</v>
      </c>
      <c r="U953" s="83">
        <v>1</v>
      </c>
      <c r="V953" s="45" t="s">
        <v>125</v>
      </c>
    </row>
    <row r="954" spans="1:22" x14ac:dyDescent="0.2">
      <c r="A954" s="18" t="str">
        <f t="shared" si="28"/>
        <v>Catalogo principalCSP ACADEMICO1e3399fe-e147-49c0-b4e5-17025bff95e2</v>
      </c>
      <c r="B954" s="18" t="str">
        <f t="shared" si="29"/>
        <v>1e3399fe-e147-49c0-b4e5-17025bff95e2CSP ACADEMICO</v>
      </c>
      <c r="C954" s="18"/>
      <c r="D954" s="18" t="s">
        <v>122</v>
      </c>
      <c r="E954" s="46" t="s">
        <v>2031</v>
      </c>
      <c r="F954" s="85" t="s">
        <v>1339</v>
      </c>
      <c r="G954" s="18" t="s">
        <v>122</v>
      </c>
      <c r="H954" s="45" t="s">
        <v>125</v>
      </c>
      <c r="I954" s="18" t="s">
        <v>75</v>
      </c>
      <c r="J954" s="49" t="s">
        <v>2032</v>
      </c>
      <c r="K954" s="48" t="s">
        <v>28</v>
      </c>
      <c r="L954" s="47" t="s">
        <v>90</v>
      </c>
      <c r="M954" s="44" t="s">
        <v>74</v>
      </c>
      <c r="N954" s="78" t="s">
        <v>75</v>
      </c>
      <c r="O954" s="78" t="s">
        <v>75</v>
      </c>
      <c r="P954" s="78" t="s">
        <v>75</v>
      </c>
      <c r="Q954" s="43" t="s">
        <v>2031</v>
      </c>
      <c r="R954" s="53" t="s">
        <v>76</v>
      </c>
      <c r="S954" s="76">
        <v>5800</v>
      </c>
      <c r="T954" s="37">
        <v>1</v>
      </c>
      <c r="U954" s="83">
        <v>1</v>
      </c>
      <c r="V954" s="45" t="s">
        <v>125</v>
      </c>
    </row>
    <row r="955" spans="1:22" x14ac:dyDescent="0.2">
      <c r="A955" s="18" t="str">
        <f t="shared" si="28"/>
        <v>Catalogo principalCSP ACADEMICO1c0bf11c-a09e-4af6-97bd-1073ec50e48e</v>
      </c>
      <c r="B955" s="18" t="str">
        <f t="shared" si="29"/>
        <v>1c0bf11c-a09e-4af6-97bd-1073ec50e48eCSP ACADEMICO</v>
      </c>
      <c r="C955" s="18"/>
      <c r="D955" s="18" t="s">
        <v>122</v>
      </c>
      <c r="E955" s="46" t="s">
        <v>2033</v>
      </c>
      <c r="F955" s="85" t="s">
        <v>1339</v>
      </c>
      <c r="G955" s="18" t="s">
        <v>122</v>
      </c>
      <c r="H955" s="45" t="s">
        <v>125</v>
      </c>
      <c r="I955" s="18" t="s">
        <v>75</v>
      </c>
      <c r="J955" s="49" t="s">
        <v>2034</v>
      </c>
      <c r="K955" s="48" t="s">
        <v>28</v>
      </c>
      <c r="L955" s="47" t="s">
        <v>90</v>
      </c>
      <c r="M955" s="44" t="s">
        <v>74</v>
      </c>
      <c r="N955" s="78" t="s">
        <v>75</v>
      </c>
      <c r="O955" s="78" t="s">
        <v>75</v>
      </c>
      <c r="P955" s="78" t="s">
        <v>75</v>
      </c>
      <c r="Q955" s="43" t="s">
        <v>2033</v>
      </c>
      <c r="R955" s="53" t="s">
        <v>76</v>
      </c>
      <c r="S955" s="76">
        <v>275</v>
      </c>
      <c r="T955" s="37">
        <v>1</v>
      </c>
      <c r="U955" s="83">
        <v>1</v>
      </c>
      <c r="V955" s="45" t="s">
        <v>125</v>
      </c>
    </row>
    <row r="956" spans="1:22" x14ac:dyDescent="0.2">
      <c r="A956" s="18" t="str">
        <f t="shared" si="28"/>
        <v>Catalogo principalCSP ACADEMICO433f52e5-7d38-42bc-82c8-0a3543786b42</v>
      </c>
      <c r="B956" s="18" t="str">
        <f t="shared" si="29"/>
        <v>433f52e5-7d38-42bc-82c8-0a3543786b42CSP ACADEMICO</v>
      </c>
      <c r="C956" s="18"/>
      <c r="D956" s="18" t="s">
        <v>122</v>
      </c>
      <c r="E956" s="46" t="s">
        <v>2035</v>
      </c>
      <c r="F956" s="85" t="s">
        <v>1339</v>
      </c>
      <c r="G956" s="18" t="s">
        <v>122</v>
      </c>
      <c r="H956" s="45" t="s">
        <v>125</v>
      </c>
      <c r="I956" s="18" t="s">
        <v>75</v>
      </c>
      <c r="J956" s="49" t="s">
        <v>2036</v>
      </c>
      <c r="K956" s="48" t="s">
        <v>28</v>
      </c>
      <c r="L956" s="47" t="s">
        <v>90</v>
      </c>
      <c r="M956" s="44" t="s">
        <v>74</v>
      </c>
      <c r="N956" s="78" t="s">
        <v>75</v>
      </c>
      <c r="O956" s="78" t="s">
        <v>75</v>
      </c>
      <c r="P956" s="78" t="s">
        <v>75</v>
      </c>
      <c r="Q956" s="43" t="s">
        <v>2035</v>
      </c>
      <c r="R956" s="53" t="s">
        <v>76</v>
      </c>
      <c r="S956" s="76">
        <v>200</v>
      </c>
      <c r="T956" s="37">
        <v>1</v>
      </c>
      <c r="U956" s="83">
        <v>1</v>
      </c>
      <c r="V956" s="45" t="s">
        <v>125</v>
      </c>
    </row>
    <row r="957" spans="1:22" x14ac:dyDescent="0.2">
      <c r="A957" s="18" t="str">
        <f t="shared" si="28"/>
        <v>Catalogo principalCSP ACADEMICO9c090ccc-01d4-40e6-92a8-578b637dc8e4</v>
      </c>
      <c r="B957" s="18" t="str">
        <f t="shared" si="29"/>
        <v>9c090ccc-01d4-40e6-92a8-578b637dc8e4CSP ACADEMICO</v>
      </c>
      <c r="C957" s="18"/>
      <c r="D957" s="18" t="s">
        <v>122</v>
      </c>
      <c r="E957" s="46" t="s">
        <v>2037</v>
      </c>
      <c r="F957" s="85" t="s">
        <v>1339</v>
      </c>
      <c r="G957" s="18" t="s">
        <v>122</v>
      </c>
      <c r="H957" s="45" t="s">
        <v>125</v>
      </c>
      <c r="I957" s="18" t="s">
        <v>75</v>
      </c>
      <c r="J957" s="49" t="s">
        <v>2038</v>
      </c>
      <c r="K957" s="48" t="s">
        <v>28</v>
      </c>
      <c r="L957" s="47" t="s">
        <v>90</v>
      </c>
      <c r="M957" s="44" t="s">
        <v>74</v>
      </c>
      <c r="N957" s="78" t="s">
        <v>75</v>
      </c>
      <c r="O957" s="78" t="s">
        <v>75</v>
      </c>
      <c r="P957" s="78" t="s">
        <v>75</v>
      </c>
      <c r="Q957" s="43" t="s">
        <v>2037</v>
      </c>
      <c r="R957" s="53" t="s">
        <v>76</v>
      </c>
      <c r="S957" s="76">
        <v>7975</v>
      </c>
      <c r="T957" s="37">
        <v>1</v>
      </c>
      <c r="U957" s="83">
        <v>1</v>
      </c>
      <c r="V957" s="45" t="s">
        <v>125</v>
      </c>
    </row>
    <row r="958" spans="1:22" x14ac:dyDescent="0.2">
      <c r="A958" s="18" t="str">
        <f t="shared" si="28"/>
        <v>Catalogo principalCSP ACADEMICO08096717-b97a-449a-ab76-74d8bf274537</v>
      </c>
      <c r="B958" s="18" t="str">
        <f t="shared" si="29"/>
        <v>08096717-b97a-449a-ab76-74d8bf274537CSP ACADEMICO</v>
      </c>
      <c r="C958" s="18"/>
      <c r="D958" s="18" t="s">
        <v>122</v>
      </c>
      <c r="E958" s="46" t="s">
        <v>2039</v>
      </c>
      <c r="F958" s="85" t="s">
        <v>1339</v>
      </c>
      <c r="G958" s="18" t="s">
        <v>122</v>
      </c>
      <c r="H958" s="45" t="s">
        <v>125</v>
      </c>
      <c r="I958" s="18" t="s">
        <v>75</v>
      </c>
      <c r="J958" s="49" t="s">
        <v>2040</v>
      </c>
      <c r="K958" s="48" t="s">
        <v>28</v>
      </c>
      <c r="L958" s="47" t="s">
        <v>90</v>
      </c>
      <c r="M958" s="44" t="s">
        <v>74</v>
      </c>
      <c r="N958" s="78" t="s">
        <v>75</v>
      </c>
      <c r="O958" s="78" t="s">
        <v>75</v>
      </c>
      <c r="P958" s="78" t="s">
        <v>75</v>
      </c>
      <c r="Q958" s="43" t="s">
        <v>2039</v>
      </c>
      <c r="R958" s="53" t="s">
        <v>76</v>
      </c>
      <c r="S958" s="76">
        <v>5800</v>
      </c>
      <c r="T958" s="37">
        <v>1</v>
      </c>
      <c r="U958" s="83">
        <v>1</v>
      </c>
      <c r="V958" s="45" t="s">
        <v>125</v>
      </c>
    </row>
    <row r="959" spans="1:22" x14ac:dyDescent="0.2">
      <c r="A959" s="18" t="str">
        <f t="shared" si="28"/>
        <v>Catalogo principalCSP ACADEMICOb6fae2b1-20f3-4e40-b2ff-bc4a991de030</v>
      </c>
      <c r="B959" s="18" t="str">
        <f t="shared" si="29"/>
        <v>b6fae2b1-20f3-4e40-b2ff-bc4a991de030CSP ACADEMICO</v>
      </c>
      <c r="C959" s="18"/>
      <c r="D959" s="18" t="s">
        <v>122</v>
      </c>
      <c r="E959" s="46" t="s">
        <v>2041</v>
      </c>
      <c r="F959" s="85" t="s">
        <v>1339</v>
      </c>
      <c r="G959" s="18" t="s">
        <v>122</v>
      </c>
      <c r="H959" s="45" t="s">
        <v>125</v>
      </c>
      <c r="I959" s="18" t="s">
        <v>75</v>
      </c>
      <c r="J959" s="49" t="s">
        <v>2042</v>
      </c>
      <c r="K959" s="48" t="s">
        <v>28</v>
      </c>
      <c r="L959" s="47" t="s">
        <v>90</v>
      </c>
      <c r="M959" s="44" t="s">
        <v>74</v>
      </c>
      <c r="N959" s="78" t="s">
        <v>75</v>
      </c>
      <c r="O959" s="78" t="s">
        <v>75</v>
      </c>
      <c r="P959" s="78" t="s">
        <v>75</v>
      </c>
      <c r="Q959" s="43" t="s">
        <v>2041</v>
      </c>
      <c r="R959" s="53" t="s">
        <v>76</v>
      </c>
      <c r="S959" s="76">
        <v>275</v>
      </c>
      <c r="T959" s="37">
        <v>1</v>
      </c>
      <c r="U959" s="83">
        <v>1</v>
      </c>
      <c r="V959" s="45" t="s">
        <v>125</v>
      </c>
    </row>
    <row r="960" spans="1:22" x14ac:dyDescent="0.2">
      <c r="A960" s="18" t="str">
        <f t="shared" si="28"/>
        <v>Catalogo principalCSP ACADEMICO0600471f-04b4-4e7c-9c10-61891855f144</v>
      </c>
      <c r="B960" s="18" t="str">
        <f t="shared" si="29"/>
        <v>0600471f-04b4-4e7c-9c10-61891855f144CSP ACADEMICO</v>
      </c>
      <c r="C960" s="18"/>
      <c r="D960" s="18" t="s">
        <v>122</v>
      </c>
      <c r="E960" s="46" t="s">
        <v>2043</v>
      </c>
      <c r="F960" s="87" t="s">
        <v>1339</v>
      </c>
      <c r="G960" s="18" t="s">
        <v>122</v>
      </c>
      <c r="H960" s="45" t="s">
        <v>125</v>
      </c>
      <c r="I960" s="18" t="s">
        <v>75</v>
      </c>
      <c r="J960" s="49" t="s">
        <v>2044</v>
      </c>
      <c r="K960" s="48" t="s">
        <v>28</v>
      </c>
      <c r="L960" s="47" t="s">
        <v>90</v>
      </c>
      <c r="M960" s="44" t="s">
        <v>74</v>
      </c>
      <c r="N960" s="78" t="s">
        <v>75</v>
      </c>
      <c r="O960" s="78" t="s">
        <v>75</v>
      </c>
      <c r="P960" s="78" t="s">
        <v>75</v>
      </c>
      <c r="Q960" s="43" t="s">
        <v>2043</v>
      </c>
      <c r="R960" s="53" t="s">
        <v>76</v>
      </c>
      <c r="S960" s="76">
        <v>200</v>
      </c>
      <c r="T960" s="37">
        <v>1</v>
      </c>
      <c r="U960" s="83">
        <v>1</v>
      </c>
      <c r="V960" s="45" t="s">
        <v>125</v>
      </c>
    </row>
    <row r="961" spans="1:22" x14ac:dyDescent="0.2">
      <c r="A961" s="18" t="str">
        <f t="shared" si="28"/>
        <v>Catalogo principalCSP ACADEMICO67669b6d-425c-422c-a1dc-476ac86b69a6</v>
      </c>
      <c r="B961" s="18" t="str">
        <f t="shared" si="29"/>
        <v>67669b6d-425c-422c-a1dc-476ac86b69a6CSP ACADEMICO</v>
      </c>
      <c r="C961" s="18"/>
      <c r="D961" s="18" t="s">
        <v>122</v>
      </c>
      <c r="E961" s="46" t="s">
        <v>2045</v>
      </c>
      <c r="F961" s="87" t="s">
        <v>1339</v>
      </c>
      <c r="G961" s="18" t="s">
        <v>122</v>
      </c>
      <c r="H961" s="45" t="s">
        <v>125</v>
      </c>
      <c r="I961" s="18" t="s">
        <v>75</v>
      </c>
      <c r="J961" s="49" t="s">
        <v>2046</v>
      </c>
      <c r="K961" s="48" t="s">
        <v>28</v>
      </c>
      <c r="L961" s="47" t="s">
        <v>90</v>
      </c>
      <c r="M961" s="44" t="s">
        <v>74</v>
      </c>
      <c r="N961" s="78" t="s">
        <v>75</v>
      </c>
      <c r="O961" s="78" t="s">
        <v>75</v>
      </c>
      <c r="P961" s="78" t="s">
        <v>75</v>
      </c>
      <c r="Q961" s="43" t="s">
        <v>2045</v>
      </c>
      <c r="R961" s="53" t="s">
        <v>76</v>
      </c>
      <c r="S961" s="76">
        <v>7975</v>
      </c>
      <c r="T961" s="37">
        <v>1</v>
      </c>
      <c r="U961" s="83">
        <v>1</v>
      </c>
      <c r="V961" s="45" t="s">
        <v>125</v>
      </c>
    </row>
    <row r="962" spans="1:22" x14ac:dyDescent="0.2">
      <c r="A962" s="18" t="str">
        <f t="shared" ref="A962:A1025" si="30">D962&amp;F962&amp;E962</f>
        <v>Catalogo principalCSP ACADEMICO68e830f3-19ac-4bb2-8f59-bcf3f8b2e447</v>
      </c>
      <c r="B962" s="18" t="str">
        <f t="shared" ref="B962:B1025" si="31">E962&amp;F962</f>
        <v>68e830f3-19ac-4bb2-8f59-bcf3f8b2e447CSP ACADEMICO</v>
      </c>
      <c r="C962" s="18"/>
      <c r="D962" s="18" t="s">
        <v>122</v>
      </c>
      <c r="E962" s="46" t="s">
        <v>2047</v>
      </c>
      <c r="F962" s="87" t="s">
        <v>1339</v>
      </c>
      <c r="G962" s="18" t="s">
        <v>122</v>
      </c>
      <c r="H962" s="45" t="s">
        <v>125</v>
      </c>
      <c r="I962" s="18" t="s">
        <v>75</v>
      </c>
      <c r="J962" s="49" t="s">
        <v>2048</v>
      </c>
      <c r="K962" s="48" t="s">
        <v>28</v>
      </c>
      <c r="L962" s="47" t="s">
        <v>90</v>
      </c>
      <c r="M962" s="44" t="s">
        <v>74</v>
      </c>
      <c r="N962" s="78" t="s">
        <v>75</v>
      </c>
      <c r="O962" s="78" t="s">
        <v>75</v>
      </c>
      <c r="P962" s="78" t="s">
        <v>75</v>
      </c>
      <c r="Q962" s="43" t="s">
        <v>2047</v>
      </c>
      <c r="R962" s="53" t="s">
        <v>76</v>
      </c>
      <c r="S962" s="76">
        <v>5800</v>
      </c>
      <c r="T962" s="37">
        <v>1</v>
      </c>
      <c r="U962" s="83">
        <v>1</v>
      </c>
      <c r="V962" s="45" t="s">
        <v>125</v>
      </c>
    </row>
    <row r="963" spans="1:22" x14ac:dyDescent="0.2">
      <c r="A963" s="18" t="str">
        <f t="shared" si="30"/>
        <v>Catalogo principalCSP ACADEMICOd8c1d8ca-1094-4cd7-858b-0dfd76f3f5d9</v>
      </c>
      <c r="B963" s="18" t="str">
        <f t="shared" si="31"/>
        <v>d8c1d8ca-1094-4cd7-858b-0dfd76f3f5d9CSP ACADEMICO</v>
      </c>
      <c r="C963" s="18"/>
      <c r="D963" s="18" t="s">
        <v>122</v>
      </c>
      <c r="E963" s="46" t="s">
        <v>2049</v>
      </c>
      <c r="F963" s="87" t="s">
        <v>1339</v>
      </c>
      <c r="G963" s="18" t="s">
        <v>122</v>
      </c>
      <c r="H963" s="45" t="s">
        <v>125</v>
      </c>
      <c r="I963" s="18" t="s">
        <v>75</v>
      </c>
      <c r="J963" s="49" t="s">
        <v>2050</v>
      </c>
      <c r="K963" s="48" t="s">
        <v>28</v>
      </c>
      <c r="L963" s="47" t="s">
        <v>90</v>
      </c>
      <c r="M963" s="44" t="s">
        <v>74</v>
      </c>
      <c r="N963" s="78" t="s">
        <v>75</v>
      </c>
      <c r="O963" s="78" t="s">
        <v>75</v>
      </c>
      <c r="P963" s="78" t="s">
        <v>75</v>
      </c>
      <c r="Q963" s="43" t="s">
        <v>2049</v>
      </c>
      <c r="R963" s="53" t="s">
        <v>76</v>
      </c>
      <c r="S963" s="76">
        <v>275</v>
      </c>
      <c r="T963" s="37">
        <v>1</v>
      </c>
      <c r="U963" s="83">
        <v>1</v>
      </c>
      <c r="V963" s="45" t="s">
        <v>125</v>
      </c>
    </row>
    <row r="964" spans="1:22" x14ac:dyDescent="0.2">
      <c r="A964" s="18" t="str">
        <f t="shared" si="30"/>
        <v>Catalogo principalCSP ACADEMICO0fc9c779-7ef2-4002-983f-6ad73fa2256e</v>
      </c>
      <c r="B964" s="18" t="str">
        <f t="shared" si="31"/>
        <v>0fc9c779-7ef2-4002-983f-6ad73fa2256eCSP ACADEMICO</v>
      </c>
      <c r="C964" s="18"/>
      <c r="D964" s="18" t="s">
        <v>122</v>
      </c>
      <c r="E964" s="46" t="s">
        <v>2051</v>
      </c>
      <c r="F964" s="87" t="s">
        <v>1339</v>
      </c>
      <c r="G964" s="18" t="s">
        <v>122</v>
      </c>
      <c r="H964" s="45" t="s">
        <v>125</v>
      </c>
      <c r="I964" s="18" t="s">
        <v>75</v>
      </c>
      <c r="J964" s="49" t="s">
        <v>2052</v>
      </c>
      <c r="K964" s="48" t="s">
        <v>28</v>
      </c>
      <c r="L964" s="47" t="s">
        <v>90</v>
      </c>
      <c r="M964" s="44" t="s">
        <v>74</v>
      </c>
      <c r="N964" s="78" t="s">
        <v>75</v>
      </c>
      <c r="O964" s="78" t="s">
        <v>75</v>
      </c>
      <c r="P964" s="78" t="s">
        <v>75</v>
      </c>
      <c r="Q964" s="43" t="s">
        <v>2051</v>
      </c>
      <c r="R964" s="53" t="s">
        <v>76</v>
      </c>
      <c r="S964" s="76">
        <v>200</v>
      </c>
      <c r="T964" s="37">
        <v>1</v>
      </c>
      <c r="U964" s="83">
        <v>1</v>
      </c>
      <c r="V964" s="45" t="s">
        <v>125</v>
      </c>
    </row>
    <row r="965" spans="1:22" x14ac:dyDescent="0.2">
      <c r="A965" s="18" t="str">
        <f t="shared" si="30"/>
        <v>Catalogo principalCSP ACADEMICOcdf3af14-4abd-42d3-a8e2-55231e625d15</v>
      </c>
      <c r="B965" s="18" t="str">
        <f t="shared" si="31"/>
        <v>cdf3af14-4abd-42d3-a8e2-55231e625d15CSP ACADEMICO</v>
      </c>
      <c r="C965" s="18"/>
      <c r="D965" s="18" t="s">
        <v>122</v>
      </c>
      <c r="E965" s="46" t="s">
        <v>2053</v>
      </c>
      <c r="F965" s="87" t="s">
        <v>1339</v>
      </c>
      <c r="G965" s="18" t="s">
        <v>122</v>
      </c>
      <c r="H965" s="45" t="s">
        <v>125</v>
      </c>
      <c r="I965" s="18" t="s">
        <v>75</v>
      </c>
      <c r="J965" s="49" t="s">
        <v>2054</v>
      </c>
      <c r="K965" s="48" t="s">
        <v>28</v>
      </c>
      <c r="L965" s="47" t="s">
        <v>90</v>
      </c>
      <c r="M965" s="44" t="s">
        <v>74</v>
      </c>
      <c r="N965" s="78" t="s">
        <v>75</v>
      </c>
      <c r="O965" s="78" t="s">
        <v>75</v>
      </c>
      <c r="P965" s="78" t="s">
        <v>75</v>
      </c>
      <c r="Q965" s="43" t="s">
        <v>2053</v>
      </c>
      <c r="R965" s="53" t="s">
        <v>76</v>
      </c>
      <c r="S965" s="76">
        <v>5800</v>
      </c>
      <c r="T965" s="37">
        <v>1</v>
      </c>
      <c r="U965" s="83">
        <v>1</v>
      </c>
      <c r="V965" s="45" t="s">
        <v>125</v>
      </c>
    </row>
    <row r="966" spans="1:22" x14ac:dyDescent="0.2">
      <c r="A966" s="18" t="str">
        <f t="shared" si="30"/>
        <v>Catalogo principalCSP ACADEMICOf66b5392-8011-47cd-85f9-03a8d04db406</v>
      </c>
      <c r="B966" s="18" t="str">
        <f t="shared" si="31"/>
        <v>f66b5392-8011-47cd-85f9-03a8d04db406CSP ACADEMICO</v>
      </c>
      <c r="C966" s="18"/>
      <c r="D966" s="18" t="s">
        <v>122</v>
      </c>
      <c r="E966" s="46" t="s">
        <v>2055</v>
      </c>
      <c r="F966" s="87" t="s">
        <v>1339</v>
      </c>
      <c r="G966" s="18" t="s">
        <v>122</v>
      </c>
      <c r="H966" s="45" t="s">
        <v>125</v>
      </c>
      <c r="I966" s="18" t="s">
        <v>75</v>
      </c>
      <c r="J966" s="49" t="s">
        <v>2056</v>
      </c>
      <c r="K966" s="48" t="s">
        <v>28</v>
      </c>
      <c r="L966" s="47" t="s">
        <v>90</v>
      </c>
      <c r="M966" s="44" t="s">
        <v>74</v>
      </c>
      <c r="N966" s="78" t="s">
        <v>75</v>
      </c>
      <c r="O966" s="78" t="s">
        <v>75</v>
      </c>
      <c r="P966" s="78" t="s">
        <v>75</v>
      </c>
      <c r="Q966" s="43" t="s">
        <v>2055</v>
      </c>
      <c r="R966" s="53" t="s">
        <v>76</v>
      </c>
      <c r="S966" s="76">
        <v>275</v>
      </c>
      <c r="T966" s="37">
        <v>1</v>
      </c>
      <c r="U966" s="83">
        <v>1</v>
      </c>
      <c r="V966" s="45" t="s">
        <v>125</v>
      </c>
    </row>
    <row r="967" spans="1:22" x14ac:dyDescent="0.2">
      <c r="A967" s="18" t="str">
        <f t="shared" si="30"/>
        <v>Catalogo principalCSP ACADEMICOb3d10cb4-aed7-4271-86c7-56d1bd38e0d2</v>
      </c>
      <c r="B967" s="18" t="str">
        <f t="shared" si="31"/>
        <v>b3d10cb4-aed7-4271-86c7-56d1bd38e0d2CSP ACADEMICO</v>
      </c>
      <c r="C967" s="18"/>
      <c r="D967" s="18" t="s">
        <v>122</v>
      </c>
      <c r="E967" s="46" t="s">
        <v>2057</v>
      </c>
      <c r="F967" s="87" t="s">
        <v>1339</v>
      </c>
      <c r="G967" s="18" t="s">
        <v>122</v>
      </c>
      <c r="H967" s="45" t="s">
        <v>125</v>
      </c>
      <c r="I967" s="18" t="s">
        <v>75</v>
      </c>
      <c r="J967" s="49" t="s">
        <v>2058</v>
      </c>
      <c r="K967" s="48" t="s">
        <v>28</v>
      </c>
      <c r="L967" s="47" t="s">
        <v>90</v>
      </c>
      <c r="M967" s="44" t="s">
        <v>74</v>
      </c>
      <c r="N967" s="78" t="s">
        <v>75</v>
      </c>
      <c r="O967" s="78" t="s">
        <v>75</v>
      </c>
      <c r="P967" s="78" t="s">
        <v>75</v>
      </c>
      <c r="Q967" s="43" t="s">
        <v>2057</v>
      </c>
      <c r="R967" s="53" t="s">
        <v>76</v>
      </c>
      <c r="S967" s="76">
        <v>200</v>
      </c>
      <c r="T967" s="37">
        <v>1</v>
      </c>
      <c r="U967" s="83">
        <v>1</v>
      </c>
      <c r="V967" s="45" t="s">
        <v>125</v>
      </c>
    </row>
    <row r="968" spans="1:22" x14ac:dyDescent="0.2">
      <c r="A968" s="18" t="str">
        <f t="shared" si="30"/>
        <v>Catalogo principalCSP ACADEMICO876cb4d8-c569-45cb-9a46-280ed96ff5bb</v>
      </c>
      <c r="B968" s="18" t="str">
        <f t="shared" si="31"/>
        <v>876cb4d8-c569-45cb-9a46-280ed96ff5bbCSP ACADEMICO</v>
      </c>
      <c r="C968" s="18"/>
      <c r="D968" s="18" t="s">
        <v>122</v>
      </c>
      <c r="E968" s="46" t="s">
        <v>2059</v>
      </c>
      <c r="F968" s="85" t="s">
        <v>1339</v>
      </c>
      <c r="G968" s="18" t="s">
        <v>122</v>
      </c>
      <c r="H968" s="45" t="s">
        <v>125</v>
      </c>
      <c r="I968" s="18" t="s">
        <v>75</v>
      </c>
      <c r="J968" s="49" t="s">
        <v>2060</v>
      </c>
      <c r="K968" s="48" t="s">
        <v>28</v>
      </c>
      <c r="L968" s="47" t="s">
        <v>90</v>
      </c>
      <c r="M968" s="44" t="s">
        <v>74</v>
      </c>
      <c r="N968" s="78" t="s">
        <v>75</v>
      </c>
      <c r="O968" s="78" t="s">
        <v>75</v>
      </c>
      <c r="P968" s="78" t="s">
        <v>75</v>
      </c>
      <c r="Q968" s="43" t="s">
        <v>2059</v>
      </c>
      <c r="R968" s="53" t="s">
        <v>76</v>
      </c>
      <c r="S968" s="76">
        <v>17050</v>
      </c>
      <c r="T968" s="37">
        <v>1</v>
      </c>
      <c r="U968" s="83">
        <v>1</v>
      </c>
      <c r="V968" s="45" t="s">
        <v>125</v>
      </c>
    </row>
    <row r="969" spans="1:22" x14ac:dyDescent="0.2">
      <c r="A969" s="18" t="str">
        <f t="shared" si="30"/>
        <v>Catalogo principalCSP ACADEMICO917690e9-8da0-4e56-ae90-a0d12e61d2c0</v>
      </c>
      <c r="B969" s="18" t="str">
        <f t="shared" si="31"/>
        <v>917690e9-8da0-4e56-ae90-a0d12e61d2c0CSP ACADEMICO</v>
      </c>
      <c r="C969" s="18"/>
      <c r="D969" s="18" t="s">
        <v>122</v>
      </c>
      <c r="E969" s="46" t="s">
        <v>2061</v>
      </c>
      <c r="F969" s="85" t="s">
        <v>1339</v>
      </c>
      <c r="G969" s="18" t="s">
        <v>122</v>
      </c>
      <c r="H969" s="45" t="s">
        <v>125</v>
      </c>
      <c r="I969" s="18" t="s">
        <v>75</v>
      </c>
      <c r="J969" s="49" t="s">
        <v>2062</v>
      </c>
      <c r="K969" s="48" t="s">
        <v>28</v>
      </c>
      <c r="L969" s="47" t="s">
        <v>90</v>
      </c>
      <c r="M969" s="44" t="s">
        <v>74</v>
      </c>
      <c r="N969" s="78" t="s">
        <v>75</v>
      </c>
      <c r="O969" s="78" t="s">
        <v>75</v>
      </c>
      <c r="P969" s="78" t="s">
        <v>75</v>
      </c>
      <c r="Q969" s="43" t="s">
        <v>2061</v>
      </c>
      <c r="R969" s="53" t="s">
        <v>76</v>
      </c>
      <c r="S969" s="76">
        <v>12400</v>
      </c>
      <c r="T969" s="37">
        <v>1</v>
      </c>
      <c r="U969" s="83">
        <v>1</v>
      </c>
      <c r="V969" s="45" t="s">
        <v>125</v>
      </c>
    </row>
    <row r="970" spans="1:22" x14ac:dyDescent="0.2">
      <c r="A970" s="18" t="str">
        <f t="shared" si="30"/>
        <v>Catalogo principalCSP ACADEMICO85824b01-981d-4cf0-ba9a-f73496e42944</v>
      </c>
      <c r="B970" s="18" t="str">
        <f t="shared" si="31"/>
        <v>85824b01-981d-4cf0-ba9a-f73496e42944CSP ACADEMICO</v>
      </c>
      <c r="C970" s="18"/>
      <c r="D970" s="18" t="s">
        <v>122</v>
      </c>
      <c r="E970" s="46" t="s">
        <v>2063</v>
      </c>
      <c r="F970" s="85" t="s">
        <v>1339</v>
      </c>
      <c r="G970" s="18" t="s">
        <v>122</v>
      </c>
      <c r="H970" s="45" t="s">
        <v>125</v>
      </c>
      <c r="I970" s="18" t="s">
        <v>75</v>
      </c>
      <c r="J970" s="49" t="s">
        <v>2064</v>
      </c>
      <c r="K970" s="48" t="s">
        <v>28</v>
      </c>
      <c r="L970" s="47" t="s">
        <v>90</v>
      </c>
      <c r="M970" s="44" t="s">
        <v>74</v>
      </c>
      <c r="N970" s="78" t="s">
        <v>75</v>
      </c>
      <c r="O970" s="78" t="s">
        <v>75</v>
      </c>
      <c r="P970" s="78" t="s">
        <v>75</v>
      </c>
      <c r="Q970" s="43" t="s">
        <v>2063</v>
      </c>
      <c r="R970" s="53" t="s">
        <v>76</v>
      </c>
      <c r="S970" s="76">
        <v>275</v>
      </c>
      <c r="T970" s="37">
        <v>1</v>
      </c>
      <c r="U970" s="83">
        <v>1</v>
      </c>
      <c r="V970" s="45" t="s">
        <v>125</v>
      </c>
    </row>
    <row r="971" spans="1:22" x14ac:dyDescent="0.2">
      <c r="A971" s="18" t="str">
        <f t="shared" si="30"/>
        <v>Catalogo principalCSP ACADEMICO95593072-f031-4807-a8a0-1fbe2f4b68d5</v>
      </c>
      <c r="B971" s="18" t="str">
        <f t="shared" si="31"/>
        <v>95593072-f031-4807-a8a0-1fbe2f4b68d5CSP ACADEMICO</v>
      </c>
      <c r="C971" s="18"/>
      <c r="D971" s="18" t="s">
        <v>122</v>
      </c>
      <c r="E971" s="46" t="s">
        <v>2065</v>
      </c>
      <c r="F971" s="85" t="s">
        <v>1339</v>
      </c>
      <c r="G971" s="18" t="s">
        <v>122</v>
      </c>
      <c r="H971" s="45" t="s">
        <v>125</v>
      </c>
      <c r="I971" s="18" t="s">
        <v>75</v>
      </c>
      <c r="J971" s="49" t="s">
        <v>2066</v>
      </c>
      <c r="K971" s="48" t="s">
        <v>28</v>
      </c>
      <c r="L971" s="47" t="s">
        <v>90</v>
      </c>
      <c r="M971" s="44" t="s">
        <v>74</v>
      </c>
      <c r="N971" s="78" t="s">
        <v>75</v>
      </c>
      <c r="O971" s="78" t="s">
        <v>75</v>
      </c>
      <c r="P971" s="78" t="s">
        <v>75</v>
      </c>
      <c r="Q971" s="43" t="s">
        <v>2065</v>
      </c>
      <c r="R971" s="53" t="s">
        <v>76</v>
      </c>
      <c r="S971" s="76">
        <v>200</v>
      </c>
      <c r="T971" s="37">
        <v>1</v>
      </c>
      <c r="U971" s="83">
        <v>1</v>
      </c>
      <c r="V971" s="45" t="s">
        <v>125</v>
      </c>
    </row>
    <row r="972" spans="1:22" x14ac:dyDescent="0.2">
      <c r="A972" s="18" t="str">
        <f t="shared" si="30"/>
        <v>Catalogo principalCSP ACADEMICO29a9ce3f-1385-41c1-9781-e4348cadd705</v>
      </c>
      <c r="B972" s="18" t="str">
        <f t="shared" si="31"/>
        <v>29a9ce3f-1385-41c1-9781-e4348cadd705CSP ACADEMICO</v>
      </c>
      <c r="C972" s="18"/>
      <c r="D972" s="18" t="s">
        <v>122</v>
      </c>
      <c r="E972" s="46" t="s">
        <v>2067</v>
      </c>
      <c r="F972" s="85" t="s">
        <v>1339</v>
      </c>
      <c r="G972" s="18" t="s">
        <v>122</v>
      </c>
      <c r="H972" s="45" t="s">
        <v>125</v>
      </c>
      <c r="I972" s="18" t="s">
        <v>75</v>
      </c>
      <c r="J972" s="49" t="s">
        <v>2068</v>
      </c>
      <c r="K972" s="48" t="s">
        <v>28</v>
      </c>
      <c r="L972" s="47" t="s">
        <v>90</v>
      </c>
      <c r="M972" s="44" t="s">
        <v>74</v>
      </c>
      <c r="N972" s="78" t="s">
        <v>75</v>
      </c>
      <c r="O972" s="78" t="s">
        <v>75</v>
      </c>
      <c r="P972" s="78" t="s">
        <v>75</v>
      </c>
      <c r="Q972" s="43" t="s">
        <v>2067</v>
      </c>
      <c r="R972" s="53" t="s">
        <v>76</v>
      </c>
      <c r="S972" s="76">
        <v>17050</v>
      </c>
      <c r="T972" s="37">
        <v>1</v>
      </c>
      <c r="U972" s="83">
        <v>1</v>
      </c>
      <c r="V972" s="45" t="s">
        <v>125</v>
      </c>
    </row>
    <row r="973" spans="1:22" x14ac:dyDescent="0.2">
      <c r="A973" s="18" t="str">
        <f t="shared" si="30"/>
        <v>Catalogo principalCSP ACADEMICOf7b6556b-098b-4959-9293-8112c79da55b</v>
      </c>
      <c r="B973" s="18" t="str">
        <f t="shared" si="31"/>
        <v>f7b6556b-098b-4959-9293-8112c79da55bCSP ACADEMICO</v>
      </c>
      <c r="C973" s="18"/>
      <c r="D973" s="18" t="s">
        <v>122</v>
      </c>
      <c r="E973" s="46" t="s">
        <v>2069</v>
      </c>
      <c r="F973" s="85" t="s">
        <v>1339</v>
      </c>
      <c r="G973" s="18" t="s">
        <v>122</v>
      </c>
      <c r="H973" s="45" t="s">
        <v>125</v>
      </c>
      <c r="I973" s="18" t="s">
        <v>75</v>
      </c>
      <c r="J973" s="49" t="s">
        <v>2070</v>
      </c>
      <c r="K973" s="48" t="s">
        <v>28</v>
      </c>
      <c r="L973" s="47" t="s">
        <v>90</v>
      </c>
      <c r="M973" s="44" t="s">
        <v>74</v>
      </c>
      <c r="N973" s="78" t="s">
        <v>75</v>
      </c>
      <c r="O973" s="78" t="s">
        <v>75</v>
      </c>
      <c r="P973" s="78" t="s">
        <v>75</v>
      </c>
      <c r="Q973" s="43" t="s">
        <v>2069</v>
      </c>
      <c r="R973" s="53" t="s">
        <v>76</v>
      </c>
      <c r="S973" s="76">
        <v>12400</v>
      </c>
      <c r="T973" s="37">
        <v>1</v>
      </c>
      <c r="U973" s="83">
        <v>1</v>
      </c>
      <c r="V973" s="45" t="s">
        <v>125</v>
      </c>
    </row>
    <row r="974" spans="1:22" x14ac:dyDescent="0.2">
      <c r="A974" s="18" t="str">
        <f t="shared" si="30"/>
        <v>Catalogo principalCSP ACADEMICOb73e35b2-5893-43ad-9a69-cf25c9934db7</v>
      </c>
      <c r="B974" s="18" t="str">
        <f t="shared" si="31"/>
        <v>b73e35b2-5893-43ad-9a69-cf25c9934db7CSP ACADEMICO</v>
      </c>
      <c r="C974" s="18"/>
      <c r="D974" s="18" t="s">
        <v>122</v>
      </c>
      <c r="E974" s="46" t="s">
        <v>2071</v>
      </c>
      <c r="F974" s="85" t="s">
        <v>1339</v>
      </c>
      <c r="G974" s="18" t="s">
        <v>122</v>
      </c>
      <c r="H974" s="45" t="s">
        <v>125</v>
      </c>
      <c r="I974" s="18" t="s">
        <v>75</v>
      </c>
      <c r="J974" s="49" t="s">
        <v>2072</v>
      </c>
      <c r="K974" s="48" t="s">
        <v>28</v>
      </c>
      <c r="L974" s="47" t="s">
        <v>90</v>
      </c>
      <c r="M974" s="44" t="s">
        <v>74</v>
      </c>
      <c r="N974" s="78" t="s">
        <v>75</v>
      </c>
      <c r="O974" s="78" t="s">
        <v>75</v>
      </c>
      <c r="P974" s="78" t="s">
        <v>75</v>
      </c>
      <c r="Q974" s="43" t="s">
        <v>2071</v>
      </c>
      <c r="R974" s="53" t="s">
        <v>76</v>
      </c>
      <c r="S974" s="76">
        <v>275</v>
      </c>
      <c r="T974" s="37">
        <v>1</v>
      </c>
      <c r="U974" s="83">
        <v>1</v>
      </c>
      <c r="V974" s="45" t="s">
        <v>125</v>
      </c>
    </row>
    <row r="975" spans="1:22" x14ac:dyDescent="0.2">
      <c r="A975" s="18" t="str">
        <f t="shared" si="30"/>
        <v>Catalogo principalCSP ACADEMICO8284398d-c7dc-4c89-a30e-6553b3dcb7e9</v>
      </c>
      <c r="B975" s="18" t="str">
        <f t="shared" si="31"/>
        <v>8284398d-c7dc-4c89-a30e-6553b3dcb7e9CSP ACADEMICO</v>
      </c>
      <c r="C975" s="18"/>
      <c r="D975" s="18" t="s">
        <v>122</v>
      </c>
      <c r="E975" s="46" t="s">
        <v>2073</v>
      </c>
      <c r="F975" s="85" t="s">
        <v>1339</v>
      </c>
      <c r="G975" s="18" t="s">
        <v>122</v>
      </c>
      <c r="H975" s="45" t="s">
        <v>125</v>
      </c>
      <c r="I975" s="18" t="s">
        <v>75</v>
      </c>
      <c r="J975" s="49" t="s">
        <v>2074</v>
      </c>
      <c r="K975" s="48" t="s">
        <v>28</v>
      </c>
      <c r="L975" s="47" t="s">
        <v>90</v>
      </c>
      <c r="M975" s="44" t="s">
        <v>74</v>
      </c>
      <c r="N975" s="78" t="s">
        <v>75</v>
      </c>
      <c r="O975" s="78" t="s">
        <v>75</v>
      </c>
      <c r="P975" s="78" t="s">
        <v>75</v>
      </c>
      <c r="Q975" s="43" t="s">
        <v>2073</v>
      </c>
      <c r="R975" s="53" t="s">
        <v>76</v>
      </c>
      <c r="S975" s="76">
        <v>200</v>
      </c>
      <c r="T975" s="37">
        <v>1</v>
      </c>
      <c r="U975" s="83">
        <v>1</v>
      </c>
      <c r="V975" s="45" t="s">
        <v>125</v>
      </c>
    </row>
    <row r="976" spans="1:22" x14ac:dyDescent="0.2">
      <c r="A976" s="18" t="str">
        <f t="shared" si="30"/>
        <v>Catalogo principalCSP ACADEMICO12e72239-0985-476c-a147-79fcd40f08d1</v>
      </c>
      <c r="B976" s="18" t="str">
        <f t="shared" si="31"/>
        <v>12e72239-0985-476c-a147-79fcd40f08d1CSP ACADEMICO</v>
      </c>
      <c r="C976" s="18"/>
      <c r="D976" s="18" t="s">
        <v>122</v>
      </c>
      <c r="E976" s="46" t="s">
        <v>2075</v>
      </c>
      <c r="F976" s="85" t="s">
        <v>1339</v>
      </c>
      <c r="G976" s="18" t="s">
        <v>122</v>
      </c>
      <c r="H976" s="45" t="s">
        <v>125</v>
      </c>
      <c r="I976" s="18" t="s">
        <v>75</v>
      </c>
      <c r="J976" s="49" t="s">
        <v>2076</v>
      </c>
      <c r="K976" s="48" t="s">
        <v>28</v>
      </c>
      <c r="L976" s="47" t="s">
        <v>90</v>
      </c>
      <c r="M976" s="44" t="s">
        <v>74</v>
      </c>
      <c r="N976" s="78" t="s">
        <v>75</v>
      </c>
      <c r="O976" s="78" t="s">
        <v>75</v>
      </c>
      <c r="P976" s="78" t="s">
        <v>75</v>
      </c>
      <c r="Q976" s="43" t="s">
        <v>2075</v>
      </c>
      <c r="R976" s="53" t="s">
        <v>76</v>
      </c>
      <c r="S976" s="76">
        <v>17050</v>
      </c>
      <c r="T976" s="37">
        <v>1</v>
      </c>
      <c r="U976" s="83">
        <v>1</v>
      </c>
      <c r="V976" s="45" t="s">
        <v>125</v>
      </c>
    </row>
    <row r="977" spans="1:22" x14ac:dyDescent="0.2">
      <c r="A977" s="18" t="str">
        <f t="shared" si="30"/>
        <v>Catalogo principalCSP ACADEMICO0c35a2de-66e8-4ed9-8837-15c71738446f</v>
      </c>
      <c r="B977" s="18" t="str">
        <f t="shared" si="31"/>
        <v>0c35a2de-66e8-4ed9-8837-15c71738446fCSP ACADEMICO</v>
      </c>
      <c r="C977" s="18"/>
      <c r="D977" s="18" t="s">
        <v>122</v>
      </c>
      <c r="E977" s="46" t="s">
        <v>2077</v>
      </c>
      <c r="F977" s="85" t="s">
        <v>1339</v>
      </c>
      <c r="G977" s="18" t="s">
        <v>122</v>
      </c>
      <c r="H977" s="45" t="s">
        <v>125</v>
      </c>
      <c r="I977" s="18" t="s">
        <v>75</v>
      </c>
      <c r="J977" s="49" t="s">
        <v>2078</v>
      </c>
      <c r="K977" s="48" t="s">
        <v>28</v>
      </c>
      <c r="L977" s="47" t="s">
        <v>90</v>
      </c>
      <c r="M977" s="44" t="s">
        <v>74</v>
      </c>
      <c r="N977" s="78" t="s">
        <v>75</v>
      </c>
      <c r="O977" s="78" t="s">
        <v>75</v>
      </c>
      <c r="P977" s="78" t="s">
        <v>75</v>
      </c>
      <c r="Q977" s="43" t="s">
        <v>2077</v>
      </c>
      <c r="R977" s="53" t="s">
        <v>76</v>
      </c>
      <c r="S977" s="76">
        <v>12400</v>
      </c>
      <c r="T977" s="37">
        <v>1</v>
      </c>
      <c r="U977" s="83">
        <v>1</v>
      </c>
      <c r="V977" s="45" t="s">
        <v>125</v>
      </c>
    </row>
    <row r="978" spans="1:22" x14ac:dyDescent="0.2">
      <c r="A978" s="18" t="str">
        <f t="shared" si="30"/>
        <v>Catalogo principalCSP ACADEMICO183596f4-356c-4808-a3c9-2b3dc75039f7</v>
      </c>
      <c r="B978" s="18" t="str">
        <f t="shared" si="31"/>
        <v>183596f4-356c-4808-a3c9-2b3dc75039f7CSP ACADEMICO</v>
      </c>
      <c r="C978" s="18"/>
      <c r="D978" s="18" t="s">
        <v>122</v>
      </c>
      <c r="E978" s="46" t="s">
        <v>2079</v>
      </c>
      <c r="F978" s="85" t="s">
        <v>1339</v>
      </c>
      <c r="G978" s="18" t="s">
        <v>122</v>
      </c>
      <c r="H978" s="45" t="s">
        <v>125</v>
      </c>
      <c r="I978" s="18" t="s">
        <v>75</v>
      </c>
      <c r="J978" s="49" t="s">
        <v>2080</v>
      </c>
      <c r="K978" s="48" t="s">
        <v>28</v>
      </c>
      <c r="L978" s="47" t="s">
        <v>90</v>
      </c>
      <c r="M978" s="44" t="s">
        <v>74</v>
      </c>
      <c r="N978" s="78" t="s">
        <v>75</v>
      </c>
      <c r="O978" s="78" t="s">
        <v>75</v>
      </c>
      <c r="P978" s="78" t="s">
        <v>75</v>
      </c>
      <c r="Q978" s="43" t="s">
        <v>2079</v>
      </c>
      <c r="R978" s="53" t="s">
        <v>76</v>
      </c>
      <c r="S978" s="76">
        <v>275</v>
      </c>
      <c r="T978" s="37">
        <v>1</v>
      </c>
      <c r="U978" s="83">
        <v>1</v>
      </c>
      <c r="V978" s="45" t="s">
        <v>125</v>
      </c>
    </row>
    <row r="979" spans="1:22" x14ac:dyDescent="0.2">
      <c r="A979" s="18" t="str">
        <f t="shared" si="30"/>
        <v>Catalogo principalCSP ACADEMICO243427c8-e222-4651-bbe4-9d046152651c</v>
      </c>
      <c r="B979" s="18" t="str">
        <f t="shared" si="31"/>
        <v>243427c8-e222-4651-bbe4-9d046152651cCSP ACADEMICO</v>
      </c>
      <c r="C979" s="18"/>
      <c r="D979" s="18" t="s">
        <v>122</v>
      </c>
      <c r="E979" s="46" t="s">
        <v>2081</v>
      </c>
      <c r="F979" s="85" t="s">
        <v>1339</v>
      </c>
      <c r="G979" s="18" t="s">
        <v>122</v>
      </c>
      <c r="H979" s="45" t="s">
        <v>125</v>
      </c>
      <c r="I979" s="18" t="s">
        <v>75</v>
      </c>
      <c r="J979" s="49" t="s">
        <v>2082</v>
      </c>
      <c r="K979" s="48" t="s">
        <v>28</v>
      </c>
      <c r="L979" s="47" t="s">
        <v>90</v>
      </c>
      <c r="M979" s="44" t="s">
        <v>74</v>
      </c>
      <c r="N979" s="78" t="s">
        <v>75</v>
      </c>
      <c r="O979" s="78" t="s">
        <v>75</v>
      </c>
      <c r="P979" s="78" t="s">
        <v>75</v>
      </c>
      <c r="Q979" s="43" t="s">
        <v>2081</v>
      </c>
      <c r="R979" s="53" t="s">
        <v>76</v>
      </c>
      <c r="S979" s="76">
        <v>200</v>
      </c>
      <c r="T979" s="37">
        <v>1</v>
      </c>
      <c r="U979" s="83">
        <v>1</v>
      </c>
      <c r="V979" s="45" t="s">
        <v>125</v>
      </c>
    </row>
    <row r="980" spans="1:22" x14ac:dyDescent="0.2">
      <c r="A980" s="18" t="str">
        <f t="shared" si="30"/>
        <v>Catalogo principalCSP ACADEMICO2d813d2c-50e9-4764-8360-d6186b736f05</v>
      </c>
      <c r="B980" s="18" t="str">
        <f t="shared" si="31"/>
        <v>2d813d2c-50e9-4764-8360-d6186b736f05CSP ACADEMICO</v>
      </c>
      <c r="C980" s="18"/>
      <c r="D980" s="18" t="s">
        <v>122</v>
      </c>
      <c r="E980" s="46" t="s">
        <v>2083</v>
      </c>
      <c r="F980" s="85" t="s">
        <v>1339</v>
      </c>
      <c r="G980" s="18" t="s">
        <v>122</v>
      </c>
      <c r="H980" s="45" t="s">
        <v>125</v>
      </c>
      <c r="I980" s="18" t="s">
        <v>75</v>
      </c>
      <c r="J980" s="49" t="s">
        <v>2084</v>
      </c>
      <c r="K980" s="48" t="s">
        <v>28</v>
      </c>
      <c r="L980" s="47" t="s">
        <v>90</v>
      </c>
      <c r="M980" s="44" t="s">
        <v>74</v>
      </c>
      <c r="N980" s="78" t="s">
        <v>75</v>
      </c>
      <c r="O980" s="78" t="s">
        <v>75</v>
      </c>
      <c r="P980" s="78" t="s">
        <v>75</v>
      </c>
      <c r="Q980" s="43" t="s">
        <v>2083</v>
      </c>
      <c r="R980" s="53" t="s">
        <v>76</v>
      </c>
      <c r="S980" s="76">
        <v>17050</v>
      </c>
      <c r="T980" s="37">
        <v>1</v>
      </c>
      <c r="U980" s="83">
        <v>1</v>
      </c>
      <c r="V980" s="45" t="s">
        <v>125</v>
      </c>
    </row>
    <row r="981" spans="1:22" x14ac:dyDescent="0.2">
      <c r="A981" s="18" t="str">
        <f t="shared" si="30"/>
        <v>Catalogo principalCSP ACADEMICO3d858e87-832e-4967-8a2b-80ee024ea50a</v>
      </c>
      <c r="B981" s="18" t="str">
        <f t="shared" si="31"/>
        <v>3d858e87-832e-4967-8a2b-80ee024ea50aCSP ACADEMICO</v>
      </c>
      <c r="C981" s="18"/>
      <c r="D981" s="18" t="s">
        <v>122</v>
      </c>
      <c r="E981" s="46" t="s">
        <v>2085</v>
      </c>
      <c r="F981" s="85" t="s">
        <v>1339</v>
      </c>
      <c r="G981" s="18" t="s">
        <v>122</v>
      </c>
      <c r="H981" s="45" t="s">
        <v>125</v>
      </c>
      <c r="I981" s="18" t="s">
        <v>75</v>
      </c>
      <c r="J981" s="49" t="s">
        <v>2086</v>
      </c>
      <c r="K981" s="48" t="s">
        <v>28</v>
      </c>
      <c r="L981" s="47" t="s">
        <v>90</v>
      </c>
      <c r="M981" s="44" t="s">
        <v>74</v>
      </c>
      <c r="N981" s="78" t="s">
        <v>75</v>
      </c>
      <c r="O981" s="78" t="s">
        <v>75</v>
      </c>
      <c r="P981" s="78" t="s">
        <v>75</v>
      </c>
      <c r="Q981" s="43" t="s">
        <v>2085</v>
      </c>
      <c r="R981" s="53" t="s">
        <v>76</v>
      </c>
      <c r="S981" s="76">
        <v>12400</v>
      </c>
      <c r="T981" s="37">
        <v>1</v>
      </c>
      <c r="U981" s="83">
        <v>1</v>
      </c>
      <c r="V981" s="45" t="s">
        <v>125</v>
      </c>
    </row>
    <row r="982" spans="1:22" x14ac:dyDescent="0.2">
      <c r="A982" s="18" t="str">
        <f t="shared" si="30"/>
        <v>Catalogo principalCSP ACADEMICOce08b892-2b21-4526-90b2-f8fbba601d24</v>
      </c>
      <c r="B982" s="18" t="str">
        <f t="shared" si="31"/>
        <v>ce08b892-2b21-4526-90b2-f8fbba601d24CSP ACADEMICO</v>
      </c>
      <c r="C982" s="18"/>
      <c r="D982" s="18" t="s">
        <v>122</v>
      </c>
      <c r="E982" s="46" t="s">
        <v>2087</v>
      </c>
      <c r="F982" s="85" t="s">
        <v>1339</v>
      </c>
      <c r="G982" s="18" t="s">
        <v>122</v>
      </c>
      <c r="H982" s="45" t="s">
        <v>125</v>
      </c>
      <c r="I982" s="18" t="s">
        <v>75</v>
      </c>
      <c r="J982" s="49" t="s">
        <v>2088</v>
      </c>
      <c r="K982" s="48" t="s">
        <v>28</v>
      </c>
      <c r="L982" s="47" t="s">
        <v>90</v>
      </c>
      <c r="M982" s="44" t="s">
        <v>74</v>
      </c>
      <c r="N982" s="78" t="s">
        <v>75</v>
      </c>
      <c r="O982" s="78" t="s">
        <v>75</v>
      </c>
      <c r="P982" s="78" t="s">
        <v>75</v>
      </c>
      <c r="Q982" s="43" t="s">
        <v>2087</v>
      </c>
      <c r="R982" s="53" t="s">
        <v>76</v>
      </c>
      <c r="S982" s="76">
        <v>275</v>
      </c>
      <c r="T982" s="37">
        <v>1</v>
      </c>
      <c r="U982" s="83">
        <v>1</v>
      </c>
      <c r="V982" s="45" t="s">
        <v>125</v>
      </c>
    </row>
    <row r="983" spans="1:22" x14ac:dyDescent="0.2">
      <c r="A983" s="18" t="str">
        <f t="shared" si="30"/>
        <v>Catalogo principalCSP ACADEMICO9b4be7cd-7a0a-411d-bbf2-04790afdaa39</v>
      </c>
      <c r="B983" s="18" t="str">
        <f t="shared" si="31"/>
        <v>9b4be7cd-7a0a-411d-bbf2-04790afdaa39CSP ACADEMICO</v>
      </c>
      <c r="C983" s="18"/>
      <c r="D983" s="18" t="s">
        <v>122</v>
      </c>
      <c r="E983" s="46" t="s">
        <v>2089</v>
      </c>
      <c r="F983" s="85" t="s">
        <v>1339</v>
      </c>
      <c r="G983" s="18" t="s">
        <v>122</v>
      </c>
      <c r="H983" s="45" t="s">
        <v>125</v>
      </c>
      <c r="I983" s="18" t="s">
        <v>75</v>
      </c>
      <c r="J983" s="49" t="s">
        <v>2090</v>
      </c>
      <c r="K983" s="48" t="s">
        <v>28</v>
      </c>
      <c r="L983" s="47" t="s">
        <v>90</v>
      </c>
      <c r="M983" s="44" t="s">
        <v>74</v>
      </c>
      <c r="N983" s="78" t="s">
        <v>75</v>
      </c>
      <c r="O983" s="78" t="s">
        <v>75</v>
      </c>
      <c r="P983" s="78" t="s">
        <v>75</v>
      </c>
      <c r="Q983" s="43" t="s">
        <v>2089</v>
      </c>
      <c r="R983" s="53" t="s">
        <v>76</v>
      </c>
      <c r="S983" s="76">
        <v>200</v>
      </c>
      <c r="T983" s="37">
        <v>1</v>
      </c>
      <c r="U983" s="83">
        <v>1</v>
      </c>
      <c r="V983" s="45" t="s">
        <v>125</v>
      </c>
    </row>
    <row r="984" spans="1:22" x14ac:dyDescent="0.2">
      <c r="A984" s="18" t="str">
        <f t="shared" si="30"/>
        <v>Catalogo principalCSP ACADEMICO59db7cec-c6d5-4982-8497-fb244098035b</v>
      </c>
      <c r="B984" s="18" t="str">
        <f t="shared" si="31"/>
        <v>59db7cec-c6d5-4982-8497-fb244098035bCSP ACADEMICO</v>
      </c>
      <c r="C984" s="18"/>
      <c r="D984" s="18" t="s">
        <v>122</v>
      </c>
      <c r="E984" s="46" t="s">
        <v>2091</v>
      </c>
      <c r="F984" s="85" t="s">
        <v>1339</v>
      </c>
      <c r="G984" s="18" t="s">
        <v>122</v>
      </c>
      <c r="H984" s="45" t="s">
        <v>125</v>
      </c>
      <c r="I984" s="18" t="s">
        <v>75</v>
      </c>
      <c r="J984" s="49" t="s">
        <v>2092</v>
      </c>
      <c r="K984" s="48" t="s">
        <v>28</v>
      </c>
      <c r="L984" s="47" t="s">
        <v>90</v>
      </c>
      <c r="M984" s="44" t="s">
        <v>74</v>
      </c>
      <c r="N984" s="78" t="s">
        <v>75</v>
      </c>
      <c r="O984" s="78" t="s">
        <v>75</v>
      </c>
      <c r="P984" s="78" t="s">
        <v>75</v>
      </c>
      <c r="Q984" s="43" t="s">
        <v>2091</v>
      </c>
      <c r="R984" s="53" t="s">
        <v>76</v>
      </c>
      <c r="S984" s="76">
        <v>17050</v>
      </c>
      <c r="T984" s="37">
        <v>1</v>
      </c>
      <c r="U984" s="83">
        <v>1</v>
      </c>
      <c r="V984" s="45" t="s">
        <v>125</v>
      </c>
    </row>
    <row r="985" spans="1:22" x14ac:dyDescent="0.2">
      <c r="A985" s="18" t="str">
        <f t="shared" si="30"/>
        <v>Catalogo principalCSP ACADEMICO372fae08-ce02-43ce-b74b-302add6bfce1</v>
      </c>
      <c r="B985" s="18" t="str">
        <f t="shared" si="31"/>
        <v>372fae08-ce02-43ce-b74b-302add6bfce1CSP ACADEMICO</v>
      </c>
      <c r="C985" s="18"/>
      <c r="D985" s="18" t="s">
        <v>122</v>
      </c>
      <c r="E985" s="46" t="s">
        <v>2093</v>
      </c>
      <c r="F985" s="85" t="s">
        <v>1339</v>
      </c>
      <c r="G985" s="18" t="s">
        <v>122</v>
      </c>
      <c r="H985" s="45" t="s">
        <v>125</v>
      </c>
      <c r="I985" s="18" t="s">
        <v>75</v>
      </c>
      <c r="J985" s="49" t="s">
        <v>2094</v>
      </c>
      <c r="K985" s="48" t="s">
        <v>28</v>
      </c>
      <c r="L985" s="47" t="s">
        <v>90</v>
      </c>
      <c r="M985" s="44" t="s">
        <v>74</v>
      </c>
      <c r="N985" s="78" t="s">
        <v>75</v>
      </c>
      <c r="O985" s="78" t="s">
        <v>75</v>
      </c>
      <c r="P985" s="78" t="s">
        <v>75</v>
      </c>
      <c r="Q985" s="43" t="s">
        <v>2093</v>
      </c>
      <c r="R985" s="53" t="s">
        <v>76</v>
      </c>
      <c r="S985" s="76">
        <v>12400</v>
      </c>
      <c r="T985" s="37">
        <v>1</v>
      </c>
      <c r="U985" s="83">
        <v>1</v>
      </c>
      <c r="V985" s="45" t="s">
        <v>125</v>
      </c>
    </row>
    <row r="986" spans="1:22" x14ac:dyDescent="0.2">
      <c r="A986" s="18" t="str">
        <f t="shared" si="30"/>
        <v>Catalogo principalCSP ACADEMICO36532926-4470-4d39-abfa-b91a479dd816</v>
      </c>
      <c r="B986" s="18" t="str">
        <f t="shared" si="31"/>
        <v>36532926-4470-4d39-abfa-b91a479dd816CSP ACADEMICO</v>
      </c>
      <c r="C986" s="18"/>
      <c r="D986" s="18" t="s">
        <v>122</v>
      </c>
      <c r="E986" s="46" t="s">
        <v>2095</v>
      </c>
      <c r="F986" s="85" t="s">
        <v>1339</v>
      </c>
      <c r="G986" s="18" t="s">
        <v>122</v>
      </c>
      <c r="H986" s="45" t="s">
        <v>125</v>
      </c>
      <c r="I986" s="18" t="s">
        <v>75</v>
      </c>
      <c r="J986" s="49" t="s">
        <v>2096</v>
      </c>
      <c r="K986" s="48" t="s">
        <v>28</v>
      </c>
      <c r="L986" s="47" t="s">
        <v>90</v>
      </c>
      <c r="M986" s="44" t="s">
        <v>74</v>
      </c>
      <c r="N986" s="78" t="s">
        <v>75</v>
      </c>
      <c r="O986" s="78" t="s">
        <v>75</v>
      </c>
      <c r="P986" s="78" t="s">
        <v>75</v>
      </c>
      <c r="Q986" s="43" t="s">
        <v>2095</v>
      </c>
      <c r="R986" s="53" t="s">
        <v>76</v>
      </c>
      <c r="S986" s="76">
        <v>275</v>
      </c>
      <c r="T986" s="37">
        <v>1</v>
      </c>
      <c r="U986" s="83">
        <v>1</v>
      </c>
      <c r="V986" s="45" t="s">
        <v>125</v>
      </c>
    </row>
    <row r="987" spans="1:22" x14ac:dyDescent="0.2">
      <c r="A987" s="18" t="str">
        <f t="shared" si="30"/>
        <v>Catalogo principalCSP ACADEMICO5f309d1d-f73b-48a5-a519-abd42afb32a9</v>
      </c>
      <c r="B987" s="18" t="str">
        <f t="shared" si="31"/>
        <v>5f309d1d-f73b-48a5-a519-abd42afb32a9CSP ACADEMICO</v>
      </c>
      <c r="C987" s="18"/>
      <c r="D987" s="18" t="s">
        <v>122</v>
      </c>
      <c r="E987" s="46" t="s">
        <v>2097</v>
      </c>
      <c r="F987" s="85" t="s">
        <v>1339</v>
      </c>
      <c r="G987" s="18" t="s">
        <v>122</v>
      </c>
      <c r="H987" s="45" t="s">
        <v>125</v>
      </c>
      <c r="I987" s="18" t="s">
        <v>75</v>
      </c>
      <c r="J987" s="49" t="s">
        <v>2098</v>
      </c>
      <c r="K987" s="48" t="s">
        <v>28</v>
      </c>
      <c r="L987" s="47" t="s">
        <v>90</v>
      </c>
      <c r="M987" s="44" t="s">
        <v>74</v>
      </c>
      <c r="N987" s="78" t="s">
        <v>75</v>
      </c>
      <c r="O987" s="78" t="s">
        <v>75</v>
      </c>
      <c r="P987" s="78" t="s">
        <v>75</v>
      </c>
      <c r="Q987" s="43" t="s">
        <v>2097</v>
      </c>
      <c r="R987" s="53" t="s">
        <v>76</v>
      </c>
      <c r="S987" s="76">
        <v>200</v>
      </c>
      <c r="T987" s="37">
        <v>1</v>
      </c>
      <c r="U987" s="83">
        <v>1</v>
      </c>
      <c r="V987" s="45" t="s">
        <v>125</v>
      </c>
    </row>
    <row r="988" spans="1:22" x14ac:dyDescent="0.2">
      <c r="A988" s="18" t="str">
        <f t="shared" si="30"/>
        <v>Catalogo principalCSP ACADEMICO88dd0c48-bf99-4bdb-bea2-0a483aa1b021</v>
      </c>
      <c r="B988" s="18" t="str">
        <f t="shared" si="31"/>
        <v>88dd0c48-bf99-4bdb-bea2-0a483aa1b021CSP ACADEMICO</v>
      </c>
      <c r="C988" s="18"/>
      <c r="D988" s="18" t="s">
        <v>122</v>
      </c>
      <c r="E988" s="46" t="s">
        <v>2099</v>
      </c>
      <c r="F988" s="85" t="s">
        <v>1339</v>
      </c>
      <c r="G988" s="18" t="s">
        <v>122</v>
      </c>
      <c r="H988" s="45" t="s">
        <v>125</v>
      </c>
      <c r="I988" s="18" t="s">
        <v>75</v>
      </c>
      <c r="J988" s="49" t="s">
        <v>2100</v>
      </c>
      <c r="K988" s="48" t="s">
        <v>28</v>
      </c>
      <c r="L988" s="47" t="s">
        <v>90</v>
      </c>
      <c r="M988" s="44" t="s">
        <v>74</v>
      </c>
      <c r="N988" s="78" t="s">
        <v>75</v>
      </c>
      <c r="O988" s="78" t="s">
        <v>75</v>
      </c>
      <c r="P988" s="78" t="s">
        <v>75</v>
      </c>
      <c r="Q988" s="43" t="s">
        <v>2099</v>
      </c>
      <c r="R988" s="53" t="s">
        <v>76</v>
      </c>
      <c r="S988" s="76">
        <v>17050</v>
      </c>
      <c r="T988" s="37">
        <v>1</v>
      </c>
      <c r="U988" s="83">
        <v>1</v>
      </c>
      <c r="V988" s="45" t="s">
        <v>125</v>
      </c>
    </row>
    <row r="989" spans="1:22" x14ac:dyDescent="0.2">
      <c r="A989" s="18" t="str">
        <f t="shared" si="30"/>
        <v>Catalogo principalCSP ACADEMICO860fcbe1-efeb-4997-aa27-5415ac985674</v>
      </c>
      <c r="B989" s="18" t="str">
        <f t="shared" si="31"/>
        <v>860fcbe1-efeb-4997-aa27-5415ac985674CSP ACADEMICO</v>
      </c>
      <c r="C989" s="18"/>
      <c r="D989" s="18" t="s">
        <v>122</v>
      </c>
      <c r="E989" s="46" t="s">
        <v>2101</v>
      </c>
      <c r="F989" s="85" t="s">
        <v>1339</v>
      </c>
      <c r="G989" s="18" t="s">
        <v>122</v>
      </c>
      <c r="H989" s="45" t="s">
        <v>125</v>
      </c>
      <c r="I989" s="18" t="s">
        <v>75</v>
      </c>
      <c r="J989" s="49" t="s">
        <v>2102</v>
      </c>
      <c r="K989" s="48" t="s">
        <v>28</v>
      </c>
      <c r="L989" s="47" t="s">
        <v>90</v>
      </c>
      <c r="M989" s="44" t="s">
        <v>74</v>
      </c>
      <c r="N989" s="78" t="s">
        <v>75</v>
      </c>
      <c r="O989" s="78" t="s">
        <v>75</v>
      </c>
      <c r="P989" s="78" t="s">
        <v>75</v>
      </c>
      <c r="Q989" s="43" t="s">
        <v>2101</v>
      </c>
      <c r="R989" s="53" t="s">
        <v>76</v>
      </c>
      <c r="S989" s="76">
        <v>12400</v>
      </c>
      <c r="T989" s="37">
        <v>1</v>
      </c>
      <c r="U989" s="83">
        <v>1</v>
      </c>
      <c r="V989" s="45" t="s">
        <v>125</v>
      </c>
    </row>
    <row r="990" spans="1:22" x14ac:dyDescent="0.2">
      <c r="A990" s="18" t="str">
        <f t="shared" si="30"/>
        <v>Catalogo principalCSP ACADEMICOaec046d0-07b3-409a-a7c3-cf16091f1326</v>
      </c>
      <c r="B990" s="18" t="str">
        <f t="shared" si="31"/>
        <v>aec046d0-07b3-409a-a7c3-cf16091f1326CSP ACADEMICO</v>
      </c>
      <c r="C990" s="18"/>
      <c r="D990" s="18" t="s">
        <v>122</v>
      </c>
      <c r="E990" s="46" t="s">
        <v>2103</v>
      </c>
      <c r="F990" s="85" t="s">
        <v>1339</v>
      </c>
      <c r="G990" s="18" t="s">
        <v>122</v>
      </c>
      <c r="H990" s="45" t="s">
        <v>125</v>
      </c>
      <c r="I990" s="18" t="s">
        <v>75</v>
      </c>
      <c r="J990" s="49" t="s">
        <v>2104</v>
      </c>
      <c r="K990" s="48" t="s">
        <v>28</v>
      </c>
      <c r="L990" s="47" t="s">
        <v>90</v>
      </c>
      <c r="M990" s="44" t="s">
        <v>74</v>
      </c>
      <c r="N990" s="78" t="s">
        <v>75</v>
      </c>
      <c r="O990" s="78" t="s">
        <v>75</v>
      </c>
      <c r="P990" s="78" t="s">
        <v>75</v>
      </c>
      <c r="Q990" s="43" t="s">
        <v>2103</v>
      </c>
      <c r="R990" s="53" t="s">
        <v>76</v>
      </c>
      <c r="S990" s="76">
        <v>275</v>
      </c>
      <c r="T990" s="37">
        <v>1</v>
      </c>
      <c r="U990" s="83">
        <v>1</v>
      </c>
      <c r="V990" s="45" t="s">
        <v>125</v>
      </c>
    </row>
    <row r="991" spans="1:22" x14ac:dyDescent="0.2">
      <c r="A991" s="18" t="str">
        <f t="shared" si="30"/>
        <v>Catalogo principalCSP ACADEMICOf3694443-384d-4417-97f5-b7ce2568d246</v>
      </c>
      <c r="B991" s="18" t="str">
        <f t="shared" si="31"/>
        <v>f3694443-384d-4417-97f5-b7ce2568d246CSP ACADEMICO</v>
      </c>
      <c r="C991" s="18"/>
      <c r="D991" s="18" t="s">
        <v>122</v>
      </c>
      <c r="E991" s="46" t="s">
        <v>2105</v>
      </c>
      <c r="F991" s="85" t="s">
        <v>1339</v>
      </c>
      <c r="G991" s="18" t="s">
        <v>122</v>
      </c>
      <c r="H991" s="45" t="s">
        <v>125</v>
      </c>
      <c r="I991" s="18" t="s">
        <v>75</v>
      </c>
      <c r="J991" s="49" t="s">
        <v>2106</v>
      </c>
      <c r="K991" s="48" t="s">
        <v>28</v>
      </c>
      <c r="L991" s="47" t="s">
        <v>90</v>
      </c>
      <c r="M991" s="44" t="s">
        <v>74</v>
      </c>
      <c r="N991" s="78" t="s">
        <v>75</v>
      </c>
      <c r="O991" s="78" t="s">
        <v>75</v>
      </c>
      <c r="P991" s="78" t="s">
        <v>75</v>
      </c>
      <c r="Q991" s="43" t="s">
        <v>2105</v>
      </c>
      <c r="R991" s="53" t="s">
        <v>76</v>
      </c>
      <c r="S991" s="76">
        <v>200</v>
      </c>
      <c r="T991" s="37">
        <v>1</v>
      </c>
      <c r="U991" s="83">
        <v>1</v>
      </c>
      <c r="V991" s="45" t="s">
        <v>125</v>
      </c>
    </row>
    <row r="992" spans="1:22" x14ac:dyDescent="0.2">
      <c r="A992" s="18" t="str">
        <f t="shared" si="30"/>
        <v>Catalogo principalCSP ACADEMICOfb8671da-bd27-4fb6-915c-6f6465abc22c</v>
      </c>
      <c r="B992" s="18" t="str">
        <f t="shared" si="31"/>
        <v>fb8671da-bd27-4fb6-915c-6f6465abc22cCSP ACADEMICO</v>
      </c>
      <c r="C992" s="18"/>
      <c r="D992" s="18" t="s">
        <v>122</v>
      </c>
      <c r="E992" s="46" t="s">
        <v>2107</v>
      </c>
      <c r="F992" s="85" t="s">
        <v>1339</v>
      </c>
      <c r="G992" s="18" t="s">
        <v>122</v>
      </c>
      <c r="H992" s="45" t="s">
        <v>125</v>
      </c>
      <c r="I992" s="18" t="s">
        <v>75</v>
      </c>
      <c r="J992" s="49" t="s">
        <v>2108</v>
      </c>
      <c r="K992" s="48" t="s">
        <v>28</v>
      </c>
      <c r="L992" s="47" t="s">
        <v>90</v>
      </c>
      <c r="M992" s="44" t="s">
        <v>74</v>
      </c>
      <c r="N992" s="78" t="s">
        <v>75</v>
      </c>
      <c r="O992" s="78" t="s">
        <v>75</v>
      </c>
      <c r="P992" s="78" t="s">
        <v>75</v>
      </c>
      <c r="Q992" s="43" t="s">
        <v>2107</v>
      </c>
      <c r="R992" s="53" t="s">
        <v>76</v>
      </c>
      <c r="S992" s="76">
        <v>60</v>
      </c>
      <c r="T992" s="37">
        <v>1</v>
      </c>
      <c r="U992" s="83">
        <v>1</v>
      </c>
      <c r="V992" s="45" t="s">
        <v>125</v>
      </c>
    </row>
    <row r="993" spans="1:22" x14ac:dyDescent="0.2">
      <c r="A993" s="18" t="str">
        <f t="shared" si="30"/>
        <v>Catalogo principalCSP ACADEMICOcc3373b0-a6a1-4cd4-9687-4031bb32fcee</v>
      </c>
      <c r="B993" s="18" t="str">
        <f t="shared" si="31"/>
        <v>cc3373b0-a6a1-4cd4-9687-4031bb32fceeCSP ACADEMICO</v>
      </c>
      <c r="C993" s="18"/>
      <c r="D993" s="18" t="s">
        <v>122</v>
      </c>
      <c r="E993" s="46" t="s">
        <v>2109</v>
      </c>
      <c r="F993" s="85" t="s">
        <v>1339</v>
      </c>
      <c r="G993" s="18" t="s">
        <v>122</v>
      </c>
      <c r="H993" s="45" t="s">
        <v>125</v>
      </c>
      <c r="I993" s="18" t="s">
        <v>75</v>
      </c>
      <c r="J993" s="49" t="s">
        <v>2110</v>
      </c>
      <c r="K993" s="48" t="s">
        <v>28</v>
      </c>
      <c r="L993" s="47" t="s">
        <v>90</v>
      </c>
      <c r="M993" s="44" t="s">
        <v>74</v>
      </c>
      <c r="N993" s="78" t="s">
        <v>75</v>
      </c>
      <c r="O993" s="78" t="s">
        <v>75</v>
      </c>
      <c r="P993" s="78" t="s">
        <v>75</v>
      </c>
      <c r="Q993" s="43" t="s">
        <v>2109</v>
      </c>
      <c r="R993" s="53" t="s">
        <v>76</v>
      </c>
      <c r="S993" s="76">
        <v>45</v>
      </c>
      <c r="T993" s="37">
        <v>1</v>
      </c>
      <c r="U993" s="83">
        <v>1</v>
      </c>
      <c r="V993" s="45" t="s">
        <v>125</v>
      </c>
    </row>
    <row r="994" spans="1:22" x14ac:dyDescent="0.2">
      <c r="A994" s="18" t="str">
        <f t="shared" si="30"/>
        <v>Catalogo principalCSP ACADEMICOf67bed3c-cac8-42ca-bbdb-9204ddd8e923</v>
      </c>
      <c r="B994" s="18" t="str">
        <f t="shared" si="31"/>
        <v>f67bed3c-cac8-42ca-bbdb-9204ddd8e923CSP ACADEMICO</v>
      </c>
      <c r="C994" s="18"/>
      <c r="D994" s="18" t="s">
        <v>122</v>
      </c>
      <c r="E994" s="46" t="s">
        <v>2111</v>
      </c>
      <c r="F994" s="85" t="s">
        <v>1339</v>
      </c>
      <c r="G994" s="18" t="s">
        <v>122</v>
      </c>
      <c r="H994" s="45" t="s">
        <v>125</v>
      </c>
      <c r="I994" s="18" t="s">
        <v>75</v>
      </c>
      <c r="J994" s="49" t="s">
        <v>2112</v>
      </c>
      <c r="K994" s="48" t="s">
        <v>28</v>
      </c>
      <c r="L994" s="47" t="s">
        <v>90</v>
      </c>
      <c r="M994" s="44" t="s">
        <v>74</v>
      </c>
      <c r="N994" s="78" t="s">
        <v>75</v>
      </c>
      <c r="O994" s="78" t="s">
        <v>75</v>
      </c>
      <c r="P994" s="78" t="s">
        <v>75</v>
      </c>
      <c r="Q994" s="43" t="s">
        <v>2111</v>
      </c>
      <c r="R994" s="53" t="s">
        <v>76</v>
      </c>
      <c r="S994" s="76">
        <v>22.4</v>
      </c>
      <c r="T994" s="37">
        <v>1</v>
      </c>
      <c r="U994" s="83">
        <v>1</v>
      </c>
      <c r="V994" s="45" t="s">
        <v>125</v>
      </c>
    </row>
    <row r="995" spans="1:22" x14ac:dyDescent="0.2">
      <c r="A995" s="18" t="str">
        <f t="shared" si="30"/>
        <v>Catalogo principalCSP ACADEMICO4465e130-fa13-42c8-8192-aa0337c01e90</v>
      </c>
      <c r="B995" s="18" t="str">
        <f t="shared" si="31"/>
        <v>4465e130-fa13-42c8-8192-aa0337c01e90CSP ACADEMICO</v>
      </c>
      <c r="C995" s="18"/>
      <c r="D995" s="18" t="s">
        <v>122</v>
      </c>
      <c r="E995" s="46" t="s">
        <v>2113</v>
      </c>
      <c r="F995" s="85" t="s">
        <v>1339</v>
      </c>
      <c r="G995" s="18" t="s">
        <v>122</v>
      </c>
      <c r="H995" s="45" t="s">
        <v>125</v>
      </c>
      <c r="I995" s="18" t="s">
        <v>75</v>
      </c>
      <c r="J995" s="49" t="s">
        <v>2114</v>
      </c>
      <c r="K995" s="48" t="s">
        <v>28</v>
      </c>
      <c r="L995" s="47" t="s">
        <v>90</v>
      </c>
      <c r="M995" s="44" t="s">
        <v>74</v>
      </c>
      <c r="N995" s="78" t="s">
        <v>75</v>
      </c>
      <c r="O995" s="78" t="s">
        <v>75</v>
      </c>
      <c r="P995" s="78" t="s">
        <v>75</v>
      </c>
      <c r="Q995" s="43" t="s">
        <v>2113</v>
      </c>
      <c r="R995" s="53" t="s">
        <v>76</v>
      </c>
      <c r="S995" s="76">
        <v>22.4</v>
      </c>
      <c r="T995" s="37">
        <v>1</v>
      </c>
      <c r="U995" s="83">
        <v>1</v>
      </c>
      <c r="V995" s="45" t="s">
        <v>125</v>
      </c>
    </row>
    <row r="996" spans="1:22" x14ac:dyDescent="0.2">
      <c r="A996" s="18" t="str">
        <f t="shared" si="30"/>
        <v>Catalogo principalCSP ACADEMICO256a6bf2-c96d-4621-a185-f04708b73207</v>
      </c>
      <c r="B996" s="18" t="str">
        <f t="shared" si="31"/>
        <v>256a6bf2-c96d-4621-a185-f04708b73207CSP ACADEMICO</v>
      </c>
      <c r="C996" s="18"/>
      <c r="D996" s="18" t="s">
        <v>122</v>
      </c>
      <c r="E996" s="46" t="s">
        <v>2115</v>
      </c>
      <c r="F996" s="85" t="s">
        <v>1339</v>
      </c>
      <c r="G996" s="18" t="s">
        <v>122</v>
      </c>
      <c r="H996" s="45" t="s">
        <v>125</v>
      </c>
      <c r="I996" s="18" t="s">
        <v>75</v>
      </c>
      <c r="J996" s="49" t="s">
        <v>2116</v>
      </c>
      <c r="K996" s="48" t="s">
        <v>28</v>
      </c>
      <c r="L996" s="47" t="s">
        <v>90</v>
      </c>
      <c r="M996" s="44" t="s">
        <v>74</v>
      </c>
      <c r="N996" s="78" t="s">
        <v>75</v>
      </c>
      <c r="O996" s="78" t="s">
        <v>75</v>
      </c>
      <c r="P996" s="78" t="s">
        <v>75</v>
      </c>
      <c r="Q996" s="43" t="s">
        <v>2115</v>
      </c>
      <c r="R996" s="53" t="s">
        <v>76</v>
      </c>
      <c r="S996" s="76">
        <v>8.4</v>
      </c>
      <c r="T996" s="37">
        <v>1</v>
      </c>
      <c r="U996" s="83">
        <v>1</v>
      </c>
      <c r="V996" s="45" t="s">
        <v>125</v>
      </c>
    </row>
    <row r="997" spans="1:22" x14ac:dyDescent="0.2">
      <c r="A997" s="18" t="str">
        <f t="shared" si="30"/>
        <v>Catalogo principalCSP ACADEMICO8ec68c70-6461-4ef4-91a3-737494191bf8</v>
      </c>
      <c r="B997" s="18" t="str">
        <f t="shared" si="31"/>
        <v>8ec68c70-6461-4ef4-91a3-737494191bf8CSP ACADEMICO</v>
      </c>
      <c r="C997" s="18"/>
      <c r="D997" s="18" t="s">
        <v>122</v>
      </c>
      <c r="E997" s="46" t="s">
        <v>2117</v>
      </c>
      <c r="F997" s="85" t="s">
        <v>1339</v>
      </c>
      <c r="G997" s="18" t="s">
        <v>122</v>
      </c>
      <c r="H997" s="45" t="s">
        <v>125</v>
      </c>
      <c r="I997" s="18" t="s">
        <v>75</v>
      </c>
      <c r="J997" s="49" t="s">
        <v>2118</v>
      </c>
      <c r="K997" s="48" t="s">
        <v>28</v>
      </c>
      <c r="L997" s="47" t="s">
        <v>90</v>
      </c>
      <c r="M997" s="44" t="s">
        <v>74</v>
      </c>
      <c r="N997" s="78" t="s">
        <v>75</v>
      </c>
      <c r="O997" s="78" t="s">
        <v>75</v>
      </c>
      <c r="P997" s="78" t="s">
        <v>75</v>
      </c>
      <c r="Q997" s="43" t="s">
        <v>2117</v>
      </c>
      <c r="R997" s="53" t="s">
        <v>76</v>
      </c>
      <c r="S997" s="76">
        <v>8.4</v>
      </c>
      <c r="T997" s="37">
        <v>1</v>
      </c>
      <c r="U997" s="83">
        <v>1</v>
      </c>
      <c r="V997" s="45" t="s">
        <v>125</v>
      </c>
    </row>
    <row r="998" spans="1:22" x14ac:dyDescent="0.2">
      <c r="A998" s="18" t="str">
        <f t="shared" si="30"/>
        <v>Catalogo principalCSP ACADEMICO5da849bd-b8f7-4340-b4f4-3a9eaeb8987e</v>
      </c>
      <c r="B998" s="18" t="str">
        <f t="shared" si="31"/>
        <v>5da849bd-b8f7-4340-b4f4-3a9eaeb8987eCSP ACADEMICO</v>
      </c>
      <c r="C998" s="18"/>
      <c r="D998" s="18" t="s">
        <v>122</v>
      </c>
      <c r="E998" s="46" t="s">
        <v>2119</v>
      </c>
      <c r="F998" s="85" t="s">
        <v>1339</v>
      </c>
      <c r="G998" s="18" t="s">
        <v>122</v>
      </c>
      <c r="H998" s="45" t="s">
        <v>125</v>
      </c>
      <c r="I998" s="18" t="s">
        <v>75</v>
      </c>
      <c r="J998" s="49" t="s">
        <v>2120</v>
      </c>
      <c r="K998" s="48" t="s">
        <v>28</v>
      </c>
      <c r="L998" s="47" t="s">
        <v>90</v>
      </c>
      <c r="M998" s="44" t="s">
        <v>74</v>
      </c>
      <c r="N998" s="78" t="s">
        <v>75</v>
      </c>
      <c r="O998" s="78" t="s">
        <v>75</v>
      </c>
      <c r="P998" s="78" t="s">
        <v>75</v>
      </c>
      <c r="Q998" s="43" t="s">
        <v>2119</v>
      </c>
      <c r="R998" s="53" t="s">
        <v>76</v>
      </c>
      <c r="S998" s="76">
        <v>2.2999999999999998</v>
      </c>
      <c r="T998" s="37">
        <v>1</v>
      </c>
      <c r="U998" s="83">
        <v>1</v>
      </c>
      <c r="V998" s="45" t="s">
        <v>125</v>
      </c>
    </row>
    <row r="999" spans="1:22" x14ac:dyDescent="0.2">
      <c r="A999" s="18" t="str">
        <f t="shared" si="30"/>
        <v>Catalogo principalCSP ACADEMICOcf62d70d-5af5-422a-bda8-97936402ac8e</v>
      </c>
      <c r="B999" s="18" t="str">
        <f t="shared" si="31"/>
        <v>cf62d70d-5af5-422a-bda8-97936402ac8eCSP ACADEMICO</v>
      </c>
      <c r="C999" s="18"/>
      <c r="D999" s="18" t="s">
        <v>122</v>
      </c>
      <c r="E999" s="46" t="s">
        <v>2121</v>
      </c>
      <c r="F999" s="85" t="s">
        <v>1339</v>
      </c>
      <c r="G999" s="18" t="s">
        <v>122</v>
      </c>
      <c r="H999" s="45" t="s">
        <v>125</v>
      </c>
      <c r="I999" s="18" t="s">
        <v>75</v>
      </c>
      <c r="J999" s="49" t="s">
        <v>2122</v>
      </c>
      <c r="K999" s="48" t="s">
        <v>28</v>
      </c>
      <c r="L999" s="47" t="s">
        <v>90</v>
      </c>
      <c r="M999" s="44" t="s">
        <v>74</v>
      </c>
      <c r="N999" s="78" t="s">
        <v>75</v>
      </c>
      <c r="O999" s="78" t="s">
        <v>75</v>
      </c>
      <c r="P999" s="78" t="s">
        <v>75</v>
      </c>
      <c r="Q999" s="43" t="s">
        <v>2121</v>
      </c>
      <c r="R999" s="53" t="s">
        <v>76</v>
      </c>
      <c r="S999" s="76">
        <v>1.25</v>
      </c>
      <c r="T999" s="37">
        <v>1</v>
      </c>
      <c r="U999" s="83">
        <v>1</v>
      </c>
      <c r="V999" s="45" t="s">
        <v>125</v>
      </c>
    </row>
    <row r="1000" spans="1:22" x14ac:dyDescent="0.2">
      <c r="A1000" s="18" t="str">
        <f t="shared" si="30"/>
        <v>Catalogo principalCSP ACADEMICO3affc44f-f372-4ad5-8657-aadd9574fce0</v>
      </c>
      <c r="B1000" s="18" t="str">
        <f t="shared" si="31"/>
        <v>3affc44f-f372-4ad5-8657-aadd9574fce0CSP ACADEMICO</v>
      </c>
      <c r="C1000" s="18"/>
      <c r="D1000" s="18" t="s">
        <v>122</v>
      </c>
      <c r="E1000" s="46" t="s">
        <v>2123</v>
      </c>
      <c r="F1000" s="85" t="s">
        <v>1339</v>
      </c>
      <c r="G1000" s="18" t="s">
        <v>122</v>
      </c>
      <c r="H1000" s="45" t="s">
        <v>125</v>
      </c>
      <c r="I1000" s="18" t="s">
        <v>75</v>
      </c>
      <c r="J1000" s="49" t="s">
        <v>2124</v>
      </c>
      <c r="K1000" s="48" t="s">
        <v>28</v>
      </c>
      <c r="L1000" s="47" t="s">
        <v>90</v>
      </c>
      <c r="M1000" s="44" t="s">
        <v>74</v>
      </c>
      <c r="N1000" s="78" t="s">
        <v>75</v>
      </c>
      <c r="O1000" s="78" t="s">
        <v>75</v>
      </c>
      <c r="P1000" s="78" t="s">
        <v>75</v>
      </c>
      <c r="Q1000" s="43" t="s">
        <v>2123</v>
      </c>
      <c r="R1000" s="53" t="s">
        <v>76</v>
      </c>
      <c r="S1000" s="76">
        <v>4.5</v>
      </c>
      <c r="T1000" s="37">
        <v>1</v>
      </c>
      <c r="U1000" s="83">
        <v>1</v>
      </c>
      <c r="V1000" s="45" t="s">
        <v>125</v>
      </c>
    </row>
    <row r="1001" spans="1:22" x14ac:dyDescent="0.2">
      <c r="A1001" s="18" t="str">
        <f t="shared" si="30"/>
        <v>Catalogo principalCSP ACADEMICO657eea87-d0b0-4c89-8c8e-9b04395bd940</v>
      </c>
      <c r="B1001" s="18" t="str">
        <f t="shared" si="31"/>
        <v>657eea87-d0b0-4c89-8c8e-9b04395bd940CSP ACADEMICO</v>
      </c>
      <c r="C1001" s="18"/>
      <c r="D1001" s="18" t="s">
        <v>122</v>
      </c>
      <c r="E1001" s="46" t="s">
        <v>2125</v>
      </c>
      <c r="F1001" s="85" t="s">
        <v>1339</v>
      </c>
      <c r="G1001" s="18" t="s">
        <v>122</v>
      </c>
      <c r="H1001" s="45" t="s">
        <v>125</v>
      </c>
      <c r="I1001" s="18" t="s">
        <v>75</v>
      </c>
      <c r="J1001" s="49" t="s">
        <v>2126</v>
      </c>
      <c r="K1001" s="48" t="s">
        <v>28</v>
      </c>
      <c r="L1001" s="47" t="s">
        <v>90</v>
      </c>
      <c r="M1001" s="44" t="s">
        <v>74</v>
      </c>
      <c r="N1001" s="78" t="s">
        <v>75</v>
      </c>
      <c r="O1001" s="78" t="s">
        <v>75</v>
      </c>
      <c r="P1001" s="78" t="s">
        <v>75</v>
      </c>
      <c r="Q1001" s="43" t="s">
        <v>2125</v>
      </c>
      <c r="R1001" s="53" t="s">
        <v>76</v>
      </c>
      <c r="S1001" s="76">
        <v>2.5</v>
      </c>
      <c r="T1001" s="37">
        <v>1</v>
      </c>
      <c r="U1001" s="83">
        <v>1</v>
      </c>
      <c r="V1001" s="45" t="s">
        <v>125</v>
      </c>
    </row>
    <row r="1002" spans="1:22" x14ac:dyDescent="0.2">
      <c r="A1002" s="18" t="str">
        <f t="shared" si="30"/>
        <v>Catalogo principalCSP ACADEMICOf2b24d85-d263-4f1e-8c67-87a06b8376c4</v>
      </c>
      <c r="B1002" s="18" t="str">
        <f t="shared" si="31"/>
        <v>f2b24d85-d263-4f1e-8c67-87a06b8376c4CSP ACADEMICO</v>
      </c>
      <c r="C1002" s="18"/>
      <c r="D1002" s="18" t="s">
        <v>122</v>
      </c>
      <c r="E1002" s="46" t="s">
        <v>2127</v>
      </c>
      <c r="F1002" s="85" t="s">
        <v>1339</v>
      </c>
      <c r="G1002" s="18" t="s">
        <v>122</v>
      </c>
      <c r="H1002" s="45" t="s">
        <v>125</v>
      </c>
      <c r="I1002" s="18" t="s">
        <v>75</v>
      </c>
      <c r="J1002" s="49" t="s">
        <v>2128</v>
      </c>
      <c r="K1002" s="48" t="s">
        <v>28</v>
      </c>
      <c r="L1002" s="47" t="s">
        <v>90</v>
      </c>
      <c r="M1002" s="44" t="s">
        <v>74</v>
      </c>
      <c r="N1002" s="78" t="s">
        <v>75</v>
      </c>
      <c r="O1002" s="78" t="s">
        <v>75</v>
      </c>
      <c r="P1002" s="78" t="s">
        <v>75</v>
      </c>
      <c r="Q1002" s="43" t="s">
        <v>2127</v>
      </c>
      <c r="R1002" s="53" t="s">
        <v>76</v>
      </c>
      <c r="S1002" s="76">
        <v>2</v>
      </c>
      <c r="T1002" s="37">
        <v>1</v>
      </c>
      <c r="U1002" s="83">
        <v>1</v>
      </c>
      <c r="V1002" s="45" t="s">
        <v>125</v>
      </c>
    </row>
    <row r="1003" spans="1:22" x14ac:dyDescent="0.2">
      <c r="A1003" s="18" t="str">
        <f t="shared" si="30"/>
        <v>Catalogo principalCSP ACADEMICO18ee8334-416e-4398-88a8-964ead078b0e</v>
      </c>
      <c r="B1003" s="18" t="str">
        <f t="shared" si="31"/>
        <v>18ee8334-416e-4398-88a8-964ead078b0eCSP ACADEMICO</v>
      </c>
      <c r="C1003" s="18"/>
      <c r="D1003" s="18" t="s">
        <v>122</v>
      </c>
      <c r="E1003" s="46" t="s">
        <v>2129</v>
      </c>
      <c r="F1003" s="85" t="s">
        <v>1339</v>
      </c>
      <c r="G1003" s="18" t="s">
        <v>122</v>
      </c>
      <c r="H1003" s="45" t="s">
        <v>125</v>
      </c>
      <c r="I1003" s="18" t="s">
        <v>75</v>
      </c>
      <c r="J1003" s="49" t="s">
        <v>2130</v>
      </c>
      <c r="K1003" s="48" t="s">
        <v>28</v>
      </c>
      <c r="L1003" s="47" t="s">
        <v>90</v>
      </c>
      <c r="M1003" s="44" t="s">
        <v>74</v>
      </c>
      <c r="N1003" s="78" t="s">
        <v>75</v>
      </c>
      <c r="O1003" s="78" t="s">
        <v>75</v>
      </c>
      <c r="P1003" s="78" t="s">
        <v>75</v>
      </c>
      <c r="Q1003" s="43" t="s">
        <v>2129</v>
      </c>
      <c r="R1003" s="53" t="s">
        <v>76</v>
      </c>
      <c r="S1003" s="76">
        <v>1.5</v>
      </c>
      <c r="T1003" s="37">
        <v>1</v>
      </c>
      <c r="U1003" s="83">
        <v>1</v>
      </c>
      <c r="V1003" s="45" t="s">
        <v>125</v>
      </c>
    </row>
    <row r="1004" spans="1:22" x14ac:dyDescent="0.2">
      <c r="A1004" s="18" t="str">
        <f t="shared" si="30"/>
        <v>Catalogo principalCSP ACADEMICO0f51bf7e-9b70-4692-9e78-a08cf08c33ff</v>
      </c>
      <c r="B1004" s="18" t="str">
        <f t="shared" si="31"/>
        <v>0f51bf7e-9b70-4692-9e78-a08cf08c33ffCSP ACADEMICO</v>
      </c>
      <c r="C1004" s="18"/>
      <c r="D1004" s="18" t="s">
        <v>122</v>
      </c>
      <c r="E1004" s="46" t="s">
        <v>2131</v>
      </c>
      <c r="F1004" s="85" t="s">
        <v>1339</v>
      </c>
      <c r="G1004" s="18" t="s">
        <v>122</v>
      </c>
      <c r="H1004" s="45" t="s">
        <v>125</v>
      </c>
      <c r="I1004" s="18" t="s">
        <v>75</v>
      </c>
      <c r="J1004" s="49" t="s">
        <v>2132</v>
      </c>
      <c r="K1004" s="48" t="s">
        <v>28</v>
      </c>
      <c r="L1004" s="47" t="s">
        <v>90</v>
      </c>
      <c r="M1004" s="44" t="s">
        <v>74</v>
      </c>
      <c r="N1004" s="78" t="s">
        <v>75</v>
      </c>
      <c r="O1004" s="78" t="s">
        <v>75</v>
      </c>
      <c r="P1004" s="78" t="s">
        <v>75</v>
      </c>
      <c r="Q1004" s="43" t="s">
        <v>2131</v>
      </c>
      <c r="R1004" s="53" t="s">
        <v>76</v>
      </c>
      <c r="S1004" s="76">
        <v>6600</v>
      </c>
      <c r="T1004" s="37">
        <v>1</v>
      </c>
      <c r="U1004" s="83">
        <v>1</v>
      </c>
      <c r="V1004" s="45" t="s">
        <v>125</v>
      </c>
    </row>
    <row r="1005" spans="1:22" x14ac:dyDescent="0.2">
      <c r="A1005" s="18" t="str">
        <f t="shared" si="30"/>
        <v>Catalogo principalCSP ACADEMICO875aa2d7-5ad4-48f0-9088-b3145da31347</v>
      </c>
      <c r="B1005" s="18" t="str">
        <f t="shared" si="31"/>
        <v>875aa2d7-5ad4-48f0-9088-b3145da31347CSP ACADEMICO</v>
      </c>
      <c r="C1005" s="18"/>
      <c r="D1005" s="18" t="s">
        <v>122</v>
      </c>
      <c r="E1005" s="46" t="s">
        <v>2133</v>
      </c>
      <c r="F1005" s="85" t="s">
        <v>1339</v>
      </c>
      <c r="G1005" s="18" t="s">
        <v>122</v>
      </c>
      <c r="H1005" s="45" t="s">
        <v>125</v>
      </c>
      <c r="I1005" s="18" t="s">
        <v>75</v>
      </c>
      <c r="J1005" s="49" t="s">
        <v>2134</v>
      </c>
      <c r="K1005" s="48" t="s">
        <v>28</v>
      </c>
      <c r="L1005" s="47" t="s">
        <v>90</v>
      </c>
      <c r="M1005" s="44" t="s">
        <v>74</v>
      </c>
      <c r="N1005" s="78" t="s">
        <v>75</v>
      </c>
      <c r="O1005" s="78" t="s">
        <v>75</v>
      </c>
      <c r="P1005" s="78" t="s">
        <v>75</v>
      </c>
      <c r="Q1005" s="43" t="s">
        <v>2133</v>
      </c>
      <c r="R1005" s="53" t="s">
        <v>76</v>
      </c>
      <c r="S1005" s="76">
        <v>4800</v>
      </c>
      <c r="T1005" s="37">
        <v>1</v>
      </c>
      <c r="U1005" s="83">
        <v>1</v>
      </c>
      <c r="V1005" s="45" t="s">
        <v>125</v>
      </c>
    </row>
    <row r="1006" spans="1:22" x14ac:dyDescent="0.2">
      <c r="A1006" s="18" t="str">
        <f t="shared" si="30"/>
        <v>Catalogo principalCSP ACADEMICO1eb295c3-2728-4077-bc99-f7e2b453a201</v>
      </c>
      <c r="B1006" s="18" t="str">
        <f t="shared" si="31"/>
        <v>1eb295c3-2728-4077-bc99-f7e2b453a201CSP ACADEMICO</v>
      </c>
      <c r="C1006" s="18"/>
      <c r="D1006" s="18" t="s">
        <v>122</v>
      </c>
      <c r="E1006" s="46" t="s">
        <v>2135</v>
      </c>
      <c r="F1006" s="85" t="s">
        <v>1339</v>
      </c>
      <c r="G1006" s="18" t="s">
        <v>122</v>
      </c>
      <c r="H1006" s="45" t="s">
        <v>125</v>
      </c>
      <c r="I1006" s="18" t="s">
        <v>75</v>
      </c>
      <c r="J1006" s="49" t="s">
        <v>2136</v>
      </c>
      <c r="K1006" s="48" t="s">
        <v>28</v>
      </c>
      <c r="L1006" s="47" t="s">
        <v>90</v>
      </c>
      <c r="M1006" s="44" t="s">
        <v>74</v>
      </c>
      <c r="N1006" s="78" t="s">
        <v>75</v>
      </c>
      <c r="O1006" s="78" t="s">
        <v>75</v>
      </c>
      <c r="P1006" s="78" t="s">
        <v>75</v>
      </c>
      <c r="Q1006" s="43" t="s">
        <v>2135</v>
      </c>
      <c r="R1006" s="53" t="s">
        <v>76</v>
      </c>
      <c r="S1006" s="76">
        <v>275</v>
      </c>
      <c r="T1006" s="37">
        <v>1</v>
      </c>
      <c r="U1006" s="83">
        <v>1</v>
      </c>
      <c r="V1006" s="45" t="s">
        <v>125</v>
      </c>
    </row>
    <row r="1007" spans="1:22" x14ac:dyDescent="0.2">
      <c r="A1007" s="18" t="str">
        <f t="shared" si="30"/>
        <v>Catalogo principalCSP ACADEMICO0a28eca3-be45-4663-908a-6b4f9d9794a7</v>
      </c>
      <c r="B1007" s="18" t="str">
        <f t="shared" si="31"/>
        <v>0a28eca3-be45-4663-908a-6b4f9d9794a7CSP ACADEMICO</v>
      </c>
      <c r="C1007" s="18"/>
      <c r="D1007" s="18" t="s">
        <v>122</v>
      </c>
      <c r="E1007" s="46" t="s">
        <v>2137</v>
      </c>
      <c r="F1007" s="85" t="s">
        <v>1339</v>
      </c>
      <c r="G1007" s="18" t="s">
        <v>122</v>
      </c>
      <c r="H1007" s="45" t="s">
        <v>125</v>
      </c>
      <c r="I1007" s="18" t="s">
        <v>75</v>
      </c>
      <c r="J1007" s="49" t="s">
        <v>2138</v>
      </c>
      <c r="K1007" s="48" t="s">
        <v>28</v>
      </c>
      <c r="L1007" s="47" t="s">
        <v>90</v>
      </c>
      <c r="M1007" s="44" t="s">
        <v>74</v>
      </c>
      <c r="N1007" s="78" t="s">
        <v>75</v>
      </c>
      <c r="O1007" s="78" t="s">
        <v>75</v>
      </c>
      <c r="P1007" s="78" t="s">
        <v>75</v>
      </c>
      <c r="Q1007" s="43" t="s">
        <v>2137</v>
      </c>
      <c r="R1007" s="53" t="s">
        <v>76</v>
      </c>
      <c r="S1007" s="76">
        <v>200</v>
      </c>
      <c r="T1007" s="37">
        <v>1</v>
      </c>
      <c r="U1007" s="83">
        <v>1</v>
      </c>
      <c r="V1007" s="45" t="s">
        <v>125</v>
      </c>
    </row>
    <row r="1008" spans="1:22" x14ac:dyDescent="0.2">
      <c r="A1008" s="18" t="str">
        <f t="shared" si="30"/>
        <v>Catalogo principalCSP ACADEMICOceaa6828-673d-457a-80ba-c32155800152</v>
      </c>
      <c r="B1008" s="18" t="str">
        <f t="shared" si="31"/>
        <v>ceaa6828-673d-457a-80ba-c32155800152CSP ACADEMICO</v>
      </c>
      <c r="C1008" s="18"/>
      <c r="D1008" s="18" t="s">
        <v>122</v>
      </c>
      <c r="E1008" s="46" t="s">
        <v>2139</v>
      </c>
      <c r="F1008" s="85" t="s">
        <v>1339</v>
      </c>
      <c r="G1008" s="18" t="s">
        <v>122</v>
      </c>
      <c r="H1008" s="45" t="s">
        <v>125</v>
      </c>
      <c r="I1008" s="18" t="s">
        <v>75</v>
      </c>
      <c r="J1008" s="49" t="s">
        <v>2140</v>
      </c>
      <c r="K1008" s="48" t="s">
        <v>28</v>
      </c>
      <c r="L1008" s="47" t="s">
        <v>90</v>
      </c>
      <c r="M1008" s="44" t="s">
        <v>74</v>
      </c>
      <c r="N1008" s="78" t="s">
        <v>75</v>
      </c>
      <c r="O1008" s="78" t="s">
        <v>75</v>
      </c>
      <c r="P1008" s="78" t="s">
        <v>75</v>
      </c>
      <c r="Q1008" s="43" t="s">
        <v>2139</v>
      </c>
      <c r="R1008" s="53" t="s">
        <v>76</v>
      </c>
      <c r="S1008" s="76">
        <v>0.8</v>
      </c>
      <c r="T1008" s="37">
        <v>1</v>
      </c>
      <c r="U1008" s="83">
        <v>1</v>
      </c>
      <c r="V1008" s="45" t="s">
        <v>125</v>
      </c>
    </row>
    <row r="1009" spans="1:22" x14ac:dyDescent="0.2">
      <c r="A1009" s="18" t="str">
        <f t="shared" si="30"/>
        <v>Catalogo principalCSP ACADEMICOe65f4feb-d336-45b8-8d77-d9709d41f2d5</v>
      </c>
      <c r="B1009" s="18" t="str">
        <f t="shared" si="31"/>
        <v>e65f4feb-d336-45b8-8d77-d9709d41f2d5CSP ACADEMICO</v>
      </c>
      <c r="C1009" s="18"/>
      <c r="D1009" s="18" t="s">
        <v>122</v>
      </c>
      <c r="E1009" s="46" t="s">
        <v>2141</v>
      </c>
      <c r="F1009" s="85" t="s">
        <v>1339</v>
      </c>
      <c r="G1009" s="18" t="s">
        <v>122</v>
      </c>
      <c r="H1009" s="45" t="s">
        <v>125</v>
      </c>
      <c r="I1009" s="18" t="s">
        <v>75</v>
      </c>
      <c r="J1009" s="49" t="s">
        <v>2142</v>
      </c>
      <c r="K1009" s="48" t="s">
        <v>28</v>
      </c>
      <c r="L1009" s="47" t="s">
        <v>90</v>
      </c>
      <c r="M1009" s="44" t="s">
        <v>74</v>
      </c>
      <c r="N1009" s="78" t="s">
        <v>75</v>
      </c>
      <c r="O1009" s="78" t="s">
        <v>75</v>
      </c>
      <c r="P1009" s="78" t="s">
        <v>75</v>
      </c>
      <c r="Q1009" s="43" t="s">
        <v>2141</v>
      </c>
      <c r="R1009" s="53" t="s">
        <v>76</v>
      </c>
      <c r="S1009" s="76">
        <v>0.6</v>
      </c>
      <c r="T1009" s="37">
        <v>1</v>
      </c>
      <c r="U1009" s="83">
        <v>1</v>
      </c>
      <c r="V1009" s="45" t="s">
        <v>125</v>
      </c>
    </row>
    <row r="1010" spans="1:22" x14ac:dyDescent="0.2">
      <c r="A1010" s="18" t="str">
        <f t="shared" si="30"/>
        <v>Catalogo principalCSP ACADEMICO477bee81-9872-43d6-91d3-c72390bfcf49</v>
      </c>
      <c r="B1010" s="18" t="str">
        <f t="shared" si="31"/>
        <v>477bee81-9872-43d6-91d3-c72390bfcf49CSP ACADEMICO</v>
      </c>
      <c r="C1010" s="18"/>
      <c r="D1010" s="18" t="s">
        <v>122</v>
      </c>
      <c r="E1010" s="46" t="s">
        <v>2143</v>
      </c>
      <c r="F1010" s="85" t="s">
        <v>1339</v>
      </c>
      <c r="G1010" s="18" t="s">
        <v>122</v>
      </c>
      <c r="H1010" s="45" t="s">
        <v>125</v>
      </c>
      <c r="I1010" s="18" t="s">
        <v>75</v>
      </c>
      <c r="J1010" s="49" t="s">
        <v>2144</v>
      </c>
      <c r="K1010" s="48" t="s">
        <v>28</v>
      </c>
      <c r="L1010" s="47" t="s">
        <v>90</v>
      </c>
      <c r="M1010" s="44" t="s">
        <v>74</v>
      </c>
      <c r="N1010" s="78" t="s">
        <v>75</v>
      </c>
      <c r="O1010" s="78" t="s">
        <v>75</v>
      </c>
      <c r="P1010" s="78" t="s">
        <v>75</v>
      </c>
      <c r="Q1010" s="43" t="s">
        <v>2143</v>
      </c>
      <c r="R1010" s="53" t="s">
        <v>76</v>
      </c>
      <c r="S1010" s="76">
        <v>7.5</v>
      </c>
      <c r="T1010" s="37">
        <v>1</v>
      </c>
      <c r="U1010" s="83">
        <v>1</v>
      </c>
      <c r="V1010" s="45" t="s">
        <v>125</v>
      </c>
    </row>
    <row r="1011" spans="1:22" x14ac:dyDescent="0.2">
      <c r="A1011" s="18" t="str">
        <f t="shared" si="30"/>
        <v>Catalogo principalCSP ACADEMICOd0862f05-80f5-4fd4-8432-fe72dd893cc7</v>
      </c>
      <c r="B1011" s="18" t="str">
        <f t="shared" si="31"/>
        <v>d0862f05-80f5-4fd4-8432-fe72dd893cc7CSP ACADEMICO</v>
      </c>
      <c r="C1011" s="18"/>
      <c r="D1011" s="18" t="s">
        <v>122</v>
      </c>
      <c r="E1011" s="46" t="s">
        <v>2145</v>
      </c>
      <c r="F1011" s="85" t="s">
        <v>1339</v>
      </c>
      <c r="G1011" s="18" t="s">
        <v>122</v>
      </c>
      <c r="H1011" s="45" t="s">
        <v>125</v>
      </c>
      <c r="I1011" s="18" t="s">
        <v>75</v>
      </c>
      <c r="J1011" s="49" t="s">
        <v>2146</v>
      </c>
      <c r="K1011" s="48" t="s">
        <v>28</v>
      </c>
      <c r="L1011" s="47" t="s">
        <v>90</v>
      </c>
      <c r="M1011" s="44" t="s">
        <v>74</v>
      </c>
      <c r="N1011" s="78" t="s">
        <v>75</v>
      </c>
      <c r="O1011" s="78" t="s">
        <v>75</v>
      </c>
      <c r="P1011" s="78" t="s">
        <v>75</v>
      </c>
      <c r="Q1011" s="43" t="s">
        <v>2145</v>
      </c>
      <c r="R1011" s="53" t="s">
        <v>76</v>
      </c>
      <c r="S1011" s="76">
        <v>25</v>
      </c>
      <c r="T1011" s="37">
        <v>1</v>
      </c>
      <c r="U1011" s="83">
        <v>1</v>
      </c>
      <c r="V1011" s="45" t="s">
        <v>125</v>
      </c>
    </row>
    <row r="1012" spans="1:22" x14ac:dyDescent="0.2">
      <c r="A1012" s="18" t="str">
        <f t="shared" si="30"/>
        <v>Catalogo principalCSP ACADEMICO8c930d38-db61-4afa-83f9-77c595c5cdfc</v>
      </c>
      <c r="B1012" s="18" t="str">
        <f t="shared" si="31"/>
        <v>8c930d38-db61-4afa-83f9-77c595c5cdfcCSP ACADEMICO</v>
      </c>
      <c r="C1012" s="18"/>
      <c r="D1012" s="18" t="s">
        <v>122</v>
      </c>
      <c r="E1012" s="46" t="s">
        <v>2147</v>
      </c>
      <c r="F1012" s="85" t="s">
        <v>1339</v>
      </c>
      <c r="G1012" s="18" t="s">
        <v>122</v>
      </c>
      <c r="H1012" s="45" t="s">
        <v>125</v>
      </c>
      <c r="I1012" s="18" t="s">
        <v>75</v>
      </c>
      <c r="J1012" s="49" t="s">
        <v>2148</v>
      </c>
      <c r="K1012" s="48" t="s">
        <v>28</v>
      </c>
      <c r="L1012" s="47" t="s">
        <v>90</v>
      </c>
      <c r="M1012" s="44" t="s">
        <v>74</v>
      </c>
      <c r="N1012" s="78" t="s">
        <v>75</v>
      </c>
      <c r="O1012" s="78" t="s">
        <v>75</v>
      </c>
      <c r="P1012" s="78" t="s">
        <v>75</v>
      </c>
      <c r="Q1012" s="43" t="s">
        <v>2147</v>
      </c>
      <c r="R1012" s="53" t="s">
        <v>76</v>
      </c>
      <c r="S1012" s="76">
        <v>1</v>
      </c>
      <c r="T1012" s="37">
        <v>1</v>
      </c>
      <c r="U1012" s="83">
        <v>1</v>
      </c>
      <c r="V1012" s="45" t="s">
        <v>125</v>
      </c>
    </row>
    <row r="1013" spans="1:22" x14ac:dyDescent="0.2">
      <c r="A1013" s="18" t="str">
        <f t="shared" si="30"/>
        <v>Catalogo principalCSP ACADEMICO5de461d5-8ccc-4a8e-98ae-58a3ad400a57</v>
      </c>
      <c r="B1013" s="18" t="str">
        <f t="shared" si="31"/>
        <v>5de461d5-8ccc-4a8e-98ae-58a3ad400a57CSP ACADEMICO</v>
      </c>
      <c r="C1013" s="18"/>
      <c r="D1013" s="18" t="s">
        <v>122</v>
      </c>
      <c r="E1013" s="46" t="s">
        <v>2149</v>
      </c>
      <c r="F1013" s="85" t="s">
        <v>1339</v>
      </c>
      <c r="G1013" s="18" t="s">
        <v>122</v>
      </c>
      <c r="H1013" s="45" t="s">
        <v>125</v>
      </c>
      <c r="I1013" s="18" t="s">
        <v>75</v>
      </c>
      <c r="J1013" s="49" t="s">
        <v>2150</v>
      </c>
      <c r="K1013" s="48" t="s">
        <v>28</v>
      </c>
      <c r="L1013" s="47" t="s">
        <v>90</v>
      </c>
      <c r="M1013" s="44" t="s">
        <v>74</v>
      </c>
      <c r="N1013" s="78" t="s">
        <v>75</v>
      </c>
      <c r="O1013" s="78" t="s">
        <v>75</v>
      </c>
      <c r="P1013" s="78" t="s">
        <v>75</v>
      </c>
      <c r="Q1013" s="43" t="s">
        <v>2149</v>
      </c>
      <c r="R1013" s="53" t="s">
        <v>76</v>
      </c>
      <c r="S1013" s="76">
        <v>0.75</v>
      </c>
      <c r="T1013" s="37">
        <v>1</v>
      </c>
      <c r="U1013" s="83">
        <v>1</v>
      </c>
      <c r="V1013" s="45" t="s">
        <v>125</v>
      </c>
    </row>
    <row r="1014" spans="1:22" x14ac:dyDescent="0.2">
      <c r="A1014" s="18" t="str">
        <f t="shared" si="30"/>
        <v>Catalogo principalOPEN VALUE - CSP GOBIERNODG7GMGF0G49Z-0002</v>
      </c>
      <c r="B1014" s="18" t="str">
        <f t="shared" si="31"/>
        <v>DG7GMGF0G49Z-0002OPEN VALUE - CSP GOBIERNO</v>
      </c>
      <c r="C1014" s="18"/>
      <c r="D1014" s="18" t="s">
        <v>122</v>
      </c>
      <c r="E1014" s="46" t="s">
        <v>2151</v>
      </c>
      <c r="F1014" s="85" t="s">
        <v>17</v>
      </c>
      <c r="G1014" s="18" t="s">
        <v>122</v>
      </c>
      <c r="H1014" s="45" t="s">
        <v>125</v>
      </c>
      <c r="I1014" s="18" t="s">
        <v>75</v>
      </c>
      <c r="J1014" s="49" t="s">
        <v>2152</v>
      </c>
      <c r="K1014" s="48" t="s">
        <v>28</v>
      </c>
      <c r="L1014" s="47" t="s">
        <v>90</v>
      </c>
      <c r="M1014" s="44" t="s">
        <v>74</v>
      </c>
      <c r="N1014" s="78" t="s">
        <v>75</v>
      </c>
      <c r="O1014" s="78" t="s">
        <v>75</v>
      </c>
      <c r="P1014" s="78" t="s">
        <v>75</v>
      </c>
      <c r="Q1014" s="43" t="s">
        <v>2151</v>
      </c>
      <c r="R1014" s="53" t="s">
        <v>2153</v>
      </c>
      <c r="S1014" s="76">
        <v>1453</v>
      </c>
      <c r="T1014" s="37">
        <v>1</v>
      </c>
      <c r="U1014" s="83">
        <v>1</v>
      </c>
      <c r="V1014" s="45" t="s">
        <v>125</v>
      </c>
    </row>
    <row r="1015" spans="1:22" x14ac:dyDescent="0.2">
      <c r="A1015" s="18" t="str">
        <f t="shared" si="30"/>
        <v>Catalogo principalOPEN VALUE - CSP GOBIERNODG7GMGF0G49X-0001</v>
      </c>
      <c r="B1015" s="18" t="str">
        <f t="shared" si="31"/>
        <v>DG7GMGF0G49X-0001OPEN VALUE - CSP GOBIERNO</v>
      </c>
      <c r="C1015" s="18"/>
      <c r="D1015" s="18" t="s">
        <v>122</v>
      </c>
      <c r="E1015" s="46" t="s">
        <v>2154</v>
      </c>
      <c r="F1015" s="85" t="s">
        <v>17</v>
      </c>
      <c r="G1015" s="18" t="s">
        <v>122</v>
      </c>
      <c r="H1015" s="45" t="s">
        <v>125</v>
      </c>
      <c r="I1015" s="18" t="s">
        <v>75</v>
      </c>
      <c r="J1015" s="49" t="s">
        <v>2155</v>
      </c>
      <c r="K1015" s="48" t="s">
        <v>28</v>
      </c>
      <c r="L1015" s="47" t="s">
        <v>90</v>
      </c>
      <c r="M1015" s="44" t="s">
        <v>74</v>
      </c>
      <c r="N1015" s="78" t="s">
        <v>75</v>
      </c>
      <c r="O1015" s="78" t="s">
        <v>75</v>
      </c>
      <c r="P1015" s="78" t="s">
        <v>75</v>
      </c>
      <c r="Q1015" s="43" t="s">
        <v>2154</v>
      </c>
      <c r="R1015" s="53" t="s">
        <v>2153</v>
      </c>
      <c r="S1015" s="76">
        <v>25431</v>
      </c>
      <c r="T1015" s="37">
        <v>1</v>
      </c>
      <c r="U1015" s="83">
        <v>1</v>
      </c>
      <c r="V1015" s="45" t="s">
        <v>125</v>
      </c>
    </row>
    <row r="1016" spans="1:22" x14ac:dyDescent="0.2">
      <c r="A1016" s="18" t="str">
        <f t="shared" si="30"/>
        <v>Catalogo principalOPEN VALUE - CSP GOBIERNODG7GMGF0G49W-0002</v>
      </c>
      <c r="B1016" s="18" t="str">
        <f t="shared" si="31"/>
        <v>DG7GMGF0G49W-0002OPEN VALUE - CSP GOBIERNO</v>
      </c>
      <c r="C1016" s="18"/>
      <c r="D1016" s="18" t="s">
        <v>122</v>
      </c>
      <c r="E1016" s="46" t="s">
        <v>2156</v>
      </c>
      <c r="F1016" s="85" t="s">
        <v>17</v>
      </c>
      <c r="G1016" s="18" t="s">
        <v>122</v>
      </c>
      <c r="H1016" s="45" t="s">
        <v>125</v>
      </c>
      <c r="I1016" s="18" t="s">
        <v>75</v>
      </c>
      <c r="J1016" s="49" t="s">
        <v>2157</v>
      </c>
      <c r="K1016" s="48" t="s">
        <v>28</v>
      </c>
      <c r="L1016" s="47" t="s">
        <v>90</v>
      </c>
      <c r="M1016" s="44" t="s">
        <v>74</v>
      </c>
      <c r="N1016" s="78" t="s">
        <v>75</v>
      </c>
      <c r="O1016" s="78" t="s">
        <v>75</v>
      </c>
      <c r="P1016" s="78" t="s">
        <v>75</v>
      </c>
      <c r="Q1016" s="43" t="s">
        <v>2156</v>
      </c>
      <c r="R1016" s="53" t="s">
        <v>2153</v>
      </c>
      <c r="S1016" s="76">
        <v>5830</v>
      </c>
      <c r="T1016" s="37">
        <v>1</v>
      </c>
      <c r="U1016" s="83">
        <v>1</v>
      </c>
      <c r="V1016" s="45" t="s">
        <v>125</v>
      </c>
    </row>
    <row r="1017" spans="1:22" x14ac:dyDescent="0.2">
      <c r="A1017" s="18" t="str">
        <f t="shared" si="30"/>
        <v>Catalogo principalOPEN VALUE - CSP GOBIERNODG7GMGF0F4MF-0003</v>
      </c>
      <c r="B1017" s="18" t="str">
        <f t="shared" si="31"/>
        <v>DG7GMGF0F4MF-0003OPEN VALUE - CSP GOBIERNO</v>
      </c>
      <c r="C1017" s="18"/>
      <c r="D1017" s="18" t="s">
        <v>122</v>
      </c>
      <c r="E1017" s="46" t="s">
        <v>2158</v>
      </c>
      <c r="F1017" s="85" t="s">
        <v>17</v>
      </c>
      <c r="G1017" s="18" t="s">
        <v>122</v>
      </c>
      <c r="H1017" s="45" t="s">
        <v>125</v>
      </c>
      <c r="I1017" s="18" t="s">
        <v>75</v>
      </c>
      <c r="J1017" s="49" t="s">
        <v>2159</v>
      </c>
      <c r="K1017" s="48" t="s">
        <v>28</v>
      </c>
      <c r="L1017" s="47" t="s">
        <v>90</v>
      </c>
      <c r="M1017" s="44" t="s">
        <v>74</v>
      </c>
      <c r="N1017" s="78" t="s">
        <v>75</v>
      </c>
      <c r="O1017" s="78" t="s">
        <v>75</v>
      </c>
      <c r="P1017" s="78" t="s">
        <v>75</v>
      </c>
      <c r="Q1017" s="43" t="s">
        <v>2158</v>
      </c>
      <c r="R1017" s="53" t="s">
        <v>2153</v>
      </c>
      <c r="S1017" s="76">
        <v>5124</v>
      </c>
      <c r="T1017" s="37">
        <v>1</v>
      </c>
      <c r="U1017" s="83">
        <v>1</v>
      </c>
      <c r="V1017" s="45" t="s">
        <v>125</v>
      </c>
    </row>
    <row r="1018" spans="1:22" x14ac:dyDescent="0.2">
      <c r="A1018" s="18" t="str">
        <f t="shared" si="30"/>
        <v>Catalogo principalOPEN VALUE - CSP GOBIERNODG7GMGF0F4MD-0005</v>
      </c>
      <c r="B1018" s="18" t="str">
        <f t="shared" si="31"/>
        <v>DG7GMGF0F4MD-0005OPEN VALUE - CSP GOBIERNO</v>
      </c>
      <c r="C1018" s="18"/>
      <c r="D1018" s="18" t="s">
        <v>122</v>
      </c>
      <c r="E1018" s="46" t="s">
        <v>2160</v>
      </c>
      <c r="F1018" s="85" t="s">
        <v>17</v>
      </c>
      <c r="G1018" s="18" t="s">
        <v>122</v>
      </c>
      <c r="H1018" s="45" t="s">
        <v>125</v>
      </c>
      <c r="I1018" s="18" t="s">
        <v>75</v>
      </c>
      <c r="J1018" s="49" t="s">
        <v>2161</v>
      </c>
      <c r="K1018" s="48" t="s">
        <v>28</v>
      </c>
      <c r="L1018" s="47" t="s">
        <v>90</v>
      </c>
      <c r="M1018" s="44" t="s">
        <v>74</v>
      </c>
      <c r="N1018" s="78" t="s">
        <v>75</v>
      </c>
      <c r="O1018" s="78" t="s">
        <v>75</v>
      </c>
      <c r="P1018" s="78" t="s">
        <v>75</v>
      </c>
      <c r="Q1018" s="43" t="s">
        <v>2160</v>
      </c>
      <c r="R1018" s="53" t="s">
        <v>2153</v>
      </c>
      <c r="S1018" s="76">
        <v>54</v>
      </c>
      <c r="T1018" s="37">
        <v>1</v>
      </c>
      <c r="U1018" s="83">
        <v>1</v>
      </c>
      <c r="V1018" s="45" t="s">
        <v>125</v>
      </c>
    </row>
    <row r="1019" spans="1:22" x14ac:dyDescent="0.2">
      <c r="A1019" s="18" t="str">
        <f t="shared" si="30"/>
        <v>Catalogo principalOPEN VALUE - CSP GOBIERNODG7GMGF0F4MD-0004</v>
      </c>
      <c r="B1019" s="18" t="str">
        <f t="shared" si="31"/>
        <v>DG7GMGF0F4MD-0004OPEN VALUE - CSP GOBIERNO</v>
      </c>
      <c r="C1019" s="18"/>
      <c r="D1019" s="18" t="s">
        <v>122</v>
      </c>
      <c r="E1019" s="46" t="s">
        <v>2162</v>
      </c>
      <c r="F1019" s="85" t="s">
        <v>17</v>
      </c>
      <c r="G1019" s="18" t="s">
        <v>122</v>
      </c>
      <c r="H1019" s="45" t="s">
        <v>125</v>
      </c>
      <c r="I1019" s="18" t="s">
        <v>75</v>
      </c>
      <c r="J1019" s="49" t="s">
        <v>2163</v>
      </c>
      <c r="K1019" s="48" t="s">
        <v>28</v>
      </c>
      <c r="L1019" s="47" t="s">
        <v>90</v>
      </c>
      <c r="M1019" s="44" t="s">
        <v>74</v>
      </c>
      <c r="N1019" s="78" t="s">
        <v>75</v>
      </c>
      <c r="O1019" s="78" t="s">
        <v>75</v>
      </c>
      <c r="P1019" s="78" t="s">
        <v>75</v>
      </c>
      <c r="Q1019" s="43" t="s">
        <v>2162</v>
      </c>
      <c r="R1019" s="53" t="s">
        <v>2153</v>
      </c>
      <c r="S1019" s="76">
        <v>69</v>
      </c>
      <c r="T1019" s="37">
        <v>1</v>
      </c>
      <c r="U1019" s="83">
        <v>1</v>
      </c>
      <c r="V1019" s="45" t="s">
        <v>125</v>
      </c>
    </row>
    <row r="1020" spans="1:22" x14ac:dyDescent="0.2">
      <c r="A1020" s="18" t="str">
        <f t="shared" si="30"/>
        <v>Catalogo principalOPEN VALUE - CSP GOBIERNODG7GMGF0F4MC-0003</v>
      </c>
      <c r="B1020" s="18" t="str">
        <f t="shared" si="31"/>
        <v>DG7GMGF0F4MC-0003OPEN VALUE - CSP GOBIERNO</v>
      </c>
      <c r="C1020" s="18"/>
      <c r="D1020" s="18" t="s">
        <v>122</v>
      </c>
      <c r="E1020" s="46" t="s">
        <v>2164</v>
      </c>
      <c r="F1020" s="85" t="s">
        <v>17</v>
      </c>
      <c r="G1020" s="18" t="s">
        <v>122</v>
      </c>
      <c r="H1020" s="45" t="s">
        <v>125</v>
      </c>
      <c r="I1020" s="18" t="s">
        <v>75</v>
      </c>
      <c r="J1020" s="49" t="s">
        <v>2165</v>
      </c>
      <c r="K1020" s="48" t="s">
        <v>28</v>
      </c>
      <c r="L1020" s="47" t="s">
        <v>90</v>
      </c>
      <c r="M1020" s="44" t="s">
        <v>74</v>
      </c>
      <c r="N1020" s="78" t="s">
        <v>75</v>
      </c>
      <c r="O1020" s="78" t="s">
        <v>75</v>
      </c>
      <c r="P1020" s="78" t="s">
        <v>75</v>
      </c>
      <c r="Q1020" s="43" t="s">
        <v>2164</v>
      </c>
      <c r="R1020" s="53" t="s">
        <v>2153</v>
      </c>
      <c r="S1020" s="76">
        <v>897</v>
      </c>
      <c r="T1020" s="37">
        <v>1</v>
      </c>
      <c r="U1020" s="83">
        <v>1</v>
      </c>
      <c r="V1020" s="45" t="s">
        <v>125</v>
      </c>
    </row>
    <row r="1021" spans="1:22" x14ac:dyDescent="0.2">
      <c r="A1021" s="18" t="str">
        <f t="shared" si="30"/>
        <v>Catalogo principalOPEN VALUE - CSP GOBIERNODG7GMGF0F4MB-0005</v>
      </c>
      <c r="B1021" s="18" t="str">
        <f t="shared" si="31"/>
        <v>DG7GMGF0F4MB-0005OPEN VALUE - CSP GOBIERNO</v>
      </c>
      <c r="C1021" s="18"/>
      <c r="D1021" s="18" t="s">
        <v>122</v>
      </c>
      <c r="E1021" s="46" t="s">
        <v>2166</v>
      </c>
      <c r="F1021" s="85" t="s">
        <v>17</v>
      </c>
      <c r="G1021" s="18" t="s">
        <v>122</v>
      </c>
      <c r="H1021" s="45" t="s">
        <v>125</v>
      </c>
      <c r="I1021" s="18" t="s">
        <v>75</v>
      </c>
      <c r="J1021" s="49" t="s">
        <v>2167</v>
      </c>
      <c r="K1021" s="48" t="s">
        <v>28</v>
      </c>
      <c r="L1021" s="47" t="s">
        <v>90</v>
      </c>
      <c r="M1021" s="44" t="s">
        <v>74</v>
      </c>
      <c r="N1021" s="78" t="s">
        <v>75</v>
      </c>
      <c r="O1021" s="78" t="s">
        <v>75</v>
      </c>
      <c r="P1021" s="78" t="s">
        <v>75</v>
      </c>
      <c r="Q1021" s="43" t="s">
        <v>2166</v>
      </c>
      <c r="R1021" s="53" t="s">
        <v>2153</v>
      </c>
      <c r="S1021" s="76">
        <v>86</v>
      </c>
      <c r="T1021" s="37">
        <v>1</v>
      </c>
      <c r="U1021" s="83">
        <v>1</v>
      </c>
      <c r="V1021" s="45" t="s">
        <v>125</v>
      </c>
    </row>
    <row r="1022" spans="1:22" x14ac:dyDescent="0.2">
      <c r="A1022" s="18" t="str">
        <f t="shared" si="30"/>
        <v>Catalogo principalOPEN VALUE - CSP GOBIERNODG7GMGF0F4MB-0004</v>
      </c>
      <c r="B1022" s="18" t="str">
        <f t="shared" si="31"/>
        <v>DG7GMGF0F4MB-0004OPEN VALUE - CSP GOBIERNO</v>
      </c>
      <c r="C1022" s="18"/>
      <c r="D1022" s="18" t="s">
        <v>122</v>
      </c>
      <c r="E1022" s="46" t="s">
        <v>2168</v>
      </c>
      <c r="F1022" s="85" t="s">
        <v>17</v>
      </c>
      <c r="G1022" s="18" t="s">
        <v>122</v>
      </c>
      <c r="H1022" s="45" t="s">
        <v>125</v>
      </c>
      <c r="I1022" s="18" t="s">
        <v>75</v>
      </c>
      <c r="J1022" s="49" t="s">
        <v>2169</v>
      </c>
      <c r="K1022" s="48" t="s">
        <v>28</v>
      </c>
      <c r="L1022" s="47" t="s">
        <v>90</v>
      </c>
      <c r="M1022" s="44" t="s">
        <v>74</v>
      </c>
      <c r="N1022" s="78" t="s">
        <v>75</v>
      </c>
      <c r="O1022" s="78" t="s">
        <v>75</v>
      </c>
      <c r="P1022" s="78" t="s">
        <v>75</v>
      </c>
      <c r="Q1022" s="43" t="s">
        <v>2168</v>
      </c>
      <c r="R1022" s="53" t="s">
        <v>2153</v>
      </c>
      <c r="S1022" s="76">
        <v>111</v>
      </c>
      <c r="T1022" s="37">
        <v>1</v>
      </c>
      <c r="U1022" s="83">
        <v>1</v>
      </c>
      <c r="V1022" s="45" t="s">
        <v>125</v>
      </c>
    </row>
    <row r="1023" spans="1:22" x14ac:dyDescent="0.2">
      <c r="A1023" s="18" t="str">
        <f t="shared" si="30"/>
        <v>Catalogo principalOPEN VALUE - CSP GOBIERNODG7GMGF0F4MH-0003</v>
      </c>
      <c r="B1023" s="18" t="str">
        <f t="shared" si="31"/>
        <v>DG7GMGF0F4MH-0003OPEN VALUE - CSP GOBIERNO</v>
      </c>
      <c r="C1023" s="18"/>
      <c r="D1023" s="18" t="s">
        <v>122</v>
      </c>
      <c r="E1023" s="46" t="s">
        <v>2170</v>
      </c>
      <c r="F1023" s="85" t="s">
        <v>17</v>
      </c>
      <c r="G1023" s="18" t="s">
        <v>122</v>
      </c>
      <c r="H1023" s="45" t="s">
        <v>125</v>
      </c>
      <c r="I1023" s="18" t="s">
        <v>75</v>
      </c>
      <c r="J1023" s="49" t="s">
        <v>2171</v>
      </c>
      <c r="K1023" s="48" t="s">
        <v>28</v>
      </c>
      <c r="L1023" s="47" t="s">
        <v>90</v>
      </c>
      <c r="M1023" s="44" t="s">
        <v>74</v>
      </c>
      <c r="N1023" s="78" t="s">
        <v>75</v>
      </c>
      <c r="O1023" s="78" t="s">
        <v>75</v>
      </c>
      <c r="P1023" s="78" t="s">
        <v>75</v>
      </c>
      <c r="Q1023" s="43" t="s">
        <v>2170</v>
      </c>
      <c r="R1023" s="53" t="s">
        <v>2153</v>
      </c>
      <c r="S1023" s="76">
        <v>7166</v>
      </c>
      <c r="T1023" s="37">
        <v>1</v>
      </c>
      <c r="U1023" s="83">
        <v>1</v>
      </c>
      <c r="V1023" s="45" t="s">
        <v>125</v>
      </c>
    </row>
    <row r="1024" spans="1:22" x14ac:dyDescent="0.2">
      <c r="A1024" s="18" t="str">
        <f t="shared" si="30"/>
        <v>Catalogo principalOPEN VALUE - CSP GOBIERNODG7GMGF0F4LF-0003</v>
      </c>
      <c r="B1024" s="18" t="str">
        <f t="shared" si="31"/>
        <v>DG7GMGF0F4LF-0003OPEN VALUE - CSP GOBIERNO</v>
      </c>
      <c r="C1024" s="18"/>
      <c r="D1024" s="18" t="s">
        <v>122</v>
      </c>
      <c r="E1024" s="46" t="s">
        <v>2172</v>
      </c>
      <c r="F1024" s="85" t="s">
        <v>17</v>
      </c>
      <c r="G1024" s="18" t="s">
        <v>122</v>
      </c>
      <c r="H1024" s="45" t="s">
        <v>125</v>
      </c>
      <c r="I1024" s="18" t="s">
        <v>75</v>
      </c>
      <c r="J1024" s="49" t="s">
        <v>2173</v>
      </c>
      <c r="K1024" s="48" t="s">
        <v>28</v>
      </c>
      <c r="L1024" s="47" t="s">
        <v>90</v>
      </c>
      <c r="M1024" s="44" t="s">
        <v>74</v>
      </c>
      <c r="N1024" s="78" t="s">
        <v>75</v>
      </c>
      <c r="O1024" s="78" t="s">
        <v>75</v>
      </c>
      <c r="P1024" s="78" t="s">
        <v>75</v>
      </c>
      <c r="Q1024" s="43" t="s">
        <v>2172</v>
      </c>
      <c r="R1024" s="53" t="s">
        <v>2153</v>
      </c>
      <c r="S1024" s="76">
        <v>213</v>
      </c>
      <c r="T1024" s="37">
        <v>1</v>
      </c>
      <c r="U1024" s="83">
        <v>1</v>
      </c>
      <c r="V1024" s="45" t="s">
        <v>125</v>
      </c>
    </row>
    <row r="1025" spans="1:22" x14ac:dyDescent="0.2">
      <c r="A1025" s="18" t="str">
        <f t="shared" si="30"/>
        <v>Catalogo principalOPEN VALUE - CSP GOBIERNODG7GMGF0F4LF-0001</v>
      </c>
      <c r="B1025" s="18" t="str">
        <f t="shared" si="31"/>
        <v>DG7GMGF0F4LF-0001OPEN VALUE - CSP GOBIERNO</v>
      </c>
      <c r="C1025" s="18"/>
      <c r="D1025" s="18" t="s">
        <v>122</v>
      </c>
      <c r="E1025" s="46" t="s">
        <v>2174</v>
      </c>
      <c r="F1025" s="85" t="s">
        <v>17</v>
      </c>
      <c r="G1025" s="18" t="s">
        <v>122</v>
      </c>
      <c r="H1025" s="45" t="s">
        <v>125</v>
      </c>
      <c r="I1025" s="18" t="s">
        <v>75</v>
      </c>
      <c r="J1025" s="49" t="s">
        <v>2175</v>
      </c>
      <c r="K1025" s="48" t="s">
        <v>28</v>
      </c>
      <c r="L1025" s="47" t="s">
        <v>90</v>
      </c>
      <c r="M1025" s="44" t="s">
        <v>74</v>
      </c>
      <c r="N1025" s="78" t="s">
        <v>75</v>
      </c>
      <c r="O1025" s="78" t="s">
        <v>75</v>
      </c>
      <c r="P1025" s="78" t="s">
        <v>75</v>
      </c>
      <c r="Q1025" s="43" t="s">
        <v>2174</v>
      </c>
      <c r="R1025" s="53" t="s">
        <v>2153</v>
      </c>
      <c r="S1025" s="76">
        <v>278</v>
      </c>
      <c r="T1025" s="37">
        <v>1</v>
      </c>
      <c r="U1025" s="83">
        <v>1</v>
      </c>
      <c r="V1025" s="45" t="s">
        <v>125</v>
      </c>
    </row>
    <row r="1026" spans="1:22" x14ac:dyDescent="0.2">
      <c r="A1026" s="18" t="str">
        <f t="shared" ref="A1026:A1089" si="32">D1026&amp;F1026&amp;E1026</f>
        <v>Catalogo principalOPEN VALUE - CSP GOBIERNODG7GMGF0F4LV-0003</v>
      </c>
      <c r="B1026" s="18" t="str">
        <f t="shared" ref="B1026:B1089" si="33">E1026&amp;F1026</f>
        <v>DG7GMGF0F4LV-0003OPEN VALUE - CSP GOBIERNO</v>
      </c>
      <c r="C1026" s="18"/>
      <c r="D1026" s="18" t="s">
        <v>122</v>
      </c>
      <c r="E1026" s="46" t="s">
        <v>2176</v>
      </c>
      <c r="F1026" s="85" t="s">
        <v>17</v>
      </c>
      <c r="G1026" s="18" t="s">
        <v>122</v>
      </c>
      <c r="H1026" s="45" t="s">
        <v>125</v>
      </c>
      <c r="I1026" s="18" t="s">
        <v>75</v>
      </c>
      <c r="J1026" s="49" t="s">
        <v>2177</v>
      </c>
      <c r="K1026" s="48" t="s">
        <v>28</v>
      </c>
      <c r="L1026" s="47" t="s">
        <v>90</v>
      </c>
      <c r="M1026" s="44" t="s">
        <v>74</v>
      </c>
      <c r="N1026" s="78" t="s">
        <v>75</v>
      </c>
      <c r="O1026" s="78" t="s">
        <v>75</v>
      </c>
      <c r="P1026" s="78" t="s">
        <v>75</v>
      </c>
      <c r="Q1026" s="43" t="s">
        <v>2176</v>
      </c>
      <c r="R1026" s="53" t="s">
        <v>2153</v>
      </c>
      <c r="S1026" s="76">
        <v>105</v>
      </c>
      <c r="T1026" s="37">
        <v>1</v>
      </c>
      <c r="U1026" s="83">
        <v>1</v>
      </c>
      <c r="V1026" s="45" t="s">
        <v>125</v>
      </c>
    </row>
    <row r="1027" spans="1:22" x14ac:dyDescent="0.2">
      <c r="A1027" s="18" t="str">
        <f t="shared" si="32"/>
        <v>Catalogo principalOPEN VALUE - CSP GOBIERNODG7GMGF0F4LV-0002</v>
      </c>
      <c r="B1027" s="18" t="str">
        <f t="shared" si="33"/>
        <v>DG7GMGF0F4LV-0002OPEN VALUE - CSP GOBIERNO</v>
      </c>
      <c r="C1027" s="18"/>
      <c r="D1027" s="18" t="s">
        <v>122</v>
      </c>
      <c r="E1027" s="46" t="s">
        <v>2178</v>
      </c>
      <c r="F1027" s="85" t="s">
        <v>17</v>
      </c>
      <c r="G1027" s="18" t="s">
        <v>122</v>
      </c>
      <c r="H1027" s="45" t="s">
        <v>125</v>
      </c>
      <c r="I1027" s="18" t="s">
        <v>75</v>
      </c>
      <c r="J1027" s="49" t="s">
        <v>2179</v>
      </c>
      <c r="K1027" s="48" t="s">
        <v>28</v>
      </c>
      <c r="L1027" s="47" t="s">
        <v>90</v>
      </c>
      <c r="M1027" s="44" t="s">
        <v>74</v>
      </c>
      <c r="N1027" s="78" t="s">
        <v>75</v>
      </c>
      <c r="O1027" s="78" t="s">
        <v>75</v>
      </c>
      <c r="P1027" s="78" t="s">
        <v>75</v>
      </c>
      <c r="Q1027" s="43" t="s">
        <v>2178</v>
      </c>
      <c r="R1027" s="53" t="s">
        <v>2153</v>
      </c>
      <c r="S1027" s="76">
        <v>138</v>
      </c>
      <c r="T1027" s="37">
        <v>1</v>
      </c>
      <c r="U1027" s="83">
        <v>1</v>
      </c>
      <c r="V1027" s="45" t="s">
        <v>125</v>
      </c>
    </row>
    <row r="1028" spans="1:22" x14ac:dyDescent="0.2">
      <c r="A1028" s="18" t="str">
        <f t="shared" si="32"/>
        <v>Catalogo principalOPEN VALUE - CSP GOBIERNODG7GMGF0F4LT-0002</v>
      </c>
      <c r="B1028" s="18" t="str">
        <f t="shared" si="33"/>
        <v>DG7GMGF0F4LT-0002OPEN VALUE - CSP GOBIERNO</v>
      </c>
      <c r="C1028" s="18"/>
      <c r="D1028" s="18" t="s">
        <v>122</v>
      </c>
      <c r="E1028" s="46" t="s">
        <v>2180</v>
      </c>
      <c r="F1028" s="85" t="s">
        <v>17</v>
      </c>
      <c r="G1028" s="18" t="s">
        <v>122</v>
      </c>
      <c r="H1028" s="45" t="s">
        <v>125</v>
      </c>
      <c r="I1028" s="18" t="s">
        <v>75</v>
      </c>
      <c r="J1028" s="49" t="s">
        <v>2181</v>
      </c>
      <c r="K1028" s="48" t="s">
        <v>28</v>
      </c>
      <c r="L1028" s="47" t="s">
        <v>90</v>
      </c>
      <c r="M1028" s="44" t="s">
        <v>74</v>
      </c>
      <c r="N1028" s="78" t="s">
        <v>75</v>
      </c>
      <c r="O1028" s="78" t="s">
        <v>75</v>
      </c>
      <c r="P1028" s="78" t="s">
        <v>75</v>
      </c>
      <c r="Q1028" s="43" t="s">
        <v>2180</v>
      </c>
      <c r="R1028" s="53" t="s">
        <v>2153</v>
      </c>
      <c r="S1028" s="76">
        <v>8599</v>
      </c>
      <c r="T1028" s="37">
        <v>1</v>
      </c>
      <c r="U1028" s="83">
        <v>1</v>
      </c>
      <c r="V1028" s="45" t="s">
        <v>125</v>
      </c>
    </row>
    <row r="1029" spans="1:22" x14ac:dyDescent="0.2">
      <c r="A1029" s="18" t="str">
        <f t="shared" si="32"/>
        <v>Catalogo principalOPEN VALUE - CSP GOBIERNODG7GMGF0F4LS-0003</v>
      </c>
      <c r="B1029" s="18" t="str">
        <f t="shared" si="33"/>
        <v>DG7GMGF0F4LS-0003OPEN VALUE - CSP GOBIERNO</v>
      </c>
      <c r="C1029" s="18"/>
      <c r="D1029" s="18" t="s">
        <v>122</v>
      </c>
      <c r="E1029" s="46" t="s">
        <v>2182</v>
      </c>
      <c r="F1029" s="85" t="s">
        <v>17</v>
      </c>
      <c r="G1029" s="18" t="s">
        <v>122</v>
      </c>
      <c r="H1029" s="45" t="s">
        <v>125</v>
      </c>
      <c r="I1029" s="18" t="s">
        <v>75</v>
      </c>
      <c r="J1029" s="49" t="s">
        <v>2183</v>
      </c>
      <c r="K1029" s="48" t="s">
        <v>28</v>
      </c>
      <c r="L1029" s="47" t="s">
        <v>90</v>
      </c>
      <c r="M1029" s="44" t="s">
        <v>74</v>
      </c>
      <c r="N1029" s="78" t="s">
        <v>75</v>
      </c>
      <c r="O1029" s="78" t="s">
        <v>75</v>
      </c>
      <c r="P1029" s="78" t="s">
        <v>75</v>
      </c>
      <c r="Q1029" s="43" t="s">
        <v>2182</v>
      </c>
      <c r="R1029" s="53" t="s">
        <v>2153</v>
      </c>
      <c r="S1029" s="76">
        <v>121</v>
      </c>
      <c r="T1029" s="37">
        <v>1</v>
      </c>
      <c r="U1029" s="83">
        <v>1</v>
      </c>
      <c r="V1029" s="45" t="s">
        <v>125</v>
      </c>
    </row>
    <row r="1030" spans="1:22" x14ac:dyDescent="0.2">
      <c r="A1030" s="18" t="str">
        <f t="shared" si="32"/>
        <v>Catalogo principalOPEN VALUE - CSP GOBIERNODG7GMGF0F4LS-0002</v>
      </c>
      <c r="B1030" s="18" t="str">
        <f t="shared" si="33"/>
        <v>DG7GMGF0F4LS-0002OPEN VALUE - CSP GOBIERNO</v>
      </c>
      <c r="C1030" s="18"/>
      <c r="D1030" s="18" t="s">
        <v>122</v>
      </c>
      <c r="E1030" s="46" t="s">
        <v>2184</v>
      </c>
      <c r="F1030" s="85" t="s">
        <v>17</v>
      </c>
      <c r="G1030" s="18" t="s">
        <v>122</v>
      </c>
      <c r="H1030" s="45" t="s">
        <v>125</v>
      </c>
      <c r="I1030" s="18" t="s">
        <v>75</v>
      </c>
      <c r="J1030" s="49" t="s">
        <v>2185</v>
      </c>
      <c r="K1030" s="48" t="s">
        <v>28</v>
      </c>
      <c r="L1030" s="47" t="s">
        <v>90</v>
      </c>
      <c r="M1030" s="44" t="s">
        <v>74</v>
      </c>
      <c r="N1030" s="78" t="s">
        <v>75</v>
      </c>
      <c r="O1030" s="78" t="s">
        <v>75</v>
      </c>
      <c r="P1030" s="78" t="s">
        <v>75</v>
      </c>
      <c r="Q1030" s="43" t="s">
        <v>2184</v>
      </c>
      <c r="R1030" s="53" t="s">
        <v>2153</v>
      </c>
      <c r="S1030" s="76">
        <v>155</v>
      </c>
      <c r="T1030" s="37">
        <v>1</v>
      </c>
      <c r="U1030" s="83">
        <v>1</v>
      </c>
      <c r="V1030" s="45" t="s">
        <v>125</v>
      </c>
    </row>
    <row r="1031" spans="1:22" x14ac:dyDescent="0.2">
      <c r="A1031" s="18" t="str">
        <f t="shared" si="32"/>
        <v>Catalogo principalOPEN VALUE - CSP GOBIERNODG7GMGF0F4LQ-0002</v>
      </c>
      <c r="B1031" s="18" t="str">
        <f t="shared" si="33"/>
        <v>DG7GMGF0F4LQ-0002OPEN VALUE - CSP GOBIERNO</v>
      </c>
      <c r="C1031" s="18"/>
      <c r="D1031" s="18" t="s">
        <v>122</v>
      </c>
      <c r="E1031" s="46" t="s">
        <v>2186</v>
      </c>
      <c r="F1031" s="85" t="s">
        <v>17</v>
      </c>
      <c r="G1031" s="18" t="s">
        <v>122</v>
      </c>
      <c r="H1031" s="45" t="s">
        <v>125</v>
      </c>
      <c r="I1031" s="18" t="s">
        <v>75</v>
      </c>
      <c r="J1031" s="49" t="s">
        <v>2187</v>
      </c>
      <c r="K1031" s="48" t="s">
        <v>28</v>
      </c>
      <c r="L1031" s="47" t="s">
        <v>90</v>
      </c>
      <c r="M1031" s="44" t="s">
        <v>74</v>
      </c>
      <c r="N1031" s="78" t="s">
        <v>75</v>
      </c>
      <c r="O1031" s="78" t="s">
        <v>75</v>
      </c>
      <c r="P1031" s="78" t="s">
        <v>75</v>
      </c>
      <c r="Q1031" s="43" t="s">
        <v>2186</v>
      </c>
      <c r="R1031" s="53" t="s">
        <v>2153</v>
      </c>
      <c r="S1031" s="76">
        <v>4612</v>
      </c>
      <c r="T1031" s="37">
        <v>1</v>
      </c>
      <c r="U1031" s="83">
        <v>1</v>
      </c>
      <c r="V1031" s="45" t="s">
        <v>125</v>
      </c>
    </row>
    <row r="1032" spans="1:22" x14ac:dyDescent="0.2">
      <c r="A1032" s="18" t="str">
        <f t="shared" si="32"/>
        <v>Catalogo principalOPEN VALUE - CSP GOBIERNODG7GMGF0F4LP-0003</v>
      </c>
      <c r="B1032" s="18" t="str">
        <f t="shared" si="33"/>
        <v>DG7GMGF0F4LP-0003OPEN VALUE - CSP GOBIERNO</v>
      </c>
      <c r="C1032" s="18"/>
      <c r="D1032" s="18" t="s">
        <v>122</v>
      </c>
      <c r="E1032" s="46" t="s">
        <v>2188</v>
      </c>
      <c r="F1032" s="85" t="s">
        <v>17</v>
      </c>
      <c r="G1032" s="18" t="s">
        <v>122</v>
      </c>
      <c r="H1032" s="45" t="s">
        <v>125</v>
      </c>
      <c r="I1032" s="18" t="s">
        <v>75</v>
      </c>
      <c r="J1032" s="49" t="s">
        <v>2189</v>
      </c>
      <c r="K1032" s="48" t="s">
        <v>28</v>
      </c>
      <c r="L1032" s="47" t="s">
        <v>90</v>
      </c>
      <c r="M1032" s="44" t="s">
        <v>74</v>
      </c>
      <c r="N1032" s="78" t="s">
        <v>75</v>
      </c>
      <c r="O1032" s="78" t="s">
        <v>75</v>
      </c>
      <c r="P1032" s="78" t="s">
        <v>75</v>
      </c>
      <c r="Q1032" s="43" t="s">
        <v>2188</v>
      </c>
      <c r="R1032" s="53" t="s">
        <v>2153</v>
      </c>
      <c r="S1032" s="76">
        <v>138</v>
      </c>
      <c r="T1032" s="37">
        <v>1</v>
      </c>
      <c r="U1032" s="83">
        <v>1</v>
      </c>
      <c r="V1032" s="45" t="s">
        <v>125</v>
      </c>
    </row>
    <row r="1033" spans="1:22" x14ac:dyDescent="0.2">
      <c r="A1033" s="18" t="str">
        <f t="shared" si="32"/>
        <v>Catalogo principalOPEN VALUE - CSP GOBIERNODG7GMGF0F4LP-0002</v>
      </c>
      <c r="B1033" s="18" t="str">
        <f t="shared" si="33"/>
        <v>DG7GMGF0F4LP-0002OPEN VALUE - CSP GOBIERNO</v>
      </c>
      <c r="C1033" s="18"/>
      <c r="D1033" s="18" t="s">
        <v>122</v>
      </c>
      <c r="E1033" s="46" t="s">
        <v>2190</v>
      </c>
      <c r="F1033" s="85" t="s">
        <v>17</v>
      </c>
      <c r="G1033" s="18" t="s">
        <v>122</v>
      </c>
      <c r="H1033" s="45" t="s">
        <v>125</v>
      </c>
      <c r="I1033" s="18" t="s">
        <v>75</v>
      </c>
      <c r="J1033" s="49" t="s">
        <v>2191</v>
      </c>
      <c r="K1033" s="48" t="s">
        <v>28</v>
      </c>
      <c r="L1033" s="47" t="s">
        <v>90</v>
      </c>
      <c r="M1033" s="44" t="s">
        <v>74</v>
      </c>
      <c r="N1033" s="78" t="s">
        <v>75</v>
      </c>
      <c r="O1033" s="78" t="s">
        <v>75</v>
      </c>
      <c r="P1033" s="78" t="s">
        <v>75</v>
      </c>
      <c r="Q1033" s="43" t="s">
        <v>2190</v>
      </c>
      <c r="R1033" s="53" t="s">
        <v>2153</v>
      </c>
      <c r="S1033" s="76">
        <v>178</v>
      </c>
      <c r="T1033" s="37">
        <v>1</v>
      </c>
      <c r="U1033" s="83">
        <v>1</v>
      </c>
      <c r="V1033" s="45" t="s">
        <v>125</v>
      </c>
    </row>
    <row r="1034" spans="1:22" x14ac:dyDescent="0.2">
      <c r="A1034" s="18" t="str">
        <f t="shared" si="32"/>
        <v>Catalogo principalOPEN VALUE - CSP GOBIERNODG7GMGF0F4LN-0003</v>
      </c>
      <c r="B1034" s="18" t="str">
        <f t="shared" si="33"/>
        <v>DG7GMGF0F4LN-0003OPEN VALUE - CSP GOBIERNO</v>
      </c>
      <c r="C1034" s="18"/>
      <c r="D1034" s="18" t="s">
        <v>122</v>
      </c>
      <c r="E1034" s="46" t="s">
        <v>2192</v>
      </c>
      <c r="F1034" s="85" t="s">
        <v>17</v>
      </c>
      <c r="G1034" s="18" t="s">
        <v>122</v>
      </c>
      <c r="H1034" s="45" t="s">
        <v>125</v>
      </c>
      <c r="I1034" s="18" t="s">
        <v>75</v>
      </c>
      <c r="J1034" s="49" t="s">
        <v>2193</v>
      </c>
      <c r="K1034" s="48" t="s">
        <v>28</v>
      </c>
      <c r="L1034" s="47" t="s">
        <v>90</v>
      </c>
      <c r="M1034" s="44" t="s">
        <v>74</v>
      </c>
      <c r="N1034" s="78" t="s">
        <v>75</v>
      </c>
      <c r="O1034" s="78" t="s">
        <v>75</v>
      </c>
      <c r="P1034" s="78" t="s">
        <v>75</v>
      </c>
      <c r="Q1034" s="43" t="s">
        <v>2192</v>
      </c>
      <c r="R1034" s="53" t="s">
        <v>2153</v>
      </c>
      <c r="S1034" s="76">
        <v>138</v>
      </c>
      <c r="T1034" s="37">
        <v>1</v>
      </c>
      <c r="U1034" s="83">
        <v>1</v>
      </c>
      <c r="V1034" s="45" t="s">
        <v>125</v>
      </c>
    </row>
    <row r="1035" spans="1:22" x14ac:dyDescent="0.2">
      <c r="A1035" s="18" t="str">
        <f t="shared" si="32"/>
        <v>Catalogo principalOPEN VALUE - CSP GOBIERNODG7GMGF0F4LN-0002</v>
      </c>
      <c r="B1035" s="18" t="str">
        <f t="shared" si="33"/>
        <v>DG7GMGF0F4LN-0002OPEN VALUE - CSP GOBIERNO</v>
      </c>
      <c r="C1035" s="18"/>
      <c r="D1035" s="18" t="s">
        <v>122</v>
      </c>
      <c r="E1035" s="46" t="s">
        <v>2194</v>
      </c>
      <c r="F1035" s="85" t="s">
        <v>17</v>
      </c>
      <c r="G1035" s="18" t="s">
        <v>122</v>
      </c>
      <c r="H1035" s="45" t="s">
        <v>125</v>
      </c>
      <c r="I1035" s="18" t="s">
        <v>75</v>
      </c>
      <c r="J1035" s="49" t="s">
        <v>2195</v>
      </c>
      <c r="K1035" s="48" t="s">
        <v>28</v>
      </c>
      <c r="L1035" s="47" t="s">
        <v>90</v>
      </c>
      <c r="M1035" s="44" t="s">
        <v>74</v>
      </c>
      <c r="N1035" s="78" t="s">
        <v>75</v>
      </c>
      <c r="O1035" s="78" t="s">
        <v>75</v>
      </c>
      <c r="P1035" s="78" t="s">
        <v>75</v>
      </c>
      <c r="Q1035" s="43" t="s">
        <v>2194</v>
      </c>
      <c r="R1035" s="53" t="s">
        <v>2153</v>
      </c>
      <c r="S1035" s="76">
        <v>178</v>
      </c>
      <c r="T1035" s="37">
        <v>1</v>
      </c>
      <c r="U1035" s="83">
        <v>1</v>
      </c>
      <c r="V1035" s="45" t="s">
        <v>125</v>
      </c>
    </row>
    <row r="1036" spans="1:22" x14ac:dyDescent="0.2">
      <c r="A1036" s="18" t="str">
        <f t="shared" si="32"/>
        <v>Catalogo principalOPEN VALUE - CSP GOBIERNODG7GMGF0F4K1-0003</v>
      </c>
      <c r="B1036" s="18" t="str">
        <f t="shared" si="33"/>
        <v>DG7GMGF0F4K1-0003OPEN VALUE - CSP GOBIERNO</v>
      </c>
      <c r="C1036" s="18"/>
      <c r="D1036" s="18" t="s">
        <v>122</v>
      </c>
      <c r="E1036" s="46" t="s">
        <v>2196</v>
      </c>
      <c r="F1036" s="85" t="s">
        <v>17</v>
      </c>
      <c r="G1036" s="18" t="s">
        <v>122</v>
      </c>
      <c r="H1036" s="45" t="s">
        <v>125</v>
      </c>
      <c r="I1036" s="18" t="s">
        <v>75</v>
      </c>
      <c r="J1036" s="49" t="s">
        <v>2197</v>
      </c>
      <c r="K1036" s="48" t="s">
        <v>28</v>
      </c>
      <c r="L1036" s="47" t="s">
        <v>90</v>
      </c>
      <c r="M1036" s="44" t="s">
        <v>74</v>
      </c>
      <c r="N1036" s="78" t="s">
        <v>75</v>
      </c>
      <c r="O1036" s="78" t="s">
        <v>75</v>
      </c>
      <c r="P1036" s="78" t="s">
        <v>75</v>
      </c>
      <c r="Q1036" s="43" t="s">
        <v>2196</v>
      </c>
      <c r="R1036" s="53" t="s">
        <v>2153</v>
      </c>
      <c r="S1036" s="76">
        <v>41</v>
      </c>
      <c r="T1036" s="37">
        <v>1</v>
      </c>
      <c r="U1036" s="83">
        <v>1</v>
      </c>
      <c r="V1036" s="45" t="s">
        <v>125</v>
      </c>
    </row>
    <row r="1037" spans="1:22" x14ac:dyDescent="0.2">
      <c r="A1037" s="18" t="str">
        <f t="shared" si="32"/>
        <v>Catalogo principalOPEN VALUE - CSP GOBIERNODG7GMGF0F4K1-0002</v>
      </c>
      <c r="B1037" s="18" t="str">
        <f t="shared" si="33"/>
        <v>DG7GMGF0F4K1-0002OPEN VALUE - CSP GOBIERNO</v>
      </c>
      <c r="C1037" s="18"/>
      <c r="D1037" s="18" t="s">
        <v>122</v>
      </c>
      <c r="E1037" s="46" t="s">
        <v>2198</v>
      </c>
      <c r="F1037" s="85" t="s">
        <v>17</v>
      </c>
      <c r="G1037" s="18" t="s">
        <v>122</v>
      </c>
      <c r="H1037" s="45" t="s">
        <v>125</v>
      </c>
      <c r="I1037" s="18" t="s">
        <v>75</v>
      </c>
      <c r="J1037" s="49" t="s">
        <v>2199</v>
      </c>
      <c r="K1037" s="48" t="s">
        <v>28</v>
      </c>
      <c r="L1037" s="47" t="s">
        <v>90</v>
      </c>
      <c r="M1037" s="44" t="s">
        <v>74</v>
      </c>
      <c r="N1037" s="78" t="s">
        <v>75</v>
      </c>
      <c r="O1037" s="78" t="s">
        <v>75</v>
      </c>
      <c r="P1037" s="78" t="s">
        <v>75</v>
      </c>
      <c r="Q1037" s="43" t="s">
        <v>2198</v>
      </c>
      <c r="R1037" s="53" t="s">
        <v>2153</v>
      </c>
      <c r="S1037" s="76">
        <v>52</v>
      </c>
      <c r="T1037" s="37">
        <v>1</v>
      </c>
      <c r="U1037" s="83">
        <v>1</v>
      </c>
      <c r="V1037" s="45" t="s">
        <v>125</v>
      </c>
    </row>
    <row r="1038" spans="1:22" x14ac:dyDescent="0.2">
      <c r="A1038" s="18" t="str">
        <f t="shared" si="32"/>
        <v>Catalogo principalOPEN VALUE - CSP GOBIERNODG7GMGF0FKZW-0002</v>
      </c>
      <c r="B1038" s="18" t="str">
        <f t="shared" si="33"/>
        <v>DG7GMGF0FKZW-0002OPEN VALUE - CSP GOBIERNO</v>
      </c>
      <c r="C1038" s="18"/>
      <c r="D1038" s="18" t="s">
        <v>122</v>
      </c>
      <c r="E1038" s="46" t="s">
        <v>2200</v>
      </c>
      <c r="F1038" s="85" t="s">
        <v>17</v>
      </c>
      <c r="G1038" s="18" t="s">
        <v>122</v>
      </c>
      <c r="H1038" s="45" t="s">
        <v>125</v>
      </c>
      <c r="I1038" s="18" t="s">
        <v>75</v>
      </c>
      <c r="J1038" s="49" t="s">
        <v>2201</v>
      </c>
      <c r="K1038" s="48" t="s">
        <v>28</v>
      </c>
      <c r="L1038" s="47" t="s">
        <v>90</v>
      </c>
      <c r="M1038" s="44" t="s">
        <v>74</v>
      </c>
      <c r="N1038" s="78" t="s">
        <v>75</v>
      </c>
      <c r="O1038" s="78" t="s">
        <v>75</v>
      </c>
      <c r="P1038" s="78" t="s">
        <v>75</v>
      </c>
      <c r="Q1038" s="43" t="s">
        <v>2200</v>
      </c>
      <c r="R1038" s="53" t="s">
        <v>2153</v>
      </c>
      <c r="S1038" s="76">
        <v>240</v>
      </c>
      <c r="T1038" s="37">
        <v>1</v>
      </c>
      <c r="U1038" s="83">
        <v>1</v>
      </c>
      <c r="V1038" s="45" t="s">
        <v>125</v>
      </c>
    </row>
    <row r="1039" spans="1:22" x14ac:dyDescent="0.2">
      <c r="A1039" s="18" t="str">
        <f t="shared" si="32"/>
        <v>Catalogo principalOPEN VALUE - CSP GOBIERNODG7GMGF0FKZW-0003</v>
      </c>
      <c r="B1039" s="18" t="str">
        <f t="shared" si="33"/>
        <v>DG7GMGF0FKZW-0003OPEN VALUE - CSP GOBIERNO</v>
      </c>
      <c r="C1039" s="18"/>
      <c r="D1039" s="18" t="s">
        <v>122</v>
      </c>
      <c r="E1039" s="46" t="s">
        <v>2202</v>
      </c>
      <c r="F1039" s="85" t="s">
        <v>17</v>
      </c>
      <c r="G1039" s="18" t="s">
        <v>122</v>
      </c>
      <c r="H1039" s="45" t="s">
        <v>125</v>
      </c>
      <c r="I1039" s="18" t="s">
        <v>75</v>
      </c>
      <c r="J1039" s="49" t="s">
        <v>2203</v>
      </c>
      <c r="K1039" s="48" t="s">
        <v>28</v>
      </c>
      <c r="L1039" s="47" t="s">
        <v>90</v>
      </c>
      <c r="M1039" s="44" t="s">
        <v>74</v>
      </c>
      <c r="N1039" s="78" t="s">
        <v>75</v>
      </c>
      <c r="O1039" s="78" t="s">
        <v>75</v>
      </c>
      <c r="P1039" s="78" t="s">
        <v>75</v>
      </c>
      <c r="Q1039" s="43" t="s">
        <v>2202</v>
      </c>
      <c r="R1039" s="53" t="s">
        <v>2153</v>
      </c>
      <c r="S1039" s="76">
        <v>240</v>
      </c>
      <c r="T1039" s="37">
        <v>1</v>
      </c>
      <c r="U1039" s="83">
        <v>1</v>
      </c>
      <c r="V1039" s="45" t="s">
        <v>125</v>
      </c>
    </row>
    <row r="1040" spans="1:22" x14ac:dyDescent="0.2">
      <c r="A1040" s="18" t="str">
        <f t="shared" si="32"/>
        <v>Catalogo principalOPEN VALUE - CSP GOBIERNODG7GMGF0FKZV-0001</v>
      </c>
      <c r="B1040" s="18" t="str">
        <f t="shared" si="33"/>
        <v>DG7GMGF0FKZV-0001OPEN VALUE - CSP GOBIERNO</v>
      </c>
      <c r="C1040" s="18"/>
      <c r="D1040" s="18" t="s">
        <v>122</v>
      </c>
      <c r="E1040" s="46" t="s">
        <v>2204</v>
      </c>
      <c r="F1040" s="85" t="s">
        <v>17</v>
      </c>
      <c r="G1040" s="18" t="s">
        <v>122</v>
      </c>
      <c r="H1040" s="45" t="s">
        <v>125</v>
      </c>
      <c r="I1040" s="18" t="s">
        <v>75</v>
      </c>
      <c r="J1040" s="49" t="s">
        <v>2205</v>
      </c>
      <c r="K1040" s="48" t="s">
        <v>28</v>
      </c>
      <c r="L1040" s="47" t="s">
        <v>90</v>
      </c>
      <c r="M1040" s="44" t="s">
        <v>74</v>
      </c>
      <c r="N1040" s="78" t="s">
        <v>75</v>
      </c>
      <c r="O1040" s="78" t="s">
        <v>75</v>
      </c>
      <c r="P1040" s="78" t="s">
        <v>75</v>
      </c>
      <c r="Q1040" s="43" t="s">
        <v>2204</v>
      </c>
      <c r="R1040" s="53" t="s">
        <v>2153</v>
      </c>
      <c r="S1040" s="76">
        <v>15810</v>
      </c>
      <c r="T1040" s="37">
        <v>1</v>
      </c>
      <c r="U1040" s="83">
        <v>1</v>
      </c>
      <c r="V1040" s="45" t="s">
        <v>125</v>
      </c>
    </row>
    <row r="1041" spans="1:22" x14ac:dyDescent="0.2">
      <c r="A1041" s="18" t="str">
        <f t="shared" si="32"/>
        <v>Catalogo principalOPEN VALUE - CSP GOBIERNODG7GMGF0FKX9-0003</v>
      </c>
      <c r="B1041" s="18" t="str">
        <f t="shared" si="33"/>
        <v>DG7GMGF0FKX9-0003OPEN VALUE - CSP GOBIERNO</v>
      </c>
      <c r="C1041" s="18"/>
      <c r="D1041" s="18" t="s">
        <v>122</v>
      </c>
      <c r="E1041" s="46" t="s">
        <v>2206</v>
      </c>
      <c r="F1041" s="85" t="s">
        <v>17</v>
      </c>
      <c r="G1041" s="18" t="s">
        <v>122</v>
      </c>
      <c r="H1041" s="45" t="s">
        <v>125</v>
      </c>
      <c r="I1041" s="18" t="s">
        <v>75</v>
      </c>
      <c r="J1041" s="49" t="s">
        <v>2207</v>
      </c>
      <c r="K1041" s="48" t="s">
        <v>28</v>
      </c>
      <c r="L1041" s="47" t="s">
        <v>90</v>
      </c>
      <c r="M1041" s="44" t="s">
        <v>74</v>
      </c>
      <c r="N1041" s="78" t="s">
        <v>75</v>
      </c>
      <c r="O1041" s="78" t="s">
        <v>75</v>
      </c>
      <c r="P1041" s="78" t="s">
        <v>75</v>
      </c>
      <c r="Q1041" s="43" t="s">
        <v>2206</v>
      </c>
      <c r="R1041" s="53" t="s">
        <v>2153</v>
      </c>
      <c r="S1041" s="76">
        <v>1032</v>
      </c>
      <c r="T1041" s="37">
        <v>1</v>
      </c>
      <c r="U1041" s="83">
        <v>1</v>
      </c>
      <c r="V1041" s="45" t="s">
        <v>125</v>
      </c>
    </row>
    <row r="1042" spans="1:22" x14ac:dyDescent="0.2">
      <c r="A1042" s="18" t="str">
        <f t="shared" si="32"/>
        <v>Catalogo principalOPEN VALUE - CSP GOBIERNODG7GMGF0FLR2-0002</v>
      </c>
      <c r="B1042" s="18" t="str">
        <f t="shared" si="33"/>
        <v>DG7GMGF0FLR2-0002OPEN VALUE - CSP GOBIERNO</v>
      </c>
      <c r="C1042" s="18"/>
      <c r="D1042" s="18" t="s">
        <v>122</v>
      </c>
      <c r="E1042" s="46" t="s">
        <v>2208</v>
      </c>
      <c r="F1042" s="85" t="s">
        <v>17</v>
      </c>
      <c r="G1042" s="18" t="s">
        <v>122</v>
      </c>
      <c r="H1042" s="45" t="s">
        <v>125</v>
      </c>
      <c r="I1042" s="18" t="s">
        <v>75</v>
      </c>
      <c r="J1042" s="49" t="s">
        <v>2209</v>
      </c>
      <c r="K1042" s="48" t="s">
        <v>28</v>
      </c>
      <c r="L1042" s="47" t="s">
        <v>90</v>
      </c>
      <c r="M1042" s="44" t="s">
        <v>74</v>
      </c>
      <c r="N1042" s="78" t="s">
        <v>75</v>
      </c>
      <c r="O1042" s="78" t="s">
        <v>75</v>
      </c>
      <c r="P1042" s="78" t="s">
        <v>75</v>
      </c>
      <c r="Q1042" s="43" t="s">
        <v>2208</v>
      </c>
      <c r="R1042" s="53" t="s">
        <v>2153</v>
      </c>
      <c r="S1042" s="76">
        <v>4123</v>
      </c>
      <c r="T1042" s="37">
        <v>1</v>
      </c>
      <c r="U1042" s="83">
        <v>1</v>
      </c>
      <c r="V1042" s="45" t="s">
        <v>125</v>
      </c>
    </row>
    <row r="1043" spans="1:22" x14ac:dyDescent="0.2">
      <c r="A1043" s="18" t="str">
        <f t="shared" si="32"/>
        <v>Catalogo principalOPEN VALUE - CSP GOBIERNO021-08708</v>
      </c>
      <c r="B1043" s="18" t="str">
        <f t="shared" si="33"/>
        <v>021-08708OPEN VALUE - CSP GOBIERNO</v>
      </c>
      <c r="C1043" s="18"/>
      <c r="D1043" s="18" t="s">
        <v>122</v>
      </c>
      <c r="E1043" s="46" t="s">
        <v>2210</v>
      </c>
      <c r="F1043" s="85" t="s">
        <v>17</v>
      </c>
      <c r="G1043" s="18" t="s">
        <v>122</v>
      </c>
      <c r="H1043" s="45" t="s">
        <v>125</v>
      </c>
      <c r="I1043" s="18" t="s">
        <v>75</v>
      </c>
      <c r="J1043" s="49" t="s">
        <v>2211</v>
      </c>
      <c r="K1043" s="48" t="s">
        <v>28</v>
      </c>
      <c r="L1043" s="47" t="s">
        <v>90</v>
      </c>
      <c r="M1043" s="44" t="s">
        <v>74</v>
      </c>
      <c r="N1043" s="78" t="s">
        <v>75</v>
      </c>
      <c r="O1043" s="78" t="s">
        <v>75</v>
      </c>
      <c r="P1043" s="78" t="s">
        <v>75</v>
      </c>
      <c r="Q1043" s="43" t="s">
        <v>2210</v>
      </c>
      <c r="R1043" s="53" t="s">
        <v>2153</v>
      </c>
      <c r="S1043" s="76">
        <v>918</v>
      </c>
      <c r="T1043" s="37">
        <v>1</v>
      </c>
      <c r="U1043" s="83">
        <v>1</v>
      </c>
      <c r="V1043" s="45" t="s">
        <v>125</v>
      </c>
    </row>
    <row r="1044" spans="1:22" x14ac:dyDescent="0.2">
      <c r="A1044" s="18" t="str">
        <f t="shared" si="32"/>
        <v>Catalogo principalOPEN VALUE - CSP GOBIERNO021-08713</v>
      </c>
      <c r="B1044" s="18" t="str">
        <f t="shared" si="33"/>
        <v>021-08713OPEN VALUE - CSP GOBIERNO</v>
      </c>
      <c r="C1044" s="18"/>
      <c r="D1044" s="18" t="s">
        <v>122</v>
      </c>
      <c r="E1044" s="46" t="s">
        <v>2212</v>
      </c>
      <c r="F1044" s="85" t="s">
        <v>17</v>
      </c>
      <c r="G1044" s="18" t="s">
        <v>122</v>
      </c>
      <c r="H1044" s="45" t="s">
        <v>125</v>
      </c>
      <c r="I1044" s="18" t="s">
        <v>75</v>
      </c>
      <c r="J1044" s="49" t="s">
        <v>2213</v>
      </c>
      <c r="K1044" s="48" t="s">
        <v>28</v>
      </c>
      <c r="L1044" s="47" t="s">
        <v>90</v>
      </c>
      <c r="M1044" s="44" t="s">
        <v>74</v>
      </c>
      <c r="N1044" s="78" t="s">
        <v>75</v>
      </c>
      <c r="O1044" s="78" t="s">
        <v>75</v>
      </c>
      <c r="P1044" s="78" t="s">
        <v>75</v>
      </c>
      <c r="Q1044" s="43" t="s">
        <v>2212</v>
      </c>
      <c r="R1044" s="53" t="s">
        <v>2153</v>
      </c>
      <c r="S1044" s="76">
        <v>429</v>
      </c>
      <c r="T1044" s="37">
        <v>1</v>
      </c>
      <c r="U1044" s="83">
        <v>1</v>
      </c>
      <c r="V1044" s="45" t="s">
        <v>125</v>
      </c>
    </row>
    <row r="1045" spans="1:22" x14ac:dyDescent="0.2">
      <c r="A1045" s="18" t="str">
        <f t="shared" si="32"/>
        <v>Catalogo principalOPEN VALUE - CSP GOBIERNO076-04349</v>
      </c>
      <c r="B1045" s="18" t="str">
        <f t="shared" si="33"/>
        <v>076-04349OPEN VALUE - CSP GOBIERNO</v>
      </c>
      <c r="C1045" s="18"/>
      <c r="D1045" s="18" t="s">
        <v>122</v>
      </c>
      <c r="E1045" s="46" t="s">
        <v>2214</v>
      </c>
      <c r="F1045" s="85" t="s">
        <v>17</v>
      </c>
      <c r="G1045" s="18" t="s">
        <v>122</v>
      </c>
      <c r="H1045" s="45" t="s">
        <v>125</v>
      </c>
      <c r="I1045" s="18" t="s">
        <v>75</v>
      </c>
      <c r="J1045" s="49" t="s">
        <v>2215</v>
      </c>
      <c r="K1045" s="48" t="s">
        <v>28</v>
      </c>
      <c r="L1045" s="47" t="s">
        <v>90</v>
      </c>
      <c r="M1045" s="44" t="s">
        <v>74</v>
      </c>
      <c r="N1045" s="78" t="s">
        <v>75</v>
      </c>
      <c r="O1045" s="78" t="s">
        <v>75</v>
      </c>
      <c r="P1045" s="78" t="s">
        <v>75</v>
      </c>
      <c r="Q1045" s="43" t="s">
        <v>2214</v>
      </c>
      <c r="R1045" s="53" t="s">
        <v>2153</v>
      </c>
      <c r="S1045" s="76">
        <v>1389</v>
      </c>
      <c r="T1045" s="37">
        <v>1</v>
      </c>
      <c r="U1045" s="83">
        <v>1</v>
      </c>
      <c r="V1045" s="45" t="s">
        <v>125</v>
      </c>
    </row>
    <row r="1046" spans="1:22" x14ac:dyDescent="0.2">
      <c r="A1046" s="18" t="str">
        <f t="shared" si="32"/>
        <v>Catalogo principalOPEN VALUE - CSP GOBIERNO076-04354</v>
      </c>
      <c r="B1046" s="18" t="str">
        <f t="shared" si="33"/>
        <v>076-04354OPEN VALUE - CSP GOBIERNO</v>
      </c>
      <c r="C1046" s="18"/>
      <c r="D1046" s="18" t="s">
        <v>122</v>
      </c>
      <c r="E1046" s="46" t="s">
        <v>2216</v>
      </c>
      <c r="F1046" s="85" t="s">
        <v>17</v>
      </c>
      <c r="G1046" s="18" t="s">
        <v>122</v>
      </c>
      <c r="H1046" s="45" t="s">
        <v>125</v>
      </c>
      <c r="I1046" s="18" t="s">
        <v>75</v>
      </c>
      <c r="J1046" s="49" t="s">
        <v>2217</v>
      </c>
      <c r="K1046" s="48" t="s">
        <v>28</v>
      </c>
      <c r="L1046" s="47" t="s">
        <v>90</v>
      </c>
      <c r="M1046" s="44" t="s">
        <v>74</v>
      </c>
      <c r="N1046" s="78" t="s">
        <v>75</v>
      </c>
      <c r="O1046" s="78" t="s">
        <v>75</v>
      </c>
      <c r="P1046" s="78" t="s">
        <v>75</v>
      </c>
      <c r="Q1046" s="43" t="s">
        <v>2216</v>
      </c>
      <c r="R1046" s="53" t="s">
        <v>2153</v>
      </c>
      <c r="S1046" s="76">
        <v>648</v>
      </c>
      <c r="T1046" s="37">
        <v>1</v>
      </c>
      <c r="U1046" s="83">
        <v>1</v>
      </c>
      <c r="V1046" s="45" t="s">
        <v>125</v>
      </c>
    </row>
    <row r="1047" spans="1:22" x14ac:dyDescent="0.2">
      <c r="A1047" s="18" t="str">
        <f t="shared" si="32"/>
        <v>Catalogo principalOPEN VALUE - CSP GOBIERNO125-00509</v>
      </c>
      <c r="B1047" s="18" t="str">
        <f t="shared" si="33"/>
        <v>125-00509OPEN VALUE - CSP GOBIERNO</v>
      </c>
      <c r="C1047" s="18"/>
      <c r="D1047" s="18" t="s">
        <v>122</v>
      </c>
      <c r="E1047" s="46" t="s">
        <v>2218</v>
      </c>
      <c r="F1047" s="85" t="s">
        <v>17</v>
      </c>
      <c r="G1047" s="18" t="s">
        <v>122</v>
      </c>
      <c r="H1047" s="45" t="s">
        <v>125</v>
      </c>
      <c r="I1047" s="18" t="s">
        <v>75</v>
      </c>
      <c r="J1047" s="49" t="s">
        <v>2219</v>
      </c>
      <c r="K1047" s="48" t="s">
        <v>28</v>
      </c>
      <c r="L1047" s="47" t="s">
        <v>90</v>
      </c>
      <c r="M1047" s="44" t="s">
        <v>74</v>
      </c>
      <c r="N1047" s="78" t="s">
        <v>75</v>
      </c>
      <c r="O1047" s="78" t="s">
        <v>75</v>
      </c>
      <c r="P1047" s="78" t="s">
        <v>75</v>
      </c>
      <c r="Q1047" s="43" t="s">
        <v>2218</v>
      </c>
      <c r="R1047" s="53" t="s">
        <v>2153</v>
      </c>
      <c r="S1047" s="76">
        <v>324</v>
      </c>
      <c r="T1047" s="37">
        <v>1</v>
      </c>
      <c r="U1047" s="83">
        <v>1</v>
      </c>
      <c r="V1047" s="45" t="s">
        <v>125</v>
      </c>
    </row>
    <row r="1048" spans="1:22" x14ac:dyDescent="0.2">
      <c r="A1048" s="18" t="str">
        <f t="shared" si="32"/>
        <v>Catalogo principalOPEN VALUE - CSP GOBIERNO125-00526</v>
      </c>
      <c r="B1048" s="18" t="str">
        <f t="shared" si="33"/>
        <v>125-00526OPEN VALUE - CSP GOBIERNO</v>
      </c>
      <c r="C1048" s="18"/>
      <c r="D1048" s="18" t="s">
        <v>122</v>
      </c>
      <c r="E1048" s="46" t="s">
        <v>2220</v>
      </c>
      <c r="F1048" s="85" t="s">
        <v>17</v>
      </c>
      <c r="G1048" s="18" t="s">
        <v>122</v>
      </c>
      <c r="H1048" s="45" t="s">
        <v>125</v>
      </c>
      <c r="I1048" s="18" t="s">
        <v>75</v>
      </c>
      <c r="J1048" s="49" t="s">
        <v>2221</v>
      </c>
      <c r="K1048" s="48" t="s">
        <v>28</v>
      </c>
      <c r="L1048" s="47" t="s">
        <v>90</v>
      </c>
      <c r="M1048" s="44" t="s">
        <v>74</v>
      </c>
      <c r="N1048" s="78" t="s">
        <v>75</v>
      </c>
      <c r="O1048" s="78" t="s">
        <v>75</v>
      </c>
      <c r="P1048" s="78" t="s">
        <v>75</v>
      </c>
      <c r="Q1048" s="43" t="s">
        <v>2220</v>
      </c>
      <c r="R1048" s="53" t="s">
        <v>2153</v>
      </c>
      <c r="S1048" s="76">
        <v>750</v>
      </c>
      <c r="T1048" s="37">
        <v>1</v>
      </c>
      <c r="U1048" s="83">
        <v>1</v>
      </c>
      <c r="V1048" s="45" t="s">
        <v>125</v>
      </c>
    </row>
    <row r="1049" spans="1:22" x14ac:dyDescent="0.2">
      <c r="A1049" s="18" t="str">
        <f t="shared" si="32"/>
        <v>Catalogo principalOPEN VALUE - CSP GOBIERNO126-01019</v>
      </c>
      <c r="B1049" s="18" t="str">
        <f t="shared" si="33"/>
        <v>126-01019OPEN VALUE - CSP GOBIERNO</v>
      </c>
      <c r="C1049" s="18"/>
      <c r="D1049" s="18" t="s">
        <v>122</v>
      </c>
      <c r="E1049" s="46" t="s">
        <v>2222</v>
      </c>
      <c r="F1049" s="85" t="s">
        <v>17</v>
      </c>
      <c r="G1049" s="18" t="s">
        <v>122</v>
      </c>
      <c r="H1049" s="45" t="s">
        <v>125</v>
      </c>
      <c r="I1049" s="18" t="s">
        <v>75</v>
      </c>
      <c r="J1049" s="49" t="s">
        <v>2223</v>
      </c>
      <c r="K1049" s="48" t="s">
        <v>28</v>
      </c>
      <c r="L1049" s="47" t="s">
        <v>90</v>
      </c>
      <c r="M1049" s="44" t="s">
        <v>74</v>
      </c>
      <c r="N1049" s="78" t="s">
        <v>75</v>
      </c>
      <c r="O1049" s="78" t="s">
        <v>75</v>
      </c>
      <c r="P1049" s="78" t="s">
        <v>75</v>
      </c>
      <c r="Q1049" s="43" t="s">
        <v>2222</v>
      </c>
      <c r="R1049" s="53" t="s">
        <v>2153</v>
      </c>
      <c r="S1049" s="76">
        <v>324</v>
      </c>
      <c r="T1049" s="37">
        <v>1</v>
      </c>
      <c r="U1049" s="83">
        <v>1</v>
      </c>
      <c r="V1049" s="45" t="s">
        <v>125</v>
      </c>
    </row>
    <row r="1050" spans="1:22" x14ac:dyDescent="0.2">
      <c r="A1050" s="18" t="str">
        <f t="shared" si="32"/>
        <v>Catalogo principalOPEN VALUE - CSP GOBIERNO126-01020</v>
      </c>
      <c r="B1050" s="18" t="str">
        <f t="shared" si="33"/>
        <v>126-01020OPEN VALUE - CSP GOBIERNO</v>
      </c>
      <c r="C1050" s="18"/>
      <c r="D1050" s="18" t="s">
        <v>122</v>
      </c>
      <c r="E1050" s="46" t="s">
        <v>2224</v>
      </c>
      <c r="F1050" s="85" t="s">
        <v>17</v>
      </c>
      <c r="G1050" s="18" t="s">
        <v>122</v>
      </c>
      <c r="H1050" s="45" t="s">
        <v>125</v>
      </c>
      <c r="I1050" s="18" t="s">
        <v>75</v>
      </c>
      <c r="J1050" s="49" t="s">
        <v>2225</v>
      </c>
      <c r="K1050" s="48" t="s">
        <v>28</v>
      </c>
      <c r="L1050" s="47" t="s">
        <v>90</v>
      </c>
      <c r="M1050" s="44" t="s">
        <v>74</v>
      </c>
      <c r="N1050" s="78" t="s">
        <v>75</v>
      </c>
      <c r="O1050" s="78" t="s">
        <v>75</v>
      </c>
      <c r="P1050" s="78" t="s">
        <v>75</v>
      </c>
      <c r="Q1050" s="43" t="s">
        <v>2224</v>
      </c>
      <c r="R1050" s="53" t="s">
        <v>2153</v>
      </c>
      <c r="S1050" s="76">
        <v>750</v>
      </c>
      <c r="T1050" s="37">
        <v>1</v>
      </c>
      <c r="U1050" s="83">
        <v>1</v>
      </c>
      <c r="V1050" s="45" t="s">
        <v>125</v>
      </c>
    </row>
    <row r="1051" spans="1:22" x14ac:dyDescent="0.2">
      <c r="A1051" s="18" t="str">
        <f t="shared" si="32"/>
        <v>Catalogo principalOPEN VALUE - CSP GOBIERNO126-01021</v>
      </c>
      <c r="B1051" s="18" t="str">
        <f t="shared" si="33"/>
        <v>126-01021OPEN VALUE - CSP GOBIERNO</v>
      </c>
      <c r="C1051" s="18"/>
      <c r="D1051" s="18" t="s">
        <v>122</v>
      </c>
      <c r="E1051" s="46" t="s">
        <v>2226</v>
      </c>
      <c r="F1051" s="85" t="s">
        <v>17</v>
      </c>
      <c r="G1051" s="18" t="s">
        <v>122</v>
      </c>
      <c r="H1051" s="45" t="s">
        <v>125</v>
      </c>
      <c r="I1051" s="18" t="s">
        <v>75</v>
      </c>
      <c r="J1051" s="49" t="s">
        <v>2227</v>
      </c>
      <c r="K1051" s="48" t="s">
        <v>28</v>
      </c>
      <c r="L1051" s="47" t="s">
        <v>90</v>
      </c>
      <c r="M1051" s="44" t="s">
        <v>74</v>
      </c>
      <c r="N1051" s="78" t="s">
        <v>75</v>
      </c>
      <c r="O1051" s="78" t="s">
        <v>75</v>
      </c>
      <c r="P1051" s="78" t="s">
        <v>75</v>
      </c>
      <c r="Q1051" s="43" t="s">
        <v>2226</v>
      </c>
      <c r="R1051" s="53" t="s">
        <v>2153</v>
      </c>
      <c r="S1051" s="76">
        <v>372</v>
      </c>
      <c r="T1051" s="37">
        <v>1</v>
      </c>
      <c r="U1051" s="83">
        <v>1</v>
      </c>
      <c r="V1051" s="45" t="s">
        <v>125</v>
      </c>
    </row>
    <row r="1052" spans="1:22" x14ac:dyDescent="0.2">
      <c r="A1052" s="18" t="str">
        <f t="shared" si="32"/>
        <v>Catalogo principalOPEN VALUE - CSP GOBIERNO126-01022</v>
      </c>
      <c r="B1052" s="18" t="str">
        <f t="shared" si="33"/>
        <v>126-01022OPEN VALUE - CSP GOBIERNO</v>
      </c>
      <c r="C1052" s="18"/>
      <c r="D1052" s="18" t="s">
        <v>122</v>
      </c>
      <c r="E1052" s="46" t="s">
        <v>2228</v>
      </c>
      <c r="F1052" s="85" t="s">
        <v>17</v>
      </c>
      <c r="G1052" s="18" t="s">
        <v>122</v>
      </c>
      <c r="H1052" s="45" t="s">
        <v>125</v>
      </c>
      <c r="I1052" s="18" t="s">
        <v>75</v>
      </c>
      <c r="J1052" s="49" t="s">
        <v>2229</v>
      </c>
      <c r="K1052" s="48" t="s">
        <v>28</v>
      </c>
      <c r="L1052" s="47" t="s">
        <v>90</v>
      </c>
      <c r="M1052" s="44" t="s">
        <v>74</v>
      </c>
      <c r="N1052" s="78" t="s">
        <v>75</v>
      </c>
      <c r="O1052" s="78" t="s">
        <v>75</v>
      </c>
      <c r="P1052" s="78" t="s">
        <v>75</v>
      </c>
      <c r="Q1052" s="43" t="s">
        <v>2228</v>
      </c>
      <c r="R1052" s="53" t="s">
        <v>2153</v>
      </c>
      <c r="S1052" s="76">
        <v>864</v>
      </c>
      <c r="T1052" s="37">
        <v>1</v>
      </c>
      <c r="U1052" s="83">
        <v>1</v>
      </c>
      <c r="V1052" s="45" t="s">
        <v>125</v>
      </c>
    </row>
    <row r="1053" spans="1:22" x14ac:dyDescent="0.2">
      <c r="A1053" s="18" t="str">
        <f t="shared" si="32"/>
        <v>Catalogo principalOPEN VALUE - CSP GOBIERNO228-07278</v>
      </c>
      <c r="B1053" s="18" t="str">
        <f t="shared" si="33"/>
        <v>228-07278OPEN VALUE - CSP GOBIERNO</v>
      </c>
      <c r="C1053" s="18"/>
      <c r="D1053" s="18" t="s">
        <v>122</v>
      </c>
      <c r="E1053" s="46" t="s">
        <v>2230</v>
      </c>
      <c r="F1053" s="85" t="s">
        <v>17</v>
      </c>
      <c r="G1053" s="18" t="s">
        <v>122</v>
      </c>
      <c r="H1053" s="45" t="s">
        <v>125</v>
      </c>
      <c r="I1053" s="18" t="s">
        <v>75</v>
      </c>
      <c r="J1053" s="49" t="s">
        <v>2231</v>
      </c>
      <c r="K1053" s="48" t="s">
        <v>28</v>
      </c>
      <c r="L1053" s="47" t="s">
        <v>90</v>
      </c>
      <c r="M1053" s="44" t="s">
        <v>74</v>
      </c>
      <c r="N1053" s="78" t="s">
        <v>75</v>
      </c>
      <c r="O1053" s="78" t="s">
        <v>75</v>
      </c>
      <c r="P1053" s="78" t="s">
        <v>75</v>
      </c>
      <c r="Q1053" s="43" t="s">
        <v>2230</v>
      </c>
      <c r="R1053" s="53" t="s">
        <v>2153</v>
      </c>
      <c r="S1053" s="76">
        <v>858</v>
      </c>
      <c r="T1053" s="37">
        <v>1</v>
      </c>
      <c r="U1053" s="83">
        <v>1</v>
      </c>
      <c r="V1053" s="45" t="s">
        <v>125</v>
      </c>
    </row>
    <row r="1054" spans="1:22" x14ac:dyDescent="0.2">
      <c r="A1054" s="18" t="str">
        <f t="shared" si="32"/>
        <v>Catalogo principalOPEN VALUE - CSP GOBIERNO228-07285</v>
      </c>
      <c r="B1054" s="18" t="str">
        <f t="shared" si="33"/>
        <v>228-07285OPEN VALUE - CSP GOBIERNO</v>
      </c>
      <c r="C1054" s="18"/>
      <c r="D1054" s="18" t="s">
        <v>122</v>
      </c>
      <c r="E1054" s="46" t="s">
        <v>2232</v>
      </c>
      <c r="F1054" s="85" t="s">
        <v>17</v>
      </c>
      <c r="G1054" s="18" t="s">
        <v>122</v>
      </c>
      <c r="H1054" s="45" t="s">
        <v>125</v>
      </c>
      <c r="I1054" s="18" t="s">
        <v>75</v>
      </c>
      <c r="J1054" s="49" t="s">
        <v>2233</v>
      </c>
      <c r="K1054" s="48" t="s">
        <v>28</v>
      </c>
      <c r="L1054" s="47" t="s">
        <v>90</v>
      </c>
      <c r="M1054" s="44" t="s">
        <v>74</v>
      </c>
      <c r="N1054" s="78" t="s">
        <v>75</v>
      </c>
      <c r="O1054" s="78" t="s">
        <v>75</v>
      </c>
      <c r="P1054" s="78" t="s">
        <v>75</v>
      </c>
      <c r="Q1054" s="43" t="s">
        <v>2232</v>
      </c>
      <c r="R1054" s="53" t="s">
        <v>2153</v>
      </c>
      <c r="S1054" s="76">
        <v>1998</v>
      </c>
      <c r="T1054" s="37">
        <v>1</v>
      </c>
      <c r="U1054" s="83">
        <v>1</v>
      </c>
      <c r="V1054" s="45" t="s">
        <v>125</v>
      </c>
    </row>
    <row r="1055" spans="1:22" x14ac:dyDescent="0.2">
      <c r="A1055" s="18" t="str">
        <f t="shared" si="32"/>
        <v>Catalogo principalOPEN VALUE - CSP GOBIERNO2PM-00005</v>
      </c>
      <c r="B1055" s="18" t="str">
        <f t="shared" si="33"/>
        <v>2PM-00005OPEN VALUE - CSP GOBIERNO</v>
      </c>
      <c r="C1055" s="18"/>
      <c r="D1055" s="18" t="s">
        <v>122</v>
      </c>
      <c r="E1055" s="46" t="s">
        <v>2234</v>
      </c>
      <c r="F1055" s="85" t="s">
        <v>17</v>
      </c>
      <c r="G1055" s="18" t="s">
        <v>122</v>
      </c>
      <c r="H1055" s="45" t="s">
        <v>125</v>
      </c>
      <c r="I1055" s="18" t="s">
        <v>75</v>
      </c>
      <c r="J1055" s="49" t="s">
        <v>2235</v>
      </c>
      <c r="K1055" s="48" t="s">
        <v>28</v>
      </c>
      <c r="L1055" s="47" t="s">
        <v>90</v>
      </c>
      <c r="M1055" s="44" t="s">
        <v>74</v>
      </c>
      <c r="N1055" s="78" t="s">
        <v>75</v>
      </c>
      <c r="O1055" s="78" t="s">
        <v>75</v>
      </c>
      <c r="P1055" s="78" t="s">
        <v>75</v>
      </c>
      <c r="Q1055" s="43" t="s">
        <v>2234</v>
      </c>
      <c r="R1055" s="53" t="s">
        <v>76</v>
      </c>
      <c r="S1055" s="76">
        <v>3.5</v>
      </c>
      <c r="T1055" s="37">
        <v>1</v>
      </c>
      <c r="U1055" s="83">
        <v>1</v>
      </c>
      <c r="V1055" s="45" t="s">
        <v>125</v>
      </c>
    </row>
    <row r="1056" spans="1:22" x14ac:dyDescent="0.2">
      <c r="A1056" s="18" t="str">
        <f t="shared" si="32"/>
        <v>Catalogo principalOPEN VALUE - CSP GOBIERNO312-03709</v>
      </c>
      <c r="B1056" s="18" t="str">
        <f t="shared" si="33"/>
        <v>312-03709OPEN VALUE - CSP GOBIERNO</v>
      </c>
      <c r="C1056" s="18"/>
      <c r="D1056" s="18" t="s">
        <v>122</v>
      </c>
      <c r="E1056" s="46" t="s">
        <v>2236</v>
      </c>
      <c r="F1056" s="85" t="s">
        <v>17</v>
      </c>
      <c r="G1056" s="18" t="s">
        <v>122</v>
      </c>
      <c r="H1056" s="45" t="s">
        <v>125</v>
      </c>
      <c r="I1056" s="18" t="s">
        <v>75</v>
      </c>
      <c r="J1056" s="49" t="s">
        <v>2237</v>
      </c>
      <c r="K1056" s="48" t="s">
        <v>28</v>
      </c>
      <c r="L1056" s="47" t="s">
        <v>90</v>
      </c>
      <c r="M1056" s="44" t="s">
        <v>74</v>
      </c>
      <c r="N1056" s="78" t="s">
        <v>75</v>
      </c>
      <c r="O1056" s="78" t="s">
        <v>75</v>
      </c>
      <c r="P1056" s="78" t="s">
        <v>75</v>
      </c>
      <c r="Q1056" s="43" t="s">
        <v>2236</v>
      </c>
      <c r="R1056" s="53" t="s">
        <v>2153</v>
      </c>
      <c r="S1056" s="76">
        <v>1632</v>
      </c>
      <c r="T1056" s="37">
        <v>1</v>
      </c>
      <c r="U1056" s="83">
        <v>1</v>
      </c>
      <c r="V1056" s="45" t="s">
        <v>125</v>
      </c>
    </row>
    <row r="1057" spans="1:22" x14ac:dyDescent="0.2">
      <c r="A1057" s="18" t="str">
        <f t="shared" si="32"/>
        <v>Catalogo principalOPEN VALUE - CSP GOBIERNO312-03716</v>
      </c>
      <c r="B1057" s="18" t="str">
        <f t="shared" si="33"/>
        <v>312-03716OPEN VALUE - CSP GOBIERNO</v>
      </c>
      <c r="C1057" s="18"/>
      <c r="D1057" s="18" t="s">
        <v>122</v>
      </c>
      <c r="E1057" s="46" t="s">
        <v>2238</v>
      </c>
      <c r="F1057" s="85" t="s">
        <v>17</v>
      </c>
      <c r="G1057" s="18" t="s">
        <v>122</v>
      </c>
      <c r="H1057" s="45" t="s">
        <v>125</v>
      </c>
      <c r="I1057" s="18" t="s">
        <v>75</v>
      </c>
      <c r="J1057" s="49" t="s">
        <v>2239</v>
      </c>
      <c r="K1057" s="48" t="s">
        <v>28</v>
      </c>
      <c r="L1057" s="47" t="s">
        <v>90</v>
      </c>
      <c r="M1057" s="44" t="s">
        <v>74</v>
      </c>
      <c r="N1057" s="78" t="s">
        <v>75</v>
      </c>
      <c r="O1057" s="78" t="s">
        <v>75</v>
      </c>
      <c r="P1057" s="78" t="s">
        <v>75</v>
      </c>
      <c r="Q1057" s="43" t="s">
        <v>2238</v>
      </c>
      <c r="R1057" s="53" t="s">
        <v>2153</v>
      </c>
      <c r="S1057" s="76">
        <v>702</v>
      </c>
      <c r="T1057" s="37">
        <v>1</v>
      </c>
      <c r="U1057" s="83">
        <v>1</v>
      </c>
      <c r="V1057" s="45" t="s">
        <v>125</v>
      </c>
    </row>
    <row r="1058" spans="1:22" x14ac:dyDescent="0.2">
      <c r="A1058" s="18" t="str">
        <f t="shared" si="32"/>
        <v>Catalogo principalOPEN VALUE - CSP GOBIERNO359-04608</v>
      </c>
      <c r="B1058" s="18" t="str">
        <f t="shared" si="33"/>
        <v>359-04608OPEN VALUE - CSP GOBIERNO</v>
      </c>
      <c r="C1058" s="18"/>
      <c r="D1058" s="18" t="s">
        <v>122</v>
      </c>
      <c r="E1058" s="46" t="s">
        <v>2240</v>
      </c>
      <c r="F1058" s="85" t="s">
        <v>17</v>
      </c>
      <c r="G1058" s="18" t="s">
        <v>122</v>
      </c>
      <c r="H1058" s="45" t="s">
        <v>125</v>
      </c>
      <c r="I1058" s="18" t="s">
        <v>75</v>
      </c>
      <c r="J1058" s="49" t="s">
        <v>2241</v>
      </c>
      <c r="K1058" s="48" t="s">
        <v>28</v>
      </c>
      <c r="L1058" s="47" t="s">
        <v>90</v>
      </c>
      <c r="M1058" s="44" t="s">
        <v>74</v>
      </c>
      <c r="N1058" s="78" t="s">
        <v>75</v>
      </c>
      <c r="O1058" s="78" t="s">
        <v>75</v>
      </c>
      <c r="P1058" s="78" t="s">
        <v>75</v>
      </c>
      <c r="Q1058" s="43" t="s">
        <v>2240</v>
      </c>
      <c r="R1058" s="53" t="s">
        <v>2153</v>
      </c>
      <c r="S1058" s="76">
        <v>465</v>
      </c>
      <c r="T1058" s="37">
        <v>1</v>
      </c>
      <c r="U1058" s="83">
        <v>1</v>
      </c>
      <c r="V1058" s="45" t="s">
        <v>125</v>
      </c>
    </row>
    <row r="1059" spans="1:22" x14ac:dyDescent="0.2">
      <c r="A1059" s="18" t="str">
        <f t="shared" si="32"/>
        <v>Catalogo principalOPEN VALUE - CSP GOBIERNO359-04613</v>
      </c>
      <c r="B1059" s="18" t="str">
        <f t="shared" si="33"/>
        <v>359-04613OPEN VALUE - CSP GOBIERNO</v>
      </c>
      <c r="C1059" s="18"/>
      <c r="D1059" s="18" t="s">
        <v>122</v>
      </c>
      <c r="E1059" s="46" t="s">
        <v>2242</v>
      </c>
      <c r="F1059" s="85" t="s">
        <v>17</v>
      </c>
      <c r="G1059" s="18" t="s">
        <v>122</v>
      </c>
      <c r="H1059" s="45" t="s">
        <v>125</v>
      </c>
      <c r="I1059" s="18" t="s">
        <v>75</v>
      </c>
      <c r="J1059" s="49" t="s">
        <v>2243</v>
      </c>
      <c r="K1059" s="48" t="s">
        <v>28</v>
      </c>
      <c r="L1059" s="47" t="s">
        <v>90</v>
      </c>
      <c r="M1059" s="44" t="s">
        <v>74</v>
      </c>
      <c r="N1059" s="78" t="s">
        <v>75</v>
      </c>
      <c r="O1059" s="78" t="s">
        <v>75</v>
      </c>
      <c r="P1059" s="78" t="s">
        <v>75</v>
      </c>
      <c r="Q1059" s="43" t="s">
        <v>2242</v>
      </c>
      <c r="R1059" s="53" t="s">
        <v>2153</v>
      </c>
      <c r="S1059" s="76">
        <v>465</v>
      </c>
      <c r="T1059" s="37">
        <v>1</v>
      </c>
      <c r="U1059" s="83">
        <v>1</v>
      </c>
      <c r="V1059" s="45" t="s">
        <v>125</v>
      </c>
    </row>
    <row r="1060" spans="1:22" x14ac:dyDescent="0.2">
      <c r="A1060" s="18" t="str">
        <f t="shared" si="32"/>
        <v>Catalogo principalOPEN VALUE - CSP GOBIERNO359-04620</v>
      </c>
      <c r="B1060" s="18" t="str">
        <f t="shared" si="33"/>
        <v>359-04620OPEN VALUE - CSP GOBIERNO</v>
      </c>
      <c r="C1060" s="18"/>
      <c r="D1060" s="18" t="s">
        <v>122</v>
      </c>
      <c r="E1060" s="46" t="s">
        <v>2244</v>
      </c>
      <c r="F1060" s="85" t="s">
        <v>17</v>
      </c>
      <c r="G1060" s="18" t="s">
        <v>122</v>
      </c>
      <c r="H1060" s="45" t="s">
        <v>125</v>
      </c>
      <c r="I1060" s="18" t="s">
        <v>75</v>
      </c>
      <c r="J1060" s="49" t="s">
        <v>2245</v>
      </c>
      <c r="K1060" s="48" t="s">
        <v>28</v>
      </c>
      <c r="L1060" s="47" t="s">
        <v>90</v>
      </c>
      <c r="M1060" s="44" t="s">
        <v>74</v>
      </c>
      <c r="N1060" s="78" t="s">
        <v>75</v>
      </c>
      <c r="O1060" s="78" t="s">
        <v>75</v>
      </c>
      <c r="P1060" s="78" t="s">
        <v>75</v>
      </c>
      <c r="Q1060" s="43" t="s">
        <v>2244</v>
      </c>
      <c r="R1060" s="53" t="s">
        <v>2153</v>
      </c>
      <c r="S1060" s="76">
        <v>201</v>
      </c>
      <c r="T1060" s="37">
        <v>1</v>
      </c>
      <c r="U1060" s="83">
        <v>1</v>
      </c>
      <c r="V1060" s="45" t="s">
        <v>125</v>
      </c>
    </row>
    <row r="1061" spans="1:22" x14ac:dyDescent="0.2">
      <c r="A1061" s="18" t="str">
        <f t="shared" si="32"/>
        <v>Catalogo principalOPEN VALUE - CSP GOBIERNO359-04625</v>
      </c>
      <c r="B1061" s="18" t="str">
        <f t="shared" si="33"/>
        <v>359-04625OPEN VALUE - CSP GOBIERNO</v>
      </c>
      <c r="C1061" s="18"/>
      <c r="D1061" s="18" t="s">
        <v>122</v>
      </c>
      <c r="E1061" s="46" t="s">
        <v>2246</v>
      </c>
      <c r="F1061" s="85" t="s">
        <v>17</v>
      </c>
      <c r="G1061" s="18" t="s">
        <v>122</v>
      </c>
      <c r="H1061" s="45" t="s">
        <v>125</v>
      </c>
      <c r="I1061" s="18" t="s">
        <v>75</v>
      </c>
      <c r="J1061" s="49" t="s">
        <v>2247</v>
      </c>
      <c r="K1061" s="48" t="s">
        <v>28</v>
      </c>
      <c r="L1061" s="47" t="s">
        <v>90</v>
      </c>
      <c r="M1061" s="44" t="s">
        <v>74</v>
      </c>
      <c r="N1061" s="78" t="s">
        <v>75</v>
      </c>
      <c r="O1061" s="78" t="s">
        <v>75</v>
      </c>
      <c r="P1061" s="78" t="s">
        <v>75</v>
      </c>
      <c r="Q1061" s="43" t="s">
        <v>2246</v>
      </c>
      <c r="R1061" s="53" t="s">
        <v>2153</v>
      </c>
      <c r="S1061" s="76">
        <v>201</v>
      </c>
      <c r="T1061" s="37">
        <v>1</v>
      </c>
      <c r="U1061" s="83">
        <v>1</v>
      </c>
      <c r="V1061" s="45" t="s">
        <v>125</v>
      </c>
    </row>
    <row r="1062" spans="1:22" x14ac:dyDescent="0.2">
      <c r="A1062" s="18" t="str">
        <f t="shared" si="32"/>
        <v>Catalogo principalOPEN VALUE - CSP GOBIERNO381-03621</v>
      </c>
      <c r="B1062" s="18" t="str">
        <f t="shared" si="33"/>
        <v>381-03621OPEN VALUE - CSP GOBIERNO</v>
      </c>
      <c r="C1062" s="18"/>
      <c r="D1062" s="18" t="s">
        <v>122</v>
      </c>
      <c r="E1062" s="46" t="s">
        <v>2248</v>
      </c>
      <c r="F1062" s="85" t="s">
        <v>17</v>
      </c>
      <c r="G1062" s="18" t="s">
        <v>122</v>
      </c>
      <c r="H1062" s="45" t="s">
        <v>125</v>
      </c>
      <c r="I1062" s="18" t="s">
        <v>75</v>
      </c>
      <c r="J1062" s="49" t="s">
        <v>2249</v>
      </c>
      <c r="K1062" s="48" t="s">
        <v>28</v>
      </c>
      <c r="L1062" s="47" t="s">
        <v>90</v>
      </c>
      <c r="M1062" s="44" t="s">
        <v>74</v>
      </c>
      <c r="N1062" s="78" t="s">
        <v>75</v>
      </c>
      <c r="O1062" s="78" t="s">
        <v>75</v>
      </c>
      <c r="P1062" s="78" t="s">
        <v>75</v>
      </c>
      <c r="Q1062" s="43" t="s">
        <v>2248</v>
      </c>
      <c r="R1062" s="53" t="s">
        <v>2153</v>
      </c>
      <c r="S1062" s="76">
        <v>156</v>
      </c>
      <c r="T1062" s="37">
        <v>1</v>
      </c>
      <c r="U1062" s="83">
        <v>1</v>
      </c>
      <c r="V1062" s="45" t="s">
        <v>125</v>
      </c>
    </row>
    <row r="1063" spans="1:22" x14ac:dyDescent="0.2">
      <c r="A1063" s="18" t="str">
        <f t="shared" si="32"/>
        <v>Catalogo principalOPEN VALUE - CSP GOBIERNO381-03626</v>
      </c>
      <c r="B1063" s="18" t="str">
        <f t="shared" si="33"/>
        <v>381-03626OPEN VALUE - CSP GOBIERNO</v>
      </c>
      <c r="C1063" s="18"/>
      <c r="D1063" s="18" t="s">
        <v>122</v>
      </c>
      <c r="E1063" s="46" t="s">
        <v>2250</v>
      </c>
      <c r="F1063" s="85" t="s">
        <v>17</v>
      </c>
      <c r="G1063" s="18" t="s">
        <v>122</v>
      </c>
      <c r="H1063" s="45" t="s">
        <v>125</v>
      </c>
      <c r="I1063" s="18" t="s">
        <v>75</v>
      </c>
      <c r="J1063" s="49" t="s">
        <v>2251</v>
      </c>
      <c r="K1063" s="48" t="s">
        <v>28</v>
      </c>
      <c r="L1063" s="47" t="s">
        <v>90</v>
      </c>
      <c r="M1063" s="44" t="s">
        <v>74</v>
      </c>
      <c r="N1063" s="78" t="s">
        <v>75</v>
      </c>
      <c r="O1063" s="78" t="s">
        <v>75</v>
      </c>
      <c r="P1063" s="78" t="s">
        <v>75</v>
      </c>
      <c r="Q1063" s="43" t="s">
        <v>2250</v>
      </c>
      <c r="R1063" s="53" t="s">
        <v>2153</v>
      </c>
      <c r="S1063" s="76">
        <v>201</v>
      </c>
      <c r="T1063" s="37">
        <v>1</v>
      </c>
      <c r="U1063" s="83">
        <v>1</v>
      </c>
      <c r="V1063" s="45" t="s">
        <v>125</v>
      </c>
    </row>
    <row r="1064" spans="1:22" x14ac:dyDescent="0.2">
      <c r="A1064" s="18" t="str">
        <f t="shared" si="32"/>
        <v>Catalogo principalOPEN VALUE - CSP GOBIERNO381-03633</v>
      </c>
      <c r="B1064" s="18" t="str">
        <f t="shared" si="33"/>
        <v>381-03633OPEN VALUE - CSP GOBIERNO</v>
      </c>
      <c r="C1064" s="18"/>
      <c r="D1064" s="18" t="s">
        <v>122</v>
      </c>
      <c r="E1064" s="46" t="s">
        <v>2252</v>
      </c>
      <c r="F1064" s="85" t="s">
        <v>17</v>
      </c>
      <c r="G1064" s="18" t="s">
        <v>122</v>
      </c>
      <c r="H1064" s="45" t="s">
        <v>125</v>
      </c>
      <c r="I1064" s="18" t="s">
        <v>75</v>
      </c>
      <c r="J1064" s="49" t="s">
        <v>2253</v>
      </c>
      <c r="K1064" s="48" t="s">
        <v>28</v>
      </c>
      <c r="L1064" s="47" t="s">
        <v>90</v>
      </c>
      <c r="M1064" s="44" t="s">
        <v>74</v>
      </c>
      <c r="N1064" s="78" t="s">
        <v>75</v>
      </c>
      <c r="O1064" s="78" t="s">
        <v>75</v>
      </c>
      <c r="P1064" s="78" t="s">
        <v>75</v>
      </c>
      <c r="Q1064" s="43" t="s">
        <v>2252</v>
      </c>
      <c r="R1064" s="53" t="s">
        <v>2153</v>
      </c>
      <c r="S1064" s="76">
        <v>66</v>
      </c>
      <c r="T1064" s="37">
        <v>1</v>
      </c>
      <c r="U1064" s="83">
        <v>1</v>
      </c>
      <c r="V1064" s="45" t="s">
        <v>125</v>
      </c>
    </row>
    <row r="1065" spans="1:22" x14ac:dyDescent="0.2">
      <c r="A1065" s="18" t="str">
        <f t="shared" si="32"/>
        <v>Catalogo principalOPEN VALUE - CSP GOBIERNO381-03638</v>
      </c>
      <c r="B1065" s="18" t="str">
        <f t="shared" si="33"/>
        <v>381-03638OPEN VALUE - CSP GOBIERNO</v>
      </c>
      <c r="C1065" s="18"/>
      <c r="D1065" s="18" t="s">
        <v>122</v>
      </c>
      <c r="E1065" s="46" t="s">
        <v>2254</v>
      </c>
      <c r="F1065" s="85" t="s">
        <v>17</v>
      </c>
      <c r="G1065" s="18" t="s">
        <v>122</v>
      </c>
      <c r="H1065" s="45" t="s">
        <v>125</v>
      </c>
      <c r="I1065" s="18" t="s">
        <v>75</v>
      </c>
      <c r="J1065" s="49" t="s">
        <v>2255</v>
      </c>
      <c r="K1065" s="48" t="s">
        <v>28</v>
      </c>
      <c r="L1065" s="47" t="s">
        <v>90</v>
      </c>
      <c r="M1065" s="44" t="s">
        <v>74</v>
      </c>
      <c r="N1065" s="78" t="s">
        <v>75</v>
      </c>
      <c r="O1065" s="78" t="s">
        <v>75</v>
      </c>
      <c r="P1065" s="78" t="s">
        <v>75</v>
      </c>
      <c r="Q1065" s="43" t="s">
        <v>2254</v>
      </c>
      <c r="R1065" s="53" t="s">
        <v>2153</v>
      </c>
      <c r="S1065" s="76">
        <v>87</v>
      </c>
      <c r="T1065" s="37">
        <v>1</v>
      </c>
      <c r="U1065" s="83">
        <v>1</v>
      </c>
      <c r="V1065" s="45" t="s">
        <v>125</v>
      </c>
    </row>
    <row r="1066" spans="1:22" x14ac:dyDescent="0.2">
      <c r="A1066" s="18" t="str">
        <f t="shared" si="32"/>
        <v>Catalogo principalOPEN VALUE - CSP GOBIERNO395-04132</v>
      </c>
      <c r="B1066" s="18" t="str">
        <f t="shared" si="33"/>
        <v>395-04132OPEN VALUE - CSP GOBIERNO</v>
      </c>
      <c r="C1066" s="18"/>
      <c r="D1066" s="18" t="s">
        <v>122</v>
      </c>
      <c r="E1066" s="46" t="s">
        <v>2256</v>
      </c>
      <c r="F1066" s="85" t="s">
        <v>17</v>
      </c>
      <c r="G1066" s="18" t="s">
        <v>122</v>
      </c>
      <c r="H1066" s="45" t="s">
        <v>125</v>
      </c>
      <c r="I1066" s="18" t="s">
        <v>75</v>
      </c>
      <c r="J1066" s="49" t="s">
        <v>2257</v>
      </c>
      <c r="K1066" s="48" t="s">
        <v>28</v>
      </c>
      <c r="L1066" s="47" t="s">
        <v>90</v>
      </c>
      <c r="M1066" s="44" t="s">
        <v>74</v>
      </c>
      <c r="N1066" s="78" t="s">
        <v>75</v>
      </c>
      <c r="O1066" s="78" t="s">
        <v>75</v>
      </c>
      <c r="P1066" s="78" t="s">
        <v>75</v>
      </c>
      <c r="Q1066" s="43" t="s">
        <v>2256</v>
      </c>
      <c r="R1066" s="53" t="s">
        <v>2153</v>
      </c>
      <c r="S1066" s="76">
        <v>9351</v>
      </c>
      <c r="T1066" s="37">
        <v>1</v>
      </c>
      <c r="U1066" s="83">
        <v>1</v>
      </c>
      <c r="V1066" s="45" t="s">
        <v>125</v>
      </c>
    </row>
    <row r="1067" spans="1:22" x14ac:dyDescent="0.2">
      <c r="A1067" s="18" t="str">
        <f t="shared" si="32"/>
        <v>Catalogo principalOPEN VALUE - CSP GOBIERNO395-04138</v>
      </c>
      <c r="B1067" s="18" t="str">
        <f t="shared" si="33"/>
        <v>395-04138OPEN VALUE - CSP GOBIERNO</v>
      </c>
      <c r="C1067" s="18"/>
      <c r="D1067" s="18" t="s">
        <v>122</v>
      </c>
      <c r="E1067" s="46" t="s">
        <v>2258</v>
      </c>
      <c r="F1067" s="85" t="s">
        <v>17</v>
      </c>
      <c r="G1067" s="18" t="s">
        <v>122</v>
      </c>
      <c r="H1067" s="45" t="s">
        <v>125</v>
      </c>
      <c r="I1067" s="18" t="s">
        <v>75</v>
      </c>
      <c r="J1067" s="49" t="s">
        <v>2259</v>
      </c>
      <c r="K1067" s="48" t="s">
        <v>28</v>
      </c>
      <c r="L1067" s="47" t="s">
        <v>90</v>
      </c>
      <c r="M1067" s="44" t="s">
        <v>74</v>
      </c>
      <c r="N1067" s="78" t="s">
        <v>75</v>
      </c>
      <c r="O1067" s="78" t="s">
        <v>75</v>
      </c>
      <c r="P1067" s="78" t="s">
        <v>75</v>
      </c>
      <c r="Q1067" s="43" t="s">
        <v>2258</v>
      </c>
      <c r="R1067" s="53" t="s">
        <v>2153</v>
      </c>
      <c r="S1067" s="76">
        <v>7717</v>
      </c>
      <c r="T1067" s="37">
        <v>1</v>
      </c>
      <c r="U1067" s="83">
        <v>1</v>
      </c>
      <c r="V1067" s="45" t="s">
        <v>125</v>
      </c>
    </row>
    <row r="1068" spans="1:22" x14ac:dyDescent="0.2">
      <c r="A1068" s="18" t="str">
        <f t="shared" si="32"/>
        <v>Catalogo principalOPEN VALUE - CSP GOBIERNO395-04144</v>
      </c>
      <c r="B1068" s="18" t="str">
        <f t="shared" si="33"/>
        <v>395-04144OPEN VALUE - CSP GOBIERNO</v>
      </c>
      <c r="C1068" s="18"/>
      <c r="D1068" s="18" t="s">
        <v>122</v>
      </c>
      <c r="E1068" s="46" t="s">
        <v>2260</v>
      </c>
      <c r="F1068" s="85" t="s">
        <v>17</v>
      </c>
      <c r="G1068" s="18" t="s">
        <v>122</v>
      </c>
      <c r="H1068" s="45" t="s">
        <v>125</v>
      </c>
      <c r="I1068" s="18" t="s">
        <v>75</v>
      </c>
      <c r="J1068" s="49" t="s">
        <v>2261</v>
      </c>
      <c r="K1068" s="48" t="s">
        <v>28</v>
      </c>
      <c r="L1068" s="47" t="s">
        <v>90</v>
      </c>
      <c r="M1068" s="44" t="s">
        <v>74</v>
      </c>
      <c r="N1068" s="78" t="s">
        <v>75</v>
      </c>
      <c r="O1068" s="78" t="s">
        <v>75</v>
      </c>
      <c r="P1068" s="78" t="s">
        <v>75</v>
      </c>
      <c r="Q1068" s="43" t="s">
        <v>2260</v>
      </c>
      <c r="R1068" s="53" t="s">
        <v>2153</v>
      </c>
      <c r="S1068" s="76">
        <v>4008</v>
      </c>
      <c r="T1068" s="37">
        <v>1</v>
      </c>
      <c r="U1068" s="83">
        <v>1</v>
      </c>
      <c r="V1068" s="45" t="s">
        <v>125</v>
      </c>
    </row>
    <row r="1069" spans="1:22" x14ac:dyDescent="0.2">
      <c r="A1069" s="18" t="str">
        <f t="shared" si="32"/>
        <v>Catalogo principalOPEN VALUE - CSP GOBIERNO3LN-00009</v>
      </c>
      <c r="B1069" s="18" t="str">
        <f t="shared" si="33"/>
        <v>3LN-00009OPEN VALUE - CSP GOBIERNO</v>
      </c>
      <c r="C1069" s="18"/>
      <c r="D1069" s="18" t="s">
        <v>122</v>
      </c>
      <c r="E1069" s="46" t="s">
        <v>2262</v>
      </c>
      <c r="F1069" s="85" t="s">
        <v>17</v>
      </c>
      <c r="G1069" s="18" t="s">
        <v>122</v>
      </c>
      <c r="H1069" s="45" t="s">
        <v>125</v>
      </c>
      <c r="I1069" s="18" t="s">
        <v>75</v>
      </c>
      <c r="J1069" s="49" t="s">
        <v>2263</v>
      </c>
      <c r="K1069" s="48" t="s">
        <v>28</v>
      </c>
      <c r="L1069" s="47" t="s">
        <v>90</v>
      </c>
      <c r="M1069" s="44" t="s">
        <v>74</v>
      </c>
      <c r="N1069" s="78" t="s">
        <v>75</v>
      </c>
      <c r="O1069" s="78" t="s">
        <v>75</v>
      </c>
      <c r="P1069" s="78" t="s">
        <v>75</v>
      </c>
      <c r="Q1069" s="43" t="s">
        <v>2262</v>
      </c>
      <c r="R1069" s="53" t="s">
        <v>76</v>
      </c>
      <c r="S1069" s="76">
        <v>8</v>
      </c>
      <c r="T1069" s="37">
        <v>1</v>
      </c>
      <c r="U1069" s="83">
        <v>1</v>
      </c>
      <c r="V1069" s="45" t="s">
        <v>125</v>
      </c>
    </row>
    <row r="1070" spans="1:22" x14ac:dyDescent="0.2">
      <c r="A1070" s="18" t="str">
        <f t="shared" si="32"/>
        <v>Catalogo principalOPEN VALUE - CSP GOBIERNO3ND-00162</v>
      </c>
      <c r="B1070" s="18" t="str">
        <f t="shared" si="33"/>
        <v>3ND-00162OPEN VALUE - CSP GOBIERNO</v>
      </c>
      <c r="C1070" s="18"/>
      <c r="D1070" s="18" t="s">
        <v>122</v>
      </c>
      <c r="E1070" s="46" t="s">
        <v>2264</v>
      </c>
      <c r="F1070" s="85" t="s">
        <v>17</v>
      </c>
      <c r="G1070" s="18" t="s">
        <v>122</v>
      </c>
      <c r="H1070" s="45" t="s">
        <v>125</v>
      </c>
      <c r="I1070" s="18" t="s">
        <v>75</v>
      </c>
      <c r="J1070" s="49" t="s">
        <v>2265</v>
      </c>
      <c r="K1070" s="48" t="s">
        <v>28</v>
      </c>
      <c r="L1070" s="47" t="s">
        <v>90</v>
      </c>
      <c r="M1070" s="44" t="s">
        <v>74</v>
      </c>
      <c r="N1070" s="78" t="s">
        <v>75</v>
      </c>
      <c r="O1070" s="78" t="s">
        <v>75</v>
      </c>
      <c r="P1070" s="78" t="s">
        <v>75</v>
      </c>
      <c r="Q1070" s="43" t="s">
        <v>2264</v>
      </c>
      <c r="R1070" s="53" t="s">
        <v>2153</v>
      </c>
      <c r="S1070" s="76">
        <v>42</v>
      </c>
      <c r="T1070" s="37">
        <v>1</v>
      </c>
      <c r="U1070" s="83">
        <v>1</v>
      </c>
      <c r="V1070" s="45" t="s">
        <v>125</v>
      </c>
    </row>
    <row r="1071" spans="1:22" x14ac:dyDescent="0.2">
      <c r="A1071" s="18" t="str">
        <f t="shared" si="32"/>
        <v>Catalogo principalOPEN VALUE - CSP GOBIERNO3ND-00163</v>
      </c>
      <c r="B1071" s="18" t="str">
        <f t="shared" si="33"/>
        <v>3ND-00163OPEN VALUE - CSP GOBIERNO</v>
      </c>
      <c r="C1071" s="18"/>
      <c r="D1071" s="18" t="s">
        <v>122</v>
      </c>
      <c r="E1071" s="46" t="s">
        <v>2266</v>
      </c>
      <c r="F1071" s="85" t="s">
        <v>17</v>
      </c>
      <c r="G1071" s="18" t="s">
        <v>122</v>
      </c>
      <c r="H1071" s="45" t="s">
        <v>125</v>
      </c>
      <c r="I1071" s="18" t="s">
        <v>75</v>
      </c>
      <c r="J1071" s="49" t="s">
        <v>2267</v>
      </c>
      <c r="K1071" s="48" t="s">
        <v>28</v>
      </c>
      <c r="L1071" s="47" t="s">
        <v>90</v>
      </c>
      <c r="M1071" s="44" t="s">
        <v>74</v>
      </c>
      <c r="N1071" s="78" t="s">
        <v>75</v>
      </c>
      <c r="O1071" s="78" t="s">
        <v>75</v>
      </c>
      <c r="P1071" s="78" t="s">
        <v>75</v>
      </c>
      <c r="Q1071" s="43" t="s">
        <v>2266</v>
      </c>
      <c r="R1071" s="53" t="s">
        <v>2153</v>
      </c>
      <c r="S1071" s="76">
        <v>54</v>
      </c>
      <c r="T1071" s="37">
        <v>1</v>
      </c>
      <c r="U1071" s="83">
        <v>1</v>
      </c>
      <c r="V1071" s="45" t="s">
        <v>125</v>
      </c>
    </row>
    <row r="1072" spans="1:22" x14ac:dyDescent="0.2">
      <c r="A1072" s="18" t="str">
        <f t="shared" si="32"/>
        <v>Catalogo principalOPEN VALUE - CSP GOBIERNO3ND-00174</v>
      </c>
      <c r="B1072" s="18" t="str">
        <f t="shared" si="33"/>
        <v>3ND-00174OPEN VALUE - CSP GOBIERNO</v>
      </c>
      <c r="C1072" s="18"/>
      <c r="D1072" s="18" t="s">
        <v>122</v>
      </c>
      <c r="E1072" s="46" t="s">
        <v>2268</v>
      </c>
      <c r="F1072" s="85" t="s">
        <v>17</v>
      </c>
      <c r="G1072" s="18" t="s">
        <v>122</v>
      </c>
      <c r="H1072" s="45" t="s">
        <v>125</v>
      </c>
      <c r="I1072" s="18" t="s">
        <v>75</v>
      </c>
      <c r="J1072" s="49" t="s">
        <v>2269</v>
      </c>
      <c r="K1072" s="48" t="s">
        <v>28</v>
      </c>
      <c r="L1072" s="47" t="s">
        <v>90</v>
      </c>
      <c r="M1072" s="44" t="s">
        <v>74</v>
      </c>
      <c r="N1072" s="78" t="s">
        <v>75</v>
      </c>
      <c r="O1072" s="78" t="s">
        <v>75</v>
      </c>
      <c r="P1072" s="78" t="s">
        <v>75</v>
      </c>
      <c r="Q1072" s="43" t="s">
        <v>2268</v>
      </c>
      <c r="R1072" s="53" t="s">
        <v>2153</v>
      </c>
      <c r="S1072" s="76">
        <v>18</v>
      </c>
      <c r="T1072" s="37">
        <v>1</v>
      </c>
      <c r="U1072" s="83">
        <v>1</v>
      </c>
      <c r="V1072" s="45" t="s">
        <v>125</v>
      </c>
    </row>
    <row r="1073" spans="1:22" x14ac:dyDescent="0.2">
      <c r="A1073" s="18" t="str">
        <f t="shared" si="32"/>
        <v>Catalogo principalOPEN VALUE - CSP GOBIERNO3ND-00175</v>
      </c>
      <c r="B1073" s="18" t="str">
        <f t="shared" si="33"/>
        <v>3ND-00175OPEN VALUE - CSP GOBIERNO</v>
      </c>
      <c r="C1073" s="18"/>
      <c r="D1073" s="18" t="s">
        <v>122</v>
      </c>
      <c r="E1073" s="46" t="s">
        <v>2270</v>
      </c>
      <c r="F1073" s="85" t="s">
        <v>17</v>
      </c>
      <c r="G1073" s="18" t="s">
        <v>122</v>
      </c>
      <c r="H1073" s="45" t="s">
        <v>125</v>
      </c>
      <c r="I1073" s="18" t="s">
        <v>75</v>
      </c>
      <c r="J1073" s="49" t="s">
        <v>2271</v>
      </c>
      <c r="K1073" s="48" t="s">
        <v>28</v>
      </c>
      <c r="L1073" s="47" t="s">
        <v>90</v>
      </c>
      <c r="M1073" s="44" t="s">
        <v>74</v>
      </c>
      <c r="N1073" s="78" t="s">
        <v>75</v>
      </c>
      <c r="O1073" s="78" t="s">
        <v>75</v>
      </c>
      <c r="P1073" s="78" t="s">
        <v>75</v>
      </c>
      <c r="Q1073" s="43" t="s">
        <v>2270</v>
      </c>
      <c r="R1073" s="53" t="s">
        <v>2153</v>
      </c>
      <c r="S1073" s="76">
        <v>24</v>
      </c>
      <c r="T1073" s="37">
        <v>1</v>
      </c>
      <c r="U1073" s="83">
        <v>1</v>
      </c>
      <c r="V1073" s="45" t="s">
        <v>125</v>
      </c>
    </row>
    <row r="1074" spans="1:22" x14ac:dyDescent="0.2">
      <c r="A1074" s="18" t="str">
        <f t="shared" si="32"/>
        <v>Catalogo principalOPEN VALUE - CSP GOBIERNO3NN-00023</v>
      </c>
      <c r="B1074" s="18" t="str">
        <f t="shared" si="33"/>
        <v>3NN-00023OPEN VALUE - CSP GOBIERNO</v>
      </c>
      <c r="C1074" s="18"/>
      <c r="D1074" s="18" t="s">
        <v>122</v>
      </c>
      <c r="E1074" s="46" t="s">
        <v>2272</v>
      </c>
      <c r="F1074" s="85" t="s">
        <v>17</v>
      </c>
      <c r="G1074" s="18" t="s">
        <v>122</v>
      </c>
      <c r="H1074" s="45" t="s">
        <v>125</v>
      </c>
      <c r="I1074" s="18" t="s">
        <v>75</v>
      </c>
      <c r="J1074" s="49" t="s">
        <v>2273</v>
      </c>
      <c r="K1074" s="48" t="s">
        <v>28</v>
      </c>
      <c r="L1074" s="47" t="s">
        <v>90</v>
      </c>
      <c r="M1074" s="44" t="s">
        <v>74</v>
      </c>
      <c r="N1074" s="78" t="s">
        <v>75</v>
      </c>
      <c r="O1074" s="78" t="s">
        <v>75</v>
      </c>
      <c r="P1074" s="78" t="s">
        <v>75</v>
      </c>
      <c r="Q1074" s="43" t="s">
        <v>2272</v>
      </c>
      <c r="R1074" s="53" t="s">
        <v>76</v>
      </c>
      <c r="S1074" s="76">
        <v>5</v>
      </c>
      <c r="T1074" s="37">
        <v>1</v>
      </c>
      <c r="U1074" s="83">
        <v>1</v>
      </c>
      <c r="V1074" s="45" t="s">
        <v>125</v>
      </c>
    </row>
    <row r="1075" spans="1:22" x14ac:dyDescent="0.2">
      <c r="A1075" s="18" t="str">
        <f t="shared" si="32"/>
        <v>Catalogo principalOPEN VALUE - CSP GOBIERNO3PP-00005</v>
      </c>
      <c r="B1075" s="18" t="str">
        <f t="shared" si="33"/>
        <v>3PP-00005OPEN VALUE - CSP GOBIERNO</v>
      </c>
      <c r="C1075" s="18"/>
      <c r="D1075" s="18" t="s">
        <v>122</v>
      </c>
      <c r="E1075" s="46" t="s">
        <v>2274</v>
      </c>
      <c r="F1075" s="85" t="s">
        <v>17</v>
      </c>
      <c r="G1075" s="18" t="s">
        <v>122</v>
      </c>
      <c r="H1075" s="45" t="s">
        <v>125</v>
      </c>
      <c r="I1075" s="18" t="s">
        <v>75</v>
      </c>
      <c r="J1075" s="49" t="s">
        <v>2275</v>
      </c>
      <c r="K1075" s="48" t="s">
        <v>28</v>
      </c>
      <c r="L1075" s="47" t="s">
        <v>90</v>
      </c>
      <c r="M1075" s="44" t="s">
        <v>74</v>
      </c>
      <c r="N1075" s="78" t="s">
        <v>75</v>
      </c>
      <c r="O1075" s="78" t="s">
        <v>75</v>
      </c>
      <c r="P1075" s="78" t="s">
        <v>75</v>
      </c>
      <c r="Q1075" s="43" t="s">
        <v>2274</v>
      </c>
      <c r="R1075" s="53" t="s">
        <v>76</v>
      </c>
      <c r="S1075" s="76">
        <v>7</v>
      </c>
      <c r="T1075" s="37">
        <v>1</v>
      </c>
      <c r="U1075" s="83">
        <v>1</v>
      </c>
      <c r="V1075" s="45" t="s">
        <v>125</v>
      </c>
    </row>
    <row r="1076" spans="1:22" x14ac:dyDescent="0.2">
      <c r="A1076" s="18" t="str">
        <f t="shared" si="32"/>
        <v>Catalogo principalOPEN VALUE - CSP GOBIERNO3VU-00034</v>
      </c>
      <c r="B1076" s="18" t="str">
        <f t="shared" si="33"/>
        <v>3VU-00034OPEN VALUE - CSP GOBIERNO</v>
      </c>
      <c r="C1076" s="18"/>
      <c r="D1076" s="18" t="s">
        <v>122</v>
      </c>
      <c r="E1076" s="46" t="s">
        <v>2276</v>
      </c>
      <c r="F1076" s="85" t="s">
        <v>17</v>
      </c>
      <c r="G1076" s="18" t="s">
        <v>122</v>
      </c>
      <c r="H1076" s="45" t="s">
        <v>125</v>
      </c>
      <c r="I1076" s="18" t="s">
        <v>75</v>
      </c>
      <c r="J1076" s="49" t="s">
        <v>2277</v>
      </c>
      <c r="K1076" s="48" t="s">
        <v>28</v>
      </c>
      <c r="L1076" s="47" t="s">
        <v>90</v>
      </c>
      <c r="M1076" s="44" t="s">
        <v>74</v>
      </c>
      <c r="N1076" s="78" t="s">
        <v>75</v>
      </c>
      <c r="O1076" s="78" t="s">
        <v>75</v>
      </c>
      <c r="P1076" s="78" t="s">
        <v>75</v>
      </c>
      <c r="Q1076" s="43" t="s">
        <v>2276</v>
      </c>
      <c r="R1076" s="53" t="s">
        <v>2153</v>
      </c>
      <c r="S1076" s="76">
        <v>4605</v>
      </c>
      <c r="T1076" s="37">
        <v>1</v>
      </c>
      <c r="U1076" s="83">
        <v>1</v>
      </c>
      <c r="V1076" s="45" t="s">
        <v>125</v>
      </c>
    </row>
    <row r="1077" spans="1:22" x14ac:dyDescent="0.2">
      <c r="A1077" s="18" t="str">
        <f t="shared" si="32"/>
        <v>Catalogo principalOPEN VALUE - CSP GOBIERNO3VU-00035</v>
      </c>
      <c r="B1077" s="18" t="str">
        <f t="shared" si="33"/>
        <v>3VU-00035OPEN VALUE - CSP GOBIERNO</v>
      </c>
      <c r="C1077" s="18"/>
      <c r="D1077" s="18" t="s">
        <v>122</v>
      </c>
      <c r="E1077" s="46" t="s">
        <v>2278</v>
      </c>
      <c r="F1077" s="85" t="s">
        <v>17</v>
      </c>
      <c r="G1077" s="18" t="s">
        <v>122</v>
      </c>
      <c r="H1077" s="45" t="s">
        <v>125</v>
      </c>
      <c r="I1077" s="18" t="s">
        <v>75</v>
      </c>
      <c r="J1077" s="49" t="s">
        <v>2279</v>
      </c>
      <c r="K1077" s="48" t="s">
        <v>28</v>
      </c>
      <c r="L1077" s="47" t="s">
        <v>90</v>
      </c>
      <c r="M1077" s="44" t="s">
        <v>74</v>
      </c>
      <c r="N1077" s="78" t="s">
        <v>75</v>
      </c>
      <c r="O1077" s="78" t="s">
        <v>75</v>
      </c>
      <c r="P1077" s="78" t="s">
        <v>75</v>
      </c>
      <c r="Q1077" s="43" t="s">
        <v>2278</v>
      </c>
      <c r="R1077" s="53" t="s">
        <v>2153</v>
      </c>
      <c r="S1077" s="76">
        <v>4605</v>
      </c>
      <c r="T1077" s="37">
        <v>1</v>
      </c>
      <c r="U1077" s="83">
        <v>1</v>
      </c>
      <c r="V1077" s="45" t="s">
        <v>125</v>
      </c>
    </row>
    <row r="1078" spans="1:22" x14ac:dyDescent="0.2">
      <c r="A1078" s="18" t="str">
        <f t="shared" si="32"/>
        <v>Catalogo principalOPEN VALUE - CSP GOBIERNO3YF-00238</v>
      </c>
      <c r="B1078" s="18" t="str">
        <f t="shared" si="33"/>
        <v>3YF-00238OPEN VALUE - CSP GOBIERNO</v>
      </c>
      <c r="C1078" s="18"/>
      <c r="D1078" s="18" t="s">
        <v>122</v>
      </c>
      <c r="E1078" s="46" t="s">
        <v>2280</v>
      </c>
      <c r="F1078" s="85" t="s">
        <v>17</v>
      </c>
      <c r="G1078" s="18" t="s">
        <v>122</v>
      </c>
      <c r="H1078" s="45" t="s">
        <v>125</v>
      </c>
      <c r="I1078" s="18" t="s">
        <v>75</v>
      </c>
      <c r="J1078" s="49" t="s">
        <v>2281</v>
      </c>
      <c r="K1078" s="48" t="s">
        <v>28</v>
      </c>
      <c r="L1078" s="47" t="s">
        <v>90</v>
      </c>
      <c r="M1078" s="44" t="s">
        <v>74</v>
      </c>
      <c r="N1078" s="78" t="s">
        <v>75</v>
      </c>
      <c r="O1078" s="78" t="s">
        <v>75</v>
      </c>
      <c r="P1078" s="78" t="s">
        <v>75</v>
      </c>
      <c r="Q1078" s="43" t="s">
        <v>2280</v>
      </c>
      <c r="R1078" s="53" t="s">
        <v>2153</v>
      </c>
      <c r="S1078" s="76">
        <v>918</v>
      </c>
      <c r="T1078" s="37">
        <v>1</v>
      </c>
      <c r="U1078" s="83">
        <v>1</v>
      </c>
      <c r="V1078" s="45" t="s">
        <v>125</v>
      </c>
    </row>
    <row r="1079" spans="1:22" x14ac:dyDescent="0.2">
      <c r="A1079" s="18" t="str">
        <f t="shared" si="32"/>
        <v>Catalogo principalOPEN VALUE - CSP GOBIERNO3YF-00239</v>
      </c>
      <c r="B1079" s="18" t="str">
        <f t="shared" si="33"/>
        <v>3YF-00239OPEN VALUE - CSP GOBIERNO</v>
      </c>
      <c r="C1079" s="18"/>
      <c r="D1079" s="18" t="s">
        <v>122</v>
      </c>
      <c r="E1079" s="46" t="s">
        <v>2282</v>
      </c>
      <c r="F1079" s="85" t="s">
        <v>17</v>
      </c>
      <c r="G1079" s="18" t="s">
        <v>122</v>
      </c>
      <c r="H1079" s="45" t="s">
        <v>125</v>
      </c>
      <c r="I1079" s="18" t="s">
        <v>75</v>
      </c>
      <c r="J1079" s="49" t="s">
        <v>2283</v>
      </c>
      <c r="K1079" s="48" t="s">
        <v>28</v>
      </c>
      <c r="L1079" s="47" t="s">
        <v>90</v>
      </c>
      <c r="M1079" s="44" t="s">
        <v>74</v>
      </c>
      <c r="N1079" s="78" t="s">
        <v>75</v>
      </c>
      <c r="O1079" s="78" t="s">
        <v>75</v>
      </c>
      <c r="P1079" s="78" t="s">
        <v>75</v>
      </c>
      <c r="Q1079" s="43" t="s">
        <v>2282</v>
      </c>
      <c r="R1079" s="53" t="s">
        <v>2153</v>
      </c>
      <c r="S1079" s="76">
        <v>429</v>
      </c>
      <c r="T1079" s="37">
        <v>1</v>
      </c>
      <c r="U1079" s="83">
        <v>1</v>
      </c>
      <c r="V1079" s="45" t="s">
        <v>125</v>
      </c>
    </row>
    <row r="1080" spans="1:22" x14ac:dyDescent="0.2">
      <c r="A1080" s="18" t="str">
        <f t="shared" si="32"/>
        <v>Catalogo principalOPEN VALUE - CSP GOBIERNO3ZK-00466</v>
      </c>
      <c r="B1080" s="18" t="str">
        <f t="shared" si="33"/>
        <v>3ZK-00466OPEN VALUE - CSP GOBIERNO</v>
      </c>
      <c r="C1080" s="18"/>
      <c r="D1080" s="18" t="s">
        <v>122</v>
      </c>
      <c r="E1080" s="46" t="s">
        <v>2284</v>
      </c>
      <c r="F1080" s="85" t="s">
        <v>17</v>
      </c>
      <c r="G1080" s="18" t="s">
        <v>122</v>
      </c>
      <c r="H1080" s="45" t="s">
        <v>125</v>
      </c>
      <c r="I1080" s="18" t="s">
        <v>75</v>
      </c>
      <c r="J1080" s="49" t="s">
        <v>2285</v>
      </c>
      <c r="K1080" s="48" t="s">
        <v>28</v>
      </c>
      <c r="L1080" s="47" t="s">
        <v>90</v>
      </c>
      <c r="M1080" s="44" t="s">
        <v>74</v>
      </c>
      <c r="N1080" s="78" t="s">
        <v>75</v>
      </c>
      <c r="O1080" s="78" t="s">
        <v>75</v>
      </c>
      <c r="P1080" s="78" t="s">
        <v>75</v>
      </c>
      <c r="Q1080" s="43" t="s">
        <v>2284</v>
      </c>
      <c r="R1080" s="53" t="s">
        <v>2153</v>
      </c>
      <c r="S1080" s="76">
        <v>42</v>
      </c>
      <c r="T1080" s="37">
        <v>1</v>
      </c>
      <c r="U1080" s="83">
        <v>1</v>
      </c>
      <c r="V1080" s="45" t="s">
        <v>125</v>
      </c>
    </row>
    <row r="1081" spans="1:22" x14ac:dyDescent="0.2">
      <c r="A1081" s="18" t="str">
        <f t="shared" si="32"/>
        <v>Catalogo principalOPEN VALUE - CSP GOBIERNO3ZK-00467</v>
      </c>
      <c r="B1081" s="18" t="str">
        <f t="shared" si="33"/>
        <v>3ZK-00467OPEN VALUE - CSP GOBIERNO</v>
      </c>
      <c r="C1081" s="18"/>
      <c r="D1081" s="18" t="s">
        <v>122</v>
      </c>
      <c r="E1081" s="46" t="s">
        <v>2286</v>
      </c>
      <c r="F1081" s="85" t="s">
        <v>17</v>
      </c>
      <c r="G1081" s="18" t="s">
        <v>122</v>
      </c>
      <c r="H1081" s="45" t="s">
        <v>125</v>
      </c>
      <c r="I1081" s="18" t="s">
        <v>75</v>
      </c>
      <c r="J1081" s="49" t="s">
        <v>2287</v>
      </c>
      <c r="K1081" s="48" t="s">
        <v>28</v>
      </c>
      <c r="L1081" s="47" t="s">
        <v>90</v>
      </c>
      <c r="M1081" s="44" t="s">
        <v>74</v>
      </c>
      <c r="N1081" s="78" t="s">
        <v>75</v>
      </c>
      <c r="O1081" s="78" t="s">
        <v>75</v>
      </c>
      <c r="P1081" s="78" t="s">
        <v>75</v>
      </c>
      <c r="Q1081" s="43" t="s">
        <v>2286</v>
      </c>
      <c r="R1081" s="53" t="s">
        <v>2153</v>
      </c>
      <c r="S1081" s="76">
        <v>54</v>
      </c>
      <c r="T1081" s="37">
        <v>1</v>
      </c>
      <c r="U1081" s="83">
        <v>1</v>
      </c>
      <c r="V1081" s="45" t="s">
        <v>125</v>
      </c>
    </row>
    <row r="1082" spans="1:22" x14ac:dyDescent="0.2">
      <c r="A1082" s="18" t="str">
        <f t="shared" si="32"/>
        <v>Catalogo principalOPEN VALUE - CSP GOBIERNO3ZK-00468</v>
      </c>
      <c r="B1082" s="18" t="str">
        <f t="shared" si="33"/>
        <v>3ZK-00468OPEN VALUE - CSP GOBIERNO</v>
      </c>
      <c r="C1082" s="18"/>
      <c r="D1082" s="18" t="s">
        <v>122</v>
      </c>
      <c r="E1082" s="46" t="s">
        <v>2288</v>
      </c>
      <c r="F1082" s="85" t="s">
        <v>17</v>
      </c>
      <c r="G1082" s="18" t="s">
        <v>122</v>
      </c>
      <c r="H1082" s="45" t="s">
        <v>125</v>
      </c>
      <c r="I1082" s="18" t="s">
        <v>75</v>
      </c>
      <c r="J1082" s="49" t="s">
        <v>2289</v>
      </c>
      <c r="K1082" s="48" t="s">
        <v>28</v>
      </c>
      <c r="L1082" s="47" t="s">
        <v>90</v>
      </c>
      <c r="M1082" s="44" t="s">
        <v>74</v>
      </c>
      <c r="N1082" s="78" t="s">
        <v>75</v>
      </c>
      <c r="O1082" s="78" t="s">
        <v>75</v>
      </c>
      <c r="P1082" s="78" t="s">
        <v>75</v>
      </c>
      <c r="Q1082" s="43" t="s">
        <v>2288</v>
      </c>
      <c r="R1082" s="53" t="s">
        <v>2153</v>
      </c>
      <c r="S1082" s="76">
        <v>18</v>
      </c>
      <c r="T1082" s="37">
        <v>1</v>
      </c>
      <c r="U1082" s="83">
        <v>1</v>
      </c>
      <c r="V1082" s="45" t="s">
        <v>125</v>
      </c>
    </row>
    <row r="1083" spans="1:22" x14ac:dyDescent="0.2">
      <c r="A1083" s="18" t="str">
        <f t="shared" si="32"/>
        <v>Catalogo principalOPEN VALUE - CSP GOBIERNO3ZK-00469</v>
      </c>
      <c r="B1083" s="18" t="str">
        <f t="shared" si="33"/>
        <v>3ZK-00469OPEN VALUE - CSP GOBIERNO</v>
      </c>
      <c r="C1083" s="18"/>
      <c r="D1083" s="18" t="s">
        <v>122</v>
      </c>
      <c r="E1083" s="46" t="s">
        <v>2290</v>
      </c>
      <c r="F1083" s="85" t="s">
        <v>17</v>
      </c>
      <c r="G1083" s="18" t="s">
        <v>122</v>
      </c>
      <c r="H1083" s="45" t="s">
        <v>125</v>
      </c>
      <c r="I1083" s="18" t="s">
        <v>75</v>
      </c>
      <c r="J1083" s="49" t="s">
        <v>2291</v>
      </c>
      <c r="K1083" s="48" t="s">
        <v>28</v>
      </c>
      <c r="L1083" s="47" t="s">
        <v>90</v>
      </c>
      <c r="M1083" s="44" t="s">
        <v>74</v>
      </c>
      <c r="N1083" s="78" t="s">
        <v>75</v>
      </c>
      <c r="O1083" s="78" t="s">
        <v>75</v>
      </c>
      <c r="P1083" s="78" t="s">
        <v>75</v>
      </c>
      <c r="Q1083" s="43" t="s">
        <v>2290</v>
      </c>
      <c r="R1083" s="53" t="s">
        <v>2153</v>
      </c>
      <c r="S1083" s="76">
        <v>24</v>
      </c>
      <c r="T1083" s="37">
        <v>1</v>
      </c>
      <c r="U1083" s="83">
        <v>1</v>
      </c>
      <c r="V1083" s="45" t="s">
        <v>125</v>
      </c>
    </row>
    <row r="1084" spans="1:22" x14ac:dyDescent="0.2">
      <c r="A1084" s="18" t="str">
        <f t="shared" si="32"/>
        <v>Catalogo principalOPEN VALUE - CSP GOBIERNO4ZF-00017</v>
      </c>
      <c r="B1084" s="18" t="str">
        <f t="shared" si="33"/>
        <v>4ZF-00017OPEN VALUE - CSP GOBIERNO</v>
      </c>
      <c r="C1084" s="18"/>
      <c r="D1084" s="18" t="s">
        <v>122</v>
      </c>
      <c r="E1084" s="46" t="s">
        <v>2292</v>
      </c>
      <c r="F1084" s="85" t="s">
        <v>17</v>
      </c>
      <c r="G1084" s="18" t="s">
        <v>122</v>
      </c>
      <c r="H1084" s="45" t="s">
        <v>125</v>
      </c>
      <c r="I1084" s="18" t="s">
        <v>75</v>
      </c>
      <c r="J1084" s="49" t="s">
        <v>2293</v>
      </c>
      <c r="K1084" s="48" t="s">
        <v>28</v>
      </c>
      <c r="L1084" s="47" t="s">
        <v>90</v>
      </c>
      <c r="M1084" s="44" t="s">
        <v>74</v>
      </c>
      <c r="N1084" s="78" t="s">
        <v>75</v>
      </c>
      <c r="O1084" s="78" t="s">
        <v>75</v>
      </c>
      <c r="P1084" s="78" t="s">
        <v>75</v>
      </c>
      <c r="Q1084" s="43" t="s">
        <v>2292</v>
      </c>
      <c r="R1084" s="53" t="s">
        <v>76</v>
      </c>
      <c r="S1084" s="76">
        <v>17</v>
      </c>
      <c r="T1084" s="37">
        <v>1</v>
      </c>
      <c r="U1084" s="83">
        <v>1</v>
      </c>
      <c r="V1084" s="45" t="s">
        <v>125</v>
      </c>
    </row>
    <row r="1085" spans="1:22" x14ac:dyDescent="0.2">
      <c r="A1085" s="18" t="str">
        <f t="shared" si="32"/>
        <v>Catalogo principalOPEN VALUE - CSP GOBIERNO5A5-00005</v>
      </c>
      <c r="B1085" s="18" t="str">
        <f t="shared" si="33"/>
        <v>5A5-00005OPEN VALUE - CSP GOBIERNO</v>
      </c>
      <c r="C1085" s="18"/>
      <c r="D1085" s="18" t="s">
        <v>122</v>
      </c>
      <c r="E1085" s="46" t="s">
        <v>2294</v>
      </c>
      <c r="F1085" s="85" t="s">
        <v>17</v>
      </c>
      <c r="G1085" s="18" t="s">
        <v>122</v>
      </c>
      <c r="H1085" s="45" t="s">
        <v>125</v>
      </c>
      <c r="I1085" s="18" t="s">
        <v>75</v>
      </c>
      <c r="J1085" s="49" t="s">
        <v>2295</v>
      </c>
      <c r="K1085" s="48" t="s">
        <v>28</v>
      </c>
      <c r="L1085" s="47" t="s">
        <v>90</v>
      </c>
      <c r="M1085" s="44" t="s">
        <v>74</v>
      </c>
      <c r="N1085" s="78" t="s">
        <v>75</v>
      </c>
      <c r="O1085" s="78" t="s">
        <v>75</v>
      </c>
      <c r="P1085" s="78" t="s">
        <v>75</v>
      </c>
      <c r="Q1085" s="43" t="s">
        <v>2294</v>
      </c>
      <c r="R1085" s="53" t="s">
        <v>76</v>
      </c>
      <c r="S1085" s="76">
        <v>0.3</v>
      </c>
      <c r="T1085" s="37">
        <v>1</v>
      </c>
      <c r="U1085" s="83">
        <v>1</v>
      </c>
      <c r="V1085" s="45" t="s">
        <v>125</v>
      </c>
    </row>
    <row r="1086" spans="1:22" x14ac:dyDescent="0.2">
      <c r="A1086" s="18" t="str">
        <f t="shared" si="32"/>
        <v>Catalogo principalOPEN VALUE - CSP GOBIERNO5A9-00005</v>
      </c>
      <c r="B1086" s="18" t="str">
        <f t="shared" si="33"/>
        <v>5A9-00005OPEN VALUE - CSP GOBIERNO</v>
      </c>
      <c r="C1086" s="18"/>
      <c r="D1086" s="18" t="s">
        <v>122</v>
      </c>
      <c r="E1086" s="46" t="s">
        <v>2296</v>
      </c>
      <c r="F1086" s="85" t="s">
        <v>17</v>
      </c>
      <c r="G1086" s="18" t="s">
        <v>122</v>
      </c>
      <c r="H1086" s="45" t="s">
        <v>125</v>
      </c>
      <c r="I1086" s="18" t="s">
        <v>75</v>
      </c>
      <c r="J1086" s="49" t="s">
        <v>2297</v>
      </c>
      <c r="K1086" s="48" t="s">
        <v>28</v>
      </c>
      <c r="L1086" s="47" t="s">
        <v>90</v>
      </c>
      <c r="M1086" s="44" t="s">
        <v>74</v>
      </c>
      <c r="N1086" s="78" t="s">
        <v>75</v>
      </c>
      <c r="O1086" s="78" t="s">
        <v>75</v>
      </c>
      <c r="P1086" s="78" t="s">
        <v>75</v>
      </c>
      <c r="Q1086" s="43" t="s">
        <v>2296</v>
      </c>
      <c r="R1086" s="53" t="s">
        <v>76</v>
      </c>
      <c r="S1086" s="76">
        <v>2.7</v>
      </c>
      <c r="T1086" s="37">
        <v>1</v>
      </c>
      <c r="U1086" s="83">
        <v>1</v>
      </c>
      <c r="V1086" s="45" t="s">
        <v>125</v>
      </c>
    </row>
    <row r="1087" spans="1:22" x14ac:dyDescent="0.2">
      <c r="A1087" s="18" t="str">
        <f t="shared" si="32"/>
        <v>Catalogo principalOPEN VALUE - CSP GOBIERNO5HK-00162</v>
      </c>
      <c r="B1087" s="18" t="str">
        <f t="shared" si="33"/>
        <v>5HK-00162OPEN VALUE - CSP GOBIERNO</v>
      </c>
      <c r="C1087" s="18"/>
      <c r="D1087" s="18" t="s">
        <v>122</v>
      </c>
      <c r="E1087" s="46" t="s">
        <v>2298</v>
      </c>
      <c r="F1087" s="85" t="s">
        <v>17</v>
      </c>
      <c r="G1087" s="18" t="s">
        <v>122</v>
      </c>
      <c r="H1087" s="45" t="s">
        <v>125</v>
      </c>
      <c r="I1087" s="18" t="s">
        <v>75</v>
      </c>
      <c r="J1087" s="49" t="s">
        <v>2299</v>
      </c>
      <c r="K1087" s="48" t="s">
        <v>28</v>
      </c>
      <c r="L1087" s="47" t="s">
        <v>90</v>
      </c>
      <c r="M1087" s="44" t="s">
        <v>74</v>
      </c>
      <c r="N1087" s="78" t="s">
        <v>75</v>
      </c>
      <c r="O1087" s="78" t="s">
        <v>75</v>
      </c>
      <c r="P1087" s="78" t="s">
        <v>75</v>
      </c>
      <c r="Q1087" s="43" t="s">
        <v>2298</v>
      </c>
      <c r="R1087" s="53" t="s">
        <v>2153</v>
      </c>
      <c r="S1087" s="76">
        <v>75</v>
      </c>
      <c r="T1087" s="37">
        <v>1</v>
      </c>
      <c r="U1087" s="83">
        <v>1</v>
      </c>
      <c r="V1087" s="45" t="s">
        <v>125</v>
      </c>
    </row>
    <row r="1088" spans="1:22" x14ac:dyDescent="0.2">
      <c r="A1088" s="18" t="str">
        <f t="shared" si="32"/>
        <v>Catalogo principalOPEN VALUE - CSP GOBIERNO5HK-00163</v>
      </c>
      <c r="B1088" s="18" t="str">
        <f t="shared" si="33"/>
        <v>5HK-00163OPEN VALUE - CSP GOBIERNO</v>
      </c>
      <c r="C1088" s="18"/>
      <c r="D1088" s="18" t="s">
        <v>122</v>
      </c>
      <c r="E1088" s="46" t="s">
        <v>2300</v>
      </c>
      <c r="F1088" s="85" t="s">
        <v>17</v>
      </c>
      <c r="G1088" s="18" t="s">
        <v>122</v>
      </c>
      <c r="H1088" s="45" t="s">
        <v>125</v>
      </c>
      <c r="I1088" s="18" t="s">
        <v>75</v>
      </c>
      <c r="J1088" s="49" t="s">
        <v>2301</v>
      </c>
      <c r="K1088" s="48" t="s">
        <v>28</v>
      </c>
      <c r="L1088" s="47" t="s">
        <v>90</v>
      </c>
      <c r="M1088" s="44" t="s">
        <v>74</v>
      </c>
      <c r="N1088" s="78" t="s">
        <v>75</v>
      </c>
      <c r="O1088" s="78" t="s">
        <v>75</v>
      </c>
      <c r="P1088" s="78" t="s">
        <v>75</v>
      </c>
      <c r="Q1088" s="43" t="s">
        <v>2300</v>
      </c>
      <c r="R1088" s="53" t="s">
        <v>2153</v>
      </c>
      <c r="S1088" s="76">
        <v>36</v>
      </c>
      <c r="T1088" s="37">
        <v>1</v>
      </c>
      <c r="U1088" s="83">
        <v>1</v>
      </c>
      <c r="V1088" s="45" t="s">
        <v>125</v>
      </c>
    </row>
    <row r="1089" spans="1:22" x14ac:dyDescent="0.2">
      <c r="A1089" s="18" t="str">
        <f t="shared" si="32"/>
        <v>Catalogo principalOPEN VALUE - CSP GOBIERNO5HU-00152</v>
      </c>
      <c r="B1089" s="18" t="str">
        <f t="shared" si="33"/>
        <v>5HU-00152OPEN VALUE - CSP GOBIERNO</v>
      </c>
      <c r="C1089" s="18"/>
      <c r="D1089" s="18" t="s">
        <v>122</v>
      </c>
      <c r="E1089" s="46" t="s">
        <v>2302</v>
      </c>
      <c r="F1089" s="85" t="s">
        <v>17</v>
      </c>
      <c r="G1089" s="18" t="s">
        <v>122</v>
      </c>
      <c r="H1089" s="45" t="s">
        <v>125</v>
      </c>
      <c r="I1089" s="18" t="s">
        <v>75</v>
      </c>
      <c r="J1089" s="49" t="s">
        <v>2303</v>
      </c>
      <c r="K1089" s="48" t="s">
        <v>28</v>
      </c>
      <c r="L1089" s="47" t="s">
        <v>90</v>
      </c>
      <c r="M1089" s="44" t="s">
        <v>74</v>
      </c>
      <c r="N1089" s="78" t="s">
        <v>75</v>
      </c>
      <c r="O1089" s="78" t="s">
        <v>75</v>
      </c>
      <c r="P1089" s="78" t="s">
        <v>75</v>
      </c>
      <c r="Q1089" s="43" t="s">
        <v>2302</v>
      </c>
      <c r="R1089" s="53" t="s">
        <v>2153</v>
      </c>
      <c r="S1089" s="76">
        <v>8415</v>
      </c>
      <c r="T1089" s="37">
        <v>1</v>
      </c>
      <c r="U1089" s="83">
        <v>1</v>
      </c>
      <c r="V1089" s="45" t="s">
        <v>125</v>
      </c>
    </row>
    <row r="1090" spans="1:22" x14ac:dyDescent="0.2">
      <c r="A1090" s="18" t="str">
        <f t="shared" ref="A1090:A1153" si="34">D1090&amp;F1090&amp;E1090</f>
        <v>Catalogo principalOPEN VALUE - CSP GOBIERNO5HU-00153</v>
      </c>
      <c r="B1090" s="18" t="str">
        <f t="shared" ref="B1090:B1153" si="35">E1090&amp;F1090</f>
        <v>5HU-00153OPEN VALUE - CSP GOBIERNO</v>
      </c>
      <c r="C1090" s="18"/>
      <c r="D1090" s="18" t="s">
        <v>122</v>
      </c>
      <c r="E1090" s="46" t="s">
        <v>2304</v>
      </c>
      <c r="F1090" s="85" t="s">
        <v>17</v>
      </c>
      <c r="G1090" s="18" t="s">
        <v>122</v>
      </c>
      <c r="H1090" s="45" t="s">
        <v>125</v>
      </c>
      <c r="I1090" s="18" t="s">
        <v>75</v>
      </c>
      <c r="J1090" s="49" t="s">
        <v>2305</v>
      </c>
      <c r="K1090" s="48" t="s">
        <v>28</v>
      </c>
      <c r="L1090" s="47" t="s">
        <v>90</v>
      </c>
      <c r="M1090" s="44" t="s">
        <v>74</v>
      </c>
      <c r="N1090" s="78" t="s">
        <v>75</v>
      </c>
      <c r="O1090" s="78" t="s">
        <v>75</v>
      </c>
      <c r="P1090" s="78" t="s">
        <v>75</v>
      </c>
      <c r="Q1090" s="43" t="s">
        <v>2304</v>
      </c>
      <c r="R1090" s="53" t="s">
        <v>2153</v>
      </c>
      <c r="S1090" s="76">
        <v>3606</v>
      </c>
      <c r="T1090" s="37">
        <v>1</v>
      </c>
      <c r="U1090" s="83">
        <v>1</v>
      </c>
      <c r="V1090" s="45" t="s">
        <v>125</v>
      </c>
    </row>
    <row r="1091" spans="1:22" x14ac:dyDescent="0.2">
      <c r="A1091" s="18" t="str">
        <f t="shared" si="34"/>
        <v>Catalogo principalOPEN VALUE - CSP GOBIERNO6EM-00008</v>
      </c>
      <c r="B1091" s="18" t="str">
        <f t="shared" si="35"/>
        <v>6EM-00008OPEN VALUE - CSP GOBIERNO</v>
      </c>
      <c r="C1091" s="18"/>
      <c r="D1091" s="18" t="s">
        <v>122</v>
      </c>
      <c r="E1091" s="46" t="s">
        <v>2306</v>
      </c>
      <c r="F1091" s="85" t="s">
        <v>17</v>
      </c>
      <c r="G1091" s="18" t="s">
        <v>122</v>
      </c>
      <c r="H1091" s="45" t="s">
        <v>125</v>
      </c>
      <c r="I1091" s="18" t="s">
        <v>75</v>
      </c>
      <c r="J1091" s="49" t="s">
        <v>2307</v>
      </c>
      <c r="K1091" s="48" t="s">
        <v>28</v>
      </c>
      <c r="L1091" s="47" t="s">
        <v>90</v>
      </c>
      <c r="M1091" s="44" t="s">
        <v>74</v>
      </c>
      <c r="N1091" s="78" t="s">
        <v>75</v>
      </c>
      <c r="O1091" s="78" t="s">
        <v>75</v>
      </c>
      <c r="P1091" s="78" t="s">
        <v>75</v>
      </c>
      <c r="Q1091" s="43" t="s">
        <v>2306</v>
      </c>
      <c r="R1091" s="53" t="s">
        <v>76</v>
      </c>
      <c r="S1091" s="76">
        <v>9</v>
      </c>
      <c r="T1091" s="37">
        <v>1</v>
      </c>
      <c r="U1091" s="83">
        <v>1</v>
      </c>
      <c r="V1091" s="45" t="s">
        <v>125</v>
      </c>
    </row>
    <row r="1092" spans="1:22" x14ac:dyDescent="0.2">
      <c r="A1092" s="18" t="str">
        <f t="shared" si="34"/>
        <v>Catalogo principalOPEN VALUE - CSP GOBIERNO6KV-00006</v>
      </c>
      <c r="B1092" s="18" t="str">
        <f t="shared" si="35"/>
        <v>6KV-00006OPEN VALUE - CSP GOBIERNO</v>
      </c>
      <c r="C1092" s="18"/>
      <c r="D1092" s="18" t="s">
        <v>122</v>
      </c>
      <c r="E1092" s="46" t="s">
        <v>2308</v>
      </c>
      <c r="F1092" s="85" t="s">
        <v>17</v>
      </c>
      <c r="G1092" s="18" t="s">
        <v>122</v>
      </c>
      <c r="H1092" s="45" t="s">
        <v>125</v>
      </c>
      <c r="I1092" s="18" t="s">
        <v>75</v>
      </c>
      <c r="J1092" s="49" t="s">
        <v>2309</v>
      </c>
      <c r="K1092" s="48" t="s">
        <v>28</v>
      </c>
      <c r="L1092" s="47" t="s">
        <v>90</v>
      </c>
      <c r="M1092" s="44" t="s">
        <v>74</v>
      </c>
      <c r="N1092" s="78" t="s">
        <v>75</v>
      </c>
      <c r="O1092" s="78" t="s">
        <v>75</v>
      </c>
      <c r="P1092" s="78" t="s">
        <v>75</v>
      </c>
      <c r="Q1092" s="43" t="s">
        <v>2308</v>
      </c>
      <c r="R1092" s="53" t="s">
        <v>76</v>
      </c>
      <c r="S1092" s="76">
        <v>0</v>
      </c>
      <c r="T1092" s="37">
        <v>1</v>
      </c>
      <c r="U1092" s="83">
        <v>1</v>
      </c>
      <c r="V1092" s="45" t="s">
        <v>125</v>
      </c>
    </row>
    <row r="1093" spans="1:22" x14ac:dyDescent="0.2">
      <c r="A1093" s="18" t="str">
        <f t="shared" si="34"/>
        <v>Catalogo principalOPEN VALUE - CSP GOBIERNO6PV-00006</v>
      </c>
      <c r="B1093" s="18" t="str">
        <f t="shared" si="35"/>
        <v>6PV-00006OPEN VALUE - CSP GOBIERNO</v>
      </c>
      <c r="C1093" s="18"/>
      <c r="D1093" s="18" t="s">
        <v>122</v>
      </c>
      <c r="E1093" s="46" t="s">
        <v>2310</v>
      </c>
      <c r="F1093" s="85" t="s">
        <v>17</v>
      </c>
      <c r="G1093" s="18" t="s">
        <v>122</v>
      </c>
      <c r="H1093" s="45" t="s">
        <v>125</v>
      </c>
      <c r="I1093" s="18" t="s">
        <v>75</v>
      </c>
      <c r="J1093" s="49" t="s">
        <v>2311</v>
      </c>
      <c r="K1093" s="48" t="s">
        <v>28</v>
      </c>
      <c r="L1093" s="47" t="s">
        <v>90</v>
      </c>
      <c r="M1093" s="44" t="s">
        <v>74</v>
      </c>
      <c r="N1093" s="78" t="s">
        <v>75</v>
      </c>
      <c r="O1093" s="78" t="s">
        <v>75</v>
      </c>
      <c r="P1093" s="78" t="s">
        <v>75</v>
      </c>
      <c r="Q1093" s="43" t="s">
        <v>2310</v>
      </c>
      <c r="R1093" s="53" t="s">
        <v>76</v>
      </c>
      <c r="S1093" s="76">
        <v>0</v>
      </c>
      <c r="T1093" s="37">
        <v>1</v>
      </c>
      <c r="U1093" s="83">
        <v>1</v>
      </c>
      <c r="V1093" s="45" t="s">
        <v>125</v>
      </c>
    </row>
    <row r="1094" spans="1:22" x14ac:dyDescent="0.2">
      <c r="A1094" s="18" t="str">
        <f t="shared" si="34"/>
        <v>Catalogo principalOPEN VALUE - CSP GOBIERNO6VC-00998</v>
      </c>
      <c r="B1094" s="18" t="str">
        <f t="shared" si="35"/>
        <v>6VC-00998OPEN VALUE - CSP GOBIERNO</v>
      </c>
      <c r="C1094" s="18"/>
      <c r="D1094" s="18" t="s">
        <v>122</v>
      </c>
      <c r="E1094" s="46" t="s">
        <v>2312</v>
      </c>
      <c r="F1094" s="85" t="s">
        <v>17</v>
      </c>
      <c r="G1094" s="18" t="s">
        <v>122</v>
      </c>
      <c r="H1094" s="45" t="s">
        <v>125</v>
      </c>
      <c r="I1094" s="18" t="s">
        <v>75</v>
      </c>
      <c r="J1094" s="49" t="s">
        <v>2313</v>
      </c>
      <c r="K1094" s="48" t="s">
        <v>28</v>
      </c>
      <c r="L1094" s="47" t="s">
        <v>90</v>
      </c>
      <c r="M1094" s="44" t="s">
        <v>74</v>
      </c>
      <c r="N1094" s="78" t="s">
        <v>75</v>
      </c>
      <c r="O1094" s="78" t="s">
        <v>75</v>
      </c>
      <c r="P1094" s="78" t="s">
        <v>75</v>
      </c>
      <c r="Q1094" s="43" t="s">
        <v>2312</v>
      </c>
      <c r="R1094" s="53" t="s">
        <v>2153</v>
      </c>
      <c r="S1094" s="76">
        <v>246</v>
      </c>
      <c r="T1094" s="37">
        <v>1</v>
      </c>
      <c r="U1094" s="83">
        <v>1</v>
      </c>
      <c r="V1094" s="45" t="s">
        <v>125</v>
      </c>
    </row>
    <row r="1095" spans="1:22" x14ac:dyDescent="0.2">
      <c r="A1095" s="18" t="str">
        <f t="shared" si="34"/>
        <v>Catalogo principalOPEN VALUE - CSP GOBIERNO6VC-00999</v>
      </c>
      <c r="B1095" s="18" t="str">
        <f t="shared" si="35"/>
        <v>6VC-00999OPEN VALUE - CSP GOBIERNO</v>
      </c>
      <c r="C1095" s="18"/>
      <c r="D1095" s="18" t="s">
        <v>122</v>
      </c>
      <c r="E1095" s="46" t="s">
        <v>2314</v>
      </c>
      <c r="F1095" s="85" t="s">
        <v>17</v>
      </c>
      <c r="G1095" s="18" t="s">
        <v>122</v>
      </c>
      <c r="H1095" s="45" t="s">
        <v>125</v>
      </c>
      <c r="I1095" s="18" t="s">
        <v>75</v>
      </c>
      <c r="J1095" s="49" t="s">
        <v>2315</v>
      </c>
      <c r="K1095" s="48" t="s">
        <v>28</v>
      </c>
      <c r="L1095" s="47" t="s">
        <v>90</v>
      </c>
      <c r="M1095" s="44" t="s">
        <v>74</v>
      </c>
      <c r="N1095" s="78" t="s">
        <v>75</v>
      </c>
      <c r="O1095" s="78" t="s">
        <v>75</v>
      </c>
      <c r="P1095" s="78" t="s">
        <v>75</v>
      </c>
      <c r="Q1095" s="43" t="s">
        <v>2314</v>
      </c>
      <c r="R1095" s="53" t="s">
        <v>2153</v>
      </c>
      <c r="S1095" s="76">
        <v>282</v>
      </c>
      <c r="T1095" s="37">
        <v>1</v>
      </c>
      <c r="U1095" s="83">
        <v>1</v>
      </c>
      <c r="V1095" s="45" t="s">
        <v>125</v>
      </c>
    </row>
    <row r="1096" spans="1:22" x14ac:dyDescent="0.2">
      <c r="A1096" s="18" t="str">
        <f t="shared" si="34"/>
        <v>Catalogo principalOPEN VALUE - CSP GOBIERNO6VC-01000</v>
      </c>
      <c r="B1096" s="18" t="str">
        <f t="shared" si="35"/>
        <v>6VC-01000OPEN VALUE - CSP GOBIERNO</v>
      </c>
      <c r="C1096" s="18"/>
      <c r="D1096" s="18" t="s">
        <v>122</v>
      </c>
      <c r="E1096" s="46" t="s">
        <v>2316</v>
      </c>
      <c r="F1096" s="85" t="s">
        <v>17</v>
      </c>
      <c r="G1096" s="18" t="s">
        <v>122</v>
      </c>
      <c r="H1096" s="45" t="s">
        <v>125</v>
      </c>
      <c r="I1096" s="18" t="s">
        <v>75</v>
      </c>
      <c r="J1096" s="49" t="s">
        <v>2317</v>
      </c>
      <c r="K1096" s="48" t="s">
        <v>28</v>
      </c>
      <c r="L1096" s="47" t="s">
        <v>90</v>
      </c>
      <c r="M1096" s="44" t="s">
        <v>74</v>
      </c>
      <c r="N1096" s="78" t="s">
        <v>75</v>
      </c>
      <c r="O1096" s="78" t="s">
        <v>75</v>
      </c>
      <c r="P1096" s="78" t="s">
        <v>75</v>
      </c>
      <c r="Q1096" s="43" t="s">
        <v>2316</v>
      </c>
      <c r="R1096" s="53" t="s">
        <v>2153</v>
      </c>
      <c r="S1096" s="76">
        <v>108</v>
      </c>
      <c r="T1096" s="37">
        <v>1</v>
      </c>
      <c r="U1096" s="83">
        <v>1</v>
      </c>
      <c r="V1096" s="45" t="s">
        <v>125</v>
      </c>
    </row>
    <row r="1097" spans="1:22" x14ac:dyDescent="0.2">
      <c r="A1097" s="18" t="str">
        <f t="shared" si="34"/>
        <v>Catalogo principalOPEN VALUE - CSP GOBIERNO6VC-01001</v>
      </c>
      <c r="B1097" s="18" t="str">
        <f t="shared" si="35"/>
        <v>6VC-01001OPEN VALUE - CSP GOBIERNO</v>
      </c>
      <c r="C1097" s="18"/>
      <c r="D1097" s="18" t="s">
        <v>122</v>
      </c>
      <c r="E1097" s="46" t="s">
        <v>2318</v>
      </c>
      <c r="F1097" s="85" t="s">
        <v>17</v>
      </c>
      <c r="G1097" s="18" t="s">
        <v>122</v>
      </c>
      <c r="H1097" s="45" t="s">
        <v>125</v>
      </c>
      <c r="I1097" s="18" t="s">
        <v>75</v>
      </c>
      <c r="J1097" s="49" t="s">
        <v>2319</v>
      </c>
      <c r="K1097" s="48" t="s">
        <v>28</v>
      </c>
      <c r="L1097" s="47" t="s">
        <v>90</v>
      </c>
      <c r="M1097" s="44" t="s">
        <v>74</v>
      </c>
      <c r="N1097" s="78" t="s">
        <v>75</v>
      </c>
      <c r="O1097" s="78" t="s">
        <v>75</v>
      </c>
      <c r="P1097" s="78" t="s">
        <v>75</v>
      </c>
      <c r="Q1097" s="43" t="s">
        <v>2318</v>
      </c>
      <c r="R1097" s="53" t="s">
        <v>2153</v>
      </c>
      <c r="S1097" s="76">
        <v>123</v>
      </c>
      <c r="T1097" s="37">
        <v>1</v>
      </c>
      <c r="U1097" s="83">
        <v>1</v>
      </c>
      <c r="V1097" s="45" t="s">
        <v>125</v>
      </c>
    </row>
    <row r="1098" spans="1:22" x14ac:dyDescent="0.2">
      <c r="A1098" s="18" t="str">
        <f t="shared" si="34"/>
        <v>Catalogo principalOPEN VALUE - CSP GOBIERNO6XC-00171</v>
      </c>
      <c r="B1098" s="18" t="str">
        <f t="shared" si="35"/>
        <v>6XC-00171OPEN VALUE - CSP GOBIERNO</v>
      </c>
      <c r="C1098" s="18"/>
      <c r="D1098" s="18" t="s">
        <v>122</v>
      </c>
      <c r="E1098" s="46" t="s">
        <v>2320</v>
      </c>
      <c r="F1098" s="85" t="s">
        <v>17</v>
      </c>
      <c r="G1098" s="18" t="s">
        <v>122</v>
      </c>
      <c r="H1098" s="45" t="s">
        <v>125</v>
      </c>
      <c r="I1098" s="18" t="s">
        <v>75</v>
      </c>
      <c r="J1098" s="49" t="s">
        <v>2321</v>
      </c>
      <c r="K1098" s="48" t="s">
        <v>28</v>
      </c>
      <c r="L1098" s="47" t="s">
        <v>90</v>
      </c>
      <c r="M1098" s="44" t="s">
        <v>74</v>
      </c>
      <c r="N1098" s="78" t="s">
        <v>75</v>
      </c>
      <c r="O1098" s="78" t="s">
        <v>75</v>
      </c>
      <c r="P1098" s="78" t="s">
        <v>75</v>
      </c>
      <c r="Q1098" s="43" t="s">
        <v>2320</v>
      </c>
      <c r="R1098" s="53" t="s">
        <v>2153</v>
      </c>
      <c r="S1098" s="76">
        <v>25371</v>
      </c>
      <c r="T1098" s="37">
        <v>1</v>
      </c>
      <c r="U1098" s="83">
        <v>1</v>
      </c>
      <c r="V1098" s="45" t="s">
        <v>125</v>
      </c>
    </row>
    <row r="1099" spans="1:22" x14ac:dyDescent="0.2">
      <c r="A1099" s="18" t="str">
        <f t="shared" si="34"/>
        <v>Catalogo principalOPEN VALUE - CSP GOBIERNO6XC-00172</v>
      </c>
      <c r="B1099" s="18" t="str">
        <f t="shared" si="35"/>
        <v>6XC-00172OPEN VALUE - CSP GOBIERNO</v>
      </c>
      <c r="C1099" s="18"/>
      <c r="D1099" s="18" t="s">
        <v>122</v>
      </c>
      <c r="E1099" s="46" t="s">
        <v>2322</v>
      </c>
      <c r="F1099" s="85" t="s">
        <v>17</v>
      </c>
      <c r="G1099" s="18" t="s">
        <v>122</v>
      </c>
      <c r="H1099" s="45" t="s">
        <v>125</v>
      </c>
      <c r="I1099" s="18" t="s">
        <v>75</v>
      </c>
      <c r="J1099" s="49" t="s">
        <v>2323</v>
      </c>
      <c r="K1099" s="48" t="s">
        <v>28</v>
      </c>
      <c r="L1099" s="47" t="s">
        <v>90</v>
      </c>
      <c r="M1099" s="44" t="s">
        <v>74</v>
      </c>
      <c r="N1099" s="78" t="s">
        <v>75</v>
      </c>
      <c r="O1099" s="78" t="s">
        <v>75</v>
      </c>
      <c r="P1099" s="78" t="s">
        <v>75</v>
      </c>
      <c r="Q1099" s="43" t="s">
        <v>2322</v>
      </c>
      <c r="R1099" s="53" t="s">
        <v>2153</v>
      </c>
      <c r="S1099" s="76">
        <v>10875</v>
      </c>
      <c r="T1099" s="37">
        <v>1</v>
      </c>
      <c r="U1099" s="83">
        <v>1</v>
      </c>
      <c r="V1099" s="45" t="s">
        <v>125</v>
      </c>
    </row>
    <row r="1100" spans="1:22" x14ac:dyDescent="0.2">
      <c r="A1100" s="18" t="str">
        <f t="shared" si="34"/>
        <v>Catalogo principalOPEN VALUE - CSP GOBIERNO6YH-00263</v>
      </c>
      <c r="B1100" s="18" t="str">
        <f t="shared" si="35"/>
        <v>6YH-00263OPEN VALUE - CSP GOBIERNO</v>
      </c>
      <c r="C1100" s="18"/>
      <c r="D1100" s="18" t="s">
        <v>122</v>
      </c>
      <c r="E1100" s="46" t="s">
        <v>2324</v>
      </c>
      <c r="F1100" s="85" t="s">
        <v>17</v>
      </c>
      <c r="G1100" s="18" t="s">
        <v>122</v>
      </c>
      <c r="H1100" s="45" t="s">
        <v>125</v>
      </c>
      <c r="I1100" s="18" t="s">
        <v>75</v>
      </c>
      <c r="J1100" s="49" t="s">
        <v>2325</v>
      </c>
      <c r="K1100" s="48" t="s">
        <v>28</v>
      </c>
      <c r="L1100" s="47" t="s">
        <v>90</v>
      </c>
      <c r="M1100" s="44" t="s">
        <v>74</v>
      </c>
      <c r="N1100" s="78" t="s">
        <v>75</v>
      </c>
      <c r="O1100" s="78" t="s">
        <v>75</v>
      </c>
      <c r="P1100" s="78" t="s">
        <v>75</v>
      </c>
      <c r="Q1100" s="43" t="s">
        <v>2324</v>
      </c>
      <c r="R1100" s="53" t="s">
        <v>2153</v>
      </c>
      <c r="S1100" s="76">
        <v>75</v>
      </c>
      <c r="T1100" s="37">
        <v>1</v>
      </c>
      <c r="U1100" s="83">
        <v>1</v>
      </c>
      <c r="V1100" s="45" t="s">
        <v>125</v>
      </c>
    </row>
    <row r="1101" spans="1:22" x14ac:dyDescent="0.2">
      <c r="A1101" s="18" t="str">
        <f t="shared" si="34"/>
        <v>Catalogo principalOPEN VALUE - CSP GOBIERNO6YH-00264</v>
      </c>
      <c r="B1101" s="18" t="str">
        <f t="shared" si="35"/>
        <v>6YH-00264OPEN VALUE - CSP GOBIERNO</v>
      </c>
      <c r="C1101" s="18"/>
      <c r="D1101" s="18" t="s">
        <v>122</v>
      </c>
      <c r="E1101" s="46" t="s">
        <v>2326</v>
      </c>
      <c r="F1101" s="85" t="s">
        <v>17</v>
      </c>
      <c r="G1101" s="18" t="s">
        <v>122</v>
      </c>
      <c r="H1101" s="45" t="s">
        <v>125</v>
      </c>
      <c r="I1101" s="18" t="s">
        <v>75</v>
      </c>
      <c r="J1101" s="49" t="s">
        <v>2327</v>
      </c>
      <c r="K1101" s="48" t="s">
        <v>28</v>
      </c>
      <c r="L1101" s="47" t="s">
        <v>90</v>
      </c>
      <c r="M1101" s="44" t="s">
        <v>74</v>
      </c>
      <c r="N1101" s="78" t="s">
        <v>75</v>
      </c>
      <c r="O1101" s="78" t="s">
        <v>75</v>
      </c>
      <c r="P1101" s="78" t="s">
        <v>75</v>
      </c>
      <c r="Q1101" s="43" t="s">
        <v>2326</v>
      </c>
      <c r="R1101" s="53" t="s">
        <v>2153</v>
      </c>
      <c r="S1101" s="76">
        <v>36</v>
      </c>
      <c r="T1101" s="37">
        <v>1</v>
      </c>
      <c r="U1101" s="83">
        <v>1</v>
      </c>
      <c r="V1101" s="45" t="s">
        <v>125</v>
      </c>
    </row>
    <row r="1102" spans="1:22" x14ac:dyDescent="0.2">
      <c r="A1102" s="18" t="str">
        <f t="shared" si="34"/>
        <v>Catalogo principalOPEN VALUE - CSP GOBIERNO6ZH-00245</v>
      </c>
      <c r="B1102" s="18" t="str">
        <f t="shared" si="35"/>
        <v>6ZH-00245OPEN VALUE - CSP GOBIERNO</v>
      </c>
      <c r="C1102" s="18"/>
      <c r="D1102" s="18" t="s">
        <v>122</v>
      </c>
      <c r="E1102" s="46" t="s">
        <v>2328</v>
      </c>
      <c r="F1102" s="85" t="s">
        <v>17</v>
      </c>
      <c r="G1102" s="18" t="s">
        <v>122</v>
      </c>
      <c r="H1102" s="45" t="s">
        <v>125</v>
      </c>
      <c r="I1102" s="18" t="s">
        <v>75</v>
      </c>
      <c r="J1102" s="49" t="s">
        <v>2329</v>
      </c>
      <c r="K1102" s="48" t="s">
        <v>28</v>
      </c>
      <c r="L1102" s="47" t="s">
        <v>90</v>
      </c>
      <c r="M1102" s="44" t="s">
        <v>74</v>
      </c>
      <c r="N1102" s="78" t="s">
        <v>75</v>
      </c>
      <c r="O1102" s="78" t="s">
        <v>75</v>
      </c>
      <c r="P1102" s="78" t="s">
        <v>75</v>
      </c>
      <c r="Q1102" s="43" t="s">
        <v>2328</v>
      </c>
      <c r="R1102" s="53" t="s">
        <v>2153</v>
      </c>
      <c r="S1102" s="76">
        <v>72</v>
      </c>
      <c r="T1102" s="37">
        <v>1</v>
      </c>
      <c r="U1102" s="83">
        <v>1</v>
      </c>
      <c r="V1102" s="45" t="s">
        <v>125</v>
      </c>
    </row>
    <row r="1103" spans="1:22" x14ac:dyDescent="0.2">
      <c r="A1103" s="18" t="str">
        <f t="shared" si="34"/>
        <v>Catalogo principalOPEN VALUE - CSP GOBIERNO6ZH-00246</v>
      </c>
      <c r="B1103" s="18" t="str">
        <f t="shared" si="35"/>
        <v>6ZH-00246OPEN VALUE - CSP GOBIERNO</v>
      </c>
      <c r="C1103" s="18"/>
      <c r="D1103" s="18" t="s">
        <v>122</v>
      </c>
      <c r="E1103" s="46" t="s">
        <v>2330</v>
      </c>
      <c r="F1103" s="85" t="s">
        <v>17</v>
      </c>
      <c r="G1103" s="18" t="s">
        <v>122</v>
      </c>
      <c r="H1103" s="45" t="s">
        <v>125</v>
      </c>
      <c r="I1103" s="18" t="s">
        <v>75</v>
      </c>
      <c r="J1103" s="49" t="s">
        <v>2331</v>
      </c>
      <c r="K1103" s="48" t="s">
        <v>28</v>
      </c>
      <c r="L1103" s="47" t="s">
        <v>90</v>
      </c>
      <c r="M1103" s="44" t="s">
        <v>74</v>
      </c>
      <c r="N1103" s="78" t="s">
        <v>75</v>
      </c>
      <c r="O1103" s="78" t="s">
        <v>75</v>
      </c>
      <c r="P1103" s="78" t="s">
        <v>75</v>
      </c>
      <c r="Q1103" s="43" t="s">
        <v>2330</v>
      </c>
      <c r="R1103" s="53" t="s">
        <v>2153</v>
      </c>
      <c r="S1103" s="76">
        <v>93</v>
      </c>
      <c r="T1103" s="37">
        <v>1</v>
      </c>
      <c r="U1103" s="83">
        <v>1</v>
      </c>
      <c r="V1103" s="45" t="s">
        <v>125</v>
      </c>
    </row>
    <row r="1104" spans="1:22" x14ac:dyDescent="0.2">
      <c r="A1104" s="18" t="str">
        <f t="shared" si="34"/>
        <v>Catalogo principalOPEN VALUE - CSP GOBIERNO6ZH-00247</v>
      </c>
      <c r="B1104" s="18" t="str">
        <f t="shared" si="35"/>
        <v>6ZH-00247OPEN VALUE - CSP GOBIERNO</v>
      </c>
      <c r="C1104" s="18"/>
      <c r="D1104" s="18" t="s">
        <v>122</v>
      </c>
      <c r="E1104" s="46" t="s">
        <v>2332</v>
      </c>
      <c r="F1104" s="85" t="s">
        <v>17</v>
      </c>
      <c r="G1104" s="18" t="s">
        <v>122</v>
      </c>
      <c r="H1104" s="45" t="s">
        <v>125</v>
      </c>
      <c r="I1104" s="18" t="s">
        <v>75</v>
      </c>
      <c r="J1104" s="49" t="s">
        <v>2333</v>
      </c>
      <c r="K1104" s="48" t="s">
        <v>28</v>
      </c>
      <c r="L1104" s="47" t="s">
        <v>90</v>
      </c>
      <c r="M1104" s="44" t="s">
        <v>74</v>
      </c>
      <c r="N1104" s="78" t="s">
        <v>75</v>
      </c>
      <c r="O1104" s="78" t="s">
        <v>75</v>
      </c>
      <c r="P1104" s="78" t="s">
        <v>75</v>
      </c>
      <c r="Q1104" s="43" t="s">
        <v>2332</v>
      </c>
      <c r="R1104" s="53" t="s">
        <v>2153</v>
      </c>
      <c r="S1104" s="76">
        <v>30</v>
      </c>
      <c r="T1104" s="37">
        <v>1</v>
      </c>
      <c r="U1104" s="83">
        <v>1</v>
      </c>
      <c r="V1104" s="45" t="s">
        <v>125</v>
      </c>
    </row>
    <row r="1105" spans="1:22" x14ac:dyDescent="0.2">
      <c r="A1105" s="18" t="str">
        <f t="shared" si="34"/>
        <v>Catalogo principalOPEN VALUE - CSP GOBIERNO6ZH-00248</v>
      </c>
      <c r="B1105" s="18" t="str">
        <f t="shared" si="35"/>
        <v>6ZH-00248OPEN VALUE - CSP GOBIERNO</v>
      </c>
      <c r="C1105" s="18"/>
      <c r="D1105" s="18" t="s">
        <v>122</v>
      </c>
      <c r="E1105" s="46" t="s">
        <v>2334</v>
      </c>
      <c r="F1105" s="85" t="s">
        <v>17</v>
      </c>
      <c r="G1105" s="18" t="s">
        <v>122</v>
      </c>
      <c r="H1105" s="45" t="s">
        <v>125</v>
      </c>
      <c r="I1105" s="18" t="s">
        <v>75</v>
      </c>
      <c r="J1105" s="49" t="s">
        <v>2335</v>
      </c>
      <c r="K1105" s="48" t="s">
        <v>28</v>
      </c>
      <c r="L1105" s="47" t="s">
        <v>90</v>
      </c>
      <c r="M1105" s="44" t="s">
        <v>74</v>
      </c>
      <c r="N1105" s="78" t="s">
        <v>75</v>
      </c>
      <c r="O1105" s="78" t="s">
        <v>75</v>
      </c>
      <c r="P1105" s="78" t="s">
        <v>75</v>
      </c>
      <c r="Q1105" s="43" t="s">
        <v>2334</v>
      </c>
      <c r="R1105" s="53" t="s">
        <v>2153</v>
      </c>
      <c r="S1105" s="76">
        <v>39</v>
      </c>
      <c r="T1105" s="37">
        <v>1</v>
      </c>
      <c r="U1105" s="83">
        <v>1</v>
      </c>
      <c r="V1105" s="45" t="s">
        <v>125</v>
      </c>
    </row>
    <row r="1106" spans="1:22" x14ac:dyDescent="0.2">
      <c r="A1106" s="18" t="str">
        <f t="shared" si="34"/>
        <v>Catalogo principalOPEN VALUE - CSP GOBIERNO76A-00412</v>
      </c>
      <c r="B1106" s="18" t="str">
        <f t="shared" si="35"/>
        <v>76A-00412OPEN VALUE - CSP GOBIERNO</v>
      </c>
      <c r="C1106" s="18"/>
      <c r="D1106" s="18" t="s">
        <v>122</v>
      </c>
      <c r="E1106" s="46" t="s">
        <v>2336</v>
      </c>
      <c r="F1106" s="85" t="s">
        <v>17</v>
      </c>
      <c r="G1106" s="18" t="s">
        <v>122</v>
      </c>
      <c r="H1106" s="45" t="s">
        <v>125</v>
      </c>
      <c r="I1106" s="18" t="s">
        <v>75</v>
      </c>
      <c r="J1106" s="49" t="s">
        <v>2337</v>
      </c>
      <c r="K1106" s="48" t="s">
        <v>28</v>
      </c>
      <c r="L1106" s="47" t="s">
        <v>90</v>
      </c>
      <c r="M1106" s="44" t="s">
        <v>74</v>
      </c>
      <c r="N1106" s="78" t="s">
        <v>75</v>
      </c>
      <c r="O1106" s="78" t="s">
        <v>75</v>
      </c>
      <c r="P1106" s="78" t="s">
        <v>75</v>
      </c>
      <c r="Q1106" s="43" t="s">
        <v>2336</v>
      </c>
      <c r="R1106" s="53" t="s">
        <v>2153</v>
      </c>
      <c r="S1106" s="76">
        <v>840</v>
      </c>
      <c r="T1106" s="37">
        <v>1</v>
      </c>
      <c r="U1106" s="83">
        <v>1</v>
      </c>
      <c r="V1106" s="45" t="s">
        <v>125</v>
      </c>
    </row>
    <row r="1107" spans="1:22" x14ac:dyDescent="0.2">
      <c r="A1107" s="18" t="str">
        <f t="shared" si="34"/>
        <v>Catalogo principalOPEN VALUE - CSP GOBIERNO76A-00413</v>
      </c>
      <c r="B1107" s="18" t="str">
        <f t="shared" si="35"/>
        <v>76A-00413OPEN VALUE - CSP GOBIERNO</v>
      </c>
      <c r="C1107" s="18"/>
      <c r="D1107" s="18" t="s">
        <v>122</v>
      </c>
      <c r="E1107" s="46" t="s">
        <v>2338</v>
      </c>
      <c r="F1107" s="85" t="s">
        <v>17</v>
      </c>
      <c r="G1107" s="18" t="s">
        <v>122</v>
      </c>
      <c r="H1107" s="45" t="s">
        <v>125</v>
      </c>
      <c r="I1107" s="18" t="s">
        <v>75</v>
      </c>
      <c r="J1107" s="49" t="s">
        <v>2339</v>
      </c>
      <c r="K1107" s="48" t="s">
        <v>28</v>
      </c>
      <c r="L1107" s="47" t="s">
        <v>90</v>
      </c>
      <c r="M1107" s="44" t="s">
        <v>74</v>
      </c>
      <c r="N1107" s="78" t="s">
        <v>75</v>
      </c>
      <c r="O1107" s="78" t="s">
        <v>75</v>
      </c>
      <c r="P1107" s="78" t="s">
        <v>75</v>
      </c>
      <c r="Q1107" s="43" t="s">
        <v>2338</v>
      </c>
      <c r="R1107" s="53" t="s">
        <v>2153</v>
      </c>
      <c r="S1107" s="76">
        <v>1086</v>
      </c>
      <c r="T1107" s="37">
        <v>1</v>
      </c>
      <c r="U1107" s="83">
        <v>1</v>
      </c>
      <c r="V1107" s="45" t="s">
        <v>125</v>
      </c>
    </row>
    <row r="1108" spans="1:22" x14ac:dyDescent="0.2">
      <c r="A1108" s="18" t="str">
        <f t="shared" si="34"/>
        <v>Catalogo principalOPEN VALUE - CSP GOBIERNO76A-00414</v>
      </c>
      <c r="B1108" s="18" t="str">
        <f t="shared" si="35"/>
        <v>76A-00414OPEN VALUE - CSP GOBIERNO</v>
      </c>
      <c r="C1108" s="18"/>
      <c r="D1108" s="18" t="s">
        <v>122</v>
      </c>
      <c r="E1108" s="46" t="s">
        <v>2340</v>
      </c>
      <c r="F1108" s="85" t="s">
        <v>17</v>
      </c>
      <c r="G1108" s="18" t="s">
        <v>122</v>
      </c>
      <c r="H1108" s="45" t="s">
        <v>125</v>
      </c>
      <c r="I1108" s="18" t="s">
        <v>75</v>
      </c>
      <c r="J1108" s="49" t="s">
        <v>2341</v>
      </c>
      <c r="K1108" s="48" t="s">
        <v>28</v>
      </c>
      <c r="L1108" s="47" t="s">
        <v>90</v>
      </c>
      <c r="M1108" s="44" t="s">
        <v>74</v>
      </c>
      <c r="N1108" s="78" t="s">
        <v>75</v>
      </c>
      <c r="O1108" s="78" t="s">
        <v>75</v>
      </c>
      <c r="P1108" s="78" t="s">
        <v>75</v>
      </c>
      <c r="Q1108" s="43" t="s">
        <v>2340</v>
      </c>
      <c r="R1108" s="53" t="s">
        <v>2153</v>
      </c>
      <c r="S1108" s="76">
        <v>402</v>
      </c>
      <c r="T1108" s="37">
        <v>1</v>
      </c>
      <c r="U1108" s="83">
        <v>1</v>
      </c>
      <c r="V1108" s="45" t="s">
        <v>125</v>
      </c>
    </row>
    <row r="1109" spans="1:22" x14ac:dyDescent="0.2">
      <c r="A1109" s="18" t="str">
        <f t="shared" si="34"/>
        <v>Catalogo principalOPEN VALUE - CSP GOBIERNO76A-00415</v>
      </c>
      <c r="B1109" s="18" t="str">
        <f t="shared" si="35"/>
        <v>76A-00415OPEN VALUE - CSP GOBIERNO</v>
      </c>
      <c r="C1109" s="18"/>
      <c r="D1109" s="18" t="s">
        <v>122</v>
      </c>
      <c r="E1109" s="46" t="s">
        <v>2342</v>
      </c>
      <c r="F1109" s="85" t="s">
        <v>17</v>
      </c>
      <c r="G1109" s="18" t="s">
        <v>122</v>
      </c>
      <c r="H1109" s="45" t="s">
        <v>125</v>
      </c>
      <c r="I1109" s="18" t="s">
        <v>75</v>
      </c>
      <c r="J1109" s="49" t="s">
        <v>2343</v>
      </c>
      <c r="K1109" s="48" t="s">
        <v>28</v>
      </c>
      <c r="L1109" s="47" t="s">
        <v>90</v>
      </c>
      <c r="M1109" s="44" t="s">
        <v>74</v>
      </c>
      <c r="N1109" s="78" t="s">
        <v>75</v>
      </c>
      <c r="O1109" s="78" t="s">
        <v>75</v>
      </c>
      <c r="P1109" s="78" t="s">
        <v>75</v>
      </c>
      <c r="Q1109" s="43" t="s">
        <v>2342</v>
      </c>
      <c r="R1109" s="53" t="s">
        <v>2153</v>
      </c>
      <c r="S1109" s="76">
        <v>519</v>
      </c>
      <c r="T1109" s="37">
        <v>1</v>
      </c>
      <c r="U1109" s="83">
        <v>1</v>
      </c>
      <c r="V1109" s="45" t="s">
        <v>125</v>
      </c>
    </row>
    <row r="1110" spans="1:22" x14ac:dyDescent="0.2">
      <c r="A1110" s="18" t="str">
        <f t="shared" si="34"/>
        <v>Catalogo principalOPEN VALUE - CSP GOBIERNO76A-00416</v>
      </c>
      <c r="B1110" s="18" t="str">
        <f t="shared" si="35"/>
        <v>76A-00416OPEN VALUE - CSP GOBIERNO</v>
      </c>
      <c r="C1110" s="18"/>
      <c r="D1110" s="18" t="s">
        <v>122</v>
      </c>
      <c r="E1110" s="46" t="s">
        <v>2344</v>
      </c>
      <c r="F1110" s="85" t="s">
        <v>17</v>
      </c>
      <c r="G1110" s="18" t="s">
        <v>122</v>
      </c>
      <c r="H1110" s="45" t="s">
        <v>125</v>
      </c>
      <c r="I1110" s="18" t="s">
        <v>75</v>
      </c>
      <c r="J1110" s="49" t="s">
        <v>2345</v>
      </c>
      <c r="K1110" s="48" t="s">
        <v>28</v>
      </c>
      <c r="L1110" s="47" t="s">
        <v>90</v>
      </c>
      <c r="M1110" s="44" t="s">
        <v>74</v>
      </c>
      <c r="N1110" s="78" t="s">
        <v>75</v>
      </c>
      <c r="O1110" s="78" t="s">
        <v>75</v>
      </c>
      <c r="P1110" s="78" t="s">
        <v>75</v>
      </c>
      <c r="Q1110" s="43" t="s">
        <v>2344</v>
      </c>
      <c r="R1110" s="53" t="s">
        <v>2153</v>
      </c>
      <c r="S1110" s="76">
        <v>483</v>
      </c>
      <c r="T1110" s="37">
        <v>1</v>
      </c>
      <c r="U1110" s="83">
        <v>1</v>
      </c>
      <c r="V1110" s="45" t="s">
        <v>125</v>
      </c>
    </row>
    <row r="1111" spans="1:22" x14ac:dyDescent="0.2">
      <c r="A1111" s="18" t="str">
        <f t="shared" si="34"/>
        <v>Catalogo principalOPEN VALUE - CSP GOBIERNO76A-00417</v>
      </c>
      <c r="B1111" s="18" t="str">
        <f t="shared" si="35"/>
        <v>76A-00417OPEN VALUE - CSP GOBIERNO</v>
      </c>
      <c r="C1111" s="18"/>
      <c r="D1111" s="18" t="s">
        <v>122</v>
      </c>
      <c r="E1111" s="46" t="s">
        <v>2346</v>
      </c>
      <c r="F1111" s="85" t="s">
        <v>17</v>
      </c>
      <c r="G1111" s="18" t="s">
        <v>122</v>
      </c>
      <c r="H1111" s="45" t="s">
        <v>125</v>
      </c>
      <c r="I1111" s="18" t="s">
        <v>75</v>
      </c>
      <c r="J1111" s="49" t="s">
        <v>2347</v>
      </c>
      <c r="K1111" s="48" t="s">
        <v>28</v>
      </c>
      <c r="L1111" s="47" t="s">
        <v>90</v>
      </c>
      <c r="M1111" s="44" t="s">
        <v>74</v>
      </c>
      <c r="N1111" s="78" t="s">
        <v>75</v>
      </c>
      <c r="O1111" s="78" t="s">
        <v>75</v>
      </c>
      <c r="P1111" s="78" t="s">
        <v>75</v>
      </c>
      <c r="Q1111" s="43" t="s">
        <v>2346</v>
      </c>
      <c r="R1111" s="53" t="s">
        <v>2153</v>
      </c>
      <c r="S1111" s="76">
        <v>625</v>
      </c>
      <c r="T1111" s="37">
        <v>1</v>
      </c>
      <c r="U1111" s="83">
        <v>1</v>
      </c>
      <c r="V1111" s="45" t="s">
        <v>125</v>
      </c>
    </row>
    <row r="1112" spans="1:22" x14ac:dyDescent="0.2">
      <c r="A1112" s="18" t="str">
        <f t="shared" si="34"/>
        <v>Catalogo principalOPEN VALUE - CSP GOBIERNO76A-00794</v>
      </c>
      <c r="B1112" s="18" t="str">
        <f t="shared" si="35"/>
        <v>76A-00794OPEN VALUE - CSP GOBIERNO</v>
      </c>
      <c r="C1112" s="18"/>
      <c r="D1112" s="18" t="s">
        <v>122</v>
      </c>
      <c r="E1112" s="46" t="s">
        <v>2348</v>
      </c>
      <c r="F1112" s="85" t="s">
        <v>17</v>
      </c>
      <c r="G1112" s="18" t="s">
        <v>122</v>
      </c>
      <c r="H1112" s="45" t="s">
        <v>125</v>
      </c>
      <c r="I1112" s="18" t="s">
        <v>75</v>
      </c>
      <c r="J1112" s="49" t="s">
        <v>2349</v>
      </c>
      <c r="K1112" s="48" t="s">
        <v>28</v>
      </c>
      <c r="L1112" s="47" t="s">
        <v>90</v>
      </c>
      <c r="M1112" s="44" t="s">
        <v>74</v>
      </c>
      <c r="N1112" s="78" t="s">
        <v>75</v>
      </c>
      <c r="O1112" s="78" t="s">
        <v>75</v>
      </c>
      <c r="P1112" s="78" t="s">
        <v>75</v>
      </c>
      <c r="Q1112" s="43" t="s">
        <v>2348</v>
      </c>
      <c r="R1112" s="53" t="s">
        <v>2153</v>
      </c>
      <c r="S1112" s="76">
        <v>1020</v>
      </c>
      <c r="T1112" s="37">
        <v>1</v>
      </c>
      <c r="U1112" s="83">
        <v>1</v>
      </c>
      <c r="V1112" s="45" t="s">
        <v>125</v>
      </c>
    </row>
    <row r="1113" spans="1:22" x14ac:dyDescent="0.2">
      <c r="A1113" s="18" t="str">
        <f t="shared" si="34"/>
        <v>Catalogo principalOPEN VALUE - CSP GOBIERNO76A-00795</v>
      </c>
      <c r="B1113" s="18" t="str">
        <f t="shared" si="35"/>
        <v>76A-00795OPEN VALUE - CSP GOBIERNO</v>
      </c>
      <c r="C1113" s="18"/>
      <c r="D1113" s="18" t="s">
        <v>122</v>
      </c>
      <c r="E1113" s="46" t="s">
        <v>2350</v>
      </c>
      <c r="F1113" s="85" t="s">
        <v>17</v>
      </c>
      <c r="G1113" s="18" t="s">
        <v>122</v>
      </c>
      <c r="H1113" s="45" t="s">
        <v>125</v>
      </c>
      <c r="I1113" s="18" t="s">
        <v>75</v>
      </c>
      <c r="J1113" s="49" t="s">
        <v>2351</v>
      </c>
      <c r="K1113" s="48" t="s">
        <v>28</v>
      </c>
      <c r="L1113" s="47" t="s">
        <v>90</v>
      </c>
      <c r="M1113" s="44" t="s">
        <v>74</v>
      </c>
      <c r="N1113" s="78" t="s">
        <v>75</v>
      </c>
      <c r="O1113" s="78" t="s">
        <v>75</v>
      </c>
      <c r="P1113" s="78" t="s">
        <v>75</v>
      </c>
      <c r="Q1113" s="43" t="s">
        <v>2350</v>
      </c>
      <c r="R1113" s="53" t="s">
        <v>2153</v>
      </c>
      <c r="S1113" s="76">
        <v>1317</v>
      </c>
      <c r="T1113" s="37">
        <v>1</v>
      </c>
      <c r="U1113" s="83">
        <v>1</v>
      </c>
      <c r="V1113" s="45" t="s">
        <v>125</v>
      </c>
    </row>
    <row r="1114" spans="1:22" x14ac:dyDescent="0.2">
      <c r="A1114" s="18" t="str">
        <f t="shared" si="34"/>
        <v>Catalogo principalOPEN VALUE - CSP GOBIERNO76A-00796</v>
      </c>
      <c r="B1114" s="18" t="str">
        <f t="shared" si="35"/>
        <v>76A-00796OPEN VALUE - CSP GOBIERNO</v>
      </c>
      <c r="C1114" s="18"/>
      <c r="D1114" s="18" t="s">
        <v>122</v>
      </c>
      <c r="E1114" s="46" t="s">
        <v>2352</v>
      </c>
      <c r="F1114" s="85" t="s">
        <v>17</v>
      </c>
      <c r="G1114" s="18" t="s">
        <v>122</v>
      </c>
      <c r="H1114" s="45" t="s">
        <v>125</v>
      </c>
      <c r="I1114" s="18" t="s">
        <v>75</v>
      </c>
      <c r="J1114" s="49" t="s">
        <v>2353</v>
      </c>
      <c r="K1114" s="48" t="s">
        <v>28</v>
      </c>
      <c r="L1114" s="47" t="s">
        <v>90</v>
      </c>
      <c r="M1114" s="44" t="s">
        <v>74</v>
      </c>
      <c r="N1114" s="78" t="s">
        <v>75</v>
      </c>
      <c r="O1114" s="78" t="s">
        <v>75</v>
      </c>
      <c r="P1114" s="78" t="s">
        <v>75</v>
      </c>
      <c r="Q1114" s="43" t="s">
        <v>2352</v>
      </c>
      <c r="R1114" s="53" t="s">
        <v>2153</v>
      </c>
      <c r="S1114" s="76">
        <v>534</v>
      </c>
      <c r="T1114" s="37">
        <v>1</v>
      </c>
      <c r="U1114" s="83">
        <v>1</v>
      </c>
      <c r="V1114" s="45" t="s">
        <v>125</v>
      </c>
    </row>
    <row r="1115" spans="1:22" x14ac:dyDescent="0.2">
      <c r="A1115" s="18" t="str">
        <f t="shared" si="34"/>
        <v>Catalogo principalOPEN VALUE - CSP GOBIERNO76A-00797</v>
      </c>
      <c r="B1115" s="18" t="str">
        <f t="shared" si="35"/>
        <v>76A-00797OPEN VALUE - CSP GOBIERNO</v>
      </c>
      <c r="C1115" s="18"/>
      <c r="D1115" s="18" t="s">
        <v>122</v>
      </c>
      <c r="E1115" s="46" t="s">
        <v>2354</v>
      </c>
      <c r="F1115" s="85" t="s">
        <v>17</v>
      </c>
      <c r="G1115" s="18" t="s">
        <v>122</v>
      </c>
      <c r="H1115" s="45" t="s">
        <v>125</v>
      </c>
      <c r="I1115" s="18" t="s">
        <v>75</v>
      </c>
      <c r="J1115" s="49" t="s">
        <v>2355</v>
      </c>
      <c r="K1115" s="48" t="s">
        <v>28</v>
      </c>
      <c r="L1115" s="47" t="s">
        <v>90</v>
      </c>
      <c r="M1115" s="44" t="s">
        <v>74</v>
      </c>
      <c r="N1115" s="78" t="s">
        <v>75</v>
      </c>
      <c r="O1115" s="78" t="s">
        <v>75</v>
      </c>
      <c r="P1115" s="78" t="s">
        <v>75</v>
      </c>
      <c r="Q1115" s="43" t="s">
        <v>2354</v>
      </c>
      <c r="R1115" s="53" t="s">
        <v>2153</v>
      </c>
      <c r="S1115" s="76">
        <v>690</v>
      </c>
      <c r="T1115" s="37">
        <v>1</v>
      </c>
      <c r="U1115" s="83">
        <v>1</v>
      </c>
      <c r="V1115" s="45" t="s">
        <v>125</v>
      </c>
    </row>
    <row r="1116" spans="1:22" x14ac:dyDescent="0.2">
      <c r="A1116" s="18" t="str">
        <f t="shared" si="34"/>
        <v>Catalogo principalOPEN VALUE - CSP GOBIERNO76A-00798</v>
      </c>
      <c r="B1116" s="18" t="str">
        <f t="shared" si="35"/>
        <v>76A-00798OPEN VALUE - CSP GOBIERNO</v>
      </c>
      <c r="C1116" s="18"/>
      <c r="D1116" s="18" t="s">
        <v>122</v>
      </c>
      <c r="E1116" s="46" t="s">
        <v>2356</v>
      </c>
      <c r="F1116" s="85" t="s">
        <v>17</v>
      </c>
      <c r="G1116" s="18" t="s">
        <v>122</v>
      </c>
      <c r="H1116" s="45" t="s">
        <v>125</v>
      </c>
      <c r="I1116" s="18" t="s">
        <v>75</v>
      </c>
      <c r="J1116" s="49" t="s">
        <v>2357</v>
      </c>
      <c r="K1116" s="48" t="s">
        <v>28</v>
      </c>
      <c r="L1116" s="47" t="s">
        <v>90</v>
      </c>
      <c r="M1116" s="44" t="s">
        <v>74</v>
      </c>
      <c r="N1116" s="78" t="s">
        <v>75</v>
      </c>
      <c r="O1116" s="78" t="s">
        <v>75</v>
      </c>
      <c r="P1116" s="78" t="s">
        <v>75</v>
      </c>
      <c r="Q1116" s="43" t="s">
        <v>2356</v>
      </c>
      <c r="R1116" s="53" t="s">
        <v>2153</v>
      </c>
      <c r="S1116" s="76">
        <v>510</v>
      </c>
      <c r="T1116" s="37">
        <v>1</v>
      </c>
      <c r="U1116" s="83">
        <v>1</v>
      </c>
      <c r="V1116" s="45" t="s">
        <v>125</v>
      </c>
    </row>
    <row r="1117" spans="1:22" x14ac:dyDescent="0.2">
      <c r="A1117" s="18" t="str">
        <f t="shared" si="34"/>
        <v>Catalogo principalOPEN VALUE - CSP GOBIERNO76A-00799</v>
      </c>
      <c r="B1117" s="18" t="str">
        <f t="shared" si="35"/>
        <v>76A-00799OPEN VALUE - CSP GOBIERNO</v>
      </c>
      <c r="C1117" s="18"/>
      <c r="D1117" s="18" t="s">
        <v>122</v>
      </c>
      <c r="E1117" s="46" t="s">
        <v>2358</v>
      </c>
      <c r="F1117" s="85" t="s">
        <v>17</v>
      </c>
      <c r="G1117" s="18" t="s">
        <v>122</v>
      </c>
      <c r="H1117" s="45" t="s">
        <v>125</v>
      </c>
      <c r="I1117" s="18" t="s">
        <v>75</v>
      </c>
      <c r="J1117" s="49" t="s">
        <v>2359</v>
      </c>
      <c r="K1117" s="48" t="s">
        <v>28</v>
      </c>
      <c r="L1117" s="47" t="s">
        <v>90</v>
      </c>
      <c r="M1117" s="44" t="s">
        <v>74</v>
      </c>
      <c r="N1117" s="78" t="s">
        <v>75</v>
      </c>
      <c r="O1117" s="78" t="s">
        <v>75</v>
      </c>
      <c r="P1117" s="78" t="s">
        <v>75</v>
      </c>
      <c r="Q1117" s="43" t="s">
        <v>2358</v>
      </c>
      <c r="R1117" s="53" t="s">
        <v>2153</v>
      </c>
      <c r="S1117" s="76">
        <v>660</v>
      </c>
      <c r="T1117" s="37">
        <v>1</v>
      </c>
      <c r="U1117" s="83">
        <v>1</v>
      </c>
      <c r="V1117" s="45" t="s">
        <v>125</v>
      </c>
    </row>
    <row r="1118" spans="1:22" x14ac:dyDescent="0.2">
      <c r="A1118" s="18" t="str">
        <f t="shared" si="34"/>
        <v>Catalogo principalOPEN VALUE - CSP GOBIERNO76M-01045</v>
      </c>
      <c r="B1118" s="18" t="str">
        <f t="shared" si="35"/>
        <v>76M-01045OPEN VALUE - CSP GOBIERNO</v>
      </c>
      <c r="C1118" s="18"/>
      <c r="D1118" s="18" t="s">
        <v>122</v>
      </c>
      <c r="E1118" s="46" t="s">
        <v>2360</v>
      </c>
      <c r="F1118" s="85" t="s">
        <v>17</v>
      </c>
      <c r="G1118" s="18" t="s">
        <v>122</v>
      </c>
      <c r="H1118" s="45" t="s">
        <v>125</v>
      </c>
      <c r="I1118" s="18" t="s">
        <v>75</v>
      </c>
      <c r="J1118" s="49" t="s">
        <v>2361</v>
      </c>
      <c r="K1118" s="48" t="s">
        <v>28</v>
      </c>
      <c r="L1118" s="47" t="s">
        <v>90</v>
      </c>
      <c r="M1118" s="44" t="s">
        <v>74</v>
      </c>
      <c r="N1118" s="78" t="s">
        <v>75</v>
      </c>
      <c r="O1118" s="78" t="s">
        <v>75</v>
      </c>
      <c r="P1118" s="78" t="s">
        <v>75</v>
      </c>
      <c r="Q1118" s="43" t="s">
        <v>2360</v>
      </c>
      <c r="R1118" s="53" t="s">
        <v>2153</v>
      </c>
      <c r="S1118" s="76">
        <v>219</v>
      </c>
      <c r="T1118" s="37">
        <v>1</v>
      </c>
      <c r="U1118" s="83">
        <v>1</v>
      </c>
      <c r="V1118" s="45" t="s">
        <v>125</v>
      </c>
    </row>
    <row r="1119" spans="1:22" x14ac:dyDescent="0.2">
      <c r="A1119" s="18" t="str">
        <f t="shared" si="34"/>
        <v>Catalogo principalOPEN VALUE - CSP GOBIERNO76M-01046</v>
      </c>
      <c r="B1119" s="18" t="str">
        <f t="shared" si="35"/>
        <v>76M-01046OPEN VALUE - CSP GOBIERNO</v>
      </c>
      <c r="C1119" s="18"/>
      <c r="D1119" s="18" t="s">
        <v>122</v>
      </c>
      <c r="E1119" s="46" t="s">
        <v>2362</v>
      </c>
      <c r="F1119" s="85" t="s">
        <v>17</v>
      </c>
      <c r="G1119" s="18" t="s">
        <v>122</v>
      </c>
      <c r="H1119" s="45" t="s">
        <v>125</v>
      </c>
      <c r="I1119" s="18" t="s">
        <v>75</v>
      </c>
      <c r="J1119" s="49" t="s">
        <v>2363</v>
      </c>
      <c r="K1119" s="48" t="s">
        <v>28</v>
      </c>
      <c r="L1119" s="47" t="s">
        <v>90</v>
      </c>
      <c r="M1119" s="44" t="s">
        <v>74</v>
      </c>
      <c r="N1119" s="78" t="s">
        <v>75</v>
      </c>
      <c r="O1119" s="78" t="s">
        <v>75</v>
      </c>
      <c r="P1119" s="78" t="s">
        <v>75</v>
      </c>
      <c r="Q1119" s="43" t="s">
        <v>2362</v>
      </c>
      <c r="R1119" s="53" t="s">
        <v>2153</v>
      </c>
      <c r="S1119" s="76">
        <v>279</v>
      </c>
      <c r="T1119" s="37">
        <v>1</v>
      </c>
      <c r="U1119" s="83">
        <v>1</v>
      </c>
      <c r="V1119" s="45" t="s">
        <v>125</v>
      </c>
    </row>
    <row r="1120" spans="1:22" x14ac:dyDescent="0.2">
      <c r="A1120" s="18" t="str">
        <f t="shared" si="34"/>
        <v>Catalogo principalOPEN VALUE - CSP GOBIERNO76M-01055</v>
      </c>
      <c r="B1120" s="18" t="str">
        <f t="shared" si="35"/>
        <v>76M-01055OPEN VALUE - CSP GOBIERNO</v>
      </c>
      <c r="C1120" s="18"/>
      <c r="D1120" s="18" t="s">
        <v>122</v>
      </c>
      <c r="E1120" s="46" t="s">
        <v>2364</v>
      </c>
      <c r="F1120" s="85" t="s">
        <v>17</v>
      </c>
      <c r="G1120" s="18" t="s">
        <v>122</v>
      </c>
      <c r="H1120" s="45" t="s">
        <v>125</v>
      </c>
      <c r="I1120" s="18" t="s">
        <v>75</v>
      </c>
      <c r="J1120" s="49" t="s">
        <v>2365</v>
      </c>
      <c r="K1120" s="48" t="s">
        <v>28</v>
      </c>
      <c r="L1120" s="47" t="s">
        <v>90</v>
      </c>
      <c r="M1120" s="44" t="s">
        <v>74</v>
      </c>
      <c r="N1120" s="78" t="s">
        <v>75</v>
      </c>
      <c r="O1120" s="78" t="s">
        <v>75</v>
      </c>
      <c r="P1120" s="78" t="s">
        <v>75</v>
      </c>
      <c r="Q1120" s="43" t="s">
        <v>2364</v>
      </c>
      <c r="R1120" s="53" t="s">
        <v>2153</v>
      </c>
      <c r="S1120" s="76">
        <v>93</v>
      </c>
      <c r="T1120" s="37">
        <v>1</v>
      </c>
      <c r="U1120" s="83">
        <v>1</v>
      </c>
      <c r="V1120" s="45" t="s">
        <v>125</v>
      </c>
    </row>
    <row r="1121" spans="1:22" x14ac:dyDescent="0.2">
      <c r="A1121" s="18" t="str">
        <f t="shared" si="34"/>
        <v>Catalogo principalOPEN VALUE - CSP GOBIERNO76M-01056</v>
      </c>
      <c r="B1121" s="18" t="str">
        <f t="shared" si="35"/>
        <v>76M-01056OPEN VALUE - CSP GOBIERNO</v>
      </c>
      <c r="C1121" s="18"/>
      <c r="D1121" s="18" t="s">
        <v>122</v>
      </c>
      <c r="E1121" s="46" t="s">
        <v>2366</v>
      </c>
      <c r="F1121" s="85" t="s">
        <v>17</v>
      </c>
      <c r="G1121" s="18" t="s">
        <v>122</v>
      </c>
      <c r="H1121" s="45" t="s">
        <v>125</v>
      </c>
      <c r="I1121" s="18" t="s">
        <v>75</v>
      </c>
      <c r="J1121" s="49" t="s">
        <v>2367</v>
      </c>
      <c r="K1121" s="48" t="s">
        <v>28</v>
      </c>
      <c r="L1121" s="47" t="s">
        <v>90</v>
      </c>
      <c r="M1121" s="44" t="s">
        <v>74</v>
      </c>
      <c r="N1121" s="78" t="s">
        <v>75</v>
      </c>
      <c r="O1121" s="78" t="s">
        <v>75</v>
      </c>
      <c r="P1121" s="78" t="s">
        <v>75</v>
      </c>
      <c r="Q1121" s="43" t="s">
        <v>2366</v>
      </c>
      <c r="R1121" s="53" t="s">
        <v>2153</v>
      </c>
      <c r="S1121" s="76">
        <v>120</v>
      </c>
      <c r="T1121" s="37">
        <v>1</v>
      </c>
      <c r="U1121" s="83">
        <v>1</v>
      </c>
      <c r="V1121" s="45" t="s">
        <v>125</v>
      </c>
    </row>
    <row r="1122" spans="1:22" x14ac:dyDescent="0.2">
      <c r="A1122" s="18" t="str">
        <f t="shared" si="34"/>
        <v>Catalogo principalOPEN VALUE - CSP GOBIERNO76N-03090</v>
      </c>
      <c r="B1122" s="18" t="str">
        <f t="shared" si="35"/>
        <v>76N-03090OPEN VALUE - CSP GOBIERNO</v>
      </c>
      <c r="C1122" s="18"/>
      <c r="D1122" s="18" t="s">
        <v>122</v>
      </c>
      <c r="E1122" s="46" t="s">
        <v>2368</v>
      </c>
      <c r="F1122" s="85" t="s">
        <v>17</v>
      </c>
      <c r="G1122" s="18" t="s">
        <v>122</v>
      </c>
      <c r="H1122" s="45" t="s">
        <v>125</v>
      </c>
      <c r="I1122" s="18" t="s">
        <v>75</v>
      </c>
      <c r="J1122" s="49" t="s">
        <v>2369</v>
      </c>
      <c r="K1122" s="48" t="s">
        <v>28</v>
      </c>
      <c r="L1122" s="47" t="s">
        <v>90</v>
      </c>
      <c r="M1122" s="44" t="s">
        <v>74</v>
      </c>
      <c r="N1122" s="78" t="s">
        <v>75</v>
      </c>
      <c r="O1122" s="78" t="s">
        <v>75</v>
      </c>
      <c r="P1122" s="78" t="s">
        <v>75</v>
      </c>
      <c r="Q1122" s="43" t="s">
        <v>2368</v>
      </c>
      <c r="R1122" s="53" t="s">
        <v>2153</v>
      </c>
      <c r="S1122" s="76">
        <v>189</v>
      </c>
      <c r="T1122" s="37">
        <v>1</v>
      </c>
      <c r="U1122" s="83">
        <v>1</v>
      </c>
      <c r="V1122" s="45" t="s">
        <v>125</v>
      </c>
    </row>
    <row r="1123" spans="1:22" x14ac:dyDescent="0.2">
      <c r="A1123" s="18" t="str">
        <f t="shared" si="34"/>
        <v>Catalogo principalOPEN VALUE - CSP GOBIERNO76N-03097</v>
      </c>
      <c r="B1123" s="18" t="str">
        <f t="shared" si="35"/>
        <v>76N-03097OPEN VALUE - CSP GOBIERNO</v>
      </c>
      <c r="C1123" s="18"/>
      <c r="D1123" s="18" t="s">
        <v>122</v>
      </c>
      <c r="E1123" s="46" t="s">
        <v>2370</v>
      </c>
      <c r="F1123" s="85" t="s">
        <v>17</v>
      </c>
      <c r="G1123" s="18" t="s">
        <v>122</v>
      </c>
      <c r="H1123" s="45" t="s">
        <v>125</v>
      </c>
      <c r="I1123" s="18" t="s">
        <v>75</v>
      </c>
      <c r="J1123" s="49" t="s">
        <v>2371</v>
      </c>
      <c r="K1123" s="48" t="s">
        <v>28</v>
      </c>
      <c r="L1123" s="47" t="s">
        <v>90</v>
      </c>
      <c r="M1123" s="44" t="s">
        <v>74</v>
      </c>
      <c r="N1123" s="78" t="s">
        <v>75</v>
      </c>
      <c r="O1123" s="78" t="s">
        <v>75</v>
      </c>
      <c r="P1123" s="78" t="s">
        <v>75</v>
      </c>
      <c r="Q1123" s="43" t="s">
        <v>2370</v>
      </c>
      <c r="R1123" s="53" t="s">
        <v>2153</v>
      </c>
      <c r="S1123" s="76">
        <v>249</v>
      </c>
      <c r="T1123" s="37">
        <v>1</v>
      </c>
      <c r="U1123" s="83">
        <v>1</v>
      </c>
      <c r="V1123" s="45" t="s">
        <v>125</v>
      </c>
    </row>
    <row r="1124" spans="1:22" x14ac:dyDescent="0.2">
      <c r="A1124" s="18" t="str">
        <f t="shared" si="34"/>
        <v>Catalogo principalOPEN VALUE - CSP GOBIERNO76N-03103</v>
      </c>
      <c r="B1124" s="18" t="str">
        <f t="shared" si="35"/>
        <v>76N-03103OPEN VALUE - CSP GOBIERNO</v>
      </c>
      <c r="C1124" s="18"/>
      <c r="D1124" s="18" t="s">
        <v>122</v>
      </c>
      <c r="E1124" s="46" t="s">
        <v>2372</v>
      </c>
      <c r="F1124" s="85" t="s">
        <v>17</v>
      </c>
      <c r="G1124" s="18" t="s">
        <v>122</v>
      </c>
      <c r="H1124" s="45" t="s">
        <v>125</v>
      </c>
      <c r="I1124" s="18" t="s">
        <v>75</v>
      </c>
      <c r="J1124" s="49" t="s">
        <v>2373</v>
      </c>
      <c r="K1124" s="48" t="s">
        <v>28</v>
      </c>
      <c r="L1124" s="47" t="s">
        <v>90</v>
      </c>
      <c r="M1124" s="44" t="s">
        <v>74</v>
      </c>
      <c r="N1124" s="78" t="s">
        <v>75</v>
      </c>
      <c r="O1124" s="78" t="s">
        <v>75</v>
      </c>
      <c r="P1124" s="78" t="s">
        <v>75</v>
      </c>
      <c r="Q1124" s="43" t="s">
        <v>2372</v>
      </c>
      <c r="R1124" s="53" t="s">
        <v>2153</v>
      </c>
      <c r="S1124" s="76">
        <v>81</v>
      </c>
      <c r="T1124" s="37">
        <v>1</v>
      </c>
      <c r="U1124" s="83">
        <v>1</v>
      </c>
      <c r="V1124" s="45" t="s">
        <v>125</v>
      </c>
    </row>
    <row r="1125" spans="1:22" x14ac:dyDescent="0.2">
      <c r="A1125" s="18" t="str">
        <f t="shared" si="34"/>
        <v>Catalogo principalOPEN VALUE - CSP GOBIERNO76N-03108</v>
      </c>
      <c r="B1125" s="18" t="str">
        <f t="shared" si="35"/>
        <v>76N-03108OPEN VALUE - CSP GOBIERNO</v>
      </c>
      <c r="C1125" s="18"/>
      <c r="D1125" s="18" t="s">
        <v>122</v>
      </c>
      <c r="E1125" s="46" t="s">
        <v>2374</v>
      </c>
      <c r="F1125" s="85" t="s">
        <v>17</v>
      </c>
      <c r="G1125" s="18" t="s">
        <v>122</v>
      </c>
      <c r="H1125" s="45" t="s">
        <v>125</v>
      </c>
      <c r="I1125" s="18" t="s">
        <v>75</v>
      </c>
      <c r="J1125" s="49" t="s">
        <v>2375</v>
      </c>
      <c r="K1125" s="48" t="s">
        <v>28</v>
      </c>
      <c r="L1125" s="47" t="s">
        <v>90</v>
      </c>
      <c r="M1125" s="44" t="s">
        <v>74</v>
      </c>
      <c r="N1125" s="78" t="s">
        <v>75</v>
      </c>
      <c r="O1125" s="78" t="s">
        <v>75</v>
      </c>
      <c r="P1125" s="78" t="s">
        <v>75</v>
      </c>
      <c r="Q1125" s="43" t="s">
        <v>2374</v>
      </c>
      <c r="R1125" s="53" t="s">
        <v>2153</v>
      </c>
      <c r="S1125" s="76">
        <v>108</v>
      </c>
      <c r="T1125" s="37">
        <v>1</v>
      </c>
      <c r="U1125" s="83">
        <v>1</v>
      </c>
      <c r="V1125" s="45" t="s">
        <v>125</v>
      </c>
    </row>
    <row r="1126" spans="1:22" x14ac:dyDescent="0.2">
      <c r="A1126" s="18" t="str">
        <f t="shared" si="34"/>
        <v>Catalogo principalOPEN VALUE - CSP GOBIERNO76P-00733</v>
      </c>
      <c r="B1126" s="18" t="str">
        <f t="shared" si="35"/>
        <v>76P-00733OPEN VALUE - CSP GOBIERNO</v>
      </c>
      <c r="C1126" s="18"/>
      <c r="D1126" s="18" t="s">
        <v>122</v>
      </c>
      <c r="E1126" s="46" t="s">
        <v>2376</v>
      </c>
      <c r="F1126" s="85" t="s">
        <v>17</v>
      </c>
      <c r="G1126" s="18" t="s">
        <v>122</v>
      </c>
      <c r="H1126" s="45" t="s">
        <v>125</v>
      </c>
      <c r="I1126" s="18" t="s">
        <v>75</v>
      </c>
      <c r="J1126" s="49" t="s">
        <v>2377</v>
      </c>
      <c r="K1126" s="48" t="s">
        <v>28</v>
      </c>
      <c r="L1126" s="47" t="s">
        <v>90</v>
      </c>
      <c r="M1126" s="44" t="s">
        <v>74</v>
      </c>
      <c r="N1126" s="78" t="s">
        <v>75</v>
      </c>
      <c r="O1126" s="78" t="s">
        <v>75</v>
      </c>
      <c r="P1126" s="78" t="s">
        <v>75</v>
      </c>
      <c r="Q1126" s="43" t="s">
        <v>2376</v>
      </c>
      <c r="R1126" s="53" t="s">
        <v>2153</v>
      </c>
      <c r="S1126" s="76">
        <v>15693</v>
      </c>
      <c r="T1126" s="37">
        <v>1</v>
      </c>
      <c r="U1126" s="83">
        <v>1</v>
      </c>
      <c r="V1126" s="45" t="s">
        <v>125</v>
      </c>
    </row>
    <row r="1127" spans="1:22" x14ac:dyDescent="0.2">
      <c r="A1127" s="18" t="str">
        <f t="shared" si="34"/>
        <v>Catalogo principalOPEN VALUE - CSP GOBIERNO76P-00738</v>
      </c>
      <c r="B1127" s="18" t="str">
        <f t="shared" si="35"/>
        <v>76P-00738OPEN VALUE - CSP GOBIERNO</v>
      </c>
      <c r="C1127" s="18"/>
      <c r="D1127" s="18" t="s">
        <v>122</v>
      </c>
      <c r="E1127" s="46" t="s">
        <v>2378</v>
      </c>
      <c r="F1127" s="85" t="s">
        <v>17</v>
      </c>
      <c r="G1127" s="18" t="s">
        <v>122</v>
      </c>
      <c r="H1127" s="45" t="s">
        <v>125</v>
      </c>
      <c r="I1127" s="18" t="s">
        <v>75</v>
      </c>
      <c r="J1127" s="49" t="s">
        <v>2379</v>
      </c>
      <c r="K1127" s="48" t="s">
        <v>28</v>
      </c>
      <c r="L1127" s="47" t="s">
        <v>90</v>
      </c>
      <c r="M1127" s="44" t="s">
        <v>74</v>
      </c>
      <c r="N1127" s="78" t="s">
        <v>75</v>
      </c>
      <c r="O1127" s="78" t="s">
        <v>75</v>
      </c>
      <c r="P1127" s="78" t="s">
        <v>75</v>
      </c>
      <c r="Q1127" s="43" t="s">
        <v>2378</v>
      </c>
      <c r="R1127" s="53" t="s">
        <v>2153</v>
      </c>
      <c r="S1127" s="76">
        <v>6726</v>
      </c>
      <c r="T1127" s="37">
        <v>1</v>
      </c>
      <c r="U1127" s="83">
        <v>1</v>
      </c>
      <c r="V1127" s="45" t="s">
        <v>125</v>
      </c>
    </row>
    <row r="1128" spans="1:22" x14ac:dyDescent="0.2">
      <c r="A1128" s="18" t="str">
        <f t="shared" si="34"/>
        <v>Catalogo principalOPEN VALUE - CSP GOBIERNO77D-00079</v>
      </c>
      <c r="B1128" s="18" t="str">
        <f t="shared" si="35"/>
        <v>77D-00079OPEN VALUE - CSP GOBIERNO</v>
      </c>
      <c r="C1128" s="18"/>
      <c r="D1128" s="18" t="s">
        <v>122</v>
      </c>
      <c r="E1128" s="46" t="s">
        <v>2380</v>
      </c>
      <c r="F1128" s="85" t="s">
        <v>17</v>
      </c>
      <c r="G1128" s="18" t="s">
        <v>122</v>
      </c>
      <c r="H1128" s="45" t="s">
        <v>125</v>
      </c>
      <c r="I1128" s="18" t="s">
        <v>75</v>
      </c>
      <c r="J1128" s="49" t="s">
        <v>2381</v>
      </c>
      <c r="K1128" s="48" t="s">
        <v>28</v>
      </c>
      <c r="L1128" s="47" t="s">
        <v>90</v>
      </c>
      <c r="M1128" s="44" t="s">
        <v>74</v>
      </c>
      <c r="N1128" s="78" t="s">
        <v>75</v>
      </c>
      <c r="O1128" s="78" t="s">
        <v>75</v>
      </c>
      <c r="P1128" s="78" t="s">
        <v>75</v>
      </c>
      <c r="Q1128" s="43" t="s">
        <v>2380</v>
      </c>
      <c r="R1128" s="53" t="s">
        <v>2153</v>
      </c>
      <c r="S1128" s="76">
        <v>2043</v>
      </c>
      <c r="T1128" s="37">
        <v>1</v>
      </c>
      <c r="U1128" s="83">
        <v>1</v>
      </c>
      <c r="V1128" s="45" t="s">
        <v>125</v>
      </c>
    </row>
    <row r="1129" spans="1:22" x14ac:dyDescent="0.2">
      <c r="A1129" s="18" t="str">
        <f t="shared" si="34"/>
        <v>Catalogo principalOPEN VALUE - CSP GOBIERNO77D-00080</v>
      </c>
      <c r="B1129" s="18" t="str">
        <f t="shared" si="35"/>
        <v>77D-00080OPEN VALUE - CSP GOBIERNO</v>
      </c>
      <c r="C1129" s="18"/>
      <c r="D1129" s="18" t="s">
        <v>122</v>
      </c>
      <c r="E1129" s="46" t="s">
        <v>2382</v>
      </c>
      <c r="F1129" s="85" t="s">
        <v>17</v>
      </c>
      <c r="G1129" s="18" t="s">
        <v>122</v>
      </c>
      <c r="H1129" s="45" t="s">
        <v>125</v>
      </c>
      <c r="I1129" s="18" t="s">
        <v>75</v>
      </c>
      <c r="J1129" s="49" t="s">
        <v>2383</v>
      </c>
      <c r="K1129" s="48" t="s">
        <v>28</v>
      </c>
      <c r="L1129" s="47" t="s">
        <v>90</v>
      </c>
      <c r="M1129" s="44" t="s">
        <v>74</v>
      </c>
      <c r="N1129" s="78" t="s">
        <v>75</v>
      </c>
      <c r="O1129" s="78" t="s">
        <v>75</v>
      </c>
      <c r="P1129" s="78" t="s">
        <v>75</v>
      </c>
      <c r="Q1129" s="43" t="s">
        <v>2382</v>
      </c>
      <c r="R1129" s="53" t="s">
        <v>2153</v>
      </c>
      <c r="S1129" s="76">
        <v>1791</v>
      </c>
      <c r="T1129" s="37">
        <v>1</v>
      </c>
      <c r="U1129" s="83">
        <v>1</v>
      </c>
      <c r="V1129" s="45" t="s">
        <v>125</v>
      </c>
    </row>
    <row r="1130" spans="1:22" x14ac:dyDescent="0.2">
      <c r="A1130" s="18" t="str">
        <f t="shared" si="34"/>
        <v>Catalogo principalOPEN VALUE - CSP GOBIERNO79P-01696</v>
      </c>
      <c r="B1130" s="18" t="str">
        <f t="shared" si="35"/>
        <v>79P-01696OPEN VALUE - CSP GOBIERNO</v>
      </c>
      <c r="C1130" s="18"/>
      <c r="D1130" s="18" t="s">
        <v>122</v>
      </c>
      <c r="E1130" s="46" t="s">
        <v>2384</v>
      </c>
      <c r="F1130" s="85" t="s">
        <v>17</v>
      </c>
      <c r="G1130" s="18" t="s">
        <v>122</v>
      </c>
      <c r="H1130" s="45" t="s">
        <v>125</v>
      </c>
      <c r="I1130" s="18" t="s">
        <v>75</v>
      </c>
      <c r="J1130" s="49" t="s">
        <v>2385</v>
      </c>
      <c r="K1130" s="48" t="s">
        <v>28</v>
      </c>
      <c r="L1130" s="47" t="s">
        <v>90</v>
      </c>
      <c r="M1130" s="44" t="s">
        <v>74</v>
      </c>
      <c r="N1130" s="78" t="s">
        <v>75</v>
      </c>
      <c r="O1130" s="78" t="s">
        <v>75</v>
      </c>
      <c r="P1130" s="78" t="s">
        <v>75</v>
      </c>
      <c r="Q1130" s="43" t="s">
        <v>2384</v>
      </c>
      <c r="R1130" s="53" t="s">
        <v>2153</v>
      </c>
      <c r="S1130" s="76">
        <v>1251</v>
      </c>
      <c r="T1130" s="37">
        <v>1</v>
      </c>
      <c r="U1130" s="83">
        <v>1</v>
      </c>
      <c r="V1130" s="45" t="s">
        <v>125</v>
      </c>
    </row>
    <row r="1131" spans="1:22" x14ac:dyDescent="0.2">
      <c r="A1131" s="18" t="str">
        <f t="shared" si="34"/>
        <v>Catalogo principalOPEN VALUE - CSP GOBIERNO79P-01705</v>
      </c>
      <c r="B1131" s="18" t="str">
        <f t="shared" si="35"/>
        <v>79P-01705OPEN VALUE - CSP GOBIERNO</v>
      </c>
      <c r="C1131" s="18"/>
      <c r="D1131" s="18" t="s">
        <v>122</v>
      </c>
      <c r="E1131" s="46" t="s">
        <v>2386</v>
      </c>
      <c r="F1131" s="85" t="s">
        <v>17</v>
      </c>
      <c r="G1131" s="18" t="s">
        <v>122</v>
      </c>
      <c r="H1131" s="45" t="s">
        <v>125</v>
      </c>
      <c r="I1131" s="18" t="s">
        <v>75</v>
      </c>
      <c r="J1131" s="49" t="s">
        <v>2387</v>
      </c>
      <c r="K1131" s="48" t="s">
        <v>28</v>
      </c>
      <c r="L1131" s="47" t="s">
        <v>90</v>
      </c>
      <c r="M1131" s="44" t="s">
        <v>74</v>
      </c>
      <c r="N1131" s="78" t="s">
        <v>75</v>
      </c>
      <c r="O1131" s="78" t="s">
        <v>75</v>
      </c>
      <c r="P1131" s="78" t="s">
        <v>75</v>
      </c>
      <c r="Q1131" s="43" t="s">
        <v>2386</v>
      </c>
      <c r="R1131" s="53" t="s">
        <v>2153</v>
      </c>
      <c r="S1131" s="76">
        <v>334</v>
      </c>
      <c r="T1131" s="37">
        <v>1</v>
      </c>
      <c r="U1131" s="83">
        <v>1</v>
      </c>
      <c r="V1131" s="45" t="s">
        <v>125</v>
      </c>
    </row>
    <row r="1132" spans="1:22" x14ac:dyDescent="0.2">
      <c r="A1132" s="18" t="str">
        <f t="shared" si="34"/>
        <v>Catalogo principalOPEN VALUE - CSP GOBIERNO79P-01711</v>
      </c>
      <c r="B1132" s="18" t="str">
        <f t="shared" si="35"/>
        <v>79P-01711OPEN VALUE - CSP GOBIERNO</v>
      </c>
      <c r="C1132" s="18"/>
      <c r="D1132" s="18" t="s">
        <v>122</v>
      </c>
      <c r="E1132" s="46" t="s">
        <v>2388</v>
      </c>
      <c r="F1132" s="85" t="s">
        <v>17</v>
      </c>
      <c r="G1132" s="18" t="s">
        <v>122</v>
      </c>
      <c r="H1132" s="45" t="s">
        <v>125</v>
      </c>
      <c r="I1132" s="18" t="s">
        <v>75</v>
      </c>
      <c r="J1132" s="49" t="s">
        <v>2389</v>
      </c>
      <c r="K1132" s="48" t="s">
        <v>28</v>
      </c>
      <c r="L1132" s="47" t="s">
        <v>90</v>
      </c>
      <c r="M1132" s="44" t="s">
        <v>74</v>
      </c>
      <c r="N1132" s="78" t="s">
        <v>75</v>
      </c>
      <c r="O1132" s="78" t="s">
        <v>75</v>
      </c>
      <c r="P1132" s="78" t="s">
        <v>75</v>
      </c>
      <c r="Q1132" s="43" t="s">
        <v>2388</v>
      </c>
      <c r="R1132" s="53" t="s">
        <v>2153</v>
      </c>
      <c r="S1132" s="76">
        <v>582</v>
      </c>
      <c r="T1132" s="37">
        <v>1</v>
      </c>
      <c r="U1132" s="83">
        <v>1</v>
      </c>
      <c r="V1132" s="45" t="s">
        <v>125</v>
      </c>
    </row>
    <row r="1133" spans="1:22" x14ac:dyDescent="0.2">
      <c r="A1133" s="18" t="str">
        <f t="shared" si="34"/>
        <v>Catalogo principalOPEN VALUE - CSP GOBIERNO79P-01712</v>
      </c>
      <c r="B1133" s="18" t="str">
        <f t="shared" si="35"/>
        <v>79P-01712OPEN VALUE - CSP GOBIERNO</v>
      </c>
      <c r="C1133" s="18"/>
      <c r="D1133" s="18" t="s">
        <v>122</v>
      </c>
      <c r="E1133" s="46" t="s">
        <v>2390</v>
      </c>
      <c r="F1133" s="85" t="s">
        <v>17</v>
      </c>
      <c r="G1133" s="18" t="s">
        <v>122</v>
      </c>
      <c r="H1133" s="45" t="s">
        <v>125</v>
      </c>
      <c r="I1133" s="18" t="s">
        <v>75</v>
      </c>
      <c r="J1133" s="49" t="s">
        <v>2391</v>
      </c>
      <c r="K1133" s="48" t="s">
        <v>28</v>
      </c>
      <c r="L1133" s="47" t="s">
        <v>90</v>
      </c>
      <c r="M1133" s="44" t="s">
        <v>74</v>
      </c>
      <c r="N1133" s="78" t="s">
        <v>75</v>
      </c>
      <c r="O1133" s="78" t="s">
        <v>75</v>
      </c>
      <c r="P1133" s="78" t="s">
        <v>75</v>
      </c>
      <c r="Q1133" s="43" t="s">
        <v>2390</v>
      </c>
      <c r="R1133" s="53" t="s">
        <v>2153</v>
      </c>
      <c r="S1133" s="76">
        <v>1128</v>
      </c>
      <c r="T1133" s="37">
        <v>1</v>
      </c>
      <c r="U1133" s="83">
        <v>1</v>
      </c>
      <c r="V1133" s="45" t="s">
        <v>125</v>
      </c>
    </row>
    <row r="1134" spans="1:22" x14ac:dyDescent="0.2">
      <c r="A1134" s="18" t="str">
        <f t="shared" si="34"/>
        <v>Catalogo principalOPEN VALUE - CSP GOBIERNO79P-01738</v>
      </c>
      <c r="B1134" s="18" t="str">
        <f t="shared" si="35"/>
        <v>79P-01738OPEN VALUE - CSP GOBIERNO</v>
      </c>
      <c r="C1134" s="18"/>
      <c r="D1134" s="18" t="s">
        <v>122</v>
      </c>
      <c r="E1134" s="46" t="s">
        <v>2392</v>
      </c>
      <c r="F1134" s="85" t="s">
        <v>17</v>
      </c>
      <c r="G1134" s="18" t="s">
        <v>122</v>
      </c>
      <c r="H1134" s="45" t="s">
        <v>125</v>
      </c>
      <c r="I1134" s="18" t="s">
        <v>75</v>
      </c>
      <c r="J1134" s="49" t="s">
        <v>2393</v>
      </c>
      <c r="K1134" s="48" t="s">
        <v>28</v>
      </c>
      <c r="L1134" s="47" t="s">
        <v>90</v>
      </c>
      <c r="M1134" s="44" t="s">
        <v>74</v>
      </c>
      <c r="N1134" s="78" t="s">
        <v>75</v>
      </c>
      <c r="O1134" s="78" t="s">
        <v>75</v>
      </c>
      <c r="P1134" s="78" t="s">
        <v>75</v>
      </c>
      <c r="Q1134" s="43" t="s">
        <v>2392</v>
      </c>
      <c r="R1134" s="53" t="s">
        <v>2153</v>
      </c>
      <c r="S1134" s="76">
        <v>553</v>
      </c>
      <c r="T1134" s="37">
        <v>1</v>
      </c>
      <c r="U1134" s="83">
        <v>1</v>
      </c>
      <c r="V1134" s="45" t="s">
        <v>125</v>
      </c>
    </row>
    <row r="1135" spans="1:22" x14ac:dyDescent="0.2">
      <c r="A1135" s="18" t="str">
        <f t="shared" si="34"/>
        <v>Catalogo principalOPEN VALUE - CSP GOBIERNO7AH-00103</v>
      </c>
      <c r="B1135" s="18" t="str">
        <f t="shared" si="35"/>
        <v>7AH-00103OPEN VALUE - CSP GOBIERNO</v>
      </c>
      <c r="C1135" s="18"/>
      <c r="D1135" s="18" t="s">
        <v>122</v>
      </c>
      <c r="E1135" s="46" t="s">
        <v>2394</v>
      </c>
      <c r="F1135" s="85" t="s">
        <v>17</v>
      </c>
      <c r="G1135" s="18" t="s">
        <v>122</v>
      </c>
      <c r="H1135" s="45" t="s">
        <v>125</v>
      </c>
      <c r="I1135" s="18" t="s">
        <v>75</v>
      </c>
      <c r="J1135" s="49" t="s">
        <v>2395</v>
      </c>
      <c r="K1135" s="48" t="s">
        <v>28</v>
      </c>
      <c r="L1135" s="47" t="s">
        <v>90</v>
      </c>
      <c r="M1135" s="44" t="s">
        <v>74</v>
      </c>
      <c r="N1135" s="78" t="s">
        <v>75</v>
      </c>
      <c r="O1135" s="78" t="s">
        <v>75</v>
      </c>
      <c r="P1135" s="78" t="s">
        <v>75</v>
      </c>
      <c r="Q1135" s="43" t="s">
        <v>2394</v>
      </c>
      <c r="R1135" s="53" t="s">
        <v>2153</v>
      </c>
      <c r="S1135" s="76">
        <v>249</v>
      </c>
      <c r="T1135" s="37">
        <v>1</v>
      </c>
      <c r="U1135" s="83">
        <v>1</v>
      </c>
      <c r="V1135" s="45" t="s">
        <v>125</v>
      </c>
    </row>
    <row r="1136" spans="1:22" x14ac:dyDescent="0.2">
      <c r="A1136" s="18" t="str">
        <f t="shared" si="34"/>
        <v>Catalogo principalOPEN VALUE - CSP GOBIERNO7AH-00104</v>
      </c>
      <c r="B1136" s="18" t="str">
        <f t="shared" si="35"/>
        <v>7AH-00104OPEN VALUE - CSP GOBIERNO</v>
      </c>
      <c r="C1136" s="18"/>
      <c r="D1136" s="18" t="s">
        <v>122</v>
      </c>
      <c r="E1136" s="46" t="s">
        <v>2396</v>
      </c>
      <c r="F1136" s="85" t="s">
        <v>17</v>
      </c>
      <c r="G1136" s="18" t="s">
        <v>122</v>
      </c>
      <c r="H1136" s="45" t="s">
        <v>125</v>
      </c>
      <c r="I1136" s="18" t="s">
        <v>75</v>
      </c>
      <c r="J1136" s="49" t="s">
        <v>2397</v>
      </c>
      <c r="K1136" s="48" t="s">
        <v>28</v>
      </c>
      <c r="L1136" s="47" t="s">
        <v>90</v>
      </c>
      <c r="M1136" s="44" t="s">
        <v>74</v>
      </c>
      <c r="N1136" s="78" t="s">
        <v>75</v>
      </c>
      <c r="O1136" s="78" t="s">
        <v>75</v>
      </c>
      <c r="P1136" s="78" t="s">
        <v>75</v>
      </c>
      <c r="Q1136" s="43" t="s">
        <v>2396</v>
      </c>
      <c r="R1136" s="53" t="s">
        <v>2153</v>
      </c>
      <c r="S1136" s="76">
        <v>321</v>
      </c>
      <c r="T1136" s="37">
        <v>1</v>
      </c>
      <c r="U1136" s="83">
        <v>1</v>
      </c>
      <c r="V1136" s="45" t="s">
        <v>125</v>
      </c>
    </row>
    <row r="1137" spans="1:22" x14ac:dyDescent="0.2">
      <c r="A1137" s="18" t="str">
        <f t="shared" si="34"/>
        <v>Catalogo principalOPEN VALUE - CSP GOBIERNO7AH-00105</v>
      </c>
      <c r="B1137" s="18" t="str">
        <f t="shared" si="35"/>
        <v>7AH-00105OPEN VALUE - CSP GOBIERNO</v>
      </c>
      <c r="C1137" s="18"/>
      <c r="D1137" s="18" t="s">
        <v>122</v>
      </c>
      <c r="E1137" s="46" t="s">
        <v>2398</v>
      </c>
      <c r="F1137" s="85" t="s">
        <v>17</v>
      </c>
      <c r="G1137" s="18" t="s">
        <v>122</v>
      </c>
      <c r="H1137" s="45" t="s">
        <v>125</v>
      </c>
      <c r="I1137" s="18" t="s">
        <v>75</v>
      </c>
      <c r="J1137" s="49" t="s">
        <v>2399</v>
      </c>
      <c r="K1137" s="48" t="s">
        <v>28</v>
      </c>
      <c r="L1137" s="47" t="s">
        <v>90</v>
      </c>
      <c r="M1137" s="44" t="s">
        <v>74</v>
      </c>
      <c r="N1137" s="78" t="s">
        <v>75</v>
      </c>
      <c r="O1137" s="78" t="s">
        <v>75</v>
      </c>
      <c r="P1137" s="78" t="s">
        <v>75</v>
      </c>
      <c r="Q1137" s="43" t="s">
        <v>2398</v>
      </c>
      <c r="R1137" s="53" t="s">
        <v>2153</v>
      </c>
      <c r="S1137" s="76">
        <v>108</v>
      </c>
      <c r="T1137" s="37">
        <v>1</v>
      </c>
      <c r="U1137" s="83">
        <v>1</v>
      </c>
      <c r="V1137" s="45" t="s">
        <v>125</v>
      </c>
    </row>
    <row r="1138" spans="1:22" x14ac:dyDescent="0.2">
      <c r="A1138" s="18" t="str">
        <f t="shared" si="34"/>
        <v>Catalogo principalOPEN VALUE - CSP GOBIERNO7AH-00106</v>
      </c>
      <c r="B1138" s="18" t="str">
        <f t="shared" si="35"/>
        <v>7AH-00106OPEN VALUE - CSP GOBIERNO</v>
      </c>
      <c r="C1138" s="18"/>
      <c r="D1138" s="18" t="s">
        <v>122</v>
      </c>
      <c r="E1138" s="46" t="s">
        <v>2400</v>
      </c>
      <c r="F1138" s="85" t="s">
        <v>17</v>
      </c>
      <c r="G1138" s="18" t="s">
        <v>122</v>
      </c>
      <c r="H1138" s="45" t="s">
        <v>125</v>
      </c>
      <c r="I1138" s="18" t="s">
        <v>75</v>
      </c>
      <c r="J1138" s="49" t="s">
        <v>2401</v>
      </c>
      <c r="K1138" s="48" t="s">
        <v>28</v>
      </c>
      <c r="L1138" s="47" t="s">
        <v>90</v>
      </c>
      <c r="M1138" s="44" t="s">
        <v>74</v>
      </c>
      <c r="N1138" s="78" t="s">
        <v>75</v>
      </c>
      <c r="O1138" s="78" t="s">
        <v>75</v>
      </c>
      <c r="P1138" s="78" t="s">
        <v>75</v>
      </c>
      <c r="Q1138" s="43" t="s">
        <v>2400</v>
      </c>
      <c r="R1138" s="53" t="s">
        <v>2153</v>
      </c>
      <c r="S1138" s="76">
        <v>138</v>
      </c>
      <c r="T1138" s="37">
        <v>1</v>
      </c>
      <c r="U1138" s="83">
        <v>1</v>
      </c>
      <c r="V1138" s="45" t="s">
        <v>125</v>
      </c>
    </row>
    <row r="1139" spans="1:22" x14ac:dyDescent="0.2">
      <c r="A1139" s="18" t="str">
        <f t="shared" si="34"/>
        <v>Catalogo principalOPEN VALUE - CSP GOBIERNO7JQ-00279</v>
      </c>
      <c r="B1139" s="18" t="str">
        <f t="shared" si="35"/>
        <v>7JQ-00279OPEN VALUE - CSP GOBIERNO</v>
      </c>
      <c r="C1139" s="18"/>
      <c r="D1139" s="18" t="s">
        <v>122</v>
      </c>
      <c r="E1139" s="46" t="s">
        <v>2402</v>
      </c>
      <c r="F1139" s="85" t="s">
        <v>17</v>
      </c>
      <c r="G1139" s="18" t="s">
        <v>122</v>
      </c>
      <c r="H1139" s="45" t="s">
        <v>125</v>
      </c>
      <c r="I1139" s="18" t="s">
        <v>75</v>
      </c>
      <c r="J1139" s="49" t="s">
        <v>2403</v>
      </c>
      <c r="K1139" s="48" t="s">
        <v>28</v>
      </c>
      <c r="L1139" s="47" t="s">
        <v>90</v>
      </c>
      <c r="M1139" s="44" t="s">
        <v>74</v>
      </c>
      <c r="N1139" s="78" t="s">
        <v>75</v>
      </c>
      <c r="O1139" s="78" t="s">
        <v>75</v>
      </c>
      <c r="P1139" s="78" t="s">
        <v>75</v>
      </c>
      <c r="Q1139" s="43" t="s">
        <v>2402</v>
      </c>
      <c r="R1139" s="53" t="s">
        <v>2153</v>
      </c>
      <c r="S1139" s="76">
        <v>30573</v>
      </c>
      <c r="T1139" s="37">
        <v>1</v>
      </c>
      <c r="U1139" s="83">
        <v>1</v>
      </c>
      <c r="V1139" s="45" t="s">
        <v>125</v>
      </c>
    </row>
    <row r="1140" spans="1:22" x14ac:dyDescent="0.2">
      <c r="A1140" s="18" t="str">
        <f t="shared" si="34"/>
        <v>Catalogo principalOPEN VALUE - CSP GOBIERNO7JQ-00281</v>
      </c>
      <c r="B1140" s="18" t="str">
        <f t="shared" si="35"/>
        <v>7JQ-00281OPEN VALUE - CSP GOBIERNO</v>
      </c>
      <c r="C1140" s="18"/>
      <c r="D1140" s="18" t="s">
        <v>122</v>
      </c>
      <c r="E1140" s="46" t="s">
        <v>2404</v>
      </c>
      <c r="F1140" s="85" t="s">
        <v>17</v>
      </c>
      <c r="G1140" s="18" t="s">
        <v>122</v>
      </c>
      <c r="H1140" s="45" t="s">
        <v>125</v>
      </c>
      <c r="I1140" s="18" t="s">
        <v>75</v>
      </c>
      <c r="J1140" s="49" t="s">
        <v>2405</v>
      </c>
      <c r="K1140" s="48" t="s">
        <v>28</v>
      </c>
      <c r="L1140" s="47" t="s">
        <v>90</v>
      </c>
      <c r="M1140" s="44" t="s">
        <v>74</v>
      </c>
      <c r="N1140" s="78" t="s">
        <v>75</v>
      </c>
      <c r="O1140" s="78" t="s">
        <v>75</v>
      </c>
      <c r="P1140" s="78" t="s">
        <v>75</v>
      </c>
      <c r="Q1140" s="43" t="s">
        <v>2404</v>
      </c>
      <c r="R1140" s="53" t="s">
        <v>2153</v>
      </c>
      <c r="S1140" s="76">
        <v>13104</v>
      </c>
      <c r="T1140" s="37">
        <v>1</v>
      </c>
      <c r="U1140" s="83">
        <v>1</v>
      </c>
      <c r="V1140" s="45" t="s">
        <v>125</v>
      </c>
    </row>
    <row r="1141" spans="1:22" x14ac:dyDescent="0.2">
      <c r="A1141" s="18" t="str">
        <f t="shared" si="34"/>
        <v>Catalogo principalOPEN VALUE - CSP GOBIERNO7JQ-00447</v>
      </c>
      <c r="B1141" s="18" t="str">
        <f t="shared" si="35"/>
        <v>7JQ-00447OPEN VALUE - CSP GOBIERNO</v>
      </c>
      <c r="C1141" s="18"/>
      <c r="D1141" s="18" t="s">
        <v>122</v>
      </c>
      <c r="E1141" s="46" t="s">
        <v>2406</v>
      </c>
      <c r="F1141" s="85" t="s">
        <v>17</v>
      </c>
      <c r="G1141" s="18" t="s">
        <v>122</v>
      </c>
      <c r="H1141" s="45" t="s">
        <v>125</v>
      </c>
      <c r="I1141" s="18" t="s">
        <v>75</v>
      </c>
      <c r="J1141" s="49" t="s">
        <v>2407</v>
      </c>
      <c r="K1141" s="48" t="s">
        <v>28</v>
      </c>
      <c r="L1141" s="47" t="s">
        <v>90</v>
      </c>
      <c r="M1141" s="44" t="s">
        <v>74</v>
      </c>
      <c r="N1141" s="78" t="s">
        <v>75</v>
      </c>
      <c r="O1141" s="78" t="s">
        <v>75</v>
      </c>
      <c r="P1141" s="78" t="s">
        <v>75</v>
      </c>
      <c r="Q1141" s="43" t="s">
        <v>2406</v>
      </c>
      <c r="R1141" s="53" t="s">
        <v>2153</v>
      </c>
      <c r="S1141" s="76">
        <v>22599</v>
      </c>
      <c r="T1141" s="37">
        <v>1</v>
      </c>
      <c r="U1141" s="83">
        <v>1</v>
      </c>
      <c r="V1141" s="45" t="s">
        <v>125</v>
      </c>
    </row>
    <row r="1142" spans="1:22" x14ac:dyDescent="0.2">
      <c r="A1142" s="18" t="str">
        <f t="shared" si="34"/>
        <v>Catalogo principalOPEN VALUE - CSP GOBIERNO7JT-00002</v>
      </c>
      <c r="B1142" s="18" t="str">
        <f t="shared" si="35"/>
        <v>7JT-00002OPEN VALUE - CSP GOBIERNO</v>
      </c>
      <c r="C1142" s="18"/>
      <c r="D1142" s="18" t="s">
        <v>122</v>
      </c>
      <c r="E1142" s="46" t="s">
        <v>2408</v>
      </c>
      <c r="F1142" s="85" t="s">
        <v>17</v>
      </c>
      <c r="G1142" s="18" t="s">
        <v>122</v>
      </c>
      <c r="H1142" s="45" t="s">
        <v>125</v>
      </c>
      <c r="I1142" s="18" t="s">
        <v>75</v>
      </c>
      <c r="J1142" s="49" t="s">
        <v>2409</v>
      </c>
      <c r="K1142" s="48" t="s">
        <v>28</v>
      </c>
      <c r="L1142" s="47" t="s">
        <v>90</v>
      </c>
      <c r="M1142" s="44" t="s">
        <v>74</v>
      </c>
      <c r="N1142" s="78" t="s">
        <v>75</v>
      </c>
      <c r="O1142" s="78" t="s">
        <v>75</v>
      </c>
      <c r="P1142" s="78" t="s">
        <v>75</v>
      </c>
      <c r="Q1142" s="43" t="s">
        <v>2408</v>
      </c>
      <c r="R1142" s="53" t="s">
        <v>76</v>
      </c>
      <c r="S1142" s="76">
        <v>9.1999999999999993</v>
      </c>
      <c r="T1142" s="37">
        <v>1</v>
      </c>
      <c r="U1142" s="83">
        <v>1</v>
      </c>
      <c r="V1142" s="45" t="s">
        <v>125</v>
      </c>
    </row>
    <row r="1143" spans="1:22" x14ac:dyDescent="0.2">
      <c r="A1143" s="18" t="str">
        <f t="shared" si="34"/>
        <v>Catalogo principalOPEN VALUE - CSP GOBIERNO7JT-00008</v>
      </c>
      <c r="B1143" s="18" t="str">
        <f t="shared" si="35"/>
        <v>7JT-00008OPEN VALUE - CSP GOBIERNO</v>
      </c>
      <c r="C1143" s="18"/>
      <c r="D1143" s="18" t="s">
        <v>122</v>
      </c>
      <c r="E1143" s="46" t="s">
        <v>2410</v>
      </c>
      <c r="F1143" s="85" t="s">
        <v>17</v>
      </c>
      <c r="G1143" s="18" t="s">
        <v>122</v>
      </c>
      <c r="H1143" s="45" t="s">
        <v>125</v>
      </c>
      <c r="I1143" s="18" t="s">
        <v>75</v>
      </c>
      <c r="J1143" s="49" t="s">
        <v>2411</v>
      </c>
      <c r="K1143" s="48" t="s">
        <v>28</v>
      </c>
      <c r="L1143" s="47" t="s">
        <v>90</v>
      </c>
      <c r="M1143" s="44" t="s">
        <v>74</v>
      </c>
      <c r="N1143" s="78" t="s">
        <v>75</v>
      </c>
      <c r="O1143" s="78" t="s">
        <v>75</v>
      </c>
      <c r="P1143" s="78" t="s">
        <v>75</v>
      </c>
      <c r="Q1143" s="43" t="s">
        <v>2410</v>
      </c>
      <c r="R1143" s="53" t="s">
        <v>76</v>
      </c>
      <c r="S1143" s="76">
        <v>9.1999999999999993</v>
      </c>
      <c r="T1143" s="37">
        <v>1</v>
      </c>
      <c r="U1143" s="83">
        <v>1</v>
      </c>
      <c r="V1143" s="45" t="s">
        <v>125</v>
      </c>
    </row>
    <row r="1144" spans="1:22" x14ac:dyDescent="0.2">
      <c r="A1144" s="18" t="str">
        <f t="shared" si="34"/>
        <v>Catalogo principalOPEN VALUE - CSP GOBIERNO7NQ-00187</v>
      </c>
      <c r="B1144" s="18" t="str">
        <f t="shared" si="35"/>
        <v>7NQ-00187OPEN VALUE - CSP GOBIERNO</v>
      </c>
      <c r="C1144" s="18"/>
      <c r="D1144" s="18" t="s">
        <v>122</v>
      </c>
      <c r="E1144" s="46" t="s">
        <v>2412</v>
      </c>
      <c r="F1144" s="85" t="s">
        <v>17</v>
      </c>
      <c r="G1144" s="18" t="s">
        <v>122</v>
      </c>
      <c r="H1144" s="45" t="s">
        <v>125</v>
      </c>
      <c r="I1144" s="18" t="s">
        <v>75</v>
      </c>
      <c r="J1144" s="49" t="s">
        <v>2413</v>
      </c>
      <c r="K1144" s="48" t="s">
        <v>28</v>
      </c>
      <c r="L1144" s="47" t="s">
        <v>90</v>
      </c>
      <c r="M1144" s="44" t="s">
        <v>74</v>
      </c>
      <c r="N1144" s="78" t="s">
        <v>75</v>
      </c>
      <c r="O1144" s="78" t="s">
        <v>75</v>
      </c>
      <c r="P1144" s="78" t="s">
        <v>75</v>
      </c>
      <c r="Q1144" s="43" t="s">
        <v>2412</v>
      </c>
      <c r="R1144" s="53" t="s">
        <v>2153</v>
      </c>
      <c r="S1144" s="76">
        <v>7974</v>
      </c>
      <c r="T1144" s="37">
        <v>1</v>
      </c>
      <c r="U1144" s="83">
        <v>1</v>
      </c>
      <c r="V1144" s="45" t="s">
        <v>125</v>
      </c>
    </row>
    <row r="1145" spans="1:22" x14ac:dyDescent="0.2">
      <c r="A1145" s="18" t="str">
        <f t="shared" si="34"/>
        <v>Catalogo principalOPEN VALUE - CSP GOBIERNO7NQ-00188</v>
      </c>
      <c r="B1145" s="18" t="str">
        <f t="shared" si="35"/>
        <v>7NQ-00188OPEN VALUE - CSP GOBIERNO</v>
      </c>
      <c r="C1145" s="18"/>
      <c r="D1145" s="18" t="s">
        <v>122</v>
      </c>
      <c r="E1145" s="46" t="s">
        <v>2414</v>
      </c>
      <c r="F1145" s="85" t="s">
        <v>17</v>
      </c>
      <c r="G1145" s="18" t="s">
        <v>122</v>
      </c>
      <c r="H1145" s="45" t="s">
        <v>125</v>
      </c>
      <c r="I1145" s="18" t="s">
        <v>75</v>
      </c>
      <c r="J1145" s="49" t="s">
        <v>2415</v>
      </c>
      <c r="K1145" s="48" t="s">
        <v>28</v>
      </c>
      <c r="L1145" s="47" t="s">
        <v>90</v>
      </c>
      <c r="M1145" s="44" t="s">
        <v>74</v>
      </c>
      <c r="N1145" s="78" t="s">
        <v>75</v>
      </c>
      <c r="O1145" s="78" t="s">
        <v>75</v>
      </c>
      <c r="P1145" s="78" t="s">
        <v>75</v>
      </c>
      <c r="Q1145" s="43" t="s">
        <v>2414</v>
      </c>
      <c r="R1145" s="53" t="s">
        <v>2153</v>
      </c>
      <c r="S1145" s="76">
        <v>3417</v>
      </c>
      <c r="T1145" s="37">
        <v>1</v>
      </c>
      <c r="U1145" s="83">
        <v>1</v>
      </c>
      <c r="V1145" s="45" t="s">
        <v>125</v>
      </c>
    </row>
    <row r="1146" spans="1:22" x14ac:dyDescent="0.2">
      <c r="A1146" s="18" t="str">
        <f t="shared" si="34"/>
        <v>Catalogo principalOPEN VALUE - CSP GOBIERNO7NS-00005</v>
      </c>
      <c r="B1146" s="18" t="str">
        <f t="shared" si="35"/>
        <v>7NS-00005OPEN VALUE - CSP GOBIERNO</v>
      </c>
      <c r="C1146" s="18"/>
      <c r="D1146" s="18" t="s">
        <v>122</v>
      </c>
      <c r="E1146" s="46" t="s">
        <v>2416</v>
      </c>
      <c r="F1146" s="85" t="s">
        <v>17</v>
      </c>
      <c r="G1146" s="18" t="s">
        <v>122</v>
      </c>
      <c r="H1146" s="45" t="s">
        <v>125</v>
      </c>
      <c r="I1146" s="18" t="s">
        <v>75</v>
      </c>
      <c r="J1146" s="49" t="s">
        <v>2417</v>
      </c>
      <c r="K1146" s="48" t="s">
        <v>28</v>
      </c>
      <c r="L1146" s="47" t="s">
        <v>90</v>
      </c>
      <c r="M1146" s="44" t="s">
        <v>74</v>
      </c>
      <c r="N1146" s="78" t="s">
        <v>75</v>
      </c>
      <c r="O1146" s="78" t="s">
        <v>75</v>
      </c>
      <c r="P1146" s="78" t="s">
        <v>75</v>
      </c>
      <c r="Q1146" s="43" t="s">
        <v>2416</v>
      </c>
      <c r="R1146" s="53" t="s">
        <v>76</v>
      </c>
      <c r="S1146" s="76">
        <v>30</v>
      </c>
      <c r="T1146" s="37">
        <v>1</v>
      </c>
      <c r="U1146" s="83">
        <v>1</v>
      </c>
      <c r="V1146" s="45" t="s">
        <v>125</v>
      </c>
    </row>
    <row r="1147" spans="1:22" x14ac:dyDescent="0.2">
      <c r="A1147" s="18" t="str">
        <f t="shared" si="34"/>
        <v>Catalogo principalOPEN VALUE - CSP GOBIERNO7YC-00005</v>
      </c>
      <c r="B1147" s="18" t="str">
        <f t="shared" si="35"/>
        <v>7YC-00005OPEN VALUE - CSP GOBIERNO</v>
      </c>
      <c r="C1147" s="18"/>
      <c r="D1147" s="18" t="s">
        <v>122</v>
      </c>
      <c r="E1147" s="46" t="s">
        <v>2418</v>
      </c>
      <c r="F1147" s="85" t="s">
        <v>17</v>
      </c>
      <c r="G1147" s="18" t="s">
        <v>122</v>
      </c>
      <c r="H1147" s="45" t="s">
        <v>125</v>
      </c>
      <c r="I1147" s="18" t="s">
        <v>75</v>
      </c>
      <c r="J1147" s="49" t="s">
        <v>2419</v>
      </c>
      <c r="K1147" s="48" t="s">
        <v>28</v>
      </c>
      <c r="L1147" s="47" t="s">
        <v>90</v>
      </c>
      <c r="M1147" s="44" t="s">
        <v>74</v>
      </c>
      <c r="N1147" s="78" t="s">
        <v>75</v>
      </c>
      <c r="O1147" s="78" t="s">
        <v>75</v>
      </c>
      <c r="P1147" s="78" t="s">
        <v>75</v>
      </c>
      <c r="Q1147" s="43" t="s">
        <v>2418</v>
      </c>
      <c r="R1147" s="53" t="s">
        <v>76</v>
      </c>
      <c r="S1147" s="76">
        <v>55</v>
      </c>
      <c r="T1147" s="37">
        <v>1</v>
      </c>
      <c r="U1147" s="83">
        <v>1</v>
      </c>
      <c r="V1147" s="45" t="s">
        <v>125</v>
      </c>
    </row>
    <row r="1148" spans="1:22" x14ac:dyDescent="0.2">
      <c r="A1148" s="18" t="str">
        <f t="shared" si="34"/>
        <v>Catalogo principalOPEN VALUE - CSP GOBIERNO810-06380</v>
      </c>
      <c r="B1148" s="18" t="str">
        <f t="shared" si="35"/>
        <v>810-06380OPEN VALUE - CSP GOBIERNO</v>
      </c>
      <c r="C1148" s="18"/>
      <c r="D1148" s="18" t="s">
        <v>122</v>
      </c>
      <c r="E1148" s="46" t="s">
        <v>2420</v>
      </c>
      <c r="F1148" s="85" t="s">
        <v>17</v>
      </c>
      <c r="G1148" s="18" t="s">
        <v>122</v>
      </c>
      <c r="H1148" s="45" t="s">
        <v>125</v>
      </c>
      <c r="I1148" s="18" t="s">
        <v>75</v>
      </c>
      <c r="J1148" s="49" t="s">
        <v>2421</v>
      </c>
      <c r="K1148" s="48" t="s">
        <v>28</v>
      </c>
      <c r="L1148" s="47" t="s">
        <v>90</v>
      </c>
      <c r="M1148" s="44" t="s">
        <v>74</v>
      </c>
      <c r="N1148" s="78" t="s">
        <v>75</v>
      </c>
      <c r="O1148" s="78" t="s">
        <v>75</v>
      </c>
      <c r="P1148" s="78" t="s">
        <v>75</v>
      </c>
      <c r="Q1148" s="43" t="s">
        <v>2420</v>
      </c>
      <c r="R1148" s="53" t="s">
        <v>2153</v>
      </c>
      <c r="S1148" s="76">
        <v>8190</v>
      </c>
      <c r="T1148" s="37">
        <v>1</v>
      </c>
      <c r="U1148" s="83">
        <v>1</v>
      </c>
      <c r="V1148" s="45" t="s">
        <v>125</v>
      </c>
    </row>
    <row r="1149" spans="1:22" x14ac:dyDescent="0.2">
      <c r="A1149" s="18" t="str">
        <f t="shared" si="34"/>
        <v>Catalogo principalOPEN VALUE - CSP GOBIERNO9A3-00028</v>
      </c>
      <c r="B1149" s="18" t="str">
        <f t="shared" si="35"/>
        <v>9A3-00028OPEN VALUE - CSP GOBIERNO</v>
      </c>
      <c r="C1149" s="18"/>
      <c r="D1149" s="18" t="s">
        <v>122</v>
      </c>
      <c r="E1149" s="46" t="s">
        <v>2422</v>
      </c>
      <c r="F1149" s="85" t="s">
        <v>17</v>
      </c>
      <c r="G1149" s="18" t="s">
        <v>122</v>
      </c>
      <c r="H1149" s="45" t="s">
        <v>125</v>
      </c>
      <c r="I1149" s="18" t="s">
        <v>75</v>
      </c>
      <c r="J1149" s="49" t="s">
        <v>2423</v>
      </c>
      <c r="K1149" s="48" t="s">
        <v>28</v>
      </c>
      <c r="L1149" s="47" t="s">
        <v>90</v>
      </c>
      <c r="M1149" s="44" t="s">
        <v>74</v>
      </c>
      <c r="N1149" s="78" t="s">
        <v>75</v>
      </c>
      <c r="O1149" s="78" t="s">
        <v>75</v>
      </c>
      <c r="P1149" s="78" t="s">
        <v>75</v>
      </c>
      <c r="Q1149" s="43" t="s">
        <v>2422</v>
      </c>
      <c r="R1149" s="53" t="s">
        <v>76</v>
      </c>
      <c r="S1149" s="76">
        <v>17</v>
      </c>
      <c r="T1149" s="37">
        <v>1</v>
      </c>
      <c r="U1149" s="83">
        <v>1</v>
      </c>
      <c r="V1149" s="45" t="s">
        <v>125</v>
      </c>
    </row>
    <row r="1150" spans="1:22" x14ac:dyDescent="0.2">
      <c r="A1150" s="18" t="str">
        <f t="shared" si="34"/>
        <v>Catalogo principalOPEN VALUE - CSP GOBIERNO9A6-00024</v>
      </c>
      <c r="B1150" s="18" t="str">
        <f t="shared" si="35"/>
        <v>9A6-00024OPEN VALUE - CSP GOBIERNO</v>
      </c>
      <c r="C1150" s="18"/>
      <c r="D1150" s="18" t="s">
        <v>122</v>
      </c>
      <c r="E1150" s="46" t="s">
        <v>2424</v>
      </c>
      <c r="F1150" s="85" t="s">
        <v>17</v>
      </c>
      <c r="G1150" s="18" t="s">
        <v>122</v>
      </c>
      <c r="H1150" s="45" t="s">
        <v>125</v>
      </c>
      <c r="I1150" s="18" t="s">
        <v>75</v>
      </c>
      <c r="J1150" s="49" t="s">
        <v>2425</v>
      </c>
      <c r="K1150" s="48" t="s">
        <v>28</v>
      </c>
      <c r="L1150" s="47" t="s">
        <v>90</v>
      </c>
      <c r="M1150" s="44" t="s">
        <v>74</v>
      </c>
      <c r="N1150" s="78" t="s">
        <v>75</v>
      </c>
      <c r="O1150" s="78" t="s">
        <v>75</v>
      </c>
      <c r="P1150" s="78" t="s">
        <v>75</v>
      </c>
      <c r="Q1150" s="43" t="s">
        <v>2424</v>
      </c>
      <c r="R1150" s="53" t="s">
        <v>76</v>
      </c>
      <c r="S1150" s="76">
        <v>7</v>
      </c>
      <c r="T1150" s="37">
        <v>1</v>
      </c>
      <c r="U1150" s="83">
        <v>1</v>
      </c>
      <c r="V1150" s="45" t="s">
        <v>125</v>
      </c>
    </row>
    <row r="1151" spans="1:22" x14ac:dyDescent="0.2">
      <c r="A1151" s="18" t="str">
        <f t="shared" si="34"/>
        <v>Catalogo principalOPEN VALUE - CSP GOBIERNO9EA-00702</v>
      </c>
      <c r="B1151" s="18" t="str">
        <f t="shared" si="35"/>
        <v>9EA-00702OPEN VALUE - CSP GOBIERNO</v>
      </c>
      <c r="C1151" s="18"/>
      <c r="D1151" s="18" t="s">
        <v>122</v>
      </c>
      <c r="E1151" s="46" t="s">
        <v>2426</v>
      </c>
      <c r="F1151" s="85" t="s">
        <v>17</v>
      </c>
      <c r="G1151" s="18" t="s">
        <v>122</v>
      </c>
      <c r="H1151" s="45" t="s">
        <v>125</v>
      </c>
      <c r="I1151" s="18" t="s">
        <v>75</v>
      </c>
      <c r="J1151" s="49" t="s">
        <v>2427</v>
      </c>
      <c r="K1151" s="48" t="s">
        <v>28</v>
      </c>
      <c r="L1151" s="47" t="s">
        <v>90</v>
      </c>
      <c r="M1151" s="44" t="s">
        <v>74</v>
      </c>
      <c r="N1151" s="78" t="s">
        <v>75</v>
      </c>
      <c r="O1151" s="78" t="s">
        <v>75</v>
      </c>
      <c r="P1151" s="78" t="s">
        <v>75</v>
      </c>
      <c r="Q1151" s="43" t="s">
        <v>2426</v>
      </c>
      <c r="R1151" s="53" t="s">
        <v>2153</v>
      </c>
      <c r="S1151" s="76">
        <v>11904</v>
      </c>
      <c r="T1151" s="37">
        <v>1</v>
      </c>
      <c r="U1151" s="83">
        <v>1</v>
      </c>
      <c r="V1151" s="45" t="s">
        <v>125</v>
      </c>
    </row>
    <row r="1152" spans="1:22" x14ac:dyDescent="0.2">
      <c r="A1152" s="18" t="str">
        <f t="shared" si="34"/>
        <v>Catalogo principalOPEN VALUE - CSP GOBIERNO9EA-00703</v>
      </c>
      <c r="B1152" s="18" t="str">
        <f t="shared" si="35"/>
        <v>9EA-00703OPEN VALUE - CSP GOBIERNO</v>
      </c>
      <c r="C1152" s="18"/>
      <c r="D1152" s="18" t="s">
        <v>122</v>
      </c>
      <c r="E1152" s="46" t="s">
        <v>2428</v>
      </c>
      <c r="F1152" s="85" t="s">
        <v>17</v>
      </c>
      <c r="G1152" s="18" t="s">
        <v>122</v>
      </c>
      <c r="H1152" s="45" t="s">
        <v>125</v>
      </c>
      <c r="I1152" s="18" t="s">
        <v>75</v>
      </c>
      <c r="J1152" s="49" t="s">
        <v>2429</v>
      </c>
      <c r="K1152" s="48" t="s">
        <v>28</v>
      </c>
      <c r="L1152" s="47" t="s">
        <v>90</v>
      </c>
      <c r="M1152" s="44" t="s">
        <v>74</v>
      </c>
      <c r="N1152" s="78" t="s">
        <v>75</v>
      </c>
      <c r="O1152" s="78" t="s">
        <v>75</v>
      </c>
      <c r="P1152" s="78" t="s">
        <v>75</v>
      </c>
      <c r="Q1152" s="43" t="s">
        <v>2428</v>
      </c>
      <c r="R1152" s="53" t="s">
        <v>2153</v>
      </c>
      <c r="S1152" s="76">
        <v>5103</v>
      </c>
      <c r="T1152" s="37">
        <v>1</v>
      </c>
      <c r="U1152" s="83">
        <v>1</v>
      </c>
      <c r="V1152" s="45" t="s">
        <v>125</v>
      </c>
    </row>
    <row r="1153" spans="1:22" x14ac:dyDescent="0.2">
      <c r="A1153" s="18" t="str">
        <f t="shared" si="34"/>
        <v>Catalogo principalOPEN VALUE - CSP GOBIERNO9EA-00704</v>
      </c>
      <c r="B1153" s="18" t="str">
        <f t="shared" si="35"/>
        <v>9EA-00704OPEN VALUE - CSP GOBIERNO</v>
      </c>
      <c r="C1153" s="18"/>
      <c r="D1153" s="18" t="s">
        <v>122</v>
      </c>
      <c r="E1153" s="46" t="s">
        <v>2430</v>
      </c>
      <c r="F1153" s="85" t="s">
        <v>17</v>
      </c>
      <c r="G1153" s="18" t="s">
        <v>122</v>
      </c>
      <c r="H1153" s="45" t="s">
        <v>125</v>
      </c>
      <c r="I1153" s="18" t="s">
        <v>75</v>
      </c>
      <c r="J1153" s="49" t="s">
        <v>2431</v>
      </c>
      <c r="K1153" s="48" t="s">
        <v>28</v>
      </c>
      <c r="L1153" s="47" t="s">
        <v>90</v>
      </c>
      <c r="M1153" s="44" t="s">
        <v>74</v>
      </c>
      <c r="N1153" s="78" t="s">
        <v>75</v>
      </c>
      <c r="O1153" s="78" t="s">
        <v>75</v>
      </c>
      <c r="P1153" s="78" t="s">
        <v>75</v>
      </c>
      <c r="Q1153" s="43" t="s">
        <v>2430</v>
      </c>
      <c r="R1153" s="53" t="s">
        <v>2153</v>
      </c>
      <c r="S1153" s="76">
        <v>9966</v>
      </c>
      <c r="T1153" s="37">
        <v>1</v>
      </c>
      <c r="U1153" s="83">
        <v>1</v>
      </c>
      <c r="V1153" s="45" t="s">
        <v>125</v>
      </c>
    </row>
    <row r="1154" spans="1:22" x14ac:dyDescent="0.2">
      <c r="A1154" s="18" t="str">
        <f t="shared" ref="A1154:A1217" si="36">D1154&amp;F1154&amp;E1154</f>
        <v>Catalogo principalOPEN VALUE - CSP GOBIERNO9EA-00705</v>
      </c>
      <c r="B1154" s="18" t="str">
        <f t="shared" ref="B1154:B1217" si="37">E1154&amp;F1154</f>
        <v>9EA-00705OPEN VALUE - CSP GOBIERNO</v>
      </c>
      <c r="C1154" s="18"/>
      <c r="D1154" s="18" t="s">
        <v>122</v>
      </c>
      <c r="E1154" s="46" t="s">
        <v>2432</v>
      </c>
      <c r="F1154" s="85" t="s">
        <v>17</v>
      </c>
      <c r="G1154" s="18" t="s">
        <v>122</v>
      </c>
      <c r="H1154" s="45" t="s">
        <v>125</v>
      </c>
      <c r="I1154" s="18" t="s">
        <v>75</v>
      </c>
      <c r="J1154" s="49" t="s">
        <v>2433</v>
      </c>
      <c r="K1154" s="48" t="s">
        <v>28</v>
      </c>
      <c r="L1154" s="47" t="s">
        <v>90</v>
      </c>
      <c r="M1154" s="44" t="s">
        <v>74</v>
      </c>
      <c r="N1154" s="78" t="s">
        <v>75</v>
      </c>
      <c r="O1154" s="78" t="s">
        <v>75</v>
      </c>
      <c r="P1154" s="78" t="s">
        <v>75</v>
      </c>
      <c r="Q1154" s="43" t="s">
        <v>2432</v>
      </c>
      <c r="R1154" s="53" t="s">
        <v>2153</v>
      </c>
      <c r="S1154" s="76">
        <v>1491</v>
      </c>
      <c r="T1154" s="37">
        <v>1</v>
      </c>
      <c r="U1154" s="83">
        <v>1</v>
      </c>
      <c r="V1154" s="45" t="s">
        <v>125</v>
      </c>
    </row>
    <row r="1155" spans="1:22" x14ac:dyDescent="0.2">
      <c r="A1155" s="18" t="str">
        <f t="shared" si="36"/>
        <v>Catalogo principalOPEN VALUE - CSP GOBIERNO9EA-00706</v>
      </c>
      <c r="B1155" s="18" t="str">
        <f t="shared" si="37"/>
        <v>9EA-00706OPEN VALUE - CSP GOBIERNO</v>
      </c>
      <c r="C1155" s="18"/>
      <c r="D1155" s="18" t="s">
        <v>122</v>
      </c>
      <c r="E1155" s="46" t="s">
        <v>2434</v>
      </c>
      <c r="F1155" s="85" t="s">
        <v>17</v>
      </c>
      <c r="G1155" s="18" t="s">
        <v>122</v>
      </c>
      <c r="H1155" s="45" t="s">
        <v>125</v>
      </c>
      <c r="I1155" s="18" t="s">
        <v>75</v>
      </c>
      <c r="J1155" s="49" t="s">
        <v>2435</v>
      </c>
      <c r="K1155" s="48" t="s">
        <v>28</v>
      </c>
      <c r="L1155" s="47" t="s">
        <v>90</v>
      </c>
      <c r="M1155" s="44" t="s">
        <v>74</v>
      </c>
      <c r="N1155" s="78" t="s">
        <v>75</v>
      </c>
      <c r="O1155" s="78" t="s">
        <v>75</v>
      </c>
      <c r="P1155" s="78" t="s">
        <v>75</v>
      </c>
      <c r="Q1155" s="43" t="s">
        <v>2434</v>
      </c>
      <c r="R1155" s="53" t="s">
        <v>2153</v>
      </c>
      <c r="S1155" s="76">
        <v>639</v>
      </c>
      <c r="T1155" s="37">
        <v>1</v>
      </c>
      <c r="U1155" s="83">
        <v>1</v>
      </c>
      <c r="V1155" s="45" t="s">
        <v>125</v>
      </c>
    </row>
    <row r="1156" spans="1:22" x14ac:dyDescent="0.2">
      <c r="A1156" s="18" t="str">
        <f t="shared" si="36"/>
        <v>Catalogo principalOPEN VALUE - CSP GOBIERNO9EA-00707</v>
      </c>
      <c r="B1156" s="18" t="str">
        <f t="shared" si="37"/>
        <v>9EA-00707OPEN VALUE - CSP GOBIERNO</v>
      </c>
      <c r="C1156" s="18"/>
      <c r="D1156" s="18" t="s">
        <v>122</v>
      </c>
      <c r="E1156" s="46" t="s">
        <v>2436</v>
      </c>
      <c r="F1156" s="85" t="s">
        <v>17</v>
      </c>
      <c r="G1156" s="18" t="s">
        <v>122</v>
      </c>
      <c r="H1156" s="45" t="s">
        <v>125</v>
      </c>
      <c r="I1156" s="18" t="s">
        <v>75</v>
      </c>
      <c r="J1156" s="49" t="s">
        <v>2437</v>
      </c>
      <c r="K1156" s="48" t="s">
        <v>28</v>
      </c>
      <c r="L1156" s="47" t="s">
        <v>90</v>
      </c>
      <c r="M1156" s="44" t="s">
        <v>74</v>
      </c>
      <c r="N1156" s="78" t="s">
        <v>75</v>
      </c>
      <c r="O1156" s="78" t="s">
        <v>75</v>
      </c>
      <c r="P1156" s="78" t="s">
        <v>75</v>
      </c>
      <c r="Q1156" s="43" t="s">
        <v>2436</v>
      </c>
      <c r="R1156" s="53" t="s">
        <v>2153</v>
      </c>
      <c r="S1156" s="76">
        <v>1244</v>
      </c>
      <c r="T1156" s="37">
        <v>1</v>
      </c>
      <c r="U1156" s="83">
        <v>1</v>
      </c>
      <c r="V1156" s="45" t="s">
        <v>125</v>
      </c>
    </row>
    <row r="1157" spans="1:22" x14ac:dyDescent="0.2">
      <c r="A1157" s="18" t="str">
        <f t="shared" si="36"/>
        <v>Catalogo principalOPEN VALUE - CSP GOBIERNO9EM-00556</v>
      </c>
      <c r="B1157" s="18" t="str">
        <f t="shared" si="37"/>
        <v>9EM-00556OPEN VALUE - CSP GOBIERNO</v>
      </c>
      <c r="C1157" s="18"/>
      <c r="D1157" s="18" t="s">
        <v>122</v>
      </c>
      <c r="E1157" s="46" t="s">
        <v>2438</v>
      </c>
      <c r="F1157" s="85" t="s">
        <v>17</v>
      </c>
      <c r="G1157" s="18" t="s">
        <v>122</v>
      </c>
      <c r="H1157" s="45" t="s">
        <v>125</v>
      </c>
      <c r="I1157" s="18" t="s">
        <v>75</v>
      </c>
      <c r="J1157" s="49" t="s">
        <v>2439</v>
      </c>
      <c r="K1157" s="48" t="s">
        <v>28</v>
      </c>
      <c r="L1157" s="47" t="s">
        <v>90</v>
      </c>
      <c r="M1157" s="44" t="s">
        <v>74</v>
      </c>
      <c r="N1157" s="78" t="s">
        <v>75</v>
      </c>
      <c r="O1157" s="78" t="s">
        <v>75</v>
      </c>
      <c r="P1157" s="78" t="s">
        <v>75</v>
      </c>
      <c r="Q1157" s="43" t="s">
        <v>2438</v>
      </c>
      <c r="R1157" s="53" t="s">
        <v>2153</v>
      </c>
      <c r="S1157" s="76">
        <v>1941</v>
      </c>
      <c r="T1157" s="37">
        <v>1</v>
      </c>
      <c r="U1157" s="83">
        <v>1</v>
      </c>
      <c r="V1157" s="45" t="s">
        <v>125</v>
      </c>
    </row>
    <row r="1158" spans="1:22" x14ac:dyDescent="0.2">
      <c r="A1158" s="18" t="str">
        <f t="shared" si="36"/>
        <v>Catalogo principalOPEN VALUE - CSP GOBIERNO9EM-00557</v>
      </c>
      <c r="B1158" s="18" t="str">
        <f t="shared" si="37"/>
        <v>9EM-00557OPEN VALUE - CSP GOBIERNO</v>
      </c>
      <c r="C1158" s="18"/>
      <c r="D1158" s="18" t="s">
        <v>122</v>
      </c>
      <c r="E1158" s="46" t="s">
        <v>2440</v>
      </c>
      <c r="F1158" s="85" t="s">
        <v>17</v>
      </c>
      <c r="G1158" s="18" t="s">
        <v>122</v>
      </c>
      <c r="H1158" s="45" t="s">
        <v>125</v>
      </c>
      <c r="I1158" s="18" t="s">
        <v>75</v>
      </c>
      <c r="J1158" s="49" t="s">
        <v>2441</v>
      </c>
      <c r="K1158" s="48" t="s">
        <v>28</v>
      </c>
      <c r="L1158" s="47" t="s">
        <v>90</v>
      </c>
      <c r="M1158" s="44" t="s">
        <v>74</v>
      </c>
      <c r="N1158" s="78" t="s">
        <v>75</v>
      </c>
      <c r="O1158" s="78" t="s">
        <v>75</v>
      </c>
      <c r="P1158" s="78" t="s">
        <v>75</v>
      </c>
      <c r="Q1158" s="43" t="s">
        <v>2440</v>
      </c>
      <c r="R1158" s="53" t="s">
        <v>2153</v>
      </c>
      <c r="S1158" s="76">
        <v>831</v>
      </c>
      <c r="T1158" s="37">
        <v>1</v>
      </c>
      <c r="U1158" s="83">
        <v>1</v>
      </c>
      <c r="V1158" s="45" t="s">
        <v>125</v>
      </c>
    </row>
    <row r="1159" spans="1:22" x14ac:dyDescent="0.2">
      <c r="A1159" s="18" t="str">
        <f t="shared" si="36"/>
        <v>Catalogo principalOPEN VALUE - CSP GOBIERNO9EM-00558</v>
      </c>
      <c r="B1159" s="18" t="str">
        <f t="shared" si="37"/>
        <v>9EM-00558OPEN VALUE - CSP GOBIERNO</v>
      </c>
      <c r="C1159" s="18"/>
      <c r="D1159" s="18" t="s">
        <v>122</v>
      </c>
      <c r="E1159" s="46" t="s">
        <v>2442</v>
      </c>
      <c r="F1159" s="85" t="s">
        <v>17</v>
      </c>
      <c r="G1159" s="18" t="s">
        <v>122</v>
      </c>
      <c r="H1159" s="45" t="s">
        <v>125</v>
      </c>
      <c r="I1159" s="18" t="s">
        <v>75</v>
      </c>
      <c r="J1159" s="49" t="s">
        <v>2443</v>
      </c>
      <c r="K1159" s="48" t="s">
        <v>28</v>
      </c>
      <c r="L1159" s="47" t="s">
        <v>90</v>
      </c>
      <c r="M1159" s="44" t="s">
        <v>74</v>
      </c>
      <c r="N1159" s="78" t="s">
        <v>75</v>
      </c>
      <c r="O1159" s="78" t="s">
        <v>75</v>
      </c>
      <c r="P1159" s="78" t="s">
        <v>75</v>
      </c>
      <c r="Q1159" s="43" t="s">
        <v>2442</v>
      </c>
      <c r="R1159" s="53" t="s">
        <v>2153</v>
      </c>
      <c r="S1159" s="76">
        <v>246</v>
      </c>
      <c r="T1159" s="37">
        <v>1</v>
      </c>
      <c r="U1159" s="83">
        <v>1</v>
      </c>
      <c r="V1159" s="45" t="s">
        <v>125</v>
      </c>
    </row>
    <row r="1160" spans="1:22" x14ac:dyDescent="0.2">
      <c r="A1160" s="18" t="str">
        <f t="shared" si="36"/>
        <v>Catalogo principalOPEN VALUE - CSP GOBIERNO9EM-00559</v>
      </c>
      <c r="B1160" s="18" t="str">
        <f t="shared" si="37"/>
        <v>9EM-00559OPEN VALUE - CSP GOBIERNO</v>
      </c>
      <c r="C1160" s="18"/>
      <c r="D1160" s="18" t="s">
        <v>122</v>
      </c>
      <c r="E1160" s="46" t="s">
        <v>2444</v>
      </c>
      <c r="F1160" s="85" t="s">
        <v>17</v>
      </c>
      <c r="G1160" s="18" t="s">
        <v>122</v>
      </c>
      <c r="H1160" s="45" t="s">
        <v>125</v>
      </c>
      <c r="I1160" s="18" t="s">
        <v>75</v>
      </c>
      <c r="J1160" s="49" t="s">
        <v>2445</v>
      </c>
      <c r="K1160" s="48" t="s">
        <v>28</v>
      </c>
      <c r="L1160" s="47" t="s">
        <v>90</v>
      </c>
      <c r="M1160" s="44" t="s">
        <v>74</v>
      </c>
      <c r="N1160" s="78" t="s">
        <v>75</v>
      </c>
      <c r="O1160" s="78" t="s">
        <v>75</v>
      </c>
      <c r="P1160" s="78" t="s">
        <v>75</v>
      </c>
      <c r="Q1160" s="43" t="s">
        <v>2444</v>
      </c>
      <c r="R1160" s="53" t="s">
        <v>2153</v>
      </c>
      <c r="S1160" s="76">
        <v>108</v>
      </c>
      <c r="T1160" s="37">
        <v>1</v>
      </c>
      <c r="U1160" s="83">
        <v>1</v>
      </c>
      <c r="V1160" s="45" t="s">
        <v>125</v>
      </c>
    </row>
    <row r="1161" spans="1:22" x14ac:dyDescent="0.2">
      <c r="A1161" s="18" t="str">
        <f t="shared" si="36"/>
        <v>Catalogo principalOPEN VALUE - CSP GOBIERNO9EN-00484</v>
      </c>
      <c r="B1161" s="18" t="str">
        <f t="shared" si="37"/>
        <v>9EN-00484OPEN VALUE - CSP GOBIERNO</v>
      </c>
      <c r="C1161" s="18"/>
      <c r="D1161" s="18" t="s">
        <v>122</v>
      </c>
      <c r="E1161" s="46" t="s">
        <v>2446</v>
      </c>
      <c r="F1161" s="85" t="s">
        <v>17</v>
      </c>
      <c r="G1161" s="18" t="s">
        <v>122</v>
      </c>
      <c r="H1161" s="45" t="s">
        <v>125</v>
      </c>
      <c r="I1161" s="18" t="s">
        <v>75</v>
      </c>
      <c r="J1161" s="49" t="s">
        <v>2447</v>
      </c>
      <c r="K1161" s="48" t="s">
        <v>28</v>
      </c>
      <c r="L1161" s="47" t="s">
        <v>90</v>
      </c>
      <c r="M1161" s="44" t="s">
        <v>74</v>
      </c>
      <c r="N1161" s="78" t="s">
        <v>75</v>
      </c>
      <c r="O1161" s="78" t="s">
        <v>75</v>
      </c>
      <c r="P1161" s="78" t="s">
        <v>75</v>
      </c>
      <c r="Q1161" s="43" t="s">
        <v>2446</v>
      </c>
      <c r="R1161" s="53" t="s">
        <v>2153</v>
      </c>
      <c r="S1161" s="76">
        <v>1962</v>
      </c>
      <c r="T1161" s="37">
        <v>1</v>
      </c>
      <c r="U1161" s="83">
        <v>1</v>
      </c>
      <c r="V1161" s="45" t="s">
        <v>125</v>
      </c>
    </row>
    <row r="1162" spans="1:22" x14ac:dyDescent="0.2">
      <c r="A1162" s="18" t="str">
        <f t="shared" si="36"/>
        <v>Catalogo principalOPEN VALUE - CSP GOBIERNO9EN-00485</v>
      </c>
      <c r="B1162" s="18" t="str">
        <f t="shared" si="37"/>
        <v>9EN-00485OPEN VALUE - CSP GOBIERNO</v>
      </c>
      <c r="C1162" s="18"/>
      <c r="D1162" s="18" t="s">
        <v>122</v>
      </c>
      <c r="E1162" s="46" t="s">
        <v>2448</v>
      </c>
      <c r="F1162" s="85" t="s">
        <v>17</v>
      </c>
      <c r="G1162" s="18" t="s">
        <v>122</v>
      </c>
      <c r="H1162" s="45" t="s">
        <v>125</v>
      </c>
      <c r="I1162" s="18" t="s">
        <v>75</v>
      </c>
      <c r="J1162" s="49" t="s">
        <v>2449</v>
      </c>
      <c r="K1162" s="48" t="s">
        <v>28</v>
      </c>
      <c r="L1162" s="47" t="s">
        <v>90</v>
      </c>
      <c r="M1162" s="44" t="s">
        <v>74</v>
      </c>
      <c r="N1162" s="78" t="s">
        <v>75</v>
      </c>
      <c r="O1162" s="78" t="s">
        <v>75</v>
      </c>
      <c r="P1162" s="78" t="s">
        <v>75</v>
      </c>
      <c r="Q1162" s="43" t="s">
        <v>2448</v>
      </c>
      <c r="R1162" s="53" t="s">
        <v>2153</v>
      </c>
      <c r="S1162" s="76">
        <v>843</v>
      </c>
      <c r="T1162" s="37">
        <v>1</v>
      </c>
      <c r="U1162" s="83">
        <v>1</v>
      </c>
      <c r="V1162" s="45" t="s">
        <v>125</v>
      </c>
    </row>
    <row r="1163" spans="1:22" x14ac:dyDescent="0.2">
      <c r="A1163" s="18" t="str">
        <f t="shared" si="36"/>
        <v>Catalogo principalOPEN VALUE - CSP GOBIERNO9EN-00486</v>
      </c>
      <c r="B1163" s="18" t="str">
        <f t="shared" si="37"/>
        <v>9EN-00486OPEN VALUE - CSP GOBIERNO</v>
      </c>
      <c r="C1163" s="18"/>
      <c r="D1163" s="18" t="s">
        <v>122</v>
      </c>
      <c r="E1163" s="46" t="s">
        <v>2450</v>
      </c>
      <c r="F1163" s="85" t="s">
        <v>17</v>
      </c>
      <c r="G1163" s="18" t="s">
        <v>122</v>
      </c>
      <c r="H1163" s="45" t="s">
        <v>125</v>
      </c>
      <c r="I1163" s="18" t="s">
        <v>75</v>
      </c>
      <c r="J1163" s="49" t="s">
        <v>2451</v>
      </c>
      <c r="K1163" s="48" t="s">
        <v>28</v>
      </c>
      <c r="L1163" s="47" t="s">
        <v>90</v>
      </c>
      <c r="M1163" s="44" t="s">
        <v>74</v>
      </c>
      <c r="N1163" s="78" t="s">
        <v>75</v>
      </c>
      <c r="O1163" s="78" t="s">
        <v>75</v>
      </c>
      <c r="P1163" s="78" t="s">
        <v>75</v>
      </c>
      <c r="Q1163" s="43" t="s">
        <v>2450</v>
      </c>
      <c r="R1163" s="53" t="s">
        <v>2153</v>
      </c>
      <c r="S1163" s="76">
        <v>246</v>
      </c>
      <c r="T1163" s="37">
        <v>1</v>
      </c>
      <c r="U1163" s="83">
        <v>1</v>
      </c>
      <c r="V1163" s="45" t="s">
        <v>125</v>
      </c>
    </row>
    <row r="1164" spans="1:22" x14ac:dyDescent="0.2">
      <c r="A1164" s="18" t="str">
        <f t="shared" si="36"/>
        <v>Catalogo principalOPEN VALUE - CSP GOBIERNO9EN-00487</v>
      </c>
      <c r="B1164" s="18" t="str">
        <f t="shared" si="37"/>
        <v>9EN-00487OPEN VALUE - CSP GOBIERNO</v>
      </c>
      <c r="C1164" s="18"/>
      <c r="D1164" s="18" t="s">
        <v>122</v>
      </c>
      <c r="E1164" s="46" t="s">
        <v>2452</v>
      </c>
      <c r="F1164" s="85" t="s">
        <v>17</v>
      </c>
      <c r="G1164" s="18" t="s">
        <v>122</v>
      </c>
      <c r="H1164" s="45" t="s">
        <v>125</v>
      </c>
      <c r="I1164" s="18" t="s">
        <v>75</v>
      </c>
      <c r="J1164" s="49" t="s">
        <v>2453</v>
      </c>
      <c r="K1164" s="48" t="s">
        <v>28</v>
      </c>
      <c r="L1164" s="47" t="s">
        <v>90</v>
      </c>
      <c r="M1164" s="44" t="s">
        <v>74</v>
      </c>
      <c r="N1164" s="78" t="s">
        <v>75</v>
      </c>
      <c r="O1164" s="78" t="s">
        <v>75</v>
      </c>
      <c r="P1164" s="78" t="s">
        <v>75</v>
      </c>
      <c r="Q1164" s="43" t="s">
        <v>2452</v>
      </c>
      <c r="R1164" s="53" t="s">
        <v>2153</v>
      </c>
      <c r="S1164" s="76">
        <v>105</v>
      </c>
      <c r="T1164" s="37">
        <v>1</v>
      </c>
      <c r="U1164" s="83">
        <v>1</v>
      </c>
      <c r="V1164" s="45" t="s">
        <v>125</v>
      </c>
    </row>
    <row r="1165" spans="1:22" x14ac:dyDescent="0.2">
      <c r="A1165" s="18" t="str">
        <f t="shared" si="36"/>
        <v>Catalogo principalOPEN VALUE - CSP GOBIERNO9EP-00632</v>
      </c>
      <c r="B1165" s="18" t="str">
        <f t="shared" si="37"/>
        <v>9EP-00632OPEN VALUE - CSP GOBIERNO</v>
      </c>
      <c r="C1165" s="18"/>
      <c r="D1165" s="18" t="s">
        <v>122</v>
      </c>
      <c r="E1165" s="46" t="s">
        <v>2454</v>
      </c>
      <c r="F1165" s="85" t="s">
        <v>17</v>
      </c>
      <c r="G1165" s="18" t="s">
        <v>122</v>
      </c>
      <c r="H1165" s="45" t="s">
        <v>125</v>
      </c>
      <c r="I1165" s="18" t="s">
        <v>75</v>
      </c>
      <c r="J1165" s="49" t="s">
        <v>2455</v>
      </c>
      <c r="K1165" s="48" t="s">
        <v>28</v>
      </c>
      <c r="L1165" s="47" t="s">
        <v>90</v>
      </c>
      <c r="M1165" s="44" t="s">
        <v>74</v>
      </c>
      <c r="N1165" s="78" t="s">
        <v>75</v>
      </c>
      <c r="O1165" s="78" t="s">
        <v>75</v>
      </c>
      <c r="P1165" s="78" t="s">
        <v>75</v>
      </c>
      <c r="Q1165" s="43" t="s">
        <v>2454</v>
      </c>
      <c r="R1165" s="53" t="s">
        <v>2153</v>
      </c>
      <c r="S1165" s="76">
        <v>5349</v>
      </c>
      <c r="T1165" s="37">
        <v>1</v>
      </c>
      <c r="U1165" s="83">
        <v>1</v>
      </c>
      <c r="V1165" s="45" t="s">
        <v>125</v>
      </c>
    </row>
    <row r="1166" spans="1:22" x14ac:dyDescent="0.2">
      <c r="A1166" s="18" t="str">
        <f t="shared" si="36"/>
        <v>Catalogo principalOPEN VALUE - CSP GOBIERNO9EP-00633</v>
      </c>
      <c r="B1166" s="18" t="str">
        <f t="shared" si="37"/>
        <v>9EP-00633OPEN VALUE - CSP GOBIERNO</v>
      </c>
      <c r="C1166" s="18"/>
      <c r="D1166" s="18" t="s">
        <v>122</v>
      </c>
      <c r="E1166" s="46" t="s">
        <v>2456</v>
      </c>
      <c r="F1166" s="85" t="s">
        <v>17</v>
      </c>
      <c r="G1166" s="18" t="s">
        <v>122</v>
      </c>
      <c r="H1166" s="45" t="s">
        <v>125</v>
      </c>
      <c r="I1166" s="18" t="s">
        <v>75</v>
      </c>
      <c r="J1166" s="49" t="s">
        <v>2457</v>
      </c>
      <c r="K1166" s="48" t="s">
        <v>28</v>
      </c>
      <c r="L1166" s="47" t="s">
        <v>90</v>
      </c>
      <c r="M1166" s="44" t="s">
        <v>74</v>
      </c>
      <c r="N1166" s="78" t="s">
        <v>75</v>
      </c>
      <c r="O1166" s="78" t="s">
        <v>75</v>
      </c>
      <c r="P1166" s="78" t="s">
        <v>75</v>
      </c>
      <c r="Q1166" s="43" t="s">
        <v>2456</v>
      </c>
      <c r="R1166" s="53" t="s">
        <v>2153</v>
      </c>
      <c r="S1166" s="76">
        <v>2292</v>
      </c>
      <c r="T1166" s="37">
        <v>1</v>
      </c>
      <c r="U1166" s="83">
        <v>1</v>
      </c>
      <c r="V1166" s="45" t="s">
        <v>125</v>
      </c>
    </row>
    <row r="1167" spans="1:22" x14ac:dyDescent="0.2">
      <c r="A1167" s="18" t="str">
        <f t="shared" si="36"/>
        <v>Catalogo principalOPEN VALUE - CSP GOBIERNO9EP-00634</v>
      </c>
      <c r="B1167" s="18" t="str">
        <f t="shared" si="37"/>
        <v>9EP-00634OPEN VALUE - CSP GOBIERNO</v>
      </c>
      <c r="C1167" s="18"/>
      <c r="D1167" s="18" t="s">
        <v>122</v>
      </c>
      <c r="E1167" s="46" t="s">
        <v>2458</v>
      </c>
      <c r="F1167" s="85" t="s">
        <v>17</v>
      </c>
      <c r="G1167" s="18" t="s">
        <v>122</v>
      </c>
      <c r="H1167" s="45" t="s">
        <v>125</v>
      </c>
      <c r="I1167" s="18" t="s">
        <v>75</v>
      </c>
      <c r="J1167" s="49" t="s">
        <v>2459</v>
      </c>
      <c r="K1167" s="48" t="s">
        <v>28</v>
      </c>
      <c r="L1167" s="47" t="s">
        <v>90</v>
      </c>
      <c r="M1167" s="44" t="s">
        <v>74</v>
      </c>
      <c r="N1167" s="78" t="s">
        <v>75</v>
      </c>
      <c r="O1167" s="78" t="s">
        <v>75</v>
      </c>
      <c r="P1167" s="78" t="s">
        <v>75</v>
      </c>
      <c r="Q1167" s="43" t="s">
        <v>2458</v>
      </c>
      <c r="R1167" s="53" t="s">
        <v>2153</v>
      </c>
      <c r="S1167" s="76">
        <v>3386</v>
      </c>
      <c r="T1167" s="37">
        <v>1</v>
      </c>
      <c r="U1167" s="83">
        <v>1</v>
      </c>
      <c r="V1167" s="45" t="s">
        <v>125</v>
      </c>
    </row>
    <row r="1168" spans="1:22" x14ac:dyDescent="0.2">
      <c r="A1168" s="18" t="str">
        <f t="shared" si="36"/>
        <v>Catalogo principalOPEN VALUE - CSP GOBIERNO9EP-00635</v>
      </c>
      <c r="B1168" s="18" t="str">
        <f t="shared" si="37"/>
        <v>9EP-00635OPEN VALUE - CSP GOBIERNO</v>
      </c>
      <c r="C1168" s="18"/>
      <c r="D1168" s="18" t="s">
        <v>122</v>
      </c>
      <c r="E1168" s="46" t="s">
        <v>2460</v>
      </c>
      <c r="F1168" s="85" t="s">
        <v>17</v>
      </c>
      <c r="G1168" s="18" t="s">
        <v>122</v>
      </c>
      <c r="H1168" s="45" t="s">
        <v>125</v>
      </c>
      <c r="I1168" s="18" t="s">
        <v>75</v>
      </c>
      <c r="J1168" s="49" t="s">
        <v>2461</v>
      </c>
      <c r="K1168" s="48" t="s">
        <v>28</v>
      </c>
      <c r="L1168" s="47" t="s">
        <v>90</v>
      </c>
      <c r="M1168" s="44" t="s">
        <v>74</v>
      </c>
      <c r="N1168" s="78" t="s">
        <v>75</v>
      </c>
      <c r="O1168" s="78" t="s">
        <v>75</v>
      </c>
      <c r="P1168" s="78" t="s">
        <v>75</v>
      </c>
      <c r="Q1168" s="43" t="s">
        <v>2460</v>
      </c>
      <c r="R1168" s="53" t="s">
        <v>2153</v>
      </c>
      <c r="S1168" s="76">
        <v>669</v>
      </c>
      <c r="T1168" s="37">
        <v>1</v>
      </c>
      <c r="U1168" s="83">
        <v>1</v>
      </c>
      <c r="V1168" s="45" t="s">
        <v>125</v>
      </c>
    </row>
    <row r="1169" spans="1:22" x14ac:dyDescent="0.2">
      <c r="A1169" s="18" t="str">
        <f t="shared" si="36"/>
        <v>Catalogo principalOPEN VALUE - CSP GOBIERNO9EP-00636</v>
      </c>
      <c r="B1169" s="18" t="str">
        <f t="shared" si="37"/>
        <v>9EP-00636OPEN VALUE - CSP GOBIERNO</v>
      </c>
      <c r="C1169" s="18"/>
      <c r="D1169" s="18" t="s">
        <v>122</v>
      </c>
      <c r="E1169" s="46" t="s">
        <v>2462</v>
      </c>
      <c r="F1169" s="85" t="s">
        <v>17</v>
      </c>
      <c r="G1169" s="18" t="s">
        <v>122</v>
      </c>
      <c r="H1169" s="45" t="s">
        <v>125</v>
      </c>
      <c r="I1169" s="18" t="s">
        <v>75</v>
      </c>
      <c r="J1169" s="49" t="s">
        <v>2463</v>
      </c>
      <c r="K1169" s="48" t="s">
        <v>28</v>
      </c>
      <c r="L1169" s="47" t="s">
        <v>90</v>
      </c>
      <c r="M1169" s="44" t="s">
        <v>74</v>
      </c>
      <c r="N1169" s="78" t="s">
        <v>75</v>
      </c>
      <c r="O1169" s="78" t="s">
        <v>75</v>
      </c>
      <c r="P1169" s="78" t="s">
        <v>75</v>
      </c>
      <c r="Q1169" s="43" t="s">
        <v>2462</v>
      </c>
      <c r="R1169" s="53" t="s">
        <v>2153</v>
      </c>
      <c r="S1169" s="76">
        <v>288</v>
      </c>
      <c r="T1169" s="37">
        <v>1</v>
      </c>
      <c r="U1169" s="83">
        <v>1</v>
      </c>
      <c r="V1169" s="45" t="s">
        <v>125</v>
      </c>
    </row>
    <row r="1170" spans="1:22" x14ac:dyDescent="0.2">
      <c r="A1170" s="18" t="str">
        <f t="shared" si="36"/>
        <v>Catalogo principalOPEN VALUE - CSP GOBIERNO9EP-00637</v>
      </c>
      <c r="B1170" s="18" t="str">
        <f t="shared" si="37"/>
        <v>9EP-00637OPEN VALUE - CSP GOBIERNO</v>
      </c>
      <c r="C1170" s="18"/>
      <c r="D1170" s="18" t="s">
        <v>122</v>
      </c>
      <c r="E1170" s="46" t="s">
        <v>2464</v>
      </c>
      <c r="F1170" s="85" t="s">
        <v>17</v>
      </c>
      <c r="G1170" s="18" t="s">
        <v>122</v>
      </c>
      <c r="H1170" s="45" t="s">
        <v>125</v>
      </c>
      <c r="I1170" s="18" t="s">
        <v>75</v>
      </c>
      <c r="J1170" s="49" t="s">
        <v>2465</v>
      </c>
      <c r="K1170" s="48" t="s">
        <v>28</v>
      </c>
      <c r="L1170" s="47" t="s">
        <v>90</v>
      </c>
      <c r="M1170" s="44" t="s">
        <v>74</v>
      </c>
      <c r="N1170" s="78" t="s">
        <v>75</v>
      </c>
      <c r="O1170" s="78" t="s">
        <v>75</v>
      </c>
      <c r="P1170" s="78" t="s">
        <v>75</v>
      </c>
      <c r="Q1170" s="43" t="s">
        <v>2464</v>
      </c>
      <c r="R1170" s="53" t="s">
        <v>2153</v>
      </c>
      <c r="S1170" s="76">
        <v>424</v>
      </c>
      <c r="T1170" s="37">
        <v>1</v>
      </c>
      <c r="U1170" s="83">
        <v>1</v>
      </c>
      <c r="V1170" s="45" t="s">
        <v>125</v>
      </c>
    </row>
    <row r="1171" spans="1:22" x14ac:dyDescent="0.2">
      <c r="A1171" s="18" t="str">
        <f t="shared" si="36"/>
        <v>Catalogo principalOPEN VALUE - CSP GOBIERNO9GA-00184</v>
      </c>
      <c r="B1171" s="18" t="str">
        <f t="shared" si="37"/>
        <v>9GA-00184OPEN VALUE - CSP GOBIERNO</v>
      </c>
      <c r="C1171" s="18"/>
      <c r="D1171" s="18" t="s">
        <v>122</v>
      </c>
      <c r="E1171" s="46" t="s">
        <v>2466</v>
      </c>
      <c r="F1171" s="85" t="s">
        <v>17</v>
      </c>
      <c r="G1171" s="18" t="s">
        <v>122</v>
      </c>
      <c r="H1171" s="45" t="s">
        <v>125</v>
      </c>
      <c r="I1171" s="18" t="s">
        <v>75</v>
      </c>
      <c r="J1171" s="49" t="s">
        <v>2467</v>
      </c>
      <c r="K1171" s="48" t="s">
        <v>28</v>
      </c>
      <c r="L1171" s="47" t="s">
        <v>90</v>
      </c>
      <c r="M1171" s="44" t="s">
        <v>74</v>
      </c>
      <c r="N1171" s="78" t="s">
        <v>75</v>
      </c>
      <c r="O1171" s="78" t="s">
        <v>75</v>
      </c>
      <c r="P1171" s="78" t="s">
        <v>75</v>
      </c>
      <c r="Q1171" s="43" t="s">
        <v>2466</v>
      </c>
      <c r="R1171" s="53" t="s">
        <v>2153</v>
      </c>
      <c r="S1171" s="76">
        <v>2643</v>
      </c>
      <c r="T1171" s="37">
        <v>1</v>
      </c>
      <c r="U1171" s="83">
        <v>1</v>
      </c>
      <c r="V1171" s="45" t="s">
        <v>125</v>
      </c>
    </row>
    <row r="1172" spans="1:22" x14ac:dyDescent="0.2">
      <c r="A1172" s="18" t="str">
        <f t="shared" si="36"/>
        <v>Catalogo principalOPEN VALUE - CSP GOBIERNO9GA-00185</v>
      </c>
      <c r="B1172" s="18" t="str">
        <f t="shared" si="37"/>
        <v>9GA-00185OPEN VALUE - CSP GOBIERNO</v>
      </c>
      <c r="C1172" s="18"/>
      <c r="D1172" s="18" t="s">
        <v>122</v>
      </c>
      <c r="E1172" s="46" t="s">
        <v>2468</v>
      </c>
      <c r="F1172" s="85" t="s">
        <v>17</v>
      </c>
      <c r="G1172" s="18" t="s">
        <v>122</v>
      </c>
      <c r="H1172" s="45" t="s">
        <v>125</v>
      </c>
      <c r="I1172" s="18" t="s">
        <v>75</v>
      </c>
      <c r="J1172" s="49" t="s">
        <v>2469</v>
      </c>
      <c r="K1172" s="48" t="s">
        <v>28</v>
      </c>
      <c r="L1172" s="47" t="s">
        <v>90</v>
      </c>
      <c r="M1172" s="44" t="s">
        <v>74</v>
      </c>
      <c r="N1172" s="78" t="s">
        <v>75</v>
      </c>
      <c r="O1172" s="78" t="s">
        <v>75</v>
      </c>
      <c r="P1172" s="78" t="s">
        <v>75</v>
      </c>
      <c r="Q1172" s="43" t="s">
        <v>2468</v>
      </c>
      <c r="R1172" s="53" t="s">
        <v>2153</v>
      </c>
      <c r="S1172" s="76">
        <v>333</v>
      </c>
      <c r="T1172" s="37">
        <v>1</v>
      </c>
      <c r="U1172" s="83">
        <v>1</v>
      </c>
      <c r="V1172" s="45" t="s">
        <v>125</v>
      </c>
    </row>
    <row r="1173" spans="1:22" x14ac:dyDescent="0.2">
      <c r="A1173" s="18" t="str">
        <f t="shared" si="36"/>
        <v>Catalogo principalOPEN VALUE - CSP GOBIERNO9GA-00549</v>
      </c>
      <c r="B1173" s="18" t="str">
        <f t="shared" si="37"/>
        <v>9GA-00549OPEN VALUE - CSP GOBIERNO</v>
      </c>
      <c r="C1173" s="18"/>
      <c r="D1173" s="18" t="s">
        <v>122</v>
      </c>
      <c r="E1173" s="46" t="s">
        <v>2470</v>
      </c>
      <c r="F1173" s="85" t="s">
        <v>17</v>
      </c>
      <c r="G1173" s="18" t="s">
        <v>122</v>
      </c>
      <c r="H1173" s="45" t="s">
        <v>125</v>
      </c>
      <c r="I1173" s="18" t="s">
        <v>75</v>
      </c>
      <c r="J1173" s="49" t="s">
        <v>2471</v>
      </c>
      <c r="K1173" s="48" t="s">
        <v>28</v>
      </c>
      <c r="L1173" s="47" t="s">
        <v>90</v>
      </c>
      <c r="M1173" s="44" t="s">
        <v>74</v>
      </c>
      <c r="N1173" s="78" t="s">
        <v>75</v>
      </c>
      <c r="O1173" s="78" t="s">
        <v>75</v>
      </c>
      <c r="P1173" s="78" t="s">
        <v>75</v>
      </c>
      <c r="Q1173" s="43" t="s">
        <v>2470</v>
      </c>
      <c r="R1173" s="53" t="s">
        <v>2153</v>
      </c>
      <c r="S1173" s="76">
        <v>3708</v>
      </c>
      <c r="T1173" s="37">
        <v>1</v>
      </c>
      <c r="U1173" s="83">
        <v>1</v>
      </c>
      <c r="V1173" s="45" t="s">
        <v>125</v>
      </c>
    </row>
    <row r="1174" spans="1:22" x14ac:dyDescent="0.2">
      <c r="A1174" s="18" t="str">
        <f t="shared" si="36"/>
        <v>Catalogo principalOPEN VALUE - CSP GOBIERNO9GA-00550</v>
      </c>
      <c r="B1174" s="18" t="str">
        <f t="shared" si="37"/>
        <v>9GA-00550OPEN VALUE - CSP GOBIERNO</v>
      </c>
      <c r="C1174" s="18"/>
      <c r="D1174" s="18" t="s">
        <v>122</v>
      </c>
      <c r="E1174" s="46" t="s">
        <v>2472</v>
      </c>
      <c r="F1174" s="85" t="s">
        <v>17</v>
      </c>
      <c r="G1174" s="18" t="s">
        <v>122</v>
      </c>
      <c r="H1174" s="45" t="s">
        <v>125</v>
      </c>
      <c r="I1174" s="18" t="s">
        <v>75</v>
      </c>
      <c r="J1174" s="49" t="s">
        <v>2473</v>
      </c>
      <c r="K1174" s="48" t="s">
        <v>28</v>
      </c>
      <c r="L1174" s="47" t="s">
        <v>90</v>
      </c>
      <c r="M1174" s="44" t="s">
        <v>74</v>
      </c>
      <c r="N1174" s="78" t="s">
        <v>75</v>
      </c>
      <c r="O1174" s="78" t="s">
        <v>75</v>
      </c>
      <c r="P1174" s="78" t="s">
        <v>75</v>
      </c>
      <c r="Q1174" s="43" t="s">
        <v>2472</v>
      </c>
      <c r="R1174" s="53" t="s">
        <v>2153</v>
      </c>
      <c r="S1174" s="76">
        <v>1590</v>
      </c>
      <c r="T1174" s="37">
        <v>1</v>
      </c>
      <c r="U1174" s="83">
        <v>1</v>
      </c>
      <c r="V1174" s="45" t="s">
        <v>125</v>
      </c>
    </row>
    <row r="1175" spans="1:22" x14ac:dyDescent="0.2">
      <c r="A1175" s="18" t="str">
        <f t="shared" si="36"/>
        <v>Catalogo principalOPEN VALUE - CSP GOBIERNO9GA-00551</v>
      </c>
      <c r="B1175" s="18" t="str">
        <f t="shared" si="37"/>
        <v>9GA-00551OPEN VALUE - CSP GOBIERNO</v>
      </c>
      <c r="C1175" s="18"/>
      <c r="D1175" s="18" t="s">
        <v>122</v>
      </c>
      <c r="E1175" s="46" t="s">
        <v>2474</v>
      </c>
      <c r="F1175" s="85" t="s">
        <v>17</v>
      </c>
      <c r="G1175" s="18" t="s">
        <v>122</v>
      </c>
      <c r="H1175" s="45" t="s">
        <v>125</v>
      </c>
      <c r="I1175" s="18" t="s">
        <v>75</v>
      </c>
      <c r="J1175" s="49" t="s">
        <v>2475</v>
      </c>
      <c r="K1175" s="48" t="s">
        <v>28</v>
      </c>
      <c r="L1175" s="47" t="s">
        <v>90</v>
      </c>
      <c r="M1175" s="44" t="s">
        <v>74</v>
      </c>
      <c r="N1175" s="78" t="s">
        <v>75</v>
      </c>
      <c r="O1175" s="78" t="s">
        <v>75</v>
      </c>
      <c r="P1175" s="78" t="s">
        <v>75</v>
      </c>
      <c r="Q1175" s="43" t="s">
        <v>2474</v>
      </c>
      <c r="R1175" s="53" t="s">
        <v>2153</v>
      </c>
      <c r="S1175" s="76">
        <v>468</v>
      </c>
      <c r="T1175" s="37">
        <v>1</v>
      </c>
      <c r="U1175" s="83">
        <v>1</v>
      </c>
      <c r="V1175" s="45" t="s">
        <v>125</v>
      </c>
    </row>
    <row r="1176" spans="1:22" x14ac:dyDescent="0.2">
      <c r="A1176" s="18" t="str">
        <f t="shared" si="36"/>
        <v>Catalogo principalOPEN VALUE - CSP GOBIERNO9GA-00552</v>
      </c>
      <c r="B1176" s="18" t="str">
        <f t="shared" si="37"/>
        <v>9GA-00552OPEN VALUE - CSP GOBIERNO</v>
      </c>
      <c r="C1176" s="18"/>
      <c r="D1176" s="18" t="s">
        <v>122</v>
      </c>
      <c r="E1176" s="46" t="s">
        <v>2476</v>
      </c>
      <c r="F1176" s="85" t="s">
        <v>17</v>
      </c>
      <c r="G1176" s="18" t="s">
        <v>122</v>
      </c>
      <c r="H1176" s="45" t="s">
        <v>125</v>
      </c>
      <c r="I1176" s="18" t="s">
        <v>75</v>
      </c>
      <c r="J1176" s="49" t="s">
        <v>2477</v>
      </c>
      <c r="K1176" s="48" t="s">
        <v>28</v>
      </c>
      <c r="L1176" s="47" t="s">
        <v>90</v>
      </c>
      <c r="M1176" s="44" t="s">
        <v>74</v>
      </c>
      <c r="N1176" s="78" t="s">
        <v>75</v>
      </c>
      <c r="O1176" s="78" t="s">
        <v>75</v>
      </c>
      <c r="P1176" s="78" t="s">
        <v>75</v>
      </c>
      <c r="Q1176" s="43" t="s">
        <v>2476</v>
      </c>
      <c r="R1176" s="53" t="s">
        <v>2153</v>
      </c>
      <c r="S1176" s="76">
        <v>201</v>
      </c>
      <c r="T1176" s="37">
        <v>1</v>
      </c>
      <c r="U1176" s="83">
        <v>1</v>
      </c>
      <c r="V1176" s="45" t="s">
        <v>125</v>
      </c>
    </row>
    <row r="1177" spans="1:22" x14ac:dyDescent="0.2">
      <c r="A1177" s="18" t="str">
        <f t="shared" si="36"/>
        <v>Catalogo principalOPEN VALUE - CSP GOBIERNO9GA-00664</v>
      </c>
      <c r="B1177" s="18" t="str">
        <f t="shared" si="37"/>
        <v>9GA-00664OPEN VALUE - CSP GOBIERNO</v>
      </c>
      <c r="C1177" s="18"/>
      <c r="D1177" s="18" t="s">
        <v>122</v>
      </c>
      <c r="E1177" s="46" t="s">
        <v>2478</v>
      </c>
      <c r="F1177" s="85" t="s">
        <v>17</v>
      </c>
      <c r="G1177" s="18" t="s">
        <v>122</v>
      </c>
      <c r="H1177" s="45" t="s">
        <v>125</v>
      </c>
      <c r="I1177" s="18" t="s">
        <v>75</v>
      </c>
      <c r="J1177" s="49" t="s">
        <v>2479</v>
      </c>
      <c r="K1177" s="48" t="s">
        <v>28</v>
      </c>
      <c r="L1177" s="47" t="s">
        <v>90</v>
      </c>
      <c r="M1177" s="44" t="s">
        <v>74</v>
      </c>
      <c r="N1177" s="78" t="s">
        <v>75</v>
      </c>
      <c r="O1177" s="78" t="s">
        <v>75</v>
      </c>
      <c r="P1177" s="78" t="s">
        <v>75</v>
      </c>
      <c r="Q1177" s="43" t="s">
        <v>2478</v>
      </c>
      <c r="R1177" s="53" t="s">
        <v>2153</v>
      </c>
      <c r="S1177" s="76">
        <v>2655</v>
      </c>
      <c r="T1177" s="37">
        <v>1</v>
      </c>
      <c r="U1177" s="83">
        <v>1</v>
      </c>
      <c r="V1177" s="45" t="s">
        <v>125</v>
      </c>
    </row>
    <row r="1178" spans="1:22" x14ac:dyDescent="0.2">
      <c r="A1178" s="18" t="str">
        <f t="shared" si="36"/>
        <v>Catalogo principalOPEN VALUE - CSP GOBIERNO9GA-00665</v>
      </c>
      <c r="B1178" s="18" t="str">
        <f t="shared" si="37"/>
        <v>9GA-00665OPEN VALUE - CSP GOBIERNO</v>
      </c>
      <c r="C1178" s="18"/>
      <c r="D1178" s="18" t="s">
        <v>122</v>
      </c>
      <c r="E1178" s="46" t="s">
        <v>2480</v>
      </c>
      <c r="F1178" s="85" t="s">
        <v>17</v>
      </c>
      <c r="G1178" s="18" t="s">
        <v>122</v>
      </c>
      <c r="H1178" s="45" t="s">
        <v>125</v>
      </c>
      <c r="I1178" s="18" t="s">
        <v>75</v>
      </c>
      <c r="J1178" s="49" t="s">
        <v>2481</v>
      </c>
      <c r="K1178" s="48" t="s">
        <v>28</v>
      </c>
      <c r="L1178" s="47" t="s">
        <v>90</v>
      </c>
      <c r="M1178" s="44" t="s">
        <v>74</v>
      </c>
      <c r="N1178" s="78" t="s">
        <v>75</v>
      </c>
      <c r="O1178" s="78" t="s">
        <v>75</v>
      </c>
      <c r="P1178" s="78" t="s">
        <v>75</v>
      </c>
      <c r="Q1178" s="43" t="s">
        <v>2480</v>
      </c>
      <c r="R1178" s="53" t="s">
        <v>2153</v>
      </c>
      <c r="S1178" s="76">
        <v>333</v>
      </c>
      <c r="T1178" s="37">
        <v>1</v>
      </c>
      <c r="U1178" s="83">
        <v>1</v>
      </c>
      <c r="V1178" s="45" t="s">
        <v>125</v>
      </c>
    </row>
    <row r="1179" spans="1:22" x14ac:dyDescent="0.2">
      <c r="A1179" s="18" t="str">
        <f t="shared" si="36"/>
        <v>Catalogo principalOPEN VALUE - CSP GOBIERNO9GS-00487</v>
      </c>
      <c r="B1179" s="18" t="str">
        <f t="shared" si="37"/>
        <v>9GS-00487OPEN VALUE - CSP GOBIERNO</v>
      </c>
      <c r="C1179" s="18"/>
      <c r="D1179" s="18" t="s">
        <v>122</v>
      </c>
      <c r="E1179" s="46" t="s">
        <v>2482</v>
      </c>
      <c r="F1179" s="85" t="s">
        <v>17</v>
      </c>
      <c r="G1179" s="18" t="s">
        <v>122</v>
      </c>
      <c r="H1179" s="45" t="s">
        <v>125</v>
      </c>
      <c r="I1179" s="18" t="s">
        <v>75</v>
      </c>
      <c r="J1179" s="49" t="s">
        <v>2483</v>
      </c>
      <c r="K1179" s="48" t="s">
        <v>28</v>
      </c>
      <c r="L1179" s="47" t="s">
        <v>90</v>
      </c>
      <c r="M1179" s="44" t="s">
        <v>74</v>
      </c>
      <c r="N1179" s="78" t="s">
        <v>75</v>
      </c>
      <c r="O1179" s="78" t="s">
        <v>75</v>
      </c>
      <c r="P1179" s="78" t="s">
        <v>75</v>
      </c>
      <c r="Q1179" s="43" t="s">
        <v>2482</v>
      </c>
      <c r="R1179" s="53" t="s">
        <v>2153</v>
      </c>
      <c r="S1179" s="76">
        <v>16389</v>
      </c>
      <c r="T1179" s="37">
        <v>1</v>
      </c>
      <c r="U1179" s="83">
        <v>1</v>
      </c>
      <c r="V1179" s="45" t="s">
        <v>125</v>
      </c>
    </row>
    <row r="1180" spans="1:22" x14ac:dyDescent="0.2">
      <c r="A1180" s="18" t="str">
        <f t="shared" si="36"/>
        <v>Catalogo principalOPEN VALUE - CSP GOBIERNO9GS-00488</v>
      </c>
      <c r="B1180" s="18" t="str">
        <f t="shared" si="37"/>
        <v>9GS-00488OPEN VALUE - CSP GOBIERNO</v>
      </c>
      <c r="C1180" s="18"/>
      <c r="D1180" s="18" t="s">
        <v>122</v>
      </c>
      <c r="E1180" s="46" t="s">
        <v>2484</v>
      </c>
      <c r="F1180" s="85" t="s">
        <v>17</v>
      </c>
      <c r="G1180" s="18" t="s">
        <v>122</v>
      </c>
      <c r="H1180" s="45" t="s">
        <v>125</v>
      </c>
      <c r="I1180" s="18" t="s">
        <v>75</v>
      </c>
      <c r="J1180" s="49" t="s">
        <v>2485</v>
      </c>
      <c r="K1180" s="48" t="s">
        <v>28</v>
      </c>
      <c r="L1180" s="47" t="s">
        <v>90</v>
      </c>
      <c r="M1180" s="44" t="s">
        <v>74</v>
      </c>
      <c r="N1180" s="78" t="s">
        <v>75</v>
      </c>
      <c r="O1180" s="78" t="s">
        <v>75</v>
      </c>
      <c r="P1180" s="78" t="s">
        <v>75</v>
      </c>
      <c r="Q1180" s="43" t="s">
        <v>2484</v>
      </c>
      <c r="R1180" s="53" t="s">
        <v>2153</v>
      </c>
      <c r="S1180" s="76">
        <v>7026</v>
      </c>
      <c r="T1180" s="37">
        <v>1</v>
      </c>
      <c r="U1180" s="83">
        <v>1</v>
      </c>
      <c r="V1180" s="45" t="s">
        <v>125</v>
      </c>
    </row>
    <row r="1181" spans="1:22" x14ac:dyDescent="0.2">
      <c r="A1181" s="18" t="str">
        <f t="shared" si="36"/>
        <v>Catalogo principalOPEN VALUE - CSP GOBIERNO9GS-00489</v>
      </c>
      <c r="B1181" s="18" t="str">
        <f t="shared" si="37"/>
        <v>9GS-00489OPEN VALUE - CSP GOBIERNO</v>
      </c>
      <c r="C1181" s="18"/>
      <c r="D1181" s="18" t="s">
        <v>122</v>
      </c>
      <c r="E1181" s="46" t="s">
        <v>2486</v>
      </c>
      <c r="F1181" s="85" t="s">
        <v>17</v>
      </c>
      <c r="G1181" s="18" t="s">
        <v>122</v>
      </c>
      <c r="H1181" s="45" t="s">
        <v>125</v>
      </c>
      <c r="I1181" s="18" t="s">
        <v>75</v>
      </c>
      <c r="J1181" s="49" t="s">
        <v>2487</v>
      </c>
      <c r="K1181" s="48" t="s">
        <v>28</v>
      </c>
      <c r="L1181" s="47" t="s">
        <v>90</v>
      </c>
      <c r="M1181" s="44" t="s">
        <v>74</v>
      </c>
      <c r="N1181" s="78" t="s">
        <v>75</v>
      </c>
      <c r="O1181" s="78" t="s">
        <v>75</v>
      </c>
      <c r="P1181" s="78" t="s">
        <v>75</v>
      </c>
      <c r="Q1181" s="43" t="s">
        <v>2486</v>
      </c>
      <c r="R1181" s="53" t="s">
        <v>2153</v>
      </c>
      <c r="S1181" s="76">
        <v>12683</v>
      </c>
      <c r="T1181" s="37">
        <v>1</v>
      </c>
      <c r="U1181" s="83">
        <v>1</v>
      </c>
      <c r="V1181" s="45" t="s">
        <v>125</v>
      </c>
    </row>
    <row r="1182" spans="1:22" x14ac:dyDescent="0.2">
      <c r="A1182" s="18" t="str">
        <f t="shared" si="36"/>
        <v>Catalogo principalOPEN VALUE - CSP GOBIERNO9GS-00490</v>
      </c>
      <c r="B1182" s="18" t="str">
        <f t="shared" si="37"/>
        <v>9GS-00490OPEN VALUE - CSP GOBIERNO</v>
      </c>
      <c r="C1182" s="18"/>
      <c r="D1182" s="18" t="s">
        <v>122</v>
      </c>
      <c r="E1182" s="46" t="s">
        <v>2488</v>
      </c>
      <c r="F1182" s="85" t="s">
        <v>17</v>
      </c>
      <c r="G1182" s="18" t="s">
        <v>122</v>
      </c>
      <c r="H1182" s="45" t="s">
        <v>125</v>
      </c>
      <c r="I1182" s="18" t="s">
        <v>75</v>
      </c>
      <c r="J1182" s="49" t="s">
        <v>2489</v>
      </c>
      <c r="K1182" s="48" t="s">
        <v>28</v>
      </c>
      <c r="L1182" s="47" t="s">
        <v>90</v>
      </c>
      <c r="M1182" s="44" t="s">
        <v>74</v>
      </c>
      <c r="N1182" s="78" t="s">
        <v>75</v>
      </c>
      <c r="O1182" s="78" t="s">
        <v>75</v>
      </c>
      <c r="P1182" s="78" t="s">
        <v>75</v>
      </c>
      <c r="Q1182" s="43" t="s">
        <v>2488</v>
      </c>
      <c r="R1182" s="53" t="s">
        <v>2153</v>
      </c>
      <c r="S1182" s="76">
        <v>2052</v>
      </c>
      <c r="T1182" s="37">
        <v>1</v>
      </c>
      <c r="U1182" s="83">
        <v>1</v>
      </c>
      <c r="V1182" s="45" t="s">
        <v>125</v>
      </c>
    </row>
    <row r="1183" spans="1:22" x14ac:dyDescent="0.2">
      <c r="A1183" s="18" t="str">
        <f t="shared" si="36"/>
        <v>Catalogo principalOPEN VALUE - CSP GOBIERNO9GS-00491</v>
      </c>
      <c r="B1183" s="18" t="str">
        <f t="shared" si="37"/>
        <v>9GS-00491OPEN VALUE - CSP GOBIERNO</v>
      </c>
      <c r="C1183" s="18"/>
      <c r="D1183" s="18" t="s">
        <v>122</v>
      </c>
      <c r="E1183" s="46" t="s">
        <v>2490</v>
      </c>
      <c r="F1183" s="85" t="s">
        <v>17</v>
      </c>
      <c r="G1183" s="18" t="s">
        <v>122</v>
      </c>
      <c r="H1183" s="45" t="s">
        <v>125</v>
      </c>
      <c r="I1183" s="18" t="s">
        <v>75</v>
      </c>
      <c r="J1183" s="49" t="s">
        <v>2491</v>
      </c>
      <c r="K1183" s="48" t="s">
        <v>28</v>
      </c>
      <c r="L1183" s="47" t="s">
        <v>90</v>
      </c>
      <c r="M1183" s="44" t="s">
        <v>74</v>
      </c>
      <c r="N1183" s="78" t="s">
        <v>75</v>
      </c>
      <c r="O1183" s="78" t="s">
        <v>75</v>
      </c>
      <c r="P1183" s="78" t="s">
        <v>75</v>
      </c>
      <c r="Q1183" s="43" t="s">
        <v>2490</v>
      </c>
      <c r="R1183" s="53" t="s">
        <v>2153</v>
      </c>
      <c r="S1183" s="76">
        <v>879</v>
      </c>
      <c r="T1183" s="37">
        <v>1</v>
      </c>
      <c r="U1183" s="83">
        <v>1</v>
      </c>
      <c r="V1183" s="45" t="s">
        <v>125</v>
      </c>
    </row>
    <row r="1184" spans="1:22" x14ac:dyDescent="0.2">
      <c r="A1184" s="18" t="str">
        <f t="shared" si="36"/>
        <v>Catalogo principalOPEN VALUE - CSP GOBIERNO9GS-00492</v>
      </c>
      <c r="B1184" s="18" t="str">
        <f t="shared" si="37"/>
        <v>9GS-00492OPEN VALUE - CSP GOBIERNO</v>
      </c>
      <c r="C1184" s="18"/>
      <c r="D1184" s="18" t="s">
        <v>122</v>
      </c>
      <c r="E1184" s="46" t="s">
        <v>2492</v>
      </c>
      <c r="F1184" s="85" t="s">
        <v>17</v>
      </c>
      <c r="G1184" s="18" t="s">
        <v>122</v>
      </c>
      <c r="H1184" s="45" t="s">
        <v>125</v>
      </c>
      <c r="I1184" s="18" t="s">
        <v>75</v>
      </c>
      <c r="J1184" s="49" t="s">
        <v>2493</v>
      </c>
      <c r="K1184" s="48" t="s">
        <v>28</v>
      </c>
      <c r="L1184" s="47" t="s">
        <v>90</v>
      </c>
      <c r="M1184" s="44" t="s">
        <v>74</v>
      </c>
      <c r="N1184" s="78" t="s">
        <v>75</v>
      </c>
      <c r="O1184" s="78" t="s">
        <v>75</v>
      </c>
      <c r="P1184" s="78" t="s">
        <v>75</v>
      </c>
      <c r="Q1184" s="43" t="s">
        <v>2492</v>
      </c>
      <c r="R1184" s="53" t="s">
        <v>2153</v>
      </c>
      <c r="S1184" s="76">
        <v>1584</v>
      </c>
      <c r="T1184" s="37">
        <v>1</v>
      </c>
      <c r="U1184" s="83">
        <v>1</v>
      </c>
      <c r="V1184" s="45" t="s">
        <v>125</v>
      </c>
    </row>
    <row r="1185" spans="1:22" x14ac:dyDescent="0.2">
      <c r="A1185" s="18" t="str">
        <f t="shared" si="36"/>
        <v>Catalogo principalOPEN VALUE - CSP GOBIERNO9GS-00673</v>
      </c>
      <c r="B1185" s="18" t="str">
        <f t="shared" si="37"/>
        <v>9GS-00673OPEN VALUE - CSP GOBIERNO</v>
      </c>
      <c r="C1185" s="18"/>
      <c r="D1185" s="18" t="s">
        <v>122</v>
      </c>
      <c r="E1185" s="46" t="s">
        <v>2494</v>
      </c>
      <c r="F1185" s="85" t="s">
        <v>17</v>
      </c>
      <c r="G1185" s="18" t="s">
        <v>122</v>
      </c>
      <c r="H1185" s="45" t="s">
        <v>125</v>
      </c>
      <c r="I1185" s="18" t="s">
        <v>75</v>
      </c>
      <c r="J1185" s="49" t="s">
        <v>2495</v>
      </c>
      <c r="K1185" s="48" t="s">
        <v>28</v>
      </c>
      <c r="L1185" s="47" t="s">
        <v>90</v>
      </c>
      <c r="M1185" s="44" t="s">
        <v>74</v>
      </c>
      <c r="N1185" s="78" t="s">
        <v>75</v>
      </c>
      <c r="O1185" s="78" t="s">
        <v>75</v>
      </c>
      <c r="P1185" s="78" t="s">
        <v>75</v>
      </c>
      <c r="Q1185" s="43" t="s">
        <v>2494</v>
      </c>
      <c r="R1185" s="53" t="s">
        <v>2153</v>
      </c>
      <c r="S1185" s="76">
        <v>13488</v>
      </c>
      <c r="T1185" s="37">
        <v>1</v>
      </c>
      <c r="U1185" s="83">
        <v>1</v>
      </c>
      <c r="V1185" s="45" t="s">
        <v>125</v>
      </c>
    </row>
    <row r="1186" spans="1:22" x14ac:dyDescent="0.2">
      <c r="A1186" s="18" t="str">
        <f t="shared" si="36"/>
        <v>Catalogo principalOPEN VALUE - CSP GOBIERNO9GS-00674</v>
      </c>
      <c r="B1186" s="18" t="str">
        <f t="shared" si="37"/>
        <v>9GS-00674OPEN VALUE - CSP GOBIERNO</v>
      </c>
      <c r="C1186" s="18"/>
      <c r="D1186" s="18" t="s">
        <v>122</v>
      </c>
      <c r="E1186" s="46" t="s">
        <v>2496</v>
      </c>
      <c r="F1186" s="85" t="s">
        <v>17</v>
      </c>
      <c r="G1186" s="18" t="s">
        <v>122</v>
      </c>
      <c r="H1186" s="45" t="s">
        <v>125</v>
      </c>
      <c r="I1186" s="18" t="s">
        <v>75</v>
      </c>
      <c r="J1186" s="49" t="s">
        <v>2497</v>
      </c>
      <c r="K1186" s="48" t="s">
        <v>28</v>
      </c>
      <c r="L1186" s="47" t="s">
        <v>90</v>
      </c>
      <c r="M1186" s="44" t="s">
        <v>74</v>
      </c>
      <c r="N1186" s="78" t="s">
        <v>75</v>
      </c>
      <c r="O1186" s="78" t="s">
        <v>75</v>
      </c>
      <c r="P1186" s="78" t="s">
        <v>75</v>
      </c>
      <c r="Q1186" s="43" t="s">
        <v>2496</v>
      </c>
      <c r="R1186" s="53" t="s">
        <v>2153</v>
      </c>
      <c r="S1186" s="76">
        <v>1689</v>
      </c>
      <c r="T1186" s="37">
        <v>1</v>
      </c>
      <c r="U1186" s="83">
        <v>1</v>
      </c>
      <c r="V1186" s="45" t="s">
        <v>125</v>
      </c>
    </row>
    <row r="1187" spans="1:22" x14ac:dyDescent="0.2">
      <c r="A1187" s="18" t="str">
        <f t="shared" si="36"/>
        <v>Catalogo principalOPEN VALUE - CSP GOBIERNO9GS-00853</v>
      </c>
      <c r="B1187" s="18" t="str">
        <f t="shared" si="37"/>
        <v>9GS-00853OPEN VALUE - CSP GOBIERNO</v>
      </c>
      <c r="C1187" s="18"/>
      <c r="D1187" s="18" t="s">
        <v>122</v>
      </c>
      <c r="E1187" s="46" t="s">
        <v>2498</v>
      </c>
      <c r="F1187" s="85" t="s">
        <v>17</v>
      </c>
      <c r="G1187" s="18" t="s">
        <v>122</v>
      </c>
      <c r="H1187" s="45" t="s">
        <v>125</v>
      </c>
      <c r="I1187" s="18" t="s">
        <v>75</v>
      </c>
      <c r="J1187" s="49" t="s">
        <v>2499</v>
      </c>
      <c r="K1187" s="48" t="s">
        <v>28</v>
      </c>
      <c r="L1187" s="47" t="s">
        <v>90</v>
      </c>
      <c r="M1187" s="44" t="s">
        <v>74</v>
      </c>
      <c r="N1187" s="78" t="s">
        <v>75</v>
      </c>
      <c r="O1187" s="78" t="s">
        <v>75</v>
      </c>
      <c r="P1187" s="78" t="s">
        <v>75</v>
      </c>
      <c r="Q1187" s="43" t="s">
        <v>2498</v>
      </c>
      <c r="R1187" s="53" t="s">
        <v>2153</v>
      </c>
      <c r="S1187" s="76">
        <v>9927</v>
      </c>
      <c r="T1187" s="37">
        <v>1</v>
      </c>
      <c r="U1187" s="83">
        <v>1</v>
      </c>
      <c r="V1187" s="45" t="s">
        <v>125</v>
      </c>
    </row>
    <row r="1188" spans="1:22" x14ac:dyDescent="0.2">
      <c r="A1188" s="18" t="str">
        <f t="shared" si="36"/>
        <v>Catalogo principalOPEN VALUE - CSP GOBIERNO9GS-00854</v>
      </c>
      <c r="B1188" s="18" t="str">
        <f t="shared" si="37"/>
        <v>9GS-00854OPEN VALUE - CSP GOBIERNO</v>
      </c>
      <c r="C1188" s="18"/>
      <c r="D1188" s="18" t="s">
        <v>122</v>
      </c>
      <c r="E1188" s="46" t="s">
        <v>2500</v>
      </c>
      <c r="F1188" s="85" t="s">
        <v>17</v>
      </c>
      <c r="G1188" s="18" t="s">
        <v>122</v>
      </c>
      <c r="H1188" s="45" t="s">
        <v>125</v>
      </c>
      <c r="I1188" s="18" t="s">
        <v>75</v>
      </c>
      <c r="J1188" s="49" t="s">
        <v>2501</v>
      </c>
      <c r="K1188" s="48" t="s">
        <v>28</v>
      </c>
      <c r="L1188" s="47" t="s">
        <v>90</v>
      </c>
      <c r="M1188" s="44" t="s">
        <v>74</v>
      </c>
      <c r="N1188" s="78" t="s">
        <v>75</v>
      </c>
      <c r="O1188" s="78" t="s">
        <v>75</v>
      </c>
      <c r="P1188" s="78" t="s">
        <v>75</v>
      </c>
      <c r="Q1188" s="43" t="s">
        <v>2500</v>
      </c>
      <c r="R1188" s="53" t="s">
        <v>2153</v>
      </c>
      <c r="S1188" s="76">
        <v>1242</v>
      </c>
      <c r="T1188" s="37">
        <v>1</v>
      </c>
      <c r="U1188" s="83">
        <v>1</v>
      </c>
      <c r="V1188" s="45" t="s">
        <v>125</v>
      </c>
    </row>
    <row r="1189" spans="1:22" x14ac:dyDescent="0.2">
      <c r="A1189" s="18" t="str">
        <f t="shared" si="36"/>
        <v>Catalogo principalOPEN VALUE - CSP GOBIERNO9ST-00122</v>
      </c>
      <c r="B1189" s="18" t="str">
        <f t="shared" si="37"/>
        <v>9ST-00122OPEN VALUE - CSP GOBIERNO</v>
      </c>
      <c r="C1189" s="18"/>
      <c r="D1189" s="18" t="s">
        <v>122</v>
      </c>
      <c r="E1189" s="46" t="s">
        <v>2502</v>
      </c>
      <c r="F1189" s="85" t="s">
        <v>17</v>
      </c>
      <c r="G1189" s="18" t="s">
        <v>122</v>
      </c>
      <c r="H1189" s="45" t="s">
        <v>125</v>
      </c>
      <c r="I1189" s="18" t="s">
        <v>75</v>
      </c>
      <c r="J1189" s="49" t="s">
        <v>2503</v>
      </c>
      <c r="K1189" s="48" t="s">
        <v>28</v>
      </c>
      <c r="L1189" s="47" t="s">
        <v>90</v>
      </c>
      <c r="M1189" s="44" t="s">
        <v>74</v>
      </c>
      <c r="N1189" s="78" t="s">
        <v>75</v>
      </c>
      <c r="O1189" s="78" t="s">
        <v>75</v>
      </c>
      <c r="P1189" s="78" t="s">
        <v>75</v>
      </c>
      <c r="Q1189" s="43" t="s">
        <v>2502</v>
      </c>
      <c r="R1189" s="53" t="s">
        <v>2153</v>
      </c>
      <c r="S1189" s="76">
        <v>7560</v>
      </c>
      <c r="T1189" s="37">
        <v>1</v>
      </c>
      <c r="U1189" s="83">
        <v>1</v>
      </c>
      <c r="V1189" s="45" t="s">
        <v>125</v>
      </c>
    </row>
    <row r="1190" spans="1:22" x14ac:dyDescent="0.2">
      <c r="A1190" s="18" t="str">
        <f t="shared" si="36"/>
        <v>Catalogo principalOPEN VALUE - CSP GOBIERNO9ST-00123</v>
      </c>
      <c r="B1190" s="18" t="str">
        <f t="shared" si="37"/>
        <v>9ST-00123OPEN VALUE - CSP GOBIERNO</v>
      </c>
      <c r="C1190" s="18"/>
      <c r="D1190" s="18" t="s">
        <v>122</v>
      </c>
      <c r="E1190" s="46" t="s">
        <v>2504</v>
      </c>
      <c r="F1190" s="85" t="s">
        <v>17</v>
      </c>
      <c r="G1190" s="18" t="s">
        <v>122</v>
      </c>
      <c r="H1190" s="45" t="s">
        <v>125</v>
      </c>
      <c r="I1190" s="18" t="s">
        <v>75</v>
      </c>
      <c r="J1190" s="49" t="s">
        <v>2505</v>
      </c>
      <c r="K1190" s="48" t="s">
        <v>28</v>
      </c>
      <c r="L1190" s="47" t="s">
        <v>90</v>
      </c>
      <c r="M1190" s="44" t="s">
        <v>74</v>
      </c>
      <c r="N1190" s="78" t="s">
        <v>75</v>
      </c>
      <c r="O1190" s="78" t="s">
        <v>75</v>
      </c>
      <c r="P1190" s="78" t="s">
        <v>75</v>
      </c>
      <c r="Q1190" s="43" t="s">
        <v>2504</v>
      </c>
      <c r="R1190" s="53" t="s">
        <v>2153</v>
      </c>
      <c r="S1190" s="76">
        <v>3240</v>
      </c>
      <c r="T1190" s="37">
        <v>1</v>
      </c>
      <c r="U1190" s="83">
        <v>1</v>
      </c>
      <c r="V1190" s="45" t="s">
        <v>125</v>
      </c>
    </row>
    <row r="1191" spans="1:22" x14ac:dyDescent="0.2">
      <c r="A1191" s="18" t="str">
        <f t="shared" si="36"/>
        <v>Catalogo principalOPEN VALUE - CSP GOBIERNO9TX-00409</v>
      </c>
      <c r="B1191" s="18" t="str">
        <f t="shared" si="37"/>
        <v>9TX-00409OPEN VALUE - CSP GOBIERNO</v>
      </c>
      <c r="C1191" s="18"/>
      <c r="D1191" s="18" t="s">
        <v>122</v>
      </c>
      <c r="E1191" s="46" t="s">
        <v>2506</v>
      </c>
      <c r="F1191" s="85" t="s">
        <v>17</v>
      </c>
      <c r="G1191" s="18" t="s">
        <v>122</v>
      </c>
      <c r="H1191" s="45" t="s">
        <v>125</v>
      </c>
      <c r="I1191" s="18" t="s">
        <v>75</v>
      </c>
      <c r="J1191" s="49" t="s">
        <v>2507</v>
      </c>
      <c r="K1191" s="48" t="s">
        <v>28</v>
      </c>
      <c r="L1191" s="47" t="s">
        <v>90</v>
      </c>
      <c r="M1191" s="44" t="s">
        <v>74</v>
      </c>
      <c r="N1191" s="78" t="s">
        <v>75</v>
      </c>
      <c r="O1191" s="78" t="s">
        <v>75</v>
      </c>
      <c r="P1191" s="78" t="s">
        <v>75</v>
      </c>
      <c r="Q1191" s="43" t="s">
        <v>2506</v>
      </c>
      <c r="R1191" s="53" t="s">
        <v>2153</v>
      </c>
      <c r="S1191" s="76">
        <v>54</v>
      </c>
      <c r="T1191" s="37">
        <v>1</v>
      </c>
      <c r="U1191" s="83">
        <v>1</v>
      </c>
      <c r="V1191" s="45" t="s">
        <v>125</v>
      </c>
    </row>
    <row r="1192" spans="1:22" x14ac:dyDescent="0.2">
      <c r="A1192" s="18" t="str">
        <f t="shared" si="36"/>
        <v>Catalogo principalOPEN VALUE - CSP GOBIERNO9TX-00415</v>
      </c>
      <c r="B1192" s="18" t="str">
        <f t="shared" si="37"/>
        <v>9TX-00415OPEN VALUE - CSP GOBIERNO</v>
      </c>
      <c r="C1192" s="18"/>
      <c r="D1192" s="18" t="s">
        <v>122</v>
      </c>
      <c r="E1192" s="46" t="s">
        <v>2508</v>
      </c>
      <c r="F1192" s="85" t="s">
        <v>17</v>
      </c>
      <c r="G1192" s="18" t="s">
        <v>122</v>
      </c>
      <c r="H1192" s="45" t="s">
        <v>125</v>
      </c>
      <c r="I1192" s="18" t="s">
        <v>75</v>
      </c>
      <c r="J1192" s="49" t="s">
        <v>2509</v>
      </c>
      <c r="K1192" s="48" t="s">
        <v>28</v>
      </c>
      <c r="L1192" s="47" t="s">
        <v>90</v>
      </c>
      <c r="M1192" s="44" t="s">
        <v>74</v>
      </c>
      <c r="N1192" s="78" t="s">
        <v>75</v>
      </c>
      <c r="O1192" s="78" t="s">
        <v>75</v>
      </c>
      <c r="P1192" s="78" t="s">
        <v>75</v>
      </c>
      <c r="Q1192" s="43" t="s">
        <v>2508</v>
      </c>
      <c r="R1192" s="53" t="s">
        <v>2153</v>
      </c>
      <c r="S1192" s="76">
        <v>24</v>
      </c>
      <c r="T1192" s="37">
        <v>1</v>
      </c>
      <c r="U1192" s="83">
        <v>1</v>
      </c>
      <c r="V1192" s="45" t="s">
        <v>125</v>
      </c>
    </row>
    <row r="1193" spans="1:22" x14ac:dyDescent="0.2">
      <c r="A1193" s="18" t="str">
        <f t="shared" si="36"/>
        <v>Catalogo principalOPEN VALUE - CSP GOBIERNO9TX-00654</v>
      </c>
      <c r="B1193" s="18" t="str">
        <f t="shared" si="37"/>
        <v>9TX-00654OPEN VALUE - CSP GOBIERNO</v>
      </c>
      <c r="C1193" s="18"/>
      <c r="D1193" s="18" t="s">
        <v>122</v>
      </c>
      <c r="E1193" s="46" t="s">
        <v>2510</v>
      </c>
      <c r="F1193" s="85" t="s">
        <v>17</v>
      </c>
      <c r="G1193" s="18" t="s">
        <v>122</v>
      </c>
      <c r="H1193" s="45" t="s">
        <v>125</v>
      </c>
      <c r="I1193" s="18" t="s">
        <v>75</v>
      </c>
      <c r="J1193" s="49" t="s">
        <v>2511</v>
      </c>
      <c r="K1193" s="48" t="s">
        <v>28</v>
      </c>
      <c r="L1193" s="47" t="s">
        <v>90</v>
      </c>
      <c r="M1193" s="44" t="s">
        <v>74</v>
      </c>
      <c r="N1193" s="78" t="s">
        <v>75</v>
      </c>
      <c r="O1193" s="78" t="s">
        <v>75</v>
      </c>
      <c r="P1193" s="78" t="s">
        <v>75</v>
      </c>
      <c r="Q1193" s="43" t="s">
        <v>2510</v>
      </c>
      <c r="R1193" s="53" t="s">
        <v>2153</v>
      </c>
      <c r="S1193" s="76">
        <v>18</v>
      </c>
      <c r="T1193" s="37">
        <v>1</v>
      </c>
      <c r="U1193" s="83">
        <v>1</v>
      </c>
      <c r="V1193" s="45" t="s">
        <v>125</v>
      </c>
    </row>
    <row r="1194" spans="1:22" x14ac:dyDescent="0.2">
      <c r="A1194" s="18" t="str">
        <f t="shared" si="36"/>
        <v>Catalogo principalOPEN VALUE - CSP GOBIERNO9TX-00676</v>
      </c>
      <c r="B1194" s="18" t="str">
        <f t="shared" si="37"/>
        <v>9TX-00676OPEN VALUE - CSP GOBIERNO</v>
      </c>
      <c r="C1194" s="18"/>
      <c r="D1194" s="18" t="s">
        <v>122</v>
      </c>
      <c r="E1194" s="46" t="s">
        <v>2512</v>
      </c>
      <c r="F1194" s="85" t="s">
        <v>17</v>
      </c>
      <c r="G1194" s="18" t="s">
        <v>122</v>
      </c>
      <c r="H1194" s="45" t="s">
        <v>125</v>
      </c>
      <c r="I1194" s="18" t="s">
        <v>75</v>
      </c>
      <c r="J1194" s="49" t="s">
        <v>2513</v>
      </c>
      <c r="K1194" s="48" t="s">
        <v>28</v>
      </c>
      <c r="L1194" s="47" t="s">
        <v>90</v>
      </c>
      <c r="M1194" s="44" t="s">
        <v>74</v>
      </c>
      <c r="N1194" s="78" t="s">
        <v>75</v>
      </c>
      <c r="O1194" s="78" t="s">
        <v>75</v>
      </c>
      <c r="P1194" s="78" t="s">
        <v>75</v>
      </c>
      <c r="Q1194" s="43" t="s">
        <v>2512</v>
      </c>
      <c r="R1194" s="53" t="s">
        <v>2153</v>
      </c>
      <c r="S1194" s="76">
        <v>42</v>
      </c>
      <c r="T1194" s="37">
        <v>1</v>
      </c>
      <c r="U1194" s="83">
        <v>1</v>
      </c>
      <c r="V1194" s="45" t="s">
        <v>125</v>
      </c>
    </row>
    <row r="1195" spans="1:22" x14ac:dyDescent="0.2">
      <c r="A1195" s="18" t="str">
        <f t="shared" si="36"/>
        <v>Catalogo principalOPEN VALUE - CSP GOBIERNOCF3-00006</v>
      </c>
      <c r="B1195" s="18" t="str">
        <f t="shared" si="37"/>
        <v>CF3-00006OPEN VALUE - CSP GOBIERNO</v>
      </c>
      <c r="C1195" s="18"/>
      <c r="D1195" s="18" t="s">
        <v>122</v>
      </c>
      <c r="E1195" s="46" t="s">
        <v>2514</v>
      </c>
      <c r="F1195" s="85" t="s">
        <v>17</v>
      </c>
      <c r="G1195" s="18" t="s">
        <v>122</v>
      </c>
      <c r="H1195" s="45" t="s">
        <v>125</v>
      </c>
      <c r="I1195" s="18" t="s">
        <v>75</v>
      </c>
      <c r="J1195" s="49" t="s">
        <v>2515</v>
      </c>
      <c r="K1195" s="48" t="s">
        <v>28</v>
      </c>
      <c r="L1195" s="47" t="s">
        <v>90</v>
      </c>
      <c r="M1195" s="44" t="s">
        <v>74</v>
      </c>
      <c r="N1195" s="78" t="s">
        <v>75</v>
      </c>
      <c r="O1195" s="78" t="s">
        <v>75</v>
      </c>
      <c r="P1195" s="78" t="s">
        <v>75</v>
      </c>
      <c r="Q1195" s="43" t="s">
        <v>2514</v>
      </c>
      <c r="R1195" s="53" t="s">
        <v>76</v>
      </c>
      <c r="S1195" s="76">
        <v>16.5</v>
      </c>
      <c r="T1195" s="37">
        <v>1</v>
      </c>
      <c r="U1195" s="83">
        <v>1</v>
      </c>
      <c r="V1195" s="45" t="s">
        <v>125</v>
      </c>
    </row>
    <row r="1196" spans="1:22" x14ac:dyDescent="0.2">
      <c r="A1196" s="18" t="str">
        <f t="shared" si="36"/>
        <v>Catalogo principalOPEN VALUE - CSP GOBIERNOCGJ-00005</v>
      </c>
      <c r="B1196" s="18" t="str">
        <f t="shared" si="37"/>
        <v>CGJ-00005OPEN VALUE - CSP GOBIERNO</v>
      </c>
      <c r="C1196" s="18"/>
      <c r="D1196" s="18" t="s">
        <v>122</v>
      </c>
      <c r="E1196" s="46" t="s">
        <v>2516</v>
      </c>
      <c r="F1196" s="85" t="s">
        <v>17</v>
      </c>
      <c r="G1196" s="18" t="s">
        <v>122</v>
      </c>
      <c r="H1196" s="45" t="s">
        <v>125</v>
      </c>
      <c r="I1196" s="18" t="s">
        <v>75</v>
      </c>
      <c r="J1196" s="49" t="s">
        <v>2517</v>
      </c>
      <c r="K1196" s="48" t="s">
        <v>28</v>
      </c>
      <c r="L1196" s="47" t="s">
        <v>90</v>
      </c>
      <c r="M1196" s="44" t="s">
        <v>74</v>
      </c>
      <c r="N1196" s="78" t="s">
        <v>75</v>
      </c>
      <c r="O1196" s="78" t="s">
        <v>75</v>
      </c>
      <c r="P1196" s="78" t="s">
        <v>75</v>
      </c>
      <c r="Q1196" s="43" t="s">
        <v>2516</v>
      </c>
      <c r="R1196" s="53" t="s">
        <v>76</v>
      </c>
      <c r="S1196" s="76">
        <v>5</v>
      </c>
      <c r="T1196" s="37">
        <v>1</v>
      </c>
      <c r="U1196" s="83">
        <v>1</v>
      </c>
      <c r="V1196" s="45" t="s">
        <v>125</v>
      </c>
    </row>
    <row r="1197" spans="1:22" x14ac:dyDescent="0.2">
      <c r="A1197" s="18" t="str">
        <f t="shared" si="36"/>
        <v>Catalogo principalOPEN VALUE - CSP GOBIERNOD75-01916</v>
      </c>
      <c r="B1197" s="18" t="str">
        <f t="shared" si="37"/>
        <v>D75-01916OPEN VALUE - CSP GOBIERNO</v>
      </c>
      <c r="C1197" s="18"/>
      <c r="D1197" s="18" t="s">
        <v>122</v>
      </c>
      <c r="E1197" s="46" t="s">
        <v>2518</v>
      </c>
      <c r="F1197" s="85" t="s">
        <v>17</v>
      </c>
      <c r="G1197" s="18" t="s">
        <v>122</v>
      </c>
      <c r="H1197" s="45" t="s">
        <v>125</v>
      </c>
      <c r="I1197" s="18" t="s">
        <v>75</v>
      </c>
      <c r="J1197" s="49" t="s">
        <v>2519</v>
      </c>
      <c r="K1197" s="48" t="s">
        <v>28</v>
      </c>
      <c r="L1197" s="47" t="s">
        <v>90</v>
      </c>
      <c r="M1197" s="44" t="s">
        <v>74</v>
      </c>
      <c r="N1197" s="78" t="s">
        <v>75</v>
      </c>
      <c r="O1197" s="78" t="s">
        <v>75</v>
      </c>
      <c r="P1197" s="78" t="s">
        <v>75</v>
      </c>
      <c r="Q1197" s="43" t="s">
        <v>2518</v>
      </c>
      <c r="R1197" s="53" t="s">
        <v>2153</v>
      </c>
      <c r="S1197" s="76">
        <v>11277</v>
      </c>
      <c r="T1197" s="37">
        <v>1</v>
      </c>
      <c r="U1197" s="83">
        <v>1</v>
      </c>
      <c r="V1197" s="45" t="s">
        <v>125</v>
      </c>
    </row>
    <row r="1198" spans="1:22" x14ac:dyDescent="0.2">
      <c r="A1198" s="18" t="str">
        <f t="shared" si="36"/>
        <v>Catalogo principalOPEN VALUE - CSP GOBIERNOD75-01917</v>
      </c>
      <c r="B1198" s="18" t="str">
        <f t="shared" si="37"/>
        <v>D75-01917OPEN VALUE - CSP GOBIERNO</v>
      </c>
      <c r="C1198" s="18"/>
      <c r="D1198" s="18" t="s">
        <v>122</v>
      </c>
      <c r="E1198" s="46" t="s">
        <v>2520</v>
      </c>
      <c r="F1198" s="85" t="s">
        <v>17</v>
      </c>
      <c r="G1198" s="18" t="s">
        <v>122</v>
      </c>
      <c r="H1198" s="45" t="s">
        <v>125</v>
      </c>
      <c r="I1198" s="18" t="s">
        <v>75</v>
      </c>
      <c r="J1198" s="49" t="s">
        <v>2521</v>
      </c>
      <c r="K1198" s="48" t="s">
        <v>28</v>
      </c>
      <c r="L1198" s="47" t="s">
        <v>90</v>
      </c>
      <c r="M1198" s="44" t="s">
        <v>74</v>
      </c>
      <c r="N1198" s="78" t="s">
        <v>75</v>
      </c>
      <c r="O1198" s="78" t="s">
        <v>75</v>
      </c>
      <c r="P1198" s="78" t="s">
        <v>75</v>
      </c>
      <c r="Q1198" s="43" t="s">
        <v>2520</v>
      </c>
      <c r="R1198" s="53" t="s">
        <v>2153</v>
      </c>
      <c r="S1198" s="76">
        <v>8464</v>
      </c>
      <c r="T1198" s="37">
        <v>1</v>
      </c>
      <c r="U1198" s="83">
        <v>1</v>
      </c>
      <c r="V1198" s="45" t="s">
        <v>125</v>
      </c>
    </row>
    <row r="1199" spans="1:22" x14ac:dyDescent="0.2">
      <c r="A1199" s="18" t="str">
        <f t="shared" si="36"/>
        <v>Catalogo principalOPEN VALUE - CSP GOBIERNOD75-01918</v>
      </c>
      <c r="B1199" s="18" t="str">
        <f t="shared" si="37"/>
        <v>D75-01918OPEN VALUE - CSP GOBIERNO</v>
      </c>
      <c r="C1199" s="18"/>
      <c r="D1199" s="18" t="s">
        <v>122</v>
      </c>
      <c r="E1199" s="46" t="s">
        <v>2522</v>
      </c>
      <c r="F1199" s="85" t="s">
        <v>17</v>
      </c>
      <c r="G1199" s="18" t="s">
        <v>122</v>
      </c>
      <c r="H1199" s="45" t="s">
        <v>125</v>
      </c>
      <c r="I1199" s="18" t="s">
        <v>75</v>
      </c>
      <c r="J1199" s="49" t="s">
        <v>2523</v>
      </c>
      <c r="K1199" s="48" t="s">
        <v>28</v>
      </c>
      <c r="L1199" s="47" t="s">
        <v>90</v>
      </c>
      <c r="M1199" s="44" t="s">
        <v>74</v>
      </c>
      <c r="N1199" s="78" t="s">
        <v>75</v>
      </c>
      <c r="O1199" s="78" t="s">
        <v>75</v>
      </c>
      <c r="P1199" s="78" t="s">
        <v>75</v>
      </c>
      <c r="Q1199" s="43" t="s">
        <v>2522</v>
      </c>
      <c r="R1199" s="53" t="s">
        <v>2153</v>
      </c>
      <c r="S1199" s="76">
        <v>4833</v>
      </c>
      <c r="T1199" s="37">
        <v>1</v>
      </c>
      <c r="U1199" s="83">
        <v>1</v>
      </c>
      <c r="V1199" s="45" t="s">
        <v>125</v>
      </c>
    </row>
    <row r="1200" spans="1:22" x14ac:dyDescent="0.2">
      <c r="A1200" s="18" t="str">
        <f t="shared" si="36"/>
        <v>Catalogo principalOPEN VALUE - CSP GOBIERNOD86-03848</v>
      </c>
      <c r="B1200" s="18" t="str">
        <f t="shared" si="37"/>
        <v>D86-03848OPEN VALUE - CSP GOBIERNO</v>
      </c>
      <c r="C1200" s="18"/>
      <c r="D1200" s="18" t="s">
        <v>122</v>
      </c>
      <c r="E1200" s="46" t="s">
        <v>2524</v>
      </c>
      <c r="F1200" s="85" t="s">
        <v>17</v>
      </c>
      <c r="G1200" s="18" t="s">
        <v>122</v>
      </c>
      <c r="H1200" s="45" t="s">
        <v>125</v>
      </c>
      <c r="I1200" s="18" t="s">
        <v>75</v>
      </c>
      <c r="J1200" s="49" t="s">
        <v>2525</v>
      </c>
      <c r="K1200" s="48" t="s">
        <v>28</v>
      </c>
      <c r="L1200" s="47" t="s">
        <v>90</v>
      </c>
      <c r="M1200" s="44" t="s">
        <v>74</v>
      </c>
      <c r="N1200" s="78" t="s">
        <v>75</v>
      </c>
      <c r="O1200" s="78" t="s">
        <v>75</v>
      </c>
      <c r="P1200" s="78" t="s">
        <v>75</v>
      </c>
      <c r="Q1200" s="43" t="s">
        <v>2524</v>
      </c>
      <c r="R1200" s="53" t="s">
        <v>2153</v>
      </c>
      <c r="S1200" s="76">
        <v>615</v>
      </c>
      <c r="T1200" s="37">
        <v>1</v>
      </c>
      <c r="U1200" s="83">
        <v>1</v>
      </c>
      <c r="V1200" s="45" t="s">
        <v>125</v>
      </c>
    </row>
    <row r="1201" spans="1:22" x14ac:dyDescent="0.2">
      <c r="A1201" s="18" t="str">
        <f t="shared" si="36"/>
        <v>Catalogo principalOPEN VALUE - CSP GOBIERNOD86-03853</v>
      </c>
      <c r="B1201" s="18" t="str">
        <f t="shared" si="37"/>
        <v>D86-03853OPEN VALUE - CSP GOBIERNO</v>
      </c>
      <c r="C1201" s="18"/>
      <c r="D1201" s="18" t="s">
        <v>122</v>
      </c>
      <c r="E1201" s="46" t="s">
        <v>2526</v>
      </c>
      <c r="F1201" s="85" t="s">
        <v>17</v>
      </c>
      <c r="G1201" s="18" t="s">
        <v>122</v>
      </c>
      <c r="H1201" s="45" t="s">
        <v>125</v>
      </c>
      <c r="I1201" s="18" t="s">
        <v>75</v>
      </c>
      <c r="J1201" s="49" t="s">
        <v>2527</v>
      </c>
      <c r="K1201" s="48" t="s">
        <v>28</v>
      </c>
      <c r="L1201" s="47" t="s">
        <v>90</v>
      </c>
      <c r="M1201" s="44" t="s">
        <v>74</v>
      </c>
      <c r="N1201" s="78" t="s">
        <v>75</v>
      </c>
      <c r="O1201" s="78" t="s">
        <v>75</v>
      </c>
      <c r="P1201" s="78" t="s">
        <v>75</v>
      </c>
      <c r="Q1201" s="43" t="s">
        <v>2526</v>
      </c>
      <c r="R1201" s="53" t="s">
        <v>2153</v>
      </c>
      <c r="S1201" s="76">
        <v>288</v>
      </c>
      <c r="T1201" s="37">
        <v>1</v>
      </c>
      <c r="U1201" s="83">
        <v>1</v>
      </c>
      <c r="V1201" s="45" t="s">
        <v>125</v>
      </c>
    </row>
    <row r="1202" spans="1:22" x14ac:dyDescent="0.2">
      <c r="A1202" s="18" t="str">
        <f t="shared" si="36"/>
        <v>Catalogo principalOPEN VALUE - CSP GOBIERNOD87-03964</v>
      </c>
      <c r="B1202" s="18" t="str">
        <f t="shared" si="37"/>
        <v>D87-03964OPEN VALUE - CSP GOBIERNO</v>
      </c>
      <c r="C1202" s="18"/>
      <c r="D1202" s="18" t="s">
        <v>122</v>
      </c>
      <c r="E1202" s="46" t="s">
        <v>2528</v>
      </c>
      <c r="F1202" s="85" t="s">
        <v>17</v>
      </c>
      <c r="G1202" s="18" t="s">
        <v>122</v>
      </c>
      <c r="H1202" s="45" t="s">
        <v>125</v>
      </c>
      <c r="I1202" s="18" t="s">
        <v>75</v>
      </c>
      <c r="J1202" s="49" t="s">
        <v>2529</v>
      </c>
      <c r="K1202" s="48" t="s">
        <v>28</v>
      </c>
      <c r="L1202" s="47" t="s">
        <v>90</v>
      </c>
      <c r="M1202" s="44" t="s">
        <v>74</v>
      </c>
      <c r="N1202" s="78" t="s">
        <v>75</v>
      </c>
      <c r="O1202" s="78" t="s">
        <v>75</v>
      </c>
      <c r="P1202" s="78" t="s">
        <v>75</v>
      </c>
      <c r="Q1202" s="43" t="s">
        <v>2528</v>
      </c>
      <c r="R1202" s="53" t="s">
        <v>2153</v>
      </c>
      <c r="S1202" s="76">
        <v>1188</v>
      </c>
      <c r="T1202" s="37">
        <v>1</v>
      </c>
      <c r="U1202" s="83">
        <v>1</v>
      </c>
      <c r="V1202" s="45" t="s">
        <v>125</v>
      </c>
    </row>
    <row r="1203" spans="1:22" x14ac:dyDescent="0.2">
      <c r="A1203" s="18" t="str">
        <f t="shared" si="36"/>
        <v>Catalogo principalOPEN VALUE - CSP GOBIERNOD87-03969</v>
      </c>
      <c r="B1203" s="18" t="str">
        <f t="shared" si="37"/>
        <v>D87-03969OPEN VALUE - CSP GOBIERNO</v>
      </c>
      <c r="C1203" s="18"/>
      <c r="D1203" s="18" t="s">
        <v>122</v>
      </c>
      <c r="E1203" s="46" t="s">
        <v>2530</v>
      </c>
      <c r="F1203" s="85" t="s">
        <v>17</v>
      </c>
      <c r="G1203" s="18" t="s">
        <v>122</v>
      </c>
      <c r="H1203" s="45" t="s">
        <v>125</v>
      </c>
      <c r="I1203" s="18" t="s">
        <v>75</v>
      </c>
      <c r="J1203" s="49" t="s">
        <v>2531</v>
      </c>
      <c r="K1203" s="48" t="s">
        <v>28</v>
      </c>
      <c r="L1203" s="47" t="s">
        <v>90</v>
      </c>
      <c r="M1203" s="44" t="s">
        <v>74</v>
      </c>
      <c r="N1203" s="78" t="s">
        <v>75</v>
      </c>
      <c r="O1203" s="78" t="s">
        <v>75</v>
      </c>
      <c r="P1203" s="78" t="s">
        <v>75</v>
      </c>
      <c r="Q1203" s="43" t="s">
        <v>2530</v>
      </c>
      <c r="R1203" s="53" t="s">
        <v>2153</v>
      </c>
      <c r="S1203" s="76">
        <v>574</v>
      </c>
      <c r="T1203" s="37">
        <v>1</v>
      </c>
      <c r="U1203" s="83">
        <v>1</v>
      </c>
      <c r="V1203" s="45" t="s">
        <v>125</v>
      </c>
    </row>
    <row r="1204" spans="1:22" x14ac:dyDescent="0.2">
      <c r="A1204" s="18" t="str">
        <f t="shared" si="36"/>
        <v>Catalogo principalOPEN VALUE - CSP GOBIERNOD87-03974</v>
      </c>
      <c r="B1204" s="18" t="str">
        <f t="shared" si="37"/>
        <v>D87-03974OPEN VALUE - CSP GOBIERNO</v>
      </c>
      <c r="C1204" s="18"/>
      <c r="D1204" s="18" t="s">
        <v>122</v>
      </c>
      <c r="E1204" s="46" t="s">
        <v>2532</v>
      </c>
      <c r="F1204" s="85" t="s">
        <v>17</v>
      </c>
      <c r="G1204" s="18" t="s">
        <v>122</v>
      </c>
      <c r="H1204" s="45" t="s">
        <v>125</v>
      </c>
      <c r="I1204" s="18" t="s">
        <v>75</v>
      </c>
      <c r="J1204" s="49" t="s">
        <v>2533</v>
      </c>
      <c r="K1204" s="48" t="s">
        <v>28</v>
      </c>
      <c r="L1204" s="47" t="s">
        <v>90</v>
      </c>
      <c r="M1204" s="44" t="s">
        <v>74</v>
      </c>
      <c r="N1204" s="78" t="s">
        <v>75</v>
      </c>
      <c r="O1204" s="78" t="s">
        <v>75</v>
      </c>
      <c r="P1204" s="78" t="s">
        <v>75</v>
      </c>
      <c r="Q1204" s="43" t="s">
        <v>2532</v>
      </c>
      <c r="R1204" s="53" t="s">
        <v>2153</v>
      </c>
      <c r="S1204" s="76">
        <v>555</v>
      </c>
      <c r="T1204" s="37">
        <v>1</v>
      </c>
      <c r="U1204" s="83">
        <v>1</v>
      </c>
      <c r="V1204" s="45" t="s">
        <v>125</v>
      </c>
    </row>
    <row r="1205" spans="1:22" x14ac:dyDescent="0.2">
      <c r="A1205" s="18" t="str">
        <f t="shared" si="36"/>
        <v>Catalogo principalOPEN VALUE - CSP GOBIERNODW6-00005</v>
      </c>
      <c r="B1205" s="18" t="str">
        <f t="shared" si="37"/>
        <v>DW6-00005OPEN VALUE - CSP GOBIERNO</v>
      </c>
      <c r="C1205" s="18"/>
      <c r="D1205" s="18" t="s">
        <v>122</v>
      </c>
      <c r="E1205" s="46" t="s">
        <v>2534</v>
      </c>
      <c r="F1205" s="85" t="s">
        <v>17</v>
      </c>
      <c r="G1205" s="18" t="s">
        <v>122</v>
      </c>
      <c r="H1205" s="45" t="s">
        <v>125</v>
      </c>
      <c r="I1205" s="18" t="s">
        <v>75</v>
      </c>
      <c r="J1205" s="49" t="s">
        <v>2535</v>
      </c>
      <c r="K1205" s="48" t="s">
        <v>28</v>
      </c>
      <c r="L1205" s="47" t="s">
        <v>90</v>
      </c>
      <c r="M1205" s="44" t="s">
        <v>74</v>
      </c>
      <c r="N1205" s="78" t="s">
        <v>75</v>
      </c>
      <c r="O1205" s="78" t="s">
        <v>75</v>
      </c>
      <c r="P1205" s="78" t="s">
        <v>75</v>
      </c>
      <c r="Q1205" s="43" t="s">
        <v>2534</v>
      </c>
      <c r="R1205" s="53" t="s">
        <v>76</v>
      </c>
      <c r="S1205" s="76">
        <v>10</v>
      </c>
      <c r="T1205" s="37">
        <v>1</v>
      </c>
      <c r="U1205" s="83">
        <v>1</v>
      </c>
      <c r="V1205" s="45" t="s">
        <v>125</v>
      </c>
    </row>
    <row r="1206" spans="1:22" x14ac:dyDescent="0.2">
      <c r="A1206" s="18" t="str">
        <f t="shared" si="36"/>
        <v>Catalogo principalOPEN VALUE - CSP GOBIERNOE9R-00008</v>
      </c>
      <c r="B1206" s="18" t="str">
        <f t="shared" si="37"/>
        <v>E9R-00008OPEN VALUE - CSP GOBIERNO</v>
      </c>
      <c r="C1206" s="18"/>
      <c r="D1206" s="18" t="s">
        <v>122</v>
      </c>
      <c r="E1206" s="46" t="s">
        <v>2536</v>
      </c>
      <c r="F1206" s="85" t="s">
        <v>17</v>
      </c>
      <c r="G1206" s="18" t="s">
        <v>122</v>
      </c>
      <c r="H1206" s="45" t="s">
        <v>125</v>
      </c>
      <c r="I1206" s="18" t="s">
        <v>75</v>
      </c>
      <c r="J1206" s="49" t="s">
        <v>2537</v>
      </c>
      <c r="K1206" s="48" t="s">
        <v>28</v>
      </c>
      <c r="L1206" s="47" t="s">
        <v>90</v>
      </c>
      <c r="M1206" s="44" t="s">
        <v>74</v>
      </c>
      <c r="N1206" s="78" t="s">
        <v>75</v>
      </c>
      <c r="O1206" s="78" t="s">
        <v>75</v>
      </c>
      <c r="P1206" s="78" t="s">
        <v>75</v>
      </c>
      <c r="Q1206" s="43" t="s">
        <v>2536</v>
      </c>
      <c r="R1206" s="53" t="s">
        <v>76</v>
      </c>
      <c r="S1206" s="76">
        <v>2.04</v>
      </c>
      <c r="T1206" s="37">
        <v>1</v>
      </c>
      <c r="U1206" s="83">
        <v>1</v>
      </c>
      <c r="V1206" s="45" t="s">
        <v>125</v>
      </c>
    </row>
    <row r="1207" spans="1:22" x14ac:dyDescent="0.2">
      <c r="A1207" s="18" t="str">
        <f t="shared" si="36"/>
        <v>Catalogo principalOPEN VALUE - CSP GOBIERNOEMJ-00424</v>
      </c>
      <c r="B1207" s="18" t="str">
        <f t="shared" si="37"/>
        <v>EMJ-00424OPEN VALUE - CSP GOBIERNO</v>
      </c>
      <c r="C1207" s="18"/>
      <c r="D1207" s="18" t="s">
        <v>122</v>
      </c>
      <c r="E1207" s="46" t="s">
        <v>2538</v>
      </c>
      <c r="F1207" s="85" t="s">
        <v>17</v>
      </c>
      <c r="G1207" s="18" t="s">
        <v>122</v>
      </c>
      <c r="H1207" s="45" t="s">
        <v>125</v>
      </c>
      <c r="I1207" s="18" t="s">
        <v>75</v>
      </c>
      <c r="J1207" s="49" t="s">
        <v>2539</v>
      </c>
      <c r="K1207" s="48" t="s">
        <v>28</v>
      </c>
      <c r="L1207" s="47" t="s">
        <v>90</v>
      </c>
      <c r="M1207" s="44" t="s">
        <v>74</v>
      </c>
      <c r="N1207" s="78" t="s">
        <v>75</v>
      </c>
      <c r="O1207" s="78" t="s">
        <v>75</v>
      </c>
      <c r="P1207" s="78" t="s">
        <v>75</v>
      </c>
      <c r="Q1207" s="43" t="s">
        <v>2538</v>
      </c>
      <c r="R1207" s="53" t="s">
        <v>2153</v>
      </c>
      <c r="S1207" s="76">
        <v>438</v>
      </c>
      <c r="T1207" s="37">
        <v>1</v>
      </c>
      <c r="U1207" s="83">
        <v>1</v>
      </c>
      <c r="V1207" s="45" t="s">
        <v>125</v>
      </c>
    </row>
    <row r="1208" spans="1:22" x14ac:dyDescent="0.2">
      <c r="A1208" s="18" t="str">
        <f t="shared" si="36"/>
        <v>Catalogo principalOPEN VALUE - CSP GOBIERNOEMJ-00425</v>
      </c>
      <c r="B1208" s="18" t="str">
        <f t="shared" si="37"/>
        <v>EMJ-00425OPEN VALUE - CSP GOBIERNO</v>
      </c>
      <c r="C1208" s="18"/>
      <c r="D1208" s="18" t="s">
        <v>122</v>
      </c>
      <c r="E1208" s="46" t="s">
        <v>2540</v>
      </c>
      <c r="F1208" s="85" t="s">
        <v>17</v>
      </c>
      <c r="G1208" s="18" t="s">
        <v>122</v>
      </c>
      <c r="H1208" s="45" t="s">
        <v>125</v>
      </c>
      <c r="I1208" s="18" t="s">
        <v>75</v>
      </c>
      <c r="J1208" s="49" t="s">
        <v>2541</v>
      </c>
      <c r="K1208" s="48" t="s">
        <v>28</v>
      </c>
      <c r="L1208" s="47" t="s">
        <v>90</v>
      </c>
      <c r="M1208" s="44" t="s">
        <v>74</v>
      </c>
      <c r="N1208" s="78" t="s">
        <v>75</v>
      </c>
      <c r="O1208" s="78" t="s">
        <v>75</v>
      </c>
      <c r="P1208" s="78" t="s">
        <v>75</v>
      </c>
      <c r="Q1208" s="43" t="s">
        <v>2540</v>
      </c>
      <c r="R1208" s="53" t="s">
        <v>2153</v>
      </c>
      <c r="S1208" s="76">
        <v>291</v>
      </c>
      <c r="T1208" s="37">
        <v>1</v>
      </c>
      <c r="U1208" s="83">
        <v>1</v>
      </c>
      <c r="V1208" s="45" t="s">
        <v>125</v>
      </c>
    </row>
    <row r="1209" spans="1:22" x14ac:dyDescent="0.2">
      <c r="A1209" s="18" t="str">
        <f t="shared" si="36"/>
        <v>Catalogo principalOPEN VALUE - CSP GOBIERNOEMJ-00426</v>
      </c>
      <c r="B1209" s="18" t="str">
        <f t="shared" si="37"/>
        <v>EMJ-00426OPEN VALUE - CSP GOBIERNO</v>
      </c>
      <c r="C1209" s="18"/>
      <c r="D1209" s="18" t="s">
        <v>122</v>
      </c>
      <c r="E1209" s="46" t="s">
        <v>2542</v>
      </c>
      <c r="F1209" s="85" t="s">
        <v>17</v>
      </c>
      <c r="G1209" s="18" t="s">
        <v>122</v>
      </c>
      <c r="H1209" s="45" t="s">
        <v>125</v>
      </c>
      <c r="I1209" s="18" t="s">
        <v>75</v>
      </c>
      <c r="J1209" s="49" t="s">
        <v>2543</v>
      </c>
      <c r="K1209" s="48" t="s">
        <v>28</v>
      </c>
      <c r="L1209" s="47" t="s">
        <v>90</v>
      </c>
      <c r="M1209" s="44" t="s">
        <v>74</v>
      </c>
      <c r="N1209" s="78" t="s">
        <v>75</v>
      </c>
      <c r="O1209" s="78" t="s">
        <v>75</v>
      </c>
      <c r="P1209" s="78" t="s">
        <v>75</v>
      </c>
      <c r="Q1209" s="43" t="s">
        <v>2542</v>
      </c>
      <c r="R1209" s="53" t="s">
        <v>2153</v>
      </c>
      <c r="S1209" s="76">
        <v>189</v>
      </c>
      <c r="T1209" s="37">
        <v>1</v>
      </c>
      <c r="U1209" s="83">
        <v>1</v>
      </c>
      <c r="V1209" s="45" t="s">
        <v>125</v>
      </c>
    </row>
    <row r="1210" spans="1:22" x14ac:dyDescent="0.2">
      <c r="A1210" s="18" t="str">
        <f t="shared" si="36"/>
        <v>Catalogo principalOPEN VALUE - CSP GOBIERNOEMJ-00427</v>
      </c>
      <c r="B1210" s="18" t="str">
        <f t="shared" si="37"/>
        <v>EMJ-00427OPEN VALUE - CSP GOBIERNO</v>
      </c>
      <c r="C1210" s="18"/>
      <c r="D1210" s="18" t="s">
        <v>122</v>
      </c>
      <c r="E1210" s="46" t="s">
        <v>2544</v>
      </c>
      <c r="F1210" s="85" t="s">
        <v>17</v>
      </c>
      <c r="G1210" s="18" t="s">
        <v>122</v>
      </c>
      <c r="H1210" s="45" t="s">
        <v>125</v>
      </c>
      <c r="I1210" s="18" t="s">
        <v>75</v>
      </c>
      <c r="J1210" s="49" t="s">
        <v>2545</v>
      </c>
      <c r="K1210" s="48" t="s">
        <v>28</v>
      </c>
      <c r="L1210" s="47" t="s">
        <v>90</v>
      </c>
      <c r="M1210" s="44" t="s">
        <v>74</v>
      </c>
      <c r="N1210" s="78" t="s">
        <v>75</v>
      </c>
      <c r="O1210" s="78" t="s">
        <v>75</v>
      </c>
      <c r="P1210" s="78" t="s">
        <v>75</v>
      </c>
      <c r="Q1210" s="43" t="s">
        <v>2544</v>
      </c>
      <c r="R1210" s="53" t="s">
        <v>2153</v>
      </c>
      <c r="S1210" s="76">
        <v>126</v>
      </c>
      <c r="T1210" s="37">
        <v>1</v>
      </c>
      <c r="U1210" s="83">
        <v>1</v>
      </c>
      <c r="V1210" s="45" t="s">
        <v>125</v>
      </c>
    </row>
    <row r="1211" spans="1:22" x14ac:dyDescent="0.2">
      <c r="A1211" s="18" t="str">
        <f t="shared" si="36"/>
        <v>Catalogo principalOPEN VALUE - CSP GOBIERNOEMT-00424</v>
      </c>
      <c r="B1211" s="18" t="str">
        <f t="shared" si="37"/>
        <v>EMT-00424OPEN VALUE - CSP GOBIERNO</v>
      </c>
      <c r="C1211" s="18"/>
      <c r="D1211" s="18" t="s">
        <v>122</v>
      </c>
      <c r="E1211" s="46" t="s">
        <v>2546</v>
      </c>
      <c r="F1211" s="85" t="s">
        <v>17</v>
      </c>
      <c r="G1211" s="18" t="s">
        <v>122</v>
      </c>
      <c r="H1211" s="45" t="s">
        <v>125</v>
      </c>
      <c r="I1211" s="18" t="s">
        <v>75</v>
      </c>
      <c r="J1211" s="49" t="s">
        <v>2547</v>
      </c>
      <c r="K1211" s="48" t="s">
        <v>28</v>
      </c>
      <c r="L1211" s="47" t="s">
        <v>90</v>
      </c>
      <c r="M1211" s="44" t="s">
        <v>74</v>
      </c>
      <c r="N1211" s="78" t="s">
        <v>75</v>
      </c>
      <c r="O1211" s="78" t="s">
        <v>75</v>
      </c>
      <c r="P1211" s="78" t="s">
        <v>75</v>
      </c>
      <c r="Q1211" s="43" t="s">
        <v>2546</v>
      </c>
      <c r="R1211" s="53" t="s">
        <v>2153</v>
      </c>
      <c r="S1211" s="76">
        <v>5451</v>
      </c>
      <c r="T1211" s="37">
        <v>1</v>
      </c>
      <c r="U1211" s="83">
        <v>1</v>
      </c>
      <c r="V1211" s="45" t="s">
        <v>125</v>
      </c>
    </row>
    <row r="1212" spans="1:22" x14ac:dyDescent="0.2">
      <c r="A1212" s="18" t="str">
        <f t="shared" si="36"/>
        <v>Catalogo principalOPEN VALUE - CSP GOBIERNOEMT-00425</v>
      </c>
      <c r="B1212" s="18" t="str">
        <f t="shared" si="37"/>
        <v>EMT-00425OPEN VALUE - CSP GOBIERNO</v>
      </c>
      <c r="C1212" s="18"/>
      <c r="D1212" s="18" t="s">
        <v>122</v>
      </c>
      <c r="E1212" s="46" t="s">
        <v>2548</v>
      </c>
      <c r="F1212" s="85" t="s">
        <v>17</v>
      </c>
      <c r="G1212" s="18" t="s">
        <v>122</v>
      </c>
      <c r="H1212" s="45" t="s">
        <v>125</v>
      </c>
      <c r="I1212" s="18" t="s">
        <v>75</v>
      </c>
      <c r="J1212" s="49" t="s">
        <v>2549</v>
      </c>
      <c r="K1212" s="48" t="s">
        <v>28</v>
      </c>
      <c r="L1212" s="47" t="s">
        <v>90</v>
      </c>
      <c r="M1212" s="44" t="s">
        <v>74</v>
      </c>
      <c r="N1212" s="78" t="s">
        <v>75</v>
      </c>
      <c r="O1212" s="78" t="s">
        <v>75</v>
      </c>
      <c r="P1212" s="78" t="s">
        <v>75</v>
      </c>
      <c r="Q1212" s="43" t="s">
        <v>2548</v>
      </c>
      <c r="R1212" s="53" t="s">
        <v>2153</v>
      </c>
      <c r="S1212" s="76">
        <v>3636</v>
      </c>
      <c r="T1212" s="37">
        <v>1</v>
      </c>
      <c r="U1212" s="83">
        <v>1</v>
      </c>
      <c r="V1212" s="45" t="s">
        <v>125</v>
      </c>
    </row>
    <row r="1213" spans="1:22" x14ac:dyDescent="0.2">
      <c r="A1213" s="18" t="str">
        <f t="shared" si="36"/>
        <v>Catalogo principalOPEN VALUE - CSP GOBIERNOEMT-00426</v>
      </c>
      <c r="B1213" s="18" t="str">
        <f t="shared" si="37"/>
        <v>EMT-00426OPEN VALUE - CSP GOBIERNO</v>
      </c>
      <c r="C1213" s="18"/>
      <c r="D1213" s="18" t="s">
        <v>122</v>
      </c>
      <c r="E1213" s="46" t="s">
        <v>2550</v>
      </c>
      <c r="F1213" s="85" t="s">
        <v>17</v>
      </c>
      <c r="G1213" s="18" t="s">
        <v>122</v>
      </c>
      <c r="H1213" s="45" t="s">
        <v>125</v>
      </c>
      <c r="I1213" s="18" t="s">
        <v>75</v>
      </c>
      <c r="J1213" s="49" t="s">
        <v>2551</v>
      </c>
      <c r="K1213" s="48" t="s">
        <v>28</v>
      </c>
      <c r="L1213" s="47" t="s">
        <v>90</v>
      </c>
      <c r="M1213" s="44" t="s">
        <v>74</v>
      </c>
      <c r="N1213" s="78" t="s">
        <v>75</v>
      </c>
      <c r="O1213" s="78" t="s">
        <v>75</v>
      </c>
      <c r="P1213" s="78" t="s">
        <v>75</v>
      </c>
      <c r="Q1213" s="43" t="s">
        <v>2550</v>
      </c>
      <c r="R1213" s="53" t="s">
        <v>2153</v>
      </c>
      <c r="S1213" s="76">
        <v>2337</v>
      </c>
      <c r="T1213" s="37">
        <v>1</v>
      </c>
      <c r="U1213" s="83">
        <v>1</v>
      </c>
      <c r="V1213" s="45" t="s">
        <v>125</v>
      </c>
    </row>
    <row r="1214" spans="1:22" x14ac:dyDescent="0.2">
      <c r="A1214" s="18" t="str">
        <f t="shared" si="36"/>
        <v>Catalogo principalOPEN VALUE - CSP GOBIERNOEMT-00427</v>
      </c>
      <c r="B1214" s="18" t="str">
        <f t="shared" si="37"/>
        <v>EMT-00427OPEN VALUE - CSP GOBIERNO</v>
      </c>
      <c r="C1214" s="18"/>
      <c r="D1214" s="18" t="s">
        <v>122</v>
      </c>
      <c r="E1214" s="46" t="s">
        <v>2552</v>
      </c>
      <c r="F1214" s="85" t="s">
        <v>17</v>
      </c>
      <c r="G1214" s="18" t="s">
        <v>122</v>
      </c>
      <c r="H1214" s="45" t="s">
        <v>125</v>
      </c>
      <c r="I1214" s="18" t="s">
        <v>75</v>
      </c>
      <c r="J1214" s="49" t="s">
        <v>2553</v>
      </c>
      <c r="K1214" s="48" t="s">
        <v>28</v>
      </c>
      <c r="L1214" s="47" t="s">
        <v>90</v>
      </c>
      <c r="M1214" s="44" t="s">
        <v>74</v>
      </c>
      <c r="N1214" s="78" t="s">
        <v>75</v>
      </c>
      <c r="O1214" s="78" t="s">
        <v>75</v>
      </c>
      <c r="P1214" s="78" t="s">
        <v>75</v>
      </c>
      <c r="Q1214" s="43" t="s">
        <v>2552</v>
      </c>
      <c r="R1214" s="53" t="s">
        <v>2153</v>
      </c>
      <c r="S1214" s="76">
        <v>1560</v>
      </c>
      <c r="T1214" s="37">
        <v>1</v>
      </c>
      <c r="U1214" s="83">
        <v>1</v>
      </c>
      <c r="V1214" s="45" t="s">
        <v>125</v>
      </c>
    </row>
    <row r="1215" spans="1:22" x14ac:dyDescent="0.2">
      <c r="A1215" s="18" t="str">
        <f t="shared" si="36"/>
        <v>Catalogo principalOPEN VALUE - CSP GOBIERNOEMT-00563</v>
      </c>
      <c r="B1215" s="18" t="str">
        <f t="shared" si="37"/>
        <v>EMT-00563OPEN VALUE - CSP GOBIERNO</v>
      </c>
      <c r="C1215" s="18"/>
      <c r="D1215" s="18" t="s">
        <v>122</v>
      </c>
      <c r="E1215" s="46" t="s">
        <v>2554</v>
      </c>
      <c r="F1215" s="85" t="s">
        <v>17</v>
      </c>
      <c r="G1215" s="18" t="s">
        <v>122</v>
      </c>
      <c r="H1215" s="45" t="s">
        <v>125</v>
      </c>
      <c r="I1215" s="18" t="s">
        <v>75</v>
      </c>
      <c r="J1215" s="49" t="s">
        <v>2555</v>
      </c>
      <c r="K1215" s="48" t="s">
        <v>28</v>
      </c>
      <c r="L1215" s="47" t="s">
        <v>90</v>
      </c>
      <c r="M1215" s="44" t="s">
        <v>74</v>
      </c>
      <c r="N1215" s="78" t="s">
        <v>75</v>
      </c>
      <c r="O1215" s="78" t="s">
        <v>75</v>
      </c>
      <c r="P1215" s="78" t="s">
        <v>75</v>
      </c>
      <c r="Q1215" s="43" t="s">
        <v>2554</v>
      </c>
      <c r="R1215" s="53" t="s">
        <v>2153</v>
      </c>
      <c r="S1215" s="76">
        <v>5014</v>
      </c>
      <c r="T1215" s="37">
        <v>1</v>
      </c>
      <c r="U1215" s="83">
        <v>1</v>
      </c>
      <c r="V1215" s="45" t="s">
        <v>125</v>
      </c>
    </row>
    <row r="1216" spans="1:22" x14ac:dyDescent="0.2">
      <c r="A1216" s="18" t="str">
        <f t="shared" si="36"/>
        <v>Catalogo principalOPEN VALUE - CSP GOBIERNOEMT-00564</v>
      </c>
      <c r="B1216" s="18" t="str">
        <f t="shared" si="37"/>
        <v>EMT-00564OPEN VALUE - CSP GOBIERNO</v>
      </c>
      <c r="C1216" s="18"/>
      <c r="D1216" s="18" t="s">
        <v>122</v>
      </c>
      <c r="E1216" s="46" t="s">
        <v>2556</v>
      </c>
      <c r="F1216" s="85" t="s">
        <v>17</v>
      </c>
      <c r="G1216" s="18" t="s">
        <v>122</v>
      </c>
      <c r="H1216" s="45" t="s">
        <v>125</v>
      </c>
      <c r="I1216" s="18" t="s">
        <v>75</v>
      </c>
      <c r="J1216" s="49" t="s">
        <v>2557</v>
      </c>
      <c r="K1216" s="48" t="s">
        <v>28</v>
      </c>
      <c r="L1216" s="47" t="s">
        <v>90</v>
      </c>
      <c r="M1216" s="44" t="s">
        <v>74</v>
      </c>
      <c r="N1216" s="78" t="s">
        <v>75</v>
      </c>
      <c r="O1216" s="78" t="s">
        <v>75</v>
      </c>
      <c r="P1216" s="78" t="s">
        <v>75</v>
      </c>
      <c r="Q1216" s="43" t="s">
        <v>2556</v>
      </c>
      <c r="R1216" s="53" t="s">
        <v>2153</v>
      </c>
      <c r="S1216" s="76">
        <v>3343</v>
      </c>
      <c r="T1216" s="37">
        <v>1</v>
      </c>
      <c r="U1216" s="83">
        <v>1</v>
      </c>
      <c r="V1216" s="45" t="s">
        <v>125</v>
      </c>
    </row>
    <row r="1217" spans="1:22" x14ac:dyDescent="0.2">
      <c r="A1217" s="18" t="str">
        <f t="shared" si="36"/>
        <v>Catalogo principalOPEN VALUE - CSP GOBIERNOENJ-00424</v>
      </c>
      <c r="B1217" s="18" t="str">
        <f t="shared" si="37"/>
        <v>ENJ-00424OPEN VALUE - CSP GOBIERNO</v>
      </c>
      <c r="C1217" s="18"/>
      <c r="D1217" s="18" t="s">
        <v>122</v>
      </c>
      <c r="E1217" s="46" t="s">
        <v>2558</v>
      </c>
      <c r="F1217" s="85" t="s">
        <v>17</v>
      </c>
      <c r="G1217" s="18" t="s">
        <v>122</v>
      </c>
      <c r="H1217" s="45" t="s">
        <v>125</v>
      </c>
      <c r="I1217" s="18" t="s">
        <v>75</v>
      </c>
      <c r="J1217" s="49" t="s">
        <v>2559</v>
      </c>
      <c r="K1217" s="48" t="s">
        <v>28</v>
      </c>
      <c r="L1217" s="47" t="s">
        <v>90</v>
      </c>
      <c r="M1217" s="44" t="s">
        <v>74</v>
      </c>
      <c r="N1217" s="78" t="s">
        <v>75</v>
      </c>
      <c r="O1217" s="78" t="s">
        <v>75</v>
      </c>
      <c r="P1217" s="78" t="s">
        <v>75</v>
      </c>
      <c r="Q1217" s="43" t="s">
        <v>2558</v>
      </c>
      <c r="R1217" s="53" t="s">
        <v>2153</v>
      </c>
      <c r="S1217" s="76">
        <v>5451</v>
      </c>
      <c r="T1217" s="37">
        <v>1</v>
      </c>
      <c r="U1217" s="83">
        <v>1</v>
      </c>
      <c r="V1217" s="45" t="s">
        <v>125</v>
      </c>
    </row>
    <row r="1218" spans="1:22" x14ac:dyDescent="0.2">
      <c r="A1218" s="18" t="str">
        <f t="shared" ref="A1218:A1281" si="38">D1218&amp;F1218&amp;E1218</f>
        <v>Catalogo principalOPEN VALUE - CSP GOBIERNOENJ-00425</v>
      </c>
      <c r="B1218" s="18" t="str">
        <f t="shared" ref="B1218:B1281" si="39">E1218&amp;F1218</f>
        <v>ENJ-00425OPEN VALUE - CSP GOBIERNO</v>
      </c>
      <c r="C1218" s="18"/>
      <c r="D1218" s="18" t="s">
        <v>122</v>
      </c>
      <c r="E1218" s="46" t="s">
        <v>2560</v>
      </c>
      <c r="F1218" s="85" t="s">
        <v>17</v>
      </c>
      <c r="G1218" s="18" t="s">
        <v>122</v>
      </c>
      <c r="H1218" s="45" t="s">
        <v>125</v>
      </c>
      <c r="I1218" s="18" t="s">
        <v>75</v>
      </c>
      <c r="J1218" s="49" t="s">
        <v>2561</v>
      </c>
      <c r="K1218" s="48" t="s">
        <v>28</v>
      </c>
      <c r="L1218" s="47" t="s">
        <v>90</v>
      </c>
      <c r="M1218" s="44" t="s">
        <v>74</v>
      </c>
      <c r="N1218" s="78" t="s">
        <v>75</v>
      </c>
      <c r="O1218" s="78" t="s">
        <v>75</v>
      </c>
      <c r="P1218" s="78" t="s">
        <v>75</v>
      </c>
      <c r="Q1218" s="43" t="s">
        <v>2560</v>
      </c>
      <c r="R1218" s="53" t="s">
        <v>2153</v>
      </c>
      <c r="S1218" s="76">
        <v>3636</v>
      </c>
      <c r="T1218" s="37">
        <v>1</v>
      </c>
      <c r="U1218" s="83">
        <v>1</v>
      </c>
      <c r="V1218" s="45" t="s">
        <v>125</v>
      </c>
    </row>
    <row r="1219" spans="1:22" x14ac:dyDescent="0.2">
      <c r="A1219" s="18" t="str">
        <f t="shared" si="38"/>
        <v>Catalogo principalOPEN VALUE - CSP GOBIERNOENJ-00426</v>
      </c>
      <c r="B1219" s="18" t="str">
        <f t="shared" si="39"/>
        <v>ENJ-00426OPEN VALUE - CSP GOBIERNO</v>
      </c>
      <c r="C1219" s="18"/>
      <c r="D1219" s="18" t="s">
        <v>122</v>
      </c>
      <c r="E1219" s="46" t="s">
        <v>2562</v>
      </c>
      <c r="F1219" s="85" t="s">
        <v>17</v>
      </c>
      <c r="G1219" s="18" t="s">
        <v>122</v>
      </c>
      <c r="H1219" s="45" t="s">
        <v>125</v>
      </c>
      <c r="I1219" s="18" t="s">
        <v>75</v>
      </c>
      <c r="J1219" s="49" t="s">
        <v>2563</v>
      </c>
      <c r="K1219" s="48" t="s">
        <v>28</v>
      </c>
      <c r="L1219" s="47" t="s">
        <v>90</v>
      </c>
      <c r="M1219" s="44" t="s">
        <v>74</v>
      </c>
      <c r="N1219" s="78" t="s">
        <v>75</v>
      </c>
      <c r="O1219" s="78" t="s">
        <v>75</v>
      </c>
      <c r="P1219" s="78" t="s">
        <v>75</v>
      </c>
      <c r="Q1219" s="43" t="s">
        <v>2562</v>
      </c>
      <c r="R1219" s="53" t="s">
        <v>2153</v>
      </c>
      <c r="S1219" s="76">
        <v>2337</v>
      </c>
      <c r="T1219" s="37">
        <v>1</v>
      </c>
      <c r="U1219" s="83">
        <v>1</v>
      </c>
      <c r="V1219" s="45" t="s">
        <v>125</v>
      </c>
    </row>
    <row r="1220" spans="1:22" x14ac:dyDescent="0.2">
      <c r="A1220" s="18" t="str">
        <f t="shared" si="38"/>
        <v>Catalogo principalOPEN VALUE - CSP GOBIERNOENJ-00427</v>
      </c>
      <c r="B1220" s="18" t="str">
        <f t="shared" si="39"/>
        <v>ENJ-00427OPEN VALUE - CSP GOBIERNO</v>
      </c>
      <c r="C1220" s="18"/>
      <c r="D1220" s="18" t="s">
        <v>122</v>
      </c>
      <c r="E1220" s="46" t="s">
        <v>2564</v>
      </c>
      <c r="F1220" s="85" t="s">
        <v>17</v>
      </c>
      <c r="G1220" s="18" t="s">
        <v>122</v>
      </c>
      <c r="H1220" s="45" t="s">
        <v>125</v>
      </c>
      <c r="I1220" s="18" t="s">
        <v>75</v>
      </c>
      <c r="J1220" s="49" t="s">
        <v>2565</v>
      </c>
      <c r="K1220" s="48" t="s">
        <v>28</v>
      </c>
      <c r="L1220" s="47" t="s">
        <v>90</v>
      </c>
      <c r="M1220" s="44" t="s">
        <v>74</v>
      </c>
      <c r="N1220" s="78" t="s">
        <v>75</v>
      </c>
      <c r="O1220" s="78" t="s">
        <v>75</v>
      </c>
      <c r="P1220" s="78" t="s">
        <v>75</v>
      </c>
      <c r="Q1220" s="43" t="s">
        <v>2564</v>
      </c>
      <c r="R1220" s="53" t="s">
        <v>2153</v>
      </c>
      <c r="S1220" s="76">
        <v>1560</v>
      </c>
      <c r="T1220" s="37">
        <v>1</v>
      </c>
      <c r="U1220" s="83">
        <v>1</v>
      </c>
      <c r="V1220" s="45" t="s">
        <v>125</v>
      </c>
    </row>
    <row r="1221" spans="1:22" x14ac:dyDescent="0.2">
      <c r="A1221" s="18" t="str">
        <f t="shared" si="38"/>
        <v>Catalogo principalOPEN VALUE - CSP GOBIERNOENJ-00699</v>
      </c>
      <c r="B1221" s="18" t="str">
        <f t="shared" si="39"/>
        <v>ENJ-00699OPEN VALUE - CSP GOBIERNO</v>
      </c>
      <c r="C1221" s="18"/>
      <c r="D1221" s="18" t="s">
        <v>122</v>
      </c>
      <c r="E1221" s="46" t="s">
        <v>2566</v>
      </c>
      <c r="F1221" s="85" t="s">
        <v>17</v>
      </c>
      <c r="G1221" s="18" t="s">
        <v>122</v>
      </c>
      <c r="H1221" s="45" t="s">
        <v>125</v>
      </c>
      <c r="I1221" s="18" t="s">
        <v>75</v>
      </c>
      <c r="J1221" s="49" t="s">
        <v>2567</v>
      </c>
      <c r="K1221" s="48" t="s">
        <v>28</v>
      </c>
      <c r="L1221" s="47" t="s">
        <v>90</v>
      </c>
      <c r="M1221" s="44" t="s">
        <v>74</v>
      </c>
      <c r="N1221" s="78" t="s">
        <v>75</v>
      </c>
      <c r="O1221" s="78" t="s">
        <v>75</v>
      </c>
      <c r="P1221" s="78" t="s">
        <v>75</v>
      </c>
      <c r="Q1221" s="43" t="s">
        <v>2566</v>
      </c>
      <c r="R1221" s="53" t="s">
        <v>2153</v>
      </c>
      <c r="S1221" s="76">
        <v>5014</v>
      </c>
      <c r="T1221" s="37">
        <v>1</v>
      </c>
      <c r="U1221" s="83">
        <v>1</v>
      </c>
      <c r="V1221" s="45" t="s">
        <v>125</v>
      </c>
    </row>
    <row r="1222" spans="1:22" x14ac:dyDescent="0.2">
      <c r="A1222" s="18" t="str">
        <f t="shared" si="38"/>
        <v>Catalogo principalOPEN VALUE - CSP GOBIERNOENJ-00700</v>
      </c>
      <c r="B1222" s="18" t="str">
        <f t="shared" si="39"/>
        <v>ENJ-00700OPEN VALUE - CSP GOBIERNO</v>
      </c>
      <c r="C1222" s="18"/>
      <c r="D1222" s="18" t="s">
        <v>122</v>
      </c>
      <c r="E1222" s="46" t="s">
        <v>2568</v>
      </c>
      <c r="F1222" s="85" t="s">
        <v>17</v>
      </c>
      <c r="G1222" s="18" t="s">
        <v>122</v>
      </c>
      <c r="H1222" s="45" t="s">
        <v>125</v>
      </c>
      <c r="I1222" s="18" t="s">
        <v>75</v>
      </c>
      <c r="J1222" s="49" t="s">
        <v>2569</v>
      </c>
      <c r="K1222" s="48" t="s">
        <v>28</v>
      </c>
      <c r="L1222" s="47" t="s">
        <v>90</v>
      </c>
      <c r="M1222" s="44" t="s">
        <v>74</v>
      </c>
      <c r="N1222" s="78" t="s">
        <v>75</v>
      </c>
      <c r="O1222" s="78" t="s">
        <v>75</v>
      </c>
      <c r="P1222" s="78" t="s">
        <v>75</v>
      </c>
      <c r="Q1222" s="43" t="s">
        <v>2568</v>
      </c>
      <c r="R1222" s="53" t="s">
        <v>2153</v>
      </c>
      <c r="S1222" s="76">
        <v>3343</v>
      </c>
      <c r="T1222" s="37">
        <v>1</v>
      </c>
      <c r="U1222" s="83">
        <v>1</v>
      </c>
      <c r="V1222" s="45" t="s">
        <v>125</v>
      </c>
    </row>
    <row r="1223" spans="1:22" x14ac:dyDescent="0.2">
      <c r="A1223" s="18" t="str">
        <f t="shared" si="38"/>
        <v>Catalogo principalOPEN VALUE - CSP GOBIERNOEVY-00005</v>
      </c>
      <c r="B1223" s="18" t="str">
        <f t="shared" si="39"/>
        <v>EVY-00005OPEN VALUE - CSP GOBIERNO</v>
      </c>
      <c r="C1223" s="18"/>
      <c r="D1223" s="18" t="s">
        <v>122</v>
      </c>
      <c r="E1223" s="46" t="s">
        <v>2570</v>
      </c>
      <c r="F1223" s="85" t="s">
        <v>17</v>
      </c>
      <c r="G1223" s="18" t="s">
        <v>122</v>
      </c>
      <c r="H1223" s="45" t="s">
        <v>125</v>
      </c>
      <c r="I1223" s="18" t="s">
        <v>75</v>
      </c>
      <c r="J1223" s="49" t="s">
        <v>2571</v>
      </c>
      <c r="K1223" s="48" t="s">
        <v>28</v>
      </c>
      <c r="L1223" s="47" t="s">
        <v>90</v>
      </c>
      <c r="M1223" s="44" t="s">
        <v>74</v>
      </c>
      <c r="N1223" s="78" t="s">
        <v>75</v>
      </c>
      <c r="O1223" s="78" t="s">
        <v>75</v>
      </c>
      <c r="P1223" s="78" t="s">
        <v>75</v>
      </c>
      <c r="Q1223" s="43" t="s">
        <v>2570</v>
      </c>
      <c r="R1223" s="53" t="s">
        <v>76</v>
      </c>
      <c r="S1223" s="76">
        <v>100</v>
      </c>
      <c r="T1223" s="37">
        <v>1</v>
      </c>
      <c r="U1223" s="83">
        <v>1</v>
      </c>
      <c r="V1223" s="45" t="s">
        <v>125</v>
      </c>
    </row>
    <row r="1224" spans="1:22" x14ac:dyDescent="0.2">
      <c r="A1224" s="18" t="str">
        <f t="shared" si="38"/>
        <v>Catalogo principalOPEN VALUE - CSP GOBIERNOEWH-00005</v>
      </c>
      <c r="B1224" s="18" t="str">
        <f t="shared" si="39"/>
        <v>EWH-00005OPEN VALUE - CSP GOBIERNO</v>
      </c>
      <c r="C1224" s="18"/>
      <c r="D1224" s="18" t="s">
        <v>122</v>
      </c>
      <c r="E1224" s="46" t="s">
        <v>2572</v>
      </c>
      <c r="F1224" s="85" t="s">
        <v>17</v>
      </c>
      <c r="G1224" s="18" t="s">
        <v>122</v>
      </c>
      <c r="H1224" s="45" t="s">
        <v>125</v>
      </c>
      <c r="I1224" s="18" t="s">
        <v>75</v>
      </c>
      <c r="J1224" s="49" t="s">
        <v>2573</v>
      </c>
      <c r="K1224" s="48" t="s">
        <v>28</v>
      </c>
      <c r="L1224" s="47" t="s">
        <v>90</v>
      </c>
      <c r="M1224" s="44" t="s">
        <v>74</v>
      </c>
      <c r="N1224" s="78" t="s">
        <v>75</v>
      </c>
      <c r="O1224" s="78" t="s">
        <v>75</v>
      </c>
      <c r="P1224" s="78" t="s">
        <v>75</v>
      </c>
      <c r="Q1224" s="43" t="s">
        <v>2572</v>
      </c>
      <c r="R1224" s="53" t="s">
        <v>76</v>
      </c>
      <c r="S1224" s="76">
        <v>5</v>
      </c>
      <c r="T1224" s="37">
        <v>1</v>
      </c>
      <c r="U1224" s="83">
        <v>1</v>
      </c>
      <c r="V1224" s="45" t="s">
        <v>125</v>
      </c>
    </row>
    <row r="1225" spans="1:22" x14ac:dyDescent="0.2">
      <c r="A1225" s="18" t="str">
        <f t="shared" si="38"/>
        <v>Catalogo principalOPEN VALUE - CSP GOBIERNOF2R-00008</v>
      </c>
      <c r="B1225" s="18" t="str">
        <f t="shared" si="39"/>
        <v>F2R-00008OPEN VALUE - CSP GOBIERNO</v>
      </c>
      <c r="C1225" s="18"/>
      <c r="D1225" s="18" t="s">
        <v>122</v>
      </c>
      <c r="E1225" s="46" t="s">
        <v>2574</v>
      </c>
      <c r="F1225" s="85" t="s">
        <v>17</v>
      </c>
      <c r="G1225" s="18" t="s">
        <v>122</v>
      </c>
      <c r="H1225" s="45" t="s">
        <v>125</v>
      </c>
      <c r="I1225" s="18" t="s">
        <v>75</v>
      </c>
      <c r="J1225" s="49" t="s">
        <v>2575</v>
      </c>
      <c r="K1225" s="48" t="s">
        <v>28</v>
      </c>
      <c r="L1225" s="47" t="s">
        <v>90</v>
      </c>
      <c r="M1225" s="44" t="s">
        <v>74</v>
      </c>
      <c r="N1225" s="78" t="s">
        <v>75</v>
      </c>
      <c r="O1225" s="78" t="s">
        <v>75</v>
      </c>
      <c r="P1225" s="78" t="s">
        <v>75</v>
      </c>
      <c r="Q1225" s="43" t="s">
        <v>2574</v>
      </c>
      <c r="R1225" s="53" t="s">
        <v>76</v>
      </c>
      <c r="S1225" s="76">
        <v>1.18</v>
      </c>
      <c r="T1225" s="37">
        <v>1</v>
      </c>
      <c r="U1225" s="83">
        <v>1</v>
      </c>
      <c r="V1225" s="45" t="s">
        <v>125</v>
      </c>
    </row>
    <row r="1226" spans="1:22" x14ac:dyDescent="0.2">
      <c r="A1226" s="18" t="str">
        <f t="shared" si="38"/>
        <v>Catalogo principalOPEN VALUE - CSP GOBIERNOF52-02032</v>
      </c>
      <c r="B1226" s="18" t="str">
        <f t="shared" si="39"/>
        <v>F52-02032OPEN VALUE - CSP GOBIERNO</v>
      </c>
      <c r="C1226" s="18"/>
      <c r="D1226" s="18" t="s">
        <v>122</v>
      </c>
      <c r="E1226" s="46" t="s">
        <v>2576</v>
      </c>
      <c r="F1226" s="85" t="s">
        <v>17</v>
      </c>
      <c r="G1226" s="18" t="s">
        <v>122</v>
      </c>
      <c r="H1226" s="45" t="s">
        <v>125</v>
      </c>
      <c r="I1226" s="18" t="s">
        <v>75</v>
      </c>
      <c r="J1226" s="49" t="s">
        <v>2577</v>
      </c>
      <c r="K1226" s="48" t="s">
        <v>28</v>
      </c>
      <c r="L1226" s="47" t="s">
        <v>90</v>
      </c>
      <c r="M1226" s="44" t="s">
        <v>74</v>
      </c>
      <c r="N1226" s="78" t="s">
        <v>75</v>
      </c>
      <c r="O1226" s="78" t="s">
        <v>75</v>
      </c>
      <c r="P1226" s="78" t="s">
        <v>75</v>
      </c>
      <c r="Q1226" s="43" t="s">
        <v>2576</v>
      </c>
      <c r="R1226" s="53" t="s">
        <v>2153</v>
      </c>
      <c r="S1226" s="76">
        <v>49176</v>
      </c>
      <c r="T1226" s="37">
        <v>1</v>
      </c>
      <c r="U1226" s="83">
        <v>1</v>
      </c>
      <c r="V1226" s="45" t="s">
        <v>125</v>
      </c>
    </row>
    <row r="1227" spans="1:22" x14ac:dyDescent="0.2">
      <c r="A1227" s="18" t="str">
        <f t="shared" si="38"/>
        <v>Catalogo principalOPEN VALUE - CSP GOBIERNOF52-02033</v>
      </c>
      <c r="B1227" s="18" t="str">
        <f t="shared" si="39"/>
        <v>F52-02033OPEN VALUE - CSP GOBIERNO</v>
      </c>
      <c r="C1227" s="18"/>
      <c r="D1227" s="18" t="s">
        <v>122</v>
      </c>
      <c r="E1227" s="46" t="s">
        <v>2578</v>
      </c>
      <c r="F1227" s="85" t="s">
        <v>17</v>
      </c>
      <c r="G1227" s="18" t="s">
        <v>122</v>
      </c>
      <c r="H1227" s="45" t="s">
        <v>125</v>
      </c>
      <c r="I1227" s="18" t="s">
        <v>75</v>
      </c>
      <c r="J1227" s="49" t="s">
        <v>2579</v>
      </c>
      <c r="K1227" s="48" t="s">
        <v>28</v>
      </c>
      <c r="L1227" s="47" t="s">
        <v>90</v>
      </c>
      <c r="M1227" s="44" t="s">
        <v>74</v>
      </c>
      <c r="N1227" s="78" t="s">
        <v>75</v>
      </c>
      <c r="O1227" s="78" t="s">
        <v>75</v>
      </c>
      <c r="P1227" s="78" t="s">
        <v>75</v>
      </c>
      <c r="Q1227" s="43" t="s">
        <v>2578</v>
      </c>
      <c r="R1227" s="53" t="s">
        <v>2153</v>
      </c>
      <c r="S1227" s="76">
        <v>21078</v>
      </c>
      <c r="T1227" s="37">
        <v>1</v>
      </c>
      <c r="U1227" s="83">
        <v>1</v>
      </c>
      <c r="V1227" s="45" t="s">
        <v>125</v>
      </c>
    </row>
    <row r="1228" spans="1:22" x14ac:dyDescent="0.2">
      <c r="A1228" s="18" t="str">
        <f t="shared" si="38"/>
        <v>Catalogo principalOPEN VALUE - CSP GOBIERNOF52-02279</v>
      </c>
      <c r="B1228" s="18" t="str">
        <f t="shared" si="39"/>
        <v>F52-02279OPEN VALUE - CSP GOBIERNO</v>
      </c>
      <c r="C1228" s="18"/>
      <c r="D1228" s="18" t="s">
        <v>122</v>
      </c>
      <c r="E1228" s="46" t="s">
        <v>2580</v>
      </c>
      <c r="F1228" s="85" t="s">
        <v>17</v>
      </c>
      <c r="G1228" s="18" t="s">
        <v>122</v>
      </c>
      <c r="H1228" s="45" t="s">
        <v>125</v>
      </c>
      <c r="I1228" s="18" t="s">
        <v>75</v>
      </c>
      <c r="J1228" s="49" t="s">
        <v>2581</v>
      </c>
      <c r="K1228" s="48" t="s">
        <v>28</v>
      </c>
      <c r="L1228" s="47" t="s">
        <v>90</v>
      </c>
      <c r="M1228" s="44" t="s">
        <v>74</v>
      </c>
      <c r="N1228" s="78" t="s">
        <v>75</v>
      </c>
      <c r="O1228" s="78" t="s">
        <v>75</v>
      </c>
      <c r="P1228" s="78" t="s">
        <v>75</v>
      </c>
      <c r="Q1228" s="43" t="s">
        <v>2580</v>
      </c>
      <c r="R1228" s="53" t="s">
        <v>2153</v>
      </c>
      <c r="S1228" s="76">
        <v>46365</v>
      </c>
      <c r="T1228" s="37">
        <v>1</v>
      </c>
      <c r="U1228" s="83">
        <v>1</v>
      </c>
      <c r="V1228" s="45" t="s">
        <v>125</v>
      </c>
    </row>
    <row r="1229" spans="1:22" x14ac:dyDescent="0.2">
      <c r="A1229" s="18" t="str">
        <f t="shared" si="38"/>
        <v>Catalogo principalOPEN VALUE - CSP GOBIERNOF52-02280</v>
      </c>
      <c r="B1229" s="18" t="str">
        <f t="shared" si="39"/>
        <v>F52-02280OPEN VALUE - CSP GOBIERNO</v>
      </c>
      <c r="C1229" s="18"/>
      <c r="D1229" s="18" t="s">
        <v>122</v>
      </c>
      <c r="E1229" s="46" t="s">
        <v>2582</v>
      </c>
      <c r="F1229" s="85" t="s">
        <v>17</v>
      </c>
      <c r="G1229" s="18" t="s">
        <v>122</v>
      </c>
      <c r="H1229" s="45" t="s">
        <v>125</v>
      </c>
      <c r="I1229" s="18" t="s">
        <v>75</v>
      </c>
      <c r="J1229" s="49" t="s">
        <v>2583</v>
      </c>
      <c r="K1229" s="48" t="s">
        <v>28</v>
      </c>
      <c r="L1229" s="47" t="s">
        <v>90</v>
      </c>
      <c r="M1229" s="44" t="s">
        <v>74</v>
      </c>
      <c r="N1229" s="78" t="s">
        <v>75</v>
      </c>
      <c r="O1229" s="78" t="s">
        <v>75</v>
      </c>
      <c r="P1229" s="78" t="s">
        <v>75</v>
      </c>
      <c r="Q1229" s="43" t="s">
        <v>2582</v>
      </c>
      <c r="R1229" s="53" t="s">
        <v>2153</v>
      </c>
      <c r="S1229" s="76">
        <v>37902</v>
      </c>
      <c r="T1229" s="37">
        <v>1</v>
      </c>
      <c r="U1229" s="83">
        <v>1</v>
      </c>
      <c r="V1229" s="45" t="s">
        <v>125</v>
      </c>
    </row>
    <row r="1230" spans="1:22" x14ac:dyDescent="0.2">
      <c r="A1230" s="18" t="str">
        <f t="shared" si="38"/>
        <v>Catalogo principalOPEN VALUE - CSP GOBIERNOFTH-00005</v>
      </c>
      <c r="B1230" s="18" t="str">
        <f t="shared" si="39"/>
        <v>FTH-00005OPEN VALUE - CSP GOBIERNO</v>
      </c>
      <c r="C1230" s="18"/>
      <c r="D1230" s="18" t="s">
        <v>122</v>
      </c>
      <c r="E1230" s="46" t="s">
        <v>2584</v>
      </c>
      <c r="F1230" s="85" t="s">
        <v>17</v>
      </c>
      <c r="G1230" s="18" t="s">
        <v>122</v>
      </c>
      <c r="H1230" s="45" t="s">
        <v>125</v>
      </c>
      <c r="I1230" s="18" t="s">
        <v>75</v>
      </c>
      <c r="J1230" s="49" t="s">
        <v>2585</v>
      </c>
      <c r="K1230" s="48" t="s">
        <v>28</v>
      </c>
      <c r="L1230" s="47" t="s">
        <v>90</v>
      </c>
      <c r="M1230" s="44" t="s">
        <v>74</v>
      </c>
      <c r="N1230" s="78" t="s">
        <v>75</v>
      </c>
      <c r="O1230" s="78" t="s">
        <v>75</v>
      </c>
      <c r="P1230" s="78" t="s">
        <v>75</v>
      </c>
      <c r="Q1230" s="43" t="s">
        <v>2584</v>
      </c>
      <c r="R1230" s="53" t="s">
        <v>76</v>
      </c>
      <c r="S1230" s="76">
        <v>5</v>
      </c>
      <c r="T1230" s="37">
        <v>1</v>
      </c>
      <c r="U1230" s="83">
        <v>1</v>
      </c>
      <c r="V1230" s="45" t="s">
        <v>125</v>
      </c>
    </row>
    <row r="1231" spans="1:22" x14ac:dyDescent="0.2">
      <c r="A1231" s="18" t="str">
        <f t="shared" si="38"/>
        <v>Catalogo principalOPEN VALUE - CSP GOBIERNOG3S-00463</v>
      </c>
      <c r="B1231" s="18" t="str">
        <f t="shared" si="39"/>
        <v>G3S-00463OPEN VALUE - CSP GOBIERNO</v>
      </c>
      <c r="C1231" s="18"/>
      <c r="D1231" s="18" t="s">
        <v>122</v>
      </c>
      <c r="E1231" s="46" t="s">
        <v>2586</v>
      </c>
      <c r="F1231" s="85" t="s">
        <v>17</v>
      </c>
      <c r="G1231" s="18" t="s">
        <v>122</v>
      </c>
      <c r="H1231" s="45" t="s">
        <v>125</v>
      </c>
      <c r="I1231" s="18" t="s">
        <v>75</v>
      </c>
      <c r="J1231" s="49" t="s">
        <v>2587</v>
      </c>
      <c r="K1231" s="48" t="s">
        <v>28</v>
      </c>
      <c r="L1231" s="47" t="s">
        <v>90</v>
      </c>
      <c r="M1231" s="44" t="s">
        <v>74</v>
      </c>
      <c r="N1231" s="78" t="s">
        <v>75</v>
      </c>
      <c r="O1231" s="78" t="s">
        <v>75</v>
      </c>
      <c r="P1231" s="78" t="s">
        <v>75</v>
      </c>
      <c r="Q1231" s="43" t="s">
        <v>2586</v>
      </c>
      <c r="R1231" s="53" t="s">
        <v>2153</v>
      </c>
      <c r="S1231" s="76">
        <v>969</v>
      </c>
      <c r="T1231" s="37">
        <v>1</v>
      </c>
      <c r="U1231" s="83">
        <v>1</v>
      </c>
      <c r="V1231" s="45" t="s">
        <v>125</v>
      </c>
    </row>
    <row r="1232" spans="1:22" x14ac:dyDescent="0.2">
      <c r="A1232" s="18" t="str">
        <f t="shared" si="38"/>
        <v>Catalogo principalOPEN VALUE - CSP GOBIERNOG3S-00464</v>
      </c>
      <c r="B1232" s="18" t="str">
        <f t="shared" si="39"/>
        <v>G3S-00464OPEN VALUE - CSP GOBIERNO</v>
      </c>
      <c r="C1232" s="18"/>
      <c r="D1232" s="18" t="s">
        <v>122</v>
      </c>
      <c r="E1232" s="46" t="s">
        <v>2588</v>
      </c>
      <c r="F1232" s="85" t="s">
        <v>17</v>
      </c>
      <c r="G1232" s="18" t="s">
        <v>122</v>
      </c>
      <c r="H1232" s="45" t="s">
        <v>125</v>
      </c>
      <c r="I1232" s="18" t="s">
        <v>75</v>
      </c>
      <c r="J1232" s="49" t="s">
        <v>2589</v>
      </c>
      <c r="K1232" s="48" t="s">
        <v>28</v>
      </c>
      <c r="L1232" s="47" t="s">
        <v>90</v>
      </c>
      <c r="M1232" s="44" t="s">
        <v>74</v>
      </c>
      <c r="N1232" s="78" t="s">
        <v>75</v>
      </c>
      <c r="O1232" s="78" t="s">
        <v>75</v>
      </c>
      <c r="P1232" s="78" t="s">
        <v>75</v>
      </c>
      <c r="Q1232" s="43" t="s">
        <v>2588</v>
      </c>
      <c r="R1232" s="53" t="s">
        <v>2153</v>
      </c>
      <c r="S1232" s="76">
        <v>417</v>
      </c>
      <c r="T1232" s="37">
        <v>1</v>
      </c>
      <c r="U1232" s="83">
        <v>1</v>
      </c>
      <c r="V1232" s="45" t="s">
        <v>125</v>
      </c>
    </row>
    <row r="1233" spans="1:22" x14ac:dyDescent="0.2">
      <c r="A1233" s="18" t="str">
        <f t="shared" si="38"/>
        <v>Catalogo principalOPEN VALUE - CSP GOBIERNOGLX-00001</v>
      </c>
      <c r="B1233" s="18" t="str">
        <f t="shared" si="39"/>
        <v>GLX-00001OPEN VALUE - CSP GOBIERNO</v>
      </c>
      <c r="C1233" s="18"/>
      <c r="D1233" s="18" t="s">
        <v>122</v>
      </c>
      <c r="E1233" s="46" t="s">
        <v>2590</v>
      </c>
      <c r="F1233" s="85" t="s">
        <v>17</v>
      </c>
      <c r="G1233" s="18" t="s">
        <v>122</v>
      </c>
      <c r="H1233" s="45" t="s">
        <v>125</v>
      </c>
      <c r="I1233" s="18" t="s">
        <v>75</v>
      </c>
      <c r="J1233" s="49" t="s">
        <v>2591</v>
      </c>
      <c r="K1233" s="48" t="s">
        <v>28</v>
      </c>
      <c r="L1233" s="47" t="s">
        <v>90</v>
      </c>
      <c r="M1233" s="44" t="s">
        <v>74</v>
      </c>
      <c r="N1233" s="78" t="s">
        <v>75</v>
      </c>
      <c r="O1233" s="78" t="s">
        <v>75</v>
      </c>
      <c r="P1233" s="78" t="s">
        <v>75</v>
      </c>
      <c r="Q1233" s="43" t="s">
        <v>2590</v>
      </c>
      <c r="R1233" s="53" t="s">
        <v>76</v>
      </c>
      <c r="S1233" s="76">
        <v>9</v>
      </c>
      <c r="T1233" s="37">
        <v>1</v>
      </c>
      <c r="U1233" s="83">
        <v>1</v>
      </c>
      <c r="V1233" s="45" t="s">
        <v>125</v>
      </c>
    </row>
    <row r="1234" spans="1:22" x14ac:dyDescent="0.2">
      <c r="A1234" s="18" t="str">
        <f t="shared" si="38"/>
        <v>Catalogo principalOPEN VALUE - CSP GOBIERNOGMS-00005</v>
      </c>
      <c r="B1234" s="18" t="str">
        <f t="shared" si="39"/>
        <v>GMS-00005OPEN VALUE - CSP GOBIERNO</v>
      </c>
      <c r="C1234" s="18"/>
      <c r="D1234" s="18" t="s">
        <v>122</v>
      </c>
      <c r="E1234" s="46" t="s">
        <v>2592</v>
      </c>
      <c r="F1234" s="85" t="s">
        <v>17</v>
      </c>
      <c r="G1234" s="18" t="s">
        <v>122</v>
      </c>
      <c r="H1234" s="45" t="s">
        <v>125</v>
      </c>
      <c r="I1234" s="18" t="s">
        <v>75</v>
      </c>
      <c r="J1234" s="49" t="s">
        <v>2593</v>
      </c>
      <c r="K1234" s="48" t="s">
        <v>28</v>
      </c>
      <c r="L1234" s="47" t="s">
        <v>90</v>
      </c>
      <c r="M1234" s="44" t="s">
        <v>74</v>
      </c>
      <c r="N1234" s="78" t="s">
        <v>75</v>
      </c>
      <c r="O1234" s="78" t="s">
        <v>75</v>
      </c>
      <c r="P1234" s="78" t="s">
        <v>75</v>
      </c>
      <c r="Q1234" s="43" t="s">
        <v>2592</v>
      </c>
      <c r="R1234" s="53" t="s">
        <v>76</v>
      </c>
      <c r="S1234" s="76">
        <v>145</v>
      </c>
      <c r="T1234" s="37">
        <v>1</v>
      </c>
      <c r="U1234" s="83">
        <v>1</v>
      </c>
      <c r="V1234" s="45" t="s">
        <v>125</v>
      </c>
    </row>
    <row r="1235" spans="1:22" x14ac:dyDescent="0.2">
      <c r="A1235" s="18" t="str">
        <f t="shared" si="38"/>
        <v>Catalogo principalOPEN VALUE - CSP GOBIERNOGMS-00006</v>
      </c>
      <c r="B1235" s="18" t="str">
        <f t="shared" si="39"/>
        <v>GMS-00006OPEN VALUE - CSP GOBIERNO</v>
      </c>
      <c r="C1235" s="18"/>
      <c r="D1235" s="18" t="s">
        <v>122</v>
      </c>
      <c r="E1235" s="46" t="s">
        <v>2594</v>
      </c>
      <c r="F1235" s="85" t="s">
        <v>17</v>
      </c>
      <c r="G1235" s="18" t="s">
        <v>122</v>
      </c>
      <c r="H1235" s="45" t="s">
        <v>125</v>
      </c>
      <c r="I1235" s="18" t="s">
        <v>75</v>
      </c>
      <c r="J1235" s="49" t="s">
        <v>2595</v>
      </c>
      <c r="K1235" s="48" t="s">
        <v>28</v>
      </c>
      <c r="L1235" s="47" t="s">
        <v>90</v>
      </c>
      <c r="M1235" s="44" t="s">
        <v>74</v>
      </c>
      <c r="N1235" s="78" t="s">
        <v>75</v>
      </c>
      <c r="O1235" s="78" t="s">
        <v>75</v>
      </c>
      <c r="P1235" s="78" t="s">
        <v>75</v>
      </c>
      <c r="Q1235" s="43" t="s">
        <v>2594</v>
      </c>
      <c r="R1235" s="53" t="s">
        <v>76</v>
      </c>
      <c r="S1235" s="76">
        <v>95</v>
      </c>
      <c r="T1235" s="37">
        <v>1</v>
      </c>
      <c r="U1235" s="83">
        <v>1</v>
      </c>
      <c r="V1235" s="45" t="s">
        <v>125</v>
      </c>
    </row>
    <row r="1236" spans="1:22" x14ac:dyDescent="0.2">
      <c r="A1236" s="18" t="str">
        <f t="shared" si="38"/>
        <v>Catalogo principalOPEN VALUE - CSP GOBIERNOGMS-00018</v>
      </c>
      <c r="B1236" s="18" t="str">
        <f t="shared" si="39"/>
        <v>GMS-00018OPEN VALUE - CSP GOBIERNO</v>
      </c>
      <c r="C1236" s="18"/>
      <c r="D1236" s="18" t="s">
        <v>122</v>
      </c>
      <c r="E1236" s="46" t="s">
        <v>2596</v>
      </c>
      <c r="F1236" s="85" t="s">
        <v>17</v>
      </c>
      <c r="G1236" s="18" t="s">
        <v>122</v>
      </c>
      <c r="H1236" s="45" t="s">
        <v>125</v>
      </c>
      <c r="I1236" s="18" t="s">
        <v>75</v>
      </c>
      <c r="J1236" s="49" t="s">
        <v>2597</v>
      </c>
      <c r="K1236" s="48" t="s">
        <v>28</v>
      </c>
      <c r="L1236" s="47" t="s">
        <v>90</v>
      </c>
      <c r="M1236" s="44" t="s">
        <v>74</v>
      </c>
      <c r="N1236" s="78" t="s">
        <v>75</v>
      </c>
      <c r="O1236" s="78" t="s">
        <v>75</v>
      </c>
      <c r="P1236" s="78" t="s">
        <v>75</v>
      </c>
      <c r="Q1236" s="43" t="s">
        <v>2596</v>
      </c>
      <c r="R1236" s="53" t="s">
        <v>76</v>
      </c>
      <c r="S1236" s="76">
        <v>79.86</v>
      </c>
      <c r="T1236" s="37">
        <v>1</v>
      </c>
      <c r="U1236" s="83">
        <v>1</v>
      </c>
      <c r="V1236" s="45" t="s">
        <v>125</v>
      </c>
    </row>
    <row r="1237" spans="1:22" x14ac:dyDescent="0.2">
      <c r="A1237" s="18" t="str">
        <f t="shared" si="38"/>
        <v>Catalogo principalOPEN VALUE - CSP GOBIERNOGMS-00019</v>
      </c>
      <c r="B1237" s="18" t="str">
        <f t="shared" si="39"/>
        <v>GMS-00019OPEN VALUE - CSP GOBIERNO</v>
      </c>
      <c r="C1237" s="18"/>
      <c r="D1237" s="18" t="s">
        <v>122</v>
      </c>
      <c r="E1237" s="46" t="s">
        <v>2598</v>
      </c>
      <c r="F1237" s="85" t="s">
        <v>17</v>
      </c>
      <c r="G1237" s="18" t="s">
        <v>122</v>
      </c>
      <c r="H1237" s="45" t="s">
        <v>125</v>
      </c>
      <c r="I1237" s="18" t="s">
        <v>75</v>
      </c>
      <c r="J1237" s="49" t="s">
        <v>2599</v>
      </c>
      <c r="K1237" s="48" t="s">
        <v>28</v>
      </c>
      <c r="L1237" s="47" t="s">
        <v>90</v>
      </c>
      <c r="M1237" s="44" t="s">
        <v>74</v>
      </c>
      <c r="N1237" s="78" t="s">
        <v>75</v>
      </c>
      <c r="O1237" s="78" t="s">
        <v>75</v>
      </c>
      <c r="P1237" s="78" t="s">
        <v>75</v>
      </c>
      <c r="Q1237" s="43" t="s">
        <v>2598</v>
      </c>
      <c r="R1237" s="53" t="s">
        <v>76</v>
      </c>
      <c r="S1237" s="76">
        <v>51.82</v>
      </c>
      <c r="T1237" s="37">
        <v>1</v>
      </c>
      <c r="U1237" s="83">
        <v>1</v>
      </c>
      <c r="V1237" s="45" t="s">
        <v>125</v>
      </c>
    </row>
    <row r="1238" spans="1:22" x14ac:dyDescent="0.2">
      <c r="A1238" s="18" t="str">
        <f t="shared" si="38"/>
        <v>Catalogo principalOPEN VALUE - CSP GOBIERNOGMV-00010</v>
      </c>
      <c r="B1238" s="18" t="str">
        <f t="shared" si="39"/>
        <v>GMV-00010OPEN VALUE - CSP GOBIERNO</v>
      </c>
      <c r="C1238" s="18"/>
      <c r="D1238" s="18" t="s">
        <v>122</v>
      </c>
      <c r="E1238" s="46" t="s">
        <v>2600</v>
      </c>
      <c r="F1238" s="85" t="s">
        <v>17</v>
      </c>
      <c r="G1238" s="18" t="s">
        <v>122</v>
      </c>
      <c r="H1238" s="45" t="s">
        <v>125</v>
      </c>
      <c r="I1238" s="18" t="s">
        <v>75</v>
      </c>
      <c r="J1238" s="49" t="s">
        <v>2601</v>
      </c>
      <c r="K1238" s="48" t="s">
        <v>28</v>
      </c>
      <c r="L1238" s="47" t="s">
        <v>90</v>
      </c>
      <c r="M1238" s="44" t="s">
        <v>74</v>
      </c>
      <c r="N1238" s="78" t="s">
        <v>75</v>
      </c>
      <c r="O1238" s="78" t="s">
        <v>75</v>
      </c>
      <c r="P1238" s="78" t="s">
        <v>75</v>
      </c>
      <c r="Q1238" s="43" t="s">
        <v>2600</v>
      </c>
      <c r="R1238" s="53" t="s">
        <v>76</v>
      </c>
      <c r="S1238" s="76">
        <v>123.25</v>
      </c>
      <c r="T1238" s="37">
        <v>1</v>
      </c>
      <c r="U1238" s="83">
        <v>1</v>
      </c>
      <c r="V1238" s="45" t="s">
        <v>125</v>
      </c>
    </row>
    <row r="1239" spans="1:22" x14ac:dyDescent="0.2">
      <c r="A1239" s="18" t="str">
        <f t="shared" si="38"/>
        <v>Catalogo principalOPEN VALUE - CSP GOBIERNOGMV-00011</v>
      </c>
      <c r="B1239" s="18" t="str">
        <f t="shared" si="39"/>
        <v>GMV-00011OPEN VALUE - CSP GOBIERNO</v>
      </c>
      <c r="C1239" s="18"/>
      <c r="D1239" s="18" t="s">
        <v>122</v>
      </c>
      <c r="E1239" s="46" t="s">
        <v>2602</v>
      </c>
      <c r="F1239" s="85" t="s">
        <v>17</v>
      </c>
      <c r="G1239" s="18" t="s">
        <v>122</v>
      </c>
      <c r="H1239" s="45" t="s">
        <v>125</v>
      </c>
      <c r="I1239" s="18" t="s">
        <v>75</v>
      </c>
      <c r="J1239" s="49" t="s">
        <v>2603</v>
      </c>
      <c r="K1239" s="48" t="s">
        <v>28</v>
      </c>
      <c r="L1239" s="47" t="s">
        <v>90</v>
      </c>
      <c r="M1239" s="44" t="s">
        <v>74</v>
      </c>
      <c r="N1239" s="78" t="s">
        <v>75</v>
      </c>
      <c r="O1239" s="78" t="s">
        <v>75</v>
      </c>
      <c r="P1239" s="78" t="s">
        <v>75</v>
      </c>
      <c r="Q1239" s="43" t="s">
        <v>2602</v>
      </c>
      <c r="R1239" s="53" t="s">
        <v>76</v>
      </c>
      <c r="S1239" s="76">
        <v>80.75</v>
      </c>
      <c r="T1239" s="37">
        <v>1</v>
      </c>
      <c r="U1239" s="83">
        <v>1</v>
      </c>
      <c r="V1239" s="45" t="s">
        <v>125</v>
      </c>
    </row>
    <row r="1240" spans="1:22" x14ac:dyDescent="0.2">
      <c r="A1240" s="18" t="str">
        <f t="shared" si="38"/>
        <v>Catalogo principalOPEN VALUE - CSP GOBIERNOGMY-00005</v>
      </c>
      <c r="B1240" s="18" t="str">
        <f t="shared" si="39"/>
        <v>GMY-00005OPEN VALUE - CSP GOBIERNO</v>
      </c>
      <c r="C1240" s="18"/>
      <c r="D1240" s="18" t="s">
        <v>122</v>
      </c>
      <c r="E1240" s="46" t="s">
        <v>2604</v>
      </c>
      <c r="F1240" s="85" t="s">
        <v>17</v>
      </c>
      <c r="G1240" s="18" t="s">
        <v>122</v>
      </c>
      <c r="H1240" s="45" t="s">
        <v>125</v>
      </c>
      <c r="I1240" s="18" t="s">
        <v>75</v>
      </c>
      <c r="J1240" s="49" t="s">
        <v>2605</v>
      </c>
      <c r="K1240" s="48" t="s">
        <v>28</v>
      </c>
      <c r="L1240" s="47" t="s">
        <v>90</v>
      </c>
      <c r="M1240" s="44" t="s">
        <v>74</v>
      </c>
      <c r="N1240" s="78" t="s">
        <v>75</v>
      </c>
      <c r="O1240" s="78" t="s">
        <v>75</v>
      </c>
      <c r="P1240" s="78" t="s">
        <v>75</v>
      </c>
      <c r="Q1240" s="43" t="s">
        <v>2604</v>
      </c>
      <c r="R1240" s="53" t="s">
        <v>76</v>
      </c>
      <c r="S1240" s="76">
        <v>145</v>
      </c>
      <c r="T1240" s="37">
        <v>1</v>
      </c>
      <c r="U1240" s="83">
        <v>1</v>
      </c>
      <c r="V1240" s="45" t="s">
        <v>125</v>
      </c>
    </row>
    <row r="1241" spans="1:22" x14ac:dyDescent="0.2">
      <c r="A1241" s="18" t="str">
        <f t="shared" si="38"/>
        <v>Catalogo principalOPEN VALUE - CSP GOBIERNOGMY-00006</v>
      </c>
      <c r="B1241" s="18" t="str">
        <f t="shared" si="39"/>
        <v>GMY-00006OPEN VALUE - CSP GOBIERNO</v>
      </c>
      <c r="C1241" s="18"/>
      <c r="D1241" s="18" t="s">
        <v>122</v>
      </c>
      <c r="E1241" s="46" t="s">
        <v>2606</v>
      </c>
      <c r="F1241" s="85" t="s">
        <v>17</v>
      </c>
      <c r="G1241" s="18" t="s">
        <v>122</v>
      </c>
      <c r="H1241" s="45" t="s">
        <v>125</v>
      </c>
      <c r="I1241" s="18" t="s">
        <v>75</v>
      </c>
      <c r="J1241" s="49" t="s">
        <v>2607</v>
      </c>
      <c r="K1241" s="48" t="s">
        <v>28</v>
      </c>
      <c r="L1241" s="47" t="s">
        <v>90</v>
      </c>
      <c r="M1241" s="44" t="s">
        <v>74</v>
      </c>
      <c r="N1241" s="78" t="s">
        <v>75</v>
      </c>
      <c r="O1241" s="78" t="s">
        <v>75</v>
      </c>
      <c r="P1241" s="78" t="s">
        <v>75</v>
      </c>
      <c r="Q1241" s="43" t="s">
        <v>2606</v>
      </c>
      <c r="R1241" s="53" t="s">
        <v>76</v>
      </c>
      <c r="S1241" s="76">
        <v>95</v>
      </c>
      <c r="T1241" s="37">
        <v>1</v>
      </c>
      <c r="U1241" s="83">
        <v>1</v>
      </c>
      <c r="V1241" s="45" t="s">
        <v>125</v>
      </c>
    </row>
    <row r="1242" spans="1:22" x14ac:dyDescent="0.2">
      <c r="A1242" s="18" t="str">
        <f t="shared" si="38"/>
        <v>Catalogo principalOPEN VALUE - CSP GOBIERNOGMY-00013</v>
      </c>
      <c r="B1242" s="18" t="str">
        <f t="shared" si="39"/>
        <v>GMY-00013OPEN VALUE - CSP GOBIERNO</v>
      </c>
      <c r="C1242" s="18"/>
      <c r="D1242" s="18" t="s">
        <v>122</v>
      </c>
      <c r="E1242" s="46" t="s">
        <v>2608</v>
      </c>
      <c r="F1242" s="85" t="s">
        <v>17</v>
      </c>
      <c r="G1242" s="18" t="s">
        <v>122</v>
      </c>
      <c r="H1242" s="45" t="s">
        <v>125</v>
      </c>
      <c r="I1242" s="18" t="s">
        <v>75</v>
      </c>
      <c r="J1242" s="49" t="s">
        <v>2609</v>
      </c>
      <c r="K1242" s="48" t="s">
        <v>28</v>
      </c>
      <c r="L1242" s="47" t="s">
        <v>90</v>
      </c>
      <c r="M1242" s="44" t="s">
        <v>74</v>
      </c>
      <c r="N1242" s="78" t="s">
        <v>75</v>
      </c>
      <c r="O1242" s="78" t="s">
        <v>75</v>
      </c>
      <c r="P1242" s="78" t="s">
        <v>75</v>
      </c>
      <c r="Q1242" s="43" t="s">
        <v>2608</v>
      </c>
      <c r="R1242" s="53" t="s">
        <v>76</v>
      </c>
      <c r="S1242" s="76">
        <v>58.52</v>
      </c>
      <c r="T1242" s="37">
        <v>1</v>
      </c>
      <c r="U1242" s="83">
        <v>1</v>
      </c>
      <c r="V1242" s="45" t="s">
        <v>125</v>
      </c>
    </row>
    <row r="1243" spans="1:22" x14ac:dyDescent="0.2">
      <c r="A1243" s="18" t="str">
        <f t="shared" si="38"/>
        <v>Catalogo principalOPEN VALUE - CSP GOBIERNOGMY-00018</v>
      </c>
      <c r="B1243" s="18" t="str">
        <f t="shared" si="39"/>
        <v>GMY-00018OPEN VALUE - CSP GOBIERNO</v>
      </c>
      <c r="C1243" s="18"/>
      <c r="D1243" s="18" t="s">
        <v>122</v>
      </c>
      <c r="E1243" s="46" t="s">
        <v>2610</v>
      </c>
      <c r="F1243" s="85" t="s">
        <v>17</v>
      </c>
      <c r="G1243" s="18" t="s">
        <v>122</v>
      </c>
      <c r="H1243" s="45" t="s">
        <v>125</v>
      </c>
      <c r="I1243" s="18" t="s">
        <v>75</v>
      </c>
      <c r="J1243" s="49" t="s">
        <v>2611</v>
      </c>
      <c r="K1243" s="48" t="s">
        <v>28</v>
      </c>
      <c r="L1243" s="47" t="s">
        <v>90</v>
      </c>
      <c r="M1243" s="44" t="s">
        <v>74</v>
      </c>
      <c r="N1243" s="78" t="s">
        <v>75</v>
      </c>
      <c r="O1243" s="78" t="s">
        <v>75</v>
      </c>
      <c r="P1243" s="78" t="s">
        <v>75</v>
      </c>
      <c r="Q1243" s="43" t="s">
        <v>2610</v>
      </c>
      <c r="R1243" s="53" t="s">
        <v>76</v>
      </c>
      <c r="S1243" s="76">
        <v>50</v>
      </c>
      <c r="T1243" s="37">
        <v>1</v>
      </c>
      <c r="U1243" s="83">
        <v>1</v>
      </c>
      <c r="V1243" s="45" t="s">
        <v>125</v>
      </c>
    </row>
    <row r="1244" spans="1:22" x14ac:dyDescent="0.2">
      <c r="A1244" s="18" t="str">
        <f t="shared" si="38"/>
        <v>Catalogo principalOPEN VALUE - CSP GOBIERNOGMY-00023</v>
      </c>
      <c r="B1244" s="18" t="str">
        <f t="shared" si="39"/>
        <v>GMY-00023OPEN VALUE - CSP GOBIERNO</v>
      </c>
      <c r="C1244" s="18"/>
      <c r="D1244" s="18" t="s">
        <v>122</v>
      </c>
      <c r="E1244" s="46" t="s">
        <v>2612</v>
      </c>
      <c r="F1244" s="85" t="s">
        <v>17</v>
      </c>
      <c r="G1244" s="18" t="s">
        <v>122</v>
      </c>
      <c r="H1244" s="45" t="s">
        <v>125</v>
      </c>
      <c r="I1244" s="18" t="s">
        <v>75</v>
      </c>
      <c r="J1244" s="49" t="s">
        <v>2613</v>
      </c>
      <c r="K1244" s="48" t="s">
        <v>28</v>
      </c>
      <c r="L1244" s="47" t="s">
        <v>90</v>
      </c>
      <c r="M1244" s="44" t="s">
        <v>74</v>
      </c>
      <c r="N1244" s="78" t="s">
        <v>75</v>
      </c>
      <c r="O1244" s="78" t="s">
        <v>75</v>
      </c>
      <c r="P1244" s="78" t="s">
        <v>75</v>
      </c>
      <c r="Q1244" s="43" t="s">
        <v>2612</v>
      </c>
      <c r="R1244" s="53" t="s">
        <v>76</v>
      </c>
      <c r="S1244" s="76">
        <v>76</v>
      </c>
      <c r="T1244" s="37">
        <v>1</v>
      </c>
      <c r="U1244" s="83">
        <v>1</v>
      </c>
      <c r="V1244" s="45" t="s">
        <v>125</v>
      </c>
    </row>
    <row r="1245" spans="1:22" x14ac:dyDescent="0.2">
      <c r="A1245" s="18" t="str">
        <f t="shared" si="38"/>
        <v>Catalogo principalOPEN VALUE - CSP GOBIERNOGN9-00005</v>
      </c>
      <c r="B1245" s="18" t="str">
        <f t="shared" si="39"/>
        <v>GN9-00005OPEN VALUE - CSP GOBIERNO</v>
      </c>
      <c r="C1245" s="18"/>
      <c r="D1245" s="18" t="s">
        <v>122</v>
      </c>
      <c r="E1245" s="46" t="s">
        <v>2614</v>
      </c>
      <c r="F1245" s="85" t="s">
        <v>17</v>
      </c>
      <c r="G1245" s="18" t="s">
        <v>122</v>
      </c>
      <c r="H1245" s="45" t="s">
        <v>125</v>
      </c>
      <c r="I1245" s="18" t="s">
        <v>75</v>
      </c>
      <c r="J1245" s="49" t="s">
        <v>2615</v>
      </c>
      <c r="K1245" s="48" t="s">
        <v>28</v>
      </c>
      <c r="L1245" s="47" t="s">
        <v>90</v>
      </c>
      <c r="M1245" s="44" t="s">
        <v>74</v>
      </c>
      <c r="N1245" s="78" t="s">
        <v>75</v>
      </c>
      <c r="O1245" s="78" t="s">
        <v>75</v>
      </c>
      <c r="P1245" s="78" t="s">
        <v>75</v>
      </c>
      <c r="Q1245" s="43" t="s">
        <v>2614</v>
      </c>
      <c r="R1245" s="53" t="s">
        <v>76</v>
      </c>
      <c r="S1245" s="76">
        <v>6</v>
      </c>
      <c r="T1245" s="37">
        <v>1</v>
      </c>
      <c r="U1245" s="83">
        <v>1</v>
      </c>
      <c r="V1245" s="45" t="s">
        <v>125</v>
      </c>
    </row>
    <row r="1246" spans="1:22" x14ac:dyDescent="0.2">
      <c r="A1246" s="18" t="str">
        <f t="shared" si="38"/>
        <v>Catalogo principalOPEN VALUE - CSP GOBIERNOGNJ-00005</v>
      </c>
      <c r="B1246" s="18" t="str">
        <f t="shared" si="39"/>
        <v>GNJ-00005OPEN VALUE - CSP GOBIERNO</v>
      </c>
      <c r="C1246" s="18"/>
      <c r="D1246" s="18" t="s">
        <v>122</v>
      </c>
      <c r="E1246" s="46" t="s">
        <v>2616</v>
      </c>
      <c r="F1246" s="85" t="s">
        <v>17</v>
      </c>
      <c r="G1246" s="18" t="s">
        <v>122</v>
      </c>
      <c r="H1246" s="45" t="s">
        <v>125</v>
      </c>
      <c r="I1246" s="18" t="s">
        <v>75</v>
      </c>
      <c r="J1246" s="49" t="s">
        <v>2617</v>
      </c>
      <c r="K1246" s="48" t="s">
        <v>28</v>
      </c>
      <c r="L1246" s="47" t="s">
        <v>90</v>
      </c>
      <c r="M1246" s="44" t="s">
        <v>74</v>
      </c>
      <c r="N1246" s="78" t="s">
        <v>75</v>
      </c>
      <c r="O1246" s="78" t="s">
        <v>75</v>
      </c>
      <c r="P1246" s="78" t="s">
        <v>75</v>
      </c>
      <c r="Q1246" s="43" t="s">
        <v>2616</v>
      </c>
      <c r="R1246" s="53" t="s">
        <v>76</v>
      </c>
      <c r="S1246" s="76">
        <v>145</v>
      </c>
      <c r="T1246" s="37">
        <v>1</v>
      </c>
      <c r="U1246" s="83">
        <v>1</v>
      </c>
      <c r="V1246" s="45" t="s">
        <v>125</v>
      </c>
    </row>
    <row r="1247" spans="1:22" x14ac:dyDescent="0.2">
      <c r="A1247" s="18" t="str">
        <f t="shared" si="38"/>
        <v>Catalogo principalOPEN VALUE - CSP GOBIERNOGNJ-00006</v>
      </c>
      <c r="B1247" s="18" t="str">
        <f t="shared" si="39"/>
        <v>GNJ-00006OPEN VALUE - CSP GOBIERNO</v>
      </c>
      <c r="C1247" s="18"/>
      <c r="D1247" s="18" t="s">
        <v>122</v>
      </c>
      <c r="E1247" s="46" t="s">
        <v>2618</v>
      </c>
      <c r="F1247" s="85" t="s">
        <v>17</v>
      </c>
      <c r="G1247" s="18" t="s">
        <v>122</v>
      </c>
      <c r="H1247" s="45" t="s">
        <v>125</v>
      </c>
      <c r="I1247" s="18" t="s">
        <v>75</v>
      </c>
      <c r="J1247" s="49" t="s">
        <v>2619</v>
      </c>
      <c r="K1247" s="48" t="s">
        <v>28</v>
      </c>
      <c r="L1247" s="47" t="s">
        <v>90</v>
      </c>
      <c r="M1247" s="44" t="s">
        <v>74</v>
      </c>
      <c r="N1247" s="78" t="s">
        <v>75</v>
      </c>
      <c r="O1247" s="78" t="s">
        <v>75</v>
      </c>
      <c r="P1247" s="78" t="s">
        <v>75</v>
      </c>
      <c r="Q1247" s="43" t="s">
        <v>2618</v>
      </c>
      <c r="R1247" s="53" t="s">
        <v>76</v>
      </c>
      <c r="S1247" s="76">
        <v>95</v>
      </c>
      <c r="T1247" s="37">
        <v>1</v>
      </c>
      <c r="U1247" s="83">
        <v>1</v>
      </c>
      <c r="V1247" s="45" t="s">
        <v>125</v>
      </c>
    </row>
    <row r="1248" spans="1:22" x14ac:dyDescent="0.2">
      <c r="A1248" s="18" t="str">
        <f t="shared" si="38"/>
        <v>Catalogo principalOPEN VALUE - CSP GOBIERNOGNT-00005</v>
      </c>
      <c r="B1248" s="18" t="str">
        <f t="shared" si="39"/>
        <v>GNT-00005OPEN VALUE - CSP GOBIERNO</v>
      </c>
      <c r="C1248" s="18"/>
      <c r="D1248" s="18" t="s">
        <v>122</v>
      </c>
      <c r="E1248" s="46" t="s">
        <v>2620</v>
      </c>
      <c r="F1248" s="85" t="s">
        <v>17</v>
      </c>
      <c r="G1248" s="18" t="s">
        <v>122</v>
      </c>
      <c r="H1248" s="45" t="s">
        <v>125</v>
      </c>
      <c r="I1248" s="18" t="s">
        <v>75</v>
      </c>
      <c r="J1248" s="49" t="s">
        <v>2621</v>
      </c>
      <c r="K1248" s="48" t="s">
        <v>28</v>
      </c>
      <c r="L1248" s="47" t="s">
        <v>90</v>
      </c>
      <c r="M1248" s="44" t="s">
        <v>74</v>
      </c>
      <c r="N1248" s="78" t="s">
        <v>75</v>
      </c>
      <c r="O1248" s="78" t="s">
        <v>75</v>
      </c>
      <c r="P1248" s="78" t="s">
        <v>75</v>
      </c>
      <c r="Q1248" s="43" t="s">
        <v>2620</v>
      </c>
      <c r="R1248" s="53" t="s">
        <v>76</v>
      </c>
      <c r="S1248" s="76">
        <v>145</v>
      </c>
      <c r="T1248" s="37">
        <v>1</v>
      </c>
      <c r="U1248" s="83">
        <v>1</v>
      </c>
      <c r="V1248" s="45" t="s">
        <v>125</v>
      </c>
    </row>
    <row r="1249" spans="1:22" x14ac:dyDescent="0.2">
      <c r="A1249" s="18" t="str">
        <f t="shared" si="38"/>
        <v>Catalogo principalOPEN VALUE - CSP GOBIERNOGNT-00006</v>
      </c>
      <c r="B1249" s="18" t="str">
        <f t="shared" si="39"/>
        <v>GNT-00006OPEN VALUE - CSP GOBIERNO</v>
      </c>
      <c r="C1249" s="18"/>
      <c r="D1249" s="18" t="s">
        <v>122</v>
      </c>
      <c r="E1249" s="46" t="s">
        <v>2622</v>
      </c>
      <c r="F1249" s="85" t="s">
        <v>17</v>
      </c>
      <c r="G1249" s="18" t="s">
        <v>122</v>
      </c>
      <c r="H1249" s="45" t="s">
        <v>125</v>
      </c>
      <c r="I1249" s="18" t="s">
        <v>75</v>
      </c>
      <c r="J1249" s="49" t="s">
        <v>2623</v>
      </c>
      <c r="K1249" s="48" t="s">
        <v>28</v>
      </c>
      <c r="L1249" s="47" t="s">
        <v>90</v>
      </c>
      <c r="M1249" s="44" t="s">
        <v>74</v>
      </c>
      <c r="N1249" s="78" t="s">
        <v>75</v>
      </c>
      <c r="O1249" s="78" t="s">
        <v>75</v>
      </c>
      <c r="P1249" s="78" t="s">
        <v>75</v>
      </c>
      <c r="Q1249" s="43" t="s">
        <v>2622</v>
      </c>
      <c r="R1249" s="53" t="s">
        <v>76</v>
      </c>
      <c r="S1249" s="76">
        <v>95</v>
      </c>
      <c r="T1249" s="37">
        <v>1</v>
      </c>
      <c r="U1249" s="83">
        <v>1</v>
      </c>
      <c r="V1249" s="45" t="s">
        <v>125</v>
      </c>
    </row>
    <row r="1250" spans="1:22" x14ac:dyDescent="0.2">
      <c r="A1250" s="18" t="str">
        <f t="shared" si="38"/>
        <v>Catalogo principalOPEN VALUE - CSP GOBIERNOGNT-00014</v>
      </c>
      <c r="B1250" s="18" t="str">
        <f t="shared" si="39"/>
        <v>GNT-00014OPEN VALUE - CSP GOBIERNO</v>
      </c>
      <c r="C1250" s="18"/>
      <c r="D1250" s="18" t="s">
        <v>122</v>
      </c>
      <c r="E1250" s="46" t="s">
        <v>2624</v>
      </c>
      <c r="F1250" s="85" t="s">
        <v>17</v>
      </c>
      <c r="G1250" s="18" t="s">
        <v>122</v>
      </c>
      <c r="H1250" s="45" t="s">
        <v>125</v>
      </c>
      <c r="I1250" s="18" t="s">
        <v>75</v>
      </c>
      <c r="J1250" s="49" t="s">
        <v>2625</v>
      </c>
      <c r="K1250" s="48" t="s">
        <v>28</v>
      </c>
      <c r="L1250" s="47" t="s">
        <v>90</v>
      </c>
      <c r="M1250" s="44" t="s">
        <v>74</v>
      </c>
      <c r="N1250" s="78" t="s">
        <v>75</v>
      </c>
      <c r="O1250" s="78" t="s">
        <v>75</v>
      </c>
      <c r="P1250" s="78" t="s">
        <v>75</v>
      </c>
      <c r="Q1250" s="43" t="s">
        <v>2624</v>
      </c>
      <c r="R1250" s="53" t="s">
        <v>76</v>
      </c>
      <c r="S1250" s="76">
        <v>50</v>
      </c>
      <c r="T1250" s="37">
        <v>1</v>
      </c>
      <c r="U1250" s="83">
        <v>1</v>
      </c>
      <c r="V1250" s="45" t="s">
        <v>125</v>
      </c>
    </row>
    <row r="1251" spans="1:22" x14ac:dyDescent="0.2">
      <c r="A1251" s="18" t="str">
        <f t="shared" si="38"/>
        <v>Catalogo principalOPEN VALUE - CSP GOBIERNOGNT-00019</v>
      </c>
      <c r="B1251" s="18" t="str">
        <f t="shared" si="39"/>
        <v>GNT-00019OPEN VALUE - CSP GOBIERNO</v>
      </c>
      <c r="C1251" s="18"/>
      <c r="D1251" s="18" t="s">
        <v>122</v>
      </c>
      <c r="E1251" s="46" t="s">
        <v>2626</v>
      </c>
      <c r="F1251" s="85" t="s">
        <v>17</v>
      </c>
      <c r="G1251" s="18" t="s">
        <v>122</v>
      </c>
      <c r="H1251" s="45" t="s">
        <v>125</v>
      </c>
      <c r="I1251" s="18" t="s">
        <v>75</v>
      </c>
      <c r="J1251" s="49" t="s">
        <v>2627</v>
      </c>
      <c r="K1251" s="48" t="s">
        <v>28</v>
      </c>
      <c r="L1251" s="47" t="s">
        <v>90</v>
      </c>
      <c r="M1251" s="44" t="s">
        <v>74</v>
      </c>
      <c r="N1251" s="78" t="s">
        <v>75</v>
      </c>
      <c r="O1251" s="78" t="s">
        <v>75</v>
      </c>
      <c r="P1251" s="78" t="s">
        <v>75</v>
      </c>
      <c r="Q1251" s="43" t="s">
        <v>2626</v>
      </c>
      <c r="R1251" s="53" t="s">
        <v>76</v>
      </c>
      <c r="S1251" s="76">
        <v>76</v>
      </c>
      <c r="T1251" s="37">
        <v>1</v>
      </c>
      <c r="U1251" s="83">
        <v>1</v>
      </c>
      <c r="V1251" s="45" t="s">
        <v>125</v>
      </c>
    </row>
    <row r="1252" spans="1:22" x14ac:dyDescent="0.2">
      <c r="A1252" s="18" t="str">
        <f t="shared" si="38"/>
        <v>Catalogo principalOPEN VALUE - CSP GOBIERNOGNT-00024</v>
      </c>
      <c r="B1252" s="18" t="str">
        <f t="shared" si="39"/>
        <v>GNT-00024OPEN VALUE - CSP GOBIERNO</v>
      </c>
      <c r="C1252" s="18"/>
      <c r="D1252" s="18" t="s">
        <v>122</v>
      </c>
      <c r="E1252" s="46" t="s">
        <v>2628</v>
      </c>
      <c r="F1252" s="85" t="s">
        <v>17</v>
      </c>
      <c r="G1252" s="18" t="s">
        <v>122</v>
      </c>
      <c r="H1252" s="45" t="s">
        <v>125</v>
      </c>
      <c r="I1252" s="18" t="s">
        <v>75</v>
      </c>
      <c r="J1252" s="49" t="s">
        <v>2629</v>
      </c>
      <c r="K1252" s="48" t="s">
        <v>28</v>
      </c>
      <c r="L1252" s="47" t="s">
        <v>90</v>
      </c>
      <c r="M1252" s="44" t="s">
        <v>74</v>
      </c>
      <c r="N1252" s="78" t="s">
        <v>75</v>
      </c>
      <c r="O1252" s="78" t="s">
        <v>75</v>
      </c>
      <c r="P1252" s="78" t="s">
        <v>75</v>
      </c>
      <c r="Q1252" s="43" t="s">
        <v>2628</v>
      </c>
      <c r="R1252" s="53" t="s">
        <v>76</v>
      </c>
      <c r="S1252" s="76">
        <v>58.52</v>
      </c>
      <c r="T1252" s="37">
        <v>1</v>
      </c>
      <c r="U1252" s="83">
        <v>1</v>
      </c>
      <c r="V1252" s="45" t="s">
        <v>125</v>
      </c>
    </row>
    <row r="1253" spans="1:22" x14ac:dyDescent="0.2">
      <c r="A1253" s="18" t="str">
        <f t="shared" si="38"/>
        <v>Catalogo principalOPEN VALUE - CSP GOBIERNOGNW-00007</v>
      </c>
      <c r="B1253" s="18" t="str">
        <f t="shared" si="39"/>
        <v>GNW-00007OPEN VALUE - CSP GOBIERNO</v>
      </c>
      <c r="C1253" s="18"/>
      <c r="D1253" s="18" t="s">
        <v>122</v>
      </c>
      <c r="E1253" s="46" t="s">
        <v>2630</v>
      </c>
      <c r="F1253" s="85" t="s">
        <v>17</v>
      </c>
      <c r="G1253" s="18" t="s">
        <v>122</v>
      </c>
      <c r="H1253" s="45" t="s">
        <v>125</v>
      </c>
      <c r="I1253" s="18" t="s">
        <v>75</v>
      </c>
      <c r="J1253" s="49" t="s">
        <v>2631</v>
      </c>
      <c r="K1253" s="48" t="s">
        <v>28</v>
      </c>
      <c r="L1253" s="47" t="s">
        <v>90</v>
      </c>
      <c r="M1253" s="44" t="s">
        <v>74</v>
      </c>
      <c r="N1253" s="78" t="s">
        <v>75</v>
      </c>
      <c r="O1253" s="78" t="s">
        <v>75</v>
      </c>
      <c r="P1253" s="78" t="s">
        <v>75</v>
      </c>
      <c r="Q1253" s="43" t="s">
        <v>2630</v>
      </c>
      <c r="R1253" s="53" t="s">
        <v>76</v>
      </c>
      <c r="S1253" s="76">
        <v>145</v>
      </c>
      <c r="T1253" s="37">
        <v>1</v>
      </c>
      <c r="U1253" s="83">
        <v>1</v>
      </c>
      <c r="V1253" s="45" t="s">
        <v>125</v>
      </c>
    </row>
    <row r="1254" spans="1:22" x14ac:dyDescent="0.2">
      <c r="A1254" s="18" t="str">
        <f t="shared" si="38"/>
        <v>Catalogo principalOPEN VALUE - CSP GOBIERNOGNW-00008</v>
      </c>
      <c r="B1254" s="18" t="str">
        <f t="shared" si="39"/>
        <v>GNW-00008OPEN VALUE - CSP GOBIERNO</v>
      </c>
      <c r="C1254" s="18"/>
      <c r="D1254" s="18" t="s">
        <v>122</v>
      </c>
      <c r="E1254" s="46" t="s">
        <v>2632</v>
      </c>
      <c r="F1254" s="85" t="s">
        <v>17</v>
      </c>
      <c r="G1254" s="18" t="s">
        <v>122</v>
      </c>
      <c r="H1254" s="45" t="s">
        <v>125</v>
      </c>
      <c r="I1254" s="18" t="s">
        <v>75</v>
      </c>
      <c r="J1254" s="49" t="s">
        <v>2633</v>
      </c>
      <c r="K1254" s="48" t="s">
        <v>28</v>
      </c>
      <c r="L1254" s="47" t="s">
        <v>90</v>
      </c>
      <c r="M1254" s="44" t="s">
        <v>74</v>
      </c>
      <c r="N1254" s="78" t="s">
        <v>75</v>
      </c>
      <c r="O1254" s="78" t="s">
        <v>75</v>
      </c>
      <c r="P1254" s="78" t="s">
        <v>75</v>
      </c>
      <c r="Q1254" s="43" t="s">
        <v>2632</v>
      </c>
      <c r="R1254" s="53" t="s">
        <v>76</v>
      </c>
      <c r="S1254" s="76">
        <v>95</v>
      </c>
      <c r="T1254" s="37">
        <v>1</v>
      </c>
      <c r="U1254" s="83">
        <v>1</v>
      </c>
      <c r="V1254" s="45" t="s">
        <v>125</v>
      </c>
    </row>
    <row r="1255" spans="1:22" x14ac:dyDescent="0.2">
      <c r="A1255" s="18" t="str">
        <f t="shared" si="38"/>
        <v>Catalogo principalOPEN VALUE - CSP GOBIERNOGNZ-00010</v>
      </c>
      <c r="B1255" s="18" t="str">
        <f t="shared" si="39"/>
        <v>GNZ-00010OPEN VALUE - CSP GOBIERNO</v>
      </c>
      <c r="C1255" s="18"/>
      <c r="D1255" s="18" t="s">
        <v>122</v>
      </c>
      <c r="E1255" s="46" t="s">
        <v>2634</v>
      </c>
      <c r="F1255" s="85" t="s">
        <v>17</v>
      </c>
      <c r="G1255" s="18" t="s">
        <v>122</v>
      </c>
      <c r="H1255" s="45" t="s">
        <v>125</v>
      </c>
      <c r="I1255" s="18" t="s">
        <v>75</v>
      </c>
      <c r="J1255" s="49" t="s">
        <v>2635</v>
      </c>
      <c r="K1255" s="48" t="s">
        <v>28</v>
      </c>
      <c r="L1255" s="47" t="s">
        <v>90</v>
      </c>
      <c r="M1255" s="44" t="s">
        <v>74</v>
      </c>
      <c r="N1255" s="78" t="s">
        <v>75</v>
      </c>
      <c r="O1255" s="78" t="s">
        <v>75</v>
      </c>
      <c r="P1255" s="78" t="s">
        <v>75</v>
      </c>
      <c r="Q1255" s="43" t="s">
        <v>2634</v>
      </c>
      <c r="R1255" s="53" t="s">
        <v>76</v>
      </c>
      <c r="S1255" s="76">
        <v>123.25</v>
      </c>
      <c r="T1255" s="37">
        <v>1</v>
      </c>
      <c r="U1255" s="83">
        <v>1</v>
      </c>
      <c r="V1255" s="45" t="s">
        <v>125</v>
      </c>
    </row>
    <row r="1256" spans="1:22" x14ac:dyDescent="0.2">
      <c r="A1256" s="18" t="str">
        <f t="shared" si="38"/>
        <v>Catalogo principalOPEN VALUE - CSP GOBIERNOGNZ-00011</v>
      </c>
      <c r="B1256" s="18" t="str">
        <f t="shared" si="39"/>
        <v>GNZ-00011OPEN VALUE - CSP GOBIERNO</v>
      </c>
      <c r="C1256" s="18"/>
      <c r="D1256" s="18" t="s">
        <v>122</v>
      </c>
      <c r="E1256" s="46" t="s">
        <v>2636</v>
      </c>
      <c r="F1256" s="85" t="s">
        <v>17</v>
      </c>
      <c r="G1256" s="18" t="s">
        <v>122</v>
      </c>
      <c r="H1256" s="45" t="s">
        <v>125</v>
      </c>
      <c r="I1256" s="18" t="s">
        <v>75</v>
      </c>
      <c r="J1256" s="49" t="s">
        <v>2637</v>
      </c>
      <c r="K1256" s="48" t="s">
        <v>28</v>
      </c>
      <c r="L1256" s="47" t="s">
        <v>90</v>
      </c>
      <c r="M1256" s="44" t="s">
        <v>74</v>
      </c>
      <c r="N1256" s="78" t="s">
        <v>75</v>
      </c>
      <c r="O1256" s="78" t="s">
        <v>75</v>
      </c>
      <c r="P1256" s="78" t="s">
        <v>75</v>
      </c>
      <c r="Q1256" s="43" t="s">
        <v>2636</v>
      </c>
      <c r="R1256" s="53" t="s">
        <v>76</v>
      </c>
      <c r="S1256" s="76">
        <v>80.75</v>
      </c>
      <c r="T1256" s="37">
        <v>1</v>
      </c>
      <c r="U1256" s="83">
        <v>1</v>
      </c>
      <c r="V1256" s="45" t="s">
        <v>125</v>
      </c>
    </row>
    <row r="1257" spans="1:22" x14ac:dyDescent="0.2">
      <c r="A1257" s="18" t="str">
        <f t="shared" si="38"/>
        <v>Catalogo principalOPEN VALUE - CSP GOBIERNOGPT-00003</v>
      </c>
      <c r="B1257" s="18" t="str">
        <f t="shared" si="39"/>
        <v>GPT-00003OPEN VALUE - CSP GOBIERNO</v>
      </c>
      <c r="C1257" s="18"/>
      <c r="D1257" s="18" t="s">
        <v>122</v>
      </c>
      <c r="E1257" s="46" t="s">
        <v>2638</v>
      </c>
      <c r="F1257" s="85" t="s">
        <v>17</v>
      </c>
      <c r="G1257" s="18" t="s">
        <v>122</v>
      </c>
      <c r="H1257" s="45" t="s">
        <v>125</v>
      </c>
      <c r="I1257" s="18" t="s">
        <v>75</v>
      </c>
      <c r="J1257" s="49" t="s">
        <v>2639</v>
      </c>
      <c r="K1257" s="48" t="s">
        <v>28</v>
      </c>
      <c r="L1257" s="47" t="s">
        <v>90</v>
      </c>
      <c r="M1257" s="44" t="s">
        <v>74</v>
      </c>
      <c r="N1257" s="78" t="s">
        <v>75</v>
      </c>
      <c r="O1257" s="78" t="s">
        <v>75</v>
      </c>
      <c r="P1257" s="78" t="s">
        <v>75</v>
      </c>
      <c r="Q1257" s="43" t="s">
        <v>2638</v>
      </c>
      <c r="R1257" s="53" t="s">
        <v>76</v>
      </c>
      <c r="S1257" s="76">
        <v>150</v>
      </c>
      <c r="T1257" s="37">
        <v>1</v>
      </c>
      <c r="U1257" s="83">
        <v>1</v>
      </c>
      <c r="V1257" s="45" t="s">
        <v>125</v>
      </c>
    </row>
    <row r="1258" spans="1:22" x14ac:dyDescent="0.2">
      <c r="A1258" s="18" t="str">
        <f t="shared" si="38"/>
        <v>Catalogo principalOPEN VALUE - CSP GOBIERNOGPW-00001</v>
      </c>
      <c r="B1258" s="18" t="str">
        <f t="shared" si="39"/>
        <v>GPW-00001OPEN VALUE - CSP GOBIERNO</v>
      </c>
      <c r="C1258" s="18"/>
      <c r="D1258" s="18" t="s">
        <v>122</v>
      </c>
      <c r="E1258" s="46" t="s">
        <v>2640</v>
      </c>
      <c r="F1258" s="85" t="s">
        <v>17</v>
      </c>
      <c r="G1258" s="18" t="s">
        <v>122</v>
      </c>
      <c r="H1258" s="45" t="s">
        <v>125</v>
      </c>
      <c r="I1258" s="18" t="s">
        <v>75</v>
      </c>
      <c r="J1258" s="49" t="s">
        <v>2641</v>
      </c>
      <c r="K1258" s="48" t="s">
        <v>28</v>
      </c>
      <c r="L1258" s="47" t="s">
        <v>90</v>
      </c>
      <c r="M1258" s="44" t="s">
        <v>74</v>
      </c>
      <c r="N1258" s="78" t="s">
        <v>75</v>
      </c>
      <c r="O1258" s="78" t="s">
        <v>75</v>
      </c>
      <c r="P1258" s="78" t="s">
        <v>75</v>
      </c>
      <c r="Q1258" s="43" t="s">
        <v>2640</v>
      </c>
      <c r="R1258" s="53" t="s">
        <v>76</v>
      </c>
      <c r="S1258" s="76">
        <v>100</v>
      </c>
      <c r="T1258" s="37">
        <v>1</v>
      </c>
      <c r="U1258" s="83">
        <v>1</v>
      </c>
      <c r="V1258" s="45" t="s">
        <v>125</v>
      </c>
    </row>
    <row r="1259" spans="1:22" x14ac:dyDescent="0.2">
      <c r="A1259" s="18" t="str">
        <f t="shared" si="38"/>
        <v>Catalogo principalOPEN VALUE - CSP GOBIERNOGPW-00003</v>
      </c>
      <c r="B1259" s="18" t="str">
        <f t="shared" si="39"/>
        <v>GPW-00003OPEN VALUE - CSP GOBIERNO</v>
      </c>
      <c r="C1259" s="18"/>
      <c r="D1259" s="18" t="s">
        <v>122</v>
      </c>
      <c r="E1259" s="46" t="s">
        <v>2642</v>
      </c>
      <c r="F1259" s="85" t="s">
        <v>17</v>
      </c>
      <c r="G1259" s="18" t="s">
        <v>122</v>
      </c>
      <c r="H1259" s="45" t="s">
        <v>125</v>
      </c>
      <c r="I1259" s="18" t="s">
        <v>75</v>
      </c>
      <c r="J1259" s="49" t="s">
        <v>2643</v>
      </c>
      <c r="K1259" s="48" t="s">
        <v>28</v>
      </c>
      <c r="L1259" s="47" t="s">
        <v>90</v>
      </c>
      <c r="M1259" s="44" t="s">
        <v>74</v>
      </c>
      <c r="N1259" s="78" t="s">
        <v>75</v>
      </c>
      <c r="O1259" s="78" t="s">
        <v>75</v>
      </c>
      <c r="P1259" s="78" t="s">
        <v>75</v>
      </c>
      <c r="Q1259" s="43" t="s">
        <v>2642</v>
      </c>
      <c r="R1259" s="53" t="s">
        <v>76</v>
      </c>
      <c r="S1259" s="76">
        <v>700</v>
      </c>
      <c r="T1259" s="37">
        <v>1</v>
      </c>
      <c r="U1259" s="83">
        <v>1</v>
      </c>
      <c r="V1259" s="45" t="s">
        <v>125</v>
      </c>
    </row>
    <row r="1260" spans="1:22" x14ac:dyDescent="0.2">
      <c r="A1260" s="18" t="str">
        <f t="shared" si="38"/>
        <v>Catalogo principalOPEN VALUE - CSP GOBIERNOGPW-00005</v>
      </c>
      <c r="B1260" s="18" t="str">
        <f t="shared" si="39"/>
        <v>GPW-00005OPEN VALUE - CSP GOBIERNO</v>
      </c>
      <c r="C1260" s="18"/>
      <c r="D1260" s="18" t="s">
        <v>122</v>
      </c>
      <c r="E1260" s="46" t="s">
        <v>2644</v>
      </c>
      <c r="F1260" s="85" t="s">
        <v>17</v>
      </c>
      <c r="G1260" s="18" t="s">
        <v>122</v>
      </c>
      <c r="H1260" s="45" t="s">
        <v>125</v>
      </c>
      <c r="I1260" s="18" t="s">
        <v>75</v>
      </c>
      <c r="J1260" s="49" t="s">
        <v>2645</v>
      </c>
      <c r="K1260" s="48" t="s">
        <v>28</v>
      </c>
      <c r="L1260" s="47" t="s">
        <v>90</v>
      </c>
      <c r="M1260" s="44" t="s">
        <v>74</v>
      </c>
      <c r="N1260" s="78" t="s">
        <v>75</v>
      </c>
      <c r="O1260" s="78" t="s">
        <v>75</v>
      </c>
      <c r="P1260" s="78" t="s">
        <v>75</v>
      </c>
      <c r="Q1260" s="43" t="s">
        <v>2644</v>
      </c>
      <c r="R1260" s="53" t="s">
        <v>76</v>
      </c>
      <c r="S1260" s="76">
        <v>4000</v>
      </c>
      <c r="T1260" s="37">
        <v>1</v>
      </c>
      <c r="U1260" s="83">
        <v>1</v>
      </c>
      <c r="V1260" s="45" t="s">
        <v>125</v>
      </c>
    </row>
    <row r="1261" spans="1:22" x14ac:dyDescent="0.2">
      <c r="A1261" s="18" t="str">
        <f t="shared" si="38"/>
        <v>Catalogo principalOPEN VALUE - CSP GOBIERNOGQP-00003</v>
      </c>
      <c r="B1261" s="18" t="str">
        <f t="shared" si="39"/>
        <v>GQP-00003OPEN VALUE - CSP GOBIERNO</v>
      </c>
      <c r="C1261" s="18"/>
      <c r="D1261" s="18" t="s">
        <v>122</v>
      </c>
      <c r="E1261" s="46" t="s">
        <v>2646</v>
      </c>
      <c r="F1261" s="85" t="s">
        <v>17</v>
      </c>
      <c r="G1261" s="18" t="s">
        <v>122</v>
      </c>
      <c r="H1261" s="45" t="s">
        <v>125</v>
      </c>
      <c r="I1261" s="18" t="s">
        <v>75</v>
      </c>
      <c r="J1261" s="49" t="s">
        <v>2647</v>
      </c>
      <c r="K1261" s="48" t="s">
        <v>28</v>
      </c>
      <c r="L1261" s="47" t="s">
        <v>90</v>
      </c>
      <c r="M1261" s="44" t="s">
        <v>74</v>
      </c>
      <c r="N1261" s="78" t="s">
        <v>75</v>
      </c>
      <c r="O1261" s="78" t="s">
        <v>75</v>
      </c>
      <c r="P1261" s="78" t="s">
        <v>75</v>
      </c>
      <c r="Q1261" s="43" t="s">
        <v>2646</v>
      </c>
      <c r="R1261" s="53" t="s">
        <v>76</v>
      </c>
      <c r="S1261" s="76">
        <v>550</v>
      </c>
      <c r="T1261" s="37">
        <v>1</v>
      </c>
      <c r="U1261" s="83">
        <v>1</v>
      </c>
      <c r="V1261" s="45" t="s">
        <v>125</v>
      </c>
    </row>
    <row r="1262" spans="1:22" x14ac:dyDescent="0.2">
      <c r="A1262" s="18" t="str">
        <f t="shared" si="38"/>
        <v>Catalogo principalOPEN VALUE - CSP GOBIERNOGR5-00005</v>
      </c>
      <c r="B1262" s="18" t="str">
        <f t="shared" si="39"/>
        <v>GR5-00005OPEN VALUE - CSP GOBIERNO</v>
      </c>
      <c r="C1262" s="18"/>
      <c r="D1262" s="18" t="s">
        <v>122</v>
      </c>
      <c r="E1262" s="46" t="s">
        <v>2648</v>
      </c>
      <c r="F1262" s="85" t="s">
        <v>17</v>
      </c>
      <c r="G1262" s="18" t="s">
        <v>122</v>
      </c>
      <c r="H1262" s="45" t="s">
        <v>125</v>
      </c>
      <c r="I1262" s="18" t="s">
        <v>75</v>
      </c>
      <c r="J1262" s="49" t="s">
        <v>2649</v>
      </c>
      <c r="K1262" s="48" t="s">
        <v>28</v>
      </c>
      <c r="L1262" s="47" t="s">
        <v>90</v>
      </c>
      <c r="M1262" s="44" t="s">
        <v>74</v>
      </c>
      <c r="N1262" s="78" t="s">
        <v>75</v>
      </c>
      <c r="O1262" s="78" t="s">
        <v>75</v>
      </c>
      <c r="P1262" s="78" t="s">
        <v>75</v>
      </c>
      <c r="Q1262" s="43" t="s">
        <v>2648</v>
      </c>
      <c r="R1262" s="53" t="s">
        <v>76</v>
      </c>
      <c r="S1262" s="76">
        <v>2.7</v>
      </c>
      <c r="T1262" s="37">
        <v>1</v>
      </c>
      <c r="U1262" s="83">
        <v>1</v>
      </c>
      <c r="V1262" s="45" t="s">
        <v>125</v>
      </c>
    </row>
    <row r="1263" spans="1:22" x14ac:dyDescent="0.2">
      <c r="A1263" s="18" t="str">
        <f t="shared" si="38"/>
        <v>Catalogo principalOPEN VALUE - CSP GOBIERNOGS7-00005</v>
      </c>
      <c r="B1263" s="18" t="str">
        <f t="shared" si="39"/>
        <v>GS7-00005OPEN VALUE - CSP GOBIERNO</v>
      </c>
      <c r="C1263" s="18"/>
      <c r="D1263" s="18" t="s">
        <v>122</v>
      </c>
      <c r="E1263" s="46" t="s">
        <v>2650</v>
      </c>
      <c r="F1263" s="85" t="s">
        <v>17</v>
      </c>
      <c r="G1263" s="18" t="s">
        <v>122</v>
      </c>
      <c r="H1263" s="45" t="s">
        <v>125</v>
      </c>
      <c r="I1263" s="18" t="s">
        <v>75</v>
      </c>
      <c r="J1263" s="49" t="s">
        <v>2651</v>
      </c>
      <c r="K1263" s="48" t="s">
        <v>28</v>
      </c>
      <c r="L1263" s="47" t="s">
        <v>90</v>
      </c>
      <c r="M1263" s="44" t="s">
        <v>74</v>
      </c>
      <c r="N1263" s="78" t="s">
        <v>75</v>
      </c>
      <c r="O1263" s="78" t="s">
        <v>75</v>
      </c>
      <c r="P1263" s="78" t="s">
        <v>75</v>
      </c>
      <c r="Q1263" s="43" t="s">
        <v>2650</v>
      </c>
      <c r="R1263" s="53" t="s">
        <v>76</v>
      </c>
      <c r="S1263" s="76">
        <v>10.6</v>
      </c>
      <c r="T1263" s="37">
        <v>1</v>
      </c>
      <c r="U1263" s="83">
        <v>1</v>
      </c>
      <c r="V1263" s="45" t="s">
        <v>125</v>
      </c>
    </row>
    <row r="1264" spans="1:22" x14ac:dyDescent="0.2">
      <c r="A1264" s="18" t="str">
        <f t="shared" si="38"/>
        <v>Catalogo principalOPEN VALUE - CSP GOBIERNOH21-02676</v>
      </c>
      <c r="B1264" s="18" t="str">
        <f t="shared" si="39"/>
        <v>H21-02676OPEN VALUE - CSP GOBIERNO</v>
      </c>
      <c r="C1264" s="18"/>
      <c r="D1264" s="18" t="s">
        <v>122</v>
      </c>
      <c r="E1264" s="46" t="s">
        <v>2652</v>
      </c>
      <c r="F1264" s="85" t="s">
        <v>17</v>
      </c>
      <c r="G1264" s="18" t="s">
        <v>122</v>
      </c>
      <c r="H1264" s="45" t="s">
        <v>125</v>
      </c>
      <c r="I1264" s="18" t="s">
        <v>75</v>
      </c>
      <c r="J1264" s="49" t="s">
        <v>2653</v>
      </c>
      <c r="K1264" s="48" t="s">
        <v>28</v>
      </c>
      <c r="L1264" s="47" t="s">
        <v>90</v>
      </c>
      <c r="M1264" s="44" t="s">
        <v>74</v>
      </c>
      <c r="N1264" s="78" t="s">
        <v>75</v>
      </c>
      <c r="O1264" s="78" t="s">
        <v>75</v>
      </c>
      <c r="P1264" s="78" t="s">
        <v>75</v>
      </c>
      <c r="Q1264" s="43" t="s">
        <v>2652</v>
      </c>
      <c r="R1264" s="53" t="s">
        <v>2153</v>
      </c>
      <c r="S1264" s="76">
        <v>390</v>
      </c>
      <c r="T1264" s="37">
        <v>1</v>
      </c>
      <c r="U1264" s="83">
        <v>1</v>
      </c>
      <c r="V1264" s="45" t="s">
        <v>125</v>
      </c>
    </row>
    <row r="1265" spans="1:22" x14ac:dyDescent="0.2">
      <c r="A1265" s="18" t="str">
        <f t="shared" si="38"/>
        <v>Catalogo principalOPEN VALUE - CSP GOBIERNOH21-02677</v>
      </c>
      <c r="B1265" s="18" t="str">
        <f t="shared" si="39"/>
        <v>H21-02677OPEN VALUE - CSP GOBIERNO</v>
      </c>
      <c r="C1265" s="18"/>
      <c r="D1265" s="18" t="s">
        <v>122</v>
      </c>
      <c r="E1265" s="46" t="s">
        <v>2654</v>
      </c>
      <c r="F1265" s="85" t="s">
        <v>17</v>
      </c>
      <c r="G1265" s="18" t="s">
        <v>122</v>
      </c>
      <c r="H1265" s="45" t="s">
        <v>125</v>
      </c>
      <c r="I1265" s="18" t="s">
        <v>75</v>
      </c>
      <c r="J1265" s="49" t="s">
        <v>2655</v>
      </c>
      <c r="K1265" s="48" t="s">
        <v>28</v>
      </c>
      <c r="L1265" s="47" t="s">
        <v>90</v>
      </c>
      <c r="M1265" s="44" t="s">
        <v>74</v>
      </c>
      <c r="N1265" s="78" t="s">
        <v>75</v>
      </c>
      <c r="O1265" s="78" t="s">
        <v>75</v>
      </c>
      <c r="P1265" s="78" t="s">
        <v>75</v>
      </c>
      <c r="Q1265" s="43" t="s">
        <v>2654</v>
      </c>
      <c r="R1265" s="53" t="s">
        <v>2153</v>
      </c>
      <c r="S1265" s="76">
        <v>507</v>
      </c>
      <c r="T1265" s="37">
        <v>1</v>
      </c>
      <c r="U1265" s="83">
        <v>1</v>
      </c>
      <c r="V1265" s="45" t="s">
        <v>125</v>
      </c>
    </row>
    <row r="1266" spans="1:22" x14ac:dyDescent="0.2">
      <c r="A1266" s="18" t="str">
        <f t="shared" si="38"/>
        <v>Catalogo principalOPEN VALUE - CSP GOBIERNOH21-02686</v>
      </c>
      <c r="B1266" s="18" t="str">
        <f t="shared" si="39"/>
        <v>H21-02686OPEN VALUE - CSP GOBIERNO</v>
      </c>
      <c r="C1266" s="18"/>
      <c r="D1266" s="18" t="s">
        <v>122</v>
      </c>
      <c r="E1266" s="46" t="s">
        <v>2656</v>
      </c>
      <c r="F1266" s="85" t="s">
        <v>17</v>
      </c>
      <c r="G1266" s="18" t="s">
        <v>122</v>
      </c>
      <c r="H1266" s="45" t="s">
        <v>125</v>
      </c>
      <c r="I1266" s="18" t="s">
        <v>75</v>
      </c>
      <c r="J1266" s="49" t="s">
        <v>2657</v>
      </c>
      <c r="K1266" s="48" t="s">
        <v>28</v>
      </c>
      <c r="L1266" s="47" t="s">
        <v>90</v>
      </c>
      <c r="M1266" s="44" t="s">
        <v>74</v>
      </c>
      <c r="N1266" s="78" t="s">
        <v>75</v>
      </c>
      <c r="O1266" s="78" t="s">
        <v>75</v>
      </c>
      <c r="P1266" s="78" t="s">
        <v>75</v>
      </c>
      <c r="Q1266" s="43" t="s">
        <v>2656</v>
      </c>
      <c r="R1266" s="53" t="s">
        <v>2153</v>
      </c>
      <c r="S1266" s="76">
        <v>168</v>
      </c>
      <c r="T1266" s="37">
        <v>1</v>
      </c>
      <c r="U1266" s="83">
        <v>1</v>
      </c>
      <c r="V1266" s="45" t="s">
        <v>125</v>
      </c>
    </row>
    <row r="1267" spans="1:22" x14ac:dyDescent="0.2">
      <c r="A1267" s="18" t="str">
        <f t="shared" si="38"/>
        <v>Catalogo principalOPEN VALUE - CSP GOBIERNOH21-02687</v>
      </c>
      <c r="B1267" s="18" t="str">
        <f t="shared" si="39"/>
        <v>H21-02687OPEN VALUE - CSP GOBIERNO</v>
      </c>
      <c r="C1267" s="18"/>
      <c r="D1267" s="18" t="s">
        <v>122</v>
      </c>
      <c r="E1267" s="46" t="s">
        <v>2658</v>
      </c>
      <c r="F1267" s="85" t="s">
        <v>17</v>
      </c>
      <c r="G1267" s="18" t="s">
        <v>122</v>
      </c>
      <c r="H1267" s="45" t="s">
        <v>125</v>
      </c>
      <c r="I1267" s="18" t="s">
        <v>75</v>
      </c>
      <c r="J1267" s="49" t="s">
        <v>2659</v>
      </c>
      <c r="K1267" s="48" t="s">
        <v>28</v>
      </c>
      <c r="L1267" s="47" t="s">
        <v>90</v>
      </c>
      <c r="M1267" s="44" t="s">
        <v>74</v>
      </c>
      <c r="N1267" s="78" t="s">
        <v>75</v>
      </c>
      <c r="O1267" s="78" t="s">
        <v>75</v>
      </c>
      <c r="P1267" s="78" t="s">
        <v>75</v>
      </c>
      <c r="Q1267" s="43" t="s">
        <v>2658</v>
      </c>
      <c r="R1267" s="53" t="s">
        <v>2153</v>
      </c>
      <c r="S1267" s="76">
        <v>216</v>
      </c>
      <c r="T1267" s="37">
        <v>1</v>
      </c>
      <c r="U1267" s="83">
        <v>1</v>
      </c>
      <c r="V1267" s="45" t="s">
        <v>125</v>
      </c>
    </row>
    <row r="1268" spans="1:22" x14ac:dyDescent="0.2">
      <c r="A1268" s="18" t="str">
        <f t="shared" si="38"/>
        <v>Catalogo principalOPEN VALUE - CSP GOBIERNOH22-01837</v>
      </c>
      <c r="B1268" s="18" t="str">
        <f t="shared" si="39"/>
        <v>H22-01837OPEN VALUE - CSP GOBIERNO</v>
      </c>
      <c r="C1268" s="18"/>
      <c r="D1268" s="18" t="s">
        <v>122</v>
      </c>
      <c r="E1268" s="46" t="s">
        <v>2660</v>
      </c>
      <c r="F1268" s="85" t="s">
        <v>17</v>
      </c>
      <c r="G1268" s="18" t="s">
        <v>122</v>
      </c>
      <c r="H1268" s="45" t="s">
        <v>125</v>
      </c>
      <c r="I1268" s="18" t="s">
        <v>75</v>
      </c>
      <c r="J1268" s="49" t="s">
        <v>2661</v>
      </c>
      <c r="K1268" s="48" t="s">
        <v>28</v>
      </c>
      <c r="L1268" s="47" t="s">
        <v>90</v>
      </c>
      <c r="M1268" s="44" t="s">
        <v>74</v>
      </c>
      <c r="N1268" s="78" t="s">
        <v>75</v>
      </c>
      <c r="O1268" s="78" t="s">
        <v>75</v>
      </c>
      <c r="P1268" s="78" t="s">
        <v>75</v>
      </c>
      <c r="Q1268" s="43" t="s">
        <v>2660</v>
      </c>
      <c r="R1268" s="53" t="s">
        <v>2153</v>
      </c>
      <c r="S1268" s="76">
        <v>13077</v>
      </c>
      <c r="T1268" s="37">
        <v>1</v>
      </c>
      <c r="U1268" s="83">
        <v>1</v>
      </c>
      <c r="V1268" s="45" t="s">
        <v>125</v>
      </c>
    </row>
    <row r="1269" spans="1:22" x14ac:dyDescent="0.2">
      <c r="A1269" s="18" t="str">
        <f t="shared" si="38"/>
        <v>Catalogo principalOPEN VALUE - CSP GOBIERNOH22-01842</v>
      </c>
      <c r="B1269" s="18" t="str">
        <f t="shared" si="39"/>
        <v>H22-01842OPEN VALUE - CSP GOBIERNO</v>
      </c>
      <c r="C1269" s="18"/>
      <c r="D1269" s="18" t="s">
        <v>122</v>
      </c>
      <c r="E1269" s="46" t="s">
        <v>2662</v>
      </c>
      <c r="F1269" s="85" t="s">
        <v>17</v>
      </c>
      <c r="G1269" s="18" t="s">
        <v>122</v>
      </c>
      <c r="H1269" s="45" t="s">
        <v>125</v>
      </c>
      <c r="I1269" s="18" t="s">
        <v>75</v>
      </c>
      <c r="J1269" s="49" t="s">
        <v>2663</v>
      </c>
      <c r="K1269" s="48" t="s">
        <v>28</v>
      </c>
      <c r="L1269" s="47" t="s">
        <v>90</v>
      </c>
      <c r="M1269" s="44" t="s">
        <v>74</v>
      </c>
      <c r="N1269" s="78" t="s">
        <v>75</v>
      </c>
      <c r="O1269" s="78" t="s">
        <v>75</v>
      </c>
      <c r="P1269" s="78" t="s">
        <v>75</v>
      </c>
      <c r="Q1269" s="43" t="s">
        <v>2662</v>
      </c>
      <c r="R1269" s="53" t="s">
        <v>2153</v>
      </c>
      <c r="S1269" s="76">
        <v>5607</v>
      </c>
      <c r="T1269" s="37">
        <v>1</v>
      </c>
      <c r="U1269" s="83">
        <v>1</v>
      </c>
      <c r="V1269" s="45" t="s">
        <v>125</v>
      </c>
    </row>
    <row r="1270" spans="1:22" x14ac:dyDescent="0.2">
      <c r="A1270" s="18" t="str">
        <f t="shared" si="38"/>
        <v>Catalogo principalOPEN VALUE - CSP GOBIERNOH30-02378</v>
      </c>
      <c r="B1270" s="18" t="str">
        <f t="shared" si="39"/>
        <v>H30-02378OPEN VALUE - CSP GOBIERNO</v>
      </c>
      <c r="C1270" s="18"/>
      <c r="D1270" s="18" t="s">
        <v>122</v>
      </c>
      <c r="E1270" s="46" t="s">
        <v>2664</v>
      </c>
      <c r="F1270" s="85" t="s">
        <v>17</v>
      </c>
      <c r="G1270" s="18" t="s">
        <v>122</v>
      </c>
      <c r="H1270" s="45" t="s">
        <v>125</v>
      </c>
      <c r="I1270" s="18" t="s">
        <v>75</v>
      </c>
      <c r="J1270" s="49" t="s">
        <v>2665</v>
      </c>
      <c r="K1270" s="48" t="s">
        <v>28</v>
      </c>
      <c r="L1270" s="47" t="s">
        <v>90</v>
      </c>
      <c r="M1270" s="44" t="s">
        <v>74</v>
      </c>
      <c r="N1270" s="78" t="s">
        <v>75</v>
      </c>
      <c r="O1270" s="78" t="s">
        <v>75</v>
      </c>
      <c r="P1270" s="78" t="s">
        <v>75</v>
      </c>
      <c r="Q1270" s="43" t="s">
        <v>2664</v>
      </c>
      <c r="R1270" s="53" t="s">
        <v>2153</v>
      </c>
      <c r="S1270" s="76">
        <v>2313</v>
      </c>
      <c r="T1270" s="37">
        <v>1</v>
      </c>
      <c r="U1270" s="83">
        <v>1</v>
      </c>
      <c r="V1270" s="45" t="s">
        <v>125</v>
      </c>
    </row>
    <row r="1271" spans="1:22" x14ac:dyDescent="0.2">
      <c r="A1271" s="18" t="str">
        <f t="shared" si="38"/>
        <v>Catalogo principalOPEN VALUE - CSP GOBIERNOH30-02383</v>
      </c>
      <c r="B1271" s="18" t="str">
        <f t="shared" si="39"/>
        <v>H30-02383OPEN VALUE - CSP GOBIERNO</v>
      </c>
      <c r="C1271" s="18"/>
      <c r="D1271" s="18" t="s">
        <v>122</v>
      </c>
      <c r="E1271" s="46" t="s">
        <v>2666</v>
      </c>
      <c r="F1271" s="85" t="s">
        <v>17</v>
      </c>
      <c r="G1271" s="18" t="s">
        <v>122</v>
      </c>
      <c r="H1271" s="45" t="s">
        <v>125</v>
      </c>
      <c r="I1271" s="18" t="s">
        <v>75</v>
      </c>
      <c r="J1271" s="49" t="s">
        <v>2667</v>
      </c>
      <c r="K1271" s="48" t="s">
        <v>28</v>
      </c>
      <c r="L1271" s="47" t="s">
        <v>90</v>
      </c>
      <c r="M1271" s="44" t="s">
        <v>74</v>
      </c>
      <c r="N1271" s="78" t="s">
        <v>75</v>
      </c>
      <c r="O1271" s="78" t="s">
        <v>75</v>
      </c>
      <c r="P1271" s="78" t="s">
        <v>75</v>
      </c>
      <c r="Q1271" s="43" t="s">
        <v>2666</v>
      </c>
      <c r="R1271" s="53" t="s">
        <v>2153</v>
      </c>
      <c r="S1271" s="76">
        <v>925</v>
      </c>
      <c r="T1271" s="37">
        <v>1</v>
      </c>
      <c r="U1271" s="83">
        <v>1</v>
      </c>
      <c r="V1271" s="45" t="s">
        <v>125</v>
      </c>
    </row>
    <row r="1272" spans="1:22" x14ac:dyDescent="0.2">
      <c r="A1272" s="18" t="str">
        <f t="shared" si="38"/>
        <v>Catalogo principalOPEN VALUE - CSP GOBIERNOH30-02388</v>
      </c>
      <c r="B1272" s="18" t="str">
        <f t="shared" si="39"/>
        <v>H30-02388OPEN VALUE - CSP GOBIERNO</v>
      </c>
      <c r="C1272" s="18"/>
      <c r="D1272" s="18" t="s">
        <v>122</v>
      </c>
      <c r="E1272" s="46" t="s">
        <v>2668</v>
      </c>
      <c r="F1272" s="85" t="s">
        <v>17</v>
      </c>
      <c r="G1272" s="18" t="s">
        <v>122</v>
      </c>
      <c r="H1272" s="45" t="s">
        <v>125</v>
      </c>
      <c r="I1272" s="18" t="s">
        <v>75</v>
      </c>
      <c r="J1272" s="49" t="s">
        <v>2669</v>
      </c>
      <c r="K1272" s="48" t="s">
        <v>28</v>
      </c>
      <c r="L1272" s="47" t="s">
        <v>90</v>
      </c>
      <c r="M1272" s="44" t="s">
        <v>74</v>
      </c>
      <c r="N1272" s="78" t="s">
        <v>75</v>
      </c>
      <c r="O1272" s="78" t="s">
        <v>75</v>
      </c>
      <c r="P1272" s="78" t="s">
        <v>75</v>
      </c>
      <c r="Q1272" s="43" t="s">
        <v>2668</v>
      </c>
      <c r="R1272" s="53" t="s">
        <v>2153</v>
      </c>
      <c r="S1272" s="76">
        <v>1077</v>
      </c>
      <c r="T1272" s="37">
        <v>1</v>
      </c>
      <c r="U1272" s="83">
        <v>1</v>
      </c>
      <c r="V1272" s="45" t="s">
        <v>125</v>
      </c>
    </row>
    <row r="1273" spans="1:22" x14ac:dyDescent="0.2">
      <c r="A1273" s="18" t="str">
        <f t="shared" si="38"/>
        <v>Catalogo principalOPEN VALUE - CSP GOBIERNOHHP-00005</v>
      </c>
      <c r="B1273" s="18" t="str">
        <f t="shared" si="39"/>
        <v>HHP-00005OPEN VALUE - CSP GOBIERNO</v>
      </c>
      <c r="C1273" s="18"/>
      <c r="D1273" s="18" t="s">
        <v>122</v>
      </c>
      <c r="E1273" s="46" t="s">
        <v>2670</v>
      </c>
      <c r="F1273" s="85" t="s">
        <v>17</v>
      </c>
      <c r="G1273" s="18" t="s">
        <v>122</v>
      </c>
      <c r="H1273" s="45" t="s">
        <v>125</v>
      </c>
      <c r="I1273" s="18" t="s">
        <v>75</v>
      </c>
      <c r="J1273" s="49" t="s">
        <v>2671</v>
      </c>
      <c r="K1273" s="48" t="s">
        <v>28</v>
      </c>
      <c r="L1273" s="47" t="s">
        <v>90</v>
      </c>
      <c r="M1273" s="44" t="s">
        <v>74</v>
      </c>
      <c r="N1273" s="78" t="s">
        <v>75</v>
      </c>
      <c r="O1273" s="78" t="s">
        <v>75</v>
      </c>
      <c r="P1273" s="78" t="s">
        <v>75</v>
      </c>
      <c r="Q1273" s="43" t="s">
        <v>2670</v>
      </c>
      <c r="R1273" s="53" t="s">
        <v>76</v>
      </c>
      <c r="S1273" s="76">
        <v>5.5</v>
      </c>
      <c r="T1273" s="37">
        <v>1</v>
      </c>
      <c r="U1273" s="83">
        <v>1</v>
      </c>
      <c r="V1273" s="45" t="s">
        <v>125</v>
      </c>
    </row>
    <row r="1274" spans="1:22" x14ac:dyDescent="0.2">
      <c r="A1274" s="18" t="str">
        <f t="shared" si="38"/>
        <v>Catalogo principalOPEN VALUE - CSP GOBIERNOHHS-00005</v>
      </c>
      <c r="B1274" s="18" t="str">
        <f t="shared" si="39"/>
        <v>HHS-00005OPEN VALUE - CSP GOBIERNO</v>
      </c>
      <c r="C1274" s="18"/>
      <c r="D1274" s="18" t="s">
        <v>122</v>
      </c>
      <c r="E1274" s="46" t="s">
        <v>2672</v>
      </c>
      <c r="F1274" s="85" t="s">
        <v>17</v>
      </c>
      <c r="G1274" s="18" t="s">
        <v>122</v>
      </c>
      <c r="H1274" s="45" t="s">
        <v>125</v>
      </c>
      <c r="I1274" s="18" t="s">
        <v>75</v>
      </c>
      <c r="J1274" s="49" t="s">
        <v>2673</v>
      </c>
      <c r="K1274" s="48" t="s">
        <v>28</v>
      </c>
      <c r="L1274" s="47" t="s">
        <v>90</v>
      </c>
      <c r="M1274" s="44" t="s">
        <v>74</v>
      </c>
      <c r="N1274" s="78" t="s">
        <v>75</v>
      </c>
      <c r="O1274" s="78" t="s">
        <v>75</v>
      </c>
      <c r="P1274" s="78" t="s">
        <v>75</v>
      </c>
      <c r="Q1274" s="43" t="s">
        <v>2672</v>
      </c>
      <c r="R1274" s="53" t="s">
        <v>76</v>
      </c>
      <c r="S1274" s="76">
        <v>2.4</v>
      </c>
      <c r="T1274" s="37">
        <v>1</v>
      </c>
      <c r="U1274" s="83">
        <v>1</v>
      </c>
      <c r="V1274" s="45" t="s">
        <v>125</v>
      </c>
    </row>
    <row r="1275" spans="1:22" x14ac:dyDescent="0.2">
      <c r="A1275" s="18" t="str">
        <f t="shared" si="38"/>
        <v>Catalogo principalOPEN VALUE - CSP GOBIERNOHJA-00717</v>
      </c>
      <c r="B1275" s="18" t="str">
        <f t="shared" si="39"/>
        <v>HJA-00717OPEN VALUE - CSP GOBIERNO</v>
      </c>
      <c r="C1275" s="18"/>
      <c r="D1275" s="18" t="s">
        <v>122</v>
      </c>
      <c r="E1275" s="46" t="s">
        <v>2674</v>
      </c>
      <c r="F1275" s="85" t="s">
        <v>17</v>
      </c>
      <c r="G1275" s="18" t="s">
        <v>122</v>
      </c>
      <c r="H1275" s="45" t="s">
        <v>125</v>
      </c>
      <c r="I1275" s="18" t="s">
        <v>75</v>
      </c>
      <c r="J1275" s="49" t="s">
        <v>2675</v>
      </c>
      <c r="K1275" s="48" t="s">
        <v>28</v>
      </c>
      <c r="L1275" s="47" t="s">
        <v>90</v>
      </c>
      <c r="M1275" s="44" t="s">
        <v>74</v>
      </c>
      <c r="N1275" s="78" t="s">
        <v>75</v>
      </c>
      <c r="O1275" s="78" t="s">
        <v>75</v>
      </c>
      <c r="P1275" s="78" t="s">
        <v>75</v>
      </c>
      <c r="Q1275" s="43" t="s">
        <v>2674</v>
      </c>
      <c r="R1275" s="53" t="s">
        <v>2153</v>
      </c>
      <c r="S1275" s="76">
        <v>2811</v>
      </c>
      <c r="T1275" s="37">
        <v>1</v>
      </c>
      <c r="U1275" s="83">
        <v>1</v>
      </c>
      <c r="V1275" s="45" t="s">
        <v>125</v>
      </c>
    </row>
    <row r="1276" spans="1:22" x14ac:dyDescent="0.2">
      <c r="A1276" s="18" t="str">
        <f t="shared" si="38"/>
        <v>Catalogo principalOPEN VALUE - CSP GOBIERNOHJA-00718</v>
      </c>
      <c r="B1276" s="18" t="str">
        <f t="shared" si="39"/>
        <v>HJA-00718OPEN VALUE - CSP GOBIERNO</v>
      </c>
      <c r="C1276" s="18"/>
      <c r="D1276" s="18" t="s">
        <v>122</v>
      </c>
      <c r="E1276" s="46" t="s">
        <v>2676</v>
      </c>
      <c r="F1276" s="85" t="s">
        <v>17</v>
      </c>
      <c r="G1276" s="18" t="s">
        <v>122</v>
      </c>
      <c r="H1276" s="45" t="s">
        <v>125</v>
      </c>
      <c r="I1276" s="18" t="s">
        <v>75</v>
      </c>
      <c r="J1276" s="49" t="s">
        <v>2677</v>
      </c>
      <c r="K1276" s="48" t="s">
        <v>28</v>
      </c>
      <c r="L1276" s="47" t="s">
        <v>90</v>
      </c>
      <c r="M1276" s="44" t="s">
        <v>74</v>
      </c>
      <c r="N1276" s="78" t="s">
        <v>75</v>
      </c>
      <c r="O1276" s="78" t="s">
        <v>75</v>
      </c>
      <c r="P1276" s="78" t="s">
        <v>75</v>
      </c>
      <c r="Q1276" s="43" t="s">
        <v>2676</v>
      </c>
      <c r="R1276" s="53" t="s">
        <v>2153</v>
      </c>
      <c r="S1276" s="76">
        <v>1206</v>
      </c>
      <c r="T1276" s="37">
        <v>1</v>
      </c>
      <c r="U1276" s="83">
        <v>1</v>
      </c>
      <c r="V1276" s="45" t="s">
        <v>125</v>
      </c>
    </row>
    <row r="1277" spans="1:22" x14ac:dyDescent="0.2">
      <c r="A1277" s="18" t="str">
        <f t="shared" si="38"/>
        <v>Catalogo principalOPEN VALUE - CSP GOBIERNOHWV-00005</v>
      </c>
      <c r="B1277" s="18" t="str">
        <f t="shared" si="39"/>
        <v>HWV-00005OPEN VALUE - CSP GOBIERNO</v>
      </c>
      <c r="C1277" s="18"/>
      <c r="D1277" s="18" t="s">
        <v>122</v>
      </c>
      <c r="E1277" s="46" t="s">
        <v>2678</v>
      </c>
      <c r="F1277" s="85" t="s">
        <v>17</v>
      </c>
      <c r="G1277" s="18" t="s">
        <v>122</v>
      </c>
      <c r="H1277" s="45" t="s">
        <v>125</v>
      </c>
      <c r="I1277" s="18" t="s">
        <v>75</v>
      </c>
      <c r="J1277" s="49" t="s">
        <v>2679</v>
      </c>
      <c r="K1277" s="48" t="s">
        <v>28</v>
      </c>
      <c r="L1277" s="47" t="s">
        <v>90</v>
      </c>
      <c r="M1277" s="44" t="s">
        <v>74</v>
      </c>
      <c r="N1277" s="78" t="s">
        <v>75</v>
      </c>
      <c r="O1277" s="78" t="s">
        <v>75</v>
      </c>
      <c r="P1277" s="78" t="s">
        <v>75</v>
      </c>
      <c r="Q1277" s="43" t="s">
        <v>2678</v>
      </c>
      <c r="R1277" s="53" t="s">
        <v>76</v>
      </c>
      <c r="S1277" s="76">
        <v>5</v>
      </c>
      <c r="T1277" s="37">
        <v>1</v>
      </c>
      <c r="U1277" s="83">
        <v>1</v>
      </c>
      <c r="V1277" s="45" t="s">
        <v>125</v>
      </c>
    </row>
    <row r="1278" spans="1:22" x14ac:dyDescent="0.2">
      <c r="A1278" s="18" t="str">
        <f t="shared" si="38"/>
        <v>Catalogo principalOPEN VALUE - CSP GOBIERNOJ5A-00202</v>
      </c>
      <c r="B1278" s="18" t="str">
        <f t="shared" si="39"/>
        <v>J5A-00202OPEN VALUE - CSP GOBIERNO</v>
      </c>
      <c r="C1278" s="18"/>
      <c r="D1278" s="18" t="s">
        <v>122</v>
      </c>
      <c r="E1278" s="46" t="s">
        <v>2680</v>
      </c>
      <c r="F1278" s="85" t="s">
        <v>17</v>
      </c>
      <c r="G1278" s="18" t="s">
        <v>122</v>
      </c>
      <c r="H1278" s="45" t="s">
        <v>125</v>
      </c>
      <c r="I1278" s="18" t="s">
        <v>75</v>
      </c>
      <c r="J1278" s="49" t="s">
        <v>2681</v>
      </c>
      <c r="K1278" s="48" t="s">
        <v>28</v>
      </c>
      <c r="L1278" s="47" t="s">
        <v>90</v>
      </c>
      <c r="M1278" s="44" t="s">
        <v>74</v>
      </c>
      <c r="N1278" s="78" t="s">
        <v>75</v>
      </c>
      <c r="O1278" s="78" t="s">
        <v>75</v>
      </c>
      <c r="P1278" s="78" t="s">
        <v>75</v>
      </c>
      <c r="Q1278" s="43" t="s">
        <v>2680</v>
      </c>
      <c r="R1278" s="53" t="s">
        <v>2153</v>
      </c>
      <c r="S1278" s="76">
        <v>93</v>
      </c>
      <c r="T1278" s="37">
        <v>1</v>
      </c>
      <c r="U1278" s="83">
        <v>1</v>
      </c>
      <c r="V1278" s="45" t="s">
        <v>125</v>
      </c>
    </row>
    <row r="1279" spans="1:22" x14ac:dyDescent="0.2">
      <c r="A1279" s="18" t="str">
        <f t="shared" si="38"/>
        <v>Catalogo principalOPEN VALUE - CSP GOBIERNOJ5A-00204</v>
      </c>
      <c r="B1279" s="18" t="str">
        <f t="shared" si="39"/>
        <v>J5A-00204OPEN VALUE - CSP GOBIERNO</v>
      </c>
      <c r="C1279" s="18"/>
      <c r="D1279" s="18" t="s">
        <v>122</v>
      </c>
      <c r="E1279" s="46" t="s">
        <v>2682</v>
      </c>
      <c r="F1279" s="85" t="s">
        <v>17</v>
      </c>
      <c r="G1279" s="18" t="s">
        <v>122</v>
      </c>
      <c r="H1279" s="45" t="s">
        <v>125</v>
      </c>
      <c r="I1279" s="18" t="s">
        <v>75</v>
      </c>
      <c r="J1279" s="49" t="s">
        <v>2683</v>
      </c>
      <c r="K1279" s="48" t="s">
        <v>28</v>
      </c>
      <c r="L1279" s="47" t="s">
        <v>90</v>
      </c>
      <c r="M1279" s="44" t="s">
        <v>74</v>
      </c>
      <c r="N1279" s="78" t="s">
        <v>75</v>
      </c>
      <c r="O1279" s="78" t="s">
        <v>75</v>
      </c>
      <c r="P1279" s="78" t="s">
        <v>75</v>
      </c>
      <c r="Q1279" s="43" t="s">
        <v>2682</v>
      </c>
      <c r="R1279" s="53" t="s">
        <v>2153</v>
      </c>
      <c r="S1279" s="76">
        <v>42</v>
      </c>
      <c r="T1279" s="37">
        <v>1</v>
      </c>
      <c r="U1279" s="83">
        <v>1</v>
      </c>
      <c r="V1279" s="45" t="s">
        <v>125</v>
      </c>
    </row>
    <row r="1280" spans="1:22" x14ac:dyDescent="0.2">
      <c r="A1280" s="18" t="str">
        <f t="shared" si="38"/>
        <v>Catalogo principalOPEN VALUE - CSP GOBIERNOJ5A-00405</v>
      </c>
      <c r="B1280" s="18" t="str">
        <f t="shared" si="39"/>
        <v>J5A-00405OPEN VALUE - CSP GOBIERNO</v>
      </c>
      <c r="C1280" s="18"/>
      <c r="D1280" s="18" t="s">
        <v>122</v>
      </c>
      <c r="E1280" s="46" t="s">
        <v>2684</v>
      </c>
      <c r="F1280" s="85" t="s">
        <v>17</v>
      </c>
      <c r="G1280" s="18" t="s">
        <v>122</v>
      </c>
      <c r="H1280" s="45" t="s">
        <v>125</v>
      </c>
      <c r="I1280" s="18" t="s">
        <v>75</v>
      </c>
      <c r="J1280" s="49" t="s">
        <v>2685</v>
      </c>
      <c r="K1280" s="48" t="s">
        <v>28</v>
      </c>
      <c r="L1280" s="47" t="s">
        <v>90</v>
      </c>
      <c r="M1280" s="44" t="s">
        <v>74</v>
      </c>
      <c r="N1280" s="78" t="s">
        <v>75</v>
      </c>
      <c r="O1280" s="78" t="s">
        <v>75</v>
      </c>
      <c r="P1280" s="78" t="s">
        <v>75</v>
      </c>
      <c r="Q1280" s="43" t="s">
        <v>2684</v>
      </c>
      <c r="R1280" s="53" t="s">
        <v>2153</v>
      </c>
      <c r="S1280" s="76">
        <v>123</v>
      </c>
      <c r="T1280" s="37">
        <v>1</v>
      </c>
      <c r="U1280" s="83">
        <v>1</v>
      </c>
      <c r="V1280" s="45" t="s">
        <v>125</v>
      </c>
    </row>
    <row r="1281" spans="1:22" x14ac:dyDescent="0.2">
      <c r="A1281" s="18" t="str">
        <f t="shared" si="38"/>
        <v>Catalogo principalOPEN VALUE - CSP GOBIERNOJ5A-00407</v>
      </c>
      <c r="B1281" s="18" t="str">
        <f t="shared" si="39"/>
        <v>J5A-00407OPEN VALUE - CSP GOBIERNO</v>
      </c>
      <c r="C1281" s="18"/>
      <c r="D1281" s="18" t="s">
        <v>122</v>
      </c>
      <c r="E1281" s="46" t="s">
        <v>2686</v>
      </c>
      <c r="F1281" s="85" t="s">
        <v>17</v>
      </c>
      <c r="G1281" s="18" t="s">
        <v>122</v>
      </c>
      <c r="H1281" s="45" t="s">
        <v>125</v>
      </c>
      <c r="I1281" s="18" t="s">
        <v>75</v>
      </c>
      <c r="J1281" s="49" t="s">
        <v>2687</v>
      </c>
      <c r="K1281" s="48" t="s">
        <v>28</v>
      </c>
      <c r="L1281" s="47" t="s">
        <v>90</v>
      </c>
      <c r="M1281" s="44" t="s">
        <v>74</v>
      </c>
      <c r="N1281" s="78" t="s">
        <v>75</v>
      </c>
      <c r="O1281" s="78" t="s">
        <v>75</v>
      </c>
      <c r="P1281" s="78" t="s">
        <v>75</v>
      </c>
      <c r="Q1281" s="43" t="s">
        <v>2686</v>
      </c>
      <c r="R1281" s="53" t="s">
        <v>2153</v>
      </c>
      <c r="S1281" s="76">
        <v>54</v>
      </c>
      <c r="T1281" s="37">
        <v>1</v>
      </c>
      <c r="U1281" s="83">
        <v>1</v>
      </c>
      <c r="V1281" s="45" t="s">
        <v>125</v>
      </c>
    </row>
    <row r="1282" spans="1:22" x14ac:dyDescent="0.2">
      <c r="A1282" s="18" t="str">
        <f t="shared" ref="A1282:A1345" si="40">D1282&amp;F1282&amp;E1282</f>
        <v>Catalogo principalOPEN VALUE - CSP GOBIERNOKF4-00005</v>
      </c>
      <c r="B1282" s="18" t="str">
        <f t="shared" ref="B1282:B1345" si="41">E1282&amp;F1282</f>
        <v>KF4-00005OPEN VALUE - CSP GOBIERNO</v>
      </c>
      <c r="C1282" s="18"/>
      <c r="D1282" s="18" t="s">
        <v>122</v>
      </c>
      <c r="E1282" s="46" t="s">
        <v>2688</v>
      </c>
      <c r="F1282" s="85" t="s">
        <v>17</v>
      </c>
      <c r="G1282" s="18" t="s">
        <v>122</v>
      </c>
      <c r="H1282" s="45" t="s">
        <v>125</v>
      </c>
      <c r="I1282" s="18" t="s">
        <v>75</v>
      </c>
      <c r="J1282" s="49" t="s">
        <v>2689</v>
      </c>
      <c r="K1282" s="48" t="s">
        <v>28</v>
      </c>
      <c r="L1282" s="47" t="s">
        <v>90</v>
      </c>
      <c r="M1282" s="44" t="s">
        <v>74</v>
      </c>
      <c r="N1282" s="78" t="s">
        <v>75</v>
      </c>
      <c r="O1282" s="78" t="s">
        <v>75</v>
      </c>
      <c r="P1282" s="78" t="s">
        <v>75</v>
      </c>
      <c r="Q1282" s="43" t="s">
        <v>2688</v>
      </c>
      <c r="R1282" s="53" t="s">
        <v>76</v>
      </c>
      <c r="S1282" s="76">
        <v>2</v>
      </c>
      <c r="T1282" s="37">
        <v>1</v>
      </c>
      <c r="U1282" s="83">
        <v>1</v>
      </c>
      <c r="V1282" s="45" t="s">
        <v>125</v>
      </c>
    </row>
    <row r="1283" spans="1:22" x14ac:dyDescent="0.2">
      <c r="A1283" s="18" t="str">
        <f t="shared" si="40"/>
        <v>Catalogo principalOPEN VALUE - CSP GOBIERNOKV3-00349</v>
      </c>
      <c r="B1283" s="18" t="str">
        <f t="shared" si="41"/>
        <v>KV3-00349OPEN VALUE - CSP GOBIERNO</v>
      </c>
      <c r="C1283" s="18"/>
      <c r="D1283" s="18" t="s">
        <v>122</v>
      </c>
      <c r="E1283" s="46" t="s">
        <v>2690</v>
      </c>
      <c r="F1283" s="85" t="s">
        <v>17</v>
      </c>
      <c r="G1283" s="18" t="s">
        <v>122</v>
      </c>
      <c r="H1283" s="45" t="s">
        <v>125</v>
      </c>
      <c r="I1283" s="18" t="s">
        <v>75</v>
      </c>
      <c r="J1283" s="49" t="s">
        <v>2691</v>
      </c>
      <c r="K1283" s="48" t="s">
        <v>28</v>
      </c>
      <c r="L1283" s="47" t="s">
        <v>90</v>
      </c>
      <c r="M1283" s="44" t="s">
        <v>74</v>
      </c>
      <c r="N1283" s="78" t="s">
        <v>75</v>
      </c>
      <c r="O1283" s="78" t="s">
        <v>75</v>
      </c>
      <c r="P1283" s="78" t="s">
        <v>75</v>
      </c>
      <c r="Q1283" s="43" t="s">
        <v>2690</v>
      </c>
      <c r="R1283" s="53" t="s">
        <v>2153</v>
      </c>
      <c r="S1283" s="76">
        <v>279</v>
      </c>
      <c r="T1283" s="37">
        <v>1</v>
      </c>
      <c r="U1283" s="83">
        <v>1</v>
      </c>
      <c r="V1283" s="45" t="s">
        <v>125</v>
      </c>
    </row>
    <row r="1284" spans="1:22" x14ac:dyDescent="0.2">
      <c r="A1284" s="18" t="str">
        <f t="shared" si="40"/>
        <v>Catalogo principalOPEN VALUE - CSP GOBIERNOKV3-00350</v>
      </c>
      <c r="B1284" s="18" t="str">
        <f t="shared" si="41"/>
        <v>KV3-00350OPEN VALUE - CSP GOBIERNO</v>
      </c>
      <c r="C1284" s="18"/>
      <c r="D1284" s="18" t="s">
        <v>122</v>
      </c>
      <c r="E1284" s="46" t="s">
        <v>2692</v>
      </c>
      <c r="F1284" s="85" t="s">
        <v>17</v>
      </c>
      <c r="G1284" s="18" t="s">
        <v>122</v>
      </c>
      <c r="H1284" s="45" t="s">
        <v>125</v>
      </c>
      <c r="I1284" s="18" t="s">
        <v>75</v>
      </c>
      <c r="J1284" s="49" t="s">
        <v>2693</v>
      </c>
      <c r="K1284" s="48" t="s">
        <v>28</v>
      </c>
      <c r="L1284" s="47" t="s">
        <v>90</v>
      </c>
      <c r="M1284" s="44" t="s">
        <v>74</v>
      </c>
      <c r="N1284" s="78" t="s">
        <v>75</v>
      </c>
      <c r="O1284" s="78" t="s">
        <v>75</v>
      </c>
      <c r="P1284" s="78" t="s">
        <v>75</v>
      </c>
      <c r="Q1284" s="43" t="s">
        <v>2692</v>
      </c>
      <c r="R1284" s="53" t="s">
        <v>2153</v>
      </c>
      <c r="S1284" s="76">
        <v>513</v>
      </c>
      <c r="T1284" s="37">
        <v>1</v>
      </c>
      <c r="U1284" s="83">
        <v>1</v>
      </c>
      <c r="V1284" s="45" t="s">
        <v>125</v>
      </c>
    </row>
    <row r="1285" spans="1:22" x14ac:dyDescent="0.2">
      <c r="A1285" s="18" t="str">
        <f t="shared" si="40"/>
        <v>Catalogo principalOPEN VALUE - CSP GOBIERNOKV3-00351</v>
      </c>
      <c r="B1285" s="18" t="str">
        <f t="shared" si="41"/>
        <v>KV3-00351OPEN VALUE - CSP GOBIERNO</v>
      </c>
      <c r="C1285" s="18"/>
      <c r="D1285" s="18" t="s">
        <v>122</v>
      </c>
      <c r="E1285" s="46" t="s">
        <v>2694</v>
      </c>
      <c r="F1285" s="85" t="s">
        <v>17</v>
      </c>
      <c r="G1285" s="18" t="s">
        <v>122</v>
      </c>
      <c r="H1285" s="45" t="s">
        <v>125</v>
      </c>
      <c r="I1285" s="18" t="s">
        <v>75</v>
      </c>
      <c r="J1285" s="49" t="s">
        <v>2695</v>
      </c>
      <c r="K1285" s="48" t="s">
        <v>28</v>
      </c>
      <c r="L1285" s="47" t="s">
        <v>90</v>
      </c>
      <c r="M1285" s="44" t="s">
        <v>74</v>
      </c>
      <c r="N1285" s="78" t="s">
        <v>75</v>
      </c>
      <c r="O1285" s="78" t="s">
        <v>75</v>
      </c>
      <c r="P1285" s="78" t="s">
        <v>75</v>
      </c>
      <c r="Q1285" s="43" t="s">
        <v>2694</v>
      </c>
      <c r="R1285" s="53" t="s">
        <v>2153</v>
      </c>
      <c r="S1285" s="76">
        <v>264</v>
      </c>
      <c r="T1285" s="37">
        <v>1</v>
      </c>
      <c r="U1285" s="83">
        <v>1</v>
      </c>
      <c r="V1285" s="45" t="s">
        <v>125</v>
      </c>
    </row>
    <row r="1286" spans="1:22" x14ac:dyDescent="0.2">
      <c r="A1286" s="18" t="str">
        <f t="shared" si="40"/>
        <v>Catalogo principalOPEN VALUE - CSP GOBIERNOKV3-00355</v>
      </c>
      <c r="B1286" s="18" t="str">
        <f t="shared" si="41"/>
        <v>KV3-00355OPEN VALUE - CSP GOBIERNO</v>
      </c>
      <c r="C1286" s="18"/>
      <c r="D1286" s="18" t="s">
        <v>122</v>
      </c>
      <c r="E1286" s="46" t="s">
        <v>2696</v>
      </c>
      <c r="F1286" s="85" t="s">
        <v>17</v>
      </c>
      <c r="G1286" s="18" t="s">
        <v>122</v>
      </c>
      <c r="H1286" s="45" t="s">
        <v>125</v>
      </c>
      <c r="I1286" s="18" t="s">
        <v>75</v>
      </c>
      <c r="J1286" s="49" t="s">
        <v>2697</v>
      </c>
      <c r="K1286" s="48" t="s">
        <v>28</v>
      </c>
      <c r="L1286" s="47" t="s">
        <v>90</v>
      </c>
      <c r="M1286" s="44" t="s">
        <v>74</v>
      </c>
      <c r="N1286" s="78" t="s">
        <v>75</v>
      </c>
      <c r="O1286" s="78" t="s">
        <v>75</v>
      </c>
      <c r="P1286" s="78" t="s">
        <v>75</v>
      </c>
      <c r="Q1286" s="43" t="s">
        <v>2696</v>
      </c>
      <c r="R1286" s="53" t="s">
        <v>2153</v>
      </c>
      <c r="S1286" s="76">
        <v>369</v>
      </c>
      <c r="T1286" s="37">
        <v>1</v>
      </c>
      <c r="U1286" s="83">
        <v>1</v>
      </c>
      <c r="V1286" s="45" t="s">
        <v>125</v>
      </c>
    </row>
    <row r="1287" spans="1:22" x14ac:dyDescent="0.2">
      <c r="A1287" s="18" t="str">
        <f t="shared" si="40"/>
        <v>Catalogo principalOPEN VALUE - CSP GOBIERNOL5D-00130</v>
      </c>
      <c r="B1287" s="18" t="str">
        <f t="shared" si="41"/>
        <v>L5D-00130OPEN VALUE - CSP GOBIERNO</v>
      </c>
      <c r="C1287" s="18"/>
      <c r="D1287" s="18" t="s">
        <v>122</v>
      </c>
      <c r="E1287" s="46" t="s">
        <v>2698</v>
      </c>
      <c r="F1287" s="85" t="s">
        <v>17</v>
      </c>
      <c r="G1287" s="18" t="s">
        <v>122</v>
      </c>
      <c r="H1287" s="45" t="s">
        <v>125</v>
      </c>
      <c r="I1287" s="18" t="s">
        <v>75</v>
      </c>
      <c r="J1287" s="49" t="s">
        <v>2699</v>
      </c>
      <c r="K1287" s="48" t="s">
        <v>28</v>
      </c>
      <c r="L1287" s="47" t="s">
        <v>90</v>
      </c>
      <c r="M1287" s="44" t="s">
        <v>74</v>
      </c>
      <c r="N1287" s="78" t="s">
        <v>75</v>
      </c>
      <c r="O1287" s="78" t="s">
        <v>75</v>
      </c>
      <c r="P1287" s="78" t="s">
        <v>75</v>
      </c>
      <c r="Q1287" s="43" t="s">
        <v>2698</v>
      </c>
      <c r="R1287" s="53" t="s">
        <v>2153</v>
      </c>
      <c r="S1287" s="76">
        <v>3363</v>
      </c>
      <c r="T1287" s="37">
        <v>1</v>
      </c>
      <c r="U1287" s="83">
        <v>1</v>
      </c>
      <c r="V1287" s="45" t="s">
        <v>125</v>
      </c>
    </row>
    <row r="1288" spans="1:22" x14ac:dyDescent="0.2">
      <c r="A1288" s="18" t="str">
        <f t="shared" si="40"/>
        <v>Catalogo principalOPEN VALUE - CSP GOBIERNOL5D-00131</v>
      </c>
      <c r="B1288" s="18" t="str">
        <f t="shared" si="41"/>
        <v>L5D-00131OPEN VALUE - CSP GOBIERNO</v>
      </c>
      <c r="C1288" s="18"/>
      <c r="D1288" s="18" t="s">
        <v>122</v>
      </c>
      <c r="E1288" s="46" t="s">
        <v>2700</v>
      </c>
      <c r="F1288" s="85" t="s">
        <v>17</v>
      </c>
      <c r="G1288" s="18" t="s">
        <v>122</v>
      </c>
      <c r="H1288" s="45" t="s">
        <v>125</v>
      </c>
      <c r="I1288" s="18" t="s">
        <v>75</v>
      </c>
      <c r="J1288" s="49" t="s">
        <v>2701</v>
      </c>
      <c r="K1288" s="48" t="s">
        <v>28</v>
      </c>
      <c r="L1288" s="47" t="s">
        <v>90</v>
      </c>
      <c r="M1288" s="44" t="s">
        <v>74</v>
      </c>
      <c r="N1288" s="78" t="s">
        <v>75</v>
      </c>
      <c r="O1288" s="78" t="s">
        <v>75</v>
      </c>
      <c r="P1288" s="78" t="s">
        <v>75</v>
      </c>
      <c r="Q1288" s="43" t="s">
        <v>2700</v>
      </c>
      <c r="R1288" s="53" t="s">
        <v>2153</v>
      </c>
      <c r="S1288" s="76">
        <v>1566</v>
      </c>
      <c r="T1288" s="37">
        <v>1</v>
      </c>
      <c r="U1288" s="83">
        <v>1</v>
      </c>
      <c r="V1288" s="45" t="s">
        <v>125</v>
      </c>
    </row>
    <row r="1289" spans="1:22" x14ac:dyDescent="0.2">
      <c r="A1289" s="18" t="str">
        <f t="shared" si="40"/>
        <v>Catalogo principalOPEN VALUE - CSP GOBIERNOLJ7-00005</v>
      </c>
      <c r="B1289" s="18" t="str">
        <f t="shared" si="41"/>
        <v>LJ7-00005OPEN VALUE - CSP GOBIERNO</v>
      </c>
      <c r="C1289" s="18"/>
      <c r="D1289" s="18" t="s">
        <v>122</v>
      </c>
      <c r="E1289" s="46" t="s">
        <v>2702</v>
      </c>
      <c r="F1289" s="85" t="s">
        <v>17</v>
      </c>
      <c r="G1289" s="18" t="s">
        <v>122</v>
      </c>
      <c r="H1289" s="45" t="s">
        <v>125</v>
      </c>
      <c r="I1289" s="18" t="s">
        <v>75</v>
      </c>
      <c r="J1289" s="49" t="s">
        <v>2703</v>
      </c>
      <c r="K1289" s="48" t="s">
        <v>28</v>
      </c>
      <c r="L1289" s="47" t="s">
        <v>90</v>
      </c>
      <c r="M1289" s="44" t="s">
        <v>74</v>
      </c>
      <c r="N1289" s="78" t="s">
        <v>75</v>
      </c>
      <c r="O1289" s="78" t="s">
        <v>75</v>
      </c>
      <c r="P1289" s="78" t="s">
        <v>75</v>
      </c>
      <c r="Q1289" s="43" t="s">
        <v>2702</v>
      </c>
      <c r="R1289" s="53" t="s">
        <v>76</v>
      </c>
      <c r="S1289" s="76">
        <v>2.5</v>
      </c>
      <c r="T1289" s="37">
        <v>1</v>
      </c>
      <c r="U1289" s="83">
        <v>1</v>
      </c>
      <c r="V1289" s="45" t="s">
        <v>125</v>
      </c>
    </row>
    <row r="1290" spans="1:22" x14ac:dyDescent="0.2">
      <c r="A1290" s="18" t="str">
        <f t="shared" si="40"/>
        <v>Catalogo principalOPEN VALUE - CSP GOBIERNOM3J-00090</v>
      </c>
      <c r="B1290" s="18" t="str">
        <f t="shared" si="41"/>
        <v>M3J-00090OPEN VALUE - CSP GOBIERNO</v>
      </c>
      <c r="C1290" s="18"/>
      <c r="D1290" s="18" t="s">
        <v>122</v>
      </c>
      <c r="E1290" s="46" t="s">
        <v>2704</v>
      </c>
      <c r="F1290" s="85" t="s">
        <v>17</v>
      </c>
      <c r="G1290" s="18" t="s">
        <v>122</v>
      </c>
      <c r="H1290" s="45" t="s">
        <v>125</v>
      </c>
      <c r="I1290" s="18" t="s">
        <v>75</v>
      </c>
      <c r="J1290" s="49" t="s">
        <v>2705</v>
      </c>
      <c r="K1290" s="48" t="s">
        <v>28</v>
      </c>
      <c r="L1290" s="47" t="s">
        <v>90</v>
      </c>
      <c r="M1290" s="44" t="s">
        <v>74</v>
      </c>
      <c r="N1290" s="78" t="s">
        <v>75</v>
      </c>
      <c r="O1290" s="78" t="s">
        <v>75</v>
      </c>
      <c r="P1290" s="78" t="s">
        <v>75</v>
      </c>
      <c r="Q1290" s="43" t="s">
        <v>2704</v>
      </c>
      <c r="R1290" s="53" t="s">
        <v>76</v>
      </c>
      <c r="S1290" s="76">
        <v>0.73</v>
      </c>
      <c r="T1290" s="37">
        <v>1</v>
      </c>
      <c r="U1290" s="83">
        <v>1</v>
      </c>
      <c r="V1290" s="45" t="s">
        <v>125</v>
      </c>
    </row>
    <row r="1291" spans="1:22" x14ac:dyDescent="0.2">
      <c r="A1291" s="18" t="str">
        <f t="shared" si="40"/>
        <v>Catalogo principalOPEN VALUE - CSP GOBIERNOM3J-00091</v>
      </c>
      <c r="B1291" s="18" t="str">
        <f t="shared" si="41"/>
        <v>M3J-00091OPEN VALUE - CSP GOBIERNO</v>
      </c>
      <c r="C1291" s="18"/>
      <c r="D1291" s="18" t="s">
        <v>122</v>
      </c>
      <c r="E1291" s="46" t="s">
        <v>2706</v>
      </c>
      <c r="F1291" s="85" t="s">
        <v>17</v>
      </c>
      <c r="G1291" s="18" t="s">
        <v>122</v>
      </c>
      <c r="H1291" s="45" t="s">
        <v>125</v>
      </c>
      <c r="I1291" s="18" t="s">
        <v>75</v>
      </c>
      <c r="J1291" s="49" t="s">
        <v>2707</v>
      </c>
      <c r="K1291" s="48" t="s">
        <v>28</v>
      </c>
      <c r="L1291" s="47" t="s">
        <v>90</v>
      </c>
      <c r="M1291" s="44" t="s">
        <v>74</v>
      </c>
      <c r="N1291" s="78" t="s">
        <v>75</v>
      </c>
      <c r="O1291" s="78" t="s">
        <v>75</v>
      </c>
      <c r="P1291" s="78" t="s">
        <v>75</v>
      </c>
      <c r="Q1291" s="43" t="s">
        <v>2706</v>
      </c>
      <c r="R1291" s="53" t="s">
        <v>76</v>
      </c>
      <c r="S1291" s="76">
        <v>0.95</v>
      </c>
      <c r="T1291" s="37">
        <v>1</v>
      </c>
      <c r="U1291" s="83">
        <v>1</v>
      </c>
      <c r="V1291" s="45" t="s">
        <v>125</v>
      </c>
    </row>
    <row r="1292" spans="1:22" x14ac:dyDescent="0.2">
      <c r="A1292" s="18" t="str">
        <f t="shared" si="40"/>
        <v>Catalogo principalOPEN VALUE - CSP GOBIERNOMX3-00206</v>
      </c>
      <c r="B1292" s="18" t="str">
        <f t="shared" si="41"/>
        <v>MX3-00206OPEN VALUE - CSP GOBIERNO</v>
      </c>
      <c r="C1292" s="18"/>
      <c r="D1292" s="18" t="s">
        <v>122</v>
      </c>
      <c r="E1292" s="46" t="s">
        <v>2708</v>
      </c>
      <c r="F1292" s="85" t="s">
        <v>17</v>
      </c>
      <c r="G1292" s="18" t="s">
        <v>122</v>
      </c>
      <c r="H1292" s="45" t="s">
        <v>125</v>
      </c>
      <c r="I1292" s="18" t="s">
        <v>75</v>
      </c>
      <c r="J1292" s="49" t="s">
        <v>2709</v>
      </c>
      <c r="K1292" s="48" t="s">
        <v>28</v>
      </c>
      <c r="L1292" s="47" t="s">
        <v>90</v>
      </c>
      <c r="M1292" s="44" t="s">
        <v>74</v>
      </c>
      <c r="N1292" s="78" t="s">
        <v>75</v>
      </c>
      <c r="O1292" s="78" t="s">
        <v>75</v>
      </c>
      <c r="P1292" s="78" t="s">
        <v>75</v>
      </c>
      <c r="Q1292" s="43" t="s">
        <v>2708</v>
      </c>
      <c r="R1292" s="53" t="s">
        <v>2153</v>
      </c>
      <c r="S1292" s="76">
        <v>13431</v>
      </c>
      <c r="T1292" s="37">
        <v>1</v>
      </c>
      <c r="U1292" s="83">
        <v>1</v>
      </c>
      <c r="V1292" s="45" t="s">
        <v>125</v>
      </c>
    </row>
    <row r="1293" spans="1:22" x14ac:dyDescent="0.2">
      <c r="A1293" s="18" t="str">
        <f t="shared" si="40"/>
        <v>Catalogo principalOPEN VALUE - CSP GOBIERNOMX3-00207</v>
      </c>
      <c r="B1293" s="18" t="str">
        <f t="shared" si="41"/>
        <v>MX3-00207OPEN VALUE - CSP GOBIERNO</v>
      </c>
      <c r="C1293" s="18"/>
      <c r="D1293" s="18" t="s">
        <v>122</v>
      </c>
      <c r="E1293" s="46" t="s">
        <v>2710</v>
      </c>
      <c r="F1293" s="85" t="s">
        <v>17</v>
      </c>
      <c r="G1293" s="18" t="s">
        <v>122</v>
      </c>
      <c r="H1293" s="45" t="s">
        <v>125</v>
      </c>
      <c r="I1293" s="18" t="s">
        <v>75</v>
      </c>
      <c r="J1293" s="49" t="s">
        <v>2711</v>
      </c>
      <c r="K1293" s="48" t="s">
        <v>28</v>
      </c>
      <c r="L1293" s="47" t="s">
        <v>90</v>
      </c>
      <c r="M1293" s="44" t="s">
        <v>74</v>
      </c>
      <c r="N1293" s="78" t="s">
        <v>75</v>
      </c>
      <c r="O1293" s="78" t="s">
        <v>75</v>
      </c>
      <c r="P1293" s="78" t="s">
        <v>75</v>
      </c>
      <c r="Q1293" s="43" t="s">
        <v>2710</v>
      </c>
      <c r="R1293" s="53" t="s">
        <v>2153</v>
      </c>
      <c r="S1293" s="76">
        <v>6249</v>
      </c>
      <c r="T1293" s="37">
        <v>1</v>
      </c>
      <c r="U1293" s="83">
        <v>1</v>
      </c>
      <c r="V1293" s="45" t="s">
        <v>125</v>
      </c>
    </row>
    <row r="1294" spans="1:22" x14ac:dyDescent="0.2">
      <c r="A1294" s="18" t="str">
        <f t="shared" si="40"/>
        <v>Catalogo principalOPEN VALUE - CSP GOBIERNOMX3-00208</v>
      </c>
      <c r="B1294" s="18" t="str">
        <f t="shared" si="41"/>
        <v>MX3-00208OPEN VALUE - CSP GOBIERNO</v>
      </c>
      <c r="C1294" s="18"/>
      <c r="D1294" s="18" t="s">
        <v>122</v>
      </c>
      <c r="E1294" s="46" t="s">
        <v>2712</v>
      </c>
      <c r="F1294" s="85" t="s">
        <v>17</v>
      </c>
      <c r="G1294" s="18" t="s">
        <v>122</v>
      </c>
      <c r="H1294" s="45" t="s">
        <v>125</v>
      </c>
      <c r="I1294" s="18" t="s">
        <v>75</v>
      </c>
      <c r="J1294" s="49" t="s">
        <v>2713</v>
      </c>
      <c r="K1294" s="48" t="s">
        <v>28</v>
      </c>
      <c r="L1294" s="47" t="s">
        <v>90</v>
      </c>
      <c r="M1294" s="44" t="s">
        <v>74</v>
      </c>
      <c r="N1294" s="78" t="s">
        <v>75</v>
      </c>
      <c r="O1294" s="78" t="s">
        <v>75</v>
      </c>
      <c r="P1294" s="78" t="s">
        <v>75</v>
      </c>
      <c r="Q1294" s="43" t="s">
        <v>2712</v>
      </c>
      <c r="R1294" s="53" t="s">
        <v>2153</v>
      </c>
      <c r="S1294" s="76">
        <v>11388</v>
      </c>
      <c r="T1294" s="37">
        <v>1</v>
      </c>
      <c r="U1294" s="83">
        <v>1</v>
      </c>
      <c r="V1294" s="45" t="s">
        <v>125</v>
      </c>
    </row>
    <row r="1295" spans="1:22" x14ac:dyDescent="0.2">
      <c r="A1295" s="18" t="str">
        <f t="shared" si="40"/>
        <v>Catalogo principalOPEN VALUE - CSP GOBIERNOMX3-00209</v>
      </c>
      <c r="B1295" s="18" t="str">
        <f t="shared" si="41"/>
        <v>MX3-00209OPEN VALUE - CSP GOBIERNO</v>
      </c>
      <c r="C1295" s="18"/>
      <c r="D1295" s="18" t="s">
        <v>122</v>
      </c>
      <c r="E1295" s="46" t="s">
        <v>2714</v>
      </c>
      <c r="F1295" s="85" t="s">
        <v>17</v>
      </c>
      <c r="G1295" s="18" t="s">
        <v>122</v>
      </c>
      <c r="H1295" s="45" t="s">
        <v>125</v>
      </c>
      <c r="I1295" s="18" t="s">
        <v>75</v>
      </c>
      <c r="J1295" s="49" t="s">
        <v>2715</v>
      </c>
      <c r="K1295" s="48" t="s">
        <v>28</v>
      </c>
      <c r="L1295" s="47" t="s">
        <v>90</v>
      </c>
      <c r="M1295" s="44" t="s">
        <v>74</v>
      </c>
      <c r="N1295" s="78" t="s">
        <v>75</v>
      </c>
      <c r="O1295" s="78" t="s">
        <v>75</v>
      </c>
      <c r="P1295" s="78" t="s">
        <v>75</v>
      </c>
      <c r="Q1295" s="43" t="s">
        <v>2714</v>
      </c>
      <c r="R1295" s="53" t="s">
        <v>2153</v>
      </c>
      <c r="S1295" s="76">
        <v>10070</v>
      </c>
      <c r="T1295" s="37">
        <v>1</v>
      </c>
      <c r="U1295" s="83">
        <v>1</v>
      </c>
      <c r="V1295" s="45" t="s">
        <v>125</v>
      </c>
    </row>
    <row r="1296" spans="1:22" x14ac:dyDescent="0.2">
      <c r="A1296" s="18" t="str">
        <f t="shared" si="40"/>
        <v>Catalogo principalOPEN VALUE - CSP GOBIERNONH3-00324</v>
      </c>
      <c r="B1296" s="18" t="str">
        <f t="shared" si="41"/>
        <v>NH3-00324OPEN VALUE - CSP GOBIERNO</v>
      </c>
      <c r="C1296" s="18"/>
      <c r="D1296" s="18" t="s">
        <v>122</v>
      </c>
      <c r="E1296" s="46" t="s">
        <v>2716</v>
      </c>
      <c r="F1296" s="85" t="s">
        <v>17</v>
      </c>
      <c r="G1296" s="18" t="s">
        <v>122</v>
      </c>
      <c r="H1296" s="45" t="s">
        <v>125</v>
      </c>
      <c r="I1296" s="18" t="s">
        <v>75</v>
      </c>
      <c r="J1296" s="49" t="s">
        <v>2717</v>
      </c>
      <c r="K1296" s="48" t="s">
        <v>28</v>
      </c>
      <c r="L1296" s="47" t="s">
        <v>90</v>
      </c>
      <c r="M1296" s="44" t="s">
        <v>74</v>
      </c>
      <c r="N1296" s="78" t="s">
        <v>75</v>
      </c>
      <c r="O1296" s="78" t="s">
        <v>75</v>
      </c>
      <c r="P1296" s="78" t="s">
        <v>75</v>
      </c>
      <c r="Q1296" s="43" t="s">
        <v>2716</v>
      </c>
      <c r="R1296" s="53" t="s">
        <v>2153</v>
      </c>
      <c r="S1296" s="76">
        <v>174</v>
      </c>
      <c r="T1296" s="37">
        <v>1</v>
      </c>
      <c r="U1296" s="83">
        <v>1</v>
      </c>
      <c r="V1296" s="45" t="s">
        <v>125</v>
      </c>
    </row>
    <row r="1297" spans="1:22" x14ac:dyDescent="0.2">
      <c r="A1297" s="18" t="str">
        <f t="shared" si="40"/>
        <v>Catalogo principalOPEN VALUE - CSP GOBIERNONH3-00325</v>
      </c>
      <c r="B1297" s="18" t="str">
        <f t="shared" si="41"/>
        <v>NH3-00325OPEN VALUE - CSP GOBIERNO</v>
      </c>
      <c r="C1297" s="18"/>
      <c r="D1297" s="18" t="s">
        <v>122</v>
      </c>
      <c r="E1297" s="46" t="s">
        <v>2718</v>
      </c>
      <c r="F1297" s="85" t="s">
        <v>17</v>
      </c>
      <c r="G1297" s="18" t="s">
        <v>122</v>
      </c>
      <c r="H1297" s="45" t="s">
        <v>125</v>
      </c>
      <c r="I1297" s="18" t="s">
        <v>75</v>
      </c>
      <c r="J1297" s="49" t="s">
        <v>2719</v>
      </c>
      <c r="K1297" s="48" t="s">
        <v>28</v>
      </c>
      <c r="L1297" s="47" t="s">
        <v>90</v>
      </c>
      <c r="M1297" s="44" t="s">
        <v>74</v>
      </c>
      <c r="N1297" s="78" t="s">
        <v>75</v>
      </c>
      <c r="O1297" s="78" t="s">
        <v>75</v>
      </c>
      <c r="P1297" s="78" t="s">
        <v>75</v>
      </c>
      <c r="Q1297" s="43" t="s">
        <v>2718</v>
      </c>
      <c r="R1297" s="53" t="s">
        <v>2153</v>
      </c>
      <c r="S1297" s="76">
        <v>222</v>
      </c>
      <c r="T1297" s="37">
        <v>1</v>
      </c>
      <c r="U1297" s="83">
        <v>1</v>
      </c>
      <c r="V1297" s="45" t="s">
        <v>125</v>
      </c>
    </row>
    <row r="1298" spans="1:22" x14ac:dyDescent="0.2">
      <c r="A1298" s="18" t="str">
        <f t="shared" si="40"/>
        <v>Catalogo principalOPEN VALUE - CSP GOBIERNONH3-00326</v>
      </c>
      <c r="B1298" s="18" t="str">
        <f t="shared" si="41"/>
        <v>NH3-00326OPEN VALUE - CSP GOBIERNO</v>
      </c>
      <c r="C1298" s="18"/>
      <c r="D1298" s="18" t="s">
        <v>122</v>
      </c>
      <c r="E1298" s="46" t="s">
        <v>2720</v>
      </c>
      <c r="F1298" s="85" t="s">
        <v>17</v>
      </c>
      <c r="G1298" s="18" t="s">
        <v>122</v>
      </c>
      <c r="H1298" s="45" t="s">
        <v>125</v>
      </c>
      <c r="I1298" s="18" t="s">
        <v>75</v>
      </c>
      <c r="J1298" s="49" t="s">
        <v>2721</v>
      </c>
      <c r="K1298" s="48" t="s">
        <v>28</v>
      </c>
      <c r="L1298" s="47" t="s">
        <v>90</v>
      </c>
      <c r="M1298" s="44" t="s">
        <v>74</v>
      </c>
      <c r="N1298" s="78" t="s">
        <v>75</v>
      </c>
      <c r="O1298" s="78" t="s">
        <v>75</v>
      </c>
      <c r="P1298" s="78" t="s">
        <v>75</v>
      </c>
      <c r="Q1298" s="43" t="s">
        <v>2720</v>
      </c>
      <c r="R1298" s="53" t="s">
        <v>2153</v>
      </c>
      <c r="S1298" s="76">
        <v>75</v>
      </c>
      <c r="T1298" s="37">
        <v>1</v>
      </c>
      <c r="U1298" s="83">
        <v>1</v>
      </c>
      <c r="V1298" s="45" t="s">
        <v>125</v>
      </c>
    </row>
    <row r="1299" spans="1:22" x14ac:dyDescent="0.2">
      <c r="A1299" s="18" t="str">
        <f t="shared" si="40"/>
        <v>Catalogo principalOPEN VALUE - CSP GOBIERNONH3-00327</v>
      </c>
      <c r="B1299" s="18" t="str">
        <f t="shared" si="41"/>
        <v>NH3-00327OPEN VALUE - CSP GOBIERNO</v>
      </c>
      <c r="C1299" s="18"/>
      <c r="D1299" s="18" t="s">
        <v>122</v>
      </c>
      <c r="E1299" s="46" t="s">
        <v>2722</v>
      </c>
      <c r="F1299" s="85" t="s">
        <v>17</v>
      </c>
      <c r="G1299" s="18" t="s">
        <v>122</v>
      </c>
      <c r="H1299" s="45" t="s">
        <v>125</v>
      </c>
      <c r="I1299" s="18" t="s">
        <v>75</v>
      </c>
      <c r="J1299" s="49" t="s">
        <v>2723</v>
      </c>
      <c r="K1299" s="48" t="s">
        <v>28</v>
      </c>
      <c r="L1299" s="47" t="s">
        <v>90</v>
      </c>
      <c r="M1299" s="44" t="s">
        <v>74</v>
      </c>
      <c r="N1299" s="78" t="s">
        <v>75</v>
      </c>
      <c r="O1299" s="78" t="s">
        <v>75</v>
      </c>
      <c r="P1299" s="78" t="s">
        <v>75</v>
      </c>
      <c r="Q1299" s="43" t="s">
        <v>2722</v>
      </c>
      <c r="R1299" s="53" t="s">
        <v>2153</v>
      </c>
      <c r="S1299" s="76">
        <v>96</v>
      </c>
      <c r="T1299" s="37">
        <v>1</v>
      </c>
      <c r="U1299" s="83">
        <v>1</v>
      </c>
      <c r="V1299" s="45" t="s">
        <v>125</v>
      </c>
    </row>
    <row r="1300" spans="1:22" x14ac:dyDescent="0.2">
      <c r="A1300" s="18" t="str">
        <f t="shared" si="40"/>
        <v>Catalogo principalOPEN VALUE - CSP GOBIERNONK7-00033</v>
      </c>
      <c r="B1300" s="18" t="str">
        <f t="shared" si="41"/>
        <v>NK7-00033OPEN VALUE - CSP GOBIERNO</v>
      </c>
      <c r="C1300" s="18"/>
      <c r="D1300" s="18" t="s">
        <v>122</v>
      </c>
      <c r="E1300" s="46" t="s">
        <v>2724</v>
      </c>
      <c r="F1300" s="85" t="s">
        <v>17</v>
      </c>
      <c r="G1300" s="18" t="s">
        <v>122</v>
      </c>
      <c r="H1300" s="45" t="s">
        <v>125</v>
      </c>
      <c r="I1300" s="18" t="s">
        <v>75</v>
      </c>
      <c r="J1300" s="49" t="s">
        <v>2725</v>
      </c>
      <c r="K1300" s="48" t="s">
        <v>28</v>
      </c>
      <c r="L1300" s="47" t="s">
        <v>90</v>
      </c>
      <c r="M1300" s="44" t="s">
        <v>74</v>
      </c>
      <c r="N1300" s="78" t="s">
        <v>75</v>
      </c>
      <c r="O1300" s="78" t="s">
        <v>75</v>
      </c>
      <c r="P1300" s="78" t="s">
        <v>75</v>
      </c>
      <c r="Q1300" s="43" t="s">
        <v>2724</v>
      </c>
      <c r="R1300" s="53" t="s">
        <v>2153</v>
      </c>
      <c r="S1300" s="76">
        <v>42</v>
      </c>
      <c r="T1300" s="37">
        <v>1</v>
      </c>
      <c r="U1300" s="83">
        <v>1</v>
      </c>
      <c r="V1300" s="45" t="s">
        <v>125</v>
      </c>
    </row>
    <row r="1301" spans="1:22" x14ac:dyDescent="0.2">
      <c r="A1301" s="18" t="str">
        <f t="shared" si="40"/>
        <v>Catalogo principalOPEN VALUE - CSP GOBIERNONK7-00034</v>
      </c>
      <c r="B1301" s="18" t="str">
        <f t="shared" si="41"/>
        <v>NK7-00034OPEN VALUE - CSP GOBIERNO</v>
      </c>
      <c r="C1301" s="18"/>
      <c r="D1301" s="18" t="s">
        <v>122</v>
      </c>
      <c r="E1301" s="46" t="s">
        <v>2726</v>
      </c>
      <c r="F1301" s="85" t="s">
        <v>17</v>
      </c>
      <c r="G1301" s="18" t="s">
        <v>122</v>
      </c>
      <c r="H1301" s="45" t="s">
        <v>125</v>
      </c>
      <c r="I1301" s="18" t="s">
        <v>75</v>
      </c>
      <c r="J1301" s="49" t="s">
        <v>2727</v>
      </c>
      <c r="K1301" s="48" t="s">
        <v>28</v>
      </c>
      <c r="L1301" s="47" t="s">
        <v>90</v>
      </c>
      <c r="M1301" s="44" t="s">
        <v>74</v>
      </c>
      <c r="N1301" s="78" t="s">
        <v>75</v>
      </c>
      <c r="O1301" s="78" t="s">
        <v>75</v>
      </c>
      <c r="P1301" s="78" t="s">
        <v>75</v>
      </c>
      <c r="Q1301" s="43" t="s">
        <v>2726</v>
      </c>
      <c r="R1301" s="53" t="s">
        <v>2153</v>
      </c>
      <c r="S1301" s="76">
        <v>18</v>
      </c>
      <c r="T1301" s="37">
        <v>1</v>
      </c>
      <c r="U1301" s="83">
        <v>1</v>
      </c>
      <c r="V1301" s="45" t="s">
        <v>125</v>
      </c>
    </row>
    <row r="1302" spans="1:22" x14ac:dyDescent="0.2">
      <c r="A1302" s="18" t="str">
        <f t="shared" si="40"/>
        <v>Catalogo principalOPEN VALUE - CSP GOBIERNONMG-00005</v>
      </c>
      <c r="B1302" s="18" t="str">
        <f t="shared" si="41"/>
        <v>NMG-00005OPEN VALUE - CSP GOBIERNO</v>
      </c>
      <c r="C1302" s="18"/>
      <c r="D1302" s="18" t="s">
        <v>122</v>
      </c>
      <c r="E1302" s="46" t="s">
        <v>2728</v>
      </c>
      <c r="F1302" s="85" t="s">
        <v>17</v>
      </c>
      <c r="G1302" s="18" t="s">
        <v>122</v>
      </c>
      <c r="H1302" s="45" t="s">
        <v>125</v>
      </c>
      <c r="I1302" s="18" t="s">
        <v>75</v>
      </c>
      <c r="J1302" s="49" t="s">
        <v>2729</v>
      </c>
      <c r="K1302" s="48" t="s">
        <v>28</v>
      </c>
      <c r="L1302" s="47" t="s">
        <v>90</v>
      </c>
      <c r="M1302" s="44" t="s">
        <v>74</v>
      </c>
      <c r="N1302" s="78" t="s">
        <v>75</v>
      </c>
      <c r="O1302" s="78" t="s">
        <v>75</v>
      </c>
      <c r="P1302" s="78" t="s">
        <v>75</v>
      </c>
      <c r="Q1302" s="43" t="s">
        <v>2728</v>
      </c>
      <c r="R1302" s="53" t="s">
        <v>76</v>
      </c>
      <c r="S1302" s="76">
        <v>2.7</v>
      </c>
      <c r="T1302" s="37">
        <v>1</v>
      </c>
      <c r="U1302" s="83">
        <v>1</v>
      </c>
      <c r="V1302" s="45" t="s">
        <v>125</v>
      </c>
    </row>
    <row r="1303" spans="1:22" x14ac:dyDescent="0.2">
      <c r="A1303" s="18" t="str">
        <f t="shared" si="40"/>
        <v>Catalogo principalOPEN VALUE - CSP GOBIERNOP71-07142</v>
      </c>
      <c r="B1303" s="18" t="str">
        <f t="shared" si="41"/>
        <v>P71-07142OPEN VALUE - CSP GOBIERNO</v>
      </c>
      <c r="C1303" s="18"/>
      <c r="D1303" s="18" t="s">
        <v>122</v>
      </c>
      <c r="E1303" s="46" t="s">
        <v>2730</v>
      </c>
      <c r="F1303" s="85" t="s">
        <v>17</v>
      </c>
      <c r="G1303" s="18" t="s">
        <v>122</v>
      </c>
      <c r="H1303" s="45" t="s">
        <v>125</v>
      </c>
      <c r="I1303" s="18" t="s">
        <v>75</v>
      </c>
      <c r="J1303" s="49" t="s">
        <v>2731</v>
      </c>
      <c r="K1303" s="48" t="s">
        <v>28</v>
      </c>
      <c r="L1303" s="47" t="s">
        <v>90</v>
      </c>
      <c r="M1303" s="44" t="s">
        <v>74</v>
      </c>
      <c r="N1303" s="78" t="s">
        <v>75</v>
      </c>
      <c r="O1303" s="78" t="s">
        <v>75</v>
      </c>
      <c r="P1303" s="78" t="s">
        <v>75</v>
      </c>
      <c r="Q1303" s="43" t="s">
        <v>2730</v>
      </c>
      <c r="R1303" s="53" t="s">
        <v>2153</v>
      </c>
      <c r="S1303" s="76">
        <v>7751</v>
      </c>
      <c r="T1303" s="37">
        <v>1</v>
      </c>
      <c r="U1303" s="83">
        <v>1</v>
      </c>
      <c r="V1303" s="45" t="s">
        <v>125</v>
      </c>
    </row>
    <row r="1304" spans="1:22" x14ac:dyDescent="0.2">
      <c r="A1304" s="18" t="str">
        <f t="shared" si="40"/>
        <v>Catalogo principalOPEN VALUE - CSP GOBIERNOPGI-00263</v>
      </c>
      <c r="B1304" s="18" t="str">
        <f t="shared" si="41"/>
        <v>PGI-00263OPEN VALUE - CSP GOBIERNO</v>
      </c>
      <c r="C1304" s="18"/>
      <c r="D1304" s="18" t="s">
        <v>122</v>
      </c>
      <c r="E1304" s="46" t="s">
        <v>2732</v>
      </c>
      <c r="F1304" s="85" t="s">
        <v>17</v>
      </c>
      <c r="G1304" s="18" t="s">
        <v>122</v>
      </c>
      <c r="H1304" s="45" t="s">
        <v>125</v>
      </c>
      <c r="I1304" s="18" t="s">
        <v>75</v>
      </c>
      <c r="J1304" s="49" t="s">
        <v>2733</v>
      </c>
      <c r="K1304" s="48" t="s">
        <v>28</v>
      </c>
      <c r="L1304" s="47" t="s">
        <v>90</v>
      </c>
      <c r="M1304" s="44" t="s">
        <v>74</v>
      </c>
      <c r="N1304" s="78" t="s">
        <v>75</v>
      </c>
      <c r="O1304" s="78" t="s">
        <v>75</v>
      </c>
      <c r="P1304" s="78" t="s">
        <v>75</v>
      </c>
      <c r="Q1304" s="43" t="s">
        <v>2732</v>
      </c>
      <c r="R1304" s="53" t="s">
        <v>2153</v>
      </c>
      <c r="S1304" s="76">
        <v>159</v>
      </c>
      <c r="T1304" s="37">
        <v>1</v>
      </c>
      <c r="U1304" s="83">
        <v>1</v>
      </c>
      <c r="V1304" s="45" t="s">
        <v>125</v>
      </c>
    </row>
    <row r="1305" spans="1:22" x14ac:dyDescent="0.2">
      <c r="A1305" s="18" t="str">
        <f t="shared" si="40"/>
        <v>Catalogo principalOPEN VALUE - CSP GOBIERNOPGI-00264</v>
      </c>
      <c r="B1305" s="18" t="str">
        <f t="shared" si="41"/>
        <v>PGI-00264OPEN VALUE - CSP GOBIERNO</v>
      </c>
      <c r="C1305" s="18"/>
      <c r="D1305" s="18" t="s">
        <v>122</v>
      </c>
      <c r="E1305" s="46" t="s">
        <v>2734</v>
      </c>
      <c r="F1305" s="85" t="s">
        <v>17</v>
      </c>
      <c r="G1305" s="18" t="s">
        <v>122</v>
      </c>
      <c r="H1305" s="45" t="s">
        <v>125</v>
      </c>
      <c r="I1305" s="18" t="s">
        <v>75</v>
      </c>
      <c r="J1305" s="49" t="s">
        <v>2735</v>
      </c>
      <c r="K1305" s="48" t="s">
        <v>28</v>
      </c>
      <c r="L1305" s="47" t="s">
        <v>90</v>
      </c>
      <c r="M1305" s="44" t="s">
        <v>74</v>
      </c>
      <c r="N1305" s="78" t="s">
        <v>75</v>
      </c>
      <c r="O1305" s="78" t="s">
        <v>75</v>
      </c>
      <c r="P1305" s="78" t="s">
        <v>75</v>
      </c>
      <c r="Q1305" s="43" t="s">
        <v>2734</v>
      </c>
      <c r="R1305" s="53" t="s">
        <v>2153</v>
      </c>
      <c r="S1305" s="76">
        <v>204</v>
      </c>
      <c r="T1305" s="37">
        <v>1</v>
      </c>
      <c r="U1305" s="83">
        <v>1</v>
      </c>
      <c r="V1305" s="45" t="s">
        <v>125</v>
      </c>
    </row>
    <row r="1306" spans="1:22" x14ac:dyDescent="0.2">
      <c r="A1306" s="18" t="str">
        <f t="shared" si="40"/>
        <v>Catalogo principalOPEN VALUE - CSP GOBIERNOPGI-00265</v>
      </c>
      <c r="B1306" s="18" t="str">
        <f t="shared" si="41"/>
        <v>PGI-00265OPEN VALUE - CSP GOBIERNO</v>
      </c>
      <c r="C1306" s="18"/>
      <c r="D1306" s="18" t="s">
        <v>122</v>
      </c>
      <c r="E1306" s="46" t="s">
        <v>2736</v>
      </c>
      <c r="F1306" s="85" t="s">
        <v>17</v>
      </c>
      <c r="G1306" s="18" t="s">
        <v>122</v>
      </c>
      <c r="H1306" s="45" t="s">
        <v>125</v>
      </c>
      <c r="I1306" s="18" t="s">
        <v>75</v>
      </c>
      <c r="J1306" s="49" t="s">
        <v>2737</v>
      </c>
      <c r="K1306" s="48" t="s">
        <v>28</v>
      </c>
      <c r="L1306" s="47" t="s">
        <v>90</v>
      </c>
      <c r="M1306" s="44" t="s">
        <v>74</v>
      </c>
      <c r="N1306" s="78" t="s">
        <v>75</v>
      </c>
      <c r="O1306" s="78" t="s">
        <v>75</v>
      </c>
      <c r="P1306" s="78" t="s">
        <v>75</v>
      </c>
      <c r="Q1306" s="43" t="s">
        <v>2736</v>
      </c>
      <c r="R1306" s="53" t="s">
        <v>2153</v>
      </c>
      <c r="S1306" s="76">
        <v>105</v>
      </c>
      <c r="T1306" s="37">
        <v>1</v>
      </c>
      <c r="U1306" s="83">
        <v>1</v>
      </c>
      <c r="V1306" s="45" t="s">
        <v>125</v>
      </c>
    </row>
    <row r="1307" spans="1:22" x14ac:dyDescent="0.2">
      <c r="A1307" s="18" t="str">
        <f t="shared" si="40"/>
        <v>Catalogo principalOPEN VALUE - CSP GOBIERNOPGI-00266</v>
      </c>
      <c r="B1307" s="18" t="str">
        <f t="shared" si="41"/>
        <v>PGI-00266OPEN VALUE - CSP GOBIERNO</v>
      </c>
      <c r="C1307" s="18"/>
      <c r="D1307" s="18" t="s">
        <v>122</v>
      </c>
      <c r="E1307" s="46" t="s">
        <v>2738</v>
      </c>
      <c r="F1307" s="85" t="s">
        <v>17</v>
      </c>
      <c r="G1307" s="18" t="s">
        <v>122</v>
      </c>
      <c r="H1307" s="45" t="s">
        <v>125</v>
      </c>
      <c r="I1307" s="18" t="s">
        <v>75</v>
      </c>
      <c r="J1307" s="49" t="s">
        <v>2739</v>
      </c>
      <c r="K1307" s="48" t="s">
        <v>28</v>
      </c>
      <c r="L1307" s="47" t="s">
        <v>90</v>
      </c>
      <c r="M1307" s="44" t="s">
        <v>74</v>
      </c>
      <c r="N1307" s="78" t="s">
        <v>75</v>
      </c>
      <c r="O1307" s="78" t="s">
        <v>75</v>
      </c>
      <c r="P1307" s="78" t="s">
        <v>75</v>
      </c>
      <c r="Q1307" s="43" t="s">
        <v>2738</v>
      </c>
      <c r="R1307" s="53" t="s">
        <v>2153</v>
      </c>
      <c r="S1307" s="76">
        <v>135</v>
      </c>
      <c r="T1307" s="37">
        <v>1</v>
      </c>
      <c r="U1307" s="83">
        <v>1</v>
      </c>
      <c r="V1307" s="45" t="s">
        <v>125</v>
      </c>
    </row>
    <row r="1308" spans="1:22" x14ac:dyDescent="0.2">
      <c r="A1308" s="18" t="str">
        <f t="shared" si="40"/>
        <v>Catalogo principalOPEN VALUE - CSP GOBIERNOPL7-00018</v>
      </c>
      <c r="B1308" s="18" t="str">
        <f t="shared" si="41"/>
        <v>PL7-00018OPEN VALUE - CSP GOBIERNO</v>
      </c>
      <c r="C1308" s="18"/>
      <c r="D1308" s="18" t="s">
        <v>122</v>
      </c>
      <c r="E1308" s="46" t="s">
        <v>2740</v>
      </c>
      <c r="F1308" s="85" t="s">
        <v>17</v>
      </c>
      <c r="G1308" s="18" t="s">
        <v>122</v>
      </c>
      <c r="H1308" s="45" t="s">
        <v>125</v>
      </c>
      <c r="I1308" s="18" t="s">
        <v>75</v>
      </c>
      <c r="J1308" s="49" t="s">
        <v>2741</v>
      </c>
      <c r="K1308" s="48" t="s">
        <v>28</v>
      </c>
      <c r="L1308" s="47" t="s">
        <v>90</v>
      </c>
      <c r="M1308" s="44" t="s">
        <v>74</v>
      </c>
      <c r="N1308" s="78" t="s">
        <v>75</v>
      </c>
      <c r="O1308" s="78" t="s">
        <v>75</v>
      </c>
      <c r="P1308" s="78" t="s">
        <v>75</v>
      </c>
      <c r="Q1308" s="43" t="s">
        <v>2740</v>
      </c>
      <c r="R1308" s="53" t="s">
        <v>2153</v>
      </c>
      <c r="S1308" s="76">
        <v>40704</v>
      </c>
      <c r="T1308" s="37">
        <v>1</v>
      </c>
      <c r="U1308" s="83">
        <v>1</v>
      </c>
      <c r="V1308" s="45" t="s">
        <v>125</v>
      </c>
    </row>
    <row r="1309" spans="1:22" x14ac:dyDescent="0.2">
      <c r="A1309" s="18" t="str">
        <f t="shared" si="40"/>
        <v>Catalogo principalOPEN VALUE - CSP GOBIERNOPL7-00019</v>
      </c>
      <c r="B1309" s="18" t="str">
        <f t="shared" si="41"/>
        <v>PL7-00019OPEN VALUE - CSP GOBIERNO</v>
      </c>
      <c r="C1309" s="18"/>
      <c r="D1309" s="18" t="s">
        <v>122</v>
      </c>
      <c r="E1309" s="46" t="s">
        <v>2742</v>
      </c>
      <c r="F1309" s="85" t="s">
        <v>17</v>
      </c>
      <c r="G1309" s="18" t="s">
        <v>122</v>
      </c>
      <c r="H1309" s="45" t="s">
        <v>125</v>
      </c>
      <c r="I1309" s="18" t="s">
        <v>75</v>
      </c>
      <c r="J1309" s="49" t="s">
        <v>2743</v>
      </c>
      <c r="K1309" s="48" t="s">
        <v>28</v>
      </c>
      <c r="L1309" s="47" t="s">
        <v>90</v>
      </c>
      <c r="M1309" s="44" t="s">
        <v>74</v>
      </c>
      <c r="N1309" s="78" t="s">
        <v>75</v>
      </c>
      <c r="O1309" s="78" t="s">
        <v>75</v>
      </c>
      <c r="P1309" s="78" t="s">
        <v>75</v>
      </c>
      <c r="Q1309" s="43" t="s">
        <v>2742</v>
      </c>
      <c r="R1309" s="53" t="s">
        <v>2153</v>
      </c>
      <c r="S1309" s="76">
        <v>17445</v>
      </c>
      <c r="T1309" s="37">
        <v>1</v>
      </c>
      <c r="U1309" s="83">
        <v>1</v>
      </c>
      <c r="V1309" s="45" t="s">
        <v>125</v>
      </c>
    </row>
    <row r="1310" spans="1:22" x14ac:dyDescent="0.2">
      <c r="A1310" s="18" t="str">
        <f t="shared" si="40"/>
        <v>Catalogo principalOPEN VALUE - CSP GOBIERNOPQR-00004</v>
      </c>
      <c r="B1310" s="18" t="str">
        <f t="shared" si="41"/>
        <v>PQR-00004OPEN VALUE - CSP GOBIERNO</v>
      </c>
      <c r="C1310" s="18"/>
      <c r="D1310" s="18" t="s">
        <v>122</v>
      </c>
      <c r="E1310" s="46" t="s">
        <v>2744</v>
      </c>
      <c r="F1310" s="85" t="s">
        <v>17</v>
      </c>
      <c r="G1310" s="18" t="s">
        <v>122</v>
      </c>
      <c r="H1310" s="45" t="s">
        <v>125</v>
      </c>
      <c r="I1310" s="18" t="s">
        <v>75</v>
      </c>
      <c r="J1310" s="49" t="s">
        <v>2745</v>
      </c>
      <c r="K1310" s="48" t="s">
        <v>28</v>
      </c>
      <c r="L1310" s="47" t="s">
        <v>90</v>
      </c>
      <c r="M1310" s="44" t="s">
        <v>74</v>
      </c>
      <c r="N1310" s="78" t="s">
        <v>75</v>
      </c>
      <c r="O1310" s="78" t="s">
        <v>75</v>
      </c>
      <c r="P1310" s="78" t="s">
        <v>75</v>
      </c>
      <c r="Q1310" s="43" t="s">
        <v>2744</v>
      </c>
      <c r="R1310" s="53" t="s">
        <v>76</v>
      </c>
      <c r="S1310" s="76">
        <v>748</v>
      </c>
      <c r="T1310" s="37">
        <v>1</v>
      </c>
      <c r="U1310" s="83">
        <v>1</v>
      </c>
      <c r="V1310" s="45" t="s">
        <v>125</v>
      </c>
    </row>
    <row r="1311" spans="1:22" x14ac:dyDescent="0.2">
      <c r="A1311" s="18" t="str">
        <f t="shared" si="40"/>
        <v>Catalogo principalOPEN VALUE - CSP GOBIERNOPQR-00010</v>
      </c>
      <c r="B1311" s="18" t="str">
        <f t="shared" si="41"/>
        <v>PQR-00010OPEN VALUE - CSP GOBIERNO</v>
      </c>
      <c r="C1311" s="18"/>
      <c r="D1311" s="18" t="s">
        <v>122</v>
      </c>
      <c r="E1311" s="46" t="s">
        <v>2746</v>
      </c>
      <c r="F1311" s="85" t="s">
        <v>17</v>
      </c>
      <c r="G1311" s="18" t="s">
        <v>122</v>
      </c>
      <c r="H1311" s="45" t="s">
        <v>125</v>
      </c>
      <c r="I1311" s="18" t="s">
        <v>75</v>
      </c>
      <c r="J1311" s="49" t="s">
        <v>2747</v>
      </c>
      <c r="K1311" s="48" t="s">
        <v>28</v>
      </c>
      <c r="L1311" s="47" t="s">
        <v>90</v>
      </c>
      <c r="M1311" s="44" t="s">
        <v>74</v>
      </c>
      <c r="N1311" s="78" t="s">
        <v>75</v>
      </c>
      <c r="O1311" s="78" t="s">
        <v>75</v>
      </c>
      <c r="P1311" s="78" t="s">
        <v>75</v>
      </c>
      <c r="Q1311" s="43" t="s">
        <v>2746</v>
      </c>
      <c r="R1311" s="53" t="s">
        <v>76</v>
      </c>
      <c r="S1311" s="76">
        <v>3551</v>
      </c>
      <c r="T1311" s="37">
        <v>1</v>
      </c>
      <c r="U1311" s="83">
        <v>1</v>
      </c>
      <c r="V1311" s="45" t="s">
        <v>125</v>
      </c>
    </row>
    <row r="1312" spans="1:22" x14ac:dyDescent="0.2">
      <c r="A1312" s="18" t="str">
        <f t="shared" si="40"/>
        <v>Catalogo principalOPEN VALUE - CSP GOBIERNOPQR-00016</v>
      </c>
      <c r="B1312" s="18" t="str">
        <f t="shared" si="41"/>
        <v>PQR-00016OPEN VALUE - CSP GOBIERNO</v>
      </c>
      <c r="C1312" s="18"/>
      <c r="D1312" s="18" t="s">
        <v>122</v>
      </c>
      <c r="E1312" s="46" t="s">
        <v>2748</v>
      </c>
      <c r="F1312" s="85" t="s">
        <v>17</v>
      </c>
      <c r="G1312" s="18" t="s">
        <v>122</v>
      </c>
      <c r="H1312" s="45" t="s">
        <v>125</v>
      </c>
      <c r="I1312" s="18" t="s">
        <v>75</v>
      </c>
      <c r="J1312" s="49" t="s">
        <v>2749</v>
      </c>
      <c r="K1312" s="48" t="s">
        <v>28</v>
      </c>
      <c r="L1312" s="47" t="s">
        <v>90</v>
      </c>
      <c r="M1312" s="44" t="s">
        <v>74</v>
      </c>
      <c r="N1312" s="78" t="s">
        <v>75</v>
      </c>
      <c r="O1312" s="78" t="s">
        <v>75</v>
      </c>
      <c r="P1312" s="78" t="s">
        <v>75</v>
      </c>
      <c r="Q1312" s="43" t="s">
        <v>2748</v>
      </c>
      <c r="R1312" s="53" t="s">
        <v>76</v>
      </c>
      <c r="S1312" s="76">
        <v>6728</v>
      </c>
      <c r="T1312" s="37">
        <v>1</v>
      </c>
      <c r="U1312" s="83">
        <v>1</v>
      </c>
      <c r="V1312" s="45" t="s">
        <v>125</v>
      </c>
    </row>
    <row r="1313" spans="1:22" x14ac:dyDescent="0.2">
      <c r="A1313" s="18" t="str">
        <f t="shared" si="40"/>
        <v>Catalogo principalOPEN VALUE - CSP GOBIERNOPQR-00022</v>
      </c>
      <c r="B1313" s="18" t="str">
        <f t="shared" si="41"/>
        <v>PQR-00022OPEN VALUE - CSP GOBIERNO</v>
      </c>
      <c r="C1313" s="18"/>
      <c r="D1313" s="18" t="s">
        <v>122</v>
      </c>
      <c r="E1313" s="46" t="s">
        <v>2750</v>
      </c>
      <c r="F1313" s="85" t="s">
        <v>17</v>
      </c>
      <c r="G1313" s="18" t="s">
        <v>122</v>
      </c>
      <c r="H1313" s="45" t="s">
        <v>125</v>
      </c>
      <c r="I1313" s="18" t="s">
        <v>75</v>
      </c>
      <c r="J1313" s="49" t="s">
        <v>2751</v>
      </c>
      <c r="K1313" s="48" t="s">
        <v>28</v>
      </c>
      <c r="L1313" s="47" t="s">
        <v>90</v>
      </c>
      <c r="M1313" s="44" t="s">
        <v>74</v>
      </c>
      <c r="N1313" s="78" t="s">
        <v>75</v>
      </c>
      <c r="O1313" s="78" t="s">
        <v>75</v>
      </c>
      <c r="P1313" s="78" t="s">
        <v>75</v>
      </c>
      <c r="Q1313" s="43" t="s">
        <v>2750</v>
      </c>
      <c r="R1313" s="53" t="s">
        <v>76</v>
      </c>
      <c r="S1313" s="76">
        <v>11961</v>
      </c>
      <c r="T1313" s="37">
        <v>1</v>
      </c>
      <c r="U1313" s="83">
        <v>1</v>
      </c>
      <c r="V1313" s="45" t="s">
        <v>125</v>
      </c>
    </row>
    <row r="1314" spans="1:22" x14ac:dyDescent="0.2">
      <c r="A1314" s="18" t="str">
        <f t="shared" si="40"/>
        <v>Catalogo principalOPEN VALUE - CSP GOBIERNOPQR-00028</v>
      </c>
      <c r="B1314" s="18" t="str">
        <f t="shared" si="41"/>
        <v>PQR-00028OPEN VALUE - CSP GOBIERNO</v>
      </c>
      <c r="C1314" s="18"/>
      <c r="D1314" s="18" t="s">
        <v>122</v>
      </c>
      <c r="E1314" s="46" t="s">
        <v>2752</v>
      </c>
      <c r="F1314" s="85" t="s">
        <v>17</v>
      </c>
      <c r="G1314" s="18" t="s">
        <v>122</v>
      </c>
      <c r="H1314" s="45" t="s">
        <v>125</v>
      </c>
      <c r="I1314" s="18" t="s">
        <v>75</v>
      </c>
      <c r="J1314" s="49" t="s">
        <v>2753</v>
      </c>
      <c r="K1314" s="48" t="s">
        <v>28</v>
      </c>
      <c r="L1314" s="47" t="s">
        <v>90</v>
      </c>
      <c r="M1314" s="44" t="s">
        <v>74</v>
      </c>
      <c r="N1314" s="78" t="s">
        <v>75</v>
      </c>
      <c r="O1314" s="78" t="s">
        <v>75</v>
      </c>
      <c r="P1314" s="78" t="s">
        <v>75</v>
      </c>
      <c r="Q1314" s="43" t="s">
        <v>2752</v>
      </c>
      <c r="R1314" s="53" t="s">
        <v>76</v>
      </c>
      <c r="S1314" s="76">
        <v>14951</v>
      </c>
      <c r="T1314" s="37">
        <v>1</v>
      </c>
      <c r="U1314" s="83">
        <v>1</v>
      </c>
      <c r="V1314" s="45" t="s">
        <v>125</v>
      </c>
    </row>
    <row r="1315" spans="1:22" x14ac:dyDescent="0.2">
      <c r="A1315" s="18" t="str">
        <f t="shared" si="40"/>
        <v>Catalogo principalOPEN VALUE - CSP GOBIERNOPQR-00034</v>
      </c>
      <c r="B1315" s="18" t="str">
        <f t="shared" si="41"/>
        <v>PQR-00034OPEN VALUE - CSP GOBIERNO</v>
      </c>
      <c r="C1315" s="18"/>
      <c r="D1315" s="18" t="s">
        <v>122</v>
      </c>
      <c r="E1315" s="46" t="s">
        <v>2754</v>
      </c>
      <c r="F1315" s="85" t="s">
        <v>17</v>
      </c>
      <c r="G1315" s="18" t="s">
        <v>122</v>
      </c>
      <c r="H1315" s="45" t="s">
        <v>125</v>
      </c>
      <c r="I1315" s="18" t="s">
        <v>75</v>
      </c>
      <c r="J1315" s="49" t="s">
        <v>2755</v>
      </c>
      <c r="K1315" s="48" t="s">
        <v>28</v>
      </c>
      <c r="L1315" s="47" t="s">
        <v>90</v>
      </c>
      <c r="M1315" s="44" t="s">
        <v>74</v>
      </c>
      <c r="N1315" s="78" t="s">
        <v>75</v>
      </c>
      <c r="O1315" s="78" t="s">
        <v>75</v>
      </c>
      <c r="P1315" s="78" t="s">
        <v>75</v>
      </c>
      <c r="Q1315" s="43" t="s">
        <v>2754</v>
      </c>
      <c r="R1315" s="53" t="s">
        <v>76</v>
      </c>
      <c r="S1315" s="76">
        <v>18688</v>
      </c>
      <c r="T1315" s="37">
        <v>1</v>
      </c>
      <c r="U1315" s="83">
        <v>1</v>
      </c>
      <c r="V1315" s="45" t="s">
        <v>125</v>
      </c>
    </row>
    <row r="1316" spans="1:22" x14ac:dyDescent="0.2">
      <c r="A1316" s="18" t="str">
        <f t="shared" si="40"/>
        <v>Catalogo principalOPEN VALUE - CSP GOBIERNOPQR-00040</v>
      </c>
      <c r="B1316" s="18" t="str">
        <f t="shared" si="41"/>
        <v>PQR-00040OPEN VALUE - CSP GOBIERNO</v>
      </c>
      <c r="C1316" s="18"/>
      <c r="D1316" s="18" t="s">
        <v>122</v>
      </c>
      <c r="E1316" s="46" t="s">
        <v>2756</v>
      </c>
      <c r="F1316" s="85" t="s">
        <v>17</v>
      </c>
      <c r="G1316" s="18" t="s">
        <v>122</v>
      </c>
      <c r="H1316" s="45" t="s">
        <v>125</v>
      </c>
      <c r="I1316" s="18" t="s">
        <v>75</v>
      </c>
      <c r="J1316" s="49" t="s">
        <v>2757</v>
      </c>
      <c r="K1316" s="48" t="s">
        <v>28</v>
      </c>
      <c r="L1316" s="47" t="s">
        <v>90</v>
      </c>
      <c r="M1316" s="44" t="s">
        <v>74</v>
      </c>
      <c r="N1316" s="78" t="s">
        <v>75</v>
      </c>
      <c r="O1316" s="78" t="s">
        <v>75</v>
      </c>
      <c r="P1316" s="78" t="s">
        <v>75</v>
      </c>
      <c r="Q1316" s="43" t="s">
        <v>2756</v>
      </c>
      <c r="R1316" s="53" t="s">
        <v>76</v>
      </c>
      <c r="S1316" s="76">
        <v>21529</v>
      </c>
      <c r="T1316" s="37">
        <v>1</v>
      </c>
      <c r="U1316" s="83">
        <v>1</v>
      </c>
      <c r="V1316" s="45" t="s">
        <v>125</v>
      </c>
    </row>
    <row r="1317" spans="1:22" x14ac:dyDescent="0.2">
      <c r="A1317" s="18" t="str">
        <f t="shared" si="40"/>
        <v>Catalogo principalOPEN VALUE - CSP GOBIERNOQ4Y-00005</v>
      </c>
      <c r="B1317" s="18" t="str">
        <f t="shared" si="41"/>
        <v>Q4Y-00005OPEN VALUE - CSP GOBIERNO</v>
      </c>
      <c r="C1317" s="18"/>
      <c r="D1317" s="18" t="s">
        <v>122</v>
      </c>
      <c r="E1317" s="46" t="s">
        <v>2758</v>
      </c>
      <c r="F1317" s="85" t="s">
        <v>17</v>
      </c>
      <c r="G1317" s="18" t="s">
        <v>122</v>
      </c>
      <c r="H1317" s="45" t="s">
        <v>125</v>
      </c>
      <c r="I1317" s="18" t="s">
        <v>75</v>
      </c>
      <c r="J1317" s="49" t="s">
        <v>2759</v>
      </c>
      <c r="K1317" s="48" t="s">
        <v>28</v>
      </c>
      <c r="L1317" s="47" t="s">
        <v>90</v>
      </c>
      <c r="M1317" s="44" t="s">
        <v>74</v>
      </c>
      <c r="N1317" s="78" t="s">
        <v>75</v>
      </c>
      <c r="O1317" s="78" t="s">
        <v>75</v>
      </c>
      <c r="P1317" s="78" t="s">
        <v>75</v>
      </c>
      <c r="Q1317" s="43" t="s">
        <v>2758</v>
      </c>
      <c r="R1317" s="53" t="s">
        <v>76</v>
      </c>
      <c r="S1317" s="76">
        <v>10</v>
      </c>
      <c r="T1317" s="37">
        <v>1</v>
      </c>
      <c r="U1317" s="83">
        <v>1</v>
      </c>
      <c r="V1317" s="45" t="s">
        <v>125</v>
      </c>
    </row>
    <row r="1318" spans="1:22" x14ac:dyDescent="0.2">
      <c r="A1318" s="18" t="str">
        <f t="shared" si="40"/>
        <v>Catalogo principalOPEN VALUE - CSP GOBIERNOQ5Y-00005</v>
      </c>
      <c r="B1318" s="18" t="str">
        <f t="shared" si="41"/>
        <v>Q5Y-00005OPEN VALUE - CSP GOBIERNO</v>
      </c>
      <c r="C1318" s="18"/>
      <c r="D1318" s="18" t="s">
        <v>122</v>
      </c>
      <c r="E1318" s="46" t="s">
        <v>2760</v>
      </c>
      <c r="F1318" s="85" t="s">
        <v>17</v>
      </c>
      <c r="G1318" s="18" t="s">
        <v>122</v>
      </c>
      <c r="H1318" s="45" t="s">
        <v>125</v>
      </c>
      <c r="I1318" s="18" t="s">
        <v>75</v>
      </c>
      <c r="J1318" s="49" t="s">
        <v>2761</v>
      </c>
      <c r="K1318" s="48" t="s">
        <v>28</v>
      </c>
      <c r="L1318" s="47" t="s">
        <v>90</v>
      </c>
      <c r="M1318" s="44" t="s">
        <v>74</v>
      </c>
      <c r="N1318" s="78" t="s">
        <v>75</v>
      </c>
      <c r="O1318" s="78" t="s">
        <v>75</v>
      </c>
      <c r="P1318" s="78" t="s">
        <v>75</v>
      </c>
      <c r="Q1318" s="43" t="s">
        <v>2760</v>
      </c>
      <c r="R1318" s="53" t="s">
        <v>76</v>
      </c>
      <c r="S1318" s="76">
        <v>23</v>
      </c>
      <c r="T1318" s="37">
        <v>1</v>
      </c>
      <c r="U1318" s="83">
        <v>1</v>
      </c>
      <c r="V1318" s="45" t="s">
        <v>125</v>
      </c>
    </row>
    <row r="1319" spans="1:22" x14ac:dyDescent="0.2">
      <c r="A1319" s="18" t="str">
        <f t="shared" si="40"/>
        <v>Catalogo principalOPEN VALUE - CSP GOBIERNOQ6Y-00005</v>
      </c>
      <c r="B1319" s="18" t="str">
        <f t="shared" si="41"/>
        <v>Q6Y-00005OPEN VALUE - CSP GOBIERNO</v>
      </c>
      <c r="C1319" s="18"/>
      <c r="D1319" s="18" t="s">
        <v>122</v>
      </c>
      <c r="E1319" s="46" t="s">
        <v>2762</v>
      </c>
      <c r="F1319" s="85" t="s">
        <v>17</v>
      </c>
      <c r="G1319" s="18" t="s">
        <v>122</v>
      </c>
      <c r="H1319" s="45" t="s">
        <v>125</v>
      </c>
      <c r="I1319" s="18" t="s">
        <v>75</v>
      </c>
      <c r="J1319" s="49" t="s">
        <v>2763</v>
      </c>
      <c r="K1319" s="48" t="s">
        <v>28</v>
      </c>
      <c r="L1319" s="47" t="s">
        <v>90</v>
      </c>
      <c r="M1319" s="44" t="s">
        <v>74</v>
      </c>
      <c r="N1319" s="78" t="s">
        <v>75</v>
      </c>
      <c r="O1319" s="78" t="s">
        <v>75</v>
      </c>
      <c r="P1319" s="78" t="s">
        <v>75</v>
      </c>
      <c r="Q1319" s="43" t="s">
        <v>2762</v>
      </c>
      <c r="R1319" s="53" t="s">
        <v>76</v>
      </c>
      <c r="S1319" s="76">
        <v>4</v>
      </c>
      <c r="T1319" s="37">
        <v>1</v>
      </c>
      <c r="U1319" s="83">
        <v>1</v>
      </c>
      <c r="V1319" s="45" t="s">
        <v>125</v>
      </c>
    </row>
    <row r="1320" spans="1:22" x14ac:dyDescent="0.2">
      <c r="A1320" s="18" t="str">
        <f t="shared" si="40"/>
        <v>Catalogo principalOPEN VALUE - CSP GOBIERNOQ6Z-00005</v>
      </c>
      <c r="B1320" s="18" t="str">
        <f t="shared" si="41"/>
        <v>Q6Z-00005OPEN VALUE - CSP GOBIERNO</v>
      </c>
      <c r="C1320" s="18"/>
      <c r="D1320" s="18" t="s">
        <v>122</v>
      </c>
      <c r="E1320" s="46" t="s">
        <v>2764</v>
      </c>
      <c r="F1320" s="85" t="s">
        <v>17</v>
      </c>
      <c r="G1320" s="18" t="s">
        <v>122</v>
      </c>
      <c r="H1320" s="45" t="s">
        <v>125</v>
      </c>
      <c r="I1320" s="18" t="s">
        <v>75</v>
      </c>
      <c r="J1320" s="49" t="s">
        <v>2765</v>
      </c>
      <c r="K1320" s="48" t="s">
        <v>28</v>
      </c>
      <c r="L1320" s="47" t="s">
        <v>90</v>
      </c>
      <c r="M1320" s="44" t="s">
        <v>74</v>
      </c>
      <c r="N1320" s="78" t="s">
        <v>75</v>
      </c>
      <c r="O1320" s="78" t="s">
        <v>75</v>
      </c>
      <c r="P1320" s="78" t="s">
        <v>75</v>
      </c>
      <c r="Q1320" s="43" t="s">
        <v>2764</v>
      </c>
      <c r="R1320" s="53" t="s">
        <v>76</v>
      </c>
      <c r="S1320" s="76">
        <v>8</v>
      </c>
      <c r="T1320" s="37">
        <v>1</v>
      </c>
      <c r="U1320" s="83">
        <v>1</v>
      </c>
      <c r="V1320" s="45" t="s">
        <v>125</v>
      </c>
    </row>
    <row r="1321" spans="1:22" x14ac:dyDescent="0.2">
      <c r="A1321" s="18" t="str">
        <f t="shared" si="40"/>
        <v>Catalogo principalOPEN VALUE - CSP GOBIERNOQ7Y-00005</v>
      </c>
      <c r="B1321" s="18" t="str">
        <f t="shared" si="41"/>
        <v>Q7Y-00005OPEN VALUE - CSP GOBIERNO</v>
      </c>
      <c r="C1321" s="18"/>
      <c r="D1321" s="18" t="s">
        <v>122</v>
      </c>
      <c r="E1321" s="46" t="s">
        <v>2766</v>
      </c>
      <c r="F1321" s="85" t="s">
        <v>17</v>
      </c>
      <c r="G1321" s="18" t="s">
        <v>122</v>
      </c>
      <c r="H1321" s="45" t="s">
        <v>125</v>
      </c>
      <c r="I1321" s="18" t="s">
        <v>75</v>
      </c>
      <c r="J1321" s="49" t="s">
        <v>2767</v>
      </c>
      <c r="K1321" s="48" t="s">
        <v>28</v>
      </c>
      <c r="L1321" s="47" t="s">
        <v>90</v>
      </c>
      <c r="M1321" s="44" t="s">
        <v>74</v>
      </c>
      <c r="N1321" s="78" t="s">
        <v>75</v>
      </c>
      <c r="O1321" s="78" t="s">
        <v>75</v>
      </c>
      <c r="P1321" s="78" t="s">
        <v>75</v>
      </c>
      <c r="Q1321" s="43" t="s">
        <v>2766</v>
      </c>
      <c r="R1321" s="53" t="s">
        <v>76</v>
      </c>
      <c r="S1321" s="76">
        <v>10.6</v>
      </c>
      <c r="T1321" s="37">
        <v>1</v>
      </c>
      <c r="U1321" s="83">
        <v>1</v>
      </c>
      <c r="V1321" s="45" t="s">
        <v>125</v>
      </c>
    </row>
    <row r="1322" spans="1:22" x14ac:dyDescent="0.2">
      <c r="A1322" s="18" t="str">
        <f t="shared" si="40"/>
        <v>Catalogo principalOPEN VALUE - CSP GOBIERNOQ7Y-00020</v>
      </c>
      <c r="B1322" s="18" t="str">
        <f t="shared" si="41"/>
        <v>Q7Y-00020OPEN VALUE - CSP GOBIERNO</v>
      </c>
      <c r="C1322" s="18"/>
      <c r="D1322" s="18" t="s">
        <v>122</v>
      </c>
      <c r="E1322" s="46" t="s">
        <v>2768</v>
      </c>
      <c r="F1322" s="85" t="s">
        <v>17</v>
      </c>
      <c r="G1322" s="18" t="s">
        <v>122</v>
      </c>
      <c r="H1322" s="45" t="s">
        <v>125</v>
      </c>
      <c r="I1322" s="18" t="s">
        <v>75</v>
      </c>
      <c r="J1322" s="49" t="s">
        <v>2769</v>
      </c>
      <c r="K1322" s="48" t="s">
        <v>28</v>
      </c>
      <c r="L1322" s="47" t="s">
        <v>90</v>
      </c>
      <c r="M1322" s="44" t="s">
        <v>74</v>
      </c>
      <c r="N1322" s="78" t="s">
        <v>75</v>
      </c>
      <c r="O1322" s="78" t="s">
        <v>75</v>
      </c>
      <c r="P1322" s="78" t="s">
        <v>75</v>
      </c>
      <c r="Q1322" s="43" t="s">
        <v>2768</v>
      </c>
      <c r="R1322" s="53" t="s">
        <v>76</v>
      </c>
      <c r="S1322" s="76">
        <v>10.6</v>
      </c>
      <c r="T1322" s="37">
        <v>1</v>
      </c>
      <c r="U1322" s="83">
        <v>1</v>
      </c>
      <c r="V1322" s="45" t="s">
        <v>125</v>
      </c>
    </row>
    <row r="1323" spans="1:22" x14ac:dyDescent="0.2">
      <c r="A1323" s="18" t="str">
        <f t="shared" si="40"/>
        <v>Catalogo principalOPEN VALUE - CSP GOBIERNOQ9Z-00005</v>
      </c>
      <c r="B1323" s="18" t="str">
        <f t="shared" si="41"/>
        <v>Q9Z-00005OPEN VALUE - CSP GOBIERNO</v>
      </c>
      <c r="C1323" s="18"/>
      <c r="D1323" s="18" t="s">
        <v>122</v>
      </c>
      <c r="E1323" s="46" t="s">
        <v>2770</v>
      </c>
      <c r="F1323" s="85" t="s">
        <v>17</v>
      </c>
      <c r="G1323" s="18" t="s">
        <v>122</v>
      </c>
      <c r="H1323" s="45" t="s">
        <v>125</v>
      </c>
      <c r="I1323" s="18" t="s">
        <v>75</v>
      </c>
      <c r="J1323" s="49" t="s">
        <v>2771</v>
      </c>
      <c r="K1323" s="48" t="s">
        <v>28</v>
      </c>
      <c r="L1323" s="47" t="s">
        <v>90</v>
      </c>
      <c r="M1323" s="44" t="s">
        <v>74</v>
      </c>
      <c r="N1323" s="78" t="s">
        <v>75</v>
      </c>
      <c r="O1323" s="78" t="s">
        <v>75</v>
      </c>
      <c r="P1323" s="78" t="s">
        <v>75</v>
      </c>
      <c r="Q1323" s="43" t="s">
        <v>2770</v>
      </c>
      <c r="R1323" s="53" t="s">
        <v>76</v>
      </c>
      <c r="S1323" s="76">
        <v>5</v>
      </c>
      <c r="T1323" s="37">
        <v>1</v>
      </c>
      <c r="U1323" s="83">
        <v>1</v>
      </c>
      <c r="V1323" s="45" t="s">
        <v>125</v>
      </c>
    </row>
    <row r="1324" spans="1:22" x14ac:dyDescent="0.2">
      <c r="A1324" s="18" t="str">
        <f t="shared" si="40"/>
        <v>Catalogo principalOPEN VALUE - CSP GOBIERNOQD3-00005</v>
      </c>
      <c r="B1324" s="18" t="str">
        <f t="shared" si="41"/>
        <v>QD3-00005OPEN VALUE - CSP GOBIERNO</v>
      </c>
      <c r="C1324" s="18"/>
      <c r="D1324" s="18" t="s">
        <v>122</v>
      </c>
      <c r="E1324" s="46" t="s">
        <v>2772</v>
      </c>
      <c r="F1324" s="85" t="s">
        <v>17</v>
      </c>
      <c r="G1324" s="18" t="s">
        <v>122</v>
      </c>
      <c r="H1324" s="45" t="s">
        <v>125</v>
      </c>
      <c r="I1324" s="18" t="s">
        <v>75</v>
      </c>
      <c r="J1324" s="49" t="s">
        <v>2773</v>
      </c>
      <c r="K1324" s="48" t="s">
        <v>28</v>
      </c>
      <c r="L1324" s="47" t="s">
        <v>90</v>
      </c>
      <c r="M1324" s="44" t="s">
        <v>74</v>
      </c>
      <c r="N1324" s="78" t="s">
        <v>75</v>
      </c>
      <c r="O1324" s="78" t="s">
        <v>75</v>
      </c>
      <c r="P1324" s="78" t="s">
        <v>75</v>
      </c>
      <c r="Q1324" s="43" t="s">
        <v>2772</v>
      </c>
      <c r="R1324" s="53" t="s">
        <v>76</v>
      </c>
      <c r="S1324" s="76">
        <v>2</v>
      </c>
      <c r="T1324" s="37">
        <v>1</v>
      </c>
      <c r="U1324" s="83">
        <v>1</v>
      </c>
      <c r="V1324" s="45" t="s">
        <v>125</v>
      </c>
    </row>
    <row r="1325" spans="1:22" x14ac:dyDescent="0.2">
      <c r="A1325" s="18" t="str">
        <f t="shared" si="40"/>
        <v>Catalogo principalOPEN VALUE - CSP GOBIERNOR18-02405</v>
      </c>
      <c r="B1325" s="18" t="str">
        <f t="shared" si="41"/>
        <v>R18-02405OPEN VALUE - CSP GOBIERNO</v>
      </c>
      <c r="C1325" s="18"/>
      <c r="D1325" s="18" t="s">
        <v>122</v>
      </c>
      <c r="E1325" s="46" t="s">
        <v>2774</v>
      </c>
      <c r="F1325" s="85" t="s">
        <v>17</v>
      </c>
      <c r="G1325" s="18" t="s">
        <v>122</v>
      </c>
      <c r="H1325" s="45" t="s">
        <v>125</v>
      </c>
      <c r="I1325" s="18" t="s">
        <v>75</v>
      </c>
      <c r="J1325" s="49" t="s">
        <v>2775</v>
      </c>
      <c r="K1325" s="48" t="s">
        <v>28</v>
      </c>
      <c r="L1325" s="47" t="s">
        <v>90</v>
      </c>
      <c r="M1325" s="44" t="s">
        <v>74</v>
      </c>
      <c r="N1325" s="78" t="s">
        <v>75</v>
      </c>
      <c r="O1325" s="78" t="s">
        <v>75</v>
      </c>
      <c r="P1325" s="78" t="s">
        <v>75</v>
      </c>
      <c r="Q1325" s="43" t="s">
        <v>2774</v>
      </c>
      <c r="R1325" s="53" t="s">
        <v>2153</v>
      </c>
      <c r="S1325" s="76">
        <v>63</v>
      </c>
      <c r="T1325" s="37">
        <v>1</v>
      </c>
      <c r="U1325" s="83">
        <v>1</v>
      </c>
      <c r="V1325" s="45" t="s">
        <v>125</v>
      </c>
    </row>
    <row r="1326" spans="1:22" x14ac:dyDescent="0.2">
      <c r="A1326" s="18" t="str">
        <f t="shared" si="40"/>
        <v>Catalogo principalOPEN VALUE - CSP GOBIERNOR18-02410</v>
      </c>
      <c r="B1326" s="18" t="str">
        <f t="shared" si="41"/>
        <v>R18-02410OPEN VALUE - CSP GOBIERNO</v>
      </c>
      <c r="C1326" s="18"/>
      <c r="D1326" s="18" t="s">
        <v>122</v>
      </c>
      <c r="E1326" s="46" t="s">
        <v>2776</v>
      </c>
      <c r="F1326" s="85" t="s">
        <v>17</v>
      </c>
      <c r="G1326" s="18" t="s">
        <v>122</v>
      </c>
      <c r="H1326" s="45" t="s">
        <v>125</v>
      </c>
      <c r="I1326" s="18" t="s">
        <v>75</v>
      </c>
      <c r="J1326" s="49" t="s">
        <v>2777</v>
      </c>
      <c r="K1326" s="48" t="s">
        <v>28</v>
      </c>
      <c r="L1326" s="47" t="s">
        <v>90</v>
      </c>
      <c r="M1326" s="44" t="s">
        <v>74</v>
      </c>
      <c r="N1326" s="78" t="s">
        <v>75</v>
      </c>
      <c r="O1326" s="78" t="s">
        <v>75</v>
      </c>
      <c r="P1326" s="78" t="s">
        <v>75</v>
      </c>
      <c r="Q1326" s="43" t="s">
        <v>2776</v>
      </c>
      <c r="R1326" s="53" t="s">
        <v>2153</v>
      </c>
      <c r="S1326" s="76">
        <v>84</v>
      </c>
      <c r="T1326" s="37">
        <v>1</v>
      </c>
      <c r="U1326" s="83">
        <v>1</v>
      </c>
      <c r="V1326" s="45" t="s">
        <v>125</v>
      </c>
    </row>
    <row r="1327" spans="1:22" x14ac:dyDescent="0.2">
      <c r="A1327" s="18" t="str">
        <f t="shared" si="40"/>
        <v>Catalogo principalOPEN VALUE - CSP GOBIERNOR18-02417</v>
      </c>
      <c r="B1327" s="18" t="str">
        <f t="shared" si="41"/>
        <v>R18-02417OPEN VALUE - CSP GOBIERNO</v>
      </c>
      <c r="C1327" s="18"/>
      <c r="D1327" s="18" t="s">
        <v>122</v>
      </c>
      <c r="E1327" s="46" t="s">
        <v>2778</v>
      </c>
      <c r="F1327" s="85" t="s">
        <v>17</v>
      </c>
      <c r="G1327" s="18" t="s">
        <v>122</v>
      </c>
      <c r="H1327" s="45" t="s">
        <v>125</v>
      </c>
      <c r="I1327" s="18" t="s">
        <v>75</v>
      </c>
      <c r="J1327" s="49" t="s">
        <v>2779</v>
      </c>
      <c r="K1327" s="48" t="s">
        <v>28</v>
      </c>
      <c r="L1327" s="47" t="s">
        <v>90</v>
      </c>
      <c r="M1327" s="44" t="s">
        <v>74</v>
      </c>
      <c r="N1327" s="78" t="s">
        <v>75</v>
      </c>
      <c r="O1327" s="78" t="s">
        <v>75</v>
      </c>
      <c r="P1327" s="78" t="s">
        <v>75</v>
      </c>
      <c r="Q1327" s="43" t="s">
        <v>2778</v>
      </c>
      <c r="R1327" s="53" t="s">
        <v>2153</v>
      </c>
      <c r="S1327" s="76">
        <v>27</v>
      </c>
      <c r="T1327" s="37">
        <v>1</v>
      </c>
      <c r="U1327" s="83">
        <v>1</v>
      </c>
      <c r="V1327" s="45" t="s">
        <v>125</v>
      </c>
    </row>
    <row r="1328" spans="1:22" x14ac:dyDescent="0.2">
      <c r="A1328" s="18" t="str">
        <f t="shared" si="40"/>
        <v>Catalogo principalOPEN VALUE - CSP GOBIERNOR18-02422</v>
      </c>
      <c r="B1328" s="18" t="str">
        <f t="shared" si="41"/>
        <v>R18-02422OPEN VALUE - CSP GOBIERNO</v>
      </c>
      <c r="C1328" s="18"/>
      <c r="D1328" s="18" t="s">
        <v>122</v>
      </c>
      <c r="E1328" s="46" t="s">
        <v>2780</v>
      </c>
      <c r="F1328" s="85" t="s">
        <v>17</v>
      </c>
      <c r="G1328" s="18" t="s">
        <v>122</v>
      </c>
      <c r="H1328" s="45" t="s">
        <v>125</v>
      </c>
      <c r="I1328" s="18" t="s">
        <v>75</v>
      </c>
      <c r="J1328" s="49" t="s">
        <v>2781</v>
      </c>
      <c r="K1328" s="48" t="s">
        <v>28</v>
      </c>
      <c r="L1328" s="47" t="s">
        <v>90</v>
      </c>
      <c r="M1328" s="44" t="s">
        <v>74</v>
      </c>
      <c r="N1328" s="78" t="s">
        <v>75</v>
      </c>
      <c r="O1328" s="78" t="s">
        <v>75</v>
      </c>
      <c r="P1328" s="78" t="s">
        <v>75</v>
      </c>
      <c r="Q1328" s="43" t="s">
        <v>2780</v>
      </c>
      <c r="R1328" s="53" t="s">
        <v>2153</v>
      </c>
      <c r="S1328" s="76">
        <v>36</v>
      </c>
      <c r="T1328" s="37">
        <v>1</v>
      </c>
      <c r="U1328" s="83">
        <v>1</v>
      </c>
      <c r="V1328" s="45" t="s">
        <v>125</v>
      </c>
    </row>
    <row r="1329" spans="1:22" x14ac:dyDescent="0.2">
      <c r="A1329" s="18" t="str">
        <f t="shared" si="40"/>
        <v>Catalogo principalOPEN VALUE - CSP GOBIERNOR2Z-00005</v>
      </c>
      <c r="B1329" s="18" t="str">
        <f t="shared" si="41"/>
        <v>R2Z-00005OPEN VALUE - CSP GOBIERNO</v>
      </c>
      <c r="C1329" s="18"/>
      <c r="D1329" s="18" t="s">
        <v>122</v>
      </c>
      <c r="E1329" s="46" t="s">
        <v>2782</v>
      </c>
      <c r="F1329" s="85" t="s">
        <v>17</v>
      </c>
      <c r="G1329" s="18" t="s">
        <v>122</v>
      </c>
      <c r="H1329" s="45" t="s">
        <v>125</v>
      </c>
      <c r="I1329" s="18" t="s">
        <v>75</v>
      </c>
      <c r="J1329" s="49" t="s">
        <v>2783</v>
      </c>
      <c r="K1329" s="48" t="s">
        <v>28</v>
      </c>
      <c r="L1329" s="47" t="s">
        <v>90</v>
      </c>
      <c r="M1329" s="44" t="s">
        <v>74</v>
      </c>
      <c r="N1329" s="78" t="s">
        <v>75</v>
      </c>
      <c r="O1329" s="78" t="s">
        <v>75</v>
      </c>
      <c r="P1329" s="78" t="s">
        <v>75</v>
      </c>
      <c r="Q1329" s="43" t="s">
        <v>2782</v>
      </c>
      <c r="R1329" s="53" t="s">
        <v>76</v>
      </c>
      <c r="S1329" s="76">
        <v>10</v>
      </c>
      <c r="T1329" s="37">
        <v>1</v>
      </c>
      <c r="U1329" s="83">
        <v>1</v>
      </c>
      <c r="V1329" s="45" t="s">
        <v>125</v>
      </c>
    </row>
    <row r="1330" spans="1:22" x14ac:dyDescent="0.2">
      <c r="A1330" s="18" t="str">
        <f t="shared" si="40"/>
        <v>Catalogo principalOPEN VALUE - CSP GOBIERNOR39-00836</v>
      </c>
      <c r="B1330" s="18" t="str">
        <f t="shared" si="41"/>
        <v>R39-00836OPEN VALUE - CSP GOBIERNO</v>
      </c>
      <c r="C1330" s="18"/>
      <c r="D1330" s="18" t="s">
        <v>122</v>
      </c>
      <c r="E1330" s="46" t="s">
        <v>2784</v>
      </c>
      <c r="F1330" s="85" t="s">
        <v>17</v>
      </c>
      <c r="G1330" s="18" t="s">
        <v>122</v>
      </c>
      <c r="H1330" s="45" t="s">
        <v>125</v>
      </c>
      <c r="I1330" s="18" t="s">
        <v>75</v>
      </c>
      <c r="J1330" s="49" t="s">
        <v>2785</v>
      </c>
      <c r="K1330" s="48" t="s">
        <v>28</v>
      </c>
      <c r="L1330" s="47" t="s">
        <v>90</v>
      </c>
      <c r="M1330" s="44" t="s">
        <v>74</v>
      </c>
      <c r="N1330" s="78" t="s">
        <v>75</v>
      </c>
      <c r="O1330" s="78" t="s">
        <v>75</v>
      </c>
      <c r="P1330" s="78" t="s">
        <v>75</v>
      </c>
      <c r="Q1330" s="43" t="s">
        <v>2784</v>
      </c>
      <c r="R1330" s="53" t="s">
        <v>2153</v>
      </c>
      <c r="S1330" s="76">
        <v>3906</v>
      </c>
      <c r="T1330" s="37">
        <v>1</v>
      </c>
      <c r="U1330" s="83">
        <v>1</v>
      </c>
      <c r="V1330" s="45" t="s">
        <v>125</v>
      </c>
    </row>
    <row r="1331" spans="1:22" x14ac:dyDescent="0.2">
      <c r="A1331" s="18" t="str">
        <f t="shared" si="40"/>
        <v>Catalogo principalOPEN VALUE - CSP GOBIERNOR39-00843</v>
      </c>
      <c r="B1331" s="18" t="str">
        <f t="shared" si="41"/>
        <v>R39-00843OPEN VALUE - CSP GOBIERNO</v>
      </c>
      <c r="C1331" s="18"/>
      <c r="D1331" s="18" t="s">
        <v>122</v>
      </c>
      <c r="E1331" s="46" t="s">
        <v>2786</v>
      </c>
      <c r="F1331" s="85" t="s">
        <v>17</v>
      </c>
      <c r="G1331" s="18" t="s">
        <v>122</v>
      </c>
      <c r="H1331" s="45" t="s">
        <v>125</v>
      </c>
      <c r="I1331" s="18" t="s">
        <v>75</v>
      </c>
      <c r="J1331" s="49" t="s">
        <v>2787</v>
      </c>
      <c r="K1331" s="48" t="s">
        <v>28</v>
      </c>
      <c r="L1331" s="47" t="s">
        <v>90</v>
      </c>
      <c r="M1331" s="44" t="s">
        <v>74</v>
      </c>
      <c r="N1331" s="78" t="s">
        <v>75</v>
      </c>
      <c r="O1331" s="78" t="s">
        <v>75</v>
      </c>
      <c r="P1331" s="78" t="s">
        <v>75</v>
      </c>
      <c r="Q1331" s="43" t="s">
        <v>2786</v>
      </c>
      <c r="R1331" s="53" t="s">
        <v>2153</v>
      </c>
      <c r="S1331" s="76">
        <v>1674</v>
      </c>
      <c r="T1331" s="37">
        <v>1</v>
      </c>
      <c r="U1331" s="83">
        <v>1</v>
      </c>
      <c r="V1331" s="45" t="s">
        <v>125</v>
      </c>
    </row>
    <row r="1332" spans="1:22" x14ac:dyDescent="0.2">
      <c r="A1332" s="18" t="str">
        <f t="shared" si="40"/>
        <v>Catalogo principalOPEN VALUE - CSP GOBIERNOR9Y-00005</v>
      </c>
      <c r="B1332" s="18" t="str">
        <f t="shared" si="41"/>
        <v>R9Y-00005OPEN VALUE - CSP GOBIERNO</v>
      </c>
      <c r="C1332" s="18"/>
      <c r="D1332" s="18" t="s">
        <v>122</v>
      </c>
      <c r="E1332" s="46" t="s">
        <v>2788</v>
      </c>
      <c r="F1332" s="85" t="s">
        <v>17</v>
      </c>
      <c r="G1332" s="18" t="s">
        <v>122</v>
      </c>
      <c r="H1332" s="45" t="s">
        <v>125</v>
      </c>
      <c r="I1332" s="18" t="s">
        <v>75</v>
      </c>
      <c r="J1332" s="49" t="s">
        <v>2789</v>
      </c>
      <c r="K1332" s="48" t="s">
        <v>28</v>
      </c>
      <c r="L1332" s="47" t="s">
        <v>90</v>
      </c>
      <c r="M1332" s="44" t="s">
        <v>74</v>
      </c>
      <c r="N1332" s="78" t="s">
        <v>75</v>
      </c>
      <c r="O1332" s="78" t="s">
        <v>75</v>
      </c>
      <c r="P1332" s="78" t="s">
        <v>75</v>
      </c>
      <c r="Q1332" s="43" t="s">
        <v>2788</v>
      </c>
      <c r="R1332" s="53" t="s">
        <v>76</v>
      </c>
      <c r="S1332" s="76">
        <v>0.9</v>
      </c>
      <c r="T1332" s="37">
        <v>1</v>
      </c>
      <c r="U1332" s="83">
        <v>1</v>
      </c>
      <c r="V1332" s="45" t="s">
        <v>125</v>
      </c>
    </row>
    <row r="1333" spans="1:22" x14ac:dyDescent="0.2">
      <c r="A1333" s="18" t="str">
        <f t="shared" si="40"/>
        <v>Catalogo principalOPEN VALUE - CSP GOBIERNOR9Z-00005</v>
      </c>
      <c r="B1333" s="18" t="str">
        <f t="shared" si="41"/>
        <v>R9Z-00005OPEN VALUE - CSP GOBIERNO</v>
      </c>
      <c r="C1333" s="18"/>
      <c r="D1333" s="18" t="s">
        <v>122</v>
      </c>
      <c r="E1333" s="46" t="s">
        <v>2790</v>
      </c>
      <c r="F1333" s="85" t="s">
        <v>17</v>
      </c>
      <c r="G1333" s="18" t="s">
        <v>122</v>
      </c>
      <c r="H1333" s="45" t="s">
        <v>125</v>
      </c>
      <c r="I1333" s="18" t="s">
        <v>75</v>
      </c>
      <c r="J1333" s="49" t="s">
        <v>2791</v>
      </c>
      <c r="K1333" s="48" t="s">
        <v>28</v>
      </c>
      <c r="L1333" s="47" t="s">
        <v>90</v>
      </c>
      <c r="M1333" s="44" t="s">
        <v>74</v>
      </c>
      <c r="N1333" s="78" t="s">
        <v>75</v>
      </c>
      <c r="O1333" s="78" t="s">
        <v>75</v>
      </c>
      <c r="P1333" s="78" t="s">
        <v>75</v>
      </c>
      <c r="Q1333" s="43" t="s">
        <v>2790</v>
      </c>
      <c r="R1333" s="53" t="s">
        <v>76</v>
      </c>
      <c r="S1333" s="76">
        <v>15</v>
      </c>
      <c r="T1333" s="37">
        <v>1</v>
      </c>
      <c r="U1333" s="83">
        <v>1</v>
      </c>
      <c r="V1333" s="45" t="s">
        <v>125</v>
      </c>
    </row>
    <row r="1334" spans="1:22" x14ac:dyDescent="0.2">
      <c r="A1334" s="18" t="str">
        <f t="shared" si="40"/>
        <v>Catalogo principalOPEN VALUE - CSP GOBIERNOR9Z-00011</v>
      </c>
      <c r="B1334" s="18" t="str">
        <f t="shared" si="41"/>
        <v>R9Z-00011OPEN VALUE - CSP GOBIERNO</v>
      </c>
      <c r="C1334" s="18"/>
      <c r="D1334" s="18" t="s">
        <v>122</v>
      </c>
      <c r="E1334" s="46" t="s">
        <v>2792</v>
      </c>
      <c r="F1334" s="85" t="s">
        <v>17</v>
      </c>
      <c r="G1334" s="18" t="s">
        <v>122</v>
      </c>
      <c r="H1334" s="45" t="s">
        <v>125</v>
      </c>
      <c r="I1334" s="18" t="s">
        <v>75</v>
      </c>
      <c r="J1334" s="49" t="s">
        <v>2793</v>
      </c>
      <c r="K1334" s="48" t="s">
        <v>28</v>
      </c>
      <c r="L1334" s="47" t="s">
        <v>90</v>
      </c>
      <c r="M1334" s="44" t="s">
        <v>74</v>
      </c>
      <c r="N1334" s="78" t="s">
        <v>75</v>
      </c>
      <c r="O1334" s="78" t="s">
        <v>75</v>
      </c>
      <c r="P1334" s="78" t="s">
        <v>75</v>
      </c>
      <c r="Q1334" s="43" t="s">
        <v>2792</v>
      </c>
      <c r="R1334" s="53" t="s">
        <v>76</v>
      </c>
      <c r="S1334" s="76">
        <v>9.9</v>
      </c>
      <c r="T1334" s="37">
        <v>1</v>
      </c>
      <c r="U1334" s="83">
        <v>1</v>
      </c>
      <c r="V1334" s="45" t="s">
        <v>125</v>
      </c>
    </row>
    <row r="1335" spans="1:22" x14ac:dyDescent="0.2">
      <c r="A1335" s="18" t="str">
        <f t="shared" si="40"/>
        <v>Catalogo principalOPEN VALUE - CSP GOBIERNOR9Z-00015</v>
      </c>
      <c r="B1335" s="18" t="str">
        <f t="shared" si="41"/>
        <v>R9Z-00015OPEN VALUE - CSP GOBIERNO</v>
      </c>
      <c r="C1335" s="18"/>
      <c r="D1335" s="18" t="s">
        <v>122</v>
      </c>
      <c r="E1335" s="46" t="s">
        <v>2794</v>
      </c>
      <c r="F1335" s="85" t="s">
        <v>17</v>
      </c>
      <c r="G1335" s="18" t="s">
        <v>122</v>
      </c>
      <c r="H1335" s="45" t="s">
        <v>125</v>
      </c>
      <c r="I1335" s="18" t="s">
        <v>75</v>
      </c>
      <c r="J1335" s="49" t="s">
        <v>2795</v>
      </c>
      <c r="K1335" s="48" t="s">
        <v>28</v>
      </c>
      <c r="L1335" s="47" t="s">
        <v>90</v>
      </c>
      <c r="M1335" s="44" t="s">
        <v>74</v>
      </c>
      <c r="N1335" s="78" t="s">
        <v>75</v>
      </c>
      <c r="O1335" s="78" t="s">
        <v>75</v>
      </c>
      <c r="P1335" s="78" t="s">
        <v>75</v>
      </c>
      <c r="Q1335" s="43" t="s">
        <v>2794</v>
      </c>
      <c r="R1335" s="53" t="s">
        <v>76</v>
      </c>
      <c r="S1335" s="76">
        <v>6.9</v>
      </c>
      <c r="T1335" s="37">
        <v>1</v>
      </c>
      <c r="U1335" s="83">
        <v>1</v>
      </c>
      <c r="V1335" s="45" t="s">
        <v>125</v>
      </c>
    </row>
    <row r="1336" spans="1:22" x14ac:dyDescent="0.2">
      <c r="A1336" s="18" t="str">
        <f t="shared" si="40"/>
        <v>Catalogo principalOPEN VALUE - CSP GOBIERNOSY7-00005</v>
      </c>
      <c r="B1336" s="18" t="str">
        <f t="shared" si="41"/>
        <v>SY7-00005OPEN VALUE - CSP GOBIERNO</v>
      </c>
      <c r="C1336" s="18"/>
      <c r="D1336" s="18" t="s">
        <v>122</v>
      </c>
      <c r="E1336" s="46" t="s">
        <v>2796</v>
      </c>
      <c r="F1336" s="85" t="s">
        <v>17</v>
      </c>
      <c r="G1336" s="18" t="s">
        <v>122</v>
      </c>
      <c r="H1336" s="45" t="s">
        <v>125</v>
      </c>
      <c r="I1336" s="18" t="s">
        <v>75</v>
      </c>
      <c r="J1336" s="49" t="s">
        <v>2797</v>
      </c>
      <c r="K1336" s="48" t="s">
        <v>28</v>
      </c>
      <c r="L1336" s="47" t="s">
        <v>90</v>
      </c>
      <c r="M1336" s="44" t="s">
        <v>74</v>
      </c>
      <c r="N1336" s="78" t="s">
        <v>75</v>
      </c>
      <c r="O1336" s="78" t="s">
        <v>75</v>
      </c>
      <c r="P1336" s="78" t="s">
        <v>75</v>
      </c>
      <c r="Q1336" s="43" t="s">
        <v>2796</v>
      </c>
      <c r="R1336" s="53" t="s">
        <v>76</v>
      </c>
      <c r="S1336" s="76">
        <v>8</v>
      </c>
      <c r="T1336" s="37">
        <v>1</v>
      </c>
      <c r="U1336" s="83">
        <v>1</v>
      </c>
      <c r="V1336" s="45" t="s">
        <v>125</v>
      </c>
    </row>
    <row r="1337" spans="1:22" x14ac:dyDescent="0.2">
      <c r="A1337" s="18" t="str">
        <f t="shared" si="40"/>
        <v>Catalogo principalOPEN VALUE - CSP GOBIERNOT3V-00014</v>
      </c>
      <c r="B1337" s="18" t="str">
        <f t="shared" si="41"/>
        <v>T3V-00014OPEN VALUE - CSP GOBIERNO</v>
      </c>
      <c r="C1337" s="18"/>
      <c r="D1337" s="18" t="s">
        <v>122</v>
      </c>
      <c r="E1337" s="46" t="s">
        <v>2798</v>
      </c>
      <c r="F1337" s="85" t="s">
        <v>17</v>
      </c>
      <c r="G1337" s="18" t="s">
        <v>122</v>
      </c>
      <c r="H1337" s="45" t="s">
        <v>125</v>
      </c>
      <c r="I1337" s="18" t="s">
        <v>75</v>
      </c>
      <c r="J1337" s="49" t="s">
        <v>2799</v>
      </c>
      <c r="K1337" s="48" t="s">
        <v>28</v>
      </c>
      <c r="L1337" s="47" t="s">
        <v>90</v>
      </c>
      <c r="M1337" s="44" t="s">
        <v>74</v>
      </c>
      <c r="N1337" s="78" t="s">
        <v>75</v>
      </c>
      <c r="O1337" s="78" t="s">
        <v>75</v>
      </c>
      <c r="P1337" s="78" t="s">
        <v>75</v>
      </c>
      <c r="Q1337" s="43" t="s">
        <v>2798</v>
      </c>
      <c r="R1337" s="53" t="s">
        <v>76</v>
      </c>
      <c r="S1337" s="76">
        <v>8511</v>
      </c>
      <c r="T1337" s="37">
        <v>1</v>
      </c>
      <c r="U1337" s="83">
        <v>1</v>
      </c>
      <c r="V1337" s="45" t="s">
        <v>125</v>
      </c>
    </row>
    <row r="1338" spans="1:22" x14ac:dyDescent="0.2">
      <c r="A1338" s="18" t="str">
        <f t="shared" si="40"/>
        <v>Catalogo principalOPEN VALUE - CSP GOBIERNOT3V-00028</v>
      </c>
      <c r="B1338" s="18" t="str">
        <f t="shared" si="41"/>
        <v>T3V-00028OPEN VALUE - CSP GOBIERNO</v>
      </c>
      <c r="C1338" s="18"/>
      <c r="D1338" s="18" t="s">
        <v>122</v>
      </c>
      <c r="E1338" s="46" t="s">
        <v>2800</v>
      </c>
      <c r="F1338" s="85" t="s">
        <v>17</v>
      </c>
      <c r="G1338" s="18" t="s">
        <v>122</v>
      </c>
      <c r="H1338" s="45" t="s">
        <v>125</v>
      </c>
      <c r="I1338" s="18" t="s">
        <v>75</v>
      </c>
      <c r="J1338" s="49" t="s">
        <v>2801</v>
      </c>
      <c r="K1338" s="48" t="s">
        <v>28</v>
      </c>
      <c r="L1338" s="47" t="s">
        <v>90</v>
      </c>
      <c r="M1338" s="44" t="s">
        <v>74</v>
      </c>
      <c r="N1338" s="78" t="s">
        <v>75</v>
      </c>
      <c r="O1338" s="78" t="s">
        <v>75</v>
      </c>
      <c r="P1338" s="78" t="s">
        <v>75</v>
      </c>
      <c r="Q1338" s="43" t="s">
        <v>2800</v>
      </c>
      <c r="R1338" s="53" t="s">
        <v>76</v>
      </c>
      <c r="S1338" s="76">
        <v>195</v>
      </c>
      <c r="T1338" s="37">
        <v>1</v>
      </c>
      <c r="U1338" s="83">
        <v>1</v>
      </c>
      <c r="V1338" s="45" t="s">
        <v>125</v>
      </c>
    </row>
    <row r="1339" spans="1:22" x14ac:dyDescent="0.2">
      <c r="A1339" s="18" t="str">
        <f t="shared" si="40"/>
        <v>Catalogo principalOPEN VALUE - CSP GOBIERNOT5V-00006</v>
      </c>
      <c r="B1339" s="18" t="str">
        <f t="shared" si="41"/>
        <v>T5V-00006OPEN VALUE - CSP GOBIERNO</v>
      </c>
      <c r="C1339" s="18"/>
      <c r="D1339" s="18" t="s">
        <v>122</v>
      </c>
      <c r="E1339" s="46" t="s">
        <v>2802</v>
      </c>
      <c r="F1339" s="85" t="s">
        <v>17</v>
      </c>
      <c r="G1339" s="18" t="s">
        <v>122</v>
      </c>
      <c r="H1339" s="45" t="s">
        <v>125</v>
      </c>
      <c r="I1339" s="18" t="s">
        <v>75</v>
      </c>
      <c r="J1339" s="49" t="s">
        <v>2803</v>
      </c>
      <c r="K1339" s="48" t="s">
        <v>28</v>
      </c>
      <c r="L1339" s="47" t="s">
        <v>90</v>
      </c>
      <c r="M1339" s="44" t="s">
        <v>74</v>
      </c>
      <c r="N1339" s="78" t="s">
        <v>75</v>
      </c>
      <c r="O1339" s="78" t="s">
        <v>75</v>
      </c>
      <c r="P1339" s="78" t="s">
        <v>75</v>
      </c>
      <c r="Q1339" s="43" t="s">
        <v>2802</v>
      </c>
      <c r="R1339" s="53" t="s">
        <v>76</v>
      </c>
      <c r="S1339" s="76">
        <v>1198</v>
      </c>
      <c r="T1339" s="37">
        <v>1</v>
      </c>
      <c r="U1339" s="83">
        <v>1</v>
      </c>
      <c r="V1339" s="45" t="s">
        <v>125</v>
      </c>
    </row>
    <row r="1340" spans="1:22" x14ac:dyDescent="0.2">
      <c r="A1340" s="18" t="str">
        <f t="shared" si="40"/>
        <v>Catalogo principalOPEN VALUE - CSP GOBIERNOT5V-00026</v>
      </c>
      <c r="B1340" s="18" t="str">
        <f t="shared" si="41"/>
        <v>T5V-00026OPEN VALUE - CSP GOBIERNO</v>
      </c>
      <c r="C1340" s="18"/>
      <c r="D1340" s="18" t="s">
        <v>122</v>
      </c>
      <c r="E1340" s="46" t="s">
        <v>2804</v>
      </c>
      <c r="F1340" s="85" t="s">
        <v>17</v>
      </c>
      <c r="G1340" s="18" t="s">
        <v>122</v>
      </c>
      <c r="H1340" s="45" t="s">
        <v>125</v>
      </c>
      <c r="I1340" s="18" t="s">
        <v>75</v>
      </c>
      <c r="J1340" s="49" t="s">
        <v>2805</v>
      </c>
      <c r="K1340" s="48" t="s">
        <v>28</v>
      </c>
      <c r="L1340" s="47" t="s">
        <v>90</v>
      </c>
      <c r="M1340" s="44" t="s">
        <v>74</v>
      </c>
      <c r="N1340" s="78" t="s">
        <v>75</v>
      </c>
      <c r="O1340" s="78" t="s">
        <v>75</v>
      </c>
      <c r="P1340" s="78" t="s">
        <v>75</v>
      </c>
      <c r="Q1340" s="43" t="s">
        <v>2804</v>
      </c>
      <c r="R1340" s="53" t="s">
        <v>76</v>
      </c>
      <c r="S1340" s="76">
        <v>145</v>
      </c>
      <c r="T1340" s="37">
        <v>1</v>
      </c>
      <c r="U1340" s="83">
        <v>1</v>
      </c>
      <c r="V1340" s="45" t="s">
        <v>125</v>
      </c>
    </row>
    <row r="1341" spans="1:22" x14ac:dyDescent="0.2">
      <c r="A1341" s="18" t="str">
        <f t="shared" si="40"/>
        <v>Catalogo principalOPEN VALUE - CSP GOBIERNOT6L-00314</v>
      </c>
      <c r="B1341" s="18" t="str">
        <f t="shared" si="41"/>
        <v>T6L-00314OPEN VALUE - CSP GOBIERNO</v>
      </c>
      <c r="C1341" s="18"/>
      <c r="D1341" s="18" t="s">
        <v>122</v>
      </c>
      <c r="E1341" s="46" t="s">
        <v>2806</v>
      </c>
      <c r="F1341" s="85" t="s">
        <v>17</v>
      </c>
      <c r="G1341" s="18" t="s">
        <v>122</v>
      </c>
      <c r="H1341" s="45" t="s">
        <v>125</v>
      </c>
      <c r="I1341" s="18" t="s">
        <v>75</v>
      </c>
      <c r="J1341" s="49" t="s">
        <v>2807</v>
      </c>
      <c r="K1341" s="48" t="s">
        <v>28</v>
      </c>
      <c r="L1341" s="47" t="s">
        <v>90</v>
      </c>
      <c r="M1341" s="44" t="s">
        <v>74</v>
      </c>
      <c r="N1341" s="78" t="s">
        <v>75</v>
      </c>
      <c r="O1341" s="78" t="s">
        <v>75</v>
      </c>
      <c r="P1341" s="78" t="s">
        <v>75</v>
      </c>
      <c r="Q1341" s="43" t="s">
        <v>2806</v>
      </c>
      <c r="R1341" s="53" t="s">
        <v>2153</v>
      </c>
      <c r="S1341" s="76">
        <v>2238</v>
      </c>
      <c r="T1341" s="37">
        <v>1</v>
      </c>
      <c r="U1341" s="83">
        <v>1</v>
      </c>
      <c r="V1341" s="45" t="s">
        <v>125</v>
      </c>
    </row>
    <row r="1342" spans="1:22" x14ac:dyDescent="0.2">
      <c r="A1342" s="18" t="str">
        <f t="shared" si="40"/>
        <v>Catalogo principalOPEN VALUE - CSP GOBIERNOT98-02100</v>
      </c>
      <c r="B1342" s="18" t="str">
        <f t="shared" si="41"/>
        <v>T98-02100OPEN VALUE - CSP GOBIERNO</v>
      </c>
      <c r="C1342" s="18"/>
      <c r="D1342" s="18" t="s">
        <v>122</v>
      </c>
      <c r="E1342" s="46" t="s">
        <v>2808</v>
      </c>
      <c r="F1342" s="85" t="s">
        <v>17</v>
      </c>
      <c r="G1342" s="18" t="s">
        <v>122</v>
      </c>
      <c r="H1342" s="45" t="s">
        <v>125</v>
      </c>
      <c r="I1342" s="18" t="s">
        <v>75</v>
      </c>
      <c r="J1342" s="49" t="s">
        <v>2809</v>
      </c>
      <c r="K1342" s="48" t="s">
        <v>28</v>
      </c>
      <c r="L1342" s="47" t="s">
        <v>90</v>
      </c>
      <c r="M1342" s="44" t="s">
        <v>74</v>
      </c>
      <c r="N1342" s="78" t="s">
        <v>75</v>
      </c>
      <c r="O1342" s="78" t="s">
        <v>75</v>
      </c>
      <c r="P1342" s="78" t="s">
        <v>75</v>
      </c>
      <c r="Q1342" s="43" t="s">
        <v>2808</v>
      </c>
      <c r="R1342" s="53" t="s">
        <v>2153</v>
      </c>
      <c r="S1342" s="76">
        <v>81</v>
      </c>
      <c r="T1342" s="37">
        <v>1</v>
      </c>
      <c r="U1342" s="83">
        <v>1</v>
      </c>
      <c r="V1342" s="45" t="s">
        <v>125</v>
      </c>
    </row>
    <row r="1343" spans="1:22" x14ac:dyDescent="0.2">
      <c r="A1343" s="18" t="str">
        <f t="shared" si="40"/>
        <v>Catalogo principalOPEN VALUE - CSP GOBIERNOT98-02105</v>
      </c>
      <c r="B1343" s="18" t="str">
        <f t="shared" si="41"/>
        <v>T98-02105OPEN VALUE - CSP GOBIERNO</v>
      </c>
      <c r="C1343" s="18"/>
      <c r="D1343" s="18" t="s">
        <v>122</v>
      </c>
      <c r="E1343" s="46" t="s">
        <v>2810</v>
      </c>
      <c r="F1343" s="85" t="s">
        <v>17</v>
      </c>
      <c r="G1343" s="18" t="s">
        <v>122</v>
      </c>
      <c r="H1343" s="45" t="s">
        <v>125</v>
      </c>
      <c r="I1343" s="18" t="s">
        <v>75</v>
      </c>
      <c r="J1343" s="49" t="s">
        <v>2811</v>
      </c>
      <c r="K1343" s="48" t="s">
        <v>28</v>
      </c>
      <c r="L1343" s="47" t="s">
        <v>90</v>
      </c>
      <c r="M1343" s="44" t="s">
        <v>74</v>
      </c>
      <c r="N1343" s="78" t="s">
        <v>75</v>
      </c>
      <c r="O1343" s="78" t="s">
        <v>75</v>
      </c>
      <c r="P1343" s="78" t="s">
        <v>75</v>
      </c>
      <c r="Q1343" s="43" t="s">
        <v>2810</v>
      </c>
      <c r="R1343" s="53" t="s">
        <v>2153</v>
      </c>
      <c r="S1343" s="76">
        <v>102</v>
      </c>
      <c r="T1343" s="37">
        <v>1</v>
      </c>
      <c r="U1343" s="83">
        <v>1</v>
      </c>
      <c r="V1343" s="45" t="s">
        <v>125</v>
      </c>
    </row>
    <row r="1344" spans="1:22" x14ac:dyDescent="0.2">
      <c r="A1344" s="18" t="str">
        <f t="shared" si="40"/>
        <v>Catalogo principalOPEN VALUE - CSP GOBIERNOT98-02112</v>
      </c>
      <c r="B1344" s="18" t="str">
        <f t="shared" si="41"/>
        <v>T98-02112OPEN VALUE - CSP GOBIERNO</v>
      </c>
      <c r="C1344" s="18"/>
      <c r="D1344" s="18" t="s">
        <v>122</v>
      </c>
      <c r="E1344" s="46" t="s">
        <v>2812</v>
      </c>
      <c r="F1344" s="85" t="s">
        <v>17</v>
      </c>
      <c r="G1344" s="18" t="s">
        <v>122</v>
      </c>
      <c r="H1344" s="45" t="s">
        <v>125</v>
      </c>
      <c r="I1344" s="18" t="s">
        <v>75</v>
      </c>
      <c r="J1344" s="49" t="s">
        <v>2813</v>
      </c>
      <c r="K1344" s="48" t="s">
        <v>28</v>
      </c>
      <c r="L1344" s="47" t="s">
        <v>90</v>
      </c>
      <c r="M1344" s="44" t="s">
        <v>74</v>
      </c>
      <c r="N1344" s="78" t="s">
        <v>75</v>
      </c>
      <c r="O1344" s="78" t="s">
        <v>75</v>
      </c>
      <c r="P1344" s="78" t="s">
        <v>75</v>
      </c>
      <c r="Q1344" s="43" t="s">
        <v>2812</v>
      </c>
      <c r="R1344" s="53" t="s">
        <v>2153</v>
      </c>
      <c r="S1344" s="76">
        <v>36</v>
      </c>
      <c r="T1344" s="37">
        <v>1</v>
      </c>
      <c r="U1344" s="83">
        <v>1</v>
      </c>
      <c r="V1344" s="45" t="s">
        <v>125</v>
      </c>
    </row>
    <row r="1345" spans="1:22" x14ac:dyDescent="0.2">
      <c r="A1345" s="18" t="str">
        <f t="shared" si="40"/>
        <v>Catalogo principalOPEN VALUE - CSP GOBIERNOT98-02117</v>
      </c>
      <c r="B1345" s="18" t="str">
        <f t="shared" si="41"/>
        <v>T98-02117OPEN VALUE - CSP GOBIERNO</v>
      </c>
      <c r="C1345" s="18"/>
      <c r="D1345" s="18" t="s">
        <v>122</v>
      </c>
      <c r="E1345" s="46" t="s">
        <v>2814</v>
      </c>
      <c r="F1345" s="85" t="s">
        <v>17</v>
      </c>
      <c r="G1345" s="18" t="s">
        <v>122</v>
      </c>
      <c r="H1345" s="45" t="s">
        <v>125</v>
      </c>
      <c r="I1345" s="18" t="s">
        <v>75</v>
      </c>
      <c r="J1345" s="49" t="s">
        <v>2815</v>
      </c>
      <c r="K1345" s="48" t="s">
        <v>28</v>
      </c>
      <c r="L1345" s="47" t="s">
        <v>90</v>
      </c>
      <c r="M1345" s="44" t="s">
        <v>74</v>
      </c>
      <c r="N1345" s="78" t="s">
        <v>75</v>
      </c>
      <c r="O1345" s="78" t="s">
        <v>75</v>
      </c>
      <c r="P1345" s="78" t="s">
        <v>75</v>
      </c>
      <c r="Q1345" s="43" t="s">
        <v>2814</v>
      </c>
      <c r="R1345" s="53" t="s">
        <v>2153</v>
      </c>
      <c r="S1345" s="76">
        <v>45</v>
      </c>
      <c r="T1345" s="37">
        <v>1</v>
      </c>
      <c r="U1345" s="83">
        <v>1</v>
      </c>
      <c r="V1345" s="45" t="s">
        <v>125</v>
      </c>
    </row>
    <row r="1346" spans="1:22" x14ac:dyDescent="0.2">
      <c r="A1346" s="18" t="str">
        <f t="shared" ref="A1346:A1409" si="42">D1346&amp;F1346&amp;E1346</f>
        <v>Catalogo principalOPEN VALUE - CSP GOBIERNOT99-00762</v>
      </c>
      <c r="B1346" s="18" t="str">
        <f t="shared" ref="B1346:B1409" si="43">E1346&amp;F1346</f>
        <v>T99-00762OPEN VALUE - CSP GOBIERNO</v>
      </c>
      <c r="C1346" s="18"/>
      <c r="D1346" s="18" t="s">
        <v>122</v>
      </c>
      <c r="E1346" s="46" t="s">
        <v>2816</v>
      </c>
      <c r="F1346" s="85" t="s">
        <v>17</v>
      </c>
      <c r="G1346" s="18" t="s">
        <v>122</v>
      </c>
      <c r="H1346" s="45" t="s">
        <v>125</v>
      </c>
      <c r="I1346" s="18" t="s">
        <v>75</v>
      </c>
      <c r="J1346" s="49" t="s">
        <v>2817</v>
      </c>
      <c r="K1346" s="48" t="s">
        <v>28</v>
      </c>
      <c r="L1346" s="47" t="s">
        <v>90</v>
      </c>
      <c r="M1346" s="44" t="s">
        <v>74</v>
      </c>
      <c r="N1346" s="78" t="s">
        <v>75</v>
      </c>
      <c r="O1346" s="78" t="s">
        <v>75</v>
      </c>
      <c r="P1346" s="78" t="s">
        <v>75</v>
      </c>
      <c r="Q1346" s="43" t="s">
        <v>2816</v>
      </c>
      <c r="R1346" s="53" t="s">
        <v>2153</v>
      </c>
      <c r="S1346" s="76">
        <v>42099</v>
      </c>
      <c r="T1346" s="37">
        <v>1</v>
      </c>
      <c r="U1346" s="83">
        <v>1</v>
      </c>
      <c r="V1346" s="45" t="s">
        <v>125</v>
      </c>
    </row>
    <row r="1347" spans="1:22" x14ac:dyDescent="0.2">
      <c r="A1347" s="18" t="str">
        <f t="shared" si="42"/>
        <v>Catalogo principalOPEN VALUE - CSP GOBIERNOT99-00769</v>
      </c>
      <c r="B1347" s="18" t="str">
        <f t="shared" si="43"/>
        <v>T99-00769OPEN VALUE - CSP GOBIERNO</v>
      </c>
      <c r="C1347" s="18"/>
      <c r="D1347" s="18" t="s">
        <v>122</v>
      </c>
      <c r="E1347" s="46" t="s">
        <v>2818</v>
      </c>
      <c r="F1347" s="85" t="s">
        <v>17</v>
      </c>
      <c r="G1347" s="18" t="s">
        <v>122</v>
      </c>
      <c r="H1347" s="45" t="s">
        <v>125</v>
      </c>
      <c r="I1347" s="18" t="s">
        <v>75</v>
      </c>
      <c r="J1347" s="49" t="s">
        <v>2819</v>
      </c>
      <c r="K1347" s="48" t="s">
        <v>28</v>
      </c>
      <c r="L1347" s="47" t="s">
        <v>90</v>
      </c>
      <c r="M1347" s="44" t="s">
        <v>74</v>
      </c>
      <c r="N1347" s="78" t="s">
        <v>75</v>
      </c>
      <c r="O1347" s="78" t="s">
        <v>75</v>
      </c>
      <c r="P1347" s="78" t="s">
        <v>75</v>
      </c>
      <c r="Q1347" s="43" t="s">
        <v>2818</v>
      </c>
      <c r="R1347" s="53" t="s">
        <v>2153</v>
      </c>
      <c r="S1347" s="76">
        <v>18042</v>
      </c>
      <c r="T1347" s="37">
        <v>1</v>
      </c>
      <c r="U1347" s="83">
        <v>1</v>
      </c>
      <c r="V1347" s="45" t="s">
        <v>125</v>
      </c>
    </row>
    <row r="1348" spans="1:22" x14ac:dyDescent="0.2">
      <c r="A1348" s="18" t="str">
        <f t="shared" si="42"/>
        <v>Catalogo principalOPEN VALUE - CSP GOBIERNOTK9-00005</v>
      </c>
      <c r="B1348" s="18" t="str">
        <f t="shared" si="43"/>
        <v>TK9-00005OPEN VALUE - CSP GOBIERNO</v>
      </c>
      <c r="C1348" s="18"/>
      <c r="D1348" s="18" t="s">
        <v>122</v>
      </c>
      <c r="E1348" s="46" t="s">
        <v>2820</v>
      </c>
      <c r="F1348" s="85" t="s">
        <v>17</v>
      </c>
      <c r="G1348" s="18" t="s">
        <v>122</v>
      </c>
      <c r="H1348" s="45" t="s">
        <v>125</v>
      </c>
      <c r="I1348" s="18" t="s">
        <v>75</v>
      </c>
      <c r="J1348" s="49" t="s">
        <v>2821</v>
      </c>
      <c r="K1348" s="48" t="s">
        <v>28</v>
      </c>
      <c r="L1348" s="47" t="s">
        <v>90</v>
      </c>
      <c r="M1348" s="44" t="s">
        <v>74</v>
      </c>
      <c r="N1348" s="78" t="s">
        <v>75</v>
      </c>
      <c r="O1348" s="78" t="s">
        <v>75</v>
      </c>
      <c r="P1348" s="78" t="s">
        <v>75</v>
      </c>
      <c r="Q1348" s="43" t="s">
        <v>2820</v>
      </c>
      <c r="R1348" s="53" t="s">
        <v>76</v>
      </c>
      <c r="S1348" s="76">
        <v>8</v>
      </c>
      <c r="T1348" s="37">
        <v>1</v>
      </c>
      <c r="U1348" s="83">
        <v>1</v>
      </c>
      <c r="V1348" s="45" t="s">
        <v>125</v>
      </c>
    </row>
    <row r="1349" spans="1:22" x14ac:dyDescent="0.2">
      <c r="A1349" s="18" t="str">
        <f t="shared" si="42"/>
        <v>Catalogo principalOPEN VALUE - CSP GOBIERNOTL4-00005</v>
      </c>
      <c r="B1349" s="18" t="str">
        <f t="shared" si="43"/>
        <v>TL4-00005OPEN VALUE - CSP GOBIERNO</v>
      </c>
      <c r="C1349" s="18"/>
      <c r="D1349" s="18" t="s">
        <v>122</v>
      </c>
      <c r="E1349" s="46" t="s">
        <v>2822</v>
      </c>
      <c r="F1349" s="85" t="s">
        <v>17</v>
      </c>
      <c r="G1349" s="18" t="s">
        <v>122</v>
      </c>
      <c r="H1349" s="45" t="s">
        <v>125</v>
      </c>
      <c r="I1349" s="18" t="s">
        <v>75</v>
      </c>
      <c r="J1349" s="49" t="s">
        <v>2823</v>
      </c>
      <c r="K1349" s="48" t="s">
        <v>28</v>
      </c>
      <c r="L1349" s="47" t="s">
        <v>90</v>
      </c>
      <c r="M1349" s="44" t="s">
        <v>74</v>
      </c>
      <c r="N1349" s="78" t="s">
        <v>75</v>
      </c>
      <c r="O1349" s="78" t="s">
        <v>75</v>
      </c>
      <c r="P1349" s="78" t="s">
        <v>75</v>
      </c>
      <c r="Q1349" s="43" t="s">
        <v>2822</v>
      </c>
      <c r="R1349" s="53" t="s">
        <v>76</v>
      </c>
      <c r="S1349" s="76">
        <v>10</v>
      </c>
      <c r="T1349" s="37">
        <v>1</v>
      </c>
      <c r="U1349" s="83">
        <v>1</v>
      </c>
      <c r="V1349" s="45" t="s">
        <v>125</v>
      </c>
    </row>
    <row r="1350" spans="1:22" x14ac:dyDescent="0.2">
      <c r="A1350" s="18" t="str">
        <f t="shared" si="42"/>
        <v>Catalogo principalOPEN VALUE - CSP GOBIERNOTSC-00412</v>
      </c>
      <c r="B1350" s="18" t="str">
        <f t="shared" si="43"/>
        <v>TSC-00412OPEN VALUE - CSP GOBIERNO</v>
      </c>
      <c r="C1350" s="18"/>
      <c r="D1350" s="18" t="s">
        <v>122</v>
      </c>
      <c r="E1350" s="46" t="s">
        <v>2824</v>
      </c>
      <c r="F1350" s="85" t="s">
        <v>17</v>
      </c>
      <c r="G1350" s="18" t="s">
        <v>122</v>
      </c>
      <c r="H1350" s="45" t="s">
        <v>125</v>
      </c>
      <c r="I1350" s="18" t="s">
        <v>75</v>
      </c>
      <c r="J1350" s="49" t="s">
        <v>2825</v>
      </c>
      <c r="K1350" s="48" t="s">
        <v>28</v>
      </c>
      <c r="L1350" s="47" t="s">
        <v>90</v>
      </c>
      <c r="M1350" s="44" t="s">
        <v>74</v>
      </c>
      <c r="N1350" s="78" t="s">
        <v>75</v>
      </c>
      <c r="O1350" s="78" t="s">
        <v>75</v>
      </c>
      <c r="P1350" s="78" t="s">
        <v>75</v>
      </c>
      <c r="Q1350" s="43" t="s">
        <v>2824</v>
      </c>
      <c r="R1350" s="53" t="s">
        <v>2153</v>
      </c>
      <c r="S1350" s="76">
        <v>42</v>
      </c>
      <c r="T1350" s="37">
        <v>1</v>
      </c>
      <c r="U1350" s="83">
        <v>1</v>
      </c>
      <c r="V1350" s="45" t="s">
        <v>125</v>
      </c>
    </row>
    <row r="1351" spans="1:22" x14ac:dyDescent="0.2">
      <c r="A1351" s="18" t="str">
        <f t="shared" si="42"/>
        <v>Catalogo principalOPEN VALUE - CSP GOBIERNOTSC-00414</v>
      </c>
      <c r="B1351" s="18" t="str">
        <f t="shared" si="43"/>
        <v>TSC-00414OPEN VALUE - CSP GOBIERNO</v>
      </c>
      <c r="C1351" s="18"/>
      <c r="D1351" s="18" t="s">
        <v>122</v>
      </c>
      <c r="E1351" s="46" t="s">
        <v>2826</v>
      </c>
      <c r="F1351" s="85" t="s">
        <v>17</v>
      </c>
      <c r="G1351" s="18" t="s">
        <v>122</v>
      </c>
      <c r="H1351" s="45" t="s">
        <v>125</v>
      </c>
      <c r="I1351" s="18" t="s">
        <v>75</v>
      </c>
      <c r="J1351" s="49" t="s">
        <v>2827</v>
      </c>
      <c r="K1351" s="48" t="s">
        <v>28</v>
      </c>
      <c r="L1351" s="47" t="s">
        <v>90</v>
      </c>
      <c r="M1351" s="44" t="s">
        <v>74</v>
      </c>
      <c r="N1351" s="78" t="s">
        <v>75</v>
      </c>
      <c r="O1351" s="78" t="s">
        <v>75</v>
      </c>
      <c r="P1351" s="78" t="s">
        <v>75</v>
      </c>
      <c r="Q1351" s="43" t="s">
        <v>2826</v>
      </c>
      <c r="R1351" s="53" t="s">
        <v>2153</v>
      </c>
      <c r="S1351" s="76">
        <v>18</v>
      </c>
      <c r="T1351" s="37">
        <v>1</v>
      </c>
      <c r="U1351" s="83">
        <v>1</v>
      </c>
      <c r="V1351" s="45" t="s">
        <v>125</v>
      </c>
    </row>
    <row r="1352" spans="1:22" x14ac:dyDescent="0.2">
      <c r="A1352" s="18" t="str">
        <f t="shared" si="42"/>
        <v>Catalogo principalOPEN VALUE - CSP GOBIERNOTSC-00829</v>
      </c>
      <c r="B1352" s="18" t="str">
        <f t="shared" si="43"/>
        <v>TSC-00829OPEN VALUE - CSP GOBIERNO</v>
      </c>
      <c r="C1352" s="18"/>
      <c r="D1352" s="18" t="s">
        <v>122</v>
      </c>
      <c r="E1352" s="46" t="s">
        <v>2828</v>
      </c>
      <c r="F1352" s="85" t="s">
        <v>17</v>
      </c>
      <c r="G1352" s="18" t="s">
        <v>122</v>
      </c>
      <c r="H1352" s="45" t="s">
        <v>125</v>
      </c>
      <c r="I1352" s="18" t="s">
        <v>75</v>
      </c>
      <c r="J1352" s="49" t="s">
        <v>2829</v>
      </c>
      <c r="K1352" s="48" t="s">
        <v>28</v>
      </c>
      <c r="L1352" s="47" t="s">
        <v>90</v>
      </c>
      <c r="M1352" s="44" t="s">
        <v>74</v>
      </c>
      <c r="N1352" s="78" t="s">
        <v>75</v>
      </c>
      <c r="O1352" s="78" t="s">
        <v>75</v>
      </c>
      <c r="P1352" s="78" t="s">
        <v>75</v>
      </c>
      <c r="Q1352" s="43" t="s">
        <v>2828</v>
      </c>
      <c r="R1352" s="53" t="s">
        <v>2153</v>
      </c>
      <c r="S1352" s="76">
        <v>54</v>
      </c>
      <c r="T1352" s="37">
        <v>1</v>
      </c>
      <c r="U1352" s="83">
        <v>1</v>
      </c>
      <c r="V1352" s="45" t="s">
        <v>125</v>
      </c>
    </row>
    <row r="1353" spans="1:22" x14ac:dyDescent="0.2">
      <c r="A1353" s="18" t="str">
        <f t="shared" si="42"/>
        <v>Catalogo principalOPEN VALUE - CSP GOBIERNOTSC-00830</v>
      </c>
      <c r="B1353" s="18" t="str">
        <f t="shared" si="43"/>
        <v>TSC-00830OPEN VALUE - CSP GOBIERNO</v>
      </c>
      <c r="C1353" s="18"/>
      <c r="D1353" s="18" t="s">
        <v>122</v>
      </c>
      <c r="E1353" s="46" t="s">
        <v>2830</v>
      </c>
      <c r="F1353" s="85" t="s">
        <v>17</v>
      </c>
      <c r="G1353" s="18" t="s">
        <v>122</v>
      </c>
      <c r="H1353" s="45" t="s">
        <v>125</v>
      </c>
      <c r="I1353" s="18" t="s">
        <v>75</v>
      </c>
      <c r="J1353" s="49" t="s">
        <v>2831</v>
      </c>
      <c r="K1353" s="48" t="s">
        <v>28</v>
      </c>
      <c r="L1353" s="47" t="s">
        <v>90</v>
      </c>
      <c r="M1353" s="44" t="s">
        <v>74</v>
      </c>
      <c r="N1353" s="78" t="s">
        <v>75</v>
      </c>
      <c r="O1353" s="78" t="s">
        <v>75</v>
      </c>
      <c r="P1353" s="78" t="s">
        <v>75</v>
      </c>
      <c r="Q1353" s="43" t="s">
        <v>2830</v>
      </c>
      <c r="R1353" s="53" t="s">
        <v>2153</v>
      </c>
      <c r="S1353" s="76">
        <v>24</v>
      </c>
      <c r="T1353" s="37">
        <v>1</v>
      </c>
      <c r="U1353" s="83">
        <v>1</v>
      </c>
      <c r="V1353" s="45" t="s">
        <v>125</v>
      </c>
    </row>
    <row r="1354" spans="1:22" x14ac:dyDescent="0.2">
      <c r="A1354" s="18" t="str">
        <f t="shared" si="42"/>
        <v>Catalogo principalOPEN VALUE - CSP GOBIERNOU3J-00051</v>
      </c>
      <c r="B1354" s="18" t="str">
        <f t="shared" si="43"/>
        <v>U3J-00051OPEN VALUE - CSP GOBIERNO</v>
      </c>
      <c r="C1354" s="18"/>
      <c r="D1354" s="18" t="s">
        <v>122</v>
      </c>
      <c r="E1354" s="46" t="s">
        <v>2832</v>
      </c>
      <c r="F1354" s="85" t="s">
        <v>17</v>
      </c>
      <c r="G1354" s="18" t="s">
        <v>122</v>
      </c>
      <c r="H1354" s="45" t="s">
        <v>125</v>
      </c>
      <c r="I1354" s="18" t="s">
        <v>75</v>
      </c>
      <c r="J1354" s="49" t="s">
        <v>2833</v>
      </c>
      <c r="K1354" s="48" t="s">
        <v>28</v>
      </c>
      <c r="L1354" s="47" t="s">
        <v>90</v>
      </c>
      <c r="M1354" s="44" t="s">
        <v>74</v>
      </c>
      <c r="N1354" s="78" t="s">
        <v>75</v>
      </c>
      <c r="O1354" s="78" t="s">
        <v>75</v>
      </c>
      <c r="P1354" s="78" t="s">
        <v>75</v>
      </c>
      <c r="Q1354" s="43" t="s">
        <v>2832</v>
      </c>
      <c r="R1354" s="53" t="s">
        <v>76</v>
      </c>
      <c r="S1354" s="76">
        <v>3.64</v>
      </c>
      <c r="T1354" s="37">
        <v>1</v>
      </c>
      <c r="U1354" s="83">
        <v>1</v>
      </c>
      <c r="V1354" s="45" t="s">
        <v>125</v>
      </c>
    </row>
    <row r="1355" spans="1:22" x14ac:dyDescent="0.2">
      <c r="A1355" s="18" t="str">
        <f t="shared" si="42"/>
        <v>Catalogo principalOPEN VALUE - CSP GOBIERNOU5J-00059</v>
      </c>
      <c r="B1355" s="18" t="str">
        <f t="shared" si="43"/>
        <v>U5J-00059OPEN VALUE - CSP GOBIERNO</v>
      </c>
      <c r="C1355" s="18"/>
      <c r="D1355" s="18" t="s">
        <v>122</v>
      </c>
      <c r="E1355" s="46" t="s">
        <v>2834</v>
      </c>
      <c r="F1355" s="85" t="s">
        <v>17</v>
      </c>
      <c r="G1355" s="18" t="s">
        <v>122</v>
      </c>
      <c r="H1355" s="45" t="s">
        <v>125</v>
      </c>
      <c r="I1355" s="18" t="s">
        <v>75</v>
      </c>
      <c r="J1355" s="49" t="s">
        <v>2835</v>
      </c>
      <c r="K1355" s="48" t="s">
        <v>28</v>
      </c>
      <c r="L1355" s="47" t="s">
        <v>90</v>
      </c>
      <c r="M1355" s="44" t="s">
        <v>74</v>
      </c>
      <c r="N1355" s="78" t="s">
        <v>75</v>
      </c>
      <c r="O1355" s="78" t="s">
        <v>75</v>
      </c>
      <c r="P1355" s="78" t="s">
        <v>75</v>
      </c>
      <c r="Q1355" s="43" t="s">
        <v>2834</v>
      </c>
      <c r="R1355" s="53" t="s">
        <v>76</v>
      </c>
      <c r="S1355" s="76">
        <v>8</v>
      </c>
      <c r="T1355" s="37">
        <v>1</v>
      </c>
      <c r="U1355" s="83">
        <v>1</v>
      </c>
      <c r="V1355" s="45" t="s">
        <v>125</v>
      </c>
    </row>
    <row r="1356" spans="1:22" x14ac:dyDescent="0.2">
      <c r="A1356" s="18" t="str">
        <f t="shared" si="42"/>
        <v>Catalogo principalOPEN VALUE - CSP GOBIERNOV7U-00006</v>
      </c>
      <c r="B1356" s="18" t="str">
        <f t="shared" si="43"/>
        <v>V7U-00006OPEN VALUE - CSP GOBIERNO</v>
      </c>
      <c r="C1356" s="18"/>
      <c r="D1356" s="18" t="s">
        <v>122</v>
      </c>
      <c r="E1356" s="46" t="s">
        <v>2836</v>
      </c>
      <c r="F1356" s="85" t="s">
        <v>17</v>
      </c>
      <c r="G1356" s="18" t="s">
        <v>122</v>
      </c>
      <c r="H1356" s="45" t="s">
        <v>125</v>
      </c>
      <c r="I1356" s="18" t="s">
        <v>75</v>
      </c>
      <c r="J1356" s="49" t="s">
        <v>2837</v>
      </c>
      <c r="K1356" s="48" t="s">
        <v>28</v>
      </c>
      <c r="L1356" s="47" t="s">
        <v>90</v>
      </c>
      <c r="M1356" s="44" t="s">
        <v>74</v>
      </c>
      <c r="N1356" s="78" t="s">
        <v>75</v>
      </c>
      <c r="O1356" s="78" t="s">
        <v>75</v>
      </c>
      <c r="P1356" s="78" t="s">
        <v>75</v>
      </c>
      <c r="Q1356" s="43" t="s">
        <v>2836</v>
      </c>
      <c r="R1356" s="53" t="s">
        <v>76</v>
      </c>
      <c r="S1356" s="76">
        <v>163</v>
      </c>
      <c r="T1356" s="37">
        <v>1</v>
      </c>
      <c r="U1356" s="83">
        <v>1</v>
      </c>
      <c r="V1356" s="45" t="s">
        <v>125</v>
      </c>
    </row>
    <row r="1357" spans="1:22" x14ac:dyDescent="0.2">
      <c r="A1357" s="18" t="str">
        <f t="shared" si="42"/>
        <v>Catalogo principalOPEN VALUE - CSP GOBIERNOV7U-00016</v>
      </c>
      <c r="B1357" s="18" t="str">
        <f t="shared" si="43"/>
        <v>V7U-00016OPEN VALUE - CSP GOBIERNO</v>
      </c>
      <c r="C1357" s="18"/>
      <c r="D1357" s="18" t="s">
        <v>122</v>
      </c>
      <c r="E1357" s="46" t="s">
        <v>2838</v>
      </c>
      <c r="F1357" s="85" t="s">
        <v>17</v>
      </c>
      <c r="G1357" s="18" t="s">
        <v>122</v>
      </c>
      <c r="H1357" s="45" t="s">
        <v>125</v>
      </c>
      <c r="I1357" s="18" t="s">
        <v>75</v>
      </c>
      <c r="J1357" s="49" t="s">
        <v>2839</v>
      </c>
      <c r="K1357" s="48" t="s">
        <v>28</v>
      </c>
      <c r="L1357" s="47" t="s">
        <v>90</v>
      </c>
      <c r="M1357" s="44" t="s">
        <v>74</v>
      </c>
      <c r="N1357" s="78" t="s">
        <v>75</v>
      </c>
      <c r="O1357" s="78" t="s">
        <v>75</v>
      </c>
      <c r="P1357" s="78" t="s">
        <v>75</v>
      </c>
      <c r="Q1357" s="43" t="s">
        <v>2838</v>
      </c>
      <c r="R1357" s="53" t="s">
        <v>76</v>
      </c>
      <c r="S1357" s="76">
        <v>1.1399999999999999</v>
      </c>
      <c r="T1357" s="37">
        <v>1</v>
      </c>
      <c r="U1357" s="83">
        <v>1</v>
      </c>
      <c r="V1357" s="45" t="s">
        <v>125</v>
      </c>
    </row>
    <row r="1358" spans="1:22" x14ac:dyDescent="0.2">
      <c r="A1358" s="18" t="str">
        <f t="shared" si="42"/>
        <v>Catalogo principalOPEN VALUE - CSP GOBIERNOV7U-00024</v>
      </c>
      <c r="B1358" s="18" t="str">
        <f t="shared" si="43"/>
        <v>V7U-00024OPEN VALUE - CSP GOBIERNO</v>
      </c>
      <c r="C1358" s="18"/>
      <c r="D1358" s="18" t="s">
        <v>122</v>
      </c>
      <c r="E1358" s="46" t="s">
        <v>2840</v>
      </c>
      <c r="F1358" s="85" t="s">
        <v>17</v>
      </c>
      <c r="G1358" s="18" t="s">
        <v>122</v>
      </c>
      <c r="H1358" s="45" t="s">
        <v>125</v>
      </c>
      <c r="I1358" s="18" t="s">
        <v>75</v>
      </c>
      <c r="J1358" s="49" t="s">
        <v>2841</v>
      </c>
      <c r="K1358" s="48" t="s">
        <v>28</v>
      </c>
      <c r="L1358" s="47" t="s">
        <v>90</v>
      </c>
      <c r="M1358" s="44" t="s">
        <v>74</v>
      </c>
      <c r="N1358" s="78" t="s">
        <v>75</v>
      </c>
      <c r="O1358" s="78" t="s">
        <v>75</v>
      </c>
      <c r="P1358" s="78" t="s">
        <v>75</v>
      </c>
      <c r="Q1358" s="43" t="s">
        <v>2840</v>
      </c>
      <c r="R1358" s="53" t="s">
        <v>76</v>
      </c>
      <c r="S1358" s="76">
        <v>0.98</v>
      </c>
      <c r="T1358" s="37">
        <v>1</v>
      </c>
      <c r="U1358" s="83">
        <v>1</v>
      </c>
      <c r="V1358" s="45" t="s">
        <v>125</v>
      </c>
    </row>
    <row r="1359" spans="1:22" x14ac:dyDescent="0.2">
      <c r="A1359" s="18" t="str">
        <f t="shared" si="42"/>
        <v>Catalogo principalOPEN VALUE - CSP GOBIERNOV7U-00032</v>
      </c>
      <c r="B1359" s="18" t="str">
        <f t="shared" si="43"/>
        <v>V7U-00032OPEN VALUE - CSP GOBIERNO</v>
      </c>
      <c r="C1359" s="18"/>
      <c r="D1359" s="18" t="s">
        <v>122</v>
      </c>
      <c r="E1359" s="46" t="s">
        <v>2842</v>
      </c>
      <c r="F1359" s="85" t="s">
        <v>17</v>
      </c>
      <c r="G1359" s="18" t="s">
        <v>122</v>
      </c>
      <c r="H1359" s="45" t="s">
        <v>125</v>
      </c>
      <c r="I1359" s="18" t="s">
        <v>75</v>
      </c>
      <c r="J1359" s="49" t="s">
        <v>2843</v>
      </c>
      <c r="K1359" s="48" t="s">
        <v>28</v>
      </c>
      <c r="L1359" s="47" t="s">
        <v>90</v>
      </c>
      <c r="M1359" s="44" t="s">
        <v>74</v>
      </c>
      <c r="N1359" s="78" t="s">
        <v>75</v>
      </c>
      <c r="O1359" s="78" t="s">
        <v>75</v>
      </c>
      <c r="P1359" s="78" t="s">
        <v>75</v>
      </c>
      <c r="Q1359" s="43" t="s">
        <v>2842</v>
      </c>
      <c r="R1359" s="53" t="s">
        <v>76</v>
      </c>
      <c r="S1359" s="76">
        <v>1.1399999999999999</v>
      </c>
      <c r="T1359" s="37">
        <v>1</v>
      </c>
      <c r="U1359" s="83">
        <v>1</v>
      </c>
      <c r="V1359" s="45" t="s">
        <v>125</v>
      </c>
    </row>
    <row r="1360" spans="1:22" x14ac:dyDescent="0.2">
      <c r="A1360" s="18" t="str">
        <f t="shared" si="42"/>
        <v>Catalogo principalOPEN VALUE - CSP GOBIERNOV7U-00040</v>
      </c>
      <c r="B1360" s="18" t="str">
        <f t="shared" si="43"/>
        <v>V7U-00040OPEN VALUE - CSP GOBIERNO</v>
      </c>
      <c r="C1360" s="18"/>
      <c r="D1360" s="18" t="s">
        <v>122</v>
      </c>
      <c r="E1360" s="46" t="s">
        <v>2844</v>
      </c>
      <c r="F1360" s="85" t="s">
        <v>17</v>
      </c>
      <c r="G1360" s="18" t="s">
        <v>122</v>
      </c>
      <c r="H1360" s="45" t="s">
        <v>125</v>
      </c>
      <c r="I1360" s="18" t="s">
        <v>75</v>
      </c>
      <c r="J1360" s="49" t="s">
        <v>2845</v>
      </c>
      <c r="K1360" s="48" t="s">
        <v>28</v>
      </c>
      <c r="L1360" s="47" t="s">
        <v>90</v>
      </c>
      <c r="M1360" s="44" t="s">
        <v>74</v>
      </c>
      <c r="N1360" s="78" t="s">
        <v>75</v>
      </c>
      <c r="O1360" s="78" t="s">
        <v>75</v>
      </c>
      <c r="P1360" s="78" t="s">
        <v>75</v>
      </c>
      <c r="Q1360" s="43" t="s">
        <v>2844</v>
      </c>
      <c r="R1360" s="53" t="s">
        <v>76</v>
      </c>
      <c r="S1360" s="76">
        <v>0.78</v>
      </c>
      <c r="T1360" s="37">
        <v>1</v>
      </c>
      <c r="U1360" s="83">
        <v>1</v>
      </c>
      <c r="V1360" s="45" t="s">
        <v>125</v>
      </c>
    </row>
    <row r="1361" spans="1:22" x14ac:dyDescent="0.2">
      <c r="A1361" s="18" t="str">
        <f t="shared" si="42"/>
        <v>Catalogo principalOPEN VALUE - CSP GOBIERNOV7U-00048</v>
      </c>
      <c r="B1361" s="18" t="str">
        <f t="shared" si="43"/>
        <v>V7U-00048OPEN VALUE - CSP GOBIERNO</v>
      </c>
      <c r="C1361" s="18"/>
      <c r="D1361" s="18" t="s">
        <v>122</v>
      </c>
      <c r="E1361" s="46" t="s">
        <v>2846</v>
      </c>
      <c r="F1361" s="85" t="s">
        <v>17</v>
      </c>
      <c r="G1361" s="18" t="s">
        <v>122</v>
      </c>
      <c r="H1361" s="45" t="s">
        <v>125</v>
      </c>
      <c r="I1361" s="18" t="s">
        <v>75</v>
      </c>
      <c r="J1361" s="49" t="s">
        <v>2847</v>
      </c>
      <c r="K1361" s="48" t="s">
        <v>28</v>
      </c>
      <c r="L1361" s="47" t="s">
        <v>90</v>
      </c>
      <c r="M1361" s="44" t="s">
        <v>74</v>
      </c>
      <c r="N1361" s="78" t="s">
        <v>75</v>
      </c>
      <c r="O1361" s="78" t="s">
        <v>75</v>
      </c>
      <c r="P1361" s="78" t="s">
        <v>75</v>
      </c>
      <c r="Q1361" s="43" t="s">
        <v>2846</v>
      </c>
      <c r="R1361" s="53" t="s">
        <v>76</v>
      </c>
      <c r="S1361" s="76">
        <v>0.91</v>
      </c>
      <c r="T1361" s="37">
        <v>1</v>
      </c>
      <c r="U1361" s="83">
        <v>1</v>
      </c>
      <c r="V1361" s="45" t="s">
        <v>125</v>
      </c>
    </row>
    <row r="1362" spans="1:22" x14ac:dyDescent="0.2">
      <c r="A1362" s="18" t="str">
        <f t="shared" si="42"/>
        <v>Catalogo principalOPEN VALUE - CSP GOBIERNOV7U-00056</v>
      </c>
      <c r="B1362" s="18" t="str">
        <f t="shared" si="43"/>
        <v>V7U-00056OPEN VALUE - CSP GOBIERNO</v>
      </c>
      <c r="C1362" s="18"/>
      <c r="D1362" s="18" t="s">
        <v>122</v>
      </c>
      <c r="E1362" s="46" t="s">
        <v>2848</v>
      </c>
      <c r="F1362" s="85" t="s">
        <v>17</v>
      </c>
      <c r="G1362" s="18" t="s">
        <v>122</v>
      </c>
      <c r="H1362" s="45" t="s">
        <v>125</v>
      </c>
      <c r="I1362" s="18" t="s">
        <v>75</v>
      </c>
      <c r="J1362" s="49" t="s">
        <v>2849</v>
      </c>
      <c r="K1362" s="48" t="s">
        <v>28</v>
      </c>
      <c r="L1362" s="47" t="s">
        <v>90</v>
      </c>
      <c r="M1362" s="44" t="s">
        <v>74</v>
      </c>
      <c r="N1362" s="78" t="s">
        <v>75</v>
      </c>
      <c r="O1362" s="78" t="s">
        <v>75</v>
      </c>
      <c r="P1362" s="78" t="s">
        <v>75</v>
      </c>
      <c r="Q1362" s="43" t="s">
        <v>2848</v>
      </c>
      <c r="R1362" s="53" t="s">
        <v>76</v>
      </c>
      <c r="S1362" s="76">
        <v>0.91</v>
      </c>
      <c r="T1362" s="37">
        <v>1</v>
      </c>
      <c r="U1362" s="83">
        <v>1</v>
      </c>
      <c r="V1362" s="45" t="s">
        <v>125</v>
      </c>
    </row>
    <row r="1363" spans="1:22" x14ac:dyDescent="0.2">
      <c r="A1363" s="18" t="str">
        <f t="shared" si="42"/>
        <v>Catalogo principalOPEN VALUE - CSP GOBIERNOW06-01097</v>
      </c>
      <c r="B1363" s="18" t="str">
        <f t="shared" si="43"/>
        <v>W06-01097OPEN VALUE - CSP GOBIERNO</v>
      </c>
      <c r="C1363" s="18"/>
      <c r="D1363" s="18" t="s">
        <v>122</v>
      </c>
      <c r="E1363" s="46" t="s">
        <v>2850</v>
      </c>
      <c r="F1363" s="85" t="s">
        <v>17</v>
      </c>
      <c r="G1363" s="18" t="s">
        <v>122</v>
      </c>
      <c r="H1363" s="45" t="s">
        <v>125</v>
      </c>
      <c r="I1363" s="18" t="s">
        <v>75</v>
      </c>
      <c r="J1363" s="49" t="s">
        <v>2851</v>
      </c>
      <c r="K1363" s="48" t="s">
        <v>28</v>
      </c>
      <c r="L1363" s="47" t="s">
        <v>90</v>
      </c>
      <c r="M1363" s="44" t="s">
        <v>74</v>
      </c>
      <c r="N1363" s="78" t="s">
        <v>75</v>
      </c>
      <c r="O1363" s="78" t="s">
        <v>75</v>
      </c>
      <c r="P1363" s="78" t="s">
        <v>75</v>
      </c>
      <c r="Q1363" s="43" t="s">
        <v>2850</v>
      </c>
      <c r="R1363" s="53" t="s">
        <v>2153</v>
      </c>
      <c r="S1363" s="76">
        <v>486</v>
      </c>
      <c r="T1363" s="37">
        <v>1</v>
      </c>
      <c r="U1363" s="83">
        <v>1</v>
      </c>
      <c r="V1363" s="45" t="s">
        <v>125</v>
      </c>
    </row>
    <row r="1364" spans="1:22" x14ac:dyDescent="0.2">
      <c r="A1364" s="18" t="str">
        <f t="shared" si="42"/>
        <v>Catalogo principalOPEN VALUE - CSP GOBIERNOW06-01102</v>
      </c>
      <c r="B1364" s="18" t="str">
        <f t="shared" si="43"/>
        <v>W06-01102OPEN VALUE - CSP GOBIERNO</v>
      </c>
      <c r="C1364" s="18"/>
      <c r="D1364" s="18" t="s">
        <v>122</v>
      </c>
      <c r="E1364" s="46" t="s">
        <v>2852</v>
      </c>
      <c r="F1364" s="85" t="s">
        <v>17</v>
      </c>
      <c r="G1364" s="18" t="s">
        <v>122</v>
      </c>
      <c r="H1364" s="45" t="s">
        <v>125</v>
      </c>
      <c r="I1364" s="18" t="s">
        <v>75</v>
      </c>
      <c r="J1364" s="49" t="s">
        <v>2853</v>
      </c>
      <c r="K1364" s="48" t="s">
        <v>28</v>
      </c>
      <c r="L1364" s="47" t="s">
        <v>90</v>
      </c>
      <c r="M1364" s="44" t="s">
        <v>74</v>
      </c>
      <c r="N1364" s="78" t="s">
        <v>75</v>
      </c>
      <c r="O1364" s="78" t="s">
        <v>75</v>
      </c>
      <c r="P1364" s="78" t="s">
        <v>75</v>
      </c>
      <c r="Q1364" s="43" t="s">
        <v>2852</v>
      </c>
      <c r="R1364" s="53" t="s">
        <v>2153</v>
      </c>
      <c r="S1364" s="76">
        <v>630</v>
      </c>
      <c r="T1364" s="37">
        <v>1</v>
      </c>
      <c r="U1364" s="83">
        <v>1</v>
      </c>
      <c r="V1364" s="45" t="s">
        <v>125</v>
      </c>
    </row>
    <row r="1365" spans="1:22" x14ac:dyDescent="0.2">
      <c r="A1365" s="18" t="str">
        <f t="shared" si="42"/>
        <v>Catalogo principalOPEN VALUE - CSP GOBIERNOW06-01109</v>
      </c>
      <c r="B1365" s="18" t="str">
        <f t="shared" si="43"/>
        <v>W06-01109OPEN VALUE - CSP GOBIERNO</v>
      </c>
      <c r="C1365" s="18"/>
      <c r="D1365" s="18" t="s">
        <v>122</v>
      </c>
      <c r="E1365" s="46" t="s">
        <v>2854</v>
      </c>
      <c r="F1365" s="85" t="s">
        <v>17</v>
      </c>
      <c r="G1365" s="18" t="s">
        <v>122</v>
      </c>
      <c r="H1365" s="45" t="s">
        <v>125</v>
      </c>
      <c r="I1365" s="18" t="s">
        <v>75</v>
      </c>
      <c r="J1365" s="49" t="s">
        <v>2855</v>
      </c>
      <c r="K1365" s="48" t="s">
        <v>28</v>
      </c>
      <c r="L1365" s="47" t="s">
        <v>90</v>
      </c>
      <c r="M1365" s="44" t="s">
        <v>74</v>
      </c>
      <c r="N1365" s="78" t="s">
        <v>75</v>
      </c>
      <c r="O1365" s="78" t="s">
        <v>75</v>
      </c>
      <c r="P1365" s="78" t="s">
        <v>75</v>
      </c>
      <c r="Q1365" s="43" t="s">
        <v>2854</v>
      </c>
      <c r="R1365" s="53" t="s">
        <v>2153</v>
      </c>
      <c r="S1365" s="76">
        <v>216</v>
      </c>
      <c r="T1365" s="37">
        <v>1</v>
      </c>
      <c r="U1365" s="83">
        <v>1</v>
      </c>
      <c r="V1365" s="45" t="s">
        <v>125</v>
      </c>
    </row>
    <row r="1366" spans="1:22" x14ac:dyDescent="0.2">
      <c r="A1366" s="18" t="str">
        <f t="shared" si="42"/>
        <v>Catalogo principalOPEN VALUE - CSP GOBIERNOW06-01114</v>
      </c>
      <c r="B1366" s="18" t="str">
        <f t="shared" si="43"/>
        <v>W06-01114OPEN VALUE - CSP GOBIERNO</v>
      </c>
      <c r="C1366" s="18"/>
      <c r="D1366" s="18" t="s">
        <v>122</v>
      </c>
      <c r="E1366" s="46" t="s">
        <v>2856</v>
      </c>
      <c r="F1366" s="85" t="s">
        <v>17</v>
      </c>
      <c r="G1366" s="18" t="s">
        <v>122</v>
      </c>
      <c r="H1366" s="45" t="s">
        <v>125</v>
      </c>
      <c r="I1366" s="18" t="s">
        <v>75</v>
      </c>
      <c r="J1366" s="49" t="s">
        <v>2857</v>
      </c>
      <c r="K1366" s="48" t="s">
        <v>28</v>
      </c>
      <c r="L1366" s="47" t="s">
        <v>90</v>
      </c>
      <c r="M1366" s="44" t="s">
        <v>74</v>
      </c>
      <c r="N1366" s="78" t="s">
        <v>75</v>
      </c>
      <c r="O1366" s="78" t="s">
        <v>75</v>
      </c>
      <c r="P1366" s="78" t="s">
        <v>75</v>
      </c>
      <c r="Q1366" s="43" t="s">
        <v>2856</v>
      </c>
      <c r="R1366" s="53" t="s">
        <v>2153</v>
      </c>
      <c r="S1366" s="76">
        <v>279</v>
      </c>
      <c r="T1366" s="37">
        <v>1</v>
      </c>
      <c r="U1366" s="83">
        <v>1</v>
      </c>
      <c r="V1366" s="45" t="s">
        <v>125</v>
      </c>
    </row>
    <row r="1367" spans="1:22" x14ac:dyDescent="0.2">
      <c r="A1367" s="18" t="str">
        <f t="shared" si="42"/>
        <v>Catalogo principalOPEN VALUE - CSP GOBIERNOW06-01118</v>
      </c>
      <c r="B1367" s="18" t="str">
        <f t="shared" si="43"/>
        <v>W06-01118OPEN VALUE - CSP GOBIERNO</v>
      </c>
      <c r="C1367" s="18"/>
      <c r="D1367" s="18" t="s">
        <v>122</v>
      </c>
      <c r="E1367" s="46" t="s">
        <v>2858</v>
      </c>
      <c r="F1367" s="85" t="s">
        <v>17</v>
      </c>
      <c r="G1367" s="18" t="s">
        <v>122</v>
      </c>
      <c r="H1367" s="45" t="s">
        <v>125</v>
      </c>
      <c r="I1367" s="18" t="s">
        <v>75</v>
      </c>
      <c r="J1367" s="49" t="s">
        <v>2859</v>
      </c>
      <c r="K1367" s="48" t="s">
        <v>28</v>
      </c>
      <c r="L1367" s="47" t="s">
        <v>90</v>
      </c>
      <c r="M1367" s="44" t="s">
        <v>74</v>
      </c>
      <c r="N1367" s="78" t="s">
        <v>75</v>
      </c>
      <c r="O1367" s="78" t="s">
        <v>75</v>
      </c>
      <c r="P1367" s="78" t="s">
        <v>75</v>
      </c>
      <c r="Q1367" s="43" t="s">
        <v>2858</v>
      </c>
      <c r="R1367" s="53" t="s">
        <v>2153</v>
      </c>
      <c r="S1367" s="76">
        <v>438</v>
      </c>
      <c r="T1367" s="37">
        <v>1</v>
      </c>
      <c r="U1367" s="83">
        <v>1</v>
      </c>
      <c r="V1367" s="45" t="s">
        <v>125</v>
      </c>
    </row>
    <row r="1368" spans="1:22" x14ac:dyDescent="0.2">
      <c r="A1368" s="18" t="str">
        <f t="shared" si="42"/>
        <v>Catalogo principalOPEN VALUE - CSP GOBIERNOW06-01136</v>
      </c>
      <c r="B1368" s="18" t="str">
        <f t="shared" si="43"/>
        <v>W06-01136OPEN VALUE - CSP GOBIERNO</v>
      </c>
      <c r="C1368" s="18"/>
      <c r="D1368" s="18" t="s">
        <v>122</v>
      </c>
      <c r="E1368" s="46" t="s">
        <v>2860</v>
      </c>
      <c r="F1368" s="85" t="s">
        <v>17</v>
      </c>
      <c r="G1368" s="18" t="s">
        <v>122</v>
      </c>
      <c r="H1368" s="45" t="s">
        <v>125</v>
      </c>
      <c r="I1368" s="18" t="s">
        <v>75</v>
      </c>
      <c r="J1368" s="49" t="s">
        <v>2861</v>
      </c>
      <c r="K1368" s="48" t="s">
        <v>28</v>
      </c>
      <c r="L1368" s="47" t="s">
        <v>90</v>
      </c>
      <c r="M1368" s="44" t="s">
        <v>74</v>
      </c>
      <c r="N1368" s="78" t="s">
        <v>75</v>
      </c>
      <c r="O1368" s="78" t="s">
        <v>75</v>
      </c>
      <c r="P1368" s="78" t="s">
        <v>75</v>
      </c>
      <c r="Q1368" s="43" t="s">
        <v>2860</v>
      </c>
      <c r="R1368" s="53" t="s">
        <v>2153</v>
      </c>
      <c r="S1368" s="76">
        <v>567</v>
      </c>
      <c r="T1368" s="37">
        <v>1</v>
      </c>
      <c r="U1368" s="83">
        <v>1</v>
      </c>
      <c r="V1368" s="45" t="s">
        <v>125</v>
      </c>
    </row>
    <row r="1369" spans="1:22" x14ac:dyDescent="0.2">
      <c r="A1369" s="18" t="str">
        <f t="shared" si="42"/>
        <v>Catalogo principalOPEN VALUE - CSP GOBIERNOW06-01153</v>
      </c>
      <c r="B1369" s="18" t="str">
        <f t="shared" si="43"/>
        <v>W06-01153OPEN VALUE - CSP GOBIERNO</v>
      </c>
      <c r="C1369" s="18"/>
      <c r="D1369" s="18" t="s">
        <v>122</v>
      </c>
      <c r="E1369" s="46" t="s">
        <v>2862</v>
      </c>
      <c r="F1369" s="85" t="s">
        <v>17</v>
      </c>
      <c r="G1369" s="18" t="s">
        <v>122</v>
      </c>
      <c r="H1369" s="45" t="s">
        <v>125</v>
      </c>
      <c r="I1369" s="18" t="s">
        <v>75</v>
      </c>
      <c r="J1369" s="49" t="s">
        <v>2863</v>
      </c>
      <c r="K1369" s="48" t="s">
        <v>28</v>
      </c>
      <c r="L1369" s="47" t="s">
        <v>90</v>
      </c>
      <c r="M1369" s="44" t="s">
        <v>74</v>
      </c>
      <c r="N1369" s="78" t="s">
        <v>75</v>
      </c>
      <c r="O1369" s="78" t="s">
        <v>75</v>
      </c>
      <c r="P1369" s="78" t="s">
        <v>75</v>
      </c>
      <c r="Q1369" s="43" t="s">
        <v>2862</v>
      </c>
      <c r="R1369" s="53" t="s">
        <v>2153</v>
      </c>
      <c r="S1369" s="76">
        <v>204</v>
      </c>
      <c r="T1369" s="37">
        <v>1</v>
      </c>
      <c r="U1369" s="83">
        <v>1</v>
      </c>
      <c r="V1369" s="45" t="s">
        <v>125</v>
      </c>
    </row>
    <row r="1370" spans="1:22" x14ac:dyDescent="0.2">
      <c r="A1370" s="18" t="str">
        <f t="shared" si="42"/>
        <v>Catalogo principalOPEN VALUE - CSP GOBIERNOW06-01155</v>
      </c>
      <c r="B1370" s="18" t="str">
        <f t="shared" si="43"/>
        <v>W06-01155OPEN VALUE - CSP GOBIERNO</v>
      </c>
      <c r="C1370" s="18"/>
      <c r="D1370" s="18" t="s">
        <v>122</v>
      </c>
      <c r="E1370" s="46" t="s">
        <v>2864</v>
      </c>
      <c r="F1370" s="85" t="s">
        <v>17</v>
      </c>
      <c r="G1370" s="18" t="s">
        <v>122</v>
      </c>
      <c r="H1370" s="45" t="s">
        <v>125</v>
      </c>
      <c r="I1370" s="18" t="s">
        <v>75</v>
      </c>
      <c r="J1370" s="49" t="s">
        <v>2865</v>
      </c>
      <c r="K1370" s="48" t="s">
        <v>28</v>
      </c>
      <c r="L1370" s="47" t="s">
        <v>90</v>
      </c>
      <c r="M1370" s="44" t="s">
        <v>74</v>
      </c>
      <c r="N1370" s="78" t="s">
        <v>75</v>
      </c>
      <c r="O1370" s="78" t="s">
        <v>75</v>
      </c>
      <c r="P1370" s="78" t="s">
        <v>75</v>
      </c>
      <c r="Q1370" s="43" t="s">
        <v>2864</v>
      </c>
      <c r="R1370" s="53" t="s">
        <v>2153</v>
      </c>
      <c r="S1370" s="76">
        <v>264</v>
      </c>
      <c r="T1370" s="37">
        <v>1</v>
      </c>
      <c r="U1370" s="83">
        <v>1</v>
      </c>
      <c r="V1370" s="45" t="s">
        <v>125</v>
      </c>
    </row>
    <row r="1371" spans="1:22" x14ac:dyDescent="0.2">
      <c r="A1371" s="18" t="str">
        <f t="shared" si="42"/>
        <v>Catalogo principalOPEN VALUE - CSP GOBIERNOW35-00005</v>
      </c>
      <c r="B1371" s="18" t="str">
        <f t="shared" si="43"/>
        <v>W35-00005OPEN VALUE - CSP GOBIERNO</v>
      </c>
      <c r="C1371" s="18"/>
      <c r="D1371" s="18" t="s">
        <v>122</v>
      </c>
      <c r="E1371" s="46" t="s">
        <v>2866</v>
      </c>
      <c r="F1371" s="85" t="s">
        <v>17</v>
      </c>
      <c r="G1371" s="18" t="s">
        <v>122</v>
      </c>
      <c r="H1371" s="45" t="s">
        <v>125</v>
      </c>
      <c r="I1371" s="18" t="s">
        <v>75</v>
      </c>
      <c r="J1371" s="49" t="s">
        <v>2867</v>
      </c>
      <c r="K1371" s="48" t="s">
        <v>28</v>
      </c>
      <c r="L1371" s="47" t="s">
        <v>90</v>
      </c>
      <c r="M1371" s="44" t="s">
        <v>74</v>
      </c>
      <c r="N1371" s="78" t="s">
        <v>75</v>
      </c>
      <c r="O1371" s="78" t="s">
        <v>75</v>
      </c>
      <c r="P1371" s="78" t="s">
        <v>75</v>
      </c>
      <c r="Q1371" s="43" t="s">
        <v>2866</v>
      </c>
      <c r="R1371" s="53" t="s">
        <v>76</v>
      </c>
      <c r="S1371" s="76">
        <v>2</v>
      </c>
      <c r="T1371" s="37">
        <v>1</v>
      </c>
      <c r="U1371" s="83">
        <v>1</v>
      </c>
      <c r="V1371" s="45" t="s">
        <v>125</v>
      </c>
    </row>
    <row r="1372" spans="1:22" x14ac:dyDescent="0.2">
      <c r="A1372" s="18" t="str">
        <f t="shared" si="42"/>
        <v>Catalogo principalOPEN VALUE - CSP GOBIERNOWC2-00005</v>
      </c>
      <c r="B1372" s="18" t="str">
        <f t="shared" si="43"/>
        <v>WC2-00005OPEN VALUE - CSP GOBIERNO</v>
      </c>
      <c r="C1372" s="18"/>
      <c r="D1372" s="18" t="s">
        <v>122</v>
      </c>
      <c r="E1372" s="46" t="s">
        <v>2868</v>
      </c>
      <c r="F1372" s="85" t="s">
        <v>17</v>
      </c>
      <c r="G1372" s="18" t="s">
        <v>122</v>
      </c>
      <c r="H1372" s="45" t="s">
        <v>125</v>
      </c>
      <c r="I1372" s="18" t="s">
        <v>75</v>
      </c>
      <c r="J1372" s="49" t="s">
        <v>2869</v>
      </c>
      <c r="K1372" s="48" t="s">
        <v>28</v>
      </c>
      <c r="L1372" s="47" t="s">
        <v>90</v>
      </c>
      <c r="M1372" s="44" t="s">
        <v>74</v>
      </c>
      <c r="N1372" s="78" t="s">
        <v>75</v>
      </c>
      <c r="O1372" s="78" t="s">
        <v>75</v>
      </c>
      <c r="P1372" s="78" t="s">
        <v>75</v>
      </c>
      <c r="Q1372" s="43" t="s">
        <v>2868</v>
      </c>
      <c r="R1372" s="53" t="s">
        <v>76</v>
      </c>
      <c r="S1372" s="76">
        <v>1.3</v>
      </c>
      <c r="T1372" s="37">
        <v>1</v>
      </c>
      <c r="U1372" s="83">
        <v>1</v>
      </c>
      <c r="V1372" s="45" t="s">
        <v>125</v>
      </c>
    </row>
    <row r="1373" spans="1:22" x14ac:dyDescent="0.2">
      <c r="A1373" s="18" t="str">
        <f t="shared" si="42"/>
        <v>Catalogo principalOPEN VALUE - CSP GOBIERNOYEG-00245</v>
      </c>
      <c r="B1373" s="18" t="str">
        <f t="shared" si="43"/>
        <v>YEG-00245OPEN VALUE - CSP GOBIERNO</v>
      </c>
      <c r="C1373" s="18"/>
      <c r="D1373" s="18" t="s">
        <v>122</v>
      </c>
      <c r="E1373" s="46" t="s">
        <v>2870</v>
      </c>
      <c r="F1373" s="85" t="s">
        <v>17</v>
      </c>
      <c r="G1373" s="18" t="s">
        <v>122</v>
      </c>
      <c r="H1373" s="45" t="s">
        <v>125</v>
      </c>
      <c r="I1373" s="18" t="s">
        <v>75</v>
      </c>
      <c r="J1373" s="49" t="s">
        <v>2871</v>
      </c>
      <c r="K1373" s="48" t="s">
        <v>28</v>
      </c>
      <c r="L1373" s="47" t="s">
        <v>90</v>
      </c>
      <c r="M1373" s="44" t="s">
        <v>74</v>
      </c>
      <c r="N1373" s="78" t="s">
        <v>75</v>
      </c>
      <c r="O1373" s="78" t="s">
        <v>75</v>
      </c>
      <c r="P1373" s="78" t="s">
        <v>75</v>
      </c>
      <c r="Q1373" s="43" t="s">
        <v>2870</v>
      </c>
      <c r="R1373" s="53" t="s">
        <v>2153</v>
      </c>
      <c r="S1373" s="76">
        <v>231</v>
      </c>
      <c r="T1373" s="37">
        <v>1</v>
      </c>
      <c r="U1373" s="83">
        <v>1</v>
      </c>
      <c r="V1373" s="45" t="s">
        <v>125</v>
      </c>
    </row>
    <row r="1374" spans="1:22" x14ac:dyDescent="0.2">
      <c r="A1374" s="18" t="str">
        <f t="shared" si="42"/>
        <v>Catalogo principalOPEN VALUE - CSP GOBIERNOYEG-00246</v>
      </c>
      <c r="B1374" s="18" t="str">
        <f t="shared" si="43"/>
        <v>YEG-00246OPEN VALUE - CSP GOBIERNO</v>
      </c>
      <c r="C1374" s="18"/>
      <c r="D1374" s="18" t="s">
        <v>122</v>
      </c>
      <c r="E1374" s="46" t="s">
        <v>2872</v>
      </c>
      <c r="F1374" s="85" t="s">
        <v>17</v>
      </c>
      <c r="G1374" s="18" t="s">
        <v>122</v>
      </c>
      <c r="H1374" s="45" t="s">
        <v>125</v>
      </c>
      <c r="I1374" s="18" t="s">
        <v>75</v>
      </c>
      <c r="J1374" s="49" t="s">
        <v>2873</v>
      </c>
      <c r="K1374" s="48" t="s">
        <v>28</v>
      </c>
      <c r="L1374" s="47" t="s">
        <v>90</v>
      </c>
      <c r="M1374" s="44" t="s">
        <v>74</v>
      </c>
      <c r="N1374" s="78" t="s">
        <v>75</v>
      </c>
      <c r="O1374" s="78" t="s">
        <v>75</v>
      </c>
      <c r="P1374" s="78" t="s">
        <v>75</v>
      </c>
      <c r="Q1374" s="43" t="s">
        <v>2872</v>
      </c>
      <c r="R1374" s="53" t="s">
        <v>2153</v>
      </c>
      <c r="S1374" s="76">
        <v>300</v>
      </c>
      <c r="T1374" s="37">
        <v>1</v>
      </c>
      <c r="U1374" s="83">
        <v>1</v>
      </c>
      <c r="V1374" s="45" t="s">
        <v>125</v>
      </c>
    </row>
    <row r="1375" spans="1:22" x14ac:dyDescent="0.2">
      <c r="A1375" s="18" t="str">
        <f t="shared" si="42"/>
        <v>Catalogo principalOPEN VALUE - CSP GOBIERNOYEG-00247</v>
      </c>
      <c r="B1375" s="18" t="str">
        <f t="shared" si="43"/>
        <v>YEG-00247OPEN VALUE - CSP GOBIERNO</v>
      </c>
      <c r="C1375" s="18"/>
      <c r="D1375" s="18" t="s">
        <v>122</v>
      </c>
      <c r="E1375" s="46" t="s">
        <v>2874</v>
      </c>
      <c r="F1375" s="85" t="s">
        <v>17</v>
      </c>
      <c r="G1375" s="18" t="s">
        <v>122</v>
      </c>
      <c r="H1375" s="45" t="s">
        <v>125</v>
      </c>
      <c r="I1375" s="18" t="s">
        <v>75</v>
      </c>
      <c r="J1375" s="49" t="s">
        <v>2875</v>
      </c>
      <c r="K1375" s="48" t="s">
        <v>28</v>
      </c>
      <c r="L1375" s="47" t="s">
        <v>90</v>
      </c>
      <c r="M1375" s="44" t="s">
        <v>74</v>
      </c>
      <c r="N1375" s="78" t="s">
        <v>75</v>
      </c>
      <c r="O1375" s="78" t="s">
        <v>75</v>
      </c>
      <c r="P1375" s="78" t="s">
        <v>75</v>
      </c>
      <c r="Q1375" s="43" t="s">
        <v>2874</v>
      </c>
      <c r="R1375" s="53" t="s">
        <v>2153</v>
      </c>
      <c r="S1375" s="76">
        <v>99</v>
      </c>
      <c r="T1375" s="37">
        <v>1</v>
      </c>
      <c r="U1375" s="83">
        <v>1</v>
      </c>
      <c r="V1375" s="45" t="s">
        <v>125</v>
      </c>
    </row>
    <row r="1376" spans="1:22" x14ac:dyDescent="0.2">
      <c r="A1376" s="18" t="str">
        <f t="shared" si="42"/>
        <v>Catalogo principalOPEN VALUE - CSP GOBIERNOYEG-00248</v>
      </c>
      <c r="B1376" s="18" t="str">
        <f t="shared" si="43"/>
        <v>YEG-00248OPEN VALUE - CSP GOBIERNO</v>
      </c>
      <c r="C1376" s="18"/>
      <c r="D1376" s="18" t="s">
        <v>122</v>
      </c>
      <c r="E1376" s="46" t="s">
        <v>2876</v>
      </c>
      <c r="F1376" s="85" t="s">
        <v>17</v>
      </c>
      <c r="G1376" s="18" t="s">
        <v>122</v>
      </c>
      <c r="H1376" s="45" t="s">
        <v>125</v>
      </c>
      <c r="I1376" s="18" t="s">
        <v>75</v>
      </c>
      <c r="J1376" s="49" t="s">
        <v>2877</v>
      </c>
      <c r="K1376" s="48" t="s">
        <v>28</v>
      </c>
      <c r="L1376" s="47" t="s">
        <v>90</v>
      </c>
      <c r="M1376" s="44" t="s">
        <v>74</v>
      </c>
      <c r="N1376" s="78" t="s">
        <v>75</v>
      </c>
      <c r="O1376" s="78" t="s">
        <v>75</v>
      </c>
      <c r="P1376" s="78" t="s">
        <v>75</v>
      </c>
      <c r="Q1376" s="43" t="s">
        <v>2876</v>
      </c>
      <c r="R1376" s="53" t="s">
        <v>2153</v>
      </c>
      <c r="S1376" s="76">
        <v>129</v>
      </c>
      <c r="T1376" s="37">
        <v>1</v>
      </c>
      <c r="U1376" s="83">
        <v>1</v>
      </c>
      <c r="V1376" s="45" t="s">
        <v>125</v>
      </c>
    </row>
    <row r="1377" spans="1:22" x14ac:dyDescent="0.2">
      <c r="A1377" s="18" t="str">
        <f t="shared" si="42"/>
        <v>Catalogo principalOPEN VALUE - CSP GOBIERNOYEG-00627</v>
      </c>
      <c r="B1377" s="18" t="str">
        <f t="shared" si="43"/>
        <v>YEG-00627OPEN VALUE - CSP GOBIERNO</v>
      </c>
      <c r="C1377" s="18"/>
      <c r="D1377" s="18" t="s">
        <v>122</v>
      </c>
      <c r="E1377" s="46" t="s">
        <v>2878</v>
      </c>
      <c r="F1377" s="85" t="s">
        <v>17</v>
      </c>
      <c r="G1377" s="18" t="s">
        <v>122</v>
      </c>
      <c r="H1377" s="45" t="s">
        <v>125</v>
      </c>
      <c r="I1377" s="18" t="s">
        <v>75</v>
      </c>
      <c r="J1377" s="49" t="s">
        <v>2879</v>
      </c>
      <c r="K1377" s="48" t="s">
        <v>28</v>
      </c>
      <c r="L1377" s="47" t="s">
        <v>90</v>
      </c>
      <c r="M1377" s="44" t="s">
        <v>74</v>
      </c>
      <c r="N1377" s="78" t="s">
        <v>75</v>
      </c>
      <c r="O1377" s="78" t="s">
        <v>75</v>
      </c>
      <c r="P1377" s="78" t="s">
        <v>75</v>
      </c>
      <c r="Q1377" s="43" t="s">
        <v>2878</v>
      </c>
      <c r="R1377" s="53" t="s">
        <v>2153</v>
      </c>
      <c r="S1377" s="76">
        <v>183</v>
      </c>
      <c r="T1377" s="37">
        <v>1</v>
      </c>
      <c r="U1377" s="83">
        <v>1</v>
      </c>
      <c r="V1377" s="45" t="s">
        <v>125</v>
      </c>
    </row>
    <row r="1378" spans="1:22" x14ac:dyDescent="0.2">
      <c r="A1378" s="18" t="str">
        <f t="shared" si="42"/>
        <v>Catalogo principalOPEN VALUE - CSP GOBIERNOYEG-00628</v>
      </c>
      <c r="B1378" s="18" t="str">
        <f t="shared" si="43"/>
        <v>YEG-00628OPEN VALUE - CSP GOBIERNO</v>
      </c>
      <c r="C1378" s="18"/>
      <c r="D1378" s="18" t="s">
        <v>122</v>
      </c>
      <c r="E1378" s="46" t="s">
        <v>2880</v>
      </c>
      <c r="F1378" s="85" t="s">
        <v>17</v>
      </c>
      <c r="G1378" s="18" t="s">
        <v>122</v>
      </c>
      <c r="H1378" s="45" t="s">
        <v>125</v>
      </c>
      <c r="I1378" s="18" t="s">
        <v>75</v>
      </c>
      <c r="J1378" s="49" t="s">
        <v>2881</v>
      </c>
      <c r="K1378" s="48" t="s">
        <v>28</v>
      </c>
      <c r="L1378" s="47" t="s">
        <v>90</v>
      </c>
      <c r="M1378" s="44" t="s">
        <v>74</v>
      </c>
      <c r="N1378" s="78" t="s">
        <v>75</v>
      </c>
      <c r="O1378" s="78" t="s">
        <v>75</v>
      </c>
      <c r="P1378" s="78" t="s">
        <v>75</v>
      </c>
      <c r="Q1378" s="43" t="s">
        <v>2880</v>
      </c>
      <c r="R1378" s="53" t="s">
        <v>2153</v>
      </c>
      <c r="S1378" s="76">
        <v>240</v>
      </c>
      <c r="T1378" s="37">
        <v>1</v>
      </c>
      <c r="U1378" s="83">
        <v>1</v>
      </c>
      <c r="V1378" s="45" t="s">
        <v>125</v>
      </c>
    </row>
    <row r="1379" spans="1:22" x14ac:dyDescent="0.2">
      <c r="A1379" s="18" t="str">
        <f t="shared" si="42"/>
        <v>Catalogo principalOPEN VALUE - CSP GOBIERNOYEG-00629</v>
      </c>
      <c r="B1379" s="18" t="str">
        <f t="shared" si="43"/>
        <v>YEG-00629OPEN VALUE - CSP GOBIERNO</v>
      </c>
      <c r="C1379" s="18"/>
      <c r="D1379" s="18" t="s">
        <v>122</v>
      </c>
      <c r="E1379" s="46" t="s">
        <v>2882</v>
      </c>
      <c r="F1379" s="85" t="s">
        <v>17</v>
      </c>
      <c r="G1379" s="18" t="s">
        <v>122</v>
      </c>
      <c r="H1379" s="45" t="s">
        <v>125</v>
      </c>
      <c r="I1379" s="18" t="s">
        <v>75</v>
      </c>
      <c r="J1379" s="49" t="s">
        <v>2883</v>
      </c>
      <c r="K1379" s="48" t="s">
        <v>28</v>
      </c>
      <c r="L1379" s="47" t="s">
        <v>90</v>
      </c>
      <c r="M1379" s="44" t="s">
        <v>74</v>
      </c>
      <c r="N1379" s="78" t="s">
        <v>75</v>
      </c>
      <c r="O1379" s="78" t="s">
        <v>75</v>
      </c>
      <c r="P1379" s="78" t="s">
        <v>75</v>
      </c>
      <c r="Q1379" s="43" t="s">
        <v>2882</v>
      </c>
      <c r="R1379" s="53" t="s">
        <v>2153</v>
      </c>
      <c r="S1379" s="76">
        <v>81</v>
      </c>
      <c r="T1379" s="37">
        <v>1</v>
      </c>
      <c r="U1379" s="83">
        <v>1</v>
      </c>
      <c r="V1379" s="45" t="s">
        <v>125</v>
      </c>
    </row>
    <row r="1380" spans="1:22" x14ac:dyDescent="0.2">
      <c r="A1380" s="18" t="str">
        <f t="shared" si="42"/>
        <v>Catalogo principalOPEN VALUE - CSP GOBIERNOYEG-00630</v>
      </c>
      <c r="B1380" s="18" t="str">
        <f t="shared" si="43"/>
        <v>YEG-00630OPEN VALUE - CSP GOBIERNO</v>
      </c>
      <c r="C1380" s="18"/>
      <c r="D1380" s="18" t="s">
        <v>122</v>
      </c>
      <c r="E1380" s="46" t="s">
        <v>2884</v>
      </c>
      <c r="F1380" s="85" t="s">
        <v>17</v>
      </c>
      <c r="G1380" s="18" t="s">
        <v>122</v>
      </c>
      <c r="H1380" s="45" t="s">
        <v>125</v>
      </c>
      <c r="I1380" s="18" t="s">
        <v>75</v>
      </c>
      <c r="J1380" s="49" t="s">
        <v>2885</v>
      </c>
      <c r="K1380" s="48" t="s">
        <v>28</v>
      </c>
      <c r="L1380" s="47" t="s">
        <v>90</v>
      </c>
      <c r="M1380" s="44" t="s">
        <v>74</v>
      </c>
      <c r="N1380" s="78" t="s">
        <v>75</v>
      </c>
      <c r="O1380" s="78" t="s">
        <v>75</v>
      </c>
      <c r="P1380" s="78" t="s">
        <v>75</v>
      </c>
      <c r="Q1380" s="43" t="s">
        <v>2884</v>
      </c>
      <c r="R1380" s="53" t="s">
        <v>2153</v>
      </c>
      <c r="S1380" s="76">
        <v>105</v>
      </c>
      <c r="T1380" s="37">
        <v>1</v>
      </c>
      <c r="U1380" s="83">
        <v>1</v>
      </c>
      <c r="V1380" s="45" t="s">
        <v>125</v>
      </c>
    </row>
    <row r="1381" spans="1:22" x14ac:dyDescent="0.2">
      <c r="A1381" s="18" t="str">
        <f t="shared" si="42"/>
        <v>Catalogo principalOPEN VALUE - CSP GOBIERNOYEG-01247</v>
      </c>
      <c r="B1381" s="18" t="str">
        <f t="shared" si="43"/>
        <v>YEG-01247OPEN VALUE - CSP GOBIERNO</v>
      </c>
      <c r="C1381" s="18"/>
      <c r="D1381" s="18" t="s">
        <v>122</v>
      </c>
      <c r="E1381" s="46" t="s">
        <v>2886</v>
      </c>
      <c r="F1381" s="85" t="s">
        <v>17</v>
      </c>
      <c r="G1381" s="18" t="s">
        <v>122</v>
      </c>
      <c r="H1381" s="45" t="s">
        <v>125</v>
      </c>
      <c r="I1381" s="18" t="s">
        <v>75</v>
      </c>
      <c r="J1381" s="49" t="s">
        <v>2887</v>
      </c>
      <c r="K1381" s="48" t="s">
        <v>28</v>
      </c>
      <c r="L1381" s="47" t="s">
        <v>90</v>
      </c>
      <c r="M1381" s="44" t="s">
        <v>74</v>
      </c>
      <c r="N1381" s="78" t="s">
        <v>75</v>
      </c>
      <c r="O1381" s="78" t="s">
        <v>75</v>
      </c>
      <c r="P1381" s="78" t="s">
        <v>75</v>
      </c>
      <c r="Q1381" s="43" t="s">
        <v>2886</v>
      </c>
      <c r="R1381" s="53" t="s">
        <v>2153</v>
      </c>
      <c r="S1381" s="76">
        <v>210</v>
      </c>
      <c r="T1381" s="37">
        <v>1</v>
      </c>
      <c r="U1381" s="83">
        <v>1</v>
      </c>
      <c r="V1381" s="45" t="s">
        <v>125</v>
      </c>
    </row>
    <row r="1382" spans="1:22" x14ac:dyDescent="0.2">
      <c r="A1382" s="18" t="str">
        <f t="shared" si="42"/>
        <v>Catalogo principalOPEN VALUE - CSP GOBIERNOYEG-01248</v>
      </c>
      <c r="B1382" s="18" t="str">
        <f t="shared" si="43"/>
        <v>YEG-01248OPEN VALUE - CSP GOBIERNO</v>
      </c>
      <c r="C1382" s="18"/>
      <c r="D1382" s="18" t="s">
        <v>122</v>
      </c>
      <c r="E1382" s="46" t="s">
        <v>2888</v>
      </c>
      <c r="F1382" s="85" t="s">
        <v>17</v>
      </c>
      <c r="G1382" s="18" t="s">
        <v>122</v>
      </c>
      <c r="H1382" s="45" t="s">
        <v>125</v>
      </c>
      <c r="I1382" s="18" t="s">
        <v>75</v>
      </c>
      <c r="J1382" s="49" t="s">
        <v>2889</v>
      </c>
      <c r="K1382" s="48" t="s">
        <v>28</v>
      </c>
      <c r="L1382" s="47" t="s">
        <v>90</v>
      </c>
      <c r="M1382" s="44" t="s">
        <v>74</v>
      </c>
      <c r="N1382" s="78" t="s">
        <v>75</v>
      </c>
      <c r="O1382" s="78" t="s">
        <v>75</v>
      </c>
      <c r="P1382" s="78" t="s">
        <v>75</v>
      </c>
      <c r="Q1382" s="43" t="s">
        <v>2888</v>
      </c>
      <c r="R1382" s="53" t="s">
        <v>2153</v>
      </c>
      <c r="S1382" s="76">
        <v>270</v>
      </c>
      <c r="T1382" s="37">
        <v>1</v>
      </c>
      <c r="U1382" s="83">
        <v>1</v>
      </c>
      <c r="V1382" s="45" t="s">
        <v>125</v>
      </c>
    </row>
    <row r="1383" spans="1:22" x14ac:dyDescent="0.2">
      <c r="A1383" s="18" t="str">
        <f t="shared" si="42"/>
        <v>Catalogo principalOPEN VALUE - CSP GOBIERNOYEG-01249</v>
      </c>
      <c r="B1383" s="18" t="str">
        <f t="shared" si="43"/>
        <v>YEG-01249OPEN VALUE - CSP GOBIERNO</v>
      </c>
      <c r="C1383" s="18"/>
      <c r="D1383" s="18" t="s">
        <v>122</v>
      </c>
      <c r="E1383" s="46" t="s">
        <v>2890</v>
      </c>
      <c r="F1383" s="85" t="s">
        <v>17</v>
      </c>
      <c r="G1383" s="18" t="s">
        <v>122</v>
      </c>
      <c r="H1383" s="45" t="s">
        <v>125</v>
      </c>
      <c r="I1383" s="18" t="s">
        <v>75</v>
      </c>
      <c r="J1383" s="49" t="s">
        <v>2891</v>
      </c>
      <c r="K1383" s="48" t="s">
        <v>28</v>
      </c>
      <c r="L1383" s="47" t="s">
        <v>90</v>
      </c>
      <c r="M1383" s="44" t="s">
        <v>74</v>
      </c>
      <c r="N1383" s="78" t="s">
        <v>75</v>
      </c>
      <c r="O1383" s="78" t="s">
        <v>75</v>
      </c>
      <c r="P1383" s="78" t="s">
        <v>75</v>
      </c>
      <c r="Q1383" s="43" t="s">
        <v>2890</v>
      </c>
      <c r="R1383" s="53" t="s">
        <v>2153</v>
      </c>
      <c r="S1383" s="76">
        <v>94</v>
      </c>
      <c r="T1383" s="37">
        <v>1</v>
      </c>
      <c r="U1383" s="83">
        <v>1</v>
      </c>
      <c r="V1383" s="45" t="s">
        <v>125</v>
      </c>
    </row>
    <row r="1384" spans="1:22" x14ac:dyDescent="0.2">
      <c r="A1384" s="18" t="str">
        <f t="shared" si="42"/>
        <v>Catalogo principalOPEN VALUE - CSP GOBIERNOYEG-01250</v>
      </c>
      <c r="B1384" s="18" t="str">
        <f t="shared" si="43"/>
        <v>YEG-01250OPEN VALUE - CSP GOBIERNO</v>
      </c>
      <c r="C1384" s="18"/>
      <c r="D1384" s="18" t="s">
        <v>122</v>
      </c>
      <c r="E1384" s="46" t="s">
        <v>2892</v>
      </c>
      <c r="F1384" s="85" t="s">
        <v>17</v>
      </c>
      <c r="G1384" s="18" t="s">
        <v>122</v>
      </c>
      <c r="H1384" s="45" t="s">
        <v>125</v>
      </c>
      <c r="I1384" s="18" t="s">
        <v>75</v>
      </c>
      <c r="J1384" s="49" t="s">
        <v>2893</v>
      </c>
      <c r="K1384" s="48" t="s">
        <v>28</v>
      </c>
      <c r="L1384" s="47" t="s">
        <v>90</v>
      </c>
      <c r="M1384" s="44" t="s">
        <v>74</v>
      </c>
      <c r="N1384" s="78" t="s">
        <v>75</v>
      </c>
      <c r="O1384" s="78" t="s">
        <v>75</v>
      </c>
      <c r="P1384" s="78" t="s">
        <v>75</v>
      </c>
      <c r="Q1384" s="43" t="s">
        <v>2892</v>
      </c>
      <c r="R1384" s="53" t="s">
        <v>2153</v>
      </c>
      <c r="S1384" s="76">
        <v>122</v>
      </c>
      <c r="T1384" s="37">
        <v>1</v>
      </c>
      <c r="U1384" s="83">
        <v>1</v>
      </c>
      <c r="V1384" s="45" t="s">
        <v>125</v>
      </c>
    </row>
    <row r="1385" spans="1:22" x14ac:dyDescent="0.2">
      <c r="A1385" s="18" t="str">
        <f t="shared" si="42"/>
        <v>Catalogo principalOPEN VALUE - CSP GOBIERNOYEG-01307</v>
      </c>
      <c r="B1385" s="18" t="str">
        <f t="shared" si="43"/>
        <v>YEG-01307OPEN VALUE - CSP GOBIERNO</v>
      </c>
      <c r="C1385" s="18"/>
      <c r="D1385" s="18" t="s">
        <v>122</v>
      </c>
      <c r="E1385" s="46" t="s">
        <v>2894</v>
      </c>
      <c r="F1385" s="85" t="s">
        <v>17</v>
      </c>
      <c r="G1385" s="18" t="s">
        <v>122</v>
      </c>
      <c r="H1385" s="45" t="s">
        <v>125</v>
      </c>
      <c r="I1385" s="18" t="s">
        <v>75</v>
      </c>
      <c r="J1385" s="49" t="s">
        <v>2895</v>
      </c>
      <c r="K1385" s="48" t="s">
        <v>28</v>
      </c>
      <c r="L1385" s="47" t="s">
        <v>90</v>
      </c>
      <c r="M1385" s="44" t="s">
        <v>74</v>
      </c>
      <c r="N1385" s="78" t="s">
        <v>75</v>
      </c>
      <c r="O1385" s="78" t="s">
        <v>75</v>
      </c>
      <c r="P1385" s="78" t="s">
        <v>75</v>
      </c>
      <c r="Q1385" s="43" t="s">
        <v>2894</v>
      </c>
      <c r="R1385" s="53" t="s">
        <v>2153</v>
      </c>
      <c r="S1385" s="76">
        <v>165</v>
      </c>
      <c r="T1385" s="37">
        <v>1</v>
      </c>
      <c r="U1385" s="83">
        <v>1</v>
      </c>
      <c r="V1385" s="45" t="s">
        <v>125</v>
      </c>
    </row>
    <row r="1386" spans="1:22" x14ac:dyDescent="0.2">
      <c r="A1386" s="18" t="str">
        <f t="shared" si="42"/>
        <v>Catalogo principalOPEN VALUE - CSP GOBIERNOYEG-01308</v>
      </c>
      <c r="B1386" s="18" t="str">
        <f t="shared" si="43"/>
        <v>YEG-01308OPEN VALUE - CSP GOBIERNO</v>
      </c>
      <c r="C1386" s="18"/>
      <c r="D1386" s="18" t="s">
        <v>122</v>
      </c>
      <c r="E1386" s="46" t="s">
        <v>2896</v>
      </c>
      <c r="F1386" s="85" t="s">
        <v>17</v>
      </c>
      <c r="G1386" s="18" t="s">
        <v>122</v>
      </c>
      <c r="H1386" s="45" t="s">
        <v>125</v>
      </c>
      <c r="I1386" s="18" t="s">
        <v>75</v>
      </c>
      <c r="J1386" s="49" t="s">
        <v>2897</v>
      </c>
      <c r="K1386" s="48" t="s">
        <v>28</v>
      </c>
      <c r="L1386" s="47" t="s">
        <v>90</v>
      </c>
      <c r="M1386" s="44" t="s">
        <v>74</v>
      </c>
      <c r="N1386" s="78" t="s">
        <v>75</v>
      </c>
      <c r="O1386" s="78" t="s">
        <v>75</v>
      </c>
      <c r="P1386" s="78" t="s">
        <v>75</v>
      </c>
      <c r="Q1386" s="43" t="s">
        <v>2896</v>
      </c>
      <c r="R1386" s="53" t="s">
        <v>2153</v>
      </c>
      <c r="S1386" s="76">
        <v>216</v>
      </c>
      <c r="T1386" s="37">
        <v>1</v>
      </c>
      <c r="U1386" s="83">
        <v>1</v>
      </c>
      <c r="V1386" s="45" t="s">
        <v>125</v>
      </c>
    </row>
    <row r="1387" spans="1:22" x14ac:dyDescent="0.2">
      <c r="A1387" s="18" t="str">
        <f t="shared" si="42"/>
        <v>Catalogo principalOPEN VALUE - CSP GOBIERNOYEG-01309</v>
      </c>
      <c r="B1387" s="18" t="str">
        <f t="shared" si="43"/>
        <v>YEG-01309OPEN VALUE - CSP GOBIERNO</v>
      </c>
      <c r="C1387" s="18"/>
      <c r="D1387" s="18" t="s">
        <v>122</v>
      </c>
      <c r="E1387" s="46" t="s">
        <v>2898</v>
      </c>
      <c r="F1387" s="85" t="s">
        <v>17</v>
      </c>
      <c r="G1387" s="18" t="s">
        <v>122</v>
      </c>
      <c r="H1387" s="45" t="s">
        <v>125</v>
      </c>
      <c r="I1387" s="18" t="s">
        <v>75</v>
      </c>
      <c r="J1387" s="49" t="s">
        <v>2899</v>
      </c>
      <c r="K1387" s="48" t="s">
        <v>28</v>
      </c>
      <c r="L1387" s="47" t="s">
        <v>90</v>
      </c>
      <c r="M1387" s="44" t="s">
        <v>74</v>
      </c>
      <c r="N1387" s="78" t="s">
        <v>75</v>
      </c>
      <c r="O1387" s="78" t="s">
        <v>75</v>
      </c>
      <c r="P1387" s="78" t="s">
        <v>75</v>
      </c>
      <c r="Q1387" s="43" t="s">
        <v>2898</v>
      </c>
      <c r="R1387" s="53" t="s">
        <v>2153</v>
      </c>
      <c r="S1387" s="76">
        <v>75</v>
      </c>
      <c r="T1387" s="37">
        <v>1</v>
      </c>
      <c r="U1387" s="83">
        <v>1</v>
      </c>
      <c r="V1387" s="45" t="s">
        <v>125</v>
      </c>
    </row>
    <row r="1388" spans="1:22" x14ac:dyDescent="0.2">
      <c r="A1388" s="18" t="str">
        <f t="shared" si="42"/>
        <v>Catalogo principalOPEN VALUE - CSP GOBIERNOYEG-01310</v>
      </c>
      <c r="B1388" s="18" t="str">
        <f t="shared" si="43"/>
        <v>YEG-01310OPEN VALUE - CSP GOBIERNO</v>
      </c>
      <c r="C1388" s="18"/>
      <c r="D1388" s="18" t="s">
        <v>122</v>
      </c>
      <c r="E1388" s="46" t="s">
        <v>2900</v>
      </c>
      <c r="F1388" s="85" t="s">
        <v>17</v>
      </c>
      <c r="G1388" s="18" t="s">
        <v>122</v>
      </c>
      <c r="H1388" s="45" t="s">
        <v>125</v>
      </c>
      <c r="I1388" s="18" t="s">
        <v>75</v>
      </c>
      <c r="J1388" s="49" t="s">
        <v>2901</v>
      </c>
      <c r="K1388" s="48" t="s">
        <v>28</v>
      </c>
      <c r="L1388" s="47" t="s">
        <v>90</v>
      </c>
      <c r="M1388" s="44" t="s">
        <v>74</v>
      </c>
      <c r="N1388" s="78" t="s">
        <v>75</v>
      </c>
      <c r="O1388" s="78" t="s">
        <v>75</v>
      </c>
      <c r="P1388" s="78" t="s">
        <v>75</v>
      </c>
      <c r="Q1388" s="43" t="s">
        <v>2900</v>
      </c>
      <c r="R1388" s="53" t="s">
        <v>2153</v>
      </c>
      <c r="S1388" s="76">
        <v>97</v>
      </c>
      <c r="T1388" s="37">
        <v>1</v>
      </c>
      <c r="U1388" s="83">
        <v>1</v>
      </c>
      <c r="V1388" s="45" t="s">
        <v>125</v>
      </c>
    </row>
    <row r="1389" spans="1:22" x14ac:dyDescent="0.2">
      <c r="A1389" s="18" t="str">
        <f t="shared" si="42"/>
        <v>Catalogo principalOPEN VALUE - CSP GOBIERNODG7GMGF0D7FV-0001</v>
      </c>
      <c r="B1389" s="18" t="str">
        <f t="shared" si="43"/>
        <v>DG7GMGF0D7FV-0001OPEN VALUE - CSP GOBIERNO</v>
      </c>
      <c r="C1389" s="18"/>
      <c r="D1389" s="18" t="s">
        <v>122</v>
      </c>
      <c r="E1389" s="46" t="s">
        <v>2902</v>
      </c>
      <c r="F1389" s="85" t="s">
        <v>17</v>
      </c>
      <c r="G1389" s="18" t="s">
        <v>122</v>
      </c>
      <c r="H1389" s="45" t="s">
        <v>125</v>
      </c>
      <c r="I1389" s="18" t="s">
        <v>75</v>
      </c>
      <c r="J1389" s="49" t="s">
        <v>2903</v>
      </c>
      <c r="K1389" s="48" t="s">
        <v>28</v>
      </c>
      <c r="L1389" s="47" t="s">
        <v>90</v>
      </c>
      <c r="M1389" s="44" t="s">
        <v>74</v>
      </c>
      <c r="N1389" s="78" t="s">
        <v>75</v>
      </c>
      <c r="O1389" s="78" t="s">
        <v>75</v>
      </c>
      <c r="P1389" s="78" t="s">
        <v>75</v>
      </c>
      <c r="Q1389" s="43" t="s">
        <v>2902</v>
      </c>
      <c r="R1389" s="53" t="s">
        <v>2153</v>
      </c>
      <c r="S1389" s="76">
        <v>180</v>
      </c>
      <c r="T1389" s="37">
        <v>1</v>
      </c>
      <c r="U1389" s="83">
        <v>1</v>
      </c>
      <c r="V1389" s="45" t="s">
        <v>125</v>
      </c>
    </row>
    <row r="1390" spans="1:22" x14ac:dyDescent="0.2">
      <c r="A1390" s="18" t="str">
        <f t="shared" si="42"/>
        <v>Catalogo principalOPEN VALUE - CSP GOBIERNODG7GMGF0D7FX-0002</v>
      </c>
      <c r="B1390" s="18" t="str">
        <f t="shared" si="43"/>
        <v>DG7GMGF0D7FX-0002OPEN VALUE - CSP GOBIERNO</v>
      </c>
      <c r="C1390" s="18"/>
      <c r="D1390" s="18" t="s">
        <v>122</v>
      </c>
      <c r="E1390" s="46" t="s">
        <v>2904</v>
      </c>
      <c r="F1390" s="85" t="s">
        <v>17</v>
      </c>
      <c r="G1390" s="18" t="s">
        <v>122</v>
      </c>
      <c r="H1390" s="45" t="s">
        <v>125</v>
      </c>
      <c r="I1390" s="18" t="s">
        <v>75</v>
      </c>
      <c r="J1390" s="49" t="s">
        <v>2905</v>
      </c>
      <c r="K1390" s="48" t="s">
        <v>28</v>
      </c>
      <c r="L1390" s="47" t="s">
        <v>90</v>
      </c>
      <c r="M1390" s="44" t="s">
        <v>74</v>
      </c>
      <c r="N1390" s="78" t="s">
        <v>75</v>
      </c>
      <c r="O1390" s="78" t="s">
        <v>75</v>
      </c>
      <c r="P1390" s="78" t="s">
        <v>75</v>
      </c>
      <c r="Q1390" s="43" t="s">
        <v>2904</v>
      </c>
      <c r="R1390" s="53" t="s">
        <v>2153</v>
      </c>
      <c r="S1390" s="76">
        <v>707</v>
      </c>
      <c r="T1390" s="37">
        <v>1</v>
      </c>
      <c r="U1390" s="83">
        <v>1</v>
      </c>
      <c r="V1390" s="45" t="s">
        <v>125</v>
      </c>
    </row>
    <row r="1391" spans="1:22" x14ac:dyDescent="0.2">
      <c r="A1391" s="18" t="str">
        <f t="shared" si="42"/>
        <v>Catalogo principalOPEN VALUE - CSP GOBIERNODG7GMGF0D7FZ-0002</v>
      </c>
      <c r="B1391" s="18" t="str">
        <f t="shared" si="43"/>
        <v>DG7GMGF0D7FZ-0002OPEN VALUE - CSP GOBIERNO</v>
      </c>
      <c r="C1391" s="18"/>
      <c r="D1391" s="18" t="s">
        <v>122</v>
      </c>
      <c r="E1391" s="46" t="s">
        <v>2906</v>
      </c>
      <c r="F1391" s="85" t="s">
        <v>17</v>
      </c>
      <c r="G1391" s="18" t="s">
        <v>122</v>
      </c>
      <c r="H1391" s="45" t="s">
        <v>125</v>
      </c>
      <c r="I1391" s="18" t="s">
        <v>75</v>
      </c>
      <c r="J1391" s="49" t="s">
        <v>2907</v>
      </c>
      <c r="K1391" s="48" t="s">
        <v>28</v>
      </c>
      <c r="L1391" s="47" t="s">
        <v>90</v>
      </c>
      <c r="M1391" s="44" t="s">
        <v>74</v>
      </c>
      <c r="N1391" s="78" t="s">
        <v>75</v>
      </c>
      <c r="O1391" s="78" t="s">
        <v>75</v>
      </c>
      <c r="P1391" s="78" t="s">
        <v>75</v>
      </c>
      <c r="Q1391" s="43" t="s">
        <v>2906</v>
      </c>
      <c r="R1391" s="53" t="s">
        <v>2153</v>
      </c>
      <c r="S1391" s="76">
        <v>518</v>
      </c>
      <c r="T1391" s="37">
        <v>1</v>
      </c>
      <c r="U1391" s="83">
        <v>1</v>
      </c>
      <c r="V1391" s="45" t="s">
        <v>125</v>
      </c>
    </row>
    <row r="1392" spans="1:22" x14ac:dyDescent="0.2">
      <c r="A1392" s="18" t="str">
        <f t="shared" si="42"/>
        <v>Catalogo principalOPEN VALUE - CSP GOBIERNODG7GMGF0D7D1-0002</v>
      </c>
      <c r="B1392" s="18" t="str">
        <f t="shared" si="43"/>
        <v>DG7GMGF0D7D1-0002OPEN VALUE - CSP GOBIERNO</v>
      </c>
      <c r="C1392" s="18"/>
      <c r="D1392" s="18" t="s">
        <v>122</v>
      </c>
      <c r="E1392" s="46" t="s">
        <v>2908</v>
      </c>
      <c r="F1392" s="85" t="s">
        <v>17</v>
      </c>
      <c r="G1392" s="18" t="s">
        <v>122</v>
      </c>
      <c r="H1392" s="45" t="s">
        <v>125</v>
      </c>
      <c r="I1392" s="18" t="s">
        <v>75</v>
      </c>
      <c r="J1392" s="49" t="s">
        <v>2909</v>
      </c>
      <c r="K1392" s="48" t="s">
        <v>28</v>
      </c>
      <c r="L1392" s="47" t="s">
        <v>90</v>
      </c>
      <c r="M1392" s="44" t="s">
        <v>74</v>
      </c>
      <c r="N1392" s="78" t="s">
        <v>75</v>
      </c>
      <c r="O1392" s="78" t="s">
        <v>75</v>
      </c>
      <c r="P1392" s="78" t="s">
        <v>75</v>
      </c>
      <c r="Q1392" s="43" t="s">
        <v>2908</v>
      </c>
      <c r="R1392" s="53" t="s">
        <v>2153</v>
      </c>
      <c r="S1392" s="76">
        <v>518</v>
      </c>
      <c r="T1392" s="37">
        <v>1</v>
      </c>
      <c r="U1392" s="83">
        <v>1</v>
      </c>
      <c r="V1392" s="45" t="s">
        <v>125</v>
      </c>
    </row>
    <row r="1393" spans="1:22" x14ac:dyDescent="0.2">
      <c r="A1393" s="18" t="str">
        <f t="shared" si="42"/>
        <v>Catalogo principalOPEN VALUE - CSP GOBIERNODG7GMGF0D7D7-0001</v>
      </c>
      <c r="B1393" s="18" t="str">
        <f t="shared" si="43"/>
        <v>DG7GMGF0D7D7-0001OPEN VALUE - CSP GOBIERNO</v>
      </c>
      <c r="C1393" s="18"/>
      <c r="D1393" s="18" t="s">
        <v>122</v>
      </c>
      <c r="E1393" s="46" t="s">
        <v>2910</v>
      </c>
      <c r="F1393" s="85" t="s">
        <v>17</v>
      </c>
      <c r="G1393" s="18" t="s">
        <v>122</v>
      </c>
      <c r="H1393" s="45" t="s">
        <v>125</v>
      </c>
      <c r="I1393" s="18" t="s">
        <v>75</v>
      </c>
      <c r="J1393" s="49" t="s">
        <v>2911</v>
      </c>
      <c r="K1393" s="48" t="s">
        <v>28</v>
      </c>
      <c r="L1393" s="47" t="s">
        <v>90</v>
      </c>
      <c r="M1393" s="44" t="s">
        <v>74</v>
      </c>
      <c r="N1393" s="78" t="s">
        <v>75</v>
      </c>
      <c r="O1393" s="78" t="s">
        <v>75</v>
      </c>
      <c r="P1393" s="78" t="s">
        <v>75</v>
      </c>
      <c r="Q1393" s="43" t="s">
        <v>2910</v>
      </c>
      <c r="R1393" s="53" t="s">
        <v>2153</v>
      </c>
      <c r="S1393" s="76">
        <v>1299</v>
      </c>
      <c r="T1393" s="37">
        <v>1</v>
      </c>
      <c r="U1393" s="83">
        <v>1</v>
      </c>
      <c r="V1393" s="45" t="s">
        <v>125</v>
      </c>
    </row>
    <row r="1394" spans="1:22" x14ac:dyDescent="0.2">
      <c r="A1394" s="18" t="str">
        <f t="shared" si="42"/>
        <v>Catalogo principalOPEN VALUE - CSP GOBIERNODG7GMGF0D7D8-0001</v>
      </c>
      <c r="B1394" s="18" t="str">
        <f t="shared" si="43"/>
        <v>DG7GMGF0D7D8-0001OPEN VALUE - CSP GOBIERNO</v>
      </c>
      <c r="C1394" s="18"/>
      <c r="D1394" s="18" t="s">
        <v>122</v>
      </c>
      <c r="E1394" s="46" t="s">
        <v>2912</v>
      </c>
      <c r="F1394" s="85" t="s">
        <v>17</v>
      </c>
      <c r="G1394" s="18" t="s">
        <v>122</v>
      </c>
      <c r="H1394" s="45" t="s">
        <v>125</v>
      </c>
      <c r="I1394" s="18" t="s">
        <v>75</v>
      </c>
      <c r="J1394" s="49" t="s">
        <v>2913</v>
      </c>
      <c r="K1394" s="48" t="s">
        <v>28</v>
      </c>
      <c r="L1394" s="47" t="s">
        <v>90</v>
      </c>
      <c r="M1394" s="44" t="s">
        <v>74</v>
      </c>
      <c r="N1394" s="78" t="s">
        <v>75</v>
      </c>
      <c r="O1394" s="78" t="s">
        <v>75</v>
      </c>
      <c r="P1394" s="78" t="s">
        <v>75</v>
      </c>
      <c r="Q1394" s="43" t="s">
        <v>2912</v>
      </c>
      <c r="R1394" s="53" t="s">
        <v>2153</v>
      </c>
      <c r="S1394" s="76">
        <v>782</v>
      </c>
      <c r="T1394" s="37">
        <v>1</v>
      </c>
      <c r="U1394" s="83">
        <v>1</v>
      </c>
      <c r="V1394" s="45" t="s">
        <v>125</v>
      </c>
    </row>
    <row r="1395" spans="1:22" x14ac:dyDescent="0.2">
      <c r="A1395" s="18" t="str">
        <f t="shared" si="42"/>
        <v>Catalogo principalOPEN VALUE - CSP GOBIERNODG7GMGF0D7D9-0002</v>
      </c>
      <c r="B1395" s="18" t="str">
        <f t="shared" si="43"/>
        <v>DG7GMGF0D7D9-0002OPEN VALUE - CSP GOBIERNO</v>
      </c>
      <c r="C1395" s="18"/>
      <c r="D1395" s="18" t="s">
        <v>122</v>
      </c>
      <c r="E1395" s="46" t="s">
        <v>2914</v>
      </c>
      <c r="F1395" s="85" t="s">
        <v>17</v>
      </c>
      <c r="G1395" s="18" t="s">
        <v>122</v>
      </c>
      <c r="H1395" s="45" t="s">
        <v>125</v>
      </c>
      <c r="I1395" s="18" t="s">
        <v>75</v>
      </c>
      <c r="J1395" s="49" t="s">
        <v>2915</v>
      </c>
      <c r="K1395" s="48" t="s">
        <v>28</v>
      </c>
      <c r="L1395" s="47" t="s">
        <v>90</v>
      </c>
      <c r="M1395" s="44" t="s">
        <v>74</v>
      </c>
      <c r="N1395" s="78" t="s">
        <v>75</v>
      </c>
      <c r="O1395" s="78" t="s">
        <v>75</v>
      </c>
      <c r="P1395" s="78" t="s">
        <v>75</v>
      </c>
      <c r="Q1395" s="43" t="s">
        <v>2914</v>
      </c>
      <c r="R1395" s="53" t="s">
        <v>2153</v>
      </c>
      <c r="S1395" s="76">
        <v>667</v>
      </c>
      <c r="T1395" s="37">
        <v>1</v>
      </c>
      <c r="U1395" s="83">
        <v>1</v>
      </c>
      <c r="V1395" s="45" t="s">
        <v>125</v>
      </c>
    </row>
    <row r="1396" spans="1:22" x14ac:dyDescent="0.2">
      <c r="A1396" s="18" t="str">
        <f t="shared" si="42"/>
        <v>Catalogo principalOPEN VALUE - CSP GOBIERNODG7GMGF0D7DB-0002</v>
      </c>
      <c r="B1396" s="18" t="str">
        <f t="shared" si="43"/>
        <v>DG7GMGF0D7DB-0002OPEN VALUE - CSP GOBIERNO</v>
      </c>
      <c r="C1396" s="18"/>
      <c r="D1396" s="18" t="s">
        <v>122</v>
      </c>
      <c r="E1396" s="46" t="s">
        <v>2916</v>
      </c>
      <c r="F1396" s="85" t="s">
        <v>17</v>
      </c>
      <c r="G1396" s="18" t="s">
        <v>122</v>
      </c>
      <c r="H1396" s="45" t="s">
        <v>125</v>
      </c>
      <c r="I1396" s="18" t="s">
        <v>75</v>
      </c>
      <c r="J1396" s="49" t="s">
        <v>2917</v>
      </c>
      <c r="K1396" s="48" t="s">
        <v>28</v>
      </c>
      <c r="L1396" s="47" t="s">
        <v>90</v>
      </c>
      <c r="M1396" s="44" t="s">
        <v>74</v>
      </c>
      <c r="N1396" s="78" t="s">
        <v>75</v>
      </c>
      <c r="O1396" s="78" t="s">
        <v>75</v>
      </c>
      <c r="P1396" s="78" t="s">
        <v>75</v>
      </c>
      <c r="Q1396" s="43" t="s">
        <v>2916</v>
      </c>
      <c r="R1396" s="53" t="s">
        <v>2153</v>
      </c>
      <c r="S1396" s="76">
        <v>356</v>
      </c>
      <c r="T1396" s="37">
        <v>1</v>
      </c>
      <c r="U1396" s="83">
        <v>1</v>
      </c>
      <c r="V1396" s="45" t="s">
        <v>125</v>
      </c>
    </row>
    <row r="1397" spans="1:22" x14ac:dyDescent="0.2">
      <c r="A1397" s="18" t="str">
        <f t="shared" si="42"/>
        <v>Catalogo principalCSP ACADEMICOf889f18a-cceb-4ac8-8f76-1e6ea97256a0</v>
      </c>
      <c r="B1397" s="18" t="str">
        <f t="shared" si="43"/>
        <v>f889f18a-cceb-4ac8-8f76-1e6ea97256a0CSP ACADEMICO</v>
      </c>
      <c r="C1397" s="18"/>
      <c r="D1397" s="18" t="s">
        <v>122</v>
      </c>
      <c r="E1397" s="46" t="s">
        <v>2918</v>
      </c>
      <c r="F1397" s="87" t="s">
        <v>1339</v>
      </c>
      <c r="G1397" s="18" t="s">
        <v>122</v>
      </c>
      <c r="H1397" s="45" t="s">
        <v>125</v>
      </c>
      <c r="I1397" s="18" t="s">
        <v>75</v>
      </c>
      <c r="J1397" s="49" t="s">
        <v>2919</v>
      </c>
      <c r="K1397" s="48" t="s">
        <v>28</v>
      </c>
      <c r="L1397" s="47" t="s">
        <v>90</v>
      </c>
      <c r="M1397" s="44" t="s">
        <v>74</v>
      </c>
      <c r="N1397" s="78" t="s">
        <v>75</v>
      </c>
      <c r="O1397" s="78" t="s">
        <v>75</v>
      </c>
      <c r="P1397" s="78" t="s">
        <v>75</v>
      </c>
      <c r="Q1397" s="43" t="s">
        <v>2918</v>
      </c>
      <c r="R1397" s="53" t="s">
        <v>76</v>
      </c>
      <c r="S1397" s="76">
        <v>150</v>
      </c>
      <c r="T1397" s="37">
        <v>1</v>
      </c>
      <c r="U1397" s="83">
        <v>1</v>
      </c>
      <c r="V1397" s="45" t="s">
        <v>125</v>
      </c>
    </row>
    <row r="1398" spans="1:22" x14ac:dyDescent="0.2">
      <c r="A1398" s="18" t="str">
        <f t="shared" si="42"/>
        <v>Catalogo principalCSP ACADEMICO6e93ecad-e7dd-4158-b038-65f3d160b736</v>
      </c>
      <c r="B1398" s="18" t="str">
        <f t="shared" si="43"/>
        <v>6e93ecad-e7dd-4158-b038-65f3d160b736CSP ACADEMICO</v>
      </c>
      <c r="C1398" s="18"/>
      <c r="D1398" s="18" t="s">
        <v>122</v>
      </c>
      <c r="E1398" s="46" t="s">
        <v>2920</v>
      </c>
      <c r="F1398" s="87" t="s">
        <v>1339</v>
      </c>
      <c r="G1398" s="18" t="s">
        <v>122</v>
      </c>
      <c r="H1398" s="45" t="s">
        <v>125</v>
      </c>
      <c r="I1398" s="18" t="s">
        <v>75</v>
      </c>
      <c r="J1398" s="49" t="s">
        <v>2921</v>
      </c>
      <c r="K1398" s="48" t="s">
        <v>28</v>
      </c>
      <c r="L1398" s="47" t="s">
        <v>90</v>
      </c>
      <c r="M1398" s="44" t="s">
        <v>74</v>
      </c>
      <c r="N1398" s="78" t="s">
        <v>75</v>
      </c>
      <c r="O1398" s="78" t="s">
        <v>75</v>
      </c>
      <c r="P1398" s="78" t="s">
        <v>75</v>
      </c>
      <c r="Q1398" s="43" t="s">
        <v>2920</v>
      </c>
      <c r="R1398" s="53" t="s">
        <v>76</v>
      </c>
      <c r="S1398" s="76">
        <v>22</v>
      </c>
      <c r="T1398" s="37">
        <v>1</v>
      </c>
      <c r="U1398" s="83">
        <v>1</v>
      </c>
      <c r="V1398" s="45" t="s">
        <v>125</v>
      </c>
    </row>
    <row r="1399" spans="1:22" x14ac:dyDescent="0.2">
      <c r="A1399" s="18" t="str">
        <f t="shared" si="42"/>
        <v>Catalogo principalCSP ACADEMICOa66cb0f3-567d-416e-b4f7-164a2738a57f</v>
      </c>
      <c r="B1399" s="18" t="str">
        <f t="shared" si="43"/>
        <v>a66cb0f3-567d-416e-b4f7-164a2738a57fCSP ACADEMICO</v>
      </c>
      <c r="C1399" s="18"/>
      <c r="D1399" s="18" t="s">
        <v>122</v>
      </c>
      <c r="E1399" s="46" t="s">
        <v>2922</v>
      </c>
      <c r="F1399" s="87" t="s">
        <v>1339</v>
      </c>
      <c r="G1399" s="18" t="s">
        <v>122</v>
      </c>
      <c r="H1399" s="45" t="s">
        <v>125</v>
      </c>
      <c r="I1399" s="18" t="s">
        <v>75</v>
      </c>
      <c r="J1399" s="49" t="s">
        <v>2923</v>
      </c>
      <c r="K1399" s="48" t="s">
        <v>28</v>
      </c>
      <c r="L1399" s="47" t="s">
        <v>90</v>
      </c>
      <c r="M1399" s="44" t="s">
        <v>74</v>
      </c>
      <c r="N1399" s="78" t="s">
        <v>75</v>
      </c>
      <c r="O1399" s="78" t="s">
        <v>75</v>
      </c>
      <c r="P1399" s="78" t="s">
        <v>75</v>
      </c>
      <c r="Q1399" s="43" t="s">
        <v>2922</v>
      </c>
      <c r="R1399" s="53" t="s">
        <v>76</v>
      </c>
      <c r="S1399" s="76">
        <v>16</v>
      </c>
      <c r="T1399" s="37">
        <v>1</v>
      </c>
      <c r="U1399" s="83">
        <v>1</v>
      </c>
      <c r="V1399" s="45" t="s">
        <v>125</v>
      </c>
    </row>
    <row r="1400" spans="1:22" x14ac:dyDescent="0.2">
      <c r="A1400" s="18" t="str">
        <f t="shared" si="42"/>
        <v>Catalogo principalCSP ACADEMICO0638ef49-32fe-4115-a87f-559506a04934</v>
      </c>
      <c r="B1400" s="18" t="str">
        <f t="shared" si="43"/>
        <v>0638ef49-32fe-4115-a87f-559506a04934CSP ACADEMICO</v>
      </c>
      <c r="C1400" s="18"/>
      <c r="D1400" s="18" t="s">
        <v>122</v>
      </c>
      <c r="E1400" s="46" t="s">
        <v>2924</v>
      </c>
      <c r="F1400" s="87" t="s">
        <v>1339</v>
      </c>
      <c r="G1400" s="18" t="s">
        <v>122</v>
      </c>
      <c r="H1400" s="45" t="s">
        <v>125</v>
      </c>
      <c r="I1400" s="18" t="s">
        <v>75</v>
      </c>
      <c r="J1400" s="49" t="s">
        <v>2925</v>
      </c>
      <c r="K1400" s="48" t="s">
        <v>28</v>
      </c>
      <c r="L1400" s="47" t="s">
        <v>90</v>
      </c>
      <c r="M1400" s="44" t="s">
        <v>74</v>
      </c>
      <c r="N1400" s="78" t="s">
        <v>75</v>
      </c>
      <c r="O1400" s="78" t="s">
        <v>75</v>
      </c>
      <c r="P1400" s="78" t="s">
        <v>75</v>
      </c>
      <c r="Q1400" s="43" t="s">
        <v>2924</v>
      </c>
      <c r="R1400" s="53" t="s">
        <v>76</v>
      </c>
      <c r="S1400" s="76">
        <v>2.2999999999999998</v>
      </c>
      <c r="T1400" s="37">
        <v>1</v>
      </c>
      <c r="U1400" s="83">
        <v>1</v>
      </c>
      <c r="V1400" s="45" t="s">
        <v>125</v>
      </c>
    </row>
    <row r="1401" spans="1:22" x14ac:dyDescent="0.2">
      <c r="A1401" s="18" t="str">
        <f t="shared" si="42"/>
        <v>Catalogo principalCSP ACADEMICO051934f3-5341-48fe-90ac-59a0ae9960d4</v>
      </c>
      <c r="B1401" s="18" t="str">
        <f t="shared" si="43"/>
        <v>051934f3-5341-48fe-90ac-59a0ae9960d4CSP ACADEMICO</v>
      </c>
      <c r="C1401" s="18"/>
      <c r="D1401" s="18" t="s">
        <v>122</v>
      </c>
      <c r="E1401" s="46" t="s">
        <v>2926</v>
      </c>
      <c r="F1401" s="87" t="s">
        <v>1339</v>
      </c>
      <c r="G1401" s="18" t="s">
        <v>122</v>
      </c>
      <c r="H1401" s="45" t="s">
        <v>125</v>
      </c>
      <c r="I1401" s="18" t="s">
        <v>75</v>
      </c>
      <c r="J1401" s="49" t="s">
        <v>2927</v>
      </c>
      <c r="K1401" s="48" t="s">
        <v>28</v>
      </c>
      <c r="L1401" s="47" t="s">
        <v>90</v>
      </c>
      <c r="M1401" s="44" t="s">
        <v>74</v>
      </c>
      <c r="N1401" s="78" t="s">
        <v>75</v>
      </c>
      <c r="O1401" s="78" t="s">
        <v>75</v>
      </c>
      <c r="P1401" s="78" t="s">
        <v>75</v>
      </c>
      <c r="Q1401" s="43" t="s">
        <v>2926</v>
      </c>
      <c r="R1401" s="53" t="s">
        <v>76</v>
      </c>
      <c r="S1401" s="76">
        <v>8.3000000000000007</v>
      </c>
      <c r="T1401" s="37">
        <v>1</v>
      </c>
      <c r="U1401" s="83">
        <v>1</v>
      </c>
      <c r="V1401" s="45" t="s">
        <v>125</v>
      </c>
    </row>
    <row r="1402" spans="1:22" x14ac:dyDescent="0.2">
      <c r="A1402" s="18" t="str">
        <f t="shared" si="42"/>
        <v>Catalogo principalCSP ACADEMICO06339642-9043-498c-9d95-e2d4787fdbd0</v>
      </c>
      <c r="B1402" s="18" t="str">
        <f t="shared" si="43"/>
        <v>06339642-9043-498c-9d95-e2d4787fdbd0CSP ACADEMICO</v>
      </c>
      <c r="C1402" s="18"/>
      <c r="D1402" s="18" t="s">
        <v>122</v>
      </c>
      <c r="E1402" s="46" t="s">
        <v>2928</v>
      </c>
      <c r="F1402" s="87" t="s">
        <v>1339</v>
      </c>
      <c r="G1402" s="18" t="s">
        <v>122</v>
      </c>
      <c r="H1402" s="45" t="s">
        <v>125</v>
      </c>
      <c r="I1402" s="18" t="s">
        <v>75</v>
      </c>
      <c r="J1402" s="49" t="s">
        <v>2929</v>
      </c>
      <c r="K1402" s="48" t="s">
        <v>28</v>
      </c>
      <c r="L1402" s="47" t="s">
        <v>90</v>
      </c>
      <c r="M1402" s="44" t="s">
        <v>74</v>
      </c>
      <c r="N1402" s="78" t="s">
        <v>75</v>
      </c>
      <c r="O1402" s="78" t="s">
        <v>75</v>
      </c>
      <c r="P1402" s="78" t="s">
        <v>75</v>
      </c>
      <c r="Q1402" s="43" t="s">
        <v>2928</v>
      </c>
      <c r="R1402" s="53" t="s">
        <v>76</v>
      </c>
      <c r="S1402" s="76">
        <v>371.3</v>
      </c>
      <c r="T1402" s="37">
        <v>1</v>
      </c>
      <c r="U1402" s="83">
        <v>1</v>
      </c>
      <c r="V1402" s="45" t="s">
        <v>125</v>
      </c>
    </row>
    <row r="1403" spans="1:22" x14ac:dyDescent="0.2">
      <c r="A1403" s="18" t="str">
        <f t="shared" si="42"/>
        <v>Catalogo principalCSP ACADEMICO06e54a59-a321-44e7-adc4-808a926537f9</v>
      </c>
      <c r="B1403" s="18" t="str">
        <f t="shared" si="43"/>
        <v>06e54a59-a321-44e7-adc4-808a926537f9CSP ACADEMICO</v>
      </c>
      <c r="C1403" s="18"/>
      <c r="D1403" s="18" t="s">
        <v>122</v>
      </c>
      <c r="E1403" s="46" t="s">
        <v>2930</v>
      </c>
      <c r="F1403" s="87" t="s">
        <v>1339</v>
      </c>
      <c r="G1403" s="18" t="s">
        <v>122</v>
      </c>
      <c r="H1403" s="45" t="s">
        <v>125</v>
      </c>
      <c r="I1403" s="18" t="s">
        <v>75</v>
      </c>
      <c r="J1403" s="49" t="s">
        <v>2931</v>
      </c>
      <c r="K1403" s="48" t="s">
        <v>28</v>
      </c>
      <c r="L1403" s="47" t="s">
        <v>90</v>
      </c>
      <c r="M1403" s="44" t="s">
        <v>74</v>
      </c>
      <c r="N1403" s="78" t="s">
        <v>75</v>
      </c>
      <c r="O1403" s="78" t="s">
        <v>75</v>
      </c>
      <c r="P1403" s="78" t="s">
        <v>75</v>
      </c>
      <c r="Q1403" s="43" t="s">
        <v>2930</v>
      </c>
      <c r="R1403" s="53" t="s">
        <v>76</v>
      </c>
      <c r="S1403" s="76">
        <v>6</v>
      </c>
      <c r="T1403" s="37">
        <v>1</v>
      </c>
      <c r="U1403" s="83">
        <v>1</v>
      </c>
      <c r="V1403" s="45" t="s">
        <v>125</v>
      </c>
    </row>
    <row r="1404" spans="1:22" x14ac:dyDescent="0.2">
      <c r="A1404" s="18" t="str">
        <f t="shared" si="42"/>
        <v>Catalogo principalCSP ACADEMICO0aef564a-ac33-489b-b3f3-28695170298b</v>
      </c>
      <c r="B1404" s="18" t="str">
        <f t="shared" si="43"/>
        <v>0aef564a-ac33-489b-b3f3-28695170298bCSP ACADEMICO</v>
      </c>
      <c r="C1404" s="18"/>
      <c r="D1404" s="18" t="s">
        <v>122</v>
      </c>
      <c r="E1404" s="46" t="s">
        <v>2932</v>
      </c>
      <c r="F1404" s="87" t="s">
        <v>1339</v>
      </c>
      <c r="G1404" s="18" t="s">
        <v>122</v>
      </c>
      <c r="H1404" s="45" t="s">
        <v>125</v>
      </c>
      <c r="I1404" s="18" t="s">
        <v>75</v>
      </c>
      <c r="J1404" s="49" t="s">
        <v>2933</v>
      </c>
      <c r="K1404" s="48" t="s">
        <v>28</v>
      </c>
      <c r="L1404" s="47" t="s">
        <v>90</v>
      </c>
      <c r="M1404" s="44" t="s">
        <v>74</v>
      </c>
      <c r="N1404" s="78" t="s">
        <v>75</v>
      </c>
      <c r="O1404" s="78" t="s">
        <v>75</v>
      </c>
      <c r="P1404" s="78" t="s">
        <v>75</v>
      </c>
      <c r="Q1404" s="43" t="s">
        <v>2932</v>
      </c>
      <c r="R1404" s="53" t="s">
        <v>76</v>
      </c>
      <c r="S1404" s="76">
        <v>1200</v>
      </c>
      <c r="T1404" s="37">
        <v>1</v>
      </c>
      <c r="U1404" s="83">
        <v>1</v>
      </c>
      <c r="V1404" s="45" t="s">
        <v>125</v>
      </c>
    </row>
    <row r="1405" spans="1:22" x14ac:dyDescent="0.2">
      <c r="A1405" s="18" t="str">
        <f t="shared" si="42"/>
        <v>Catalogo principalCSP ACADEMICO0dba3128-7dd9-4961-a3f5-5fc651a49461</v>
      </c>
      <c r="B1405" s="18" t="str">
        <f t="shared" si="43"/>
        <v>0dba3128-7dd9-4961-a3f5-5fc651a49461CSP ACADEMICO</v>
      </c>
      <c r="C1405" s="18"/>
      <c r="D1405" s="18" t="s">
        <v>122</v>
      </c>
      <c r="E1405" s="46" t="s">
        <v>2934</v>
      </c>
      <c r="F1405" s="87" t="s">
        <v>1339</v>
      </c>
      <c r="G1405" s="18" t="s">
        <v>122</v>
      </c>
      <c r="H1405" s="45" t="s">
        <v>125</v>
      </c>
      <c r="I1405" s="18" t="s">
        <v>75</v>
      </c>
      <c r="J1405" s="49" t="s">
        <v>2935</v>
      </c>
      <c r="K1405" s="48" t="s">
        <v>28</v>
      </c>
      <c r="L1405" s="47" t="s">
        <v>90</v>
      </c>
      <c r="M1405" s="44" t="s">
        <v>74</v>
      </c>
      <c r="N1405" s="78" t="s">
        <v>75</v>
      </c>
      <c r="O1405" s="78" t="s">
        <v>75</v>
      </c>
      <c r="P1405" s="78" t="s">
        <v>75</v>
      </c>
      <c r="Q1405" s="43" t="s">
        <v>2934</v>
      </c>
      <c r="R1405" s="53" t="s">
        <v>76</v>
      </c>
      <c r="S1405" s="76">
        <v>123.8</v>
      </c>
      <c r="T1405" s="37">
        <v>1</v>
      </c>
      <c r="U1405" s="83">
        <v>1</v>
      </c>
      <c r="V1405" s="45" t="s">
        <v>125</v>
      </c>
    </row>
    <row r="1406" spans="1:22" x14ac:dyDescent="0.2">
      <c r="A1406" s="18" t="str">
        <f t="shared" si="42"/>
        <v>Catalogo principalCSP ACADEMICO1514cecb-2ad3-4dc8-80d1-42395817777a</v>
      </c>
      <c r="B1406" s="18" t="str">
        <f t="shared" si="43"/>
        <v>1514cecb-2ad3-4dc8-80d1-42395817777aCSP ACADEMICO</v>
      </c>
      <c r="C1406" s="18"/>
      <c r="D1406" s="18" t="s">
        <v>122</v>
      </c>
      <c r="E1406" s="46" t="s">
        <v>2936</v>
      </c>
      <c r="F1406" s="87" t="s">
        <v>1339</v>
      </c>
      <c r="G1406" s="18" t="s">
        <v>122</v>
      </c>
      <c r="H1406" s="45" t="s">
        <v>125</v>
      </c>
      <c r="I1406" s="18" t="s">
        <v>75</v>
      </c>
      <c r="J1406" s="49" t="s">
        <v>2937</v>
      </c>
      <c r="K1406" s="48" t="s">
        <v>28</v>
      </c>
      <c r="L1406" s="47" t="s">
        <v>90</v>
      </c>
      <c r="M1406" s="44" t="s">
        <v>74</v>
      </c>
      <c r="N1406" s="78" t="s">
        <v>75</v>
      </c>
      <c r="O1406" s="78" t="s">
        <v>75</v>
      </c>
      <c r="P1406" s="78" t="s">
        <v>75</v>
      </c>
      <c r="Q1406" s="43" t="s">
        <v>2936</v>
      </c>
      <c r="R1406" s="53" t="s">
        <v>76</v>
      </c>
      <c r="S1406" s="76">
        <v>49.5</v>
      </c>
      <c r="T1406" s="37">
        <v>1</v>
      </c>
      <c r="U1406" s="83">
        <v>1</v>
      </c>
      <c r="V1406" s="45" t="s">
        <v>125</v>
      </c>
    </row>
    <row r="1407" spans="1:22" x14ac:dyDescent="0.2">
      <c r="A1407" s="18" t="str">
        <f t="shared" si="42"/>
        <v>Catalogo principalCSP ACADEMICO18884f43-dc34-40f8-a5d4-042b50d6896d</v>
      </c>
      <c r="B1407" s="18" t="str">
        <f t="shared" si="43"/>
        <v>18884f43-dc34-40f8-a5d4-042b50d6896dCSP ACADEMICO</v>
      </c>
      <c r="C1407" s="18"/>
      <c r="D1407" s="18" t="s">
        <v>122</v>
      </c>
      <c r="E1407" s="46" t="s">
        <v>2938</v>
      </c>
      <c r="F1407" s="87" t="s">
        <v>1339</v>
      </c>
      <c r="G1407" s="18" t="s">
        <v>122</v>
      </c>
      <c r="H1407" s="45" t="s">
        <v>125</v>
      </c>
      <c r="I1407" s="18" t="s">
        <v>75</v>
      </c>
      <c r="J1407" s="49" t="s">
        <v>2939</v>
      </c>
      <c r="K1407" s="48" t="s">
        <v>28</v>
      </c>
      <c r="L1407" s="47" t="s">
        <v>90</v>
      </c>
      <c r="M1407" s="44" t="s">
        <v>74</v>
      </c>
      <c r="N1407" s="78" t="s">
        <v>75</v>
      </c>
      <c r="O1407" s="78" t="s">
        <v>75</v>
      </c>
      <c r="P1407" s="78" t="s">
        <v>75</v>
      </c>
      <c r="Q1407" s="43" t="s">
        <v>2938</v>
      </c>
      <c r="R1407" s="53" t="s">
        <v>76</v>
      </c>
      <c r="S1407" s="76">
        <v>41.3</v>
      </c>
      <c r="T1407" s="37">
        <v>1</v>
      </c>
      <c r="U1407" s="83">
        <v>1</v>
      </c>
      <c r="V1407" s="45" t="s">
        <v>125</v>
      </c>
    </row>
    <row r="1408" spans="1:22" x14ac:dyDescent="0.2">
      <c r="A1408" s="18" t="str">
        <f t="shared" si="42"/>
        <v>Catalogo principalCSP ACADEMICO1f4b4375-3185-40cf-b044-117fe3b102c6</v>
      </c>
      <c r="B1408" s="18" t="str">
        <f t="shared" si="43"/>
        <v>1f4b4375-3185-40cf-b044-117fe3b102c6CSP ACADEMICO</v>
      </c>
      <c r="C1408" s="18"/>
      <c r="D1408" s="18" t="s">
        <v>122</v>
      </c>
      <c r="E1408" s="46" t="s">
        <v>2940</v>
      </c>
      <c r="F1408" s="87" t="s">
        <v>1339</v>
      </c>
      <c r="G1408" s="18" t="s">
        <v>122</v>
      </c>
      <c r="H1408" s="45" t="s">
        <v>125</v>
      </c>
      <c r="I1408" s="18" t="s">
        <v>75</v>
      </c>
      <c r="J1408" s="49" t="s">
        <v>2941</v>
      </c>
      <c r="K1408" s="48" t="s">
        <v>28</v>
      </c>
      <c r="L1408" s="47" t="s">
        <v>90</v>
      </c>
      <c r="M1408" s="44" t="s">
        <v>74</v>
      </c>
      <c r="N1408" s="78" t="s">
        <v>75</v>
      </c>
      <c r="O1408" s="78" t="s">
        <v>75</v>
      </c>
      <c r="P1408" s="78" t="s">
        <v>75</v>
      </c>
      <c r="Q1408" s="43" t="s">
        <v>2940</v>
      </c>
      <c r="R1408" s="53" t="s">
        <v>76</v>
      </c>
      <c r="S1408" s="76">
        <v>8</v>
      </c>
      <c r="T1408" s="37">
        <v>1</v>
      </c>
      <c r="U1408" s="83">
        <v>1</v>
      </c>
      <c r="V1408" s="45" t="s">
        <v>125</v>
      </c>
    </row>
    <row r="1409" spans="1:22" x14ac:dyDescent="0.2">
      <c r="A1409" s="18" t="str">
        <f t="shared" si="42"/>
        <v>Catalogo principalCSP ACADEMICO1f61964f-86e0-4821-81ed-eebe194de173</v>
      </c>
      <c r="B1409" s="18" t="str">
        <f t="shared" si="43"/>
        <v>1f61964f-86e0-4821-81ed-eebe194de173CSP ACADEMICO</v>
      </c>
      <c r="C1409" s="18"/>
      <c r="D1409" s="18" t="s">
        <v>122</v>
      </c>
      <c r="E1409" s="46" t="s">
        <v>2942</v>
      </c>
      <c r="F1409" s="87" t="s">
        <v>1339</v>
      </c>
      <c r="G1409" s="18" t="s">
        <v>122</v>
      </c>
      <c r="H1409" s="45" t="s">
        <v>125</v>
      </c>
      <c r="I1409" s="18" t="s">
        <v>75</v>
      </c>
      <c r="J1409" s="49" t="s">
        <v>2943</v>
      </c>
      <c r="K1409" s="48" t="s">
        <v>28</v>
      </c>
      <c r="L1409" s="47" t="s">
        <v>90</v>
      </c>
      <c r="M1409" s="44" t="s">
        <v>74</v>
      </c>
      <c r="N1409" s="78" t="s">
        <v>75</v>
      </c>
      <c r="O1409" s="78" t="s">
        <v>75</v>
      </c>
      <c r="P1409" s="78" t="s">
        <v>75</v>
      </c>
      <c r="Q1409" s="43" t="s">
        <v>2942</v>
      </c>
      <c r="R1409" s="53" t="s">
        <v>76</v>
      </c>
      <c r="S1409" s="76">
        <v>0.8</v>
      </c>
      <c r="T1409" s="37">
        <v>1</v>
      </c>
      <c r="U1409" s="83">
        <v>1</v>
      </c>
      <c r="V1409" s="45" t="s">
        <v>125</v>
      </c>
    </row>
    <row r="1410" spans="1:22" x14ac:dyDescent="0.2">
      <c r="A1410" s="18" t="str">
        <f t="shared" ref="A1410:A1473" si="44">D1410&amp;F1410&amp;E1410</f>
        <v>Catalogo principalCSP ACADEMICO25200230-76db-4a21-8b33-5518567242c8</v>
      </c>
      <c r="B1410" s="18" t="str">
        <f t="shared" ref="B1410:B1473" si="45">E1410&amp;F1410</f>
        <v>25200230-76db-4a21-8b33-5518567242c8CSP ACADEMICO</v>
      </c>
      <c r="C1410" s="18"/>
      <c r="D1410" s="18" t="s">
        <v>122</v>
      </c>
      <c r="E1410" s="46" t="s">
        <v>2944</v>
      </c>
      <c r="F1410" s="87" t="s">
        <v>1339</v>
      </c>
      <c r="G1410" s="18" t="s">
        <v>122</v>
      </c>
      <c r="H1410" s="45" t="s">
        <v>125</v>
      </c>
      <c r="I1410" s="18" t="s">
        <v>75</v>
      </c>
      <c r="J1410" s="49" t="s">
        <v>2945</v>
      </c>
      <c r="K1410" s="48" t="s">
        <v>28</v>
      </c>
      <c r="L1410" s="47" t="s">
        <v>90</v>
      </c>
      <c r="M1410" s="44" t="s">
        <v>74</v>
      </c>
      <c r="N1410" s="78" t="s">
        <v>75</v>
      </c>
      <c r="O1410" s="78" t="s">
        <v>75</v>
      </c>
      <c r="P1410" s="78" t="s">
        <v>75</v>
      </c>
      <c r="Q1410" s="43" t="s">
        <v>2944</v>
      </c>
      <c r="R1410" s="53" t="s">
        <v>76</v>
      </c>
      <c r="S1410" s="76">
        <v>540</v>
      </c>
      <c r="T1410" s="37">
        <v>1</v>
      </c>
      <c r="U1410" s="83">
        <v>1</v>
      </c>
      <c r="V1410" s="45" t="s">
        <v>125</v>
      </c>
    </row>
    <row r="1411" spans="1:22" x14ac:dyDescent="0.2">
      <c r="A1411" s="18" t="str">
        <f t="shared" si="44"/>
        <v>Catalogo principalCSP ACADEMICO26956da8-eeb5-44e3-aa79-d36e0e42b930</v>
      </c>
      <c r="B1411" s="18" t="str">
        <f t="shared" si="45"/>
        <v>26956da8-eeb5-44e3-aa79-d36e0e42b930CSP ACADEMICO</v>
      </c>
      <c r="C1411" s="18"/>
      <c r="D1411" s="18" t="s">
        <v>122</v>
      </c>
      <c r="E1411" s="46" t="s">
        <v>2946</v>
      </c>
      <c r="F1411" s="87" t="s">
        <v>1339</v>
      </c>
      <c r="G1411" s="18" t="s">
        <v>122</v>
      </c>
      <c r="H1411" s="45" t="s">
        <v>125</v>
      </c>
      <c r="I1411" s="18" t="s">
        <v>75</v>
      </c>
      <c r="J1411" s="49" t="s">
        <v>2947</v>
      </c>
      <c r="K1411" s="48" t="s">
        <v>28</v>
      </c>
      <c r="L1411" s="47" t="s">
        <v>90</v>
      </c>
      <c r="M1411" s="44" t="s">
        <v>74</v>
      </c>
      <c r="N1411" s="78" t="s">
        <v>75</v>
      </c>
      <c r="O1411" s="78" t="s">
        <v>75</v>
      </c>
      <c r="P1411" s="78" t="s">
        <v>75</v>
      </c>
      <c r="Q1411" s="43" t="s">
        <v>2946</v>
      </c>
      <c r="R1411" s="53" t="s">
        <v>76</v>
      </c>
      <c r="S1411" s="76">
        <v>14.3</v>
      </c>
      <c r="T1411" s="37">
        <v>1</v>
      </c>
      <c r="U1411" s="83">
        <v>1</v>
      </c>
      <c r="V1411" s="45" t="s">
        <v>125</v>
      </c>
    </row>
    <row r="1412" spans="1:22" x14ac:dyDescent="0.2">
      <c r="A1412" s="18" t="str">
        <f t="shared" si="44"/>
        <v>Catalogo principalCSP ACADEMICO2ed7d9c7-6838-4741-baf3-476e54142271</v>
      </c>
      <c r="B1412" s="18" t="str">
        <f t="shared" si="45"/>
        <v>2ed7d9c7-6838-4741-baf3-476e54142271CSP ACADEMICO</v>
      </c>
      <c r="C1412" s="18"/>
      <c r="D1412" s="18" t="s">
        <v>122</v>
      </c>
      <c r="E1412" s="46" t="s">
        <v>2948</v>
      </c>
      <c r="F1412" s="87" t="s">
        <v>1339</v>
      </c>
      <c r="G1412" s="18" t="s">
        <v>122</v>
      </c>
      <c r="H1412" s="45" t="s">
        <v>125</v>
      </c>
      <c r="I1412" s="18" t="s">
        <v>75</v>
      </c>
      <c r="J1412" s="49" t="s">
        <v>2949</v>
      </c>
      <c r="K1412" s="48" t="s">
        <v>28</v>
      </c>
      <c r="L1412" s="47" t="s">
        <v>90</v>
      </c>
      <c r="M1412" s="44" t="s">
        <v>74</v>
      </c>
      <c r="N1412" s="78" t="s">
        <v>75</v>
      </c>
      <c r="O1412" s="78" t="s">
        <v>75</v>
      </c>
      <c r="P1412" s="78" t="s">
        <v>75</v>
      </c>
      <c r="Q1412" s="43" t="s">
        <v>2948</v>
      </c>
      <c r="R1412" s="53" t="s">
        <v>76</v>
      </c>
      <c r="S1412" s="76">
        <v>166.7</v>
      </c>
      <c r="T1412" s="37">
        <v>1</v>
      </c>
      <c r="U1412" s="83">
        <v>1</v>
      </c>
      <c r="V1412" s="45" t="s">
        <v>125</v>
      </c>
    </row>
    <row r="1413" spans="1:22" x14ac:dyDescent="0.2">
      <c r="A1413" s="18" t="str">
        <f t="shared" si="44"/>
        <v>Catalogo principalCSP ACADEMICO3141acba-840a-400d-b080-0cca5c7386a2</v>
      </c>
      <c r="B1413" s="18" t="str">
        <f t="shared" si="45"/>
        <v>3141acba-840a-400d-b080-0cca5c7386a2CSP ACADEMICO</v>
      </c>
      <c r="C1413" s="18"/>
      <c r="D1413" s="18" t="s">
        <v>122</v>
      </c>
      <c r="E1413" s="46" t="s">
        <v>2950</v>
      </c>
      <c r="F1413" s="87" t="s">
        <v>1339</v>
      </c>
      <c r="G1413" s="18" t="s">
        <v>122</v>
      </c>
      <c r="H1413" s="45" t="s">
        <v>125</v>
      </c>
      <c r="I1413" s="18" t="s">
        <v>75</v>
      </c>
      <c r="J1413" s="49" t="s">
        <v>2951</v>
      </c>
      <c r="K1413" s="48" t="s">
        <v>28</v>
      </c>
      <c r="L1413" s="47" t="s">
        <v>90</v>
      </c>
      <c r="M1413" s="44" t="s">
        <v>74</v>
      </c>
      <c r="N1413" s="78" t="s">
        <v>75</v>
      </c>
      <c r="O1413" s="78" t="s">
        <v>75</v>
      </c>
      <c r="P1413" s="78" t="s">
        <v>75</v>
      </c>
      <c r="Q1413" s="43" t="s">
        <v>2950</v>
      </c>
      <c r="R1413" s="53" t="s">
        <v>76</v>
      </c>
      <c r="S1413" s="76">
        <v>618.79999999999995</v>
      </c>
      <c r="T1413" s="37">
        <v>1</v>
      </c>
      <c r="U1413" s="83">
        <v>1</v>
      </c>
      <c r="V1413" s="45" t="s">
        <v>125</v>
      </c>
    </row>
    <row r="1414" spans="1:22" x14ac:dyDescent="0.2">
      <c r="A1414" s="18" t="str">
        <f t="shared" si="44"/>
        <v>Catalogo principalCSP ACADEMICO362d4721-edbd-4cb2-a4c2-bd0be4a0d9cd</v>
      </c>
      <c r="B1414" s="18" t="str">
        <f t="shared" si="45"/>
        <v>362d4721-edbd-4cb2-a4c2-bd0be4a0d9cdCSP ACADEMICO</v>
      </c>
      <c r="C1414" s="18"/>
      <c r="D1414" s="18" t="s">
        <v>122</v>
      </c>
      <c r="E1414" s="46" t="s">
        <v>2952</v>
      </c>
      <c r="F1414" s="87" t="s">
        <v>1339</v>
      </c>
      <c r="G1414" s="18" t="s">
        <v>122</v>
      </c>
      <c r="H1414" s="45" t="s">
        <v>125</v>
      </c>
      <c r="I1414" s="18" t="s">
        <v>75</v>
      </c>
      <c r="J1414" s="49" t="s">
        <v>2953</v>
      </c>
      <c r="K1414" s="48" t="s">
        <v>28</v>
      </c>
      <c r="L1414" s="47" t="s">
        <v>90</v>
      </c>
      <c r="M1414" s="44" t="s">
        <v>74</v>
      </c>
      <c r="N1414" s="78" t="s">
        <v>75</v>
      </c>
      <c r="O1414" s="78" t="s">
        <v>75</v>
      </c>
      <c r="P1414" s="78" t="s">
        <v>75</v>
      </c>
      <c r="Q1414" s="43" t="s">
        <v>2952</v>
      </c>
      <c r="R1414" s="53" t="s">
        <v>76</v>
      </c>
      <c r="S1414" s="76">
        <v>150</v>
      </c>
      <c r="T1414" s="37">
        <v>1</v>
      </c>
      <c r="U1414" s="83">
        <v>1</v>
      </c>
      <c r="V1414" s="45" t="s">
        <v>125</v>
      </c>
    </row>
    <row r="1415" spans="1:22" x14ac:dyDescent="0.2">
      <c r="A1415" s="18" t="str">
        <f t="shared" si="44"/>
        <v>Catalogo principalCSP ACADEMICO38d26b78-5f0a-4b9e-b6dd-ab50815c9247</v>
      </c>
      <c r="B1415" s="18" t="str">
        <f t="shared" si="45"/>
        <v>38d26b78-5f0a-4b9e-b6dd-ab50815c9247CSP ACADEMICO</v>
      </c>
      <c r="C1415" s="18"/>
      <c r="D1415" s="18" t="s">
        <v>122</v>
      </c>
      <c r="E1415" s="46" t="s">
        <v>2954</v>
      </c>
      <c r="F1415" s="87" t="s">
        <v>1339</v>
      </c>
      <c r="G1415" s="18" t="s">
        <v>122</v>
      </c>
      <c r="H1415" s="45" t="s">
        <v>125</v>
      </c>
      <c r="I1415" s="18" t="s">
        <v>75</v>
      </c>
      <c r="J1415" s="49" t="s">
        <v>2955</v>
      </c>
      <c r="K1415" s="48" t="s">
        <v>28</v>
      </c>
      <c r="L1415" s="47" t="s">
        <v>90</v>
      </c>
      <c r="M1415" s="44" t="s">
        <v>74</v>
      </c>
      <c r="N1415" s="78" t="s">
        <v>75</v>
      </c>
      <c r="O1415" s="78" t="s">
        <v>75</v>
      </c>
      <c r="P1415" s="78" t="s">
        <v>75</v>
      </c>
      <c r="Q1415" s="43" t="s">
        <v>2954</v>
      </c>
      <c r="R1415" s="53" t="s">
        <v>76</v>
      </c>
      <c r="S1415" s="76">
        <v>36</v>
      </c>
      <c r="T1415" s="37">
        <v>1</v>
      </c>
      <c r="U1415" s="83">
        <v>1</v>
      </c>
      <c r="V1415" s="45" t="s">
        <v>125</v>
      </c>
    </row>
    <row r="1416" spans="1:22" x14ac:dyDescent="0.2">
      <c r="A1416" s="18" t="str">
        <f t="shared" si="44"/>
        <v>Catalogo principalCSP ACADEMICO3ae3c976-ef90-41d1-a96b-2fdff13007b7</v>
      </c>
      <c r="B1416" s="18" t="str">
        <f t="shared" si="45"/>
        <v>3ae3c976-ef90-41d1-a96b-2fdff13007b7CSP ACADEMICO</v>
      </c>
      <c r="C1416" s="18"/>
      <c r="D1416" s="18" t="s">
        <v>122</v>
      </c>
      <c r="E1416" s="46" t="s">
        <v>2956</v>
      </c>
      <c r="F1416" s="87" t="s">
        <v>1339</v>
      </c>
      <c r="G1416" s="18" t="s">
        <v>122</v>
      </c>
      <c r="H1416" s="45" t="s">
        <v>125</v>
      </c>
      <c r="I1416" s="18" t="s">
        <v>75</v>
      </c>
      <c r="J1416" s="49" t="s">
        <v>2957</v>
      </c>
      <c r="K1416" s="48" t="s">
        <v>28</v>
      </c>
      <c r="L1416" s="47" t="s">
        <v>90</v>
      </c>
      <c r="M1416" s="44" t="s">
        <v>74</v>
      </c>
      <c r="N1416" s="78" t="s">
        <v>75</v>
      </c>
      <c r="O1416" s="78" t="s">
        <v>75</v>
      </c>
      <c r="P1416" s="78" t="s">
        <v>75</v>
      </c>
      <c r="Q1416" s="43" t="s">
        <v>2956</v>
      </c>
      <c r="R1416" s="53" t="s">
        <v>76</v>
      </c>
      <c r="S1416" s="76">
        <v>1</v>
      </c>
      <c r="T1416" s="37">
        <v>1</v>
      </c>
      <c r="U1416" s="83">
        <v>1</v>
      </c>
      <c r="V1416" s="45" t="s">
        <v>125</v>
      </c>
    </row>
    <row r="1417" spans="1:22" x14ac:dyDescent="0.2">
      <c r="A1417" s="18" t="str">
        <f t="shared" si="44"/>
        <v>Catalogo principalCSP ACADEMICO3c2e878c-ef23-4b52-89dd-034d3dc4e88c</v>
      </c>
      <c r="B1417" s="18" t="str">
        <f t="shared" si="45"/>
        <v>3c2e878c-ef23-4b52-89dd-034d3dc4e88cCSP ACADEMICO</v>
      </c>
      <c r="C1417" s="18"/>
      <c r="D1417" s="18" t="s">
        <v>122</v>
      </c>
      <c r="E1417" s="46" t="s">
        <v>2958</v>
      </c>
      <c r="F1417" s="87" t="s">
        <v>1339</v>
      </c>
      <c r="G1417" s="18" t="s">
        <v>122</v>
      </c>
      <c r="H1417" s="45" t="s">
        <v>125</v>
      </c>
      <c r="I1417" s="18" t="s">
        <v>75</v>
      </c>
      <c r="J1417" s="49" t="s">
        <v>2959</v>
      </c>
      <c r="K1417" s="48" t="s">
        <v>28</v>
      </c>
      <c r="L1417" s="47" t="s">
        <v>90</v>
      </c>
      <c r="M1417" s="44" t="s">
        <v>74</v>
      </c>
      <c r="N1417" s="78" t="s">
        <v>75</v>
      </c>
      <c r="O1417" s="78" t="s">
        <v>75</v>
      </c>
      <c r="P1417" s="78" t="s">
        <v>75</v>
      </c>
      <c r="Q1417" s="43" t="s">
        <v>2958</v>
      </c>
      <c r="R1417" s="53" t="s">
        <v>76</v>
      </c>
      <c r="S1417" s="76">
        <v>0</v>
      </c>
      <c r="T1417" s="37">
        <v>1</v>
      </c>
      <c r="U1417" s="83">
        <v>1</v>
      </c>
      <c r="V1417" s="45" t="s">
        <v>125</v>
      </c>
    </row>
    <row r="1418" spans="1:22" x14ac:dyDescent="0.2">
      <c r="A1418" s="18" t="str">
        <f t="shared" si="44"/>
        <v>Catalogo principalCSP ACADEMICO46820fb0-f089-42c4-b607-16d8653bbc97</v>
      </c>
      <c r="B1418" s="18" t="str">
        <f t="shared" si="45"/>
        <v>46820fb0-f089-42c4-b607-16d8653bbc97CSP ACADEMICO</v>
      </c>
      <c r="C1418" s="18"/>
      <c r="D1418" s="18" t="s">
        <v>122</v>
      </c>
      <c r="E1418" s="46" t="s">
        <v>2960</v>
      </c>
      <c r="F1418" s="87" t="s">
        <v>1339</v>
      </c>
      <c r="G1418" s="18" t="s">
        <v>122</v>
      </c>
      <c r="H1418" s="45" t="s">
        <v>125</v>
      </c>
      <c r="I1418" s="18" t="s">
        <v>75</v>
      </c>
      <c r="J1418" s="49" t="s">
        <v>2961</v>
      </c>
      <c r="K1418" s="48" t="s">
        <v>28</v>
      </c>
      <c r="L1418" s="47" t="s">
        <v>90</v>
      </c>
      <c r="M1418" s="44" t="s">
        <v>74</v>
      </c>
      <c r="N1418" s="78" t="s">
        <v>75</v>
      </c>
      <c r="O1418" s="78" t="s">
        <v>75</v>
      </c>
      <c r="P1418" s="78" t="s">
        <v>75</v>
      </c>
      <c r="Q1418" s="43" t="s">
        <v>2960</v>
      </c>
      <c r="R1418" s="53" t="s">
        <v>76</v>
      </c>
      <c r="S1418" s="76">
        <v>825</v>
      </c>
      <c r="T1418" s="37">
        <v>1</v>
      </c>
      <c r="U1418" s="83">
        <v>1</v>
      </c>
      <c r="V1418" s="45" t="s">
        <v>125</v>
      </c>
    </row>
    <row r="1419" spans="1:22" x14ac:dyDescent="0.2">
      <c r="A1419" s="18" t="str">
        <f t="shared" si="44"/>
        <v>Catalogo principalCSP ACADEMICO4a802dae-80e9-4ff1-92ee-980b2992eaa7</v>
      </c>
      <c r="B1419" s="18" t="str">
        <f t="shared" si="45"/>
        <v>4a802dae-80e9-4ff1-92ee-980b2992eaa7CSP ACADEMICO</v>
      </c>
      <c r="C1419" s="18"/>
      <c r="D1419" s="18" t="s">
        <v>122</v>
      </c>
      <c r="E1419" s="46" t="s">
        <v>2962</v>
      </c>
      <c r="F1419" s="87" t="s">
        <v>1339</v>
      </c>
      <c r="G1419" s="18" t="s">
        <v>122</v>
      </c>
      <c r="H1419" s="45" t="s">
        <v>125</v>
      </c>
      <c r="I1419" s="18" t="s">
        <v>75</v>
      </c>
      <c r="J1419" s="49" t="s">
        <v>2963</v>
      </c>
      <c r="K1419" s="48" t="s">
        <v>28</v>
      </c>
      <c r="L1419" s="47" t="s">
        <v>90</v>
      </c>
      <c r="M1419" s="44" t="s">
        <v>74</v>
      </c>
      <c r="N1419" s="78" t="s">
        <v>75</v>
      </c>
      <c r="O1419" s="78" t="s">
        <v>75</v>
      </c>
      <c r="P1419" s="78" t="s">
        <v>75</v>
      </c>
      <c r="Q1419" s="43" t="s">
        <v>2962</v>
      </c>
      <c r="R1419" s="53" t="s">
        <v>76</v>
      </c>
      <c r="S1419" s="76">
        <v>165</v>
      </c>
      <c r="T1419" s="37">
        <v>1</v>
      </c>
      <c r="U1419" s="83">
        <v>1</v>
      </c>
      <c r="V1419" s="45" t="s">
        <v>125</v>
      </c>
    </row>
    <row r="1420" spans="1:22" x14ac:dyDescent="0.2">
      <c r="A1420" s="18" t="str">
        <f t="shared" si="44"/>
        <v>Catalogo principalCSP ACADEMICO4d980646-781c-4ad4-9522-eb4f296c20ce</v>
      </c>
      <c r="B1420" s="18" t="str">
        <f t="shared" si="45"/>
        <v>4d980646-781c-4ad4-9522-eb4f296c20ceCSP ACADEMICO</v>
      </c>
      <c r="C1420" s="18"/>
      <c r="D1420" s="18" t="s">
        <v>122</v>
      </c>
      <c r="E1420" s="46" t="s">
        <v>2964</v>
      </c>
      <c r="F1420" s="87" t="s">
        <v>1339</v>
      </c>
      <c r="G1420" s="18" t="s">
        <v>122</v>
      </c>
      <c r="H1420" s="45" t="s">
        <v>125</v>
      </c>
      <c r="I1420" s="18" t="s">
        <v>75</v>
      </c>
      <c r="J1420" s="49" t="s">
        <v>2965</v>
      </c>
      <c r="K1420" s="48" t="s">
        <v>28</v>
      </c>
      <c r="L1420" s="47" t="s">
        <v>90</v>
      </c>
      <c r="M1420" s="44" t="s">
        <v>74</v>
      </c>
      <c r="N1420" s="78" t="s">
        <v>75</v>
      </c>
      <c r="O1420" s="78" t="s">
        <v>75</v>
      </c>
      <c r="P1420" s="78" t="s">
        <v>75</v>
      </c>
      <c r="Q1420" s="43" t="s">
        <v>2964</v>
      </c>
      <c r="R1420" s="53" t="s">
        <v>76</v>
      </c>
      <c r="S1420" s="76">
        <v>742.5</v>
      </c>
      <c r="T1420" s="37">
        <v>1</v>
      </c>
      <c r="U1420" s="83">
        <v>1</v>
      </c>
      <c r="V1420" s="45" t="s">
        <v>125</v>
      </c>
    </row>
    <row r="1421" spans="1:22" x14ac:dyDescent="0.2">
      <c r="A1421" s="18" t="str">
        <f t="shared" si="44"/>
        <v>Catalogo principalCSP ACADEMICO51cd8718-ed9b-4a2e-9de7-efc462685a63</v>
      </c>
      <c r="B1421" s="18" t="str">
        <f t="shared" si="45"/>
        <v>51cd8718-ed9b-4a2e-9de7-efc462685a63CSP ACADEMICO</v>
      </c>
      <c r="C1421" s="18"/>
      <c r="D1421" s="18" t="s">
        <v>122</v>
      </c>
      <c r="E1421" s="46" t="s">
        <v>2966</v>
      </c>
      <c r="F1421" s="87" t="s">
        <v>1339</v>
      </c>
      <c r="G1421" s="18" t="s">
        <v>122</v>
      </c>
      <c r="H1421" s="45" t="s">
        <v>125</v>
      </c>
      <c r="I1421" s="18" t="s">
        <v>75</v>
      </c>
      <c r="J1421" s="49" t="s">
        <v>2967</v>
      </c>
      <c r="K1421" s="48" t="s">
        <v>28</v>
      </c>
      <c r="L1421" s="47" t="s">
        <v>90</v>
      </c>
      <c r="M1421" s="44" t="s">
        <v>74</v>
      </c>
      <c r="N1421" s="78" t="s">
        <v>75</v>
      </c>
      <c r="O1421" s="78" t="s">
        <v>75</v>
      </c>
      <c r="P1421" s="78" t="s">
        <v>75</v>
      </c>
      <c r="Q1421" s="43" t="s">
        <v>2966</v>
      </c>
      <c r="R1421" s="53" t="s">
        <v>76</v>
      </c>
      <c r="S1421" s="76">
        <v>90</v>
      </c>
      <c r="T1421" s="37">
        <v>1</v>
      </c>
      <c r="U1421" s="83">
        <v>1</v>
      </c>
      <c r="V1421" s="45" t="s">
        <v>125</v>
      </c>
    </row>
    <row r="1422" spans="1:22" x14ac:dyDescent="0.2">
      <c r="A1422" s="18" t="str">
        <f t="shared" si="44"/>
        <v>Catalogo principalCSP ACADEMICO52a73e33-3cca-48e8-8e22-fb5d8e6994d0</v>
      </c>
      <c r="B1422" s="18" t="str">
        <f t="shared" si="45"/>
        <v>52a73e33-3cca-48e8-8e22-fb5d8e6994d0CSP ACADEMICO</v>
      </c>
      <c r="C1422" s="18"/>
      <c r="D1422" s="18" t="s">
        <v>122</v>
      </c>
      <c r="E1422" s="46" t="s">
        <v>2968</v>
      </c>
      <c r="F1422" s="87" t="s">
        <v>1339</v>
      </c>
      <c r="G1422" s="18" t="s">
        <v>122</v>
      </c>
      <c r="H1422" s="45" t="s">
        <v>125</v>
      </c>
      <c r="I1422" s="18" t="s">
        <v>75</v>
      </c>
      <c r="J1422" s="49" t="s">
        <v>2969</v>
      </c>
      <c r="K1422" s="48" t="s">
        <v>28</v>
      </c>
      <c r="L1422" s="47" t="s">
        <v>90</v>
      </c>
      <c r="M1422" s="44" t="s">
        <v>74</v>
      </c>
      <c r="N1422" s="78" t="s">
        <v>75</v>
      </c>
      <c r="O1422" s="78" t="s">
        <v>75</v>
      </c>
      <c r="P1422" s="78" t="s">
        <v>75</v>
      </c>
      <c r="Q1422" s="43" t="s">
        <v>2968</v>
      </c>
      <c r="R1422" s="53" t="s">
        <v>76</v>
      </c>
      <c r="S1422" s="76">
        <v>0</v>
      </c>
      <c r="T1422" s="37">
        <v>1</v>
      </c>
      <c r="U1422" s="83">
        <v>1</v>
      </c>
      <c r="V1422" s="45" t="s">
        <v>125</v>
      </c>
    </row>
    <row r="1423" spans="1:22" x14ac:dyDescent="0.2">
      <c r="A1423" s="18" t="str">
        <f t="shared" si="44"/>
        <v>Catalogo principalCSP ACADEMICO53c6f1b3-ee06-4d64-aab4-a9d1afe9a915</v>
      </c>
      <c r="B1423" s="18" t="str">
        <f t="shared" si="45"/>
        <v>53c6f1b3-ee06-4d64-aab4-a9d1afe9a915CSP ACADEMICO</v>
      </c>
      <c r="C1423" s="18"/>
      <c r="D1423" s="18" t="s">
        <v>122</v>
      </c>
      <c r="E1423" s="46" t="s">
        <v>2970</v>
      </c>
      <c r="F1423" s="87" t="s">
        <v>1339</v>
      </c>
      <c r="G1423" s="18" t="s">
        <v>122</v>
      </c>
      <c r="H1423" s="45" t="s">
        <v>125</v>
      </c>
      <c r="I1423" s="18" t="s">
        <v>75</v>
      </c>
      <c r="J1423" s="49" t="s">
        <v>2971</v>
      </c>
      <c r="K1423" s="48" t="s">
        <v>28</v>
      </c>
      <c r="L1423" s="47" t="s">
        <v>90</v>
      </c>
      <c r="M1423" s="44" t="s">
        <v>74</v>
      </c>
      <c r="N1423" s="78" t="s">
        <v>75</v>
      </c>
      <c r="O1423" s="78" t="s">
        <v>75</v>
      </c>
      <c r="P1423" s="78" t="s">
        <v>75</v>
      </c>
      <c r="Q1423" s="43" t="s">
        <v>2970</v>
      </c>
      <c r="R1423" s="53" t="s">
        <v>76</v>
      </c>
      <c r="S1423" s="76">
        <v>68.8</v>
      </c>
      <c r="T1423" s="37">
        <v>1</v>
      </c>
      <c r="U1423" s="83">
        <v>1</v>
      </c>
      <c r="V1423" s="45" t="s">
        <v>125</v>
      </c>
    </row>
    <row r="1424" spans="1:22" x14ac:dyDescent="0.2">
      <c r="A1424" s="18" t="str">
        <f t="shared" si="44"/>
        <v>Catalogo principalCSP ACADEMICO596bac61-1e20-45b1-8cb4-1dffbfac52af</v>
      </c>
      <c r="B1424" s="18" t="str">
        <f t="shared" si="45"/>
        <v>596bac61-1e20-45b1-8cb4-1dffbfac52afCSP ACADEMICO</v>
      </c>
      <c r="C1424" s="18"/>
      <c r="D1424" s="18" t="s">
        <v>122</v>
      </c>
      <c r="E1424" s="46" t="s">
        <v>2972</v>
      </c>
      <c r="F1424" s="87" t="s">
        <v>1339</v>
      </c>
      <c r="G1424" s="18" t="s">
        <v>122</v>
      </c>
      <c r="H1424" s="45" t="s">
        <v>125</v>
      </c>
      <c r="I1424" s="18" t="s">
        <v>75</v>
      </c>
      <c r="J1424" s="49" t="s">
        <v>2973</v>
      </c>
      <c r="K1424" s="48" t="s">
        <v>28</v>
      </c>
      <c r="L1424" s="47" t="s">
        <v>90</v>
      </c>
      <c r="M1424" s="44" t="s">
        <v>74</v>
      </c>
      <c r="N1424" s="78" t="s">
        <v>75</v>
      </c>
      <c r="O1424" s="78" t="s">
        <v>75</v>
      </c>
      <c r="P1424" s="78" t="s">
        <v>75</v>
      </c>
      <c r="Q1424" s="43" t="s">
        <v>2972</v>
      </c>
      <c r="R1424" s="53" t="s">
        <v>76</v>
      </c>
      <c r="S1424" s="76">
        <v>3</v>
      </c>
      <c r="T1424" s="37">
        <v>1</v>
      </c>
      <c r="U1424" s="83">
        <v>1</v>
      </c>
      <c r="V1424" s="45" t="s">
        <v>125</v>
      </c>
    </row>
    <row r="1425" spans="1:22" x14ac:dyDescent="0.2">
      <c r="A1425" s="18" t="str">
        <f t="shared" si="44"/>
        <v>Catalogo principalCSP ACADEMICO5b54e574-e728-4dbd-a763-cb331fc724ce</v>
      </c>
      <c r="B1425" s="18" t="str">
        <f t="shared" si="45"/>
        <v>5b54e574-e728-4dbd-a763-cb331fc724ceCSP ACADEMICO</v>
      </c>
      <c r="C1425" s="18"/>
      <c r="D1425" s="18" t="s">
        <v>122</v>
      </c>
      <c r="E1425" s="46" t="s">
        <v>2974</v>
      </c>
      <c r="F1425" s="87" t="s">
        <v>1339</v>
      </c>
      <c r="G1425" s="18" t="s">
        <v>122</v>
      </c>
      <c r="H1425" s="45" t="s">
        <v>125</v>
      </c>
      <c r="I1425" s="18" t="s">
        <v>75</v>
      </c>
      <c r="J1425" s="49" t="s">
        <v>2975</v>
      </c>
      <c r="K1425" s="48" t="s">
        <v>28</v>
      </c>
      <c r="L1425" s="47" t="s">
        <v>90</v>
      </c>
      <c r="M1425" s="44" t="s">
        <v>74</v>
      </c>
      <c r="N1425" s="78" t="s">
        <v>75</v>
      </c>
      <c r="O1425" s="78" t="s">
        <v>75</v>
      </c>
      <c r="P1425" s="78" t="s">
        <v>75</v>
      </c>
      <c r="Q1425" s="43" t="s">
        <v>2974</v>
      </c>
      <c r="R1425" s="53" t="s">
        <v>76</v>
      </c>
      <c r="S1425" s="76">
        <v>50</v>
      </c>
      <c r="T1425" s="37">
        <v>1</v>
      </c>
      <c r="U1425" s="83">
        <v>1</v>
      </c>
      <c r="V1425" s="45" t="s">
        <v>125</v>
      </c>
    </row>
    <row r="1426" spans="1:22" x14ac:dyDescent="0.2">
      <c r="A1426" s="18" t="str">
        <f t="shared" si="44"/>
        <v>Catalogo principalCSP ACADEMICO5e10c10d-ff1b-4d11-b546-5e7c4488cde2</v>
      </c>
      <c r="B1426" s="18" t="str">
        <f t="shared" si="45"/>
        <v>5e10c10d-ff1b-4d11-b546-5e7c4488cde2CSP ACADEMICO</v>
      </c>
      <c r="C1426" s="18"/>
      <c r="D1426" s="18" t="s">
        <v>122</v>
      </c>
      <c r="E1426" s="46" t="s">
        <v>2976</v>
      </c>
      <c r="F1426" s="87" t="s">
        <v>1339</v>
      </c>
      <c r="G1426" s="18" t="s">
        <v>122</v>
      </c>
      <c r="H1426" s="45" t="s">
        <v>125</v>
      </c>
      <c r="I1426" s="18" t="s">
        <v>75</v>
      </c>
      <c r="J1426" s="49" t="s">
        <v>2977</v>
      </c>
      <c r="K1426" s="48" t="s">
        <v>28</v>
      </c>
      <c r="L1426" s="47" t="s">
        <v>90</v>
      </c>
      <c r="M1426" s="44" t="s">
        <v>74</v>
      </c>
      <c r="N1426" s="78" t="s">
        <v>75</v>
      </c>
      <c r="O1426" s="78" t="s">
        <v>75</v>
      </c>
      <c r="P1426" s="78" t="s">
        <v>75</v>
      </c>
      <c r="Q1426" s="43" t="s">
        <v>2976</v>
      </c>
      <c r="R1426" s="53" t="s">
        <v>76</v>
      </c>
      <c r="S1426" s="76">
        <v>30</v>
      </c>
      <c r="T1426" s="37">
        <v>1</v>
      </c>
      <c r="U1426" s="83">
        <v>1</v>
      </c>
      <c r="V1426" s="45" t="s">
        <v>125</v>
      </c>
    </row>
    <row r="1427" spans="1:22" x14ac:dyDescent="0.2">
      <c r="A1427" s="18" t="str">
        <f t="shared" si="44"/>
        <v>Catalogo principalCSP ACADEMICO602e7548-375b-4e01-bf79-a9a8b8ff16d4</v>
      </c>
      <c r="B1427" s="18" t="str">
        <f t="shared" si="45"/>
        <v>602e7548-375b-4e01-bf79-a9a8b8ff16d4CSP ACADEMICO</v>
      </c>
      <c r="C1427" s="18"/>
      <c r="D1427" s="18" t="s">
        <v>122</v>
      </c>
      <c r="E1427" s="46" t="s">
        <v>2978</v>
      </c>
      <c r="F1427" s="87" t="s">
        <v>1339</v>
      </c>
      <c r="G1427" s="18" t="s">
        <v>122</v>
      </c>
      <c r="H1427" s="45" t="s">
        <v>125</v>
      </c>
      <c r="I1427" s="18" t="s">
        <v>75</v>
      </c>
      <c r="J1427" s="49" t="s">
        <v>2979</v>
      </c>
      <c r="K1427" s="48" t="s">
        <v>28</v>
      </c>
      <c r="L1427" s="47" t="s">
        <v>90</v>
      </c>
      <c r="M1427" s="44" t="s">
        <v>74</v>
      </c>
      <c r="N1427" s="78" t="s">
        <v>75</v>
      </c>
      <c r="O1427" s="78" t="s">
        <v>75</v>
      </c>
      <c r="P1427" s="78" t="s">
        <v>75</v>
      </c>
      <c r="Q1427" s="43" t="s">
        <v>2978</v>
      </c>
      <c r="R1427" s="53" t="s">
        <v>76</v>
      </c>
      <c r="S1427" s="76">
        <v>8</v>
      </c>
      <c r="T1427" s="37">
        <v>1</v>
      </c>
      <c r="U1427" s="83">
        <v>1</v>
      </c>
      <c r="V1427" s="45" t="s">
        <v>125</v>
      </c>
    </row>
    <row r="1428" spans="1:22" x14ac:dyDescent="0.2">
      <c r="A1428" s="18" t="str">
        <f t="shared" si="44"/>
        <v>Catalogo principalCSP ACADEMICO63bdf1a0-8c92-4928-8f4c-036be0d0628f</v>
      </c>
      <c r="B1428" s="18" t="str">
        <f t="shared" si="45"/>
        <v>63bdf1a0-8c92-4928-8f4c-036be0d0628fCSP ACADEMICO</v>
      </c>
      <c r="C1428" s="18"/>
      <c r="D1428" s="18" t="s">
        <v>122</v>
      </c>
      <c r="E1428" s="46" t="s">
        <v>2980</v>
      </c>
      <c r="F1428" s="87" t="s">
        <v>1339</v>
      </c>
      <c r="G1428" s="18" t="s">
        <v>122</v>
      </c>
      <c r="H1428" s="45" t="s">
        <v>125</v>
      </c>
      <c r="I1428" s="18" t="s">
        <v>75</v>
      </c>
      <c r="J1428" s="49" t="s">
        <v>2981</v>
      </c>
      <c r="K1428" s="48" t="s">
        <v>28</v>
      </c>
      <c r="L1428" s="47" t="s">
        <v>90</v>
      </c>
      <c r="M1428" s="44" t="s">
        <v>74</v>
      </c>
      <c r="N1428" s="78" t="s">
        <v>75</v>
      </c>
      <c r="O1428" s="78" t="s">
        <v>75</v>
      </c>
      <c r="P1428" s="78" t="s">
        <v>75</v>
      </c>
      <c r="Q1428" s="43" t="s">
        <v>2980</v>
      </c>
      <c r="R1428" s="53" t="s">
        <v>76</v>
      </c>
      <c r="S1428" s="76">
        <v>150</v>
      </c>
      <c r="T1428" s="37">
        <v>1</v>
      </c>
      <c r="U1428" s="83">
        <v>1</v>
      </c>
      <c r="V1428" s="45" t="s">
        <v>125</v>
      </c>
    </row>
    <row r="1429" spans="1:22" x14ac:dyDescent="0.2">
      <c r="A1429" s="18" t="str">
        <f t="shared" si="44"/>
        <v>Catalogo principalCSP ACADEMICO65984b52-1df0-4a12-a78a-f1cb3dd4a76d</v>
      </c>
      <c r="B1429" s="18" t="str">
        <f t="shared" si="45"/>
        <v>65984b52-1df0-4a12-a78a-f1cb3dd4a76dCSP ACADEMICO</v>
      </c>
      <c r="C1429" s="18"/>
      <c r="D1429" s="18" t="s">
        <v>122</v>
      </c>
      <c r="E1429" s="46" t="s">
        <v>2982</v>
      </c>
      <c r="F1429" s="87" t="s">
        <v>1339</v>
      </c>
      <c r="G1429" s="18" t="s">
        <v>122</v>
      </c>
      <c r="H1429" s="45" t="s">
        <v>125</v>
      </c>
      <c r="I1429" s="18" t="s">
        <v>75</v>
      </c>
      <c r="J1429" s="49" t="s">
        <v>2983</v>
      </c>
      <c r="K1429" s="48" t="s">
        <v>28</v>
      </c>
      <c r="L1429" s="47" t="s">
        <v>90</v>
      </c>
      <c r="M1429" s="44" t="s">
        <v>74</v>
      </c>
      <c r="N1429" s="78" t="s">
        <v>75</v>
      </c>
      <c r="O1429" s="78" t="s">
        <v>75</v>
      </c>
      <c r="P1429" s="78" t="s">
        <v>75</v>
      </c>
      <c r="Q1429" s="43" t="s">
        <v>2982</v>
      </c>
      <c r="R1429" s="53" t="s">
        <v>76</v>
      </c>
      <c r="S1429" s="76">
        <v>1</v>
      </c>
      <c r="T1429" s="37">
        <v>1</v>
      </c>
      <c r="U1429" s="83">
        <v>1</v>
      </c>
      <c r="V1429" s="45" t="s">
        <v>125</v>
      </c>
    </row>
    <row r="1430" spans="1:22" x14ac:dyDescent="0.2">
      <c r="A1430" s="18" t="str">
        <f t="shared" si="44"/>
        <v>Catalogo principalCSP ACADEMICO68fbb174-57a0-46a7-936a-3ca435f57ab8</v>
      </c>
      <c r="B1430" s="18" t="str">
        <f t="shared" si="45"/>
        <v>68fbb174-57a0-46a7-936a-3ca435f57ab8CSP ACADEMICO</v>
      </c>
      <c r="C1430" s="18"/>
      <c r="D1430" s="18" t="s">
        <v>122</v>
      </c>
      <c r="E1430" s="46" t="s">
        <v>2984</v>
      </c>
      <c r="F1430" s="87" t="s">
        <v>1339</v>
      </c>
      <c r="G1430" s="18" t="s">
        <v>122</v>
      </c>
      <c r="H1430" s="45" t="s">
        <v>125</v>
      </c>
      <c r="I1430" s="18" t="s">
        <v>75</v>
      </c>
      <c r="J1430" s="49" t="s">
        <v>2985</v>
      </c>
      <c r="K1430" s="48" t="s">
        <v>28</v>
      </c>
      <c r="L1430" s="47" t="s">
        <v>90</v>
      </c>
      <c r="M1430" s="44" t="s">
        <v>74</v>
      </c>
      <c r="N1430" s="78" t="s">
        <v>75</v>
      </c>
      <c r="O1430" s="78" t="s">
        <v>75</v>
      </c>
      <c r="P1430" s="78" t="s">
        <v>75</v>
      </c>
      <c r="Q1430" s="43" t="s">
        <v>2984</v>
      </c>
      <c r="R1430" s="53" t="s">
        <v>76</v>
      </c>
      <c r="S1430" s="76">
        <v>7.5</v>
      </c>
      <c r="T1430" s="37">
        <v>1</v>
      </c>
      <c r="U1430" s="83">
        <v>1</v>
      </c>
      <c r="V1430" s="45" t="s">
        <v>125</v>
      </c>
    </row>
    <row r="1431" spans="1:22" x14ac:dyDescent="0.2">
      <c r="A1431" s="18" t="str">
        <f t="shared" si="44"/>
        <v>Catalogo principalCSP ACADEMICO6ab6e9b8-161f-4a40-9c75-d07e71d195a9</v>
      </c>
      <c r="B1431" s="18" t="str">
        <f t="shared" si="45"/>
        <v>6ab6e9b8-161f-4a40-9c75-d07e71d195a9CSP ACADEMICO</v>
      </c>
      <c r="C1431" s="18"/>
      <c r="D1431" s="18" t="s">
        <v>122</v>
      </c>
      <c r="E1431" s="46" t="s">
        <v>2986</v>
      </c>
      <c r="F1431" s="87" t="s">
        <v>1339</v>
      </c>
      <c r="G1431" s="18" t="s">
        <v>122</v>
      </c>
      <c r="H1431" s="45" t="s">
        <v>125</v>
      </c>
      <c r="I1431" s="18" t="s">
        <v>75</v>
      </c>
      <c r="J1431" s="49" t="s">
        <v>2987</v>
      </c>
      <c r="K1431" s="48" t="s">
        <v>28</v>
      </c>
      <c r="L1431" s="47" t="s">
        <v>90</v>
      </c>
      <c r="M1431" s="44" t="s">
        <v>74</v>
      </c>
      <c r="N1431" s="78" t="s">
        <v>75</v>
      </c>
      <c r="O1431" s="78" t="s">
        <v>75</v>
      </c>
      <c r="P1431" s="78" t="s">
        <v>75</v>
      </c>
      <c r="Q1431" s="43" t="s">
        <v>2986</v>
      </c>
      <c r="R1431" s="53" t="s">
        <v>76</v>
      </c>
      <c r="S1431" s="76">
        <v>550</v>
      </c>
      <c r="T1431" s="37">
        <v>1</v>
      </c>
      <c r="U1431" s="83">
        <v>1</v>
      </c>
      <c r="V1431" s="45" t="s">
        <v>125</v>
      </c>
    </row>
    <row r="1432" spans="1:22" x14ac:dyDescent="0.2">
      <c r="A1432" s="18" t="str">
        <f t="shared" si="44"/>
        <v>Catalogo principalCSP ACADEMICO6d7e7e0d-fa06-44da-8770-89c092ef7a6e</v>
      </c>
      <c r="B1432" s="18" t="str">
        <f t="shared" si="45"/>
        <v>6d7e7e0d-fa06-44da-8770-89c092ef7a6eCSP ACADEMICO</v>
      </c>
      <c r="C1432" s="18"/>
      <c r="D1432" s="18" t="s">
        <v>122</v>
      </c>
      <c r="E1432" s="46" t="s">
        <v>2988</v>
      </c>
      <c r="F1432" s="87" t="s">
        <v>1339</v>
      </c>
      <c r="G1432" s="18" t="s">
        <v>122</v>
      </c>
      <c r="H1432" s="45" t="s">
        <v>125</v>
      </c>
      <c r="I1432" s="18" t="s">
        <v>75</v>
      </c>
      <c r="J1432" s="49" t="s">
        <v>2989</v>
      </c>
      <c r="K1432" s="48" t="s">
        <v>28</v>
      </c>
      <c r="L1432" s="47" t="s">
        <v>90</v>
      </c>
      <c r="M1432" s="44" t="s">
        <v>74</v>
      </c>
      <c r="N1432" s="78" t="s">
        <v>75</v>
      </c>
      <c r="O1432" s="78" t="s">
        <v>75</v>
      </c>
      <c r="P1432" s="78" t="s">
        <v>75</v>
      </c>
      <c r="Q1432" s="43" t="s">
        <v>2988</v>
      </c>
      <c r="R1432" s="53" t="s">
        <v>76</v>
      </c>
      <c r="S1432" s="76">
        <v>50</v>
      </c>
      <c r="T1432" s="37">
        <v>1</v>
      </c>
      <c r="U1432" s="83">
        <v>1</v>
      </c>
      <c r="V1432" s="45" t="s">
        <v>125</v>
      </c>
    </row>
    <row r="1433" spans="1:22" x14ac:dyDescent="0.2">
      <c r="A1433" s="18" t="str">
        <f t="shared" si="44"/>
        <v>Catalogo principalCSP ACADEMICO78e5a66f-323d-4b0f-b9e5-5262d3231cea</v>
      </c>
      <c r="B1433" s="18" t="str">
        <f t="shared" si="45"/>
        <v>78e5a66f-323d-4b0f-b9e5-5262d3231ceaCSP ACADEMICO</v>
      </c>
      <c r="C1433" s="18"/>
      <c r="D1433" s="18" t="s">
        <v>122</v>
      </c>
      <c r="E1433" s="46" t="s">
        <v>2990</v>
      </c>
      <c r="F1433" s="87" t="s">
        <v>1339</v>
      </c>
      <c r="G1433" s="18" t="s">
        <v>122</v>
      </c>
      <c r="H1433" s="45" t="s">
        <v>125</v>
      </c>
      <c r="I1433" s="18" t="s">
        <v>75</v>
      </c>
      <c r="J1433" s="49" t="s">
        <v>2991</v>
      </c>
      <c r="K1433" s="48" t="s">
        <v>28</v>
      </c>
      <c r="L1433" s="47" t="s">
        <v>90</v>
      </c>
      <c r="M1433" s="44" t="s">
        <v>74</v>
      </c>
      <c r="N1433" s="78" t="s">
        <v>75</v>
      </c>
      <c r="O1433" s="78" t="s">
        <v>75</v>
      </c>
      <c r="P1433" s="78" t="s">
        <v>75</v>
      </c>
      <c r="Q1433" s="43" t="s">
        <v>2990</v>
      </c>
      <c r="R1433" s="53" t="s">
        <v>76</v>
      </c>
      <c r="S1433" s="76">
        <v>1.5</v>
      </c>
      <c r="T1433" s="37">
        <v>1</v>
      </c>
      <c r="U1433" s="83">
        <v>1</v>
      </c>
      <c r="V1433" s="45" t="s">
        <v>125</v>
      </c>
    </row>
    <row r="1434" spans="1:22" x14ac:dyDescent="0.2">
      <c r="A1434" s="18" t="str">
        <f t="shared" si="44"/>
        <v>Catalogo principalCSP ACADEMICO7aa52f93-dbbb-43e0-9795-d48afa4a09d0</v>
      </c>
      <c r="B1434" s="18" t="str">
        <f t="shared" si="45"/>
        <v>7aa52f93-dbbb-43e0-9795-d48afa4a09d0CSP ACADEMICO</v>
      </c>
      <c r="C1434" s="18"/>
      <c r="D1434" s="18" t="s">
        <v>122</v>
      </c>
      <c r="E1434" s="46" t="s">
        <v>2992</v>
      </c>
      <c r="F1434" s="87" t="s">
        <v>1339</v>
      </c>
      <c r="G1434" s="18" t="s">
        <v>122</v>
      </c>
      <c r="H1434" s="45" t="s">
        <v>125</v>
      </c>
      <c r="I1434" s="18" t="s">
        <v>75</v>
      </c>
      <c r="J1434" s="49" t="s">
        <v>2993</v>
      </c>
      <c r="K1434" s="48" t="s">
        <v>28</v>
      </c>
      <c r="L1434" s="47" t="s">
        <v>90</v>
      </c>
      <c r="M1434" s="44" t="s">
        <v>74</v>
      </c>
      <c r="N1434" s="78" t="s">
        <v>75</v>
      </c>
      <c r="O1434" s="78" t="s">
        <v>75</v>
      </c>
      <c r="P1434" s="78" t="s">
        <v>75</v>
      </c>
      <c r="Q1434" s="43" t="s">
        <v>2992</v>
      </c>
      <c r="R1434" s="53" t="s">
        <v>76</v>
      </c>
      <c r="S1434" s="76">
        <v>450</v>
      </c>
      <c r="T1434" s="37">
        <v>1</v>
      </c>
      <c r="U1434" s="83">
        <v>1</v>
      </c>
      <c r="V1434" s="45" t="s">
        <v>125</v>
      </c>
    </row>
    <row r="1435" spans="1:22" x14ac:dyDescent="0.2">
      <c r="A1435" s="18" t="str">
        <f t="shared" si="44"/>
        <v>Catalogo principalCSP ACADEMICO8950c820-b205-43d2-aff1-b6abf0f37675</v>
      </c>
      <c r="B1435" s="18" t="str">
        <f t="shared" si="45"/>
        <v>8950c820-b205-43d2-aff1-b6abf0f37675CSP ACADEMICO</v>
      </c>
      <c r="C1435" s="18"/>
      <c r="D1435" s="18" t="s">
        <v>122</v>
      </c>
      <c r="E1435" s="46" t="s">
        <v>2994</v>
      </c>
      <c r="F1435" s="87" t="s">
        <v>1339</v>
      </c>
      <c r="G1435" s="18" t="s">
        <v>122</v>
      </c>
      <c r="H1435" s="45" t="s">
        <v>125</v>
      </c>
      <c r="I1435" s="18" t="s">
        <v>75</v>
      </c>
      <c r="J1435" s="49" t="s">
        <v>2995</v>
      </c>
      <c r="K1435" s="48" t="s">
        <v>28</v>
      </c>
      <c r="L1435" s="47" t="s">
        <v>90</v>
      </c>
      <c r="M1435" s="44" t="s">
        <v>74</v>
      </c>
      <c r="N1435" s="78" t="s">
        <v>75</v>
      </c>
      <c r="O1435" s="78" t="s">
        <v>75</v>
      </c>
      <c r="P1435" s="78" t="s">
        <v>75</v>
      </c>
      <c r="Q1435" s="43" t="s">
        <v>2994</v>
      </c>
      <c r="R1435" s="53" t="s">
        <v>76</v>
      </c>
      <c r="S1435" s="76">
        <v>16.7</v>
      </c>
      <c r="T1435" s="37">
        <v>1</v>
      </c>
      <c r="U1435" s="83">
        <v>1</v>
      </c>
      <c r="V1435" s="45" t="s">
        <v>125</v>
      </c>
    </row>
    <row r="1436" spans="1:22" x14ac:dyDescent="0.2">
      <c r="A1436" s="18" t="str">
        <f t="shared" si="44"/>
        <v>Catalogo principalCSP ACADEMICO8cc24d48-93bc-47ff-8db4-36ca319e8447</v>
      </c>
      <c r="B1436" s="18" t="str">
        <f t="shared" si="45"/>
        <v>8cc24d48-93bc-47ff-8db4-36ca319e8447CSP ACADEMICO</v>
      </c>
      <c r="C1436" s="18"/>
      <c r="D1436" s="18" t="s">
        <v>122</v>
      </c>
      <c r="E1436" s="46" t="s">
        <v>2996</v>
      </c>
      <c r="F1436" s="87" t="s">
        <v>1339</v>
      </c>
      <c r="G1436" s="18" t="s">
        <v>122</v>
      </c>
      <c r="H1436" s="45" t="s">
        <v>125</v>
      </c>
      <c r="I1436" s="18" t="s">
        <v>75</v>
      </c>
      <c r="J1436" s="49" t="s">
        <v>2997</v>
      </c>
      <c r="K1436" s="48" t="s">
        <v>28</v>
      </c>
      <c r="L1436" s="47" t="s">
        <v>90</v>
      </c>
      <c r="M1436" s="44" t="s">
        <v>74</v>
      </c>
      <c r="N1436" s="78" t="s">
        <v>75</v>
      </c>
      <c r="O1436" s="78" t="s">
        <v>75</v>
      </c>
      <c r="P1436" s="78" t="s">
        <v>75</v>
      </c>
      <c r="Q1436" s="43" t="s">
        <v>2996</v>
      </c>
      <c r="R1436" s="53" t="s">
        <v>76</v>
      </c>
      <c r="S1436" s="76">
        <v>270</v>
      </c>
      <c r="T1436" s="37">
        <v>1</v>
      </c>
      <c r="U1436" s="83">
        <v>1</v>
      </c>
      <c r="V1436" s="45" t="s">
        <v>125</v>
      </c>
    </row>
    <row r="1437" spans="1:22" x14ac:dyDescent="0.2">
      <c r="A1437" s="18" t="str">
        <f t="shared" si="44"/>
        <v>Catalogo principalCSP ACADEMICO8d7cf5b6-1c83-48f2-bf94-fe5ffb58a1d4</v>
      </c>
      <c r="B1437" s="18" t="str">
        <f t="shared" si="45"/>
        <v>8d7cf5b6-1c83-48f2-bf94-fe5ffb58a1d4CSP ACADEMICO</v>
      </c>
      <c r="C1437" s="18"/>
      <c r="D1437" s="18" t="s">
        <v>122</v>
      </c>
      <c r="E1437" s="46" t="s">
        <v>2998</v>
      </c>
      <c r="F1437" s="87" t="s">
        <v>1339</v>
      </c>
      <c r="G1437" s="18" t="s">
        <v>122</v>
      </c>
      <c r="H1437" s="45" t="s">
        <v>125</v>
      </c>
      <c r="I1437" s="18" t="s">
        <v>75</v>
      </c>
      <c r="J1437" s="49" t="s">
        <v>2999</v>
      </c>
      <c r="K1437" s="48" t="s">
        <v>28</v>
      </c>
      <c r="L1437" s="47" t="s">
        <v>90</v>
      </c>
      <c r="M1437" s="44" t="s">
        <v>74</v>
      </c>
      <c r="N1437" s="78" t="s">
        <v>75</v>
      </c>
      <c r="O1437" s="78" t="s">
        <v>75</v>
      </c>
      <c r="P1437" s="78" t="s">
        <v>75</v>
      </c>
      <c r="Q1437" s="43" t="s">
        <v>2998</v>
      </c>
      <c r="R1437" s="53" t="s">
        <v>76</v>
      </c>
      <c r="S1437" s="76">
        <v>1666.7</v>
      </c>
      <c r="T1437" s="37">
        <v>1</v>
      </c>
      <c r="U1437" s="83">
        <v>1</v>
      </c>
      <c r="V1437" s="45" t="s">
        <v>125</v>
      </c>
    </row>
    <row r="1438" spans="1:22" x14ac:dyDescent="0.2">
      <c r="A1438" s="18" t="str">
        <f t="shared" si="44"/>
        <v>Catalogo principalCSP ACADEMICO8e279253-ae03-4d9f-8368-f7de1dcab777</v>
      </c>
      <c r="B1438" s="18" t="str">
        <f t="shared" si="45"/>
        <v>8e279253-ae03-4d9f-8368-f7de1dcab777CSP ACADEMICO</v>
      </c>
      <c r="C1438" s="18"/>
      <c r="D1438" s="18" t="s">
        <v>122</v>
      </c>
      <c r="E1438" s="46" t="s">
        <v>3000</v>
      </c>
      <c r="F1438" s="87" t="s">
        <v>1339</v>
      </c>
      <c r="G1438" s="18" t="s">
        <v>122</v>
      </c>
      <c r="H1438" s="45" t="s">
        <v>125</v>
      </c>
      <c r="I1438" s="18" t="s">
        <v>75</v>
      </c>
      <c r="J1438" s="49" t="s">
        <v>3001</v>
      </c>
      <c r="K1438" s="48" t="s">
        <v>28</v>
      </c>
      <c r="L1438" s="47" t="s">
        <v>90</v>
      </c>
      <c r="M1438" s="44" t="s">
        <v>74</v>
      </c>
      <c r="N1438" s="78" t="s">
        <v>75</v>
      </c>
      <c r="O1438" s="78" t="s">
        <v>75</v>
      </c>
      <c r="P1438" s="78" t="s">
        <v>75</v>
      </c>
      <c r="Q1438" s="43" t="s">
        <v>3000</v>
      </c>
      <c r="R1438" s="53" t="s">
        <v>76</v>
      </c>
      <c r="S1438" s="76">
        <v>0</v>
      </c>
      <c r="T1438" s="37">
        <v>1</v>
      </c>
      <c r="U1438" s="83">
        <v>1</v>
      </c>
      <c r="V1438" s="45" t="s">
        <v>125</v>
      </c>
    </row>
    <row r="1439" spans="1:22" x14ac:dyDescent="0.2">
      <c r="A1439" s="18" t="str">
        <f t="shared" si="44"/>
        <v>Catalogo principalCSP ACADEMICO9b03b750-63fe-4f96-be8f-23c34624149f</v>
      </c>
      <c r="B1439" s="18" t="str">
        <f t="shared" si="45"/>
        <v>9b03b750-63fe-4f96-be8f-23c34624149fCSP ACADEMICO</v>
      </c>
      <c r="C1439" s="18"/>
      <c r="D1439" s="18" t="s">
        <v>122</v>
      </c>
      <c r="E1439" s="46" t="s">
        <v>3002</v>
      </c>
      <c r="F1439" s="87" t="s">
        <v>1339</v>
      </c>
      <c r="G1439" s="18" t="s">
        <v>122</v>
      </c>
      <c r="H1439" s="45" t="s">
        <v>125</v>
      </c>
      <c r="I1439" s="18" t="s">
        <v>75</v>
      </c>
      <c r="J1439" s="49" t="s">
        <v>3003</v>
      </c>
      <c r="K1439" s="48" t="s">
        <v>28</v>
      </c>
      <c r="L1439" s="47" t="s">
        <v>90</v>
      </c>
      <c r="M1439" s="44" t="s">
        <v>74</v>
      </c>
      <c r="N1439" s="78" t="s">
        <v>75</v>
      </c>
      <c r="O1439" s="78" t="s">
        <v>75</v>
      </c>
      <c r="P1439" s="78" t="s">
        <v>75</v>
      </c>
      <c r="Q1439" s="43" t="s">
        <v>3002</v>
      </c>
      <c r="R1439" s="53" t="s">
        <v>76</v>
      </c>
      <c r="S1439" s="76">
        <v>120</v>
      </c>
      <c r="T1439" s="37">
        <v>1</v>
      </c>
      <c r="U1439" s="83">
        <v>1</v>
      </c>
      <c r="V1439" s="45" t="s">
        <v>125</v>
      </c>
    </row>
    <row r="1440" spans="1:22" x14ac:dyDescent="0.2">
      <c r="A1440" s="18" t="str">
        <f t="shared" si="44"/>
        <v>Catalogo principalCSP ACADEMICO9d015e78-15bc-430e-a104-73b85e9f64d6</v>
      </c>
      <c r="B1440" s="18" t="str">
        <f t="shared" si="45"/>
        <v>9d015e78-15bc-430e-a104-73b85e9f64d6CSP ACADEMICO</v>
      </c>
      <c r="C1440" s="18"/>
      <c r="D1440" s="18" t="s">
        <v>122</v>
      </c>
      <c r="E1440" s="46" t="s">
        <v>3004</v>
      </c>
      <c r="F1440" s="87" t="s">
        <v>1339</v>
      </c>
      <c r="G1440" s="18" t="s">
        <v>122</v>
      </c>
      <c r="H1440" s="45" t="s">
        <v>125</v>
      </c>
      <c r="I1440" s="18" t="s">
        <v>75</v>
      </c>
      <c r="J1440" s="49" t="s">
        <v>3005</v>
      </c>
      <c r="K1440" s="48" t="s">
        <v>28</v>
      </c>
      <c r="L1440" s="47" t="s">
        <v>90</v>
      </c>
      <c r="M1440" s="44" t="s">
        <v>74</v>
      </c>
      <c r="N1440" s="78" t="s">
        <v>75</v>
      </c>
      <c r="O1440" s="78" t="s">
        <v>75</v>
      </c>
      <c r="P1440" s="78" t="s">
        <v>75</v>
      </c>
      <c r="Q1440" s="43" t="s">
        <v>3004</v>
      </c>
      <c r="R1440" s="53" t="s">
        <v>76</v>
      </c>
      <c r="S1440" s="76">
        <v>1</v>
      </c>
      <c r="T1440" s="37">
        <v>1</v>
      </c>
      <c r="U1440" s="83">
        <v>1</v>
      </c>
      <c r="V1440" s="45" t="s">
        <v>125</v>
      </c>
    </row>
    <row r="1441" spans="1:22" x14ac:dyDescent="0.2">
      <c r="A1441" s="18" t="str">
        <f t="shared" si="44"/>
        <v>Catalogo principalCSP ACADEMICOa2dfc865-af54-43e2-9433-82f65f8ca566</v>
      </c>
      <c r="B1441" s="18" t="str">
        <f t="shared" si="45"/>
        <v>a2dfc865-af54-43e2-9433-82f65f8ca566CSP ACADEMICO</v>
      </c>
      <c r="C1441" s="18"/>
      <c r="D1441" s="18" t="s">
        <v>122</v>
      </c>
      <c r="E1441" s="46" t="s">
        <v>3006</v>
      </c>
      <c r="F1441" s="87" t="s">
        <v>1339</v>
      </c>
      <c r="G1441" s="18" t="s">
        <v>122</v>
      </c>
      <c r="H1441" s="45" t="s">
        <v>125</v>
      </c>
      <c r="I1441" s="18" t="s">
        <v>75</v>
      </c>
      <c r="J1441" s="49" t="s">
        <v>3007</v>
      </c>
      <c r="K1441" s="48" t="s">
        <v>28</v>
      </c>
      <c r="L1441" s="47" t="s">
        <v>90</v>
      </c>
      <c r="M1441" s="44" t="s">
        <v>74</v>
      </c>
      <c r="N1441" s="78" t="s">
        <v>75</v>
      </c>
      <c r="O1441" s="78" t="s">
        <v>75</v>
      </c>
      <c r="P1441" s="78" t="s">
        <v>75</v>
      </c>
      <c r="Q1441" s="43" t="s">
        <v>3006</v>
      </c>
      <c r="R1441" s="53" t="s">
        <v>76</v>
      </c>
      <c r="S1441" s="76">
        <v>400</v>
      </c>
      <c r="T1441" s="37">
        <v>1</v>
      </c>
      <c r="U1441" s="83">
        <v>1</v>
      </c>
      <c r="V1441" s="45" t="s">
        <v>125</v>
      </c>
    </row>
    <row r="1442" spans="1:22" x14ac:dyDescent="0.2">
      <c r="A1442" s="18" t="str">
        <f t="shared" si="44"/>
        <v>Catalogo principalCSP ACADEMICOa73b7fda-992d-4f2d-b72c-890c00ef66a7</v>
      </c>
      <c r="B1442" s="18" t="str">
        <f t="shared" si="45"/>
        <v>a73b7fda-992d-4f2d-b72c-890c00ef66a7CSP ACADEMICO</v>
      </c>
      <c r="C1442" s="18"/>
      <c r="D1442" s="18" t="s">
        <v>122</v>
      </c>
      <c r="E1442" s="46" t="s">
        <v>3008</v>
      </c>
      <c r="F1442" s="87" t="s">
        <v>1339</v>
      </c>
      <c r="G1442" s="18" t="s">
        <v>122</v>
      </c>
      <c r="H1442" s="45" t="s">
        <v>125</v>
      </c>
      <c r="I1442" s="18" t="s">
        <v>75</v>
      </c>
      <c r="J1442" s="49" t="s">
        <v>3009</v>
      </c>
      <c r="K1442" s="48" t="s">
        <v>28</v>
      </c>
      <c r="L1442" s="47" t="s">
        <v>90</v>
      </c>
      <c r="M1442" s="44" t="s">
        <v>74</v>
      </c>
      <c r="N1442" s="78" t="s">
        <v>75</v>
      </c>
      <c r="O1442" s="78" t="s">
        <v>75</v>
      </c>
      <c r="P1442" s="78" t="s">
        <v>75</v>
      </c>
      <c r="Q1442" s="43" t="s">
        <v>3008</v>
      </c>
      <c r="R1442" s="53" t="s">
        <v>76</v>
      </c>
      <c r="S1442" s="76">
        <v>900</v>
      </c>
      <c r="T1442" s="37">
        <v>1</v>
      </c>
      <c r="U1442" s="83">
        <v>1</v>
      </c>
      <c r="V1442" s="45" t="s">
        <v>125</v>
      </c>
    </row>
    <row r="1443" spans="1:22" x14ac:dyDescent="0.2">
      <c r="A1443" s="18" t="str">
        <f t="shared" si="44"/>
        <v>Catalogo principalCSP ACADEMICOb093abd8-234c-418c-b552-c74a571dea4b</v>
      </c>
      <c r="B1443" s="18" t="str">
        <f t="shared" si="45"/>
        <v>b093abd8-234c-418c-b552-c74a571dea4bCSP ACADEMICO</v>
      </c>
      <c r="C1443" s="18"/>
      <c r="D1443" s="18" t="s">
        <v>122</v>
      </c>
      <c r="E1443" s="46" t="s">
        <v>3010</v>
      </c>
      <c r="F1443" s="87" t="s">
        <v>1339</v>
      </c>
      <c r="G1443" s="18" t="s">
        <v>122</v>
      </c>
      <c r="H1443" s="45" t="s">
        <v>125</v>
      </c>
      <c r="I1443" s="18" t="s">
        <v>75</v>
      </c>
      <c r="J1443" s="49" t="s">
        <v>3011</v>
      </c>
      <c r="K1443" s="48" t="s">
        <v>28</v>
      </c>
      <c r="L1443" s="47" t="s">
        <v>90</v>
      </c>
      <c r="M1443" s="44" t="s">
        <v>74</v>
      </c>
      <c r="N1443" s="78" t="s">
        <v>75</v>
      </c>
      <c r="O1443" s="78" t="s">
        <v>75</v>
      </c>
      <c r="P1443" s="78" t="s">
        <v>75</v>
      </c>
      <c r="Q1443" s="43" t="s">
        <v>3010</v>
      </c>
      <c r="R1443" s="53" t="s">
        <v>76</v>
      </c>
      <c r="S1443" s="76">
        <v>247.5</v>
      </c>
      <c r="T1443" s="37">
        <v>1</v>
      </c>
      <c r="U1443" s="83">
        <v>1</v>
      </c>
      <c r="V1443" s="45" t="s">
        <v>125</v>
      </c>
    </row>
    <row r="1444" spans="1:22" x14ac:dyDescent="0.2">
      <c r="A1444" s="18" t="str">
        <f t="shared" si="44"/>
        <v>Catalogo principalCSP ACADEMICOb8baa3b8-8cc2-4f26-a212-7fbeb28e7895</v>
      </c>
      <c r="B1444" s="18" t="str">
        <f t="shared" si="45"/>
        <v>b8baa3b8-8cc2-4f26-a212-7fbeb28e7895CSP ACADEMICO</v>
      </c>
      <c r="C1444" s="18"/>
      <c r="D1444" s="18" t="s">
        <v>122</v>
      </c>
      <c r="E1444" s="46" t="s">
        <v>3012</v>
      </c>
      <c r="F1444" s="87" t="s">
        <v>1339</v>
      </c>
      <c r="G1444" s="18" t="s">
        <v>122</v>
      </c>
      <c r="H1444" s="45" t="s">
        <v>125</v>
      </c>
      <c r="I1444" s="18" t="s">
        <v>75</v>
      </c>
      <c r="J1444" s="49" t="s">
        <v>3013</v>
      </c>
      <c r="K1444" s="48" t="s">
        <v>28</v>
      </c>
      <c r="L1444" s="47" t="s">
        <v>90</v>
      </c>
      <c r="M1444" s="44" t="s">
        <v>74</v>
      </c>
      <c r="N1444" s="78" t="s">
        <v>75</v>
      </c>
      <c r="O1444" s="78" t="s">
        <v>75</v>
      </c>
      <c r="P1444" s="78" t="s">
        <v>75</v>
      </c>
      <c r="Q1444" s="43" t="s">
        <v>3012</v>
      </c>
      <c r="R1444" s="53" t="s">
        <v>76</v>
      </c>
      <c r="S1444" s="76">
        <v>15</v>
      </c>
      <c r="T1444" s="37">
        <v>1</v>
      </c>
      <c r="U1444" s="83">
        <v>1</v>
      </c>
      <c r="V1444" s="45" t="s">
        <v>125</v>
      </c>
    </row>
    <row r="1445" spans="1:22" x14ac:dyDescent="0.2">
      <c r="A1445" s="18" t="str">
        <f t="shared" si="44"/>
        <v>Catalogo principalCSP ACADEMICOb8e6f347-5725-4d6e-9cda-7921d76e568a</v>
      </c>
      <c r="B1445" s="18" t="str">
        <f t="shared" si="45"/>
        <v>b8e6f347-5725-4d6e-9cda-7921d76e568aCSP ACADEMICO</v>
      </c>
      <c r="C1445" s="18"/>
      <c r="D1445" s="18" t="s">
        <v>122</v>
      </c>
      <c r="E1445" s="46" t="s">
        <v>3014</v>
      </c>
      <c r="F1445" s="87" t="s">
        <v>1339</v>
      </c>
      <c r="G1445" s="18" t="s">
        <v>122</v>
      </c>
      <c r="H1445" s="45" t="s">
        <v>125</v>
      </c>
      <c r="I1445" s="18" t="s">
        <v>75</v>
      </c>
      <c r="J1445" s="49" t="s">
        <v>3015</v>
      </c>
      <c r="K1445" s="48" t="s">
        <v>28</v>
      </c>
      <c r="L1445" s="47" t="s">
        <v>90</v>
      </c>
      <c r="M1445" s="44" t="s">
        <v>74</v>
      </c>
      <c r="N1445" s="78" t="s">
        <v>75</v>
      </c>
      <c r="O1445" s="78" t="s">
        <v>75</v>
      </c>
      <c r="P1445" s="78" t="s">
        <v>75</v>
      </c>
      <c r="Q1445" s="43" t="s">
        <v>3014</v>
      </c>
      <c r="R1445" s="53" t="s">
        <v>76</v>
      </c>
      <c r="S1445" s="76">
        <v>3.5</v>
      </c>
      <c r="T1445" s="37">
        <v>1</v>
      </c>
      <c r="U1445" s="83">
        <v>1</v>
      </c>
      <c r="V1445" s="45" t="s">
        <v>125</v>
      </c>
    </row>
    <row r="1446" spans="1:22" x14ac:dyDescent="0.2">
      <c r="A1446" s="18" t="str">
        <f t="shared" si="44"/>
        <v>Catalogo principalCSP ACADEMICOc7808297-b9ba-4a6a-bcdf-fbfb6f2bae55</v>
      </c>
      <c r="B1446" s="18" t="str">
        <f t="shared" si="45"/>
        <v>c7808297-b9ba-4a6a-bcdf-fbfb6f2bae55CSP ACADEMICO</v>
      </c>
      <c r="C1446" s="18"/>
      <c r="D1446" s="18" t="s">
        <v>122</v>
      </c>
      <c r="E1446" s="46" t="s">
        <v>3016</v>
      </c>
      <c r="F1446" s="87" t="s">
        <v>1339</v>
      </c>
      <c r="G1446" s="18" t="s">
        <v>122</v>
      </c>
      <c r="H1446" s="45" t="s">
        <v>125</v>
      </c>
      <c r="I1446" s="18" t="s">
        <v>75</v>
      </c>
      <c r="J1446" s="49" t="s">
        <v>3017</v>
      </c>
      <c r="K1446" s="48" t="s">
        <v>28</v>
      </c>
      <c r="L1446" s="47" t="s">
        <v>90</v>
      </c>
      <c r="M1446" s="44" t="s">
        <v>74</v>
      </c>
      <c r="N1446" s="78" t="s">
        <v>75</v>
      </c>
      <c r="O1446" s="78" t="s">
        <v>75</v>
      </c>
      <c r="P1446" s="78" t="s">
        <v>75</v>
      </c>
      <c r="Q1446" s="43" t="s">
        <v>3016</v>
      </c>
      <c r="R1446" s="53" t="s">
        <v>76</v>
      </c>
      <c r="S1446" s="76">
        <v>50</v>
      </c>
      <c r="T1446" s="37">
        <v>1</v>
      </c>
      <c r="U1446" s="83">
        <v>1</v>
      </c>
      <c r="V1446" s="45" t="s">
        <v>125</v>
      </c>
    </row>
    <row r="1447" spans="1:22" x14ac:dyDescent="0.2">
      <c r="A1447" s="18" t="str">
        <f t="shared" si="44"/>
        <v>Catalogo principalCSP ACADEMICOc918ecbb-f748-478d-85e5-db1d70659c24</v>
      </c>
      <c r="B1447" s="18" t="str">
        <f t="shared" si="45"/>
        <v>c918ecbb-f748-478d-85e5-db1d70659c24CSP ACADEMICO</v>
      </c>
      <c r="C1447" s="18"/>
      <c r="D1447" s="18" t="s">
        <v>122</v>
      </c>
      <c r="E1447" s="46" t="s">
        <v>3018</v>
      </c>
      <c r="F1447" s="87" t="s">
        <v>1339</v>
      </c>
      <c r="G1447" s="18" t="s">
        <v>122</v>
      </c>
      <c r="H1447" s="45" t="s">
        <v>125</v>
      </c>
      <c r="I1447" s="18" t="s">
        <v>75</v>
      </c>
      <c r="J1447" s="49" t="s">
        <v>3019</v>
      </c>
      <c r="K1447" s="48" t="s">
        <v>28</v>
      </c>
      <c r="L1447" s="47" t="s">
        <v>90</v>
      </c>
      <c r="M1447" s="44" t="s">
        <v>74</v>
      </c>
      <c r="N1447" s="78" t="s">
        <v>75</v>
      </c>
      <c r="O1447" s="78" t="s">
        <v>75</v>
      </c>
      <c r="P1447" s="78" t="s">
        <v>75</v>
      </c>
      <c r="Q1447" s="43" t="s">
        <v>3018</v>
      </c>
      <c r="R1447" s="53" t="s">
        <v>76</v>
      </c>
      <c r="S1447" s="76">
        <v>1.45</v>
      </c>
      <c r="T1447" s="37">
        <v>1</v>
      </c>
      <c r="U1447" s="83">
        <v>1</v>
      </c>
      <c r="V1447" s="45" t="s">
        <v>125</v>
      </c>
    </row>
    <row r="1448" spans="1:22" x14ac:dyDescent="0.2">
      <c r="A1448" s="18" t="str">
        <f t="shared" si="44"/>
        <v>Catalogo principalCSP ACADEMICOc9425f8f-a4f1-40f3-bef4-63183c4a9e31</v>
      </c>
      <c r="B1448" s="18" t="str">
        <f t="shared" si="45"/>
        <v>c9425f8f-a4f1-40f3-bef4-63183c4a9e31CSP ACADEMICO</v>
      </c>
      <c r="C1448" s="18"/>
      <c r="D1448" s="18" t="s">
        <v>122</v>
      </c>
      <c r="E1448" s="46" t="s">
        <v>3020</v>
      </c>
      <c r="F1448" s="87" t="s">
        <v>1339</v>
      </c>
      <c r="G1448" s="18" t="s">
        <v>122</v>
      </c>
      <c r="H1448" s="45" t="s">
        <v>125</v>
      </c>
      <c r="I1448" s="18" t="s">
        <v>75</v>
      </c>
      <c r="J1448" s="49" t="s">
        <v>3021</v>
      </c>
      <c r="K1448" s="48" t="s">
        <v>28</v>
      </c>
      <c r="L1448" s="47" t="s">
        <v>90</v>
      </c>
      <c r="M1448" s="44" t="s">
        <v>74</v>
      </c>
      <c r="N1448" s="78" t="s">
        <v>75</v>
      </c>
      <c r="O1448" s="78" t="s">
        <v>75</v>
      </c>
      <c r="P1448" s="78" t="s">
        <v>75</v>
      </c>
      <c r="Q1448" s="43" t="s">
        <v>3020</v>
      </c>
      <c r="R1448" s="53" t="s">
        <v>76</v>
      </c>
      <c r="S1448" s="76">
        <v>180</v>
      </c>
      <c r="T1448" s="37">
        <v>1</v>
      </c>
      <c r="U1448" s="83">
        <v>1</v>
      </c>
      <c r="V1448" s="45" t="s">
        <v>125</v>
      </c>
    </row>
    <row r="1449" spans="1:22" x14ac:dyDescent="0.2">
      <c r="A1449" s="18" t="str">
        <f t="shared" si="44"/>
        <v>Catalogo principalCSP ACADEMICOdae3762b-65b5-42bd-a58d-234994360864</v>
      </c>
      <c r="B1449" s="18" t="str">
        <f t="shared" si="45"/>
        <v>dae3762b-65b5-42bd-a58d-234994360864CSP ACADEMICO</v>
      </c>
      <c r="C1449" s="18"/>
      <c r="D1449" s="18" t="s">
        <v>122</v>
      </c>
      <c r="E1449" s="46" t="s">
        <v>3022</v>
      </c>
      <c r="F1449" s="87" t="s">
        <v>1339</v>
      </c>
      <c r="G1449" s="18" t="s">
        <v>122</v>
      </c>
      <c r="H1449" s="45" t="s">
        <v>125</v>
      </c>
      <c r="I1449" s="18" t="s">
        <v>75</v>
      </c>
      <c r="J1449" s="49" t="s">
        <v>3023</v>
      </c>
      <c r="K1449" s="48" t="s">
        <v>28</v>
      </c>
      <c r="L1449" s="47" t="s">
        <v>90</v>
      </c>
      <c r="M1449" s="44" t="s">
        <v>74</v>
      </c>
      <c r="N1449" s="78" t="s">
        <v>75</v>
      </c>
      <c r="O1449" s="78" t="s">
        <v>75</v>
      </c>
      <c r="P1449" s="78" t="s">
        <v>75</v>
      </c>
      <c r="Q1449" s="43" t="s">
        <v>3022</v>
      </c>
      <c r="R1449" s="53" t="s">
        <v>76</v>
      </c>
      <c r="S1449" s="76">
        <v>10</v>
      </c>
      <c r="T1449" s="37">
        <v>1</v>
      </c>
      <c r="U1449" s="83">
        <v>1</v>
      </c>
      <c r="V1449" s="45" t="s">
        <v>125</v>
      </c>
    </row>
    <row r="1450" spans="1:22" x14ac:dyDescent="0.2">
      <c r="A1450" s="18" t="str">
        <f t="shared" si="44"/>
        <v>Catalogo principalCSP ACADEMICOe6fc53c2-a03c-4fe9-b426-8da2979a5388</v>
      </c>
      <c r="B1450" s="18" t="str">
        <f t="shared" si="45"/>
        <v>e6fc53c2-a03c-4fe9-b426-8da2979a5388CSP ACADEMICO</v>
      </c>
      <c r="C1450" s="18"/>
      <c r="D1450" s="18" t="s">
        <v>122</v>
      </c>
      <c r="E1450" s="46" t="s">
        <v>3024</v>
      </c>
      <c r="F1450" s="87" t="s">
        <v>1339</v>
      </c>
      <c r="G1450" s="18" t="s">
        <v>122</v>
      </c>
      <c r="H1450" s="45" t="s">
        <v>125</v>
      </c>
      <c r="I1450" s="18" t="s">
        <v>75</v>
      </c>
      <c r="J1450" s="49" t="s">
        <v>3025</v>
      </c>
      <c r="K1450" s="48" t="s">
        <v>28</v>
      </c>
      <c r="L1450" s="47" t="s">
        <v>90</v>
      </c>
      <c r="M1450" s="44" t="s">
        <v>74</v>
      </c>
      <c r="N1450" s="78" t="s">
        <v>75</v>
      </c>
      <c r="O1450" s="78" t="s">
        <v>75</v>
      </c>
      <c r="P1450" s="78" t="s">
        <v>75</v>
      </c>
      <c r="Q1450" s="43" t="s">
        <v>3024</v>
      </c>
      <c r="R1450" s="53" t="s">
        <v>76</v>
      </c>
      <c r="S1450" s="76">
        <v>0</v>
      </c>
      <c r="T1450" s="37">
        <v>1</v>
      </c>
      <c r="U1450" s="83">
        <v>1</v>
      </c>
      <c r="V1450" s="45" t="s">
        <v>125</v>
      </c>
    </row>
    <row r="1451" spans="1:22" x14ac:dyDescent="0.2">
      <c r="A1451" s="18" t="str">
        <f t="shared" si="44"/>
        <v>Catalogo principalCSP ACADEMICOe8e8296f-b822-48bd-88df-9fce1cdf1309</v>
      </c>
      <c r="B1451" s="18" t="str">
        <f t="shared" si="45"/>
        <v>e8e8296f-b822-48bd-88df-9fce1cdf1309CSP ACADEMICO</v>
      </c>
      <c r="C1451" s="18"/>
      <c r="D1451" s="18" t="s">
        <v>122</v>
      </c>
      <c r="E1451" s="46" t="s">
        <v>3026</v>
      </c>
      <c r="F1451" s="87" t="s">
        <v>1339</v>
      </c>
      <c r="G1451" s="18" t="s">
        <v>122</v>
      </c>
      <c r="H1451" s="45" t="s">
        <v>125</v>
      </c>
      <c r="I1451" s="18" t="s">
        <v>75</v>
      </c>
      <c r="J1451" s="49" t="s">
        <v>3027</v>
      </c>
      <c r="K1451" s="48" t="s">
        <v>28</v>
      </c>
      <c r="L1451" s="47" t="s">
        <v>90</v>
      </c>
      <c r="M1451" s="44" t="s">
        <v>74</v>
      </c>
      <c r="N1451" s="78" t="s">
        <v>75</v>
      </c>
      <c r="O1451" s="78" t="s">
        <v>75</v>
      </c>
      <c r="P1451" s="78" t="s">
        <v>75</v>
      </c>
      <c r="Q1451" s="43" t="s">
        <v>3026</v>
      </c>
      <c r="R1451" s="53" t="s">
        <v>76</v>
      </c>
      <c r="S1451" s="76">
        <v>37.5</v>
      </c>
      <c r="T1451" s="37">
        <v>1</v>
      </c>
      <c r="U1451" s="83">
        <v>1</v>
      </c>
      <c r="V1451" s="45" t="s">
        <v>125</v>
      </c>
    </row>
    <row r="1452" spans="1:22" x14ac:dyDescent="0.2">
      <c r="A1452" s="18" t="str">
        <f t="shared" si="44"/>
        <v>Catalogo principalCSP ACADEMICOeb072a24-ecc1-4ac0-b4c0-7c1646a05789</v>
      </c>
      <c r="B1452" s="18" t="str">
        <f t="shared" si="45"/>
        <v>eb072a24-ecc1-4ac0-b4c0-7c1646a05789CSP ACADEMICO</v>
      </c>
      <c r="C1452" s="18"/>
      <c r="D1452" s="18" t="s">
        <v>122</v>
      </c>
      <c r="E1452" s="46" t="s">
        <v>3028</v>
      </c>
      <c r="F1452" s="87" t="s">
        <v>1339</v>
      </c>
      <c r="G1452" s="18" t="s">
        <v>122</v>
      </c>
      <c r="H1452" s="45" t="s">
        <v>125</v>
      </c>
      <c r="I1452" s="18" t="s">
        <v>75</v>
      </c>
      <c r="J1452" s="49" t="s">
        <v>3029</v>
      </c>
      <c r="K1452" s="48" t="s">
        <v>28</v>
      </c>
      <c r="L1452" s="47" t="s">
        <v>90</v>
      </c>
      <c r="M1452" s="44" t="s">
        <v>74</v>
      </c>
      <c r="N1452" s="78" t="s">
        <v>75</v>
      </c>
      <c r="O1452" s="78" t="s">
        <v>75</v>
      </c>
      <c r="P1452" s="78" t="s">
        <v>75</v>
      </c>
      <c r="Q1452" s="43" t="s">
        <v>3028</v>
      </c>
      <c r="R1452" s="53" t="s">
        <v>76</v>
      </c>
      <c r="S1452" s="76">
        <v>0.8</v>
      </c>
      <c r="T1452" s="37">
        <v>1</v>
      </c>
      <c r="U1452" s="83">
        <v>1</v>
      </c>
      <c r="V1452" s="45" t="s">
        <v>125</v>
      </c>
    </row>
    <row r="1453" spans="1:22" x14ac:dyDescent="0.2">
      <c r="A1453" s="18" t="str">
        <f t="shared" si="44"/>
        <v>Catalogo principalCSP ACADEMICOee10cbd2-7a12-45de-be11-0c2c7c6eeeb1</v>
      </c>
      <c r="B1453" s="18" t="str">
        <f t="shared" si="45"/>
        <v>ee10cbd2-7a12-45de-be11-0c2c7c6eeeb1CSP ACADEMICO</v>
      </c>
      <c r="C1453" s="18"/>
      <c r="D1453" s="18" t="s">
        <v>122</v>
      </c>
      <c r="E1453" s="46" t="s">
        <v>3030</v>
      </c>
      <c r="F1453" s="87" t="s">
        <v>1339</v>
      </c>
      <c r="G1453" s="18" t="s">
        <v>122</v>
      </c>
      <c r="H1453" s="45" t="s">
        <v>125</v>
      </c>
      <c r="I1453" s="18" t="s">
        <v>75</v>
      </c>
      <c r="J1453" s="49" t="s">
        <v>3031</v>
      </c>
      <c r="K1453" s="48" t="s">
        <v>28</v>
      </c>
      <c r="L1453" s="47" t="s">
        <v>90</v>
      </c>
      <c r="M1453" s="44" t="s">
        <v>74</v>
      </c>
      <c r="N1453" s="78" t="s">
        <v>75</v>
      </c>
      <c r="O1453" s="78" t="s">
        <v>75</v>
      </c>
      <c r="P1453" s="78" t="s">
        <v>75</v>
      </c>
      <c r="Q1453" s="43" t="s">
        <v>3030</v>
      </c>
      <c r="R1453" s="53" t="s">
        <v>76</v>
      </c>
      <c r="S1453" s="76">
        <v>0.43</v>
      </c>
      <c r="T1453" s="37">
        <v>1</v>
      </c>
      <c r="U1453" s="83">
        <v>1</v>
      </c>
      <c r="V1453" s="45" t="s">
        <v>125</v>
      </c>
    </row>
    <row r="1454" spans="1:22" x14ac:dyDescent="0.2">
      <c r="A1454" s="18" t="str">
        <f t="shared" si="44"/>
        <v>Catalogo principalCSP ACADEMICOeec685f4-5b3e-4a84-98aa-521559f890dc</v>
      </c>
      <c r="B1454" s="18" t="str">
        <f t="shared" si="45"/>
        <v>eec685f4-5b3e-4a84-98aa-521559f890dcCSP ACADEMICO</v>
      </c>
      <c r="C1454" s="18"/>
      <c r="D1454" s="18" t="s">
        <v>122</v>
      </c>
      <c r="E1454" s="46" t="s">
        <v>3032</v>
      </c>
      <c r="F1454" s="87" t="s">
        <v>1339</v>
      </c>
      <c r="G1454" s="18" t="s">
        <v>122</v>
      </c>
      <c r="H1454" s="45" t="s">
        <v>125</v>
      </c>
      <c r="I1454" s="18" t="s">
        <v>75</v>
      </c>
      <c r="J1454" s="49" t="s">
        <v>3033</v>
      </c>
      <c r="K1454" s="48" t="s">
        <v>28</v>
      </c>
      <c r="L1454" s="47" t="s">
        <v>90</v>
      </c>
      <c r="M1454" s="44" t="s">
        <v>74</v>
      </c>
      <c r="N1454" s="78" t="s">
        <v>75</v>
      </c>
      <c r="O1454" s="78" t="s">
        <v>75</v>
      </c>
      <c r="P1454" s="78" t="s">
        <v>75</v>
      </c>
      <c r="Q1454" s="43" t="s">
        <v>3032</v>
      </c>
      <c r="R1454" s="53" t="s">
        <v>76</v>
      </c>
      <c r="S1454" s="76">
        <v>1.1299999999999999</v>
      </c>
      <c r="T1454" s="37">
        <v>1</v>
      </c>
      <c r="U1454" s="83">
        <v>1</v>
      </c>
      <c r="V1454" s="45" t="s">
        <v>125</v>
      </c>
    </row>
    <row r="1455" spans="1:22" x14ac:dyDescent="0.2">
      <c r="A1455" s="18" t="str">
        <f t="shared" si="44"/>
        <v>Catalogo principalCSP ACADEMICOf9406ce6-e2b3-4ca0-a91f-aa0b6d384ac0</v>
      </c>
      <c r="B1455" s="18" t="str">
        <f t="shared" si="45"/>
        <v>f9406ce6-e2b3-4ca0-a91f-aa0b6d384ac0CSP ACADEMICO</v>
      </c>
      <c r="C1455" s="18"/>
      <c r="D1455" s="18" t="s">
        <v>122</v>
      </c>
      <c r="E1455" s="46" t="s">
        <v>3034</v>
      </c>
      <c r="F1455" s="87" t="s">
        <v>1339</v>
      </c>
      <c r="G1455" s="18" t="s">
        <v>122</v>
      </c>
      <c r="H1455" s="45" t="s">
        <v>125</v>
      </c>
      <c r="I1455" s="18" t="s">
        <v>75</v>
      </c>
      <c r="J1455" s="49" t="s">
        <v>3035</v>
      </c>
      <c r="K1455" s="48" t="s">
        <v>28</v>
      </c>
      <c r="L1455" s="47" t="s">
        <v>90</v>
      </c>
      <c r="M1455" s="44" t="s">
        <v>74</v>
      </c>
      <c r="N1455" s="78" t="s">
        <v>75</v>
      </c>
      <c r="O1455" s="78" t="s">
        <v>75</v>
      </c>
      <c r="P1455" s="78" t="s">
        <v>75</v>
      </c>
      <c r="Q1455" s="43" t="s">
        <v>3034</v>
      </c>
      <c r="R1455" s="53" t="s">
        <v>76</v>
      </c>
      <c r="S1455" s="76">
        <v>300</v>
      </c>
      <c r="T1455" s="37">
        <v>1</v>
      </c>
      <c r="U1455" s="83">
        <v>1</v>
      </c>
      <c r="V1455" s="45" t="s">
        <v>125</v>
      </c>
    </row>
    <row r="1456" spans="1:22" x14ac:dyDescent="0.2">
      <c r="A1456" s="18" t="str">
        <f t="shared" si="44"/>
        <v>Catalogo principalOPEN VALUE - CSP GOBIERNODG7GMGF0D3SJ-0003</v>
      </c>
      <c r="B1456" s="18" t="str">
        <f t="shared" si="45"/>
        <v>DG7GMGF0D3SJ-0003OPEN VALUE - CSP GOBIERNO</v>
      </c>
      <c r="C1456" s="18"/>
      <c r="D1456" s="18" t="s">
        <v>122</v>
      </c>
      <c r="E1456" s="46" t="s">
        <v>3036</v>
      </c>
      <c r="F1456" s="85" t="s">
        <v>17</v>
      </c>
      <c r="G1456" s="18" t="s">
        <v>122</v>
      </c>
      <c r="H1456" s="45" t="s">
        <v>125</v>
      </c>
      <c r="I1456" s="18" t="s">
        <v>75</v>
      </c>
      <c r="J1456" s="49" t="s">
        <v>3037</v>
      </c>
      <c r="K1456" s="48" t="s">
        <v>28</v>
      </c>
      <c r="L1456" s="47" t="s">
        <v>90</v>
      </c>
      <c r="M1456" s="44" t="s">
        <v>74</v>
      </c>
      <c r="N1456" s="78" t="s">
        <v>75</v>
      </c>
      <c r="O1456" s="78" t="s">
        <v>75</v>
      </c>
      <c r="P1456" s="78" t="s">
        <v>75</v>
      </c>
      <c r="Q1456" s="43" t="s">
        <v>3036</v>
      </c>
      <c r="R1456" s="53" t="s">
        <v>2153</v>
      </c>
      <c r="S1456" s="76">
        <v>424</v>
      </c>
      <c r="T1456" s="37">
        <v>1</v>
      </c>
      <c r="U1456" s="83">
        <v>1</v>
      </c>
      <c r="V1456" s="45" t="s">
        <v>125</v>
      </c>
    </row>
    <row r="1457" spans="1:22" x14ac:dyDescent="0.2">
      <c r="A1457" s="18" t="str">
        <f t="shared" si="44"/>
        <v>Catalogo principalOPEN VALUE - CSP GOBIERNODG7GMGF0D19L-0001</v>
      </c>
      <c r="B1457" s="18" t="str">
        <f t="shared" si="45"/>
        <v>DG7GMGF0D19L-0001OPEN VALUE - CSP GOBIERNO</v>
      </c>
      <c r="C1457" s="18"/>
      <c r="D1457" s="18" t="s">
        <v>122</v>
      </c>
      <c r="E1457" s="46" t="s">
        <v>3038</v>
      </c>
      <c r="F1457" s="85" t="s">
        <v>17</v>
      </c>
      <c r="G1457" s="18" t="s">
        <v>122</v>
      </c>
      <c r="H1457" s="45" t="s">
        <v>125</v>
      </c>
      <c r="I1457" s="18" t="s">
        <v>75</v>
      </c>
      <c r="J1457" s="49" t="s">
        <v>3039</v>
      </c>
      <c r="K1457" s="48" t="s">
        <v>28</v>
      </c>
      <c r="L1457" s="47" t="s">
        <v>90</v>
      </c>
      <c r="M1457" s="44" t="s">
        <v>74</v>
      </c>
      <c r="N1457" s="78" t="s">
        <v>75</v>
      </c>
      <c r="O1457" s="78" t="s">
        <v>75</v>
      </c>
      <c r="P1457" s="78" t="s">
        <v>75</v>
      </c>
      <c r="Q1457" s="43" t="s">
        <v>3038</v>
      </c>
      <c r="R1457" s="53" t="s">
        <v>2153</v>
      </c>
      <c r="S1457" s="76">
        <v>339</v>
      </c>
      <c r="T1457" s="37">
        <v>1</v>
      </c>
      <c r="U1457" s="83">
        <v>1</v>
      </c>
      <c r="V1457" s="45" t="s">
        <v>125</v>
      </c>
    </row>
    <row r="1458" spans="1:22" x14ac:dyDescent="0.2">
      <c r="A1458" s="18" t="str">
        <f t="shared" si="44"/>
        <v>Catalogo principalOPEN VALUE - CSP GOBIERNODG7GMGF0D19M-0001</v>
      </c>
      <c r="B1458" s="18" t="str">
        <f t="shared" si="45"/>
        <v>DG7GMGF0D19M-0001OPEN VALUE - CSP GOBIERNO</v>
      </c>
      <c r="C1458" s="18"/>
      <c r="D1458" s="18" t="s">
        <v>122</v>
      </c>
      <c r="E1458" s="46" t="s">
        <v>3040</v>
      </c>
      <c r="F1458" s="85" t="s">
        <v>17</v>
      </c>
      <c r="G1458" s="18" t="s">
        <v>122</v>
      </c>
      <c r="H1458" s="45" t="s">
        <v>125</v>
      </c>
      <c r="I1458" s="18" t="s">
        <v>75</v>
      </c>
      <c r="J1458" s="49" t="s">
        <v>3041</v>
      </c>
      <c r="K1458" s="48" t="s">
        <v>28</v>
      </c>
      <c r="L1458" s="47" t="s">
        <v>90</v>
      </c>
      <c r="M1458" s="44" t="s">
        <v>74</v>
      </c>
      <c r="N1458" s="78" t="s">
        <v>75</v>
      </c>
      <c r="O1458" s="78" t="s">
        <v>75</v>
      </c>
      <c r="P1458" s="78" t="s">
        <v>75</v>
      </c>
      <c r="Q1458" s="43" t="s">
        <v>3040</v>
      </c>
      <c r="R1458" s="53" t="s">
        <v>2153</v>
      </c>
      <c r="S1458" s="76">
        <v>339</v>
      </c>
      <c r="T1458" s="37">
        <v>1</v>
      </c>
      <c r="U1458" s="83">
        <v>1</v>
      </c>
      <c r="V1458" s="45" t="s">
        <v>125</v>
      </c>
    </row>
    <row r="1459" spans="1:22" x14ac:dyDescent="0.2">
      <c r="A1459" s="18" t="str">
        <f t="shared" si="44"/>
        <v>Catalogo principalOPEN VALUE - CSP GOBIERNODG7GMGF0D8H4-0002</v>
      </c>
      <c r="B1459" s="18" t="str">
        <f t="shared" si="45"/>
        <v>DG7GMGF0D8H4-0002OPEN VALUE - CSP GOBIERNO</v>
      </c>
      <c r="C1459" s="18"/>
      <c r="D1459" s="18" t="s">
        <v>122</v>
      </c>
      <c r="E1459" s="46" t="s">
        <v>3042</v>
      </c>
      <c r="F1459" s="85" t="s">
        <v>17</v>
      </c>
      <c r="G1459" s="18" t="s">
        <v>122</v>
      </c>
      <c r="H1459" s="45" t="s">
        <v>125</v>
      </c>
      <c r="I1459" s="18" t="s">
        <v>75</v>
      </c>
      <c r="J1459" s="49" t="s">
        <v>3043</v>
      </c>
      <c r="K1459" s="48" t="s">
        <v>28</v>
      </c>
      <c r="L1459" s="47" t="s">
        <v>90</v>
      </c>
      <c r="M1459" s="44" t="s">
        <v>74</v>
      </c>
      <c r="N1459" s="78" t="s">
        <v>75</v>
      </c>
      <c r="O1459" s="78" t="s">
        <v>75</v>
      </c>
      <c r="P1459" s="78" t="s">
        <v>75</v>
      </c>
      <c r="Q1459" s="43" t="s">
        <v>3042</v>
      </c>
      <c r="R1459" s="53" t="s">
        <v>2153</v>
      </c>
      <c r="S1459" s="76">
        <v>56</v>
      </c>
      <c r="T1459" s="37">
        <v>1</v>
      </c>
      <c r="U1459" s="83">
        <v>1</v>
      </c>
      <c r="V1459" s="45" t="s">
        <v>125</v>
      </c>
    </row>
    <row r="1460" spans="1:22" x14ac:dyDescent="0.2">
      <c r="A1460" s="18" t="str">
        <f t="shared" si="44"/>
        <v>Catalogo principalOPEN VALUE - CSP GOBIERNODG7GMGF0D8H3-0002</v>
      </c>
      <c r="B1460" s="18" t="str">
        <f t="shared" si="45"/>
        <v>DG7GMGF0D8H3-0002OPEN VALUE - CSP GOBIERNO</v>
      </c>
      <c r="C1460" s="18"/>
      <c r="D1460" s="18" t="s">
        <v>122</v>
      </c>
      <c r="E1460" s="46" t="s">
        <v>3044</v>
      </c>
      <c r="F1460" s="85" t="s">
        <v>17</v>
      </c>
      <c r="G1460" s="18" t="s">
        <v>122</v>
      </c>
      <c r="H1460" s="45" t="s">
        <v>125</v>
      </c>
      <c r="I1460" s="18" t="s">
        <v>75</v>
      </c>
      <c r="J1460" s="49" t="s">
        <v>3045</v>
      </c>
      <c r="K1460" s="48" t="s">
        <v>28</v>
      </c>
      <c r="L1460" s="47" t="s">
        <v>90</v>
      </c>
      <c r="M1460" s="44" t="s">
        <v>74</v>
      </c>
      <c r="N1460" s="78" t="s">
        <v>75</v>
      </c>
      <c r="O1460" s="78" t="s">
        <v>75</v>
      </c>
      <c r="P1460" s="78" t="s">
        <v>75</v>
      </c>
      <c r="Q1460" s="43" t="s">
        <v>3044</v>
      </c>
      <c r="R1460" s="53" t="s">
        <v>2153</v>
      </c>
      <c r="S1460" s="76">
        <v>56</v>
      </c>
      <c r="T1460" s="37">
        <v>1</v>
      </c>
      <c r="U1460" s="83">
        <v>1</v>
      </c>
      <c r="V1460" s="45" t="s">
        <v>125</v>
      </c>
    </row>
    <row r="1461" spans="1:22" x14ac:dyDescent="0.2">
      <c r="A1461" s="18" t="str">
        <f t="shared" si="44"/>
        <v>Catalogo principalOPEN VALUE - CSP GOBIERNODG7GMGF0CGSH-0005</v>
      </c>
      <c r="B1461" s="18" t="str">
        <f t="shared" si="45"/>
        <v>DG7GMGF0CGSH-0005OPEN VALUE - CSP GOBIERNO</v>
      </c>
      <c r="C1461" s="18"/>
      <c r="D1461" s="18" t="s">
        <v>122</v>
      </c>
      <c r="E1461" s="46" t="s">
        <v>3046</v>
      </c>
      <c r="F1461" s="85" t="s">
        <v>17</v>
      </c>
      <c r="G1461" s="18" t="s">
        <v>122</v>
      </c>
      <c r="H1461" s="45" t="s">
        <v>125</v>
      </c>
      <c r="I1461" s="18" t="s">
        <v>75</v>
      </c>
      <c r="J1461" s="49" t="s">
        <v>3047</v>
      </c>
      <c r="K1461" s="48" t="s">
        <v>28</v>
      </c>
      <c r="L1461" s="47" t="s">
        <v>90</v>
      </c>
      <c r="M1461" s="44" t="s">
        <v>74</v>
      </c>
      <c r="N1461" s="78" t="s">
        <v>75</v>
      </c>
      <c r="O1461" s="78" t="s">
        <v>75</v>
      </c>
      <c r="P1461" s="78" t="s">
        <v>75</v>
      </c>
      <c r="Q1461" s="43" t="s">
        <v>3046</v>
      </c>
      <c r="R1461" s="53" t="s">
        <v>2153</v>
      </c>
      <c r="S1461" s="76">
        <v>216</v>
      </c>
      <c r="T1461" s="37">
        <v>1</v>
      </c>
      <c r="U1461" s="83">
        <v>1</v>
      </c>
      <c r="V1461" s="45" t="s">
        <v>125</v>
      </c>
    </row>
    <row r="1462" spans="1:22" x14ac:dyDescent="0.2">
      <c r="A1462" s="18" t="str">
        <f t="shared" si="44"/>
        <v>Catalogo principalOPEN VALUE - CSP GOBIERNODG7GMGF0CGSH-0004</v>
      </c>
      <c r="B1462" s="18" t="str">
        <f t="shared" si="45"/>
        <v>DG7GMGF0CGSH-0004OPEN VALUE - CSP GOBIERNO</v>
      </c>
      <c r="C1462" s="18"/>
      <c r="D1462" s="18" t="s">
        <v>122</v>
      </c>
      <c r="E1462" s="46" t="s">
        <v>3048</v>
      </c>
      <c r="F1462" s="85" t="s">
        <v>17</v>
      </c>
      <c r="G1462" s="18" t="s">
        <v>122</v>
      </c>
      <c r="H1462" s="45" t="s">
        <v>125</v>
      </c>
      <c r="I1462" s="18" t="s">
        <v>75</v>
      </c>
      <c r="J1462" s="49" t="s">
        <v>3049</v>
      </c>
      <c r="K1462" s="48" t="s">
        <v>28</v>
      </c>
      <c r="L1462" s="47" t="s">
        <v>90</v>
      </c>
      <c r="M1462" s="44" t="s">
        <v>74</v>
      </c>
      <c r="N1462" s="78" t="s">
        <v>75</v>
      </c>
      <c r="O1462" s="78" t="s">
        <v>75</v>
      </c>
      <c r="P1462" s="78" t="s">
        <v>75</v>
      </c>
      <c r="Q1462" s="43" t="s">
        <v>3048</v>
      </c>
      <c r="R1462" s="53" t="s">
        <v>2153</v>
      </c>
      <c r="S1462" s="76">
        <v>216</v>
      </c>
      <c r="T1462" s="37">
        <v>1</v>
      </c>
      <c r="U1462" s="83">
        <v>1</v>
      </c>
      <c r="V1462" s="45" t="s">
        <v>125</v>
      </c>
    </row>
    <row r="1463" spans="1:22" x14ac:dyDescent="0.2">
      <c r="A1463" s="18" t="str">
        <f t="shared" si="44"/>
        <v>Catalogo principalOPEN VALUE - CSP GOBIERNODG7GMGF0D609-0002</v>
      </c>
      <c r="B1463" s="18" t="str">
        <f t="shared" si="45"/>
        <v>DG7GMGF0D609-0002OPEN VALUE - CSP GOBIERNO</v>
      </c>
      <c r="C1463" s="18"/>
      <c r="D1463" s="18" t="s">
        <v>122</v>
      </c>
      <c r="E1463" s="46" t="s">
        <v>3050</v>
      </c>
      <c r="F1463" s="85" t="s">
        <v>17</v>
      </c>
      <c r="G1463" s="18" t="s">
        <v>122</v>
      </c>
      <c r="H1463" s="45" t="s">
        <v>125</v>
      </c>
      <c r="I1463" s="18" t="s">
        <v>75</v>
      </c>
      <c r="J1463" s="49" t="s">
        <v>3051</v>
      </c>
      <c r="K1463" s="48" t="s">
        <v>28</v>
      </c>
      <c r="L1463" s="47" t="s">
        <v>90</v>
      </c>
      <c r="M1463" s="44" t="s">
        <v>74</v>
      </c>
      <c r="N1463" s="78" t="s">
        <v>75</v>
      </c>
      <c r="O1463" s="78" t="s">
        <v>75</v>
      </c>
      <c r="P1463" s="78" t="s">
        <v>75</v>
      </c>
      <c r="Q1463" s="43" t="s">
        <v>3050</v>
      </c>
      <c r="R1463" s="53" t="s">
        <v>2153</v>
      </c>
      <c r="S1463" s="76">
        <v>16740</v>
      </c>
      <c r="T1463" s="37">
        <v>1</v>
      </c>
      <c r="U1463" s="83">
        <v>1</v>
      </c>
      <c r="V1463" s="45" t="s">
        <v>125</v>
      </c>
    </row>
    <row r="1464" spans="1:22" x14ac:dyDescent="0.2">
      <c r="A1464" s="18" t="str">
        <f t="shared" si="44"/>
        <v>Catalogo principalOPEN VALUE - CSP GOBIERNODG7GMGF0D7HX-0006</v>
      </c>
      <c r="B1464" s="18" t="str">
        <f t="shared" si="45"/>
        <v>DG7GMGF0D7HX-0006OPEN VALUE - CSP GOBIERNO</v>
      </c>
      <c r="C1464" s="18"/>
      <c r="D1464" s="18" t="s">
        <v>122</v>
      </c>
      <c r="E1464" s="46" t="s">
        <v>3052</v>
      </c>
      <c r="F1464" s="85" t="s">
        <v>17</v>
      </c>
      <c r="G1464" s="18" t="s">
        <v>122</v>
      </c>
      <c r="H1464" s="45" t="s">
        <v>125</v>
      </c>
      <c r="I1464" s="18" t="s">
        <v>75</v>
      </c>
      <c r="J1464" s="49" t="s">
        <v>3053</v>
      </c>
      <c r="K1464" s="48" t="s">
        <v>28</v>
      </c>
      <c r="L1464" s="47" t="s">
        <v>90</v>
      </c>
      <c r="M1464" s="44" t="s">
        <v>74</v>
      </c>
      <c r="N1464" s="78" t="s">
        <v>75</v>
      </c>
      <c r="O1464" s="78" t="s">
        <v>75</v>
      </c>
      <c r="P1464" s="78" t="s">
        <v>75</v>
      </c>
      <c r="Q1464" s="43" t="s">
        <v>3052</v>
      </c>
      <c r="R1464" s="53" t="s">
        <v>2153</v>
      </c>
      <c r="S1464" s="76">
        <v>166</v>
      </c>
      <c r="T1464" s="37">
        <v>1</v>
      </c>
      <c r="U1464" s="83">
        <v>1</v>
      </c>
      <c r="V1464" s="45" t="s">
        <v>125</v>
      </c>
    </row>
    <row r="1465" spans="1:22" x14ac:dyDescent="0.2">
      <c r="A1465" s="18" t="str">
        <f t="shared" si="44"/>
        <v>Catalogo principalOPEN VALUE - CSP GOBIERNODG7GMGF0D7HX-0009</v>
      </c>
      <c r="B1465" s="18" t="str">
        <f t="shared" si="45"/>
        <v>DG7GMGF0D7HX-0009OPEN VALUE - CSP GOBIERNO</v>
      </c>
      <c r="C1465" s="18"/>
      <c r="D1465" s="18" t="s">
        <v>122</v>
      </c>
      <c r="E1465" s="46" t="s">
        <v>3054</v>
      </c>
      <c r="F1465" s="85" t="s">
        <v>17</v>
      </c>
      <c r="G1465" s="18" t="s">
        <v>122</v>
      </c>
      <c r="H1465" s="45" t="s">
        <v>125</v>
      </c>
      <c r="I1465" s="18" t="s">
        <v>75</v>
      </c>
      <c r="J1465" s="49" t="s">
        <v>3055</v>
      </c>
      <c r="K1465" s="48" t="s">
        <v>28</v>
      </c>
      <c r="L1465" s="47" t="s">
        <v>90</v>
      </c>
      <c r="M1465" s="44" t="s">
        <v>74</v>
      </c>
      <c r="N1465" s="78" t="s">
        <v>75</v>
      </c>
      <c r="O1465" s="78" t="s">
        <v>75</v>
      </c>
      <c r="P1465" s="78" t="s">
        <v>75</v>
      </c>
      <c r="Q1465" s="43" t="s">
        <v>3054</v>
      </c>
      <c r="R1465" s="53" t="s">
        <v>2153</v>
      </c>
      <c r="S1465" s="76">
        <v>166</v>
      </c>
      <c r="T1465" s="37">
        <v>1</v>
      </c>
      <c r="U1465" s="83">
        <v>1</v>
      </c>
      <c r="V1465" s="45" t="s">
        <v>125</v>
      </c>
    </row>
    <row r="1466" spans="1:22" x14ac:dyDescent="0.2">
      <c r="A1466" s="18" t="str">
        <f t="shared" si="44"/>
        <v>Catalogo principalOPEN VALUE - CSP GOBIERNODG7GMGF0D5SL-0002</v>
      </c>
      <c r="B1466" s="18" t="str">
        <f t="shared" si="45"/>
        <v>DG7GMGF0D5SL-0002OPEN VALUE - CSP GOBIERNO</v>
      </c>
      <c r="C1466" s="18"/>
      <c r="D1466" s="18" t="s">
        <v>122</v>
      </c>
      <c r="E1466" s="87" t="s">
        <v>3056</v>
      </c>
      <c r="F1466" s="87" t="s">
        <v>17</v>
      </c>
      <c r="G1466" s="18" t="s">
        <v>122</v>
      </c>
      <c r="H1466" s="45" t="s">
        <v>125</v>
      </c>
      <c r="I1466" s="18" t="s">
        <v>75</v>
      </c>
      <c r="J1466" s="49" t="s">
        <v>3057</v>
      </c>
      <c r="K1466" s="48" t="s">
        <v>28</v>
      </c>
      <c r="L1466" s="47" t="s">
        <v>90</v>
      </c>
      <c r="M1466" s="44" t="s">
        <v>74</v>
      </c>
      <c r="N1466" s="78" t="s">
        <v>75</v>
      </c>
      <c r="O1466" s="78" t="s">
        <v>75</v>
      </c>
      <c r="P1466" s="78" t="s">
        <v>75</v>
      </c>
      <c r="Q1466" s="43" t="s">
        <v>3058</v>
      </c>
      <c r="R1466" s="53" t="s">
        <v>2153</v>
      </c>
      <c r="S1466" s="76">
        <v>66</v>
      </c>
      <c r="T1466" s="37">
        <v>1</v>
      </c>
      <c r="U1466" s="83">
        <v>1</v>
      </c>
      <c r="V1466" s="45" t="s">
        <v>125</v>
      </c>
    </row>
    <row r="1467" spans="1:22" x14ac:dyDescent="0.2">
      <c r="A1467" s="18" t="str">
        <f t="shared" si="44"/>
        <v>Catalogo principalOPEN VALUE - CSP GOBIERNODG7GMGF0D5SL-0007</v>
      </c>
      <c r="B1467" s="18" t="str">
        <f t="shared" si="45"/>
        <v>DG7GMGF0D5SL-0007OPEN VALUE - CSP GOBIERNO</v>
      </c>
      <c r="C1467" s="18"/>
      <c r="D1467" s="18" t="s">
        <v>122</v>
      </c>
      <c r="E1467" s="87" t="s">
        <v>3059</v>
      </c>
      <c r="F1467" s="87" t="s">
        <v>17</v>
      </c>
      <c r="G1467" s="18" t="s">
        <v>122</v>
      </c>
      <c r="H1467" s="45" t="s">
        <v>125</v>
      </c>
      <c r="I1467" s="18" t="s">
        <v>75</v>
      </c>
      <c r="J1467" s="49" t="s">
        <v>3060</v>
      </c>
      <c r="K1467" s="48" t="s">
        <v>28</v>
      </c>
      <c r="L1467" s="47" t="s">
        <v>90</v>
      </c>
      <c r="M1467" s="44" t="s">
        <v>74</v>
      </c>
      <c r="N1467" s="78" t="s">
        <v>75</v>
      </c>
      <c r="O1467" s="78" t="s">
        <v>75</v>
      </c>
      <c r="P1467" s="78" t="s">
        <v>75</v>
      </c>
      <c r="Q1467" s="43" t="s">
        <v>3061</v>
      </c>
      <c r="R1467" s="53" t="s">
        <v>2153</v>
      </c>
      <c r="S1467" s="76">
        <v>51</v>
      </c>
      <c r="T1467" s="37">
        <v>1</v>
      </c>
      <c r="U1467" s="83">
        <v>1</v>
      </c>
      <c r="V1467" s="45" t="s">
        <v>125</v>
      </c>
    </row>
    <row r="1468" spans="1:22" x14ac:dyDescent="0.2">
      <c r="A1468" s="18" t="str">
        <f t="shared" si="44"/>
        <v>Catalogo principalOPEN VALUE - CSP GOBIERNODG7GMGF0D515-0001</v>
      </c>
      <c r="B1468" s="18" t="str">
        <f t="shared" si="45"/>
        <v>DG7GMGF0D515-0001OPEN VALUE - CSP GOBIERNO</v>
      </c>
      <c r="C1468" s="18"/>
      <c r="D1468" s="18" t="s">
        <v>122</v>
      </c>
      <c r="E1468" s="46" t="s">
        <v>3062</v>
      </c>
      <c r="F1468" s="85" t="s">
        <v>17</v>
      </c>
      <c r="G1468" s="18" t="s">
        <v>122</v>
      </c>
      <c r="H1468" s="45" t="s">
        <v>125</v>
      </c>
      <c r="I1468" s="18" t="s">
        <v>75</v>
      </c>
      <c r="J1468" s="49" t="s">
        <v>3063</v>
      </c>
      <c r="K1468" s="48" t="s">
        <v>28</v>
      </c>
      <c r="L1468" s="47" t="s">
        <v>90</v>
      </c>
      <c r="M1468" s="44" t="s">
        <v>74</v>
      </c>
      <c r="N1468" s="78" t="s">
        <v>75</v>
      </c>
      <c r="O1468" s="78" t="s">
        <v>75</v>
      </c>
      <c r="P1468" s="78" t="s">
        <v>75</v>
      </c>
      <c r="Q1468" s="43" t="s">
        <v>3062</v>
      </c>
      <c r="R1468" s="53" t="s">
        <v>2153</v>
      </c>
      <c r="S1468" s="76">
        <v>2554</v>
      </c>
      <c r="T1468" s="37">
        <v>1</v>
      </c>
      <c r="U1468" s="83">
        <v>1</v>
      </c>
      <c r="V1468" s="45" t="s">
        <v>125</v>
      </c>
    </row>
    <row r="1469" spans="1:22" x14ac:dyDescent="0.2">
      <c r="A1469" s="18" t="str">
        <f t="shared" si="44"/>
        <v>Catalogo principalOPEN VALUE - CSP GOBIERNODG7GMGF0D513-0001</v>
      </c>
      <c r="B1469" s="18" t="str">
        <f t="shared" si="45"/>
        <v>DG7GMGF0D513-0001OPEN VALUE - CSP GOBIERNO</v>
      </c>
      <c r="C1469" s="18"/>
      <c r="D1469" s="18" t="s">
        <v>122</v>
      </c>
      <c r="E1469" s="46" t="s">
        <v>3064</v>
      </c>
      <c r="F1469" s="85" t="s">
        <v>17</v>
      </c>
      <c r="G1469" s="18" t="s">
        <v>122</v>
      </c>
      <c r="H1469" s="45" t="s">
        <v>125</v>
      </c>
      <c r="I1469" s="18" t="s">
        <v>75</v>
      </c>
      <c r="J1469" s="49" t="s">
        <v>3065</v>
      </c>
      <c r="K1469" s="48" t="s">
        <v>28</v>
      </c>
      <c r="L1469" s="47" t="s">
        <v>90</v>
      </c>
      <c r="M1469" s="44" t="s">
        <v>74</v>
      </c>
      <c r="N1469" s="78" t="s">
        <v>75</v>
      </c>
      <c r="O1469" s="78" t="s">
        <v>75</v>
      </c>
      <c r="P1469" s="78" t="s">
        <v>75</v>
      </c>
      <c r="Q1469" s="43" t="s">
        <v>3064</v>
      </c>
      <c r="R1469" s="53" t="s">
        <v>2153</v>
      </c>
      <c r="S1469" s="76">
        <v>23056</v>
      </c>
      <c r="T1469" s="37">
        <v>1</v>
      </c>
      <c r="U1469" s="83">
        <v>1</v>
      </c>
      <c r="V1469" s="45" t="s">
        <v>125</v>
      </c>
    </row>
    <row r="1470" spans="1:22" x14ac:dyDescent="0.2">
      <c r="A1470" s="18" t="str">
        <f t="shared" si="44"/>
        <v>Catalogo principalOPEN VALUE - CSP GOBIERNODG7GMGF0D5VX-0006</v>
      </c>
      <c r="B1470" s="18" t="str">
        <f t="shared" si="45"/>
        <v>DG7GMGF0D5VX-0006OPEN VALUE - CSP GOBIERNO</v>
      </c>
      <c r="C1470" s="18"/>
      <c r="D1470" s="18" t="s">
        <v>122</v>
      </c>
      <c r="E1470" s="46" t="s">
        <v>3066</v>
      </c>
      <c r="F1470" s="85" t="s">
        <v>17</v>
      </c>
      <c r="G1470" s="18" t="s">
        <v>122</v>
      </c>
      <c r="H1470" s="45" t="s">
        <v>125</v>
      </c>
      <c r="I1470" s="18" t="s">
        <v>75</v>
      </c>
      <c r="J1470" s="49" t="s">
        <v>3067</v>
      </c>
      <c r="K1470" s="48" t="s">
        <v>28</v>
      </c>
      <c r="L1470" s="47" t="s">
        <v>90</v>
      </c>
      <c r="M1470" s="44" t="s">
        <v>74</v>
      </c>
      <c r="N1470" s="78" t="s">
        <v>75</v>
      </c>
      <c r="O1470" s="78" t="s">
        <v>75</v>
      </c>
      <c r="P1470" s="78" t="s">
        <v>75</v>
      </c>
      <c r="Q1470" s="43" t="s">
        <v>3066</v>
      </c>
      <c r="R1470" s="53" t="s">
        <v>2153</v>
      </c>
      <c r="S1470" s="76">
        <v>41</v>
      </c>
      <c r="T1470" s="37">
        <v>1</v>
      </c>
      <c r="U1470" s="83">
        <v>1</v>
      </c>
      <c r="V1470" s="45" t="s">
        <v>125</v>
      </c>
    </row>
    <row r="1471" spans="1:22" x14ac:dyDescent="0.2">
      <c r="A1471" s="18" t="str">
        <f t="shared" si="44"/>
        <v>Catalogo principalOPEN VALUE - CSP GOBIERNODG7GMGF0D5VX-0007</v>
      </c>
      <c r="B1471" s="18" t="str">
        <f t="shared" si="45"/>
        <v>DG7GMGF0D5VX-0007OPEN VALUE - CSP GOBIERNO</v>
      </c>
      <c r="C1471" s="18"/>
      <c r="D1471" s="18" t="s">
        <v>122</v>
      </c>
      <c r="E1471" s="46" t="s">
        <v>3068</v>
      </c>
      <c r="F1471" s="85" t="s">
        <v>17</v>
      </c>
      <c r="G1471" s="18" t="s">
        <v>122</v>
      </c>
      <c r="H1471" s="45" t="s">
        <v>125</v>
      </c>
      <c r="I1471" s="18" t="s">
        <v>75</v>
      </c>
      <c r="J1471" s="49" t="s">
        <v>3069</v>
      </c>
      <c r="K1471" s="48" t="s">
        <v>28</v>
      </c>
      <c r="L1471" s="47" t="s">
        <v>90</v>
      </c>
      <c r="M1471" s="44" t="s">
        <v>74</v>
      </c>
      <c r="N1471" s="78" t="s">
        <v>75</v>
      </c>
      <c r="O1471" s="78" t="s">
        <v>75</v>
      </c>
      <c r="P1471" s="78" t="s">
        <v>75</v>
      </c>
      <c r="Q1471" s="43" t="s">
        <v>3068</v>
      </c>
      <c r="R1471" s="53" t="s">
        <v>2153</v>
      </c>
      <c r="S1471" s="76">
        <v>52</v>
      </c>
      <c r="T1471" s="37">
        <v>1</v>
      </c>
      <c r="U1471" s="83">
        <v>1</v>
      </c>
      <c r="V1471" s="45" t="s">
        <v>125</v>
      </c>
    </row>
    <row r="1472" spans="1:22" x14ac:dyDescent="0.2">
      <c r="A1472" s="18" t="str">
        <f t="shared" si="44"/>
        <v>Catalogo principalOPEN VALUE - CSP GOBIERNODG7GMGF0D65N-0003</v>
      </c>
      <c r="B1472" s="18" t="str">
        <f t="shared" si="45"/>
        <v>DG7GMGF0D65N-0003OPEN VALUE - CSP GOBIERNO</v>
      </c>
      <c r="C1472" s="18"/>
      <c r="D1472" s="18" t="s">
        <v>122</v>
      </c>
      <c r="E1472" s="46" t="s">
        <v>3070</v>
      </c>
      <c r="F1472" s="85" t="s">
        <v>17</v>
      </c>
      <c r="G1472" s="18" t="s">
        <v>122</v>
      </c>
      <c r="H1472" s="45" t="s">
        <v>125</v>
      </c>
      <c r="I1472" s="18" t="s">
        <v>75</v>
      </c>
      <c r="J1472" s="49" t="s">
        <v>3071</v>
      </c>
      <c r="K1472" s="48" t="s">
        <v>28</v>
      </c>
      <c r="L1472" s="47" t="s">
        <v>90</v>
      </c>
      <c r="M1472" s="44" t="s">
        <v>74</v>
      </c>
      <c r="N1472" s="78" t="s">
        <v>75</v>
      </c>
      <c r="O1472" s="78" t="s">
        <v>75</v>
      </c>
      <c r="P1472" s="78" t="s">
        <v>75</v>
      </c>
      <c r="Q1472" s="43" t="s">
        <v>3070</v>
      </c>
      <c r="R1472" s="53" t="s">
        <v>2153</v>
      </c>
      <c r="S1472" s="76">
        <v>885</v>
      </c>
      <c r="T1472" s="37">
        <v>1</v>
      </c>
      <c r="U1472" s="83">
        <v>1</v>
      </c>
      <c r="V1472" s="45" t="s">
        <v>125</v>
      </c>
    </row>
    <row r="1473" spans="1:22" x14ac:dyDescent="0.2">
      <c r="A1473" s="18" t="str">
        <f t="shared" si="44"/>
        <v>Catalogo principalOPEN VALUE - CSP GOBIERNODG7GMGF0D5RK-0005</v>
      </c>
      <c r="B1473" s="18" t="str">
        <f t="shared" si="45"/>
        <v>DG7GMGF0D5RK-0005OPEN VALUE - CSP GOBIERNO</v>
      </c>
      <c r="C1473" s="18"/>
      <c r="D1473" s="18" t="s">
        <v>122</v>
      </c>
      <c r="E1473" s="46" t="s">
        <v>3072</v>
      </c>
      <c r="F1473" s="85" t="s">
        <v>17</v>
      </c>
      <c r="G1473" s="18" t="s">
        <v>122</v>
      </c>
      <c r="H1473" s="45" t="s">
        <v>125</v>
      </c>
      <c r="I1473" s="18" t="s">
        <v>75</v>
      </c>
      <c r="J1473" s="49" t="s">
        <v>3073</v>
      </c>
      <c r="K1473" s="48" t="s">
        <v>28</v>
      </c>
      <c r="L1473" s="47" t="s">
        <v>90</v>
      </c>
      <c r="M1473" s="44" t="s">
        <v>74</v>
      </c>
      <c r="N1473" s="78" t="s">
        <v>75</v>
      </c>
      <c r="O1473" s="78" t="s">
        <v>75</v>
      </c>
      <c r="P1473" s="78" t="s">
        <v>75</v>
      </c>
      <c r="Q1473" s="43" t="s">
        <v>3072</v>
      </c>
      <c r="R1473" s="53" t="s">
        <v>2153</v>
      </c>
      <c r="S1473" s="76">
        <v>1229</v>
      </c>
      <c r="T1473" s="37">
        <v>1</v>
      </c>
      <c r="U1473" s="83">
        <v>1</v>
      </c>
      <c r="V1473" s="45" t="s">
        <v>125</v>
      </c>
    </row>
    <row r="1474" spans="1:22" x14ac:dyDescent="0.2">
      <c r="A1474" s="18" t="str">
        <f t="shared" ref="A1474:A1537" si="46">D1474&amp;F1474&amp;E1474</f>
        <v>Catalogo principalOPEN VALUE - CSP GOBIERNODG7GMGF0D5RK-0004</v>
      </c>
      <c r="B1474" s="18" t="str">
        <f t="shared" ref="B1474:B1537" si="47">E1474&amp;F1474</f>
        <v>DG7GMGF0D5RK-0004OPEN VALUE - CSP GOBIERNO</v>
      </c>
      <c r="C1474" s="18"/>
      <c r="D1474" s="18" t="s">
        <v>122</v>
      </c>
      <c r="E1474" s="46" t="s">
        <v>3074</v>
      </c>
      <c r="F1474" s="85" t="s">
        <v>17</v>
      </c>
      <c r="G1474" s="18" t="s">
        <v>122</v>
      </c>
      <c r="H1474" s="45" t="s">
        <v>125</v>
      </c>
      <c r="I1474" s="18" t="s">
        <v>75</v>
      </c>
      <c r="J1474" s="49" t="s">
        <v>3075</v>
      </c>
      <c r="K1474" s="48" t="s">
        <v>28</v>
      </c>
      <c r="L1474" s="47" t="s">
        <v>90</v>
      </c>
      <c r="M1474" s="44" t="s">
        <v>74</v>
      </c>
      <c r="N1474" s="78" t="s">
        <v>75</v>
      </c>
      <c r="O1474" s="78" t="s">
        <v>75</v>
      </c>
      <c r="P1474" s="78" t="s">
        <v>75</v>
      </c>
      <c r="Q1474" s="43" t="s">
        <v>3074</v>
      </c>
      <c r="R1474" s="53" t="s">
        <v>2153</v>
      </c>
      <c r="S1474" s="76">
        <v>154</v>
      </c>
      <c r="T1474" s="37">
        <v>1</v>
      </c>
      <c r="U1474" s="83">
        <v>1</v>
      </c>
      <c r="V1474" s="45" t="s">
        <v>125</v>
      </c>
    </row>
    <row r="1475" spans="1:22" x14ac:dyDescent="0.2">
      <c r="A1475" s="18" t="str">
        <f t="shared" si="46"/>
        <v>Catalogo principalCSP ACADEMICODG7GMGF0FKZW-0002EDU</v>
      </c>
      <c r="B1475" s="18" t="str">
        <f t="shared" si="47"/>
        <v>DG7GMGF0FKZW-0002EDUCSP ACADEMICO</v>
      </c>
      <c r="C1475" s="18"/>
      <c r="D1475" s="18" t="s">
        <v>122</v>
      </c>
      <c r="E1475" s="46" t="s">
        <v>3076</v>
      </c>
      <c r="F1475" s="87" t="s">
        <v>1339</v>
      </c>
      <c r="G1475" s="18" t="s">
        <v>122</v>
      </c>
      <c r="H1475" s="45" t="s">
        <v>125</v>
      </c>
      <c r="I1475" s="18" t="s">
        <v>75</v>
      </c>
      <c r="J1475" s="49" t="s">
        <v>3077</v>
      </c>
      <c r="K1475" s="48" t="s">
        <v>28</v>
      </c>
      <c r="L1475" s="47" t="s">
        <v>90</v>
      </c>
      <c r="M1475" s="44" t="s">
        <v>74</v>
      </c>
      <c r="N1475" s="78" t="s">
        <v>75</v>
      </c>
      <c r="O1475" s="78" t="s">
        <v>75</v>
      </c>
      <c r="P1475" s="78" t="s">
        <v>75</v>
      </c>
      <c r="Q1475" s="43" t="s">
        <v>3076</v>
      </c>
      <c r="R1475" s="53" t="s">
        <v>2153</v>
      </c>
      <c r="S1475" s="76">
        <v>60</v>
      </c>
      <c r="T1475" s="37">
        <v>1</v>
      </c>
      <c r="U1475" s="83">
        <v>1</v>
      </c>
      <c r="V1475" s="45" t="s">
        <v>125</v>
      </c>
    </row>
    <row r="1476" spans="1:22" x14ac:dyDescent="0.2">
      <c r="A1476" s="18" t="str">
        <f t="shared" si="46"/>
        <v>Catalogo principalCSP ACADEMICODG7GMGF0FKZW-0003EDU</v>
      </c>
      <c r="B1476" s="18" t="str">
        <f t="shared" si="47"/>
        <v>DG7GMGF0FKZW-0003EDUCSP ACADEMICO</v>
      </c>
      <c r="C1476" s="18"/>
      <c r="D1476" s="18" t="s">
        <v>122</v>
      </c>
      <c r="E1476" s="46" t="s">
        <v>3078</v>
      </c>
      <c r="F1476" s="87" t="s">
        <v>1339</v>
      </c>
      <c r="G1476" s="18" t="s">
        <v>122</v>
      </c>
      <c r="H1476" s="45" t="s">
        <v>125</v>
      </c>
      <c r="I1476" s="18" t="s">
        <v>75</v>
      </c>
      <c r="J1476" s="49" t="s">
        <v>3079</v>
      </c>
      <c r="K1476" s="48" t="s">
        <v>28</v>
      </c>
      <c r="L1476" s="47" t="s">
        <v>90</v>
      </c>
      <c r="M1476" s="44" t="s">
        <v>74</v>
      </c>
      <c r="N1476" s="78" t="s">
        <v>75</v>
      </c>
      <c r="O1476" s="78" t="s">
        <v>75</v>
      </c>
      <c r="P1476" s="78" t="s">
        <v>75</v>
      </c>
      <c r="Q1476" s="43" t="s">
        <v>3078</v>
      </c>
      <c r="R1476" s="53" t="s">
        <v>2153</v>
      </c>
      <c r="S1476" s="76">
        <v>60</v>
      </c>
      <c r="T1476" s="37">
        <v>1</v>
      </c>
      <c r="U1476" s="83">
        <v>1</v>
      </c>
      <c r="V1476" s="45" t="s">
        <v>125</v>
      </c>
    </row>
    <row r="1477" spans="1:22" x14ac:dyDescent="0.2">
      <c r="A1477" s="18" t="str">
        <f t="shared" si="46"/>
        <v>Catalogo principalCSP ACADEMICODG7GMGF0FKZV-0001EDU</v>
      </c>
      <c r="B1477" s="18" t="str">
        <f t="shared" si="47"/>
        <v>DG7GMGF0FKZV-0001EDUCSP ACADEMICO</v>
      </c>
      <c r="C1477" s="18"/>
      <c r="D1477" s="18" t="s">
        <v>122</v>
      </c>
      <c r="E1477" s="46" t="s">
        <v>3080</v>
      </c>
      <c r="F1477" s="87" t="s">
        <v>1339</v>
      </c>
      <c r="G1477" s="18" t="s">
        <v>122</v>
      </c>
      <c r="H1477" s="45" t="s">
        <v>125</v>
      </c>
      <c r="I1477" s="18" t="s">
        <v>75</v>
      </c>
      <c r="J1477" s="49" t="s">
        <v>3081</v>
      </c>
      <c r="K1477" s="48" t="s">
        <v>28</v>
      </c>
      <c r="L1477" s="47" t="s">
        <v>90</v>
      </c>
      <c r="M1477" s="44" t="s">
        <v>74</v>
      </c>
      <c r="N1477" s="78" t="s">
        <v>75</v>
      </c>
      <c r="O1477" s="78" t="s">
        <v>75</v>
      </c>
      <c r="P1477" s="78" t="s">
        <v>75</v>
      </c>
      <c r="Q1477" s="43" t="s">
        <v>3080</v>
      </c>
      <c r="R1477" s="53" t="s">
        <v>2153</v>
      </c>
      <c r="S1477" s="76">
        <v>3952</v>
      </c>
      <c r="T1477" s="37">
        <v>1</v>
      </c>
      <c r="U1477" s="83">
        <v>1</v>
      </c>
      <c r="V1477" s="45" t="s">
        <v>125</v>
      </c>
    </row>
    <row r="1478" spans="1:22" x14ac:dyDescent="0.2">
      <c r="A1478" s="18" t="str">
        <f t="shared" si="46"/>
        <v>Catalogo principalCSP ACADEMICODG7GMGF0FKX9-0003EDU</v>
      </c>
      <c r="B1478" s="18" t="str">
        <f t="shared" si="47"/>
        <v>DG7GMGF0FKX9-0003EDUCSP ACADEMICO</v>
      </c>
      <c r="C1478" s="18"/>
      <c r="D1478" s="18" t="s">
        <v>122</v>
      </c>
      <c r="E1478" s="46" t="s">
        <v>3082</v>
      </c>
      <c r="F1478" s="87" t="s">
        <v>1339</v>
      </c>
      <c r="G1478" s="18" t="s">
        <v>122</v>
      </c>
      <c r="H1478" s="45" t="s">
        <v>125</v>
      </c>
      <c r="I1478" s="18" t="s">
        <v>75</v>
      </c>
      <c r="J1478" s="49" t="s">
        <v>3083</v>
      </c>
      <c r="K1478" s="48" t="s">
        <v>28</v>
      </c>
      <c r="L1478" s="47" t="s">
        <v>90</v>
      </c>
      <c r="M1478" s="44" t="s">
        <v>74</v>
      </c>
      <c r="N1478" s="78" t="s">
        <v>75</v>
      </c>
      <c r="O1478" s="78" t="s">
        <v>75</v>
      </c>
      <c r="P1478" s="78" t="s">
        <v>75</v>
      </c>
      <c r="Q1478" s="43" t="s">
        <v>3082</v>
      </c>
      <c r="R1478" s="53" t="s">
        <v>2153</v>
      </c>
      <c r="S1478" s="76">
        <v>258</v>
      </c>
      <c r="T1478" s="37">
        <v>1</v>
      </c>
      <c r="U1478" s="83">
        <v>1</v>
      </c>
      <c r="V1478" s="45" t="s">
        <v>125</v>
      </c>
    </row>
    <row r="1479" spans="1:22" x14ac:dyDescent="0.2">
      <c r="A1479" s="18" t="str">
        <f t="shared" si="46"/>
        <v>Catalogo principalCSP ACADEMICODG7GMGF0FLR2-0002EDU</v>
      </c>
      <c r="B1479" s="18" t="str">
        <f t="shared" si="47"/>
        <v>DG7GMGF0FLR2-0002EDUCSP ACADEMICO</v>
      </c>
      <c r="C1479" s="18"/>
      <c r="D1479" s="18" t="s">
        <v>122</v>
      </c>
      <c r="E1479" s="46" t="s">
        <v>3084</v>
      </c>
      <c r="F1479" s="87" t="s">
        <v>1339</v>
      </c>
      <c r="G1479" s="18" t="s">
        <v>122</v>
      </c>
      <c r="H1479" s="45" t="s">
        <v>125</v>
      </c>
      <c r="I1479" s="18" t="s">
        <v>75</v>
      </c>
      <c r="J1479" s="49" t="s">
        <v>3085</v>
      </c>
      <c r="K1479" s="48" t="s">
        <v>28</v>
      </c>
      <c r="L1479" s="47" t="s">
        <v>90</v>
      </c>
      <c r="M1479" s="44" t="s">
        <v>74</v>
      </c>
      <c r="N1479" s="78" t="s">
        <v>75</v>
      </c>
      <c r="O1479" s="78" t="s">
        <v>75</v>
      </c>
      <c r="P1479" s="78" t="s">
        <v>75</v>
      </c>
      <c r="Q1479" s="43" t="s">
        <v>3084</v>
      </c>
      <c r="R1479" s="53" t="s">
        <v>2153</v>
      </c>
      <c r="S1479" s="76">
        <v>1030</v>
      </c>
      <c r="T1479" s="37">
        <v>1</v>
      </c>
      <c r="U1479" s="83">
        <v>1</v>
      </c>
      <c r="V1479" s="45" t="s">
        <v>125</v>
      </c>
    </row>
    <row r="1480" spans="1:22" x14ac:dyDescent="0.2">
      <c r="A1480" s="18" t="str">
        <f t="shared" si="46"/>
        <v>Catalogo principalCSP ACADEMICODG7GMGF0CGSH-0003EDU</v>
      </c>
      <c r="B1480" s="18" t="str">
        <f t="shared" si="47"/>
        <v>DG7GMGF0CGSH-0003EDUCSP ACADEMICO</v>
      </c>
      <c r="C1480" s="18"/>
      <c r="D1480" s="18" t="s">
        <v>122</v>
      </c>
      <c r="E1480" s="46" t="s">
        <v>3086</v>
      </c>
      <c r="F1480" s="87" t="s">
        <v>1339</v>
      </c>
      <c r="G1480" s="18" t="s">
        <v>122</v>
      </c>
      <c r="H1480" s="45" t="s">
        <v>125</v>
      </c>
      <c r="I1480" s="18" t="s">
        <v>75</v>
      </c>
      <c r="J1480" s="49" t="s">
        <v>3087</v>
      </c>
      <c r="K1480" s="48" t="s">
        <v>28</v>
      </c>
      <c r="L1480" s="47" t="s">
        <v>90</v>
      </c>
      <c r="M1480" s="44" t="s">
        <v>74</v>
      </c>
      <c r="N1480" s="78" t="s">
        <v>75</v>
      </c>
      <c r="O1480" s="78" t="s">
        <v>75</v>
      </c>
      <c r="P1480" s="78" t="s">
        <v>75</v>
      </c>
      <c r="Q1480" s="43" t="s">
        <v>3086</v>
      </c>
      <c r="R1480" s="53" t="s">
        <v>2153</v>
      </c>
      <c r="S1480" s="76">
        <v>158</v>
      </c>
      <c r="T1480" s="37">
        <v>1</v>
      </c>
      <c r="U1480" s="83">
        <v>1</v>
      </c>
      <c r="V1480" s="45" t="s">
        <v>125</v>
      </c>
    </row>
    <row r="1481" spans="1:22" x14ac:dyDescent="0.2">
      <c r="A1481" s="18" t="str">
        <f t="shared" si="46"/>
        <v>Catalogo principalCSP ACADEMICODG7GMGF0D515-0001EDU</v>
      </c>
      <c r="B1481" s="18" t="str">
        <f t="shared" si="47"/>
        <v>DG7GMGF0D515-0001EDUCSP ACADEMICO</v>
      </c>
      <c r="C1481" s="18"/>
      <c r="D1481" s="18" t="s">
        <v>122</v>
      </c>
      <c r="E1481" s="46" t="s">
        <v>3088</v>
      </c>
      <c r="F1481" s="87" t="s">
        <v>1339</v>
      </c>
      <c r="G1481" s="18" t="s">
        <v>122</v>
      </c>
      <c r="H1481" s="45" t="s">
        <v>125</v>
      </c>
      <c r="I1481" s="18" t="s">
        <v>75</v>
      </c>
      <c r="J1481" s="49" t="s">
        <v>3089</v>
      </c>
      <c r="K1481" s="48" t="s">
        <v>28</v>
      </c>
      <c r="L1481" s="47" t="s">
        <v>90</v>
      </c>
      <c r="M1481" s="44" t="s">
        <v>74</v>
      </c>
      <c r="N1481" s="78" t="s">
        <v>75</v>
      </c>
      <c r="O1481" s="78" t="s">
        <v>75</v>
      </c>
      <c r="P1481" s="78" t="s">
        <v>75</v>
      </c>
      <c r="Q1481" s="43" t="s">
        <v>3088</v>
      </c>
      <c r="R1481" s="53" t="s">
        <v>2153</v>
      </c>
      <c r="S1481" s="76">
        <v>638</v>
      </c>
      <c r="T1481" s="37">
        <v>1</v>
      </c>
      <c r="U1481" s="83">
        <v>1</v>
      </c>
      <c r="V1481" s="45" t="s">
        <v>125</v>
      </c>
    </row>
    <row r="1482" spans="1:22" x14ac:dyDescent="0.2">
      <c r="A1482" s="18" t="str">
        <f t="shared" si="46"/>
        <v>Catalogo principalOPEN VALUE - CSP GOBIERNODG7GMGF0D65N-0002</v>
      </c>
      <c r="B1482" s="18" t="str">
        <f t="shared" si="47"/>
        <v>DG7GMGF0D65N-0002OPEN VALUE - CSP GOBIERNO</v>
      </c>
      <c r="C1482" s="18"/>
      <c r="D1482" s="18" t="s">
        <v>122</v>
      </c>
      <c r="E1482" s="46" t="s">
        <v>3090</v>
      </c>
      <c r="F1482" s="85" t="s">
        <v>17</v>
      </c>
      <c r="G1482" s="18" t="s">
        <v>122</v>
      </c>
      <c r="H1482" s="45" t="s">
        <v>125</v>
      </c>
      <c r="I1482" s="18" t="s">
        <v>75</v>
      </c>
      <c r="J1482" s="49" t="s">
        <v>3091</v>
      </c>
      <c r="K1482" s="48" t="s">
        <v>28</v>
      </c>
      <c r="L1482" s="47" t="s">
        <v>90</v>
      </c>
      <c r="M1482" s="44" t="s">
        <v>74</v>
      </c>
      <c r="N1482" s="78" t="s">
        <v>75</v>
      </c>
      <c r="O1482" s="78" t="s">
        <v>75</v>
      </c>
      <c r="P1482" s="78" t="s">
        <v>75</v>
      </c>
      <c r="Q1482" s="43" t="s">
        <v>3090</v>
      </c>
      <c r="R1482" s="53" t="s">
        <v>2153</v>
      </c>
      <c r="S1482" s="76">
        <v>7079</v>
      </c>
      <c r="T1482" s="37">
        <v>1</v>
      </c>
      <c r="U1482" s="83">
        <v>1</v>
      </c>
      <c r="V1482" s="45" t="s">
        <v>125</v>
      </c>
    </row>
    <row r="1483" spans="1:22" x14ac:dyDescent="0.2">
      <c r="A1483" s="18" t="str">
        <f t="shared" si="46"/>
        <v>Catalogo principalCSP ACADEMICODG7GMGF0D65N-0002EDU</v>
      </c>
      <c r="B1483" s="18" t="str">
        <f t="shared" si="47"/>
        <v>DG7GMGF0D65N-0002EDUCSP ACADEMICO</v>
      </c>
      <c r="C1483" s="18"/>
      <c r="D1483" s="18" t="s">
        <v>122</v>
      </c>
      <c r="E1483" s="46" t="s">
        <v>3092</v>
      </c>
      <c r="F1483" s="87" t="s">
        <v>1339</v>
      </c>
      <c r="G1483" s="18" t="s">
        <v>122</v>
      </c>
      <c r="H1483" s="45" t="s">
        <v>125</v>
      </c>
      <c r="I1483" s="18" t="s">
        <v>75</v>
      </c>
      <c r="J1483" s="49" t="s">
        <v>3093</v>
      </c>
      <c r="K1483" s="48" t="s">
        <v>28</v>
      </c>
      <c r="L1483" s="47" t="s">
        <v>90</v>
      </c>
      <c r="M1483" s="44" t="s">
        <v>74</v>
      </c>
      <c r="N1483" s="78" t="s">
        <v>75</v>
      </c>
      <c r="O1483" s="78" t="s">
        <v>75</v>
      </c>
      <c r="P1483" s="78" t="s">
        <v>75</v>
      </c>
      <c r="Q1483" s="43" t="s">
        <v>3092</v>
      </c>
      <c r="R1483" s="53" t="s">
        <v>2153</v>
      </c>
      <c r="S1483" s="76">
        <v>1769</v>
      </c>
      <c r="T1483" s="37">
        <v>1</v>
      </c>
      <c r="U1483" s="83">
        <v>1</v>
      </c>
      <c r="V1483" s="45" t="s">
        <v>125</v>
      </c>
    </row>
    <row r="1484" spans="1:22" x14ac:dyDescent="0.2">
      <c r="A1484" s="18" t="str">
        <f t="shared" si="46"/>
        <v>Catalogo principalCSP ACADEMICODG7GMGF0D65N-0003EDU</v>
      </c>
      <c r="B1484" s="18" t="str">
        <f t="shared" si="47"/>
        <v>DG7GMGF0D65N-0003EDUCSP ACADEMICO</v>
      </c>
      <c r="C1484" s="18"/>
      <c r="D1484" s="18" t="s">
        <v>122</v>
      </c>
      <c r="E1484" s="46" t="s">
        <v>3094</v>
      </c>
      <c r="F1484" s="87" t="s">
        <v>1339</v>
      </c>
      <c r="G1484" s="18" t="s">
        <v>122</v>
      </c>
      <c r="H1484" s="45" t="s">
        <v>125</v>
      </c>
      <c r="I1484" s="18" t="s">
        <v>75</v>
      </c>
      <c r="J1484" s="49" t="s">
        <v>3095</v>
      </c>
      <c r="K1484" s="48" t="s">
        <v>28</v>
      </c>
      <c r="L1484" s="47" t="s">
        <v>90</v>
      </c>
      <c r="M1484" s="44" t="s">
        <v>74</v>
      </c>
      <c r="N1484" s="78" t="s">
        <v>75</v>
      </c>
      <c r="O1484" s="78" t="s">
        <v>75</v>
      </c>
      <c r="P1484" s="78" t="s">
        <v>75</v>
      </c>
      <c r="Q1484" s="43" t="s">
        <v>3094</v>
      </c>
      <c r="R1484" s="53" t="s">
        <v>2153</v>
      </c>
      <c r="S1484" s="76">
        <v>221</v>
      </c>
      <c r="T1484" s="37">
        <v>1</v>
      </c>
      <c r="U1484" s="83">
        <v>1</v>
      </c>
      <c r="V1484" s="45" t="s">
        <v>125</v>
      </c>
    </row>
    <row r="1485" spans="1:22" x14ac:dyDescent="0.2">
      <c r="A1485" s="18" t="str">
        <f t="shared" si="46"/>
        <v>Catalogo principalCSP ACADEMICODG7GMGF0D5RK-0005EDU</v>
      </c>
      <c r="B1485" s="18" t="str">
        <f t="shared" si="47"/>
        <v>DG7GMGF0D5RK-0005EDUCSP ACADEMICO</v>
      </c>
      <c r="C1485" s="18"/>
      <c r="D1485" s="18" t="s">
        <v>122</v>
      </c>
      <c r="E1485" s="46" t="s">
        <v>3096</v>
      </c>
      <c r="F1485" s="87" t="s">
        <v>1339</v>
      </c>
      <c r="G1485" s="18" t="s">
        <v>122</v>
      </c>
      <c r="H1485" s="45" t="s">
        <v>125</v>
      </c>
      <c r="I1485" s="18" t="s">
        <v>75</v>
      </c>
      <c r="J1485" s="49" t="s">
        <v>3097</v>
      </c>
      <c r="K1485" s="48" t="s">
        <v>28</v>
      </c>
      <c r="L1485" s="47" t="s">
        <v>90</v>
      </c>
      <c r="M1485" s="44" t="s">
        <v>74</v>
      </c>
      <c r="N1485" s="78" t="s">
        <v>75</v>
      </c>
      <c r="O1485" s="78" t="s">
        <v>75</v>
      </c>
      <c r="P1485" s="78" t="s">
        <v>75</v>
      </c>
      <c r="Q1485" s="43" t="s">
        <v>3096</v>
      </c>
      <c r="R1485" s="53" t="s">
        <v>2153</v>
      </c>
      <c r="S1485" s="76">
        <v>307</v>
      </c>
      <c r="T1485" s="37">
        <v>1</v>
      </c>
      <c r="U1485" s="83">
        <v>1</v>
      </c>
      <c r="V1485" s="45" t="s">
        <v>125</v>
      </c>
    </row>
    <row r="1486" spans="1:22" x14ac:dyDescent="0.2">
      <c r="A1486" s="18" t="str">
        <f t="shared" si="46"/>
        <v>Catalogo principalCSP ACADEMICODG7GMGF0D5RK-0004EDU</v>
      </c>
      <c r="B1486" s="18" t="str">
        <f t="shared" si="47"/>
        <v>DG7GMGF0D5RK-0004EDUCSP ACADEMICO</v>
      </c>
      <c r="C1486" s="18"/>
      <c r="D1486" s="18" t="s">
        <v>122</v>
      </c>
      <c r="E1486" s="46" t="s">
        <v>3098</v>
      </c>
      <c r="F1486" s="87" t="s">
        <v>1339</v>
      </c>
      <c r="G1486" s="18" t="s">
        <v>122</v>
      </c>
      <c r="H1486" s="45" t="s">
        <v>125</v>
      </c>
      <c r="I1486" s="18" t="s">
        <v>75</v>
      </c>
      <c r="J1486" s="49" t="s">
        <v>3099</v>
      </c>
      <c r="K1486" s="48" t="s">
        <v>28</v>
      </c>
      <c r="L1486" s="47" t="s">
        <v>90</v>
      </c>
      <c r="M1486" s="44" t="s">
        <v>74</v>
      </c>
      <c r="N1486" s="78" t="s">
        <v>75</v>
      </c>
      <c r="O1486" s="78" t="s">
        <v>75</v>
      </c>
      <c r="P1486" s="78" t="s">
        <v>75</v>
      </c>
      <c r="Q1486" s="43" t="s">
        <v>3098</v>
      </c>
      <c r="R1486" s="53" t="s">
        <v>2153</v>
      </c>
      <c r="S1486" s="76">
        <v>38</v>
      </c>
      <c r="T1486" s="37">
        <v>1</v>
      </c>
      <c r="U1486" s="83">
        <v>1</v>
      </c>
      <c r="V1486" s="45" t="s">
        <v>125</v>
      </c>
    </row>
    <row r="1487" spans="1:22" x14ac:dyDescent="0.2">
      <c r="A1487" s="18" t="str">
        <f t="shared" si="46"/>
        <v>Controles EmpresarialesCanalIT-SW-01-01</v>
      </c>
      <c r="B1487" s="18" t="str">
        <f t="shared" si="47"/>
        <v>IT-SW-01-01Canal</v>
      </c>
      <c r="D1487" s="18" t="s">
        <v>3100</v>
      </c>
      <c r="E1487" t="s">
        <v>3101</v>
      </c>
      <c r="F1487" s="37" t="s">
        <v>3102</v>
      </c>
      <c r="G1487" s="18" t="str">
        <f t="shared" ref="G1487:G1550" si="48">D1487</f>
        <v>Controles Empresariales</v>
      </c>
      <c r="H1487" s="18" t="s">
        <v>91</v>
      </c>
      <c r="I1487" s="18" t="s">
        <v>75</v>
      </c>
      <c r="J1487" t="s">
        <v>3103</v>
      </c>
      <c r="K1487" t="s">
        <v>3104</v>
      </c>
      <c r="L1487" s="79" t="s">
        <v>90</v>
      </c>
      <c r="M1487" s="79" t="s">
        <v>3105</v>
      </c>
      <c r="N1487" s="37" t="s">
        <v>3106</v>
      </c>
      <c r="O1487" s="37" t="s">
        <v>3107</v>
      </c>
      <c r="P1487" s="37" t="s">
        <v>3108</v>
      </c>
      <c r="Q1487" s="43" t="s">
        <v>3101</v>
      </c>
      <c r="R1487" s="80" t="s">
        <v>3109</v>
      </c>
      <c r="S1487" s="42">
        <v>650000</v>
      </c>
      <c r="T1487" s="84">
        <v>1</v>
      </c>
      <c r="U1487" s="83">
        <v>1</v>
      </c>
      <c r="V1487" s="45" t="str">
        <f t="shared" ref="V1487:V1550" si="49">H1487</f>
        <v>COP</v>
      </c>
    </row>
    <row r="1488" spans="1:22" x14ac:dyDescent="0.2">
      <c r="A1488" s="18" t="str">
        <f t="shared" si="46"/>
        <v>Controles EmpresarialesCanalIT-SW-01-02</v>
      </c>
      <c r="B1488" s="18" t="str">
        <f t="shared" si="47"/>
        <v>IT-SW-01-02Canal</v>
      </c>
      <c r="D1488" s="18" t="s">
        <v>3100</v>
      </c>
      <c r="E1488" t="s">
        <v>3110</v>
      </c>
      <c r="F1488" s="37" t="s">
        <v>3102</v>
      </c>
      <c r="G1488" s="18" t="str">
        <f t="shared" si="48"/>
        <v>Controles Empresariales</v>
      </c>
      <c r="H1488" s="18" t="s">
        <v>91</v>
      </c>
      <c r="I1488" s="18" t="s">
        <v>75</v>
      </c>
      <c r="J1488" t="s">
        <v>3103</v>
      </c>
      <c r="K1488" t="s">
        <v>3104</v>
      </c>
      <c r="L1488" s="79" t="s">
        <v>90</v>
      </c>
      <c r="M1488" s="79" t="s">
        <v>3105</v>
      </c>
      <c r="N1488" s="37" t="s">
        <v>3106</v>
      </c>
      <c r="O1488" s="37" t="s">
        <v>3111</v>
      </c>
      <c r="P1488" s="37" t="s">
        <v>3108</v>
      </c>
      <c r="Q1488" s="43" t="s">
        <v>3110</v>
      </c>
      <c r="R1488" s="80" t="s">
        <v>3109</v>
      </c>
      <c r="S1488" s="42">
        <v>670000</v>
      </c>
      <c r="T1488" s="84">
        <v>1</v>
      </c>
      <c r="U1488" s="83">
        <v>1</v>
      </c>
      <c r="V1488" s="45" t="str">
        <f t="shared" si="49"/>
        <v>COP</v>
      </c>
    </row>
    <row r="1489" spans="1:22" x14ac:dyDescent="0.2">
      <c r="A1489" s="18" t="str">
        <f t="shared" si="46"/>
        <v>Controles EmpresarialesCanalIT-SW-01-03</v>
      </c>
      <c r="B1489" s="18" t="str">
        <f t="shared" si="47"/>
        <v>IT-SW-01-03Canal</v>
      </c>
      <c r="D1489" s="18" t="s">
        <v>3100</v>
      </c>
      <c r="E1489" t="s">
        <v>3112</v>
      </c>
      <c r="F1489" s="37" t="s">
        <v>3102</v>
      </c>
      <c r="G1489" s="18" t="str">
        <f t="shared" si="48"/>
        <v>Controles Empresariales</v>
      </c>
      <c r="H1489" s="18" t="s">
        <v>91</v>
      </c>
      <c r="I1489" s="18" t="s">
        <v>75</v>
      </c>
      <c r="J1489" t="s">
        <v>3103</v>
      </c>
      <c r="K1489" t="s">
        <v>3104</v>
      </c>
      <c r="L1489" s="79" t="s">
        <v>90</v>
      </c>
      <c r="M1489" s="79" t="s">
        <v>3105</v>
      </c>
      <c r="N1489" s="37" t="s">
        <v>3113</v>
      </c>
      <c r="O1489" s="37" t="s">
        <v>3107</v>
      </c>
      <c r="P1489" s="37" t="s">
        <v>3108</v>
      </c>
      <c r="Q1489" s="43" t="s">
        <v>3112</v>
      </c>
      <c r="R1489" s="80" t="s">
        <v>3109</v>
      </c>
      <c r="S1489" s="42">
        <v>650000</v>
      </c>
      <c r="T1489" s="84">
        <v>1</v>
      </c>
      <c r="U1489" s="83">
        <v>1</v>
      </c>
      <c r="V1489" s="45" t="str">
        <f t="shared" si="49"/>
        <v>COP</v>
      </c>
    </row>
    <row r="1490" spans="1:22" x14ac:dyDescent="0.2">
      <c r="A1490" s="18" t="str">
        <f t="shared" si="46"/>
        <v>Controles EmpresarialesCanalIT-SW-01-04</v>
      </c>
      <c r="B1490" s="18" t="str">
        <f t="shared" si="47"/>
        <v>IT-SW-01-04Canal</v>
      </c>
      <c r="D1490" s="18" t="s">
        <v>3100</v>
      </c>
      <c r="E1490" t="s">
        <v>3114</v>
      </c>
      <c r="F1490" s="37" t="s">
        <v>3102</v>
      </c>
      <c r="G1490" s="18" t="str">
        <f t="shared" si="48"/>
        <v>Controles Empresariales</v>
      </c>
      <c r="H1490" s="18" t="s">
        <v>91</v>
      </c>
      <c r="I1490" s="18" t="s">
        <v>75</v>
      </c>
      <c r="J1490" t="s">
        <v>3103</v>
      </c>
      <c r="K1490" t="s">
        <v>3104</v>
      </c>
      <c r="L1490" s="79" t="s">
        <v>90</v>
      </c>
      <c r="M1490" s="79" t="s">
        <v>3105</v>
      </c>
      <c r="N1490" s="37" t="s">
        <v>3113</v>
      </c>
      <c r="O1490" s="37" t="s">
        <v>3111</v>
      </c>
      <c r="P1490" s="37" t="s">
        <v>3108</v>
      </c>
      <c r="Q1490" s="43" t="s">
        <v>3114</v>
      </c>
      <c r="R1490" s="80" t="s">
        <v>3109</v>
      </c>
      <c r="S1490" s="42">
        <v>700000</v>
      </c>
      <c r="T1490" s="84">
        <v>1</v>
      </c>
      <c r="U1490" s="83">
        <v>1</v>
      </c>
      <c r="V1490" s="45" t="str">
        <f t="shared" si="49"/>
        <v>COP</v>
      </c>
    </row>
    <row r="1491" spans="1:22" x14ac:dyDescent="0.2">
      <c r="A1491" s="18" t="str">
        <f t="shared" si="46"/>
        <v>Controles EmpresarialesCanalIT-SW-01-05</v>
      </c>
      <c r="B1491" s="18" t="str">
        <f t="shared" si="47"/>
        <v>IT-SW-01-05Canal</v>
      </c>
      <c r="D1491" s="18" t="s">
        <v>3100</v>
      </c>
      <c r="E1491" t="s">
        <v>3115</v>
      </c>
      <c r="F1491" s="37" t="s">
        <v>3102</v>
      </c>
      <c r="G1491" s="18" t="str">
        <f t="shared" si="48"/>
        <v>Controles Empresariales</v>
      </c>
      <c r="H1491" s="18" t="s">
        <v>91</v>
      </c>
      <c r="I1491" s="18" t="s">
        <v>75</v>
      </c>
      <c r="J1491" t="s">
        <v>3103</v>
      </c>
      <c r="K1491" t="s">
        <v>3104</v>
      </c>
      <c r="L1491" s="79" t="s">
        <v>90</v>
      </c>
      <c r="M1491" s="79" t="s">
        <v>3105</v>
      </c>
      <c r="N1491" s="37" t="s">
        <v>3116</v>
      </c>
      <c r="O1491" s="37" t="s">
        <v>3107</v>
      </c>
      <c r="P1491" s="37" t="s">
        <v>3108</v>
      </c>
      <c r="Q1491" s="43" t="s">
        <v>3115</v>
      </c>
      <c r="R1491" s="80" t="s">
        <v>3109</v>
      </c>
      <c r="S1491" s="42">
        <v>650000</v>
      </c>
      <c r="T1491" s="84">
        <v>1</v>
      </c>
      <c r="U1491" s="83">
        <v>1</v>
      </c>
      <c r="V1491" s="45" t="str">
        <f t="shared" si="49"/>
        <v>COP</v>
      </c>
    </row>
    <row r="1492" spans="1:22" x14ac:dyDescent="0.2">
      <c r="A1492" s="18" t="str">
        <f t="shared" si="46"/>
        <v>Controles EmpresarialesCanalIT-SW-01-06</v>
      </c>
      <c r="B1492" s="18" t="str">
        <f t="shared" si="47"/>
        <v>IT-SW-01-06Canal</v>
      </c>
      <c r="D1492" s="18" t="s">
        <v>3100</v>
      </c>
      <c r="E1492" t="s">
        <v>3117</v>
      </c>
      <c r="F1492" s="37" t="s">
        <v>3102</v>
      </c>
      <c r="G1492" s="18" t="str">
        <f t="shared" si="48"/>
        <v>Controles Empresariales</v>
      </c>
      <c r="H1492" s="18" t="s">
        <v>91</v>
      </c>
      <c r="I1492" s="18" t="s">
        <v>75</v>
      </c>
      <c r="J1492" t="s">
        <v>3103</v>
      </c>
      <c r="K1492" t="s">
        <v>3104</v>
      </c>
      <c r="L1492" s="79" t="s">
        <v>90</v>
      </c>
      <c r="M1492" s="79" t="s">
        <v>3105</v>
      </c>
      <c r="N1492" s="37" t="s">
        <v>3116</v>
      </c>
      <c r="O1492" s="37" t="s">
        <v>3111</v>
      </c>
      <c r="P1492" s="37" t="s">
        <v>3108</v>
      </c>
      <c r="Q1492" s="43" t="s">
        <v>3117</v>
      </c>
      <c r="R1492" s="80" t="s">
        <v>3109</v>
      </c>
      <c r="S1492" s="42">
        <v>750000</v>
      </c>
      <c r="T1492" s="84">
        <v>1</v>
      </c>
      <c r="U1492" s="83">
        <v>1</v>
      </c>
      <c r="V1492" s="45" t="str">
        <f t="shared" si="49"/>
        <v>COP</v>
      </c>
    </row>
    <row r="1493" spans="1:22" x14ac:dyDescent="0.2">
      <c r="A1493" s="18" t="str">
        <f t="shared" si="46"/>
        <v>Controles EmpresarialesCanalIT-SW-02-01</v>
      </c>
      <c r="B1493" s="18" t="str">
        <f t="shared" si="47"/>
        <v>IT-SW-02-01Canal</v>
      </c>
      <c r="D1493" s="18" t="s">
        <v>3100</v>
      </c>
      <c r="E1493" t="s">
        <v>3118</v>
      </c>
      <c r="F1493" s="37" t="s">
        <v>3102</v>
      </c>
      <c r="G1493" s="18" t="str">
        <f t="shared" si="48"/>
        <v>Controles Empresariales</v>
      </c>
      <c r="H1493" s="18" t="s">
        <v>91</v>
      </c>
      <c r="I1493" s="18" t="s">
        <v>75</v>
      </c>
      <c r="J1493" t="s">
        <v>3119</v>
      </c>
      <c r="K1493" t="s">
        <v>3120</v>
      </c>
      <c r="L1493" s="79" t="s">
        <v>90</v>
      </c>
      <c r="M1493" s="79" t="s">
        <v>3105</v>
      </c>
      <c r="N1493" s="37" t="s">
        <v>3106</v>
      </c>
      <c r="O1493" s="37" t="s">
        <v>3107</v>
      </c>
      <c r="P1493" s="37" t="s">
        <v>3108</v>
      </c>
      <c r="Q1493" s="43" t="s">
        <v>3118</v>
      </c>
      <c r="R1493" s="80" t="s">
        <v>3109</v>
      </c>
      <c r="S1493" s="42">
        <v>650000</v>
      </c>
      <c r="T1493" s="84">
        <v>1</v>
      </c>
      <c r="U1493" s="83">
        <v>1</v>
      </c>
      <c r="V1493" s="45" t="str">
        <f t="shared" si="49"/>
        <v>COP</v>
      </c>
    </row>
    <row r="1494" spans="1:22" x14ac:dyDescent="0.2">
      <c r="A1494" s="18" t="str">
        <f t="shared" si="46"/>
        <v>Controles EmpresarialesCanalIT-SW-02-02</v>
      </c>
      <c r="B1494" s="18" t="str">
        <f t="shared" si="47"/>
        <v>IT-SW-02-02Canal</v>
      </c>
      <c r="D1494" s="18" t="s">
        <v>3100</v>
      </c>
      <c r="E1494" t="s">
        <v>3121</v>
      </c>
      <c r="F1494" s="37" t="s">
        <v>3102</v>
      </c>
      <c r="G1494" s="18" t="str">
        <f t="shared" si="48"/>
        <v>Controles Empresariales</v>
      </c>
      <c r="H1494" s="18" t="s">
        <v>91</v>
      </c>
      <c r="I1494" s="18" t="s">
        <v>75</v>
      </c>
      <c r="J1494" t="s">
        <v>3119</v>
      </c>
      <c r="K1494" t="s">
        <v>3120</v>
      </c>
      <c r="L1494" s="79" t="s">
        <v>90</v>
      </c>
      <c r="M1494" s="79" t="s">
        <v>3105</v>
      </c>
      <c r="N1494" s="37" t="s">
        <v>3106</v>
      </c>
      <c r="O1494" s="37" t="s">
        <v>3111</v>
      </c>
      <c r="P1494" s="37" t="s">
        <v>3108</v>
      </c>
      <c r="Q1494" s="43" t="s">
        <v>3121</v>
      </c>
      <c r="R1494" s="80" t="s">
        <v>3109</v>
      </c>
      <c r="S1494" s="42">
        <v>670000</v>
      </c>
      <c r="T1494" s="84">
        <v>1</v>
      </c>
      <c r="U1494" s="83">
        <v>1</v>
      </c>
      <c r="V1494" s="45" t="str">
        <f t="shared" si="49"/>
        <v>COP</v>
      </c>
    </row>
    <row r="1495" spans="1:22" x14ac:dyDescent="0.2">
      <c r="A1495" s="18" t="str">
        <f t="shared" si="46"/>
        <v>Controles EmpresarialesCanalIT-SW-02-03</v>
      </c>
      <c r="B1495" s="18" t="str">
        <f t="shared" si="47"/>
        <v>IT-SW-02-03Canal</v>
      </c>
      <c r="D1495" s="18" t="s">
        <v>3100</v>
      </c>
      <c r="E1495" t="s">
        <v>3122</v>
      </c>
      <c r="F1495" s="37" t="s">
        <v>3102</v>
      </c>
      <c r="G1495" s="18" t="str">
        <f t="shared" si="48"/>
        <v>Controles Empresariales</v>
      </c>
      <c r="H1495" s="18" t="s">
        <v>91</v>
      </c>
      <c r="I1495" s="18" t="s">
        <v>75</v>
      </c>
      <c r="J1495" t="s">
        <v>3119</v>
      </c>
      <c r="K1495" t="s">
        <v>3120</v>
      </c>
      <c r="L1495" s="79" t="s">
        <v>90</v>
      </c>
      <c r="M1495" s="79" t="s">
        <v>3105</v>
      </c>
      <c r="N1495" s="37" t="s">
        <v>3113</v>
      </c>
      <c r="O1495" s="37" t="s">
        <v>3107</v>
      </c>
      <c r="P1495" s="37" t="s">
        <v>3108</v>
      </c>
      <c r="Q1495" s="43" t="s">
        <v>3122</v>
      </c>
      <c r="R1495" s="80" t="s">
        <v>3109</v>
      </c>
      <c r="S1495" s="42">
        <v>650000</v>
      </c>
      <c r="T1495" s="84">
        <v>1</v>
      </c>
      <c r="U1495" s="83">
        <v>1</v>
      </c>
      <c r="V1495" s="45" t="str">
        <f t="shared" si="49"/>
        <v>COP</v>
      </c>
    </row>
    <row r="1496" spans="1:22" x14ac:dyDescent="0.2">
      <c r="A1496" s="18" t="str">
        <f t="shared" si="46"/>
        <v>Controles EmpresarialesCanalIT-SW-02-04</v>
      </c>
      <c r="B1496" s="18" t="str">
        <f t="shared" si="47"/>
        <v>IT-SW-02-04Canal</v>
      </c>
      <c r="D1496" s="18" t="s">
        <v>3100</v>
      </c>
      <c r="E1496" t="s">
        <v>3123</v>
      </c>
      <c r="F1496" s="37" t="s">
        <v>3102</v>
      </c>
      <c r="G1496" s="18" t="str">
        <f t="shared" si="48"/>
        <v>Controles Empresariales</v>
      </c>
      <c r="H1496" s="18" t="s">
        <v>91</v>
      </c>
      <c r="I1496" s="18" t="s">
        <v>75</v>
      </c>
      <c r="J1496" t="s">
        <v>3119</v>
      </c>
      <c r="K1496" t="s">
        <v>3120</v>
      </c>
      <c r="L1496" s="79" t="s">
        <v>90</v>
      </c>
      <c r="M1496" s="79" t="s">
        <v>3105</v>
      </c>
      <c r="N1496" s="37" t="s">
        <v>3113</v>
      </c>
      <c r="O1496" s="37" t="s">
        <v>3111</v>
      </c>
      <c r="P1496" s="37" t="s">
        <v>3108</v>
      </c>
      <c r="Q1496" s="43" t="s">
        <v>3123</v>
      </c>
      <c r="R1496" s="80" t="s">
        <v>3109</v>
      </c>
      <c r="S1496" s="42">
        <v>700000</v>
      </c>
      <c r="T1496" s="84">
        <v>1</v>
      </c>
      <c r="U1496" s="83">
        <v>1</v>
      </c>
      <c r="V1496" s="45" t="str">
        <f t="shared" si="49"/>
        <v>COP</v>
      </c>
    </row>
    <row r="1497" spans="1:22" x14ac:dyDescent="0.2">
      <c r="A1497" s="18" t="str">
        <f t="shared" si="46"/>
        <v>Controles EmpresarialesCanalIT-SW-02-05</v>
      </c>
      <c r="B1497" s="18" t="str">
        <f t="shared" si="47"/>
        <v>IT-SW-02-05Canal</v>
      </c>
      <c r="D1497" s="18" t="s">
        <v>3100</v>
      </c>
      <c r="E1497" t="s">
        <v>3124</v>
      </c>
      <c r="F1497" s="37" t="s">
        <v>3102</v>
      </c>
      <c r="G1497" s="18" t="str">
        <f t="shared" si="48"/>
        <v>Controles Empresariales</v>
      </c>
      <c r="H1497" s="18" t="s">
        <v>91</v>
      </c>
      <c r="I1497" s="18" t="s">
        <v>75</v>
      </c>
      <c r="J1497" t="s">
        <v>3119</v>
      </c>
      <c r="K1497" t="s">
        <v>3120</v>
      </c>
      <c r="L1497" s="79" t="s">
        <v>90</v>
      </c>
      <c r="M1497" s="79" t="s">
        <v>3105</v>
      </c>
      <c r="N1497" s="37" t="s">
        <v>3116</v>
      </c>
      <c r="O1497" s="37" t="s">
        <v>3107</v>
      </c>
      <c r="P1497" s="37" t="s">
        <v>3108</v>
      </c>
      <c r="Q1497" s="43" t="s">
        <v>3124</v>
      </c>
      <c r="R1497" s="80" t="s">
        <v>3109</v>
      </c>
      <c r="S1497" s="42">
        <v>650000</v>
      </c>
      <c r="T1497" s="84">
        <v>1</v>
      </c>
      <c r="U1497" s="83">
        <v>1</v>
      </c>
      <c r="V1497" s="45" t="str">
        <f t="shared" si="49"/>
        <v>COP</v>
      </c>
    </row>
    <row r="1498" spans="1:22" x14ac:dyDescent="0.2">
      <c r="A1498" s="18" t="str">
        <f t="shared" si="46"/>
        <v>Controles EmpresarialesCanalIT-SW-02-06</v>
      </c>
      <c r="B1498" s="18" t="str">
        <f t="shared" si="47"/>
        <v>IT-SW-02-06Canal</v>
      </c>
      <c r="D1498" s="18" t="s">
        <v>3100</v>
      </c>
      <c r="E1498" t="s">
        <v>3125</v>
      </c>
      <c r="F1498" s="37" t="s">
        <v>3102</v>
      </c>
      <c r="G1498" s="18" t="str">
        <f t="shared" si="48"/>
        <v>Controles Empresariales</v>
      </c>
      <c r="H1498" s="18" t="s">
        <v>91</v>
      </c>
      <c r="I1498" s="18" t="s">
        <v>75</v>
      </c>
      <c r="J1498" t="s">
        <v>3119</v>
      </c>
      <c r="K1498" t="s">
        <v>3120</v>
      </c>
      <c r="L1498" s="79" t="s">
        <v>90</v>
      </c>
      <c r="M1498" s="79" t="s">
        <v>3105</v>
      </c>
      <c r="N1498" s="37" t="s">
        <v>3116</v>
      </c>
      <c r="O1498" s="37" t="s">
        <v>3111</v>
      </c>
      <c r="P1498" s="37" t="s">
        <v>3108</v>
      </c>
      <c r="Q1498" s="43" t="s">
        <v>3125</v>
      </c>
      <c r="R1498" s="80" t="s">
        <v>3109</v>
      </c>
      <c r="S1498" s="42">
        <v>750000</v>
      </c>
      <c r="T1498" s="84">
        <v>1</v>
      </c>
      <c r="U1498" s="83">
        <v>1</v>
      </c>
      <c r="V1498" s="45" t="str">
        <f t="shared" si="49"/>
        <v>COP</v>
      </c>
    </row>
    <row r="1499" spans="1:22" x14ac:dyDescent="0.2">
      <c r="A1499" s="18" t="str">
        <f t="shared" si="46"/>
        <v>Controles EmpresarialesCanalIT-SW-03-01</v>
      </c>
      <c r="B1499" s="18" t="str">
        <f t="shared" si="47"/>
        <v>IT-SW-03-01Canal</v>
      </c>
      <c r="D1499" s="18" t="s">
        <v>3100</v>
      </c>
      <c r="E1499" t="s">
        <v>3126</v>
      </c>
      <c r="F1499" s="37" t="s">
        <v>3102</v>
      </c>
      <c r="G1499" s="18" t="str">
        <f t="shared" si="48"/>
        <v>Controles Empresariales</v>
      </c>
      <c r="H1499" s="18" t="s">
        <v>91</v>
      </c>
      <c r="I1499" s="18" t="s">
        <v>75</v>
      </c>
      <c r="J1499" t="s">
        <v>3127</v>
      </c>
      <c r="K1499" t="s">
        <v>3104</v>
      </c>
      <c r="L1499" s="79" t="s">
        <v>90</v>
      </c>
      <c r="M1499" s="79" t="s">
        <v>3105</v>
      </c>
      <c r="N1499" s="37" t="s">
        <v>3106</v>
      </c>
      <c r="O1499" s="37" t="s">
        <v>3107</v>
      </c>
      <c r="P1499" s="37" t="s">
        <v>3108</v>
      </c>
      <c r="Q1499" s="43" t="s">
        <v>3126</v>
      </c>
      <c r="R1499" s="80" t="s">
        <v>3109</v>
      </c>
      <c r="S1499" s="42">
        <v>727800</v>
      </c>
      <c r="T1499" s="84">
        <v>1</v>
      </c>
      <c r="U1499" s="83">
        <v>1</v>
      </c>
      <c r="V1499" s="45" t="str">
        <f t="shared" si="49"/>
        <v>COP</v>
      </c>
    </row>
    <row r="1500" spans="1:22" x14ac:dyDescent="0.2">
      <c r="A1500" s="18" t="str">
        <f t="shared" si="46"/>
        <v>Controles EmpresarialesCanalIT-SW-03-02</v>
      </c>
      <c r="B1500" s="18" t="str">
        <f t="shared" si="47"/>
        <v>IT-SW-03-02Canal</v>
      </c>
      <c r="D1500" s="18" t="s">
        <v>3100</v>
      </c>
      <c r="E1500" t="s">
        <v>3128</v>
      </c>
      <c r="F1500" s="37" t="s">
        <v>3102</v>
      </c>
      <c r="G1500" s="18" t="str">
        <f t="shared" si="48"/>
        <v>Controles Empresariales</v>
      </c>
      <c r="H1500" s="18" t="s">
        <v>91</v>
      </c>
      <c r="I1500" s="18" t="s">
        <v>75</v>
      </c>
      <c r="J1500" t="s">
        <v>3127</v>
      </c>
      <c r="K1500" t="s">
        <v>3104</v>
      </c>
      <c r="L1500" s="79" t="s">
        <v>90</v>
      </c>
      <c r="M1500" s="79" t="s">
        <v>3105</v>
      </c>
      <c r="N1500" s="37" t="s">
        <v>3106</v>
      </c>
      <c r="O1500" s="37" t="s">
        <v>3111</v>
      </c>
      <c r="P1500" s="37" t="s">
        <v>3108</v>
      </c>
      <c r="Q1500" s="43" t="s">
        <v>3128</v>
      </c>
      <c r="R1500" s="80" t="s">
        <v>3109</v>
      </c>
      <c r="S1500" s="42">
        <v>737800</v>
      </c>
      <c r="T1500" s="84">
        <v>1</v>
      </c>
      <c r="U1500" s="83">
        <v>1</v>
      </c>
      <c r="V1500" s="45" t="str">
        <f t="shared" si="49"/>
        <v>COP</v>
      </c>
    </row>
    <row r="1501" spans="1:22" x14ac:dyDescent="0.2">
      <c r="A1501" s="18" t="str">
        <f t="shared" si="46"/>
        <v>Controles EmpresarialesCanalIT-SW-03-03</v>
      </c>
      <c r="B1501" s="18" t="str">
        <f t="shared" si="47"/>
        <v>IT-SW-03-03Canal</v>
      </c>
      <c r="D1501" s="18" t="s">
        <v>3100</v>
      </c>
      <c r="E1501" t="s">
        <v>3129</v>
      </c>
      <c r="F1501" s="37" t="s">
        <v>3102</v>
      </c>
      <c r="G1501" s="18" t="str">
        <f t="shared" si="48"/>
        <v>Controles Empresariales</v>
      </c>
      <c r="H1501" s="18" t="s">
        <v>91</v>
      </c>
      <c r="I1501" s="18" t="s">
        <v>75</v>
      </c>
      <c r="J1501" t="s">
        <v>3127</v>
      </c>
      <c r="K1501" t="s">
        <v>3104</v>
      </c>
      <c r="L1501" s="79" t="s">
        <v>90</v>
      </c>
      <c r="M1501" s="79" t="s">
        <v>3105</v>
      </c>
      <c r="N1501" s="37" t="s">
        <v>3113</v>
      </c>
      <c r="O1501" s="37" t="s">
        <v>3107</v>
      </c>
      <c r="P1501" s="37" t="s">
        <v>3108</v>
      </c>
      <c r="Q1501" s="43" t="s">
        <v>3129</v>
      </c>
      <c r="R1501" s="80" t="s">
        <v>3109</v>
      </c>
      <c r="S1501" s="42">
        <v>727800</v>
      </c>
      <c r="T1501" s="84">
        <v>1</v>
      </c>
      <c r="U1501" s="83">
        <v>1</v>
      </c>
      <c r="V1501" s="45" t="str">
        <f t="shared" si="49"/>
        <v>COP</v>
      </c>
    </row>
    <row r="1502" spans="1:22" x14ac:dyDescent="0.2">
      <c r="A1502" s="18" t="str">
        <f t="shared" si="46"/>
        <v>Controles EmpresarialesCanalIT-SW-03-04</v>
      </c>
      <c r="B1502" s="18" t="str">
        <f t="shared" si="47"/>
        <v>IT-SW-03-04Canal</v>
      </c>
      <c r="D1502" s="18" t="s">
        <v>3100</v>
      </c>
      <c r="E1502" t="s">
        <v>3130</v>
      </c>
      <c r="F1502" s="37" t="s">
        <v>3102</v>
      </c>
      <c r="G1502" s="18" t="str">
        <f t="shared" si="48"/>
        <v>Controles Empresariales</v>
      </c>
      <c r="H1502" s="18" t="s">
        <v>91</v>
      </c>
      <c r="I1502" s="18" t="s">
        <v>75</v>
      </c>
      <c r="J1502" t="s">
        <v>3127</v>
      </c>
      <c r="K1502" t="s">
        <v>3104</v>
      </c>
      <c r="L1502" s="79" t="s">
        <v>90</v>
      </c>
      <c r="M1502" s="79" t="s">
        <v>3105</v>
      </c>
      <c r="N1502" s="37" t="s">
        <v>3113</v>
      </c>
      <c r="O1502" s="37" t="s">
        <v>3111</v>
      </c>
      <c r="P1502" s="37" t="s">
        <v>3108</v>
      </c>
      <c r="Q1502" s="43" t="s">
        <v>3130</v>
      </c>
      <c r="R1502" s="80" t="s">
        <v>3109</v>
      </c>
      <c r="S1502" s="42">
        <v>767800</v>
      </c>
      <c r="T1502" s="84">
        <v>1</v>
      </c>
      <c r="U1502" s="83">
        <v>1</v>
      </c>
      <c r="V1502" s="45" t="str">
        <f t="shared" si="49"/>
        <v>COP</v>
      </c>
    </row>
    <row r="1503" spans="1:22" x14ac:dyDescent="0.2">
      <c r="A1503" s="18" t="str">
        <f t="shared" si="46"/>
        <v>Controles EmpresarialesCanalIT-SW-03-05</v>
      </c>
      <c r="B1503" s="18" t="str">
        <f t="shared" si="47"/>
        <v>IT-SW-03-05Canal</v>
      </c>
      <c r="D1503" s="18" t="s">
        <v>3100</v>
      </c>
      <c r="E1503" t="s">
        <v>3131</v>
      </c>
      <c r="F1503" s="37" t="s">
        <v>3102</v>
      </c>
      <c r="G1503" s="18" t="str">
        <f t="shared" si="48"/>
        <v>Controles Empresariales</v>
      </c>
      <c r="H1503" s="18" t="s">
        <v>91</v>
      </c>
      <c r="I1503" s="18" t="s">
        <v>75</v>
      </c>
      <c r="J1503" t="s">
        <v>3127</v>
      </c>
      <c r="K1503" t="s">
        <v>3104</v>
      </c>
      <c r="L1503" s="79" t="s">
        <v>90</v>
      </c>
      <c r="M1503" s="79" t="s">
        <v>3105</v>
      </c>
      <c r="N1503" s="37" t="s">
        <v>3116</v>
      </c>
      <c r="O1503" s="37" t="s">
        <v>3107</v>
      </c>
      <c r="P1503" s="37" t="s">
        <v>3108</v>
      </c>
      <c r="Q1503" s="43" t="s">
        <v>3131</v>
      </c>
      <c r="R1503" s="80" t="s">
        <v>3109</v>
      </c>
      <c r="S1503" s="42">
        <v>727800</v>
      </c>
      <c r="T1503" s="84">
        <v>1</v>
      </c>
      <c r="U1503" s="83">
        <v>1</v>
      </c>
      <c r="V1503" s="45" t="str">
        <f t="shared" si="49"/>
        <v>COP</v>
      </c>
    </row>
    <row r="1504" spans="1:22" x14ac:dyDescent="0.2">
      <c r="A1504" s="18" t="str">
        <f t="shared" si="46"/>
        <v>Controles EmpresarialesCanalIT-SW-03-06</v>
      </c>
      <c r="B1504" s="18" t="str">
        <f t="shared" si="47"/>
        <v>IT-SW-03-06Canal</v>
      </c>
      <c r="D1504" s="18" t="s">
        <v>3100</v>
      </c>
      <c r="E1504" t="s">
        <v>3132</v>
      </c>
      <c r="F1504" s="37" t="s">
        <v>3102</v>
      </c>
      <c r="G1504" s="18" t="str">
        <f t="shared" si="48"/>
        <v>Controles Empresariales</v>
      </c>
      <c r="H1504" s="18" t="s">
        <v>91</v>
      </c>
      <c r="I1504" s="18" t="s">
        <v>75</v>
      </c>
      <c r="J1504" t="s">
        <v>3127</v>
      </c>
      <c r="K1504" t="s">
        <v>3104</v>
      </c>
      <c r="L1504" s="79" t="s">
        <v>90</v>
      </c>
      <c r="M1504" s="79" t="s">
        <v>3105</v>
      </c>
      <c r="N1504" s="37" t="s">
        <v>3116</v>
      </c>
      <c r="O1504" s="37" t="s">
        <v>3111</v>
      </c>
      <c r="P1504" s="37" t="s">
        <v>3108</v>
      </c>
      <c r="Q1504" s="43" t="s">
        <v>3132</v>
      </c>
      <c r="R1504" s="80" t="s">
        <v>3109</v>
      </c>
      <c r="S1504" s="42">
        <v>862800</v>
      </c>
      <c r="T1504" s="84">
        <v>1</v>
      </c>
      <c r="U1504" s="83">
        <v>1</v>
      </c>
      <c r="V1504" s="45" t="str">
        <f t="shared" si="49"/>
        <v>COP</v>
      </c>
    </row>
    <row r="1505" spans="1:22" x14ac:dyDescent="0.2">
      <c r="A1505" s="18" t="str">
        <f t="shared" si="46"/>
        <v>Controles EmpresarialesCanalIT-SW-04-01</v>
      </c>
      <c r="B1505" s="18" t="str">
        <f t="shared" si="47"/>
        <v>IT-SW-04-01Canal</v>
      </c>
      <c r="D1505" s="18" t="s">
        <v>3100</v>
      </c>
      <c r="E1505" t="s">
        <v>3133</v>
      </c>
      <c r="F1505" s="37" t="s">
        <v>3102</v>
      </c>
      <c r="G1505" s="18" t="str">
        <f t="shared" si="48"/>
        <v>Controles Empresariales</v>
      </c>
      <c r="H1505" s="18" t="s">
        <v>91</v>
      </c>
      <c r="I1505" s="18" t="s">
        <v>75</v>
      </c>
      <c r="J1505" t="s">
        <v>3134</v>
      </c>
      <c r="K1505" t="s">
        <v>3120</v>
      </c>
      <c r="L1505" s="79" t="s">
        <v>90</v>
      </c>
      <c r="M1505" s="79" t="s">
        <v>3105</v>
      </c>
      <c r="N1505" s="37" t="s">
        <v>3106</v>
      </c>
      <c r="O1505" s="37" t="s">
        <v>3107</v>
      </c>
      <c r="P1505" s="37" t="s">
        <v>3108</v>
      </c>
      <c r="Q1505" s="43" t="s">
        <v>3133</v>
      </c>
      <c r="R1505" s="80" t="s">
        <v>3109</v>
      </c>
      <c r="S1505" s="42">
        <v>727800</v>
      </c>
      <c r="T1505" s="84">
        <v>1</v>
      </c>
      <c r="U1505" s="83">
        <v>1</v>
      </c>
      <c r="V1505" s="45" t="str">
        <f t="shared" si="49"/>
        <v>COP</v>
      </c>
    </row>
    <row r="1506" spans="1:22" x14ac:dyDescent="0.2">
      <c r="A1506" s="18" t="str">
        <f t="shared" si="46"/>
        <v>Controles EmpresarialesCanalIT-SW-04-02</v>
      </c>
      <c r="B1506" s="18" t="str">
        <f t="shared" si="47"/>
        <v>IT-SW-04-02Canal</v>
      </c>
      <c r="D1506" s="18" t="s">
        <v>3100</v>
      </c>
      <c r="E1506" t="s">
        <v>3135</v>
      </c>
      <c r="F1506" s="37" t="s">
        <v>3102</v>
      </c>
      <c r="G1506" s="18" t="str">
        <f t="shared" si="48"/>
        <v>Controles Empresariales</v>
      </c>
      <c r="H1506" s="18" t="s">
        <v>91</v>
      </c>
      <c r="I1506" s="18" t="s">
        <v>75</v>
      </c>
      <c r="J1506" t="s">
        <v>3134</v>
      </c>
      <c r="K1506" t="s">
        <v>3120</v>
      </c>
      <c r="L1506" s="79" t="s">
        <v>90</v>
      </c>
      <c r="M1506" s="79" t="s">
        <v>3105</v>
      </c>
      <c r="N1506" s="37" t="s">
        <v>3106</v>
      </c>
      <c r="O1506" s="37" t="s">
        <v>3111</v>
      </c>
      <c r="P1506" s="37" t="s">
        <v>3108</v>
      </c>
      <c r="Q1506" s="43" t="s">
        <v>3135</v>
      </c>
      <c r="R1506" s="80" t="s">
        <v>3109</v>
      </c>
      <c r="S1506" s="42">
        <v>737800</v>
      </c>
      <c r="T1506" s="84">
        <v>1</v>
      </c>
      <c r="U1506" s="83">
        <v>1</v>
      </c>
      <c r="V1506" s="45" t="str">
        <f t="shared" si="49"/>
        <v>COP</v>
      </c>
    </row>
    <row r="1507" spans="1:22" x14ac:dyDescent="0.2">
      <c r="A1507" s="18" t="str">
        <f t="shared" si="46"/>
        <v>Controles EmpresarialesCanalIT-SW-04-03</v>
      </c>
      <c r="B1507" s="18" t="str">
        <f t="shared" si="47"/>
        <v>IT-SW-04-03Canal</v>
      </c>
      <c r="D1507" s="18" t="s">
        <v>3100</v>
      </c>
      <c r="E1507" t="s">
        <v>3136</v>
      </c>
      <c r="F1507" s="37" t="s">
        <v>3102</v>
      </c>
      <c r="G1507" s="18" t="str">
        <f t="shared" si="48"/>
        <v>Controles Empresariales</v>
      </c>
      <c r="H1507" s="18" t="s">
        <v>91</v>
      </c>
      <c r="I1507" s="18" t="s">
        <v>75</v>
      </c>
      <c r="J1507" t="s">
        <v>3134</v>
      </c>
      <c r="K1507" t="s">
        <v>3120</v>
      </c>
      <c r="L1507" s="79" t="s">
        <v>90</v>
      </c>
      <c r="M1507" s="79" t="s">
        <v>3105</v>
      </c>
      <c r="N1507" s="37" t="s">
        <v>3113</v>
      </c>
      <c r="O1507" s="37" t="s">
        <v>3107</v>
      </c>
      <c r="P1507" s="37" t="s">
        <v>3108</v>
      </c>
      <c r="Q1507" s="43" t="s">
        <v>3136</v>
      </c>
      <c r="R1507" s="80" t="s">
        <v>3109</v>
      </c>
      <c r="S1507" s="42">
        <v>727800</v>
      </c>
      <c r="T1507" s="84">
        <v>1</v>
      </c>
      <c r="U1507" s="83">
        <v>1</v>
      </c>
      <c r="V1507" s="45" t="str">
        <f t="shared" si="49"/>
        <v>COP</v>
      </c>
    </row>
    <row r="1508" spans="1:22" x14ac:dyDescent="0.2">
      <c r="A1508" s="18" t="str">
        <f t="shared" si="46"/>
        <v>Controles EmpresarialesCanalIT-SW-04-04</v>
      </c>
      <c r="B1508" s="18" t="str">
        <f t="shared" si="47"/>
        <v>IT-SW-04-04Canal</v>
      </c>
      <c r="D1508" s="18" t="s">
        <v>3100</v>
      </c>
      <c r="E1508" t="s">
        <v>3137</v>
      </c>
      <c r="F1508" s="37" t="s">
        <v>3102</v>
      </c>
      <c r="G1508" s="18" t="str">
        <f t="shared" si="48"/>
        <v>Controles Empresariales</v>
      </c>
      <c r="H1508" s="18" t="s">
        <v>91</v>
      </c>
      <c r="I1508" s="18" t="s">
        <v>75</v>
      </c>
      <c r="J1508" t="s">
        <v>3134</v>
      </c>
      <c r="K1508" t="s">
        <v>3120</v>
      </c>
      <c r="L1508" s="79" t="s">
        <v>90</v>
      </c>
      <c r="M1508" s="79" t="s">
        <v>3105</v>
      </c>
      <c r="N1508" s="37" t="s">
        <v>3113</v>
      </c>
      <c r="O1508" s="37" t="s">
        <v>3111</v>
      </c>
      <c r="P1508" s="37" t="s">
        <v>3108</v>
      </c>
      <c r="Q1508" s="43" t="s">
        <v>3137</v>
      </c>
      <c r="R1508" s="80" t="s">
        <v>3109</v>
      </c>
      <c r="S1508" s="42">
        <v>767800</v>
      </c>
      <c r="T1508" s="84">
        <v>1</v>
      </c>
      <c r="U1508" s="83">
        <v>1</v>
      </c>
      <c r="V1508" s="45" t="str">
        <f t="shared" si="49"/>
        <v>COP</v>
      </c>
    </row>
    <row r="1509" spans="1:22" x14ac:dyDescent="0.2">
      <c r="A1509" s="18" t="str">
        <f t="shared" si="46"/>
        <v>Controles EmpresarialesCanalIT-SW-04-05</v>
      </c>
      <c r="B1509" s="18" t="str">
        <f t="shared" si="47"/>
        <v>IT-SW-04-05Canal</v>
      </c>
      <c r="D1509" s="18" t="s">
        <v>3100</v>
      </c>
      <c r="E1509" t="s">
        <v>3138</v>
      </c>
      <c r="F1509" s="37" t="s">
        <v>3102</v>
      </c>
      <c r="G1509" s="18" t="str">
        <f t="shared" si="48"/>
        <v>Controles Empresariales</v>
      </c>
      <c r="H1509" s="18" t="s">
        <v>91</v>
      </c>
      <c r="I1509" s="18" t="s">
        <v>75</v>
      </c>
      <c r="J1509" t="s">
        <v>3134</v>
      </c>
      <c r="K1509" t="s">
        <v>3120</v>
      </c>
      <c r="L1509" s="79" t="s">
        <v>90</v>
      </c>
      <c r="M1509" s="79" t="s">
        <v>3105</v>
      </c>
      <c r="N1509" s="37" t="s">
        <v>3116</v>
      </c>
      <c r="O1509" s="37" t="s">
        <v>3107</v>
      </c>
      <c r="P1509" s="37" t="s">
        <v>3108</v>
      </c>
      <c r="Q1509" s="43" t="s">
        <v>3138</v>
      </c>
      <c r="R1509" s="80" t="s">
        <v>3109</v>
      </c>
      <c r="S1509" s="42">
        <v>727800</v>
      </c>
      <c r="T1509" s="84">
        <v>1</v>
      </c>
      <c r="U1509" s="83">
        <v>1</v>
      </c>
      <c r="V1509" s="45" t="str">
        <f t="shared" si="49"/>
        <v>COP</v>
      </c>
    </row>
    <row r="1510" spans="1:22" x14ac:dyDescent="0.2">
      <c r="A1510" s="18" t="str">
        <f t="shared" si="46"/>
        <v>Controles EmpresarialesCanalIT-SW-04-06</v>
      </c>
      <c r="B1510" s="18" t="str">
        <f t="shared" si="47"/>
        <v>IT-SW-04-06Canal</v>
      </c>
      <c r="D1510" s="18" t="s">
        <v>3100</v>
      </c>
      <c r="E1510" t="s">
        <v>3139</v>
      </c>
      <c r="F1510" s="37" t="s">
        <v>3102</v>
      </c>
      <c r="G1510" s="18" t="str">
        <f t="shared" si="48"/>
        <v>Controles Empresariales</v>
      </c>
      <c r="H1510" s="18" t="s">
        <v>91</v>
      </c>
      <c r="I1510" s="18" t="s">
        <v>75</v>
      </c>
      <c r="J1510" t="s">
        <v>3134</v>
      </c>
      <c r="K1510" t="s">
        <v>3120</v>
      </c>
      <c r="L1510" s="79" t="s">
        <v>90</v>
      </c>
      <c r="M1510" s="79" t="s">
        <v>3105</v>
      </c>
      <c r="N1510" s="37" t="s">
        <v>3116</v>
      </c>
      <c r="O1510" s="37" t="s">
        <v>3111</v>
      </c>
      <c r="P1510" s="37" t="s">
        <v>3108</v>
      </c>
      <c r="Q1510" s="43" t="s">
        <v>3139</v>
      </c>
      <c r="R1510" s="80" t="s">
        <v>3109</v>
      </c>
      <c r="S1510" s="42">
        <v>862800</v>
      </c>
      <c r="T1510" s="84">
        <v>1</v>
      </c>
      <c r="U1510" s="83">
        <v>1</v>
      </c>
      <c r="V1510" s="45" t="str">
        <f t="shared" si="49"/>
        <v>COP</v>
      </c>
    </row>
    <row r="1511" spans="1:22" x14ac:dyDescent="0.2">
      <c r="A1511" s="18" t="str">
        <f t="shared" si="46"/>
        <v>Controles EmpresarialesCanalIT-SW-05-01</v>
      </c>
      <c r="B1511" s="18" t="str">
        <f t="shared" si="47"/>
        <v>IT-SW-05-01Canal</v>
      </c>
      <c r="D1511" s="18" t="s">
        <v>3100</v>
      </c>
      <c r="E1511" t="s">
        <v>3140</v>
      </c>
      <c r="F1511" s="37" t="s">
        <v>3102</v>
      </c>
      <c r="G1511" s="18" t="str">
        <f t="shared" si="48"/>
        <v>Controles Empresariales</v>
      </c>
      <c r="H1511" s="18" t="s">
        <v>91</v>
      </c>
      <c r="I1511" s="18" t="s">
        <v>75</v>
      </c>
      <c r="J1511" t="s">
        <v>3141</v>
      </c>
      <c r="K1511" t="s">
        <v>3142</v>
      </c>
      <c r="L1511" s="79" t="s">
        <v>90</v>
      </c>
      <c r="M1511" s="79" t="s">
        <v>3105</v>
      </c>
      <c r="N1511" s="37" t="s">
        <v>3106</v>
      </c>
      <c r="O1511" s="37" t="s">
        <v>3107</v>
      </c>
      <c r="P1511" s="37" t="s">
        <v>3143</v>
      </c>
      <c r="Q1511" s="43" t="s">
        <v>3140</v>
      </c>
      <c r="R1511" s="80" t="s">
        <v>3109</v>
      </c>
      <c r="S1511" s="42">
        <v>181950</v>
      </c>
      <c r="T1511" s="84">
        <v>1</v>
      </c>
      <c r="U1511" s="83">
        <v>1</v>
      </c>
      <c r="V1511" s="45" t="str">
        <f t="shared" si="49"/>
        <v>COP</v>
      </c>
    </row>
    <row r="1512" spans="1:22" x14ac:dyDescent="0.2">
      <c r="A1512" s="18" t="str">
        <f t="shared" si="46"/>
        <v>Controles EmpresarialesCanalIT-SW-05-02</v>
      </c>
      <c r="B1512" s="18" t="str">
        <f t="shared" si="47"/>
        <v>IT-SW-05-02Canal</v>
      </c>
      <c r="D1512" s="18" t="s">
        <v>3100</v>
      </c>
      <c r="E1512" t="s">
        <v>3144</v>
      </c>
      <c r="F1512" s="37" t="s">
        <v>3102</v>
      </c>
      <c r="G1512" s="18" t="str">
        <f t="shared" si="48"/>
        <v>Controles Empresariales</v>
      </c>
      <c r="H1512" s="18" t="s">
        <v>91</v>
      </c>
      <c r="I1512" s="18" t="s">
        <v>75</v>
      </c>
      <c r="J1512" t="s">
        <v>3141</v>
      </c>
      <c r="K1512" t="s">
        <v>3142</v>
      </c>
      <c r="L1512" s="79" t="s">
        <v>90</v>
      </c>
      <c r="M1512" s="79" t="s">
        <v>3105</v>
      </c>
      <c r="N1512" s="37" t="s">
        <v>3106</v>
      </c>
      <c r="O1512" s="37" t="s">
        <v>3111</v>
      </c>
      <c r="P1512" s="37" t="s">
        <v>3143</v>
      </c>
      <c r="Q1512" s="43" t="s">
        <v>3144</v>
      </c>
      <c r="R1512" s="80" t="s">
        <v>3109</v>
      </c>
      <c r="S1512" s="42">
        <v>186950</v>
      </c>
      <c r="T1512" s="84">
        <v>1</v>
      </c>
      <c r="U1512" s="83">
        <v>1</v>
      </c>
      <c r="V1512" s="45" t="str">
        <f t="shared" si="49"/>
        <v>COP</v>
      </c>
    </row>
    <row r="1513" spans="1:22" x14ac:dyDescent="0.2">
      <c r="A1513" s="18" t="str">
        <f t="shared" si="46"/>
        <v>Controles EmpresarialesCanalIT-SW-05-03</v>
      </c>
      <c r="B1513" s="18" t="str">
        <f t="shared" si="47"/>
        <v>IT-SW-05-03Canal</v>
      </c>
      <c r="D1513" s="18" t="s">
        <v>3100</v>
      </c>
      <c r="E1513" t="s">
        <v>3145</v>
      </c>
      <c r="F1513" s="37" t="s">
        <v>3102</v>
      </c>
      <c r="G1513" s="18" t="str">
        <f t="shared" si="48"/>
        <v>Controles Empresariales</v>
      </c>
      <c r="H1513" s="18" t="s">
        <v>91</v>
      </c>
      <c r="I1513" s="18" t="s">
        <v>75</v>
      </c>
      <c r="J1513" t="s">
        <v>3141</v>
      </c>
      <c r="K1513" t="s">
        <v>3142</v>
      </c>
      <c r="L1513" s="79" t="s">
        <v>90</v>
      </c>
      <c r="M1513" s="79" t="s">
        <v>3105</v>
      </c>
      <c r="N1513" s="37" t="s">
        <v>3113</v>
      </c>
      <c r="O1513" s="37" t="s">
        <v>3107</v>
      </c>
      <c r="P1513" s="37" t="s">
        <v>3143</v>
      </c>
      <c r="Q1513" s="43" t="s">
        <v>3145</v>
      </c>
      <c r="R1513" s="80" t="s">
        <v>3109</v>
      </c>
      <c r="S1513" s="42">
        <v>181950</v>
      </c>
      <c r="T1513" s="84">
        <v>1</v>
      </c>
      <c r="U1513" s="83">
        <v>1</v>
      </c>
      <c r="V1513" s="45" t="str">
        <f t="shared" si="49"/>
        <v>COP</v>
      </c>
    </row>
    <row r="1514" spans="1:22" x14ac:dyDescent="0.2">
      <c r="A1514" s="18" t="str">
        <f t="shared" si="46"/>
        <v>Controles EmpresarialesCanalIT-SW-05-04</v>
      </c>
      <c r="B1514" s="18" t="str">
        <f t="shared" si="47"/>
        <v>IT-SW-05-04Canal</v>
      </c>
      <c r="D1514" s="18" t="s">
        <v>3100</v>
      </c>
      <c r="E1514" t="s">
        <v>3146</v>
      </c>
      <c r="F1514" s="37" t="s">
        <v>3102</v>
      </c>
      <c r="G1514" s="18" t="str">
        <f t="shared" si="48"/>
        <v>Controles Empresariales</v>
      </c>
      <c r="H1514" s="18" t="s">
        <v>91</v>
      </c>
      <c r="I1514" s="18" t="s">
        <v>75</v>
      </c>
      <c r="J1514" t="s">
        <v>3141</v>
      </c>
      <c r="K1514" t="s">
        <v>3142</v>
      </c>
      <c r="L1514" s="79" t="s">
        <v>90</v>
      </c>
      <c r="M1514" s="79" t="s">
        <v>3105</v>
      </c>
      <c r="N1514" s="37" t="s">
        <v>3113</v>
      </c>
      <c r="O1514" s="37" t="s">
        <v>3111</v>
      </c>
      <c r="P1514" s="37" t="s">
        <v>3143</v>
      </c>
      <c r="Q1514" s="43" t="s">
        <v>3146</v>
      </c>
      <c r="R1514" s="80" t="s">
        <v>3109</v>
      </c>
      <c r="S1514" s="42">
        <v>194450</v>
      </c>
      <c r="T1514" s="84">
        <v>1</v>
      </c>
      <c r="U1514" s="83">
        <v>1</v>
      </c>
      <c r="V1514" s="45" t="str">
        <f t="shared" si="49"/>
        <v>COP</v>
      </c>
    </row>
    <row r="1515" spans="1:22" x14ac:dyDescent="0.2">
      <c r="A1515" s="18" t="str">
        <f t="shared" si="46"/>
        <v>Controles EmpresarialesCanalIT-SW-05-05</v>
      </c>
      <c r="B1515" s="18" t="str">
        <f t="shared" si="47"/>
        <v>IT-SW-05-05Canal</v>
      </c>
      <c r="D1515" s="18" t="s">
        <v>3100</v>
      </c>
      <c r="E1515" t="s">
        <v>3147</v>
      </c>
      <c r="F1515" s="37" t="s">
        <v>3102</v>
      </c>
      <c r="G1515" s="18" t="str">
        <f t="shared" si="48"/>
        <v>Controles Empresariales</v>
      </c>
      <c r="H1515" s="18" t="s">
        <v>91</v>
      </c>
      <c r="I1515" s="18" t="s">
        <v>75</v>
      </c>
      <c r="J1515" t="s">
        <v>3141</v>
      </c>
      <c r="K1515" t="s">
        <v>3142</v>
      </c>
      <c r="L1515" s="79" t="s">
        <v>90</v>
      </c>
      <c r="M1515" s="79" t="s">
        <v>3105</v>
      </c>
      <c r="N1515" s="37" t="s">
        <v>3116</v>
      </c>
      <c r="O1515" s="37" t="s">
        <v>3107</v>
      </c>
      <c r="P1515" s="37" t="s">
        <v>3143</v>
      </c>
      <c r="Q1515" s="43" t="s">
        <v>3147</v>
      </c>
      <c r="R1515" s="80" t="s">
        <v>3109</v>
      </c>
      <c r="S1515" s="42">
        <v>181950</v>
      </c>
      <c r="T1515" s="84">
        <v>1</v>
      </c>
      <c r="U1515" s="83">
        <v>1</v>
      </c>
      <c r="V1515" s="45" t="str">
        <f t="shared" si="49"/>
        <v>COP</v>
      </c>
    </row>
    <row r="1516" spans="1:22" x14ac:dyDescent="0.2">
      <c r="A1516" s="18" t="str">
        <f t="shared" si="46"/>
        <v>Controles EmpresarialesCanalIT-SW-05-06</v>
      </c>
      <c r="B1516" s="18" t="str">
        <f t="shared" si="47"/>
        <v>IT-SW-05-06Canal</v>
      </c>
      <c r="D1516" s="18" t="s">
        <v>3100</v>
      </c>
      <c r="E1516" t="s">
        <v>3148</v>
      </c>
      <c r="F1516" s="37" t="s">
        <v>3102</v>
      </c>
      <c r="G1516" s="18" t="str">
        <f t="shared" si="48"/>
        <v>Controles Empresariales</v>
      </c>
      <c r="H1516" s="18" t="s">
        <v>91</v>
      </c>
      <c r="I1516" s="18" t="s">
        <v>75</v>
      </c>
      <c r="J1516" t="s">
        <v>3141</v>
      </c>
      <c r="K1516" t="s">
        <v>3142</v>
      </c>
      <c r="L1516" s="79" t="s">
        <v>90</v>
      </c>
      <c r="M1516" s="79" t="s">
        <v>3105</v>
      </c>
      <c r="N1516" s="37" t="s">
        <v>3116</v>
      </c>
      <c r="O1516" s="37" t="s">
        <v>3111</v>
      </c>
      <c r="P1516" s="37" t="s">
        <v>3143</v>
      </c>
      <c r="Q1516" s="43" t="s">
        <v>3148</v>
      </c>
      <c r="R1516" s="80" t="s">
        <v>3109</v>
      </c>
      <c r="S1516" s="42">
        <v>206950</v>
      </c>
      <c r="T1516" s="84">
        <v>1</v>
      </c>
      <c r="U1516" s="83">
        <v>1</v>
      </c>
      <c r="V1516" s="45" t="str">
        <f t="shared" si="49"/>
        <v>COP</v>
      </c>
    </row>
    <row r="1517" spans="1:22" x14ac:dyDescent="0.2">
      <c r="A1517" s="18" t="str">
        <f t="shared" si="46"/>
        <v>Controles EmpresarialesCanalIT-SW-06-01</v>
      </c>
      <c r="B1517" s="18" t="str">
        <f t="shared" si="47"/>
        <v>IT-SW-06-01Canal</v>
      </c>
      <c r="D1517" s="18" t="s">
        <v>3100</v>
      </c>
      <c r="E1517" t="s">
        <v>3149</v>
      </c>
      <c r="F1517" s="37" t="s">
        <v>3102</v>
      </c>
      <c r="G1517" s="18" t="str">
        <f t="shared" si="48"/>
        <v>Controles Empresariales</v>
      </c>
      <c r="H1517" s="18" t="s">
        <v>91</v>
      </c>
      <c r="I1517" s="18" t="s">
        <v>75</v>
      </c>
      <c r="J1517" t="s">
        <v>3150</v>
      </c>
      <c r="K1517" t="s">
        <v>3151</v>
      </c>
      <c r="L1517" s="79" t="s">
        <v>90</v>
      </c>
      <c r="M1517" s="79" t="s">
        <v>3105</v>
      </c>
      <c r="N1517" s="37" t="s">
        <v>3106</v>
      </c>
      <c r="O1517" s="37" t="s">
        <v>3111</v>
      </c>
      <c r="P1517" s="37" t="s">
        <v>3143</v>
      </c>
      <c r="Q1517" s="43" t="s">
        <v>3149</v>
      </c>
      <c r="R1517" s="80" t="s">
        <v>3109</v>
      </c>
      <c r="S1517" s="42">
        <v>17948571</v>
      </c>
      <c r="T1517" s="84">
        <v>1</v>
      </c>
      <c r="U1517" s="83">
        <v>1</v>
      </c>
      <c r="V1517" s="45" t="str">
        <f t="shared" si="49"/>
        <v>COP</v>
      </c>
    </row>
    <row r="1518" spans="1:22" x14ac:dyDescent="0.2">
      <c r="A1518" s="18" t="str">
        <f t="shared" si="46"/>
        <v>Controles EmpresarialesCanalIT-SW-06-02</v>
      </c>
      <c r="B1518" s="18" t="str">
        <f t="shared" si="47"/>
        <v>IT-SW-06-02Canal</v>
      </c>
      <c r="D1518" s="18" t="s">
        <v>3100</v>
      </c>
      <c r="E1518" t="s">
        <v>3152</v>
      </c>
      <c r="F1518" s="37" t="s">
        <v>3102</v>
      </c>
      <c r="G1518" s="18" t="str">
        <f t="shared" si="48"/>
        <v>Controles Empresariales</v>
      </c>
      <c r="H1518" s="18" t="s">
        <v>91</v>
      </c>
      <c r="I1518" s="18" t="s">
        <v>75</v>
      </c>
      <c r="J1518" t="s">
        <v>3150</v>
      </c>
      <c r="K1518" t="s">
        <v>3151</v>
      </c>
      <c r="L1518" s="79" t="s">
        <v>90</v>
      </c>
      <c r="M1518" s="79" t="s">
        <v>3105</v>
      </c>
      <c r="N1518" s="37" t="s">
        <v>3113</v>
      </c>
      <c r="O1518" s="37" t="s">
        <v>3111</v>
      </c>
      <c r="P1518" s="37" t="s">
        <v>3143</v>
      </c>
      <c r="Q1518" s="43" t="s">
        <v>3152</v>
      </c>
      <c r="R1518" s="80" t="s">
        <v>3109</v>
      </c>
      <c r="S1518" s="42">
        <v>18848571</v>
      </c>
      <c r="T1518" s="84">
        <v>1</v>
      </c>
      <c r="U1518" s="83">
        <v>1</v>
      </c>
      <c r="V1518" s="45" t="str">
        <f t="shared" si="49"/>
        <v>COP</v>
      </c>
    </row>
    <row r="1519" spans="1:22" x14ac:dyDescent="0.2">
      <c r="A1519" s="18" t="str">
        <f t="shared" si="46"/>
        <v>Controles EmpresarialesCanalIT-SW-06-03</v>
      </c>
      <c r="B1519" s="18" t="str">
        <f t="shared" si="47"/>
        <v>IT-SW-06-03Canal</v>
      </c>
      <c r="D1519" s="18" t="s">
        <v>3100</v>
      </c>
      <c r="E1519" t="s">
        <v>3153</v>
      </c>
      <c r="F1519" s="37" t="s">
        <v>3102</v>
      </c>
      <c r="G1519" s="18" t="str">
        <f t="shared" si="48"/>
        <v>Controles Empresariales</v>
      </c>
      <c r="H1519" s="18" t="s">
        <v>91</v>
      </c>
      <c r="I1519" s="18" t="s">
        <v>75</v>
      </c>
      <c r="J1519" t="s">
        <v>3150</v>
      </c>
      <c r="K1519" t="s">
        <v>3151</v>
      </c>
      <c r="L1519" s="79" t="s">
        <v>90</v>
      </c>
      <c r="M1519" s="79" t="s">
        <v>3105</v>
      </c>
      <c r="N1519" s="37" t="s">
        <v>3116</v>
      </c>
      <c r="O1519" s="37" t="s">
        <v>3111</v>
      </c>
      <c r="P1519" s="37" t="s">
        <v>3143</v>
      </c>
      <c r="Q1519" s="43" t="s">
        <v>3153</v>
      </c>
      <c r="R1519" s="80" t="s">
        <v>3109</v>
      </c>
      <c r="S1519" s="42">
        <v>19748571</v>
      </c>
      <c r="T1519" s="84">
        <v>1</v>
      </c>
      <c r="U1519" s="83">
        <v>1</v>
      </c>
      <c r="V1519" s="45" t="str">
        <f t="shared" si="49"/>
        <v>COP</v>
      </c>
    </row>
    <row r="1520" spans="1:22" x14ac:dyDescent="0.2">
      <c r="A1520" s="18" t="str">
        <f t="shared" si="46"/>
        <v>Controles EmpresarialesCanalIT-SW-07-01</v>
      </c>
      <c r="B1520" s="18" t="str">
        <f t="shared" si="47"/>
        <v>IT-SW-07-01Canal</v>
      </c>
      <c r="D1520" s="18" t="s">
        <v>3100</v>
      </c>
      <c r="E1520" t="s">
        <v>3154</v>
      </c>
      <c r="F1520" s="37" t="s">
        <v>3102</v>
      </c>
      <c r="G1520" s="18" t="str">
        <f t="shared" si="48"/>
        <v>Controles Empresariales</v>
      </c>
      <c r="H1520" s="18" t="s">
        <v>91</v>
      </c>
      <c r="I1520" s="18" t="s">
        <v>75</v>
      </c>
      <c r="J1520" t="s">
        <v>3155</v>
      </c>
      <c r="K1520" s="48" t="s">
        <v>28</v>
      </c>
      <c r="L1520" s="79" t="s">
        <v>90</v>
      </c>
      <c r="M1520" s="79" t="s">
        <v>3105</v>
      </c>
      <c r="N1520" s="37" t="s">
        <v>3106</v>
      </c>
      <c r="O1520" s="37" t="s">
        <v>3107</v>
      </c>
      <c r="P1520" s="37" t="s">
        <v>3156</v>
      </c>
      <c r="Q1520" s="43" t="s">
        <v>3154</v>
      </c>
      <c r="R1520" s="80" t="s">
        <v>3109</v>
      </c>
      <c r="S1520" s="42">
        <v>363900</v>
      </c>
      <c r="T1520" s="37">
        <v>1</v>
      </c>
      <c r="U1520" s="83">
        <v>1</v>
      </c>
      <c r="V1520" s="45" t="str">
        <f t="shared" si="49"/>
        <v>COP</v>
      </c>
    </row>
    <row r="1521" spans="1:22" x14ac:dyDescent="0.2">
      <c r="A1521" s="18" t="str">
        <f t="shared" si="46"/>
        <v>Controles EmpresarialesCanalIT-SW-07-02</v>
      </c>
      <c r="B1521" s="18" t="str">
        <f t="shared" si="47"/>
        <v>IT-SW-07-02Canal</v>
      </c>
      <c r="D1521" s="18" t="s">
        <v>3100</v>
      </c>
      <c r="E1521" t="s">
        <v>3157</v>
      </c>
      <c r="F1521" s="37" t="s">
        <v>3102</v>
      </c>
      <c r="G1521" s="18" t="str">
        <f t="shared" si="48"/>
        <v>Controles Empresariales</v>
      </c>
      <c r="H1521" s="18" t="s">
        <v>91</v>
      </c>
      <c r="I1521" s="18" t="s">
        <v>75</v>
      </c>
      <c r="J1521" t="s">
        <v>3155</v>
      </c>
      <c r="K1521" s="48" t="s">
        <v>28</v>
      </c>
      <c r="L1521" s="79" t="s">
        <v>90</v>
      </c>
      <c r="M1521" s="79" t="s">
        <v>3105</v>
      </c>
      <c r="N1521" s="37" t="s">
        <v>3106</v>
      </c>
      <c r="O1521" s="37" t="s">
        <v>3111</v>
      </c>
      <c r="P1521" s="37" t="s">
        <v>3156</v>
      </c>
      <c r="Q1521" s="43" t="s">
        <v>3157</v>
      </c>
      <c r="R1521" s="80" t="s">
        <v>3109</v>
      </c>
      <c r="S1521" s="42">
        <v>368900</v>
      </c>
      <c r="T1521" s="37">
        <v>1</v>
      </c>
      <c r="U1521" s="83">
        <v>1</v>
      </c>
      <c r="V1521" s="45" t="str">
        <f t="shared" si="49"/>
        <v>COP</v>
      </c>
    </row>
    <row r="1522" spans="1:22" x14ac:dyDescent="0.2">
      <c r="A1522" s="18" t="str">
        <f t="shared" si="46"/>
        <v>Controles EmpresarialesCanalIT-SW-07-03</v>
      </c>
      <c r="B1522" s="18" t="str">
        <f t="shared" si="47"/>
        <v>IT-SW-07-03Canal</v>
      </c>
      <c r="D1522" s="18" t="s">
        <v>3100</v>
      </c>
      <c r="E1522" t="s">
        <v>3158</v>
      </c>
      <c r="F1522" s="37" t="s">
        <v>3102</v>
      </c>
      <c r="G1522" s="18" t="str">
        <f t="shared" si="48"/>
        <v>Controles Empresariales</v>
      </c>
      <c r="H1522" s="18" t="s">
        <v>91</v>
      </c>
      <c r="I1522" s="18" t="s">
        <v>75</v>
      </c>
      <c r="J1522" t="s">
        <v>3155</v>
      </c>
      <c r="K1522" s="48" t="s">
        <v>28</v>
      </c>
      <c r="L1522" s="79" t="s">
        <v>90</v>
      </c>
      <c r="M1522" s="79" t="s">
        <v>3105</v>
      </c>
      <c r="N1522" s="37" t="s">
        <v>3113</v>
      </c>
      <c r="O1522" s="37" t="s">
        <v>3107</v>
      </c>
      <c r="P1522" s="37" t="s">
        <v>3156</v>
      </c>
      <c r="Q1522" s="43" t="s">
        <v>3158</v>
      </c>
      <c r="R1522" s="80" t="s">
        <v>3109</v>
      </c>
      <c r="S1522" s="42">
        <v>363900</v>
      </c>
      <c r="T1522" s="37">
        <v>1</v>
      </c>
      <c r="U1522" s="83">
        <v>1</v>
      </c>
      <c r="V1522" s="45" t="str">
        <f t="shared" si="49"/>
        <v>COP</v>
      </c>
    </row>
    <row r="1523" spans="1:22" x14ac:dyDescent="0.2">
      <c r="A1523" s="18" t="str">
        <f t="shared" si="46"/>
        <v>Controles EmpresarialesCanalIT-SW-07-04</v>
      </c>
      <c r="B1523" s="18" t="str">
        <f t="shared" si="47"/>
        <v>IT-SW-07-04Canal</v>
      </c>
      <c r="D1523" s="18" t="s">
        <v>3100</v>
      </c>
      <c r="E1523" t="s">
        <v>3159</v>
      </c>
      <c r="F1523" s="37" t="s">
        <v>3102</v>
      </c>
      <c r="G1523" s="18" t="str">
        <f t="shared" si="48"/>
        <v>Controles Empresariales</v>
      </c>
      <c r="H1523" s="18" t="s">
        <v>91</v>
      </c>
      <c r="I1523" s="18" t="s">
        <v>75</v>
      </c>
      <c r="J1523" t="s">
        <v>3155</v>
      </c>
      <c r="K1523" s="48" t="s">
        <v>28</v>
      </c>
      <c r="L1523" s="79" t="s">
        <v>90</v>
      </c>
      <c r="M1523" s="79" t="s">
        <v>3105</v>
      </c>
      <c r="N1523" s="37" t="s">
        <v>3113</v>
      </c>
      <c r="O1523" s="37" t="s">
        <v>3111</v>
      </c>
      <c r="P1523" s="37" t="s">
        <v>3156</v>
      </c>
      <c r="Q1523" s="43" t="s">
        <v>3159</v>
      </c>
      <c r="R1523" s="80" t="s">
        <v>3109</v>
      </c>
      <c r="S1523" s="42">
        <v>383900</v>
      </c>
      <c r="T1523" s="37">
        <v>1</v>
      </c>
      <c r="U1523" s="83">
        <v>1</v>
      </c>
      <c r="V1523" s="45" t="str">
        <f t="shared" si="49"/>
        <v>COP</v>
      </c>
    </row>
    <row r="1524" spans="1:22" x14ac:dyDescent="0.2">
      <c r="A1524" s="18" t="str">
        <f t="shared" si="46"/>
        <v>Controles EmpresarialesCanalIT-SW-07-05</v>
      </c>
      <c r="B1524" s="18" t="str">
        <f t="shared" si="47"/>
        <v>IT-SW-07-05Canal</v>
      </c>
      <c r="D1524" s="18" t="s">
        <v>3100</v>
      </c>
      <c r="E1524" t="s">
        <v>3160</v>
      </c>
      <c r="F1524" s="37" t="s">
        <v>3102</v>
      </c>
      <c r="G1524" s="18" t="str">
        <f t="shared" si="48"/>
        <v>Controles Empresariales</v>
      </c>
      <c r="H1524" s="18" t="s">
        <v>91</v>
      </c>
      <c r="I1524" s="18" t="s">
        <v>75</v>
      </c>
      <c r="J1524" t="s">
        <v>3155</v>
      </c>
      <c r="K1524" s="48" t="s">
        <v>28</v>
      </c>
      <c r="L1524" s="79" t="s">
        <v>90</v>
      </c>
      <c r="M1524" s="79" t="s">
        <v>3105</v>
      </c>
      <c r="N1524" s="37" t="s">
        <v>3116</v>
      </c>
      <c r="O1524" s="37" t="s">
        <v>3107</v>
      </c>
      <c r="P1524" s="37" t="s">
        <v>3156</v>
      </c>
      <c r="Q1524" s="43" t="s">
        <v>3160</v>
      </c>
      <c r="R1524" s="80" t="s">
        <v>3109</v>
      </c>
      <c r="S1524" s="42">
        <v>363900</v>
      </c>
      <c r="T1524" s="37">
        <v>1</v>
      </c>
      <c r="U1524" s="83">
        <v>1</v>
      </c>
      <c r="V1524" s="45" t="str">
        <f t="shared" si="49"/>
        <v>COP</v>
      </c>
    </row>
    <row r="1525" spans="1:22" x14ac:dyDescent="0.2">
      <c r="A1525" s="18" t="str">
        <f t="shared" si="46"/>
        <v>Controles EmpresarialesCanalIT-SW-07-06</v>
      </c>
      <c r="B1525" s="18" t="str">
        <f t="shared" si="47"/>
        <v>IT-SW-07-06Canal</v>
      </c>
      <c r="D1525" s="18" t="s">
        <v>3100</v>
      </c>
      <c r="E1525" t="s">
        <v>3161</v>
      </c>
      <c r="F1525" s="37" t="s">
        <v>3102</v>
      </c>
      <c r="G1525" s="18" t="str">
        <f t="shared" si="48"/>
        <v>Controles Empresariales</v>
      </c>
      <c r="H1525" s="18" t="s">
        <v>91</v>
      </c>
      <c r="I1525" s="18" t="s">
        <v>75</v>
      </c>
      <c r="J1525" t="s">
        <v>3155</v>
      </c>
      <c r="K1525" s="48" t="s">
        <v>28</v>
      </c>
      <c r="L1525" s="79" t="s">
        <v>90</v>
      </c>
      <c r="M1525" s="79" t="s">
        <v>3105</v>
      </c>
      <c r="N1525" s="37" t="s">
        <v>3116</v>
      </c>
      <c r="O1525" s="37" t="s">
        <v>3111</v>
      </c>
      <c r="P1525" s="37" t="s">
        <v>3156</v>
      </c>
      <c r="Q1525" s="43" t="s">
        <v>3161</v>
      </c>
      <c r="R1525" s="80" t="s">
        <v>3109</v>
      </c>
      <c r="S1525" s="42">
        <v>431400</v>
      </c>
      <c r="T1525" s="37">
        <v>1</v>
      </c>
      <c r="U1525" s="83">
        <v>1</v>
      </c>
      <c r="V1525" s="45" t="str">
        <f t="shared" si="49"/>
        <v>COP</v>
      </c>
    </row>
    <row r="1526" spans="1:22" x14ac:dyDescent="0.2">
      <c r="A1526" s="18" t="str">
        <f t="shared" si="46"/>
        <v>Controles EmpresarialesCanalIT-SW-08-01</v>
      </c>
      <c r="B1526" s="18" t="str">
        <f t="shared" si="47"/>
        <v>IT-SW-08-01Canal</v>
      </c>
      <c r="D1526" s="18" t="s">
        <v>3100</v>
      </c>
      <c r="E1526" t="s">
        <v>3162</v>
      </c>
      <c r="F1526" s="37" t="s">
        <v>3102</v>
      </c>
      <c r="G1526" s="18" t="str">
        <f t="shared" si="48"/>
        <v>Controles Empresariales</v>
      </c>
      <c r="H1526" s="18" t="s">
        <v>91</v>
      </c>
      <c r="I1526" s="18" t="s">
        <v>75</v>
      </c>
      <c r="J1526" t="s">
        <v>3163</v>
      </c>
      <c r="K1526" t="s">
        <v>3164</v>
      </c>
      <c r="L1526" s="79" t="s">
        <v>90</v>
      </c>
      <c r="M1526" s="79" t="s">
        <v>3105</v>
      </c>
      <c r="N1526" s="37" t="s">
        <v>3106</v>
      </c>
      <c r="O1526" s="37" t="s">
        <v>3107</v>
      </c>
      <c r="P1526" s="37" t="s">
        <v>3143</v>
      </c>
      <c r="Q1526" s="43" t="s">
        <v>3162</v>
      </c>
      <c r="R1526" s="80" t="s">
        <v>3109</v>
      </c>
      <c r="S1526" s="42">
        <v>100000</v>
      </c>
      <c r="T1526" s="84">
        <v>1</v>
      </c>
      <c r="U1526" s="83">
        <v>1</v>
      </c>
      <c r="V1526" s="45" t="str">
        <f t="shared" si="49"/>
        <v>COP</v>
      </c>
    </row>
    <row r="1527" spans="1:22" x14ac:dyDescent="0.2">
      <c r="A1527" s="18" t="str">
        <f t="shared" si="46"/>
        <v>Controles EmpresarialesCanalIT-SW-08-02</v>
      </c>
      <c r="B1527" s="18" t="str">
        <f t="shared" si="47"/>
        <v>IT-SW-08-02Canal</v>
      </c>
      <c r="D1527" s="18" t="s">
        <v>3100</v>
      </c>
      <c r="E1527" t="s">
        <v>3165</v>
      </c>
      <c r="F1527" s="37" t="s">
        <v>3102</v>
      </c>
      <c r="G1527" s="18" t="str">
        <f t="shared" si="48"/>
        <v>Controles Empresariales</v>
      </c>
      <c r="H1527" s="18" t="s">
        <v>91</v>
      </c>
      <c r="I1527" s="18" t="s">
        <v>75</v>
      </c>
      <c r="J1527" t="s">
        <v>3163</v>
      </c>
      <c r="K1527" t="s">
        <v>3164</v>
      </c>
      <c r="L1527" s="79" t="s">
        <v>90</v>
      </c>
      <c r="M1527" s="79" t="s">
        <v>3105</v>
      </c>
      <c r="N1527" s="37" t="s">
        <v>3106</v>
      </c>
      <c r="O1527" s="37" t="s">
        <v>3111</v>
      </c>
      <c r="P1527" s="37" t="s">
        <v>3143</v>
      </c>
      <c r="Q1527" s="43" t="s">
        <v>3165</v>
      </c>
      <c r="R1527" s="80" t="s">
        <v>3109</v>
      </c>
      <c r="S1527" s="42">
        <v>105000</v>
      </c>
      <c r="T1527" s="84">
        <v>1</v>
      </c>
      <c r="U1527" s="83">
        <v>1</v>
      </c>
      <c r="V1527" s="45" t="str">
        <f t="shared" si="49"/>
        <v>COP</v>
      </c>
    </row>
    <row r="1528" spans="1:22" x14ac:dyDescent="0.2">
      <c r="A1528" s="18" t="str">
        <f t="shared" si="46"/>
        <v>Controles EmpresarialesCanalIT-SW-08-03</v>
      </c>
      <c r="B1528" s="18" t="str">
        <f t="shared" si="47"/>
        <v>IT-SW-08-03Canal</v>
      </c>
      <c r="D1528" s="18" t="s">
        <v>3100</v>
      </c>
      <c r="E1528" t="s">
        <v>3166</v>
      </c>
      <c r="F1528" s="37" t="s">
        <v>3102</v>
      </c>
      <c r="G1528" s="18" t="str">
        <f t="shared" si="48"/>
        <v>Controles Empresariales</v>
      </c>
      <c r="H1528" s="18" t="s">
        <v>91</v>
      </c>
      <c r="I1528" s="18" t="s">
        <v>75</v>
      </c>
      <c r="J1528" t="s">
        <v>3163</v>
      </c>
      <c r="K1528" t="s">
        <v>3164</v>
      </c>
      <c r="L1528" s="79" t="s">
        <v>90</v>
      </c>
      <c r="M1528" s="79" t="s">
        <v>3105</v>
      </c>
      <c r="N1528" s="37" t="s">
        <v>3113</v>
      </c>
      <c r="O1528" s="37" t="s">
        <v>3107</v>
      </c>
      <c r="P1528" s="37" t="s">
        <v>3143</v>
      </c>
      <c r="Q1528" s="43" t="s">
        <v>3166</v>
      </c>
      <c r="R1528" s="80" t="s">
        <v>3109</v>
      </c>
      <c r="S1528" s="42">
        <v>100000</v>
      </c>
      <c r="T1528" s="84">
        <v>1</v>
      </c>
      <c r="U1528" s="83">
        <v>1</v>
      </c>
      <c r="V1528" s="45" t="str">
        <f t="shared" si="49"/>
        <v>COP</v>
      </c>
    </row>
    <row r="1529" spans="1:22" x14ac:dyDescent="0.2">
      <c r="A1529" s="18" t="str">
        <f t="shared" si="46"/>
        <v>Controles EmpresarialesCanalIT-SW-08-04</v>
      </c>
      <c r="B1529" s="18" t="str">
        <f t="shared" si="47"/>
        <v>IT-SW-08-04Canal</v>
      </c>
      <c r="D1529" s="18" t="s">
        <v>3100</v>
      </c>
      <c r="E1529" t="s">
        <v>3167</v>
      </c>
      <c r="F1529" s="37" t="s">
        <v>3102</v>
      </c>
      <c r="G1529" s="18" t="str">
        <f t="shared" si="48"/>
        <v>Controles Empresariales</v>
      </c>
      <c r="H1529" s="18" t="s">
        <v>91</v>
      </c>
      <c r="I1529" s="18" t="s">
        <v>75</v>
      </c>
      <c r="J1529" t="s">
        <v>3163</v>
      </c>
      <c r="K1529" t="s">
        <v>3164</v>
      </c>
      <c r="L1529" s="79" t="s">
        <v>90</v>
      </c>
      <c r="M1529" s="79" t="s">
        <v>3105</v>
      </c>
      <c r="N1529" s="37" t="s">
        <v>3113</v>
      </c>
      <c r="O1529" s="37" t="s">
        <v>3111</v>
      </c>
      <c r="P1529" s="37" t="s">
        <v>3143</v>
      </c>
      <c r="Q1529" s="43" t="s">
        <v>3167</v>
      </c>
      <c r="R1529" s="80" t="s">
        <v>3109</v>
      </c>
      <c r="S1529" s="42">
        <v>112500</v>
      </c>
      <c r="T1529" s="84">
        <v>1</v>
      </c>
      <c r="U1529" s="83">
        <v>1</v>
      </c>
      <c r="V1529" s="45" t="str">
        <f t="shared" si="49"/>
        <v>COP</v>
      </c>
    </row>
    <row r="1530" spans="1:22" x14ac:dyDescent="0.2">
      <c r="A1530" s="18" t="str">
        <f t="shared" si="46"/>
        <v>Controles EmpresarialesCanalIT-SW-08-05</v>
      </c>
      <c r="B1530" s="18" t="str">
        <f t="shared" si="47"/>
        <v>IT-SW-08-05Canal</v>
      </c>
      <c r="D1530" s="18" t="s">
        <v>3100</v>
      </c>
      <c r="E1530" t="s">
        <v>3168</v>
      </c>
      <c r="F1530" s="37" t="s">
        <v>3102</v>
      </c>
      <c r="G1530" s="18" t="str">
        <f t="shared" si="48"/>
        <v>Controles Empresariales</v>
      </c>
      <c r="H1530" s="18" t="s">
        <v>91</v>
      </c>
      <c r="I1530" s="18" t="s">
        <v>75</v>
      </c>
      <c r="J1530" t="s">
        <v>3163</v>
      </c>
      <c r="K1530" t="s">
        <v>3164</v>
      </c>
      <c r="L1530" s="79" t="s">
        <v>90</v>
      </c>
      <c r="M1530" s="79" t="s">
        <v>3105</v>
      </c>
      <c r="N1530" s="37" t="s">
        <v>3116</v>
      </c>
      <c r="O1530" s="37" t="s">
        <v>3107</v>
      </c>
      <c r="P1530" s="37" t="s">
        <v>3143</v>
      </c>
      <c r="Q1530" s="43" t="s">
        <v>3168</v>
      </c>
      <c r="R1530" s="80" t="s">
        <v>3109</v>
      </c>
      <c r="S1530" s="42">
        <v>100000</v>
      </c>
      <c r="T1530" s="84">
        <v>1</v>
      </c>
      <c r="U1530" s="83">
        <v>1</v>
      </c>
      <c r="V1530" s="45" t="str">
        <f t="shared" si="49"/>
        <v>COP</v>
      </c>
    </row>
    <row r="1531" spans="1:22" x14ac:dyDescent="0.2">
      <c r="A1531" s="18" t="str">
        <f t="shared" si="46"/>
        <v>Controles EmpresarialesCanalIT-SW-08-06</v>
      </c>
      <c r="B1531" s="18" t="str">
        <f t="shared" si="47"/>
        <v>IT-SW-08-06Canal</v>
      </c>
      <c r="D1531" s="18" t="s">
        <v>3100</v>
      </c>
      <c r="E1531" t="s">
        <v>3169</v>
      </c>
      <c r="F1531" s="37" t="s">
        <v>3102</v>
      </c>
      <c r="G1531" s="18" t="str">
        <f t="shared" si="48"/>
        <v>Controles Empresariales</v>
      </c>
      <c r="H1531" s="18" t="s">
        <v>91</v>
      </c>
      <c r="I1531" s="18" t="s">
        <v>75</v>
      </c>
      <c r="J1531" t="s">
        <v>3163</v>
      </c>
      <c r="K1531" t="s">
        <v>3164</v>
      </c>
      <c r="L1531" s="79" t="s">
        <v>90</v>
      </c>
      <c r="M1531" s="79" t="s">
        <v>3105</v>
      </c>
      <c r="N1531" s="37" t="s">
        <v>3116</v>
      </c>
      <c r="O1531" s="37" t="s">
        <v>3111</v>
      </c>
      <c r="P1531" s="37" t="s">
        <v>3143</v>
      </c>
      <c r="Q1531" s="43" t="s">
        <v>3169</v>
      </c>
      <c r="R1531" s="80" t="s">
        <v>3109</v>
      </c>
      <c r="S1531" s="42">
        <v>125000</v>
      </c>
      <c r="T1531" s="84">
        <v>1</v>
      </c>
      <c r="U1531" s="83">
        <v>1</v>
      </c>
      <c r="V1531" s="45" t="str">
        <f t="shared" si="49"/>
        <v>COP</v>
      </c>
    </row>
    <row r="1532" spans="1:22" x14ac:dyDescent="0.2">
      <c r="A1532" s="18" t="str">
        <f t="shared" si="46"/>
        <v>Controles EmpresarialesCanalIT-SW-09-01</v>
      </c>
      <c r="B1532" s="18" t="str">
        <f t="shared" si="47"/>
        <v>IT-SW-09-01Canal</v>
      </c>
      <c r="D1532" s="18" t="s">
        <v>3100</v>
      </c>
      <c r="E1532" t="s">
        <v>3170</v>
      </c>
      <c r="F1532" s="37" t="s">
        <v>3102</v>
      </c>
      <c r="G1532" s="18" t="str">
        <f t="shared" si="48"/>
        <v>Controles Empresariales</v>
      </c>
      <c r="H1532" s="18" t="s">
        <v>91</v>
      </c>
      <c r="I1532" s="18" t="s">
        <v>75</v>
      </c>
      <c r="J1532" t="s">
        <v>3171</v>
      </c>
      <c r="K1532" t="s">
        <v>3151</v>
      </c>
      <c r="L1532" s="79" t="s">
        <v>90</v>
      </c>
      <c r="M1532" s="79" t="s">
        <v>3105</v>
      </c>
      <c r="N1532" s="37" t="s">
        <v>3106</v>
      </c>
      <c r="O1532" s="37" t="s">
        <v>3111</v>
      </c>
      <c r="P1532" s="37" t="s">
        <v>3156</v>
      </c>
      <c r="Q1532" s="43" t="s">
        <v>3170</v>
      </c>
      <c r="R1532" s="80" t="s">
        <v>3109</v>
      </c>
      <c r="S1532" s="42">
        <v>17948571</v>
      </c>
      <c r="T1532" s="84">
        <v>1</v>
      </c>
      <c r="U1532" s="83">
        <v>1</v>
      </c>
      <c r="V1532" s="45" t="str">
        <f t="shared" si="49"/>
        <v>COP</v>
      </c>
    </row>
    <row r="1533" spans="1:22" x14ac:dyDescent="0.2">
      <c r="A1533" s="18" t="str">
        <f t="shared" si="46"/>
        <v>Controles EmpresarialesCanalIT-SW-09-02</v>
      </c>
      <c r="B1533" s="18" t="str">
        <f t="shared" si="47"/>
        <v>IT-SW-09-02Canal</v>
      </c>
      <c r="D1533" s="18" t="s">
        <v>3100</v>
      </c>
      <c r="E1533" t="s">
        <v>3172</v>
      </c>
      <c r="F1533" s="37" t="s">
        <v>3102</v>
      </c>
      <c r="G1533" s="18" t="str">
        <f t="shared" si="48"/>
        <v>Controles Empresariales</v>
      </c>
      <c r="H1533" s="18" t="s">
        <v>91</v>
      </c>
      <c r="I1533" s="18" t="s">
        <v>75</v>
      </c>
      <c r="J1533" t="s">
        <v>3171</v>
      </c>
      <c r="K1533" t="s">
        <v>3151</v>
      </c>
      <c r="L1533" s="79" t="s">
        <v>90</v>
      </c>
      <c r="M1533" s="79" t="s">
        <v>3105</v>
      </c>
      <c r="N1533" s="37" t="s">
        <v>3113</v>
      </c>
      <c r="O1533" s="37" t="s">
        <v>3111</v>
      </c>
      <c r="P1533" s="37" t="s">
        <v>3156</v>
      </c>
      <c r="Q1533" s="43" t="s">
        <v>3172</v>
      </c>
      <c r="R1533" s="80" t="s">
        <v>3109</v>
      </c>
      <c r="S1533" s="42">
        <v>18848571</v>
      </c>
      <c r="T1533" s="84">
        <v>1</v>
      </c>
      <c r="U1533" s="83">
        <v>1</v>
      </c>
      <c r="V1533" s="45" t="str">
        <f t="shared" si="49"/>
        <v>COP</v>
      </c>
    </row>
    <row r="1534" spans="1:22" x14ac:dyDescent="0.2">
      <c r="A1534" s="18" t="str">
        <f t="shared" si="46"/>
        <v>Controles EmpresarialesCanalIT-SW-09-03</v>
      </c>
      <c r="B1534" s="18" t="str">
        <f t="shared" si="47"/>
        <v>IT-SW-09-03Canal</v>
      </c>
      <c r="D1534" s="18" t="s">
        <v>3100</v>
      </c>
      <c r="E1534" t="s">
        <v>3173</v>
      </c>
      <c r="F1534" s="37" t="s">
        <v>3102</v>
      </c>
      <c r="G1534" s="18" t="str">
        <f t="shared" si="48"/>
        <v>Controles Empresariales</v>
      </c>
      <c r="H1534" s="18" t="s">
        <v>91</v>
      </c>
      <c r="I1534" s="18" t="s">
        <v>75</v>
      </c>
      <c r="J1534" t="s">
        <v>3171</v>
      </c>
      <c r="K1534" t="s">
        <v>3151</v>
      </c>
      <c r="L1534" s="79" t="s">
        <v>90</v>
      </c>
      <c r="M1534" s="79" t="s">
        <v>3105</v>
      </c>
      <c r="N1534" s="37" t="s">
        <v>3116</v>
      </c>
      <c r="O1534" s="37" t="s">
        <v>3111</v>
      </c>
      <c r="P1534" s="37" t="s">
        <v>3156</v>
      </c>
      <c r="Q1534" s="43" t="s">
        <v>3173</v>
      </c>
      <c r="R1534" s="80" t="s">
        <v>3109</v>
      </c>
      <c r="S1534" s="42">
        <v>19748571</v>
      </c>
      <c r="T1534" s="84">
        <v>1</v>
      </c>
      <c r="U1534" s="83">
        <v>1</v>
      </c>
      <c r="V1534" s="45" t="str">
        <f t="shared" si="49"/>
        <v>COP</v>
      </c>
    </row>
    <row r="1535" spans="1:22" x14ac:dyDescent="0.2">
      <c r="A1535" s="18" t="str">
        <f t="shared" si="46"/>
        <v>Controles EmpresarialesCanalIT-SW-10-01</v>
      </c>
      <c r="B1535" s="18" t="str">
        <f t="shared" si="47"/>
        <v>IT-SW-10-01Canal</v>
      </c>
      <c r="D1535" s="18" t="s">
        <v>3100</v>
      </c>
      <c r="E1535" t="s">
        <v>3174</v>
      </c>
      <c r="F1535" s="37" t="s">
        <v>3102</v>
      </c>
      <c r="G1535" s="18" t="str">
        <f t="shared" si="48"/>
        <v>Controles Empresariales</v>
      </c>
      <c r="H1535" s="18" t="s">
        <v>91</v>
      </c>
      <c r="I1535" s="18" t="s">
        <v>75</v>
      </c>
      <c r="J1535" t="s">
        <v>3175</v>
      </c>
      <c r="K1535" t="s">
        <v>3142</v>
      </c>
      <c r="L1535" s="79" t="s">
        <v>90</v>
      </c>
      <c r="M1535" s="79" t="s">
        <v>3105</v>
      </c>
      <c r="N1535" s="37" t="s">
        <v>3113</v>
      </c>
      <c r="O1535" s="37" t="s">
        <v>3107</v>
      </c>
      <c r="P1535" s="37" t="s">
        <v>3156</v>
      </c>
      <c r="Q1535" s="43" t="s">
        <v>3174</v>
      </c>
      <c r="R1535" s="80" t="s">
        <v>3109</v>
      </c>
      <c r="S1535" s="42">
        <v>181950</v>
      </c>
      <c r="T1535" s="84">
        <v>1</v>
      </c>
      <c r="U1535" s="83">
        <v>1</v>
      </c>
      <c r="V1535" s="45" t="str">
        <f t="shared" si="49"/>
        <v>COP</v>
      </c>
    </row>
    <row r="1536" spans="1:22" x14ac:dyDescent="0.2">
      <c r="A1536" s="18" t="str">
        <f t="shared" si="46"/>
        <v>Controles EmpresarialesCanalIT-SW-10-02</v>
      </c>
      <c r="B1536" s="18" t="str">
        <f t="shared" si="47"/>
        <v>IT-SW-10-02Canal</v>
      </c>
      <c r="D1536" s="18" t="s">
        <v>3100</v>
      </c>
      <c r="E1536" t="s">
        <v>3176</v>
      </c>
      <c r="F1536" s="37" t="s">
        <v>3102</v>
      </c>
      <c r="G1536" s="18" t="str">
        <f t="shared" si="48"/>
        <v>Controles Empresariales</v>
      </c>
      <c r="H1536" s="18" t="s">
        <v>91</v>
      </c>
      <c r="I1536" s="18" t="s">
        <v>75</v>
      </c>
      <c r="J1536" t="s">
        <v>3175</v>
      </c>
      <c r="K1536" t="s">
        <v>3142</v>
      </c>
      <c r="L1536" s="79" t="s">
        <v>90</v>
      </c>
      <c r="M1536" s="79" t="s">
        <v>3105</v>
      </c>
      <c r="N1536" s="37" t="s">
        <v>3113</v>
      </c>
      <c r="O1536" s="37" t="s">
        <v>3111</v>
      </c>
      <c r="P1536" s="37" t="s">
        <v>3156</v>
      </c>
      <c r="Q1536" s="43" t="s">
        <v>3176</v>
      </c>
      <c r="R1536" s="80" t="s">
        <v>3109</v>
      </c>
      <c r="S1536" s="42">
        <v>194450</v>
      </c>
      <c r="T1536" s="84">
        <v>1</v>
      </c>
      <c r="U1536" s="83">
        <v>1</v>
      </c>
      <c r="V1536" s="45" t="str">
        <f t="shared" si="49"/>
        <v>COP</v>
      </c>
    </row>
    <row r="1537" spans="1:22" x14ac:dyDescent="0.2">
      <c r="A1537" s="18" t="str">
        <f t="shared" si="46"/>
        <v>Controles EmpresarialesCanalIT-SW-10-03</v>
      </c>
      <c r="B1537" s="18" t="str">
        <f t="shared" si="47"/>
        <v>IT-SW-10-03Canal</v>
      </c>
      <c r="D1537" s="18" t="s">
        <v>3100</v>
      </c>
      <c r="E1537" t="s">
        <v>3177</v>
      </c>
      <c r="F1537" s="37" t="s">
        <v>3102</v>
      </c>
      <c r="G1537" s="18" t="str">
        <f t="shared" si="48"/>
        <v>Controles Empresariales</v>
      </c>
      <c r="H1537" s="18" t="s">
        <v>91</v>
      </c>
      <c r="I1537" s="18" t="s">
        <v>75</v>
      </c>
      <c r="J1537" t="s">
        <v>3175</v>
      </c>
      <c r="K1537" t="s">
        <v>3142</v>
      </c>
      <c r="L1537" s="79" t="s">
        <v>90</v>
      </c>
      <c r="M1537" s="79" t="s">
        <v>3105</v>
      </c>
      <c r="N1537" s="37" t="s">
        <v>3106</v>
      </c>
      <c r="O1537" s="37" t="s">
        <v>3107</v>
      </c>
      <c r="P1537" s="37" t="s">
        <v>3156</v>
      </c>
      <c r="Q1537" s="43" t="s">
        <v>3177</v>
      </c>
      <c r="R1537" s="80" t="s">
        <v>3109</v>
      </c>
      <c r="S1537" s="42">
        <v>181950</v>
      </c>
      <c r="T1537" s="84">
        <v>1</v>
      </c>
      <c r="U1537" s="83">
        <v>1</v>
      </c>
      <c r="V1537" s="45" t="str">
        <f t="shared" si="49"/>
        <v>COP</v>
      </c>
    </row>
    <row r="1538" spans="1:22" x14ac:dyDescent="0.2">
      <c r="A1538" s="18" t="str">
        <f t="shared" ref="A1538:A1601" si="50">D1538&amp;F1538&amp;E1538</f>
        <v>Controles EmpresarialesCanalIT-SW-10-04</v>
      </c>
      <c r="B1538" s="18" t="str">
        <f t="shared" ref="B1538:B1601" si="51">E1538&amp;F1538</f>
        <v>IT-SW-10-04Canal</v>
      </c>
      <c r="D1538" s="18" t="s">
        <v>3100</v>
      </c>
      <c r="E1538" t="s">
        <v>3178</v>
      </c>
      <c r="F1538" s="37" t="s">
        <v>3102</v>
      </c>
      <c r="G1538" s="18" t="str">
        <f t="shared" si="48"/>
        <v>Controles Empresariales</v>
      </c>
      <c r="H1538" s="18" t="s">
        <v>91</v>
      </c>
      <c r="I1538" s="18" t="s">
        <v>75</v>
      </c>
      <c r="J1538" t="s">
        <v>3175</v>
      </c>
      <c r="K1538" t="s">
        <v>3142</v>
      </c>
      <c r="L1538" s="79" t="s">
        <v>90</v>
      </c>
      <c r="M1538" s="79" t="s">
        <v>3105</v>
      </c>
      <c r="N1538" s="37" t="s">
        <v>3116</v>
      </c>
      <c r="O1538" s="37" t="s">
        <v>3107</v>
      </c>
      <c r="P1538" s="37" t="s">
        <v>3156</v>
      </c>
      <c r="Q1538" s="43" t="s">
        <v>3178</v>
      </c>
      <c r="R1538" s="80" t="s">
        <v>3109</v>
      </c>
      <c r="S1538" s="42">
        <v>181950</v>
      </c>
      <c r="T1538" s="84">
        <v>1</v>
      </c>
      <c r="U1538" s="83">
        <v>1</v>
      </c>
      <c r="V1538" s="45" t="str">
        <f t="shared" si="49"/>
        <v>COP</v>
      </c>
    </row>
    <row r="1539" spans="1:22" x14ac:dyDescent="0.2">
      <c r="A1539" s="18" t="str">
        <f t="shared" si="50"/>
        <v>Controles EmpresarialesCanalIT-SW-10-05</v>
      </c>
      <c r="B1539" s="18" t="str">
        <f t="shared" si="51"/>
        <v>IT-SW-10-05Canal</v>
      </c>
      <c r="D1539" s="18" t="s">
        <v>3100</v>
      </c>
      <c r="E1539" t="s">
        <v>3179</v>
      </c>
      <c r="F1539" s="37" t="s">
        <v>3102</v>
      </c>
      <c r="G1539" s="18" t="str">
        <f t="shared" si="48"/>
        <v>Controles Empresariales</v>
      </c>
      <c r="H1539" s="18" t="s">
        <v>91</v>
      </c>
      <c r="I1539" s="18" t="s">
        <v>75</v>
      </c>
      <c r="J1539" t="s">
        <v>3175</v>
      </c>
      <c r="K1539" t="s">
        <v>3142</v>
      </c>
      <c r="L1539" s="79" t="s">
        <v>90</v>
      </c>
      <c r="M1539" s="79" t="s">
        <v>3105</v>
      </c>
      <c r="N1539" s="37" t="s">
        <v>3116</v>
      </c>
      <c r="O1539" s="37" t="s">
        <v>3111</v>
      </c>
      <c r="P1539" s="37" t="s">
        <v>3156</v>
      </c>
      <c r="Q1539" s="43" t="s">
        <v>3179</v>
      </c>
      <c r="R1539" s="80" t="s">
        <v>3109</v>
      </c>
      <c r="S1539" s="42">
        <v>206950</v>
      </c>
      <c r="T1539" s="84">
        <v>1</v>
      </c>
      <c r="U1539" s="83">
        <v>1</v>
      </c>
      <c r="V1539" s="45" t="str">
        <f t="shared" si="49"/>
        <v>COP</v>
      </c>
    </row>
    <row r="1540" spans="1:22" x14ac:dyDescent="0.2">
      <c r="A1540" s="18" t="str">
        <f t="shared" si="50"/>
        <v>Controles EmpresarialesCanalIT-SW-10-06</v>
      </c>
      <c r="B1540" s="18" t="str">
        <f t="shared" si="51"/>
        <v>IT-SW-10-06Canal</v>
      </c>
      <c r="D1540" s="18" t="s">
        <v>3100</v>
      </c>
      <c r="E1540" t="s">
        <v>3180</v>
      </c>
      <c r="F1540" s="37" t="s">
        <v>3102</v>
      </c>
      <c r="G1540" s="18" t="str">
        <f t="shared" si="48"/>
        <v>Controles Empresariales</v>
      </c>
      <c r="H1540" s="18" t="s">
        <v>91</v>
      </c>
      <c r="I1540" s="18" t="s">
        <v>75</v>
      </c>
      <c r="J1540" t="s">
        <v>3175</v>
      </c>
      <c r="K1540" t="s">
        <v>3142</v>
      </c>
      <c r="L1540" s="79" t="s">
        <v>90</v>
      </c>
      <c r="M1540" s="79" t="s">
        <v>3105</v>
      </c>
      <c r="N1540" s="37" t="s">
        <v>3106</v>
      </c>
      <c r="O1540" s="37" t="s">
        <v>3111</v>
      </c>
      <c r="P1540" s="37" t="s">
        <v>3156</v>
      </c>
      <c r="Q1540" s="43" t="s">
        <v>3180</v>
      </c>
      <c r="R1540" s="80" t="s">
        <v>3109</v>
      </c>
      <c r="S1540" s="42">
        <v>186950</v>
      </c>
      <c r="T1540" s="84">
        <v>1</v>
      </c>
      <c r="U1540" s="83">
        <v>1</v>
      </c>
      <c r="V1540" s="45" t="str">
        <f t="shared" si="49"/>
        <v>COP</v>
      </c>
    </row>
    <row r="1541" spans="1:22" x14ac:dyDescent="0.2">
      <c r="A1541" s="18" t="str">
        <f t="shared" si="50"/>
        <v>Controles EmpresarialesCanalIT-SW-11-01</v>
      </c>
      <c r="B1541" s="18" t="str">
        <f t="shared" si="51"/>
        <v>IT-SW-11-01Canal</v>
      </c>
      <c r="D1541" s="18" t="s">
        <v>3100</v>
      </c>
      <c r="E1541" t="s">
        <v>3181</v>
      </c>
      <c r="F1541" s="37" t="s">
        <v>3102</v>
      </c>
      <c r="G1541" s="18" t="str">
        <f t="shared" si="48"/>
        <v>Controles Empresariales</v>
      </c>
      <c r="H1541" s="18" t="s">
        <v>91</v>
      </c>
      <c r="I1541" s="18" t="s">
        <v>75</v>
      </c>
      <c r="J1541" t="s">
        <v>3182</v>
      </c>
      <c r="K1541" t="s">
        <v>3142</v>
      </c>
      <c r="L1541" s="79" t="s">
        <v>90</v>
      </c>
      <c r="M1541" s="79" t="s">
        <v>3105</v>
      </c>
      <c r="N1541" s="37" t="s">
        <v>3106</v>
      </c>
      <c r="O1541" s="37" t="s">
        <v>3111</v>
      </c>
      <c r="P1541" s="37" t="s">
        <v>3156</v>
      </c>
      <c r="Q1541" s="43" t="s">
        <v>3181</v>
      </c>
      <c r="R1541" s="80" t="s">
        <v>3109</v>
      </c>
      <c r="S1541" s="42">
        <v>186950</v>
      </c>
      <c r="T1541" s="84">
        <v>1</v>
      </c>
      <c r="U1541" s="83">
        <v>1</v>
      </c>
      <c r="V1541" s="45" t="str">
        <f t="shared" si="49"/>
        <v>COP</v>
      </c>
    </row>
    <row r="1542" spans="1:22" x14ac:dyDescent="0.2">
      <c r="A1542" s="18" t="str">
        <f t="shared" si="50"/>
        <v>Controles EmpresarialesCanalIT-SW-11-02</v>
      </c>
      <c r="B1542" s="18" t="str">
        <f t="shared" si="51"/>
        <v>IT-SW-11-02Canal</v>
      </c>
      <c r="D1542" s="18" t="s">
        <v>3100</v>
      </c>
      <c r="E1542" t="s">
        <v>3183</v>
      </c>
      <c r="F1542" s="37" t="s">
        <v>3102</v>
      </c>
      <c r="G1542" s="18" t="str">
        <f t="shared" si="48"/>
        <v>Controles Empresariales</v>
      </c>
      <c r="H1542" s="18" t="s">
        <v>91</v>
      </c>
      <c r="I1542" s="18" t="s">
        <v>75</v>
      </c>
      <c r="J1542" t="s">
        <v>3182</v>
      </c>
      <c r="K1542" t="s">
        <v>3142</v>
      </c>
      <c r="L1542" s="79" t="s">
        <v>90</v>
      </c>
      <c r="M1542" s="79" t="s">
        <v>3105</v>
      </c>
      <c r="N1542" s="37" t="s">
        <v>3113</v>
      </c>
      <c r="O1542" s="37" t="s">
        <v>3107</v>
      </c>
      <c r="P1542" s="37" t="s">
        <v>3156</v>
      </c>
      <c r="Q1542" s="43" t="s">
        <v>3183</v>
      </c>
      <c r="R1542" s="80" t="s">
        <v>3109</v>
      </c>
      <c r="S1542" s="42">
        <v>181950</v>
      </c>
      <c r="T1542" s="84">
        <v>1</v>
      </c>
      <c r="U1542" s="83">
        <v>1</v>
      </c>
      <c r="V1542" s="45" t="str">
        <f t="shared" si="49"/>
        <v>COP</v>
      </c>
    </row>
    <row r="1543" spans="1:22" x14ac:dyDescent="0.2">
      <c r="A1543" s="18" t="str">
        <f t="shared" si="50"/>
        <v>Controles EmpresarialesCanalIT-SW-11-03</v>
      </c>
      <c r="B1543" s="18" t="str">
        <f t="shared" si="51"/>
        <v>IT-SW-11-03Canal</v>
      </c>
      <c r="D1543" s="18" t="s">
        <v>3100</v>
      </c>
      <c r="E1543" t="s">
        <v>3184</v>
      </c>
      <c r="F1543" s="37" t="s">
        <v>3102</v>
      </c>
      <c r="G1543" s="18" t="str">
        <f t="shared" si="48"/>
        <v>Controles Empresariales</v>
      </c>
      <c r="H1543" s="18" t="s">
        <v>91</v>
      </c>
      <c r="I1543" s="18" t="s">
        <v>75</v>
      </c>
      <c r="J1543" t="s">
        <v>3182</v>
      </c>
      <c r="K1543" t="s">
        <v>3142</v>
      </c>
      <c r="L1543" s="79" t="s">
        <v>90</v>
      </c>
      <c r="M1543" s="79" t="s">
        <v>3105</v>
      </c>
      <c r="N1543" s="37" t="s">
        <v>3113</v>
      </c>
      <c r="O1543" s="37" t="s">
        <v>3111</v>
      </c>
      <c r="P1543" s="37" t="s">
        <v>3156</v>
      </c>
      <c r="Q1543" s="43" t="s">
        <v>3184</v>
      </c>
      <c r="R1543" s="80" t="s">
        <v>3109</v>
      </c>
      <c r="S1543" s="42">
        <v>194450</v>
      </c>
      <c r="T1543" s="84">
        <v>1</v>
      </c>
      <c r="U1543" s="83">
        <v>1</v>
      </c>
      <c r="V1543" s="45" t="str">
        <f t="shared" si="49"/>
        <v>COP</v>
      </c>
    </row>
    <row r="1544" spans="1:22" x14ac:dyDescent="0.2">
      <c r="A1544" s="18" t="str">
        <f t="shared" si="50"/>
        <v>Controles EmpresarialesCanalIT-SW-11-04</v>
      </c>
      <c r="B1544" s="18" t="str">
        <f t="shared" si="51"/>
        <v>IT-SW-11-04Canal</v>
      </c>
      <c r="D1544" s="18" t="s">
        <v>3100</v>
      </c>
      <c r="E1544" t="s">
        <v>3185</v>
      </c>
      <c r="F1544" s="37" t="s">
        <v>3102</v>
      </c>
      <c r="G1544" s="18" t="str">
        <f t="shared" si="48"/>
        <v>Controles Empresariales</v>
      </c>
      <c r="H1544" s="18" t="s">
        <v>91</v>
      </c>
      <c r="I1544" s="18" t="s">
        <v>75</v>
      </c>
      <c r="J1544" t="s">
        <v>3182</v>
      </c>
      <c r="K1544" t="s">
        <v>3142</v>
      </c>
      <c r="L1544" s="79" t="s">
        <v>90</v>
      </c>
      <c r="M1544" s="79" t="s">
        <v>3105</v>
      </c>
      <c r="N1544" s="37" t="s">
        <v>3116</v>
      </c>
      <c r="O1544" s="37" t="s">
        <v>3107</v>
      </c>
      <c r="P1544" s="37" t="s">
        <v>3156</v>
      </c>
      <c r="Q1544" s="43" t="s">
        <v>3185</v>
      </c>
      <c r="R1544" s="80" t="s">
        <v>3109</v>
      </c>
      <c r="S1544" s="42">
        <v>181950</v>
      </c>
      <c r="T1544" s="84">
        <v>1</v>
      </c>
      <c r="U1544" s="83">
        <v>1</v>
      </c>
      <c r="V1544" s="45" t="str">
        <f t="shared" si="49"/>
        <v>COP</v>
      </c>
    </row>
    <row r="1545" spans="1:22" x14ac:dyDescent="0.2">
      <c r="A1545" s="18" t="str">
        <f t="shared" si="50"/>
        <v>Controles EmpresarialesCanalIT-SW-11-05</v>
      </c>
      <c r="B1545" s="18" t="str">
        <f t="shared" si="51"/>
        <v>IT-SW-11-05Canal</v>
      </c>
      <c r="D1545" s="18" t="s">
        <v>3100</v>
      </c>
      <c r="E1545" t="s">
        <v>3186</v>
      </c>
      <c r="F1545" s="37" t="s">
        <v>3102</v>
      </c>
      <c r="G1545" s="18" t="str">
        <f t="shared" si="48"/>
        <v>Controles Empresariales</v>
      </c>
      <c r="H1545" s="18" t="s">
        <v>91</v>
      </c>
      <c r="I1545" s="18" t="s">
        <v>75</v>
      </c>
      <c r="J1545" t="s">
        <v>3182</v>
      </c>
      <c r="K1545" t="s">
        <v>3142</v>
      </c>
      <c r="L1545" s="79" t="s">
        <v>90</v>
      </c>
      <c r="M1545" s="79" t="s">
        <v>3105</v>
      </c>
      <c r="N1545" s="37" t="s">
        <v>3116</v>
      </c>
      <c r="O1545" s="37" t="s">
        <v>3111</v>
      </c>
      <c r="P1545" s="37" t="s">
        <v>3156</v>
      </c>
      <c r="Q1545" s="43" t="s">
        <v>3186</v>
      </c>
      <c r="R1545" s="80" t="s">
        <v>3109</v>
      </c>
      <c r="S1545" s="42">
        <v>206950</v>
      </c>
      <c r="T1545" s="84">
        <v>1</v>
      </c>
      <c r="U1545" s="83">
        <v>1</v>
      </c>
      <c r="V1545" s="45" t="str">
        <f t="shared" si="49"/>
        <v>COP</v>
      </c>
    </row>
    <row r="1546" spans="1:22" x14ac:dyDescent="0.2">
      <c r="A1546" s="18" t="str">
        <f t="shared" si="50"/>
        <v>Controles EmpresarialesCanalIT-SW-11-06</v>
      </c>
      <c r="B1546" s="18" t="str">
        <f t="shared" si="51"/>
        <v>IT-SW-11-06Canal</v>
      </c>
      <c r="D1546" s="18" t="s">
        <v>3100</v>
      </c>
      <c r="E1546" t="s">
        <v>3187</v>
      </c>
      <c r="F1546" s="37" t="s">
        <v>3102</v>
      </c>
      <c r="G1546" s="18" t="str">
        <f t="shared" si="48"/>
        <v>Controles Empresariales</v>
      </c>
      <c r="H1546" s="18" t="s">
        <v>91</v>
      </c>
      <c r="I1546" s="18" t="s">
        <v>75</v>
      </c>
      <c r="J1546" t="s">
        <v>3182</v>
      </c>
      <c r="K1546" t="s">
        <v>3142</v>
      </c>
      <c r="L1546" s="79" t="s">
        <v>90</v>
      </c>
      <c r="M1546" s="79" t="s">
        <v>3105</v>
      </c>
      <c r="N1546" s="37" t="s">
        <v>3106</v>
      </c>
      <c r="O1546" s="37" t="s">
        <v>3107</v>
      </c>
      <c r="P1546" s="37" t="s">
        <v>3156</v>
      </c>
      <c r="Q1546" s="43" t="s">
        <v>3187</v>
      </c>
      <c r="R1546" s="80" t="s">
        <v>3109</v>
      </c>
      <c r="S1546" s="42">
        <v>181950</v>
      </c>
      <c r="T1546" s="84">
        <v>1</v>
      </c>
      <c r="U1546" s="83">
        <v>1</v>
      </c>
      <c r="V1546" s="45" t="str">
        <f t="shared" si="49"/>
        <v>COP</v>
      </c>
    </row>
    <row r="1547" spans="1:22" x14ac:dyDescent="0.2">
      <c r="A1547" s="18" t="str">
        <f t="shared" si="50"/>
        <v>UT Soft-IGCanalIT-SW-01-01</v>
      </c>
      <c r="B1547" s="18" t="str">
        <f t="shared" si="51"/>
        <v>IT-SW-01-01Canal</v>
      </c>
      <c r="D1547" s="18" t="s">
        <v>3188</v>
      </c>
      <c r="E1547" t="s">
        <v>3101</v>
      </c>
      <c r="F1547" s="37" t="s">
        <v>3102</v>
      </c>
      <c r="G1547" s="18" t="str">
        <f t="shared" si="48"/>
        <v>UT Soft-IG</v>
      </c>
      <c r="H1547" s="18" t="s">
        <v>91</v>
      </c>
      <c r="I1547" s="18" t="s">
        <v>75</v>
      </c>
      <c r="J1547" t="s">
        <v>3103</v>
      </c>
      <c r="K1547" t="s">
        <v>3104</v>
      </c>
      <c r="L1547" s="79" t="s">
        <v>90</v>
      </c>
      <c r="M1547" s="79" t="s">
        <v>3105</v>
      </c>
      <c r="N1547" s="37" t="s">
        <v>3106</v>
      </c>
      <c r="O1547" s="37" t="s">
        <v>3107</v>
      </c>
      <c r="P1547" s="37" t="s">
        <v>3108</v>
      </c>
      <c r="Q1547" s="43" t="s">
        <v>3101</v>
      </c>
      <c r="R1547" s="80" t="s">
        <v>3109</v>
      </c>
      <c r="S1547" s="42">
        <v>322000</v>
      </c>
      <c r="T1547" s="84">
        <v>1</v>
      </c>
      <c r="U1547" s="83">
        <v>1</v>
      </c>
      <c r="V1547" s="45" t="str">
        <f t="shared" si="49"/>
        <v>COP</v>
      </c>
    </row>
    <row r="1548" spans="1:22" x14ac:dyDescent="0.2">
      <c r="A1548" s="18" t="str">
        <f t="shared" si="50"/>
        <v>UT Soft-IGCanalIT-SW-01-02</v>
      </c>
      <c r="B1548" s="18" t="str">
        <f t="shared" si="51"/>
        <v>IT-SW-01-02Canal</v>
      </c>
      <c r="D1548" s="18" t="s">
        <v>3188</v>
      </c>
      <c r="E1548" t="s">
        <v>3110</v>
      </c>
      <c r="F1548" s="37" t="s">
        <v>3102</v>
      </c>
      <c r="G1548" s="18" t="str">
        <f t="shared" si="48"/>
        <v>UT Soft-IG</v>
      </c>
      <c r="H1548" s="18" t="s">
        <v>91</v>
      </c>
      <c r="I1548" s="18" t="s">
        <v>75</v>
      </c>
      <c r="J1548" t="s">
        <v>3103</v>
      </c>
      <c r="K1548" t="s">
        <v>3104</v>
      </c>
      <c r="L1548" s="79" t="s">
        <v>90</v>
      </c>
      <c r="M1548" s="79" t="s">
        <v>3105</v>
      </c>
      <c r="N1548" s="37" t="s">
        <v>3106</v>
      </c>
      <c r="O1548" s="37" t="s">
        <v>3111</v>
      </c>
      <c r="P1548" s="37" t="s">
        <v>3108</v>
      </c>
      <c r="Q1548" s="43" t="s">
        <v>3110</v>
      </c>
      <c r="R1548" s="80" t="s">
        <v>3109</v>
      </c>
      <c r="S1548" s="42">
        <v>402000</v>
      </c>
      <c r="T1548" s="84">
        <v>1</v>
      </c>
      <c r="U1548" s="83">
        <v>1</v>
      </c>
      <c r="V1548" s="45" t="str">
        <f t="shared" si="49"/>
        <v>COP</v>
      </c>
    </row>
    <row r="1549" spans="1:22" x14ac:dyDescent="0.2">
      <c r="A1549" s="18" t="str">
        <f t="shared" si="50"/>
        <v>UT Soft-IGCanalIT-SW-01-03</v>
      </c>
      <c r="B1549" s="18" t="str">
        <f t="shared" si="51"/>
        <v>IT-SW-01-03Canal</v>
      </c>
      <c r="D1549" s="18" t="s">
        <v>3188</v>
      </c>
      <c r="E1549" t="s">
        <v>3112</v>
      </c>
      <c r="F1549" s="37" t="s">
        <v>3102</v>
      </c>
      <c r="G1549" s="18" t="str">
        <f t="shared" si="48"/>
        <v>UT Soft-IG</v>
      </c>
      <c r="H1549" s="18" t="s">
        <v>91</v>
      </c>
      <c r="I1549" s="18" t="s">
        <v>75</v>
      </c>
      <c r="J1549" t="s">
        <v>3103</v>
      </c>
      <c r="K1549" t="s">
        <v>3104</v>
      </c>
      <c r="L1549" s="79" t="s">
        <v>90</v>
      </c>
      <c r="M1549" s="79" t="s">
        <v>3105</v>
      </c>
      <c r="N1549" s="37" t="s">
        <v>3113</v>
      </c>
      <c r="O1549" s="37" t="s">
        <v>3107</v>
      </c>
      <c r="P1549" s="37" t="s">
        <v>3108</v>
      </c>
      <c r="Q1549" s="43" t="s">
        <v>3112</v>
      </c>
      <c r="R1549" s="80" t="s">
        <v>3109</v>
      </c>
      <c r="S1549" s="42">
        <v>322000</v>
      </c>
      <c r="T1549" s="84">
        <v>1</v>
      </c>
      <c r="U1549" s="83">
        <v>1</v>
      </c>
      <c r="V1549" s="45" t="str">
        <f t="shared" si="49"/>
        <v>COP</v>
      </c>
    </row>
    <row r="1550" spans="1:22" x14ac:dyDescent="0.2">
      <c r="A1550" s="18" t="str">
        <f t="shared" si="50"/>
        <v>UT Soft-IGCanalIT-SW-01-04</v>
      </c>
      <c r="B1550" s="18" t="str">
        <f t="shared" si="51"/>
        <v>IT-SW-01-04Canal</v>
      </c>
      <c r="D1550" s="18" t="s">
        <v>3188</v>
      </c>
      <c r="E1550" t="s">
        <v>3114</v>
      </c>
      <c r="F1550" s="37" t="s">
        <v>3102</v>
      </c>
      <c r="G1550" s="18" t="str">
        <f t="shared" si="48"/>
        <v>UT Soft-IG</v>
      </c>
      <c r="H1550" s="18" t="s">
        <v>91</v>
      </c>
      <c r="I1550" s="18" t="s">
        <v>75</v>
      </c>
      <c r="J1550" t="s">
        <v>3103</v>
      </c>
      <c r="K1550" t="s">
        <v>3104</v>
      </c>
      <c r="L1550" s="79" t="s">
        <v>90</v>
      </c>
      <c r="M1550" s="79" t="s">
        <v>3105</v>
      </c>
      <c r="N1550" s="37" t="s">
        <v>3113</v>
      </c>
      <c r="O1550" s="37" t="s">
        <v>3111</v>
      </c>
      <c r="P1550" s="37" t="s">
        <v>3108</v>
      </c>
      <c r="Q1550" s="43" t="s">
        <v>3114</v>
      </c>
      <c r="R1550" s="80" t="s">
        <v>3109</v>
      </c>
      <c r="S1550" s="42">
        <v>482000</v>
      </c>
      <c r="T1550" s="84">
        <v>1</v>
      </c>
      <c r="U1550" s="83">
        <v>1</v>
      </c>
      <c r="V1550" s="45" t="str">
        <f t="shared" si="49"/>
        <v>COP</v>
      </c>
    </row>
    <row r="1551" spans="1:22" x14ac:dyDescent="0.2">
      <c r="A1551" s="18" t="str">
        <f t="shared" si="50"/>
        <v>UT Soft-IGCanalIT-SW-01-05</v>
      </c>
      <c r="B1551" s="18" t="str">
        <f t="shared" si="51"/>
        <v>IT-SW-01-05Canal</v>
      </c>
      <c r="D1551" s="18" t="s">
        <v>3188</v>
      </c>
      <c r="E1551" t="s">
        <v>3115</v>
      </c>
      <c r="F1551" s="37" t="s">
        <v>3102</v>
      </c>
      <c r="G1551" s="18" t="str">
        <f t="shared" ref="G1551:G1614" si="52">D1551</f>
        <v>UT Soft-IG</v>
      </c>
      <c r="H1551" s="18" t="s">
        <v>91</v>
      </c>
      <c r="I1551" s="18" t="s">
        <v>75</v>
      </c>
      <c r="J1551" t="s">
        <v>3103</v>
      </c>
      <c r="K1551" t="s">
        <v>3104</v>
      </c>
      <c r="L1551" s="79" t="s">
        <v>90</v>
      </c>
      <c r="M1551" s="79" t="s">
        <v>3105</v>
      </c>
      <c r="N1551" s="37" t="s">
        <v>3116</v>
      </c>
      <c r="O1551" s="37" t="s">
        <v>3107</v>
      </c>
      <c r="P1551" s="37" t="s">
        <v>3108</v>
      </c>
      <c r="Q1551" s="43" t="s">
        <v>3115</v>
      </c>
      <c r="R1551" s="80" t="s">
        <v>3109</v>
      </c>
      <c r="S1551" s="42">
        <v>322000</v>
      </c>
      <c r="T1551" s="84">
        <v>1</v>
      </c>
      <c r="U1551" s="83">
        <v>1</v>
      </c>
      <c r="V1551" s="45" t="str">
        <f t="shared" ref="V1551:V1614" si="53">H1551</f>
        <v>COP</v>
      </c>
    </row>
    <row r="1552" spans="1:22" x14ac:dyDescent="0.2">
      <c r="A1552" s="18" t="str">
        <f t="shared" si="50"/>
        <v>UT Soft-IGCanalIT-SW-01-06</v>
      </c>
      <c r="B1552" s="18" t="str">
        <f t="shared" si="51"/>
        <v>IT-SW-01-06Canal</v>
      </c>
      <c r="D1552" s="18" t="s">
        <v>3188</v>
      </c>
      <c r="E1552" t="s">
        <v>3117</v>
      </c>
      <c r="F1552" s="37" t="s">
        <v>3102</v>
      </c>
      <c r="G1552" s="18" t="str">
        <f t="shared" si="52"/>
        <v>UT Soft-IG</v>
      </c>
      <c r="H1552" s="18" t="s">
        <v>91</v>
      </c>
      <c r="I1552" s="18" t="s">
        <v>75</v>
      </c>
      <c r="J1552" t="s">
        <v>3103</v>
      </c>
      <c r="K1552" t="s">
        <v>3104</v>
      </c>
      <c r="L1552" s="79" t="s">
        <v>90</v>
      </c>
      <c r="M1552" s="79" t="s">
        <v>3105</v>
      </c>
      <c r="N1552" s="37" t="s">
        <v>3116</v>
      </c>
      <c r="O1552" s="37" t="s">
        <v>3111</v>
      </c>
      <c r="P1552" s="37" t="s">
        <v>3108</v>
      </c>
      <c r="Q1552" s="43" t="s">
        <v>3117</v>
      </c>
      <c r="R1552" s="80" t="s">
        <v>3109</v>
      </c>
      <c r="S1552" s="42">
        <v>563000</v>
      </c>
      <c r="T1552" s="84">
        <v>1</v>
      </c>
      <c r="U1552" s="83">
        <v>1</v>
      </c>
      <c r="V1552" s="45" t="str">
        <f t="shared" si="53"/>
        <v>COP</v>
      </c>
    </row>
    <row r="1553" spans="1:22" x14ac:dyDescent="0.2">
      <c r="A1553" s="18" t="str">
        <f t="shared" si="50"/>
        <v>UT Soft-IGCanalIT-SW-02-01</v>
      </c>
      <c r="B1553" s="18" t="str">
        <f t="shared" si="51"/>
        <v>IT-SW-02-01Canal</v>
      </c>
      <c r="D1553" s="18" t="s">
        <v>3188</v>
      </c>
      <c r="E1553" t="s">
        <v>3118</v>
      </c>
      <c r="F1553" s="37" t="s">
        <v>3102</v>
      </c>
      <c r="G1553" s="18" t="str">
        <f t="shared" si="52"/>
        <v>UT Soft-IG</v>
      </c>
      <c r="H1553" s="18" t="s">
        <v>91</v>
      </c>
      <c r="I1553" s="18" t="s">
        <v>75</v>
      </c>
      <c r="J1553" t="s">
        <v>3119</v>
      </c>
      <c r="K1553" t="s">
        <v>3120</v>
      </c>
      <c r="L1553" s="79" t="s">
        <v>90</v>
      </c>
      <c r="M1553" s="79" t="s">
        <v>3105</v>
      </c>
      <c r="N1553" s="37" t="s">
        <v>3106</v>
      </c>
      <c r="O1553" s="37" t="s">
        <v>3107</v>
      </c>
      <c r="P1553" s="37" t="s">
        <v>3108</v>
      </c>
      <c r="Q1553" s="43" t="s">
        <v>3118</v>
      </c>
      <c r="R1553" s="80" t="s">
        <v>3109</v>
      </c>
      <c r="S1553" s="42">
        <v>322000</v>
      </c>
      <c r="T1553" s="84">
        <v>1</v>
      </c>
      <c r="U1553" s="83">
        <v>1</v>
      </c>
      <c r="V1553" s="45" t="str">
        <f t="shared" si="53"/>
        <v>COP</v>
      </c>
    </row>
    <row r="1554" spans="1:22" x14ac:dyDescent="0.2">
      <c r="A1554" s="18" t="str">
        <f t="shared" si="50"/>
        <v>UT Soft-IGCanalIT-SW-02-02</v>
      </c>
      <c r="B1554" s="18" t="str">
        <f t="shared" si="51"/>
        <v>IT-SW-02-02Canal</v>
      </c>
      <c r="D1554" s="18" t="s">
        <v>3188</v>
      </c>
      <c r="E1554" t="s">
        <v>3121</v>
      </c>
      <c r="F1554" s="37" t="s">
        <v>3102</v>
      </c>
      <c r="G1554" s="18" t="str">
        <f t="shared" si="52"/>
        <v>UT Soft-IG</v>
      </c>
      <c r="H1554" s="18" t="s">
        <v>91</v>
      </c>
      <c r="I1554" s="18" t="s">
        <v>75</v>
      </c>
      <c r="J1554" t="s">
        <v>3119</v>
      </c>
      <c r="K1554" t="s">
        <v>3120</v>
      </c>
      <c r="L1554" s="79" t="s">
        <v>90</v>
      </c>
      <c r="M1554" s="79" t="s">
        <v>3105</v>
      </c>
      <c r="N1554" s="37" t="s">
        <v>3106</v>
      </c>
      <c r="O1554" s="37" t="s">
        <v>3111</v>
      </c>
      <c r="P1554" s="37" t="s">
        <v>3108</v>
      </c>
      <c r="Q1554" s="43" t="s">
        <v>3121</v>
      </c>
      <c r="R1554" s="80" t="s">
        <v>3109</v>
      </c>
      <c r="S1554" s="42">
        <v>402000</v>
      </c>
      <c r="T1554" s="84">
        <v>1</v>
      </c>
      <c r="U1554" s="83">
        <v>1</v>
      </c>
      <c r="V1554" s="45" t="str">
        <f t="shared" si="53"/>
        <v>COP</v>
      </c>
    </row>
    <row r="1555" spans="1:22" x14ac:dyDescent="0.2">
      <c r="A1555" s="18" t="str">
        <f t="shared" si="50"/>
        <v>UT Soft-IGCanalIT-SW-02-03</v>
      </c>
      <c r="B1555" s="18" t="str">
        <f t="shared" si="51"/>
        <v>IT-SW-02-03Canal</v>
      </c>
      <c r="D1555" s="18" t="s">
        <v>3188</v>
      </c>
      <c r="E1555" t="s">
        <v>3122</v>
      </c>
      <c r="F1555" s="37" t="s">
        <v>3102</v>
      </c>
      <c r="G1555" s="18" t="str">
        <f t="shared" si="52"/>
        <v>UT Soft-IG</v>
      </c>
      <c r="H1555" s="18" t="s">
        <v>91</v>
      </c>
      <c r="I1555" s="18" t="s">
        <v>75</v>
      </c>
      <c r="J1555" t="s">
        <v>3119</v>
      </c>
      <c r="K1555" t="s">
        <v>3120</v>
      </c>
      <c r="L1555" s="79" t="s">
        <v>90</v>
      </c>
      <c r="M1555" s="79" t="s">
        <v>3105</v>
      </c>
      <c r="N1555" s="37" t="s">
        <v>3113</v>
      </c>
      <c r="O1555" s="37" t="s">
        <v>3107</v>
      </c>
      <c r="P1555" s="37" t="s">
        <v>3108</v>
      </c>
      <c r="Q1555" s="43" t="s">
        <v>3122</v>
      </c>
      <c r="R1555" s="80" t="s">
        <v>3109</v>
      </c>
      <c r="S1555" s="42">
        <v>322000</v>
      </c>
      <c r="T1555" s="84">
        <v>1</v>
      </c>
      <c r="U1555" s="83">
        <v>1</v>
      </c>
      <c r="V1555" s="45" t="str">
        <f t="shared" si="53"/>
        <v>COP</v>
      </c>
    </row>
    <row r="1556" spans="1:22" x14ac:dyDescent="0.2">
      <c r="A1556" s="18" t="str">
        <f t="shared" si="50"/>
        <v>UT Soft-IGCanalIT-SW-02-04</v>
      </c>
      <c r="B1556" s="18" t="str">
        <f t="shared" si="51"/>
        <v>IT-SW-02-04Canal</v>
      </c>
      <c r="D1556" s="18" t="s">
        <v>3188</v>
      </c>
      <c r="E1556" t="s">
        <v>3123</v>
      </c>
      <c r="F1556" s="37" t="s">
        <v>3102</v>
      </c>
      <c r="G1556" s="18" t="str">
        <f t="shared" si="52"/>
        <v>UT Soft-IG</v>
      </c>
      <c r="H1556" s="18" t="s">
        <v>91</v>
      </c>
      <c r="I1556" s="18" t="s">
        <v>75</v>
      </c>
      <c r="J1556" t="s">
        <v>3119</v>
      </c>
      <c r="K1556" t="s">
        <v>3120</v>
      </c>
      <c r="L1556" s="79" t="s">
        <v>90</v>
      </c>
      <c r="M1556" s="79" t="s">
        <v>3105</v>
      </c>
      <c r="N1556" s="37" t="s">
        <v>3113</v>
      </c>
      <c r="O1556" s="37" t="s">
        <v>3111</v>
      </c>
      <c r="P1556" s="37" t="s">
        <v>3108</v>
      </c>
      <c r="Q1556" s="43" t="s">
        <v>3123</v>
      </c>
      <c r="R1556" s="80" t="s">
        <v>3109</v>
      </c>
      <c r="S1556" s="42">
        <v>482000</v>
      </c>
      <c r="T1556" s="84">
        <v>1</v>
      </c>
      <c r="U1556" s="83">
        <v>1</v>
      </c>
      <c r="V1556" s="45" t="str">
        <f t="shared" si="53"/>
        <v>COP</v>
      </c>
    </row>
    <row r="1557" spans="1:22" x14ac:dyDescent="0.2">
      <c r="A1557" s="18" t="str">
        <f t="shared" si="50"/>
        <v>UT Soft-IGCanalIT-SW-02-05</v>
      </c>
      <c r="B1557" s="18" t="str">
        <f t="shared" si="51"/>
        <v>IT-SW-02-05Canal</v>
      </c>
      <c r="D1557" s="18" t="s">
        <v>3188</v>
      </c>
      <c r="E1557" t="s">
        <v>3124</v>
      </c>
      <c r="F1557" s="37" t="s">
        <v>3102</v>
      </c>
      <c r="G1557" s="18" t="str">
        <f t="shared" si="52"/>
        <v>UT Soft-IG</v>
      </c>
      <c r="H1557" s="18" t="s">
        <v>91</v>
      </c>
      <c r="I1557" s="18" t="s">
        <v>75</v>
      </c>
      <c r="J1557" t="s">
        <v>3119</v>
      </c>
      <c r="K1557" t="s">
        <v>3120</v>
      </c>
      <c r="L1557" s="79" t="s">
        <v>90</v>
      </c>
      <c r="M1557" s="79" t="s">
        <v>3105</v>
      </c>
      <c r="N1557" s="37" t="s">
        <v>3116</v>
      </c>
      <c r="O1557" s="37" t="s">
        <v>3107</v>
      </c>
      <c r="P1557" s="37" t="s">
        <v>3108</v>
      </c>
      <c r="Q1557" s="43" t="s">
        <v>3124</v>
      </c>
      <c r="R1557" s="80" t="s">
        <v>3109</v>
      </c>
      <c r="S1557" s="42">
        <v>322000</v>
      </c>
      <c r="T1557" s="84">
        <v>1</v>
      </c>
      <c r="U1557" s="83">
        <v>1</v>
      </c>
      <c r="V1557" s="45" t="str">
        <f t="shared" si="53"/>
        <v>COP</v>
      </c>
    </row>
    <row r="1558" spans="1:22" x14ac:dyDescent="0.2">
      <c r="A1558" s="18" t="str">
        <f t="shared" si="50"/>
        <v>UT Soft-IGCanalIT-SW-02-06</v>
      </c>
      <c r="B1558" s="18" t="str">
        <f t="shared" si="51"/>
        <v>IT-SW-02-06Canal</v>
      </c>
      <c r="D1558" s="18" t="s">
        <v>3188</v>
      </c>
      <c r="E1558" t="s">
        <v>3125</v>
      </c>
      <c r="F1558" s="37" t="s">
        <v>3102</v>
      </c>
      <c r="G1558" s="18" t="str">
        <f t="shared" si="52"/>
        <v>UT Soft-IG</v>
      </c>
      <c r="H1558" s="18" t="s">
        <v>91</v>
      </c>
      <c r="I1558" s="18" t="s">
        <v>75</v>
      </c>
      <c r="J1558" t="s">
        <v>3119</v>
      </c>
      <c r="K1558" t="s">
        <v>3120</v>
      </c>
      <c r="L1558" s="79" t="s">
        <v>90</v>
      </c>
      <c r="M1558" s="79" t="s">
        <v>3105</v>
      </c>
      <c r="N1558" s="37" t="s">
        <v>3116</v>
      </c>
      <c r="O1558" s="37" t="s">
        <v>3111</v>
      </c>
      <c r="P1558" s="37" t="s">
        <v>3108</v>
      </c>
      <c r="Q1558" s="43" t="s">
        <v>3125</v>
      </c>
      <c r="R1558" s="80" t="s">
        <v>3109</v>
      </c>
      <c r="S1558" s="42">
        <v>563000</v>
      </c>
      <c r="T1558" s="84">
        <v>1</v>
      </c>
      <c r="U1558" s="83">
        <v>1</v>
      </c>
      <c r="V1558" s="45" t="str">
        <f t="shared" si="53"/>
        <v>COP</v>
      </c>
    </row>
    <row r="1559" spans="1:22" x14ac:dyDescent="0.2">
      <c r="A1559" s="18" t="str">
        <f t="shared" si="50"/>
        <v>UT Soft-IGCanalIT-SW-03-01</v>
      </c>
      <c r="B1559" s="18" t="str">
        <f t="shared" si="51"/>
        <v>IT-SW-03-01Canal</v>
      </c>
      <c r="D1559" s="18" t="s">
        <v>3188</v>
      </c>
      <c r="E1559" t="s">
        <v>3126</v>
      </c>
      <c r="F1559" s="37" t="s">
        <v>3102</v>
      </c>
      <c r="G1559" s="18" t="str">
        <f t="shared" si="52"/>
        <v>UT Soft-IG</v>
      </c>
      <c r="H1559" s="18" t="s">
        <v>91</v>
      </c>
      <c r="I1559" s="18" t="s">
        <v>75</v>
      </c>
      <c r="J1559" t="s">
        <v>3127</v>
      </c>
      <c r="K1559" t="s">
        <v>3104</v>
      </c>
      <c r="L1559" s="79" t="s">
        <v>90</v>
      </c>
      <c r="M1559" s="79" t="s">
        <v>3105</v>
      </c>
      <c r="N1559" s="37" t="s">
        <v>3106</v>
      </c>
      <c r="O1559" s="37" t="s">
        <v>3107</v>
      </c>
      <c r="P1559" s="37" t="s">
        <v>3108</v>
      </c>
      <c r="Q1559" s="43" t="s">
        <v>3126</v>
      </c>
      <c r="R1559" s="80" t="s">
        <v>3109</v>
      </c>
      <c r="S1559" s="42">
        <v>402000</v>
      </c>
      <c r="T1559" s="84">
        <v>1</v>
      </c>
      <c r="U1559" s="83">
        <v>1</v>
      </c>
      <c r="V1559" s="45" t="str">
        <f t="shared" si="53"/>
        <v>COP</v>
      </c>
    </row>
    <row r="1560" spans="1:22" x14ac:dyDescent="0.2">
      <c r="A1560" s="18" t="str">
        <f t="shared" si="50"/>
        <v>UT Soft-IGCanalIT-SW-03-02</v>
      </c>
      <c r="B1560" s="18" t="str">
        <f t="shared" si="51"/>
        <v>IT-SW-03-02Canal</v>
      </c>
      <c r="D1560" s="18" t="s">
        <v>3188</v>
      </c>
      <c r="E1560" t="s">
        <v>3128</v>
      </c>
      <c r="F1560" s="37" t="s">
        <v>3102</v>
      </c>
      <c r="G1560" s="18" t="str">
        <f t="shared" si="52"/>
        <v>UT Soft-IG</v>
      </c>
      <c r="H1560" s="18" t="s">
        <v>91</v>
      </c>
      <c r="I1560" s="18" t="s">
        <v>75</v>
      </c>
      <c r="J1560" t="s">
        <v>3127</v>
      </c>
      <c r="K1560" t="s">
        <v>3104</v>
      </c>
      <c r="L1560" s="79" t="s">
        <v>90</v>
      </c>
      <c r="M1560" s="79" t="s">
        <v>3105</v>
      </c>
      <c r="N1560" s="37" t="s">
        <v>3106</v>
      </c>
      <c r="O1560" s="37" t="s">
        <v>3111</v>
      </c>
      <c r="P1560" s="37" t="s">
        <v>3108</v>
      </c>
      <c r="Q1560" s="43" t="s">
        <v>3128</v>
      </c>
      <c r="R1560" s="80" t="s">
        <v>3109</v>
      </c>
      <c r="S1560" s="42">
        <v>482000</v>
      </c>
      <c r="T1560" s="84">
        <v>1</v>
      </c>
      <c r="U1560" s="83">
        <v>1</v>
      </c>
      <c r="V1560" s="45" t="str">
        <f t="shared" si="53"/>
        <v>COP</v>
      </c>
    </row>
    <row r="1561" spans="1:22" x14ac:dyDescent="0.2">
      <c r="A1561" s="18" t="str">
        <f t="shared" si="50"/>
        <v>UT Soft-IGCanalIT-SW-03-03</v>
      </c>
      <c r="B1561" s="18" t="str">
        <f t="shared" si="51"/>
        <v>IT-SW-03-03Canal</v>
      </c>
      <c r="D1561" s="18" t="s">
        <v>3188</v>
      </c>
      <c r="E1561" t="s">
        <v>3129</v>
      </c>
      <c r="F1561" s="37" t="s">
        <v>3102</v>
      </c>
      <c r="G1561" s="18" t="str">
        <f t="shared" si="52"/>
        <v>UT Soft-IG</v>
      </c>
      <c r="H1561" s="18" t="s">
        <v>91</v>
      </c>
      <c r="I1561" s="18" t="s">
        <v>75</v>
      </c>
      <c r="J1561" t="s">
        <v>3127</v>
      </c>
      <c r="K1561" t="s">
        <v>3104</v>
      </c>
      <c r="L1561" s="79" t="s">
        <v>90</v>
      </c>
      <c r="M1561" s="79" t="s">
        <v>3105</v>
      </c>
      <c r="N1561" s="37" t="s">
        <v>3113</v>
      </c>
      <c r="O1561" s="37" t="s">
        <v>3107</v>
      </c>
      <c r="P1561" s="37" t="s">
        <v>3108</v>
      </c>
      <c r="Q1561" s="43" t="s">
        <v>3129</v>
      </c>
      <c r="R1561" s="80" t="s">
        <v>3109</v>
      </c>
      <c r="S1561" s="42">
        <v>402000</v>
      </c>
      <c r="T1561" s="84">
        <v>1</v>
      </c>
      <c r="U1561" s="83">
        <v>1</v>
      </c>
      <c r="V1561" s="45" t="str">
        <f t="shared" si="53"/>
        <v>COP</v>
      </c>
    </row>
    <row r="1562" spans="1:22" x14ac:dyDescent="0.2">
      <c r="A1562" s="18" t="str">
        <f t="shared" si="50"/>
        <v>UT Soft-IGCanalIT-SW-03-04</v>
      </c>
      <c r="B1562" s="18" t="str">
        <f t="shared" si="51"/>
        <v>IT-SW-03-04Canal</v>
      </c>
      <c r="D1562" s="18" t="s">
        <v>3188</v>
      </c>
      <c r="E1562" t="s">
        <v>3130</v>
      </c>
      <c r="F1562" s="37" t="s">
        <v>3102</v>
      </c>
      <c r="G1562" s="18" t="str">
        <f t="shared" si="52"/>
        <v>UT Soft-IG</v>
      </c>
      <c r="H1562" s="18" t="s">
        <v>91</v>
      </c>
      <c r="I1562" s="18" t="s">
        <v>75</v>
      </c>
      <c r="J1562" t="s">
        <v>3127</v>
      </c>
      <c r="K1562" t="s">
        <v>3104</v>
      </c>
      <c r="L1562" s="79" t="s">
        <v>90</v>
      </c>
      <c r="M1562" s="79" t="s">
        <v>3105</v>
      </c>
      <c r="N1562" s="37" t="s">
        <v>3113</v>
      </c>
      <c r="O1562" s="37" t="s">
        <v>3111</v>
      </c>
      <c r="P1562" s="37" t="s">
        <v>3108</v>
      </c>
      <c r="Q1562" s="43" t="s">
        <v>3130</v>
      </c>
      <c r="R1562" s="80" t="s">
        <v>3109</v>
      </c>
      <c r="S1562" s="42">
        <v>563000</v>
      </c>
      <c r="T1562" s="84">
        <v>1</v>
      </c>
      <c r="U1562" s="83">
        <v>1</v>
      </c>
      <c r="V1562" s="45" t="str">
        <f t="shared" si="53"/>
        <v>COP</v>
      </c>
    </row>
    <row r="1563" spans="1:22" x14ac:dyDescent="0.2">
      <c r="A1563" s="18" t="str">
        <f t="shared" si="50"/>
        <v>UT Soft-IGCanalIT-SW-03-05</v>
      </c>
      <c r="B1563" s="18" t="str">
        <f t="shared" si="51"/>
        <v>IT-SW-03-05Canal</v>
      </c>
      <c r="D1563" s="18" t="s">
        <v>3188</v>
      </c>
      <c r="E1563" t="s">
        <v>3131</v>
      </c>
      <c r="F1563" s="37" t="s">
        <v>3102</v>
      </c>
      <c r="G1563" s="18" t="str">
        <f t="shared" si="52"/>
        <v>UT Soft-IG</v>
      </c>
      <c r="H1563" s="18" t="s">
        <v>91</v>
      </c>
      <c r="I1563" s="18" t="s">
        <v>75</v>
      </c>
      <c r="J1563" t="s">
        <v>3127</v>
      </c>
      <c r="K1563" t="s">
        <v>3104</v>
      </c>
      <c r="L1563" s="79" t="s">
        <v>90</v>
      </c>
      <c r="M1563" s="79" t="s">
        <v>3105</v>
      </c>
      <c r="N1563" s="37" t="s">
        <v>3116</v>
      </c>
      <c r="O1563" s="37" t="s">
        <v>3107</v>
      </c>
      <c r="P1563" s="37" t="s">
        <v>3108</v>
      </c>
      <c r="Q1563" s="43" t="s">
        <v>3131</v>
      </c>
      <c r="R1563" s="80" t="s">
        <v>3109</v>
      </c>
      <c r="S1563" s="42">
        <v>402000</v>
      </c>
      <c r="T1563" s="84">
        <v>1</v>
      </c>
      <c r="U1563" s="83">
        <v>1</v>
      </c>
      <c r="V1563" s="45" t="str">
        <f t="shared" si="53"/>
        <v>COP</v>
      </c>
    </row>
    <row r="1564" spans="1:22" x14ac:dyDescent="0.2">
      <c r="A1564" s="18" t="str">
        <f t="shared" si="50"/>
        <v>UT Soft-IGCanalIT-SW-03-06</v>
      </c>
      <c r="B1564" s="18" t="str">
        <f t="shared" si="51"/>
        <v>IT-SW-03-06Canal</v>
      </c>
      <c r="D1564" s="18" t="s">
        <v>3188</v>
      </c>
      <c r="E1564" t="s">
        <v>3132</v>
      </c>
      <c r="F1564" s="37" t="s">
        <v>3102</v>
      </c>
      <c r="G1564" s="18" t="str">
        <f t="shared" si="52"/>
        <v>UT Soft-IG</v>
      </c>
      <c r="H1564" s="18" t="s">
        <v>91</v>
      </c>
      <c r="I1564" s="18" t="s">
        <v>75</v>
      </c>
      <c r="J1564" t="s">
        <v>3127</v>
      </c>
      <c r="K1564" t="s">
        <v>3104</v>
      </c>
      <c r="L1564" s="79" t="s">
        <v>90</v>
      </c>
      <c r="M1564" s="79" t="s">
        <v>3105</v>
      </c>
      <c r="N1564" s="37" t="s">
        <v>3116</v>
      </c>
      <c r="O1564" s="37" t="s">
        <v>3111</v>
      </c>
      <c r="P1564" s="37" t="s">
        <v>3108</v>
      </c>
      <c r="Q1564" s="43" t="s">
        <v>3132</v>
      </c>
      <c r="R1564" s="80" t="s">
        <v>3109</v>
      </c>
      <c r="S1564" s="42">
        <v>643000</v>
      </c>
      <c r="T1564" s="84">
        <v>1</v>
      </c>
      <c r="U1564" s="83">
        <v>1</v>
      </c>
      <c r="V1564" s="45" t="str">
        <f t="shared" si="53"/>
        <v>COP</v>
      </c>
    </row>
    <row r="1565" spans="1:22" x14ac:dyDescent="0.2">
      <c r="A1565" s="18" t="str">
        <f t="shared" si="50"/>
        <v>UT Soft-IGCanalIT-SW-04-01</v>
      </c>
      <c r="B1565" s="18" t="str">
        <f t="shared" si="51"/>
        <v>IT-SW-04-01Canal</v>
      </c>
      <c r="D1565" s="18" t="s">
        <v>3188</v>
      </c>
      <c r="E1565" t="s">
        <v>3133</v>
      </c>
      <c r="F1565" s="37" t="s">
        <v>3102</v>
      </c>
      <c r="G1565" s="18" t="str">
        <f t="shared" si="52"/>
        <v>UT Soft-IG</v>
      </c>
      <c r="H1565" s="18" t="s">
        <v>91</v>
      </c>
      <c r="I1565" s="18" t="s">
        <v>75</v>
      </c>
      <c r="J1565" t="s">
        <v>3134</v>
      </c>
      <c r="K1565" t="s">
        <v>3120</v>
      </c>
      <c r="L1565" s="79" t="s">
        <v>90</v>
      </c>
      <c r="M1565" s="79" t="s">
        <v>3105</v>
      </c>
      <c r="N1565" s="37" t="s">
        <v>3106</v>
      </c>
      <c r="O1565" s="37" t="s">
        <v>3107</v>
      </c>
      <c r="P1565" s="37" t="s">
        <v>3108</v>
      </c>
      <c r="Q1565" s="43" t="s">
        <v>3133</v>
      </c>
      <c r="R1565" s="80" t="s">
        <v>3109</v>
      </c>
      <c r="S1565" s="42">
        <v>402000</v>
      </c>
      <c r="T1565" s="84">
        <v>1</v>
      </c>
      <c r="U1565" s="83">
        <v>1</v>
      </c>
      <c r="V1565" s="45" t="str">
        <f t="shared" si="53"/>
        <v>COP</v>
      </c>
    </row>
    <row r="1566" spans="1:22" x14ac:dyDescent="0.2">
      <c r="A1566" s="18" t="str">
        <f t="shared" si="50"/>
        <v>UT Soft-IGCanalIT-SW-04-02</v>
      </c>
      <c r="B1566" s="18" t="str">
        <f t="shared" si="51"/>
        <v>IT-SW-04-02Canal</v>
      </c>
      <c r="D1566" s="18" t="s">
        <v>3188</v>
      </c>
      <c r="E1566" t="s">
        <v>3135</v>
      </c>
      <c r="F1566" s="37" t="s">
        <v>3102</v>
      </c>
      <c r="G1566" s="18" t="str">
        <f t="shared" si="52"/>
        <v>UT Soft-IG</v>
      </c>
      <c r="H1566" s="18" t="s">
        <v>91</v>
      </c>
      <c r="I1566" s="18" t="s">
        <v>75</v>
      </c>
      <c r="J1566" t="s">
        <v>3134</v>
      </c>
      <c r="K1566" t="s">
        <v>3120</v>
      </c>
      <c r="L1566" s="79" t="s">
        <v>90</v>
      </c>
      <c r="M1566" s="79" t="s">
        <v>3105</v>
      </c>
      <c r="N1566" s="37" t="s">
        <v>3106</v>
      </c>
      <c r="O1566" s="37" t="s">
        <v>3111</v>
      </c>
      <c r="P1566" s="37" t="s">
        <v>3108</v>
      </c>
      <c r="Q1566" s="43" t="s">
        <v>3135</v>
      </c>
      <c r="R1566" s="80" t="s">
        <v>3109</v>
      </c>
      <c r="S1566" s="42">
        <v>482000</v>
      </c>
      <c r="T1566" s="84">
        <v>1</v>
      </c>
      <c r="U1566" s="83">
        <v>1</v>
      </c>
      <c r="V1566" s="45" t="str">
        <f t="shared" si="53"/>
        <v>COP</v>
      </c>
    </row>
    <row r="1567" spans="1:22" x14ac:dyDescent="0.2">
      <c r="A1567" s="18" t="str">
        <f t="shared" si="50"/>
        <v>UT Soft-IGCanalIT-SW-04-03</v>
      </c>
      <c r="B1567" s="18" t="str">
        <f t="shared" si="51"/>
        <v>IT-SW-04-03Canal</v>
      </c>
      <c r="D1567" s="18" t="s">
        <v>3188</v>
      </c>
      <c r="E1567" t="s">
        <v>3136</v>
      </c>
      <c r="F1567" s="37" t="s">
        <v>3102</v>
      </c>
      <c r="G1567" s="18" t="str">
        <f t="shared" si="52"/>
        <v>UT Soft-IG</v>
      </c>
      <c r="H1567" s="18" t="s">
        <v>91</v>
      </c>
      <c r="I1567" s="18" t="s">
        <v>75</v>
      </c>
      <c r="J1567" t="s">
        <v>3134</v>
      </c>
      <c r="K1567" t="s">
        <v>3120</v>
      </c>
      <c r="L1567" s="79" t="s">
        <v>90</v>
      </c>
      <c r="M1567" s="79" t="s">
        <v>3105</v>
      </c>
      <c r="N1567" s="37" t="s">
        <v>3113</v>
      </c>
      <c r="O1567" s="37" t="s">
        <v>3107</v>
      </c>
      <c r="P1567" s="37" t="s">
        <v>3108</v>
      </c>
      <c r="Q1567" s="43" t="s">
        <v>3136</v>
      </c>
      <c r="R1567" s="80" t="s">
        <v>3109</v>
      </c>
      <c r="S1567" s="42">
        <v>402000</v>
      </c>
      <c r="T1567" s="84">
        <v>1</v>
      </c>
      <c r="U1567" s="83">
        <v>1</v>
      </c>
      <c r="V1567" s="45" t="str">
        <f t="shared" si="53"/>
        <v>COP</v>
      </c>
    </row>
    <row r="1568" spans="1:22" x14ac:dyDescent="0.2">
      <c r="A1568" s="18" t="str">
        <f t="shared" si="50"/>
        <v>UT Soft-IGCanalIT-SW-04-04</v>
      </c>
      <c r="B1568" s="18" t="str">
        <f t="shared" si="51"/>
        <v>IT-SW-04-04Canal</v>
      </c>
      <c r="D1568" s="18" t="s">
        <v>3188</v>
      </c>
      <c r="E1568" t="s">
        <v>3137</v>
      </c>
      <c r="F1568" s="37" t="s">
        <v>3102</v>
      </c>
      <c r="G1568" s="18" t="str">
        <f t="shared" si="52"/>
        <v>UT Soft-IG</v>
      </c>
      <c r="H1568" s="18" t="s">
        <v>91</v>
      </c>
      <c r="I1568" s="18" t="s">
        <v>75</v>
      </c>
      <c r="J1568" t="s">
        <v>3134</v>
      </c>
      <c r="K1568" t="s">
        <v>3120</v>
      </c>
      <c r="L1568" s="79" t="s">
        <v>90</v>
      </c>
      <c r="M1568" s="79" t="s">
        <v>3105</v>
      </c>
      <c r="N1568" s="37" t="s">
        <v>3113</v>
      </c>
      <c r="O1568" s="37" t="s">
        <v>3111</v>
      </c>
      <c r="P1568" s="37" t="s">
        <v>3108</v>
      </c>
      <c r="Q1568" s="43" t="s">
        <v>3137</v>
      </c>
      <c r="R1568" s="80" t="s">
        <v>3109</v>
      </c>
      <c r="S1568" s="42">
        <v>563000</v>
      </c>
      <c r="T1568" s="84">
        <v>1</v>
      </c>
      <c r="U1568" s="83">
        <v>1</v>
      </c>
      <c r="V1568" s="45" t="str">
        <f t="shared" si="53"/>
        <v>COP</v>
      </c>
    </row>
    <row r="1569" spans="1:22" x14ac:dyDescent="0.2">
      <c r="A1569" s="18" t="str">
        <f t="shared" si="50"/>
        <v>UT Soft-IGCanalIT-SW-04-05</v>
      </c>
      <c r="B1569" s="18" t="str">
        <f t="shared" si="51"/>
        <v>IT-SW-04-05Canal</v>
      </c>
      <c r="D1569" s="18" t="s">
        <v>3188</v>
      </c>
      <c r="E1569" t="s">
        <v>3138</v>
      </c>
      <c r="F1569" s="37" t="s">
        <v>3102</v>
      </c>
      <c r="G1569" s="18" t="str">
        <f t="shared" si="52"/>
        <v>UT Soft-IG</v>
      </c>
      <c r="H1569" s="18" t="s">
        <v>91</v>
      </c>
      <c r="I1569" s="18" t="s">
        <v>75</v>
      </c>
      <c r="J1569" t="s">
        <v>3134</v>
      </c>
      <c r="K1569" t="s">
        <v>3120</v>
      </c>
      <c r="L1569" s="79" t="s">
        <v>90</v>
      </c>
      <c r="M1569" s="79" t="s">
        <v>3105</v>
      </c>
      <c r="N1569" s="37" t="s">
        <v>3116</v>
      </c>
      <c r="O1569" s="37" t="s">
        <v>3107</v>
      </c>
      <c r="P1569" s="37" t="s">
        <v>3108</v>
      </c>
      <c r="Q1569" s="43" t="s">
        <v>3138</v>
      </c>
      <c r="R1569" s="80" t="s">
        <v>3109</v>
      </c>
      <c r="S1569" s="42">
        <v>402000</v>
      </c>
      <c r="T1569" s="84">
        <v>1</v>
      </c>
      <c r="U1569" s="83">
        <v>1</v>
      </c>
      <c r="V1569" s="45" t="str">
        <f t="shared" si="53"/>
        <v>COP</v>
      </c>
    </row>
    <row r="1570" spans="1:22" x14ac:dyDescent="0.2">
      <c r="A1570" s="18" t="str">
        <f t="shared" si="50"/>
        <v>UT Soft-IGCanalIT-SW-04-06</v>
      </c>
      <c r="B1570" s="18" t="str">
        <f t="shared" si="51"/>
        <v>IT-SW-04-06Canal</v>
      </c>
      <c r="D1570" s="18" t="s">
        <v>3188</v>
      </c>
      <c r="E1570" t="s">
        <v>3139</v>
      </c>
      <c r="F1570" s="37" t="s">
        <v>3102</v>
      </c>
      <c r="G1570" s="18" t="str">
        <f t="shared" si="52"/>
        <v>UT Soft-IG</v>
      </c>
      <c r="H1570" s="18" t="s">
        <v>91</v>
      </c>
      <c r="I1570" s="18" t="s">
        <v>75</v>
      </c>
      <c r="J1570" t="s">
        <v>3134</v>
      </c>
      <c r="K1570" t="s">
        <v>3120</v>
      </c>
      <c r="L1570" s="79" t="s">
        <v>90</v>
      </c>
      <c r="M1570" s="79" t="s">
        <v>3105</v>
      </c>
      <c r="N1570" s="37" t="s">
        <v>3116</v>
      </c>
      <c r="O1570" s="37" t="s">
        <v>3111</v>
      </c>
      <c r="P1570" s="37" t="s">
        <v>3108</v>
      </c>
      <c r="Q1570" s="43" t="s">
        <v>3139</v>
      </c>
      <c r="R1570" s="80" t="s">
        <v>3109</v>
      </c>
      <c r="S1570" s="42">
        <v>643000</v>
      </c>
      <c r="T1570" s="84">
        <v>1</v>
      </c>
      <c r="U1570" s="83">
        <v>1</v>
      </c>
      <c r="V1570" s="45" t="str">
        <f t="shared" si="53"/>
        <v>COP</v>
      </c>
    </row>
    <row r="1571" spans="1:22" x14ac:dyDescent="0.2">
      <c r="A1571" s="18" t="str">
        <f t="shared" si="50"/>
        <v>UT Soft-IGCanalIT-SW-05-01</v>
      </c>
      <c r="B1571" s="18" t="str">
        <f t="shared" si="51"/>
        <v>IT-SW-05-01Canal</v>
      </c>
      <c r="D1571" s="18" t="s">
        <v>3188</v>
      </c>
      <c r="E1571" t="s">
        <v>3140</v>
      </c>
      <c r="F1571" s="37" t="s">
        <v>3102</v>
      </c>
      <c r="G1571" s="18" t="str">
        <f t="shared" si="52"/>
        <v>UT Soft-IG</v>
      </c>
      <c r="H1571" s="18" t="s">
        <v>91</v>
      </c>
      <c r="I1571" s="18" t="s">
        <v>75</v>
      </c>
      <c r="J1571" t="s">
        <v>3141</v>
      </c>
      <c r="K1571" t="s">
        <v>3142</v>
      </c>
      <c r="L1571" s="79" t="s">
        <v>90</v>
      </c>
      <c r="M1571" s="79" t="s">
        <v>3105</v>
      </c>
      <c r="N1571" s="37" t="s">
        <v>3106</v>
      </c>
      <c r="O1571" s="37" t="s">
        <v>3107</v>
      </c>
      <c r="P1571" s="37" t="s">
        <v>3143</v>
      </c>
      <c r="Q1571" s="43" t="s">
        <v>3140</v>
      </c>
      <c r="R1571" s="80" t="s">
        <v>3109</v>
      </c>
      <c r="S1571" s="42">
        <v>85000</v>
      </c>
      <c r="T1571" s="84">
        <v>1</v>
      </c>
      <c r="U1571" s="83">
        <v>1</v>
      </c>
      <c r="V1571" s="45" t="str">
        <f t="shared" si="53"/>
        <v>COP</v>
      </c>
    </row>
    <row r="1572" spans="1:22" x14ac:dyDescent="0.2">
      <c r="A1572" s="18" t="str">
        <f t="shared" si="50"/>
        <v>UT Soft-IGCanalIT-SW-05-02</v>
      </c>
      <c r="B1572" s="18" t="str">
        <f t="shared" si="51"/>
        <v>IT-SW-05-02Canal</v>
      </c>
      <c r="D1572" s="18" t="s">
        <v>3188</v>
      </c>
      <c r="E1572" t="s">
        <v>3144</v>
      </c>
      <c r="F1572" s="37" t="s">
        <v>3102</v>
      </c>
      <c r="G1572" s="18" t="str">
        <f t="shared" si="52"/>
        <v>UT Soft-IG</v>
      </c>
      <c r="H1572" s="18" t="s">
        <v>91</v>
      </c>
      <c r="I1572" s="18" t="s">
        <v>75</v>
      </c>
      <c r="J1572" t="s">
        <v>3141</v>
      </c>
      <c r="K1572" t="s">
        <v>3142</v>
      </c>
      <c r="L1572" s="79" t="s">
        <v>90</v>
      </c>
      <c r="M1572" s="79" t="s">
        <v>3105</v>
      </c>
      <c r="N1572" s="37" t="s">
        <v>3106</v>
      </c>
      <c r="O1572" s="37" t="s">
        <v>3111</v>
      </c>
      <c r="P1572" s="37" t="s">
        <v>3143</v>
      </c>
      <c r="Q1572" s="43" t="s">
        <v>3144</v>
      </c>
      <c r="R1572" s="80" t="s">
        <v>3109</v>
      </c>
      <c r="S1572" s="42">
        <v>90000</v>
      </c>
      <c r="T1572" s="84">
        <v>1</v>
      </c>
      <c r="U1572" s="83">
        <v>1</v>
      </c>
      <c r="V1572" s="45" t="str">
        <f t="shared" si="53"/>
        <v>COP</v>
      </c>
    </row>
    <row r="1573" spans="1:22" x14ac:dyDescent="0.2">
      <c r="A1573" s="18" t="str">
        <f t="shared" si="50"/>
        <v>UT Soft-IGCanalIT-SW-05-03</v>
      </c>
      <c r="B1573" s="18" t="str">
        <f t="shared" si="51"/>
        <v>IT-SW-05-03Canal</v>
      </c>
      <c r="D1573" s="18" t="s">
        <v>3188</v>
      </c>
      <c r="E1573" t="s">
        <v>3145</v>
      </c>
      <c r="F1573" s="37" t="s">
        <v>3102</v>
      </c>
      <c r="G1573" s="18" t="str">
        <f t="shared" si="52"/>
        <v>UT Soft-IG</v>
      </c>
      <c r="H1573" s="18" t="s">
        <v>91</v>
      </c>
      <c r="I1573" s="18" t="s">
        <v>75</v>
      </c>
      <c r="J1573" t="s">
        <v>3141</v>
      </c>
      <c r="K1573" t="s">
        <v>3142</v>
      </c>
      <c r="L1573" s="79" t="s">
        <v>90</v>
      </c>
      <c r="M1573" s="79" t="s">
        <v>3105</v>
      </c>
      <c r="N1573" s="37" t="s">
        <v>3113</v>
      </c>
      <c r="O1573" s="37" t="s">
        <v>3107</v>
      </c>
      <c r="P1573" s="37" t="s">
        <v>3143</v>
      </c>
      <c r="Q1573" s="43" t="s">
        <v>3145</v>
      </c>
      <c r="R1573" s="80" t="s">
        <v>3109</v>
      </c>
      <c r="S1573" s="42">
        <v>85000</v>
      </c>
      <c r="T1573" s="84">
        <v>1</v>
      </c>
      <c r="U1573" s="83">
        <v>1</v>
      </c>
      <c r="V1573" s="45" t="str">
        <f t="shared" si="53"/>
        <v>COP</v>
      </c>
    </row>
    <row r="1574" spans="1:22" x14ac:dyDescent="0.2">
      <c r="A1574" s="18" t="str">
        <f t="shared" si="50"/>
        <v>UT Soft-IGCanalIT-SW-05-04</v>
      </c>
      <c r="B1574" s="18" t="str">
        <f t="shared" si="51"/>
        <v>IT-SW-05-04Canal</v>
      </c>
      <c r="D1574" s="18" t="s">
        <v>3188</v>
      </c>
      <c r="E1574" t="s">
        <v>3146</v>
      </c>
      <c r="F1574" s="37" t="s">
        <v>3102</v>
      </c>
      <c r="G1574" s="18" t="str">
        <f t="shared" si="52"/>
        <v>UT Soft-IG</v>
      </c>
      <c r="H1574" s="18" t="s">
        <v>91</v>
      </c>
      <c r="I1574" s="18" t="s">
        <v>75</v>
      </c>
      <c r="J1574" t="s">
        <v>3141</v>
      </c>
      <c r="K1574" t="s">
        <v>3142</v>
      </c>
      <c r="L1574" s="79" t="s">
        <v>90</v>
      </c>
      <c r="M1574" s="79" t="s">
        <v>3105</v>
      </c>
      <c r="N1574" s="37" t="s">
        <v>3113</v>
      </c>
      <c r="O1574" s="37" t="s">
        <v>3111</v>
      </c>
      <c r="P1574" s="37" t="s">
        <v>3143</v>
      </c>
      <c r="Q1574" s="43" t="s">
        <v>3146</v>
      </c>
      <c r="R1574" s="80" t="s">
        <v>3109</v>
      </c>
      <c r="S1574" s="42">
        <v>91000</v>
      </c>
      <c r="T1574" s="84">
        <v>1</v>
      </c>
      <c r="U1574" s="83">
        <v>1</v>
      </c>
      <c r="V1574" s="45" t="str">
        <f t="shared" si="53"/>
        <v>COP</v>
      </c>
    </row>
    <row r="1575" spans="1:22" x14ac:dyDescent="0.2">
      <c r="A1575" s="18" t="str">
        <f t="shared" si="50"/>
        <v>UT Soft-IGCanalIT-SW-05-05</v>
      </c>
      <c r="B1575" s="18" t="str">
        <f t="shared" si="51"/>
        <v>IT-SW-05-05Canal</v>
      </c>
      <c r="D1575" s="18" t="s">
        <v>3188</v>
      </c>
      <c r="E1575" t="s">
        <v>3147</v>
      </c>
      <c r="F1575" s="37" t="s">
        <v>3102</v>
      </c>
      <c r="G1575" s="18" t="str">
        <f t="shared" si="52"/>
        <v>UT Soft-IG</v>
      </c>
      <c r="H1575" s="18" t="s">
        <v>91</v>
      </c>
      <c r="I1575" s="18" t="s">
        <v>75</v>
      </c>
      <c r="J1575" t="s">
        <v>3141</v>
      </c>
      <c r="K1575" t="s">
        <v>3142</v>
      </c>
      <c r="L1575" s="79" t="s">
        <v>90</v>
      </c>
      <c r="M1575" s="79" t="s">
        <v>3105</v>
      </c>
      <c r="N1575" s="37" t="s">
        <v>3116</v>
      </c>
      <c r="O1575" s="37" t="s">
        <v>3107</v>
      </c>
      <c r="P1575" s="37" t="s">
        <v>3143</v>
      </c>
      <c r="Q1575" s="43" t="s">
        <v>3147</v>
      </c>
      <c r="R1575" s="80" t="s">
        <v>3109</v>
      </c>
      <c r="S1575" s="42">
        <v>85000</v>
      </c>
      <c r="T1575" s="84">
        <v>1</v>
      </c>
      <c r="U1575" s="83">
        <v>1</v>
      </c>
      <c r="V1575" s="45" t="str">
        <f t="shared" si="53"/>
        <v>COP</v>
      </c>
    </row>
    <row r="1576" spans="1:22" x14ac:dyDescent="0.2">
      <c r="A1576" s="18" t="str">
        <f t="shared" si="50"/>
        <v>UT Soft-IGCanalIT-SW-05-06</v>
      </c>
      <c r="B1576" s="18" t="str">
        <f t="shared" si="51"/>
        <v>IT-SW-05-06Canal</v>
      </c>
      <c r="D1576" s="18" t="s">
        <v>3188</v>
      </c>
      <c r="E1576" t="s">
        <v>3148</v>
      </c>
      <c r="F1576" s="37" t="s">
        <v>3102</v>
      </c>
      <c r="G1576" s="18" t="str">
        <f t="shared" si="52"/>
        <v>UT Soft-IG</v>
      </c>
      <c r="H1576" s="18" t="s">
        <v>91</v>
      </c>
      <c r="I1576" s="18" t="s">
        <v>75</v>
      </c>
      <c r="J1576" t="s">
        <v>3141</v>
      </c>
      <c r="K1576" t="s">
        <v>3142</v>
      </c>
      <c r="L1576" s="79" t="s">
        <v>90</v>
      </c>
      <c r="M1576" s="79" t="s">
        <v>3105</v>
      </c>
      <c r="N1576" s="37" t="s">
        <v>3116</v>
      </c>
      <c r="O1576" s="37" t="s">
        <v>3111</v>
      </c>
      <c r="P1576" s="37" t="s">
        <v>3143</v>
      </c>
      <c r="Q1576" s="43" t="s">
        <v>3148</v>
      </c>
      <c r="R1576" s="80" t="s">
        <v>3109</v>
      </c>
      <c r="S1576" s="42">
        <v>94000</v>
      </c>
      <c r="T1576" s="84">
        <v>1</v>
      </c>
      <c r="U1576" s="83">
        <v>1</v>
      </c>
      <c r="V1576" s="45" t="str">
        <f t="shared" si="53"/>
        <v>COP</v>
      </c>
    </row>
    <row r="1577" spans="1:22" x14ac:dyDescent="0.2">
      <c r="A1577" s="18" t="str">
        <f t="shared" si="50"/>
        <v>UT Soft-IGCanalIT-SW-06-01</v>
      </c>
      <c r="B1577" s="18" t="str">
        <f t="shared" si="51"/>
        <v>IT-SW-06-01Canal</v>
      </c>
      <c r="D1577" s="18" t="s">
        <v>3188</v>
      </c>
      <c r="E1577" t="s">
        <v>3149</v>
      </c>
      <c r="F1577" s="37" t="s">
        <v>3102</v>
      </c>
      <c r="G1577" s="18" t="str">
        <f t="shared" si="52"/>
        <v>UT Soft-IG</v>
      </c>
      <c r="H1577" s="18" t="s">
        <v>91</v>
      </c>
      <c r="I1577" s="18" t="s">
        <v>75</v>
      </c>
      <c r="J1577" t="s">
        <v>3150</v>
      </c>
      <c r="K1577" t="s">
        <v>3151</v>
      </c>
      <c r="L1577" s="79" t="s">
        <v>90</v>
      </c>
      <c r="M1577" s="79" t="s">
        <v>3105</v>
      </c>
      <c r="N1577" s="37" t="s">
        <v>3106</v>
      </c>
      <c r="O1577" s="37" t="s">
        <v>3111</v>
      </c>
      <c r="P1577" s="37" t="s">
        <v>3143</v>
      </c>
      <c r="Q1577" s="43" t="s">
        <v>3149</v>
      </c>
      <c r="R1577" s="80" t="s">
        <v>3109</v>
      </c>
      <c r="S1577" s="42">
        <v>12596000</v>
      </c>
      <c r="T1577" s="84">
        <v>1</v>
      </c>
      <c r="U1577" s="83">
        <v>1</v>
      </c>
      <c r="V1577" s="45" t="str">
        <f t="shared" si="53"/>
        <v>COP</v>
      </c>
    </row>
    <row r="1578" spans="1:22" x14ac:dyDescent="0.2">
      <c r="A1578" s="18" t="str">
        <f t="shared" si="50"/>
        <v>UT Soft-IGCanalIT-SW-06-02</v>
      </c>
      <c r="B1578" s="18" t="str">
        <f t="shared" si="51"/>
        <v>IT-SW-06-02Canal</v>
      </c>
      <c r="D1578" s="18" t="s">
        <v>3188</v>
      </c>
      <c r="E1578" t="s">
        <v>3152</v>
      </c>
      <c r="F1578" s="37" t="s">
        <v>3102</v>
      </c>
      <c r="G1578" s="18" t="str">
        <f t="shared" si="52"/>
        <v>UT Soft-IG</v>
      </c>
      <c r="H1578" s="18" t="s">
        <v>91</v>
      </c>
      <c r="I1578" s="18" t="s">
        <v>75</v>
      </c>
      <c r="J1578" t="s">
        <v>3150</v>
      </c>
      <c r="K1578" t="s">
        <v>3151</v>
      </c>
      <c r="L1578" s="79" t="s">
        <v>90</v>
      </c>
      <c r="M1578" s="79" t="s">
        <v>3105</v>
      </c>
      <c r="N1578" s="37" t="s">
        <v>3113</v>
      </c>
      <c r="O1578" s="37" t="s">
        <v>3111</v>
      </c>
      <c r="P1578" s="37" t="s">
        <v>3143</v>
      </c>
      <c r="Q1578" s="43" t="s">
        <v>3152</v>
      </c>
      <c r="R1578" s="80" t="s">
        <v>3109</v>
      </c>
      <c r="S1578" s="42">
        <v>12763000</v>
      </c>
      <c r="T1578" s="84">
        <v>1</v>
      </c>
      <c r="U1578" s="83">
        <v>1</v>
      </c>
      <c r="V1578" s="45" t="str">
        <f t="shared" si="53"/>
        <v>COP</v>
      </c>
    </row>
    <row r="1579" spans="1:22" x14ac:dyDescent="0.2">
      <c r="A1579" s="18" t="str">
        <f t="shared" si="50"/>
        <v>UT Soft-IGCanalIT-SW-06-03</v>
      </c>
      <c r="B1579" s="18" t="str">
        <f t="shared" si="51"/>
        <v>IT-SW-06-03Canal</v>
      </c>
      <c r="D1579" s="18" t="s">
        <v>3188</v>
      </c>
      <c r="E1579" t="s">
        <v>3153</v>
      </c>
      <c r="F1579" s="37" t="s">
        <v>3102</v>
      </c>
      <c r="G1579" s="18" t="str">
        <f t="shared" si="52"/>
        <v>UT Soft-IG</v>
      </c>
      <c r="H1579" s="18" t="s">
        <v>91</v>
      </c>
      <c r="I1579" s="18" t="s">
        <v>75</v>
      </c>
      <c r="J1579" t="s">
        <v>3150</v>
      </c>
      <c r="K1579" t="s">
        <v>3151</v>
      </c>
      <c r="L1579" s="79" t="s">
        <v>90</v>
      </c>
      <c r="M1579" s="79" t="s">
        <v>3105</v>
      </c>
      <c r="N1579" s="37" t="s">
        <v>3116</v>
      </c>
      <c r="O1579" s="37" t="s">
        <v>3111</v>
      </c>
      <c r="P1579" s="37" t="s">
        <v>3143</v>
      </c>
      <c r="Q1579" s="43" t="s">
        <v>3153</v>
      </c>
      <c r="R1579" s="80" t="s">
        <v>3109</v>
      </c>
      <c r="S1579" s="42">
        <v>13346000</v>
      </c>
      <c r="T1579" s="84">
        <v>1</v>
      </c>
      <c r="U1579" s="83">
        <v>1</v>
      </c>
      <c r="V1579" s="45" t="str">
        <f t="shared" si="53"/>
        <v>COP</v>
      </c>
    </row>
    <row r="1580" spans="1:22" x14ac:dyDescent="0.2">
      <c r="A1580" s="18" t="str">
        <f t="shared" si="50"/>
        <v>UT Soft-IGCanalIT-SW-07-01</v>
      </c>
      <c r="B1580" s="18" t="str">
        <f t="shared" si="51"/>
        <v>IT-SW-07-01Canal</v>
      </c>
      <c r="D1580" s="18" t="s">
        <v>3188</v>
      </c>
      <c r="E1580" t="s">
        <v>3154</v>
      </c>
      <c r="F1580" s="37" t="s">
        <v>3102</v>
      </c>
      <c r="G1580" s="18" t="str">
        <f t="shared" si="52"/>
        <v>UT Soft-IG</v>
      </c>
      <c r="H1580" s="18" t="s">
        <v>91</v>
      </c>
      <c r="I1580" s="18" t="s">
        <v>75</v>
      </c>
      <c r="J1580" t="s">
        <v>3155</v>
      </c>
      <c r="K1580" s="48" t="s">
        <v>28</v>
      </c>
      <c r="L1580" s="79" t="s">
        <v>90</v>
      </c>
      <c r="M1580" s="79" t="s">
        <v>3105</v>
      </c>
      <c r="N1580" s="37" t="s">
        <v>3106</v>
      </c>
      <c r="O1580" s="37" t="s">
        <v>3107</v>
      </c>
      <c r="P1580" s="37" t="s">
        <v>3156</v>
      </c>
      <c r="Q1580" s="43" t="s">
        <v>3154</v>
      </c>
      <c r="R1580" s="80" t="s">
        <v>3109</v>
      </c>
      <c r="S1580" s="42">
        <v>85000</v>
      </c>
      <c r="T1580" s="37">
        <v>1</v>
      </c>
      <c r="U1580" s="83">
        <v>1</v>
      </c>
      <c r="V1580" s="45" t="str">
        <f t="shared" si="53"/>
        <v>COP</v>
      </c>
    </row>
    <row r="1581" spans="1:22" x14ac:dyDescent="0.2">
      <c r="A1581" s="18" t="str">
        <f t="shared" si="50"/>
        <v>UT Soft-IGCanalIT-SW-07-02</v>
      </c>
      <c r="B1581" s="18" t="str">
        <f t="shared" si="51"/>
        <v>IT-SW-07-02Canal</v>
      </c>
      <c r="D1581" s="18" t="s">
        <v>3188</v>
      </c>
      <c r="E1581" t="s">
        <v>3157</v>
      </c>
      <c r="F1581" s="37" t="s">
        <v>3102</v>
      </c>
      <c r="G1581" s="18" t="str">
        <f t="shared" si="52"/>
        <v>UT Soft-IG</v>
      </c>
      <c r="H1581" s="18" t="s">
        <v>91</v>
      </c>
      <c r="I1581" s="18" t="s">
        <v>75</v>
      </c>
      <c r="J1581" t="s">
        <v>3155</v>
      </c>
      <c r="K1581" s="48" t="s">
        <v>28</v>
      </c>
      <c r="L1581" s="79" t="s">
        <v>90</v>
      </c>
      <c r="M1581" s="79" t="s">
        <v>3105</v>
      </c>
      <c r="N1581" s="37" t="s">
        <v>3106</v>
      </c>
      <c r="O1581" s="37" t="s">
        <v>3111</v>
      </c>
      <c r="P1581" s="37" t="s">
        <v>3156</v>
      </c>
      <c r="Q1581" s="43" t="s">
        <v>3157</v>
      </c>
      <c r="R1581" s="80" t="s">
        <v>3109</v>
      </c>
      <c r="S1581" s="42">
        <v>90000</v>
      </c>
      <c r="T1581" s="37">
        <v>1</v>
      </c>
      <c r="U1581" s="83">
        <v>1</v>
      </c>
      <c r="V1581" s="45" t="str">
        <f t="shared" si="53"/>
        <v>COP</v>
      </c>
    </row>
    <row r="1582" spans="1:22" x14ac:dyDescent="0.2">
      <c r="A1582" s="18" t="str">
        <f t="shared" si="50"/>
        <v>UT Soft-IGCanalIT-SW-07-03</v>
      </c>
      <c r="B1582" s="18" t="str">
        <f t="shared" si="51"/>
        <v>IT-SW-07-03Canal</v>
      </c>
      <c r="D1582" s="18" t="s">
        <v>3188</v>
      </c>
      <c r="E1582" t="s">
        <v>3158</v>
      </c>
      <c r="F1582" s="37" t="s">
        <v>3102</v>
      </c>
      <c r="G1582" s="18" t="str">
        <f t="shared" si="52"/>
        <v>UT Soft-IG</v>
      </c>
      <c r="H1582" s="18" t="s">
        <v>91</v>
      </c>
      <c r="I1582" s="18" t="s">
        <v>75</v>
      </c>
      <c r="J1582" t="s">
        <v>3155</v>
      </c>
      <c r="K1582" s="48" t="s">
        <v>28</v>
      </c>
      <c r="L1582" s="79" t="s">
        <v>90</v>
      </c>
      <c r="M1582" s="79" t="s">
        <v>3105</v>
      </c>
      <c r="N1582" s="37" t="s">
        <v>3113</v>
      </c>
      <c r="O1582" s="37" t="s">
        <v>3107</v>
      </c>
      <c r="P1582" s="37" t="s">
        <v>3156</v>
      </c>
      <c r="Q1582" s="43" t="s">
        <v>3158</v>
      </c>
      <c r="R1582" s="80" t="s">
        <v>3109</v>
      </c>
      <c r="S1582" s="42">
        <v>85000</v>
      </c>
      <c r="T1582" s="37">
        <v>1</v>
      </c>
      <c r="U1582" s="83">
        <v>1</v>
      </c>
      <c r="V1582" s="45" t="str">
        <f t="shared" si="53"/>
        <v>COP</v>
      </c>
    </row>
    <row r="1583" spans="1:22" x14ac:dyDescent="0.2">
      <c r="A1583" s="18" t="str">
        <f t="shared" si="50"/>
        <v>UT Soft-IGCanalIT-SW-07-04</v>
      </c>
      <c r="B1583" s="18" t="str">
        <f t="shared" si="51"/>
        <v>IT-SW-07-04Canal</v>
      </c>
      <c r="D1583" s="18" t="s">
        <v>3188</v>
      </c>
      <c r="E1583" t="s">
        <v>3159</v>
      </c>
      <c r="F1583" s="37" t="s">
        <v>3102</v>
      </c>
      <c r="G1583" s="18" t="str">
        <f t="shared" si="52"/>
        <v>UT Soft-IG</v>
      </c>
      <c r="H1583" s="18" t="s">
        <v>91</v>
      </c>
      <c r="I1583" s="18" t="s">
        <v>75</v>
      </c>
      <c r="J1583" t="s">
        <v>3155</v>
      </c>
      <c r="K1583" s="48" t="s">
        <v>28</v>
      </c>
      <c r="L1583" s="79" t="s">
        <v>90</v>
      </c>
      <c r="M1583" s="79" t="s">
        <v>3105</v>
      </c>
      <c r="N1583" s="37" t="s">
        <v>3113</v>
      </c>
      <c r="O1583" s="37" t="s">
        <v>3111</v>
      </c>
      <c r="P1583" s="37" t="s">
        <v>3156</v>
      </c>
      <c r="Q1583" s="43" t="s">
        <v>3159</v>
      </c>
      <c r="R1583" s="80" t="s">
        <v>3109</v>
      </c>
      <c r="S1583" s="42">
        <v>91000</v>
      </c>
      <c r="T1583" s="37">
        <v>1</v>
      </c>
      <c r="U1583" s="83">
        <v>1</v>
      </c>
      <c r="V1583" s="45" t="str">
        <f t="shared" si="53"/>
        <v>COP</v>
      </c>
    </row>
    <row r="1584" spans="1:22" x14ac:dyDescent="0.2">
      <c r="A1584" s="18" t="str">
        <f t="shared" si="50"/>
        <v>UT Soft-IGCanalIT-SW-07-05</v>
      </c>
      <c r="B1584" s="18" t="str">
        <f t="shared" si="51"/>
        <v>IT-SW-07-05Canal</v>
      </c>
      <c r="D1584" s="18" t="s">
        <v>3188</v>
      </c>
      <c r="E1584" t="s">
        <v>3160</v>
      </c>
      <c r="F1584" s="37" t="s">
        <v>3102</v>
      </c>
      <c r="G1584" s="18" t="str">
        <f t="shared" si="52"/>
        <v>UT Soft-IG</v>
      </c>
      <c r="H1584" s="18" t="s">
        <v>91</v>
      </c>
      <c r="I1584" s="18" t="s">
        <v>75</v>
      </c>
      <c r="J1584" t="s">
        <v>3155</v>
      </c>
      <c r="K1584" s="48" t="s">
        <v>28</v>
      </c>
      <c r="L1584" s="79" t="s">
        <v>90</v>
      </c>
      <c r="M1584" s="79" t="s">
        <v>3105</v>
      </c>
      <c r="N1584" s="37" t="s">
        <v>3116</v>
      </c>
      <c r="O1584" s="37" t="s">
        <v>3107</v>
      </c>
      <c r="P1584" s="37" t="s">
        <v>3156</v>
      </c>
      <c r="Q1584" s="43" t="s">
        <v>3160</v>
      </c>
      <c r="R1584" s="80" t="s">
        <v>3109</v>
      </c>
      <c r="S1584" s="42">
        <v>85000</v>
      </c>
      <c r="T1584" s="37">
        <v>1</v>
      </c>
      <c r="U1584" s="83">
        <v>1</v>
      </c>
      <c r="V1584" s="45" t="str">
        <f t="shared" si="53"/>
        <v>COP</v>
      </c>
    </row>
    <row r="1585" spans="1:22" x14ac:dyDescent="0.2">
      <c r="A1585" s="18" t="str">
        <f t="shared" si="50"/>
        <v>UT Soft-IGCanalIT-SW-07-06</v>
      </c>
      <c r="B1585" s="18" t="str">
        <f t="shared" si="51"/>
        <v>IT-SW-07-06Canal</v>
      </c>
      <c r="D1585" s="18" t="s">
        <v>3188</v>
      </c>
      <c r="E1585" t="s">
        <v>3161</v>
      </c>
      <c r="F1585" s="37" t="s">
        <v>3102</v>
      </c>
      <c r="G1585" s="18" t="str">
        <f t="shared" si="52"/>
        <v>UT Soft-IG</v>
      </c>
      <c r="H1585" s="18" t="s">
        <v>91</v>
      </c>
      <c r="I1585" s="18" t="s">
        <v>75</v>
      </c>
      <c r="J1585" t="s">
        <v>3155</v>
      </c>
      <c r="K1585" s="48" t="s">
        <v>28</v>
      </c>
      <c r="L1585" s="79" t="s">
        <v>90</v>
      </c>
      <c r="M1585" s="79" t="s">
        <v>3105</v>
      </c>
      <c r="N1585" s="37" t="s">
        <v>3116</v>
      </c>
      <c r="O1585" s="37" t="s">
        <v>3111</v>
      </c>
      <c r="P1585" s="37" t="s">
        <v>3156</v>
      </c>
      <c r="Q1585" s="43" t="s">
        <v>3161</v>
      </c>
      <c r="R1585" s="80" t="s">
        <v>3109</v>
      </c>
      <c r="S1585" s="42">
        <v>94000</v>
      </c>
      <c r="T1585" s="37">
        <v>1</v>
      </c>
      <c r="U1585" s="83">
        <v>1</v>
      </c>
      <c r="V1585" s="45" t="str">
        <f t="shared" si="53"/>
        <v>COP</v>
      </c>
    </row>
    <row r="1586" spans="1:22" x14ac:dyDescent="0.2">
      <c r="A1586" s="18" t="str">
        <f t="shared" si="50"/>
        <v>UT Soft-IGCanalIT-SW-08-01</v>
      </c>
      <c r="B1586" s="18" t="str">
        <f t="shared" si="51"/>
        <v>IT-SW-08-01Canal</v>
      </c>
      <c r="D1586" s="18" t="s">
        <v>3188</v>
      </c>
      <c r="E1586" t="s">
        <v>3162</v>
      </c>
      <c r="F1586" s="37" t="s">
        <v>3102</v>
      </c>
      <c r="G1586" s="18" t="str">
        <f t="shared" si="52"/>
        <v>UT Soft-IG</v>
      </c>
      <c r="H1586" s="18" t="s">
        <v>91</v>
      </c>
      <c r="I1586" s="18" t="s">
        <v>75</v>
      </c>
      <c r="J1586" t="s">
        <v>3163</v>
      </c>
      <c r="K1586" t="s">
        <v>3164</v>
      </c>
      <c r="L1586" s="79" t="s">
        <v>90</v>
      </c>
      <c r="M1586" s="79" t="s">
        <v>3105</v>
      </c>
      <c r="N1586" s="37" t="s">
        <v>3106</v>
      </c>
      <c r="O1586" s="37" t="s">
        <v>3107</v>
      </c>
      <c r="P1586" s="37" t="s">
        <v>3143</v>
      </c>
      <c r="Q1586" s="43" t="s">
        <v>3162</v>
      </c>
      <c r="R1586" s="80" t="s">
        <v>3109</v>
      </c>
      <c r="S1586" s="42">
        <v>85000</v>
      </c>
      <c r="T1586" s="84">
        <v>1</v>
      </c>
      <c r="U1586" s="83">
        <v>1</v>
      </c>
      <c r="V1586" s="45" t="str">
        <f t="shared" si="53"/>
        <v>COP</v>
      </c>
    </row>
    <row r="1587" spans="1:22" x14ac:dyDescent="0.2">
      <c r="A1587" s="18" t="str">
        <f t="shared" si="50"/>
        <v>UT Soft-IGCanalIT-SW-08-02</v>
      </c>
      <c r="B1587" s="18" t="str">
        <f t="shared" si="51"/>
        <v>IT-SW-08-02Canal</v>
      </c>
      <c r="D1587" s="18" t="s">
        <v>3188</v>
      </c>
      <c r="E1587" t="s">
        <v>3165</v>
      </c>
      <c r="F1587" s="37" t="s">
        <v>3102</v>
      </c>
      <c r="G1587" s="18" t="str">
        <f t="shared" si="52"/>
        <v>UT Soft-IG</v>
      </c>
      <c r="H1587" s="18" t="s">
        <v>91</v>
      </c>
      <c r="I1587" s="18" t="s">
        <v>75</v>
      </c>
      <c r="J1587" t="s">
        <v>3163</v>
      </c>
      <c r="K1587" t="s">
        <v>3164</v>
      </c>
      <c r="L1587" s="79" t="s">
        <v>90</v>
      </c>
      <c r="M1587" s="79" t="s">
        <v>3105</v>
      </c>
      <c r="N1587" s="37" t="s">
        <v>3106</v>
      </c>
      <c r="O1587" s="37" t="s">
        <v>3111</v>
      </c>
      <c r="P1587" s="37" t="s">
        <v>3143</v>
      </c>
      <c r="Q1587" s="43" t="s">
        <v>3165</v>
      </c>
      <c r="R1587" s="80" t="s">
        <v>3109</v>
      </c>
      <c r="S1587" s="42">
        <v>90000</v>
      </c>
      <c r="T1587" s="84">
        <v>1</v>
      </c>
      <c r="U1587" s="83">
        <v>1</v>
      </c>
      <c r="V1587" s="45" t="str">
        <f t="shared" si="53"/>
        <v>COP</v>
      </c>
    </row>
    <row r="1588" spans="1:22" x14ac:dyDescent="0.2">
      <c r="A1588" s="18" t="str">
        <f t="shared" si="50"/>
        <v>UT Soft-IGCanalIT-SW-08-03</v>
      </c>
      <c r="B1588" s="18" t="str">
        <f t="shared" si="51"/>
        <v>IT-SW-08-03Canal</v>
      </c>
      <c r="D1588" s="18" t="s">
        <v>3188</v>
      </c>
      <c r="E1588" t="s">
        <v>3166</v>
      </c>
      <c r="F1588" s="37" t="s">
        <v>3102</v>
      </c>
      <c r="G1588" s="18" t="str">
        <f t="shared" si="52"/>
        <v>UT Soft-IG</v>
      </c>
      <c r="H1588" s="18" t="s">
        <v>91</v>
      </c>
      <c r="I1588" s="18" t="s">
        <v>75</v>
      </c>
      <c r="J1588" t="s">
        <v>3163</v>
      </c>
      <c r="K1588" t="s">
        <v>3164</v>
      </c>
      <c r="L1588" s="79" t="s">
        <v>90</v>
      </c>
      <c r="M1588" s="79" t="s">
        <v>3105</v>
      </c>
      <c r="N1588" s="37" t="s">
        <v>3113</v>
      </c>
      <c r="O1588" s="37" t="s">
        <v>3107</v>
      </c>
      <c r="P1588" s="37" t="s">
        <v>3143</v>
      </c>
      <c r="Q1588" s="43" t="s">
        <v>3166</v>
      </c>
      <c r="R1588" s="80" t="s">
        <v>3109</v>
      </c>
      <c r="S1588" s="42">
        <v>85000</v>
      </c>
      <c r="T1588" s="84">
        <v>1</v>
      </c>
      <c r="U1588" s="83">
        <v>1</v>
      </c>
      <c r="V1588" s="45" t="str">
        <f t="shared" si="53"/>
        <v>COP</v>
      </c>
    </row>
    <row r="1589" spans="1:22" x14ac:dyDescent="0.2">
      <c r="A1589" s="18" t="str">
        <f t="shared" si="50"/>
        <v>UT Soft-IGCanalIT-SW-08-04</v>
      </c>
      <c r="B1589" s="18" t="str">
        <f t="shared" si="51"/>
        <v>IT-SW-08-04Canal</v>
      </c>
      <c r="D1589" s="18" t="s">
        <v>3188</v>
      </c>
      <c r="E1589" t="s">
        <v>3167</v>
      </c>
      <c r="F1589" s="37" t="s">
        <v>3102</v>
      </c>
      <c r="G1589" s="18" t="str">
        <f t="shared" si="52"/>
        <v>UT Soft-IG</v>
      </c>
      <c r="H1589" s="18" t="s">
        <v>91</v>
      </c>
      <c r="I1589" s="18" t="s">
        <v>75</v>
      </c>
      <c r="J1589" t="s">
        <v>3163</v>
      </c>
      <c r="K1589" t="s">
        <v>3164</v>
      </c>
      <c r="L1589" s="79" t="s">
        <v>90</v>
      </c>
      <c r="M1589" s="79" t="s">
        <v>3105</v>
      </c>
      <c r="N1589" s="37" t="s">
        <v>3113</v>
      </c>
      <c r="O1589" s="37" t="s">
        <v>3111</v>
      </c>
      <c r="P1589" s="37" t="s">
        <v>3143</v>
      </c>
      <c r="Q1589" s="43" t="s">
        <v>3167</v>
      </c>
      <c r="R1589" s="80" t="s">
        <v>3109</v>
      </c>
      <c r="S1589" s="42">
        <v>91000</v>
      </c>
      <c r="T1589" s="84">
        <v>1</v>
      </c>
      <c r="U1589" s="83">
        <v>1</v>
      </c>
      <c r="V1589" s="45" t="str">
        <f t="shared" si="53"/>
        <v>COP</v>
      </c>
    </row>
    <row r="1590" spans="1:22" x14ac:dyDescent="0.2">
      <c r="A1590" s="18" t="str">
        <f t="shared" si="50"/>
        <v>UT Soft-IGCanalIT-SW-08-05</v>
      </c>
      <c r="B1590" s="18" t="str">
        <f t="shared" si="51"/>
        <v>IT-SW-08-05Canal</v>
      </c>
      <c r="D1590" s="18" t="s">
        <v>3188</v>
      </c>
      <c r="E1590" t="s">
        <v>3168</v>
      </c>
      <c r="F1590" s="37" t="s">
        <v>3102</v>
      </c>
      <c r="G1590" s="18" t="str">
        <f t="shared" si="52"/>
        <v>UT Soft-IG</v>
      </c>
      <c r="H1590" s="18" t="s">
        <v>91</v>
      </c>
      <c r="I1590" s="18" t="s">
        <v>75</v>
      </c>
      <c r="J1590" t="s">
        <v>3163</v>
      </c>
      <c r="K1590" t="s">
        <v>3164</v>
      </c>
      <c r="L1590" s="79" t="s">
        <v>90</v>
      </c>
      <c r="M1590" s="79" t="s">
        <v>3105</v>
      </c>
      <c r="N1590" s="37" t="s">
        <v>3116</v>
      </c>
      <c r="O1590" s="37" t="s">
        <v>3107</v>
      </c>
      <c r="P1590" s="37" t="s">
        <v>3143</v>
      </c>
      <c r="Q1590" s="43" t="s">
        <v>3168</v>
      </c>
      <c r="R1590" s="80" t="s">
        <v>3109</v>
      </c>
      <c r="S1590" s="42">
        <v>85000</v>
      </c>
      <c r="T1590" s="84">
        <v>1</v>
      </c>
      <c r="U1590" s="83">
        <v>1</v>
      </c>
      <c r="V1590" s="45" t="str">
        <f t="shared" si="53"/>
        <v>COP</v>
      </c>
    </row>
    <row r="1591" spans="1:22" x14ac:dyDescent="0.2">
      <c r="A1591" s="18" t="str">
        <f t="shared" si="50"/>
        <v>UT Soft-IGCanalIT-SW-08-06</v>
      </c>
      <c r="B1591" s="18" t="str">
        <f t="shared" si="51"/>
        <v>IT-SW-08-06Canal</v>
      </c>
      <c r="D1591" s="18" t="s">
        <v>3188</v>
      </c>
      <c r="E1591" t="s">
        <v>3169</v>
      </c>
      <c r="F1591" s="37" t="s">
        <v>3102</v>
      </c>
      <c r="G1591" s="18" t="str">
        <f t="shared" si="52"/>
        <v>UT Soft-IG</v>
      </c>
      <c r="H1591" s="18" t="s">
        <v>91</v>
      </c>
      <c r="I1591" s="18" t="s">
        <v>75</v>
      </c>
      <c r="J1591" t="s">
        <v>3163</v>
      </c>
      <c r="K1591" t="s">
        <v>3164</v>
      </c>
      <c r="L1591" s="79" t="s">
        <v>90</v>
      </c>
      <c r="M1591" s="79" t="s">
        <v>3105</v>
      </c>
      <c r="N1591" s="37" t="s">
        <v>3116</v>
      </c>
      <c r="O1591" s="37" t="s">
        <v>3111</v>
      </c>
      <c r="P1591" s="37" t="s">
        <v>3143</v>
      </c>
      <c r="Q1591" s="43" t="s">
        <v>3169</v>
      </c>
      <c r="R1591" s="80" t="s">
        <v>3109</v>
      </c>
      <c r="S1591" s="42">
        <v>94000</v>
      </c>
      <c r="T1591" s="84">
        <v>1</v>
      </c>
      <c r="U1591" s="83">
        <v>1</v>
      </c>
      <c r="V1591" s="45" t="str">
        <f t="shared" si="53"/>
        <v>COP</v>
      </c>
    </row>
    <row r="1592" spans="1:22" x14ac:dyDescent="0.2">
      <c r="A1592" s="18" t="str">
        <f t="shared" si="50"/>
        <v>UT Soft-IGCanalIT-SW-09-01</v>
      </c>
      <c r="B1592" s="18" t="str">
        <f t="shared" si="51"/>
        <v>IT-SW-09-01Canal</v>
      </c>
      <c r="D1592" s="18" t="s">
        <v>3188</v>
      </c>
      <c r="E1592" t="s">
        <v>3170</v>
      </c>
      <c r="F1592" s="37" t="s">
        <v>3102</v>
      </c>
      <c r="G1592" s="18" t="str">
        <f t="shared" si="52"/>
        <v>UT Soft-IG</v>
      </c>
      <c r="H1592" s="18" t="s">
        <v>91</v>
      </c>
      <c r="I1592" s="18" t="s">
        <v>75</v>
      </c>
      <c r="J1592" t="s">
        <v>3171</v>
      </c>
      <c r="K1592" t="s">
        <v>3151</v>
      </c>
      <c r="L1592" s="79" t="s">
        <v>90</v>
      </c>
      <c r="M1592" s="79" t="s">
        <v>3105</v>
      </c>
      <c r="N1592" s="37" t="s">
        <v>3106</v>
      </c>
      <c r="O1592" s="37" t="s">
        <v>3111</v>
      </c>
      <c r="P1592" s="37" t="s">
        <v>3156</v>
      </c>
      <c r="Q1592" s="43" t="s">
        <v>3170</v>
      </c>
      <c r="R1592" s="80" t="s">
        <v>3109</v>
      </c>
      <c r="S1592" s="42">
        <v>13924000</v>
      </c>
      <c r="T1592" s="84">
        <v>1</v>
      </c>
      <c r="U1592" s="83">
        <v>1</v>
      </c>
      <c r="V1592" s="45" t="str">
        <f t="shared" si="53"/>
        <v>COP</v>
      </c>
    </row>
    <row r="1593" spans="1:22" x14ac:dyDescent="0.2">
      <c r="A1593" s="18" t="str">
        <f t="shared" si="50"/>
        <v>UT Soft-IGCanalIT-SW-09-02</v>
      </c>
      <c r="B1593" s="18" t="str">
        <f t="shared" si="51"/>
        <v>IT-SW-09-02Canal</v>
      </c>
      <c r="D1593" s="18" t="s">
        <v>3188</v>
      </c>
      <c r="E1593" t="s">
        <v>3172</v>
      </c>
      <c r="F1593" s="37" t="s">
        <v>3102</v>
      </c>
      <c r="G1593" s="18" t="str">
        <f t="shared" si="52"/>
        <v>UT Soft-IG</v>
      </c>
      <c r="H1593" s="18" t="s">
        <v>91</v>
      </c>
      <c r="I1593" s="18" t="s">
        <v>75</v>
      </c>
      <c r="J1593" t="s">
        <v>3171</v>
      </c>
      <c r="K1593" t="s">
        <v>3151</v>
      </c>
      <c r="L1593" s="79" t="s">
        <v>90</v>
      </c>
      <c r="M1593" s="79" t="s">
        <v>3105</v>
      </c>
      <c r="N1593" s="37" t="s">
        <v>3113</v>
      </c>
      <c r="O1593" s="37" t="s">
        <v>3111</v>
      </c>
      <c r="P1593" s="37" t="s">
        <v>3156</v>
      </c>
      <c r="Q1593" s="43" t="s">
        <v>3172</v>
      </c>
      <c r="R1593" s="80" t="s">
        <v>3109</v>
      </c>
      <c r="S1593" s="42">
        <v>14091000</v>
      </c>
      <c r="T1593" s="84">
        <v>1</v>
      </c>
      <c r="U1593" s="83">
        <v>1</v>
      </c>
      <c r="V1593" s="45" t="str">
        <f t="shared" si="53"/>
        <v>COP</v>
      </c>
    </row>
    <row r="1594" spans="1:22" x14ac:dyDescent="0.2">
      <c r="A1594" s="18" t="str">
        <f t="shared" si="50"/>
        <v>UT Soft-IGCanalIT-SW-09-03</v>
      </c>
      <c r="B1594" s="18" t="str">
        <f t="shared" si="51"/>
        <v>IT-SW-09-03Canal</v>
      </c>
      <c r="D1594" s="18" t="s">
        <v>3188</v>
      </c>
      <c r="E1594" t="s">
        <v>3173</v>
      </c>
      <c r="F1594" s="37" t="s">
        <v>3102</v>
      </c>
      <c r="G1594" s="18" t="str">
        <f t="shared" si="52"/>
        <v>UT Soft-IG</v>
      </c>
      <c r="H1594" s="18" t="s">
        <v>91</v>
      </c>
      <c r="I1594" s="18" t="s">
        <v>75</v>
      </c>
      <c r="J1594" t="s">
        <v>3171</v>
      </c>
      <c r="K1594" t="s">
        <v>3151</v>
      </c>
      <c r="L1594" s="79" t="s">
        <v>90</v>
      </c>
      <c r="M1594" s="79" t="s">
        <v>3105</v>
      </c>
      <c r="N1594" s="37" t="s">
        <v>3116</v>
      </c>
      <c r="O1594" s="37" t="s">
        <v>3111</v>
      </c>
      <c r="P1594" s="37" t="s">
        <v>3156</v>
      </c>
      <c r="Q1594" s="43" t="s">
        <v>3173</v>
      </c>
      <c r="R1594" s="80" t="s">
        <v>3109</v>
      </c>
      <c r="S1594" s="42">
        <v>14674000</v>
      </c>
      <c r="T1594" s="84">
        <v>1</v>
      </c>
      <c r="U1594" s="83">
        <v>1</v>
      </c>
      <c r="V1594" s="45" t="str">
        <f t="shared" si="53"/>
        <v>COP</v>
      </c>
    </row>
    <row r="1595" spans="1:22" x14ac:dyDescent="0.2">
      <c r="A1595" s="18" t="str">
        <f t="shared" si="50"/>
        <v>UT Soft-IGCanalIT-SW-10-01</v>
      </c>
      <c r="B1595" s="18" t="str">
        <f t="shared" si="51"/>
        <v>IT-SW-10-01Canal</v>
      </c>
      <c r="D1595" s="18" t="s">
        <v>3188</v>
      </c>
      <c r="E1595" t="s">
        <v>3174</v>
      </c>
      <c r="F1595" s="37" t="s">
        <v>3102</v>
      </c>
      <c r="G1595" s="18" t="str">
        <f t="shared" si="52"/>
        <v>UT Soft-IG</v>
      </c>
      <c r="H1595" s="18" t="s">
        <v>91</v>
      </c>
      <c r="I1595" s="18" t="s">
        <v>75</v>
      </c>
      <c r="J1595" t="s">
        <v>3175</v>
      </c>
      <c r="K1595" t="s">
        <v>3142</v>
      </c>
      <c r="L1595" s="79" t="s">
        <v>90</v>
      </c>
      <c r="M1595" s="79" t="s">
        <v>3105</v>
      </c>
      <c r="N1595" s="37" t="s">
        <v>3113</v>
      </c>
      <c r="O1595" s="37" t="s">
        <v>3107</v>
      </c>
      <c r="P1595" s="37" t="s">
        <v>3156</v>
      </c>
      <c r="Q1595" s="43" t="s">
        <v>3174</v>
      </c>
      <c r="R1595" s="80" t="s">
        <v>3109</v>
      </c>
      <c r="S1595" s="42">
        <v>93000</v>
      </c>
      <c r="T1595" s="84">
        <v>1</v>
      </c>
      <c r="U1595" s="83">
        <v>1</v>
      </c>
      <c r="V1595" s="45" t="str">
        <f t="shared" si="53"/>
        <v>COP</v>
      </c>
    </row>
    <row r="1596" spans="1:22" x14ac:dyDescent="0.2">
      <c r="A1596" s="18" t="str">
        <f t="shared" si="50"/>
        <v>UT Soft-IGCanalIT-SW-10-02</v>
      </c>
      <c r="B1596" s="18" t="str">
        <f t="shared" si="51"/>
        <v>IT-SW-10-02Canal</v>
      </c>
      <c r="D1596" s="18" t="s">
        <v>3188</v>
      </c>
      <c r="E1596" t="s">
        <v>3176</v>
      </c>
      <c r="F1596" s="37" t="s">
        <v>3102</v>
      </c>
      <c r="G1596" s="18" t="str">
        <f t="shared" si="52"/>
        <v>UT Soft-IG</v>
      </c>
      <c r="H1596" s="18" t="s">
        <v>91</v>
      </c>
      <c r="I1596" s="18" t="s">
        <v>75</v>
      </c>
      <c r="J1596" t="s">
        <v>3175</v>
      </c>
      <c r="K1596" t="s">
        <v>3142</v>
      </c>
      <c r="L1596" s="79" t="s">
        <v>90</v>
      </c>
      <c r="M1596" s="79" t="s">
        <v>3105</v>
      </c>
      <c r="N1596" s="37" t="s">
        <v>3113</v>
      </c>
      <c r="O1596" s="37" t="s">
        <v>3111</v>
      </c>
      <c r="P1596" s="37" t="s">
        <v>3156</v>
      </c>
      <c r="Q1596" s="43" t="s">
        <v>3176</v>
      </c>
      <c r="R1596" s="80" t="s">
        <v>3109</v>
      </c>
      <c r="S1596" s="42">
        <v>100000</v>
      </c>
      <c r="T1596" s="84">
        <v>1</v>
      </c>
      <c r="U1596" s="83">
        <v>1</v>
      </c>
      <c r="V1596" s="45" t="str">
        <f t="shared" si="53"/>
        <v>COP</v>
      </c>
    </row>
    <row r="1597" spans="1:22" x14ac:dyDescent="0.2">
      <c r="A1597" s="18" t="str">
        <f t="shared" si="50"/>
        <v>UT Soft-IGCanalIT-SW-10-03</v>
      </c>
      <c r="B1597" s="18" t="str">
        <f t="shared" si="51"/>
        <v>IT-SW-10-03Canal</v>
      </c>
      <c r="D1597" s="18" t="s">
        <v>3188</v>
      </c>
      <c r="E1597" t="s">
        <v>3177</v>
      </c>
      <c r="F1597" s="37" t="s">
        <v>3102</v>
      </c>
      <c r="G1597" s="18" t="str">
        <f t="shared" si="52"/>
        <v>UT Soft-IG</v>
      </c>
      <c r="H1597" s="18" t="s">
        <v>91</v>
      </c>
      <c r="I1597" s="18" t="s">
        <v>75</v>
      </c>
      <c r="J1597" t="s">
        <v>3175</v>
      </c>
      <c r="K1597" t="s">
        <v>3142</v>
      </c>
      <c r="L1597" s="79" t="s">
        <v>90</v>
      </c>
      <c r="M1597" s="79" t="s">
        <v>3105</v>
      </c>
      <c r="N1597" s="37" t="s">
        <v>3106</v>
      </c>
      <c r="O1597" s="37" t="s">
        <v>3107</v>
      </c>
      <c r="P1597" s="37" t="s">
        <v>3156</v>
      </c>
      <c r="Q1597" s="43" t="s">
        <v>3177</v>
      </c>
      <c r="R1597" s="80" t="s">
        <v>3109</v>
      </c>
      <c r="S1597" s="42">
        <v>93000</v>
      </c>
      <c r="T1597" s="84">
        <v>1</v>
      </c>
      <c r="U1597" s="83">
        <v>1</v>
      </c>
      <c r="V1597" s="45" t="str">
        <f t="shared" si="53"/>
        <v>COP</v>
      </c>
    </row>
    <row r="1598" spans="1:22" x14ac:dyDescent="0.2">
      <c r="A1598" s="18" t="str">
        <f t="shared" si="50"/>
        <v>UT Soft-IGCanalIT-SW-10-04</v>
      </c>
      <c r="B1598" s="18" t="str">
        <f t="shared" si="51"/>
        <v>IT-SW-10-04Canal</v>
      </c>
      <c r="D1598" s="18" t="s">
        <v>3188</v>
      </c>
      <c r="E1598" t="s">
        <v>3178</v>
      </c>
      <c r="F1598" s="37" t="s">
        <v>3102</v>
      </c>
      <c r="G1598" s="18" t="str">
        <f t="shared" si="52"/>
        <v>UT Soft-IG</v>
      </c>
      <c r="H1598" s="18" t="s">
        <v>91</v>
      </c>
      <c r="I1598" s="18" t="s">
        <v>75</v>
      </c>
      <c r="J1598" t="s">
        <v>3175</v>
      </c>
      <c r="K1598" t="s">
        <v>3142</v>
      </c>
      <c r="L1598" s="79" t="s">
        <v>90</v>
      </c>
      <c r="M1598" s="79" t="s">
        <v>3105</v>
      </c>
      <c r="N1598" s="37" t="s">
        <v>3116</v>
      </c>
      <c r="O1598" s="37" t="s">
        <v>3107</v>
      </c>
      <c r="P1598" s="37" t="s">
        <v>3156</v>
      </c>
      <c r="Q1598" s="43" t="s">
        <v>3178</v>
      </c>
      <c r="R1598" s="80" t="s">
        <v>3109</v>
      </c>
      <c r="S1598" s="42">
        <v>93000</v>
      </c>
      <c r="T1598" s="84">
        <v>1</v>
      </c>
      <c r="U1598" s="83">
        <v>1</v>
      </c>
      <c r="V1598" s="45" t="str">
        <f t="shared" si="53"/>
        <v>COP</v>
      </c>
    </row>
    <row r="1599" spans="1:22" x14ac:dyDescent="0.2">
      <c r="A1599" s="18" t="str">
        <f t="shared" si="50"/>
        <v>UT Soft-IGCanalIT-SW-10-05</v>
      </c>
      <c r="B1599" s="18" t="str">
        <f t="shared" si="51"/>
        <v>IT-SW-10-05Canal</v>
      </c>
      <c r="D1599" s="18" t="s">
        <v>3188</v>
      </c>
      <c r="E1599" t="s">
        <v>3179</v>
      </c>
      <c r="F1599" s="37" t="s">
        <v>3102</v>
      </c>
      <c r="G1599" s="18" t="str">
        <f t="shared" si="52"/>
        <v>UT Soft-IG</v>
      </c>
      <c r="H1599" s="18" t="s">
        <v>91</v>
      </c>
      <c r="I1599" s="18" t="s">
        <v>75</v>
      </c>
      <c r="J1599" t="s">
        <v>3175</v>
      </c>
      <c r="K1599" t="s">
        <v>3142</v>
      </c>
      <c r="L1599" s="79" t="s">
        <v>90</v>
      </c>
      <c r="M1599" s="79" t="s">
        <v>3105</v>
      </c>
      <c r="N1599" s="37" t="s">
        <v>3116</v>
      </c>
      <c r="O1599" s="37" t="s">
        <v>3111</v>
      </c>
      <c r="P1599" s="37" t="s">
        <v>3156</v>
      </c>
      <c r="Q1599" s="43" t="s">
        <v>3179</v>
      </c>
      <c r="R1599" s="80" t="s">
        <v>3109</v>
      </c>
      <c r="S1599" s="42">
        <v>103000</v>
      </c>
      <c r="T1599" s="84">
        <v>1</v>
      </c>
      <c r="U1599" s="83">
        <v>1</v>
      </c>
      <c r="V1599" s="45" t="str">
        <f t="shared" si="53"/>
        <v>COP</v>
      </c>
    </row>
    <row r="1600" spans="1:22" x14ac:dyDescent="0.2">
      <c r="A1600" s="18" t="str">
        <f t="shared" si="50"/>
        <v>UT Soft-IGCanalIT-SW-10-06</v>
      </c>
      <c r="B1600" s="18" t="str">
        <f t="shared" si="51"/>
        <v>IT-SW-10-06Canal</v>
      </c>
      <c r="D1600" s="18" t="s">
        <v>3188</v>
      </c>
      <c r="E1600" t="s">
        <v>3180</v>
      </c>
      <c r="F1600" s="37" t="s">
        <v>3102</v>
      </c>
      <c r="G1600" s="18" t="str">
        <f t="shared" si="52"/>
        <v>UT Soft-IG</v>
      </c>
      <c r="H1600" s="18" t="s">
        <v>91</v>
      </c>
      <c r="I1600" s="18" t="s">
        <v>75</v>
      </c>
      <c r="J1600" t="s">
        <v>3175</v>
      </c>
      <c r="K1600" t="s">
        <v>3142</v>
      </c>
      <c r="L1600" s="79" t="s">
        <v>90</v>
      </c>
      <c r="M1600" s="79" t="s">
        <v>3105</v>
      </c>
      <c r="N1600" s="37" t="s">
        <v>3106</v>
      </c>
      <c r="O1600" s="37" t="s">
        <v>3111</v>
      </c>
      <c r="P1600" s="37" t="s">
        <v>3156</v>
      </c>
      <c r="Q1600" s="43" t="s">
        <v>3180</v>
      </c>
      <c r="R1600" s="80" t="s">
        <v>3109</v>
      </c>
      <c r="S1600" s="42">
        <v>99000</v>
      </c>
      <c r="T1600" s="84">
        <v>1</v>
      </c>
      <c r="U1600" s="83">
        <v>1</v>
      </c>
      <c r="V1600" s="45" t="str">
        <f t="shared" si="53"/>
        <v>COP</v>
      </c>
    </row>
    <row r="1601" spans="1:22" x14ac:dyDescent="0.2">
      <c r="A1601" s="18" t="str">
        <f t="shared" si="50"/>
        <v>UT Soft-IGCanalIT-SW-11-01</v>
      </c>
      <c r="B1601" s="18" t="str">
        <f t="shared" si="51"/>
        <v>IT-SW-11-01Canal</v>
      </c>
      <c r="D1601" s="18" t="s">
        <v>3188</v>
      </c>
      <c r="E1601" t="s">
        <v>3181</v>
      </c>
      <c r="F1601" s="37" t="s">
        <v>3102</v>
      </c>
      <c r="G1601" s="18" t="str">
        <f t="shared" si="52"/>
        <v>UT Soft-IG</v>
      </c>
      <c r="H1601" s="18" t="s">
        <v>91</v>
      </c>
      <c r="I1601" s="18" t="s">
        <v>75</v>
      </c>
      <c r="J1601" t="s">
        <v>3182</v>
      </c>
      <c r="K1601" t="s">
        <v>3142</v>
      </c>
      <c r="L1601" s="79" t="s">
        <v>90</v>
      </c>
      <c r="M1601" s="79" t="s">
        <v>3105</v>
      </c>
      <c r="N1601" s="37" t="s">
        <v>3106</v>
      </c>
      <c r="O1601" s="37" t="s">
        <v>3111</v>
      </c>
      <c r="P1601" s="37" t="s">
        <v>3156</v>
      </c>
      <c r="Q1601" s="43" t="s">
        <v>3181</v>
      </c>
      <c r="R1601" s="80" t="s">
        <v>3109</v>
      </c>
      <c r="S1601" s="42">
        <v>89000</v>
      </c>
      <c r="T1601" s="84">
        <v>1</v>
      </c>
      <c r="U1601" s="83">
        <v>1</v>
      </c>
      <c r="V1601" s="45" t="str">
        <f t="shared" si="53"/>
        <v>COP</v>
      </c>
    </row>
    <row r="1602" spans="1:22" x14ac:dyDescent="0.2">
      <c r="A1602" s="18" t="str">
        <f t="shared" ref="A1602:A1665" si="54">D1602&amp;F1602&amp;E1602</f>
        <v>UT Soft-IGCanalIT-SW-11-02</v>
      </c>
      <c r="B1602" s="18" t="str">
        <f t="shared" ref="B1602:B1665" si="55">E1602&amp;F1602</f>
        <v>IT-SW-11-02Canal</v>
      </c>
      <c r="D1602" s="18" t="s">
        <v>3188</v>
      </c>
      <c r="E1602" t="s">
        <v>3183</v>
      </c>
      <c r="F1602" s="37" t="s">
        <v>3102</v>
      </c>
      <c r="G1602" s="18" t="str">
        <f t="shared" si="52"/>
        <v>UT Soft-IG</v>
      </c>
      <c r="H1602" s="18" t="s">
        <v>91</v>
      </c>
      <c r="I1602" s="18" t="s">
        <v>75</v>
      </c>
      <c r="J1602" t="s">
        <v>3182</v>
      </c>
      <c r="K1602" t="s">
        <v>3142</v>
      </c>
      <c r="L1602" s="79" t="s">
        <v>90</v>
      </c>
      <c r="M1602" s="79" t="s">
        <v>3105</v>
      </c>
      <c r="N1602" s="37" t="s">
        <v>3113</v>
      </c>
      <c r="O1602" s="37" t="s">
        <v>3107</v>
      </c>
      <c r="P1602" s="37" t="s">
        <v>3156</v>
      </c>
      <c r="Q1602" s="43" t="s">
        <v>3183</v>
      </c>
      <c r="R1602" s="80" t="s">
        <v>3109</v>
      </c>
      <c r="S1602" s="42">
        <v>84000</v>
      </c>
      <c r="T1602" s="84">
        <v>1</v>
      </c>
      <c r="U1602" s="83">
        <v>1</v>
      </c>
      <c r="V1602" s="45" t="str">
        <f t="shared" si="53"/>
        <v>COP</v>
      </c>
    </row>
    <row r="1603" spans="1:22" x14ac:dyDescent="0.2">
      <c r="A1603" s="18" t="str">
        <f t="shared" si="54"/>
        <v>UT Soft-IGCanalIT-SW-11-03</v>
      </c>
      <c r="B1603" s="18" t="str">
        <f t="shared" si="55"/>
        <v>IT-SW-11-03Canal</v>
      </c>
      <c r="D1603" s="18" t="s">
        <v>3188</v>
      </c>
      <c r="E1603" t="s">
        <v>3184</v>
      </c>
      <c r="F1603" s="37" t="s">
        <v>3102</v>
      </c>
      <c r="G1603" s="18" t="str">
        <f t="shared" si="52"/>
        <v>UT Soft-IG</v>
      </c>
      <c r="H1603" s="18" t="s">
        <v>91</v>
      </c>
      <c r="I1603" s="18" t="s">
        <v>75</v>
      </c>
      <c r="J1603" t="s">
        <v>3182</v>
      </c>
      <c r="K1603" t="s">
        <v>3142</v>
      </c>
      <c r="L1603" s="79" t="s">
        <v>90</v>
      </c>
      <c r="M1603" s="79" t="s">
        <v>3105</v>
      </c>
      <c r="N1603" s="37" t="s">
        <v>3113</v>
      </c>
      <c r="O1603" s="37" t="s">
        <v>3111</v>
      </c>
      <c r="P1603" s="37" t="s">
        <v>3156</v>
      </c>
      <c r="Q1603" s="43" t="s">
        <v>3184</v>
      </c>
      <c r="R1603" s="80" t="s">
        <v>3109</v>
      </c>
      <c r="S1603" s="42">
        <v>90000</v>
      </c>
      <c r="T1603" s="84">
        <v>1</v>
      </c>
      <c r="U1603" s="83">
        <v>1</v>
      </c>
      <c r="V1603" s="45" t="str">
        <f t="shared" si="53"/>
        <v>COP</v>
      </c>
    </row>
    <row r="1604" spans="1:22" x14ac:dyDescent="0.2">
      <c r="A1604" s="18" t="str">
        <f t="shared" si="54"/>
        <v>UT Soft-IGCanalIT-SW-11-04</v>
      </c>
      <c r="B1604" s="18" t="str">
        <f t="shared" si="55"/>
        <v>IT-SW-11-04Canal</v>
      </c>
      <c r="D1604" s="18" t="s">
        <v>3188</v>
      </c>
      <c r="E1604" t="s">
        <v>3185</v>
      </c>
      <c r="F1604" s="37" t="s">
        <v>3102</v>
      </c>
      <c r="G1604" s="18" t="str">
        <f t="shared" si="52"/>
        <v>UT Soft-IG</v>
      </c>
      <c r="H1604" s="18" t="s">
        <v>91</v>
      </c>
      <c r="I1604" s="18" t="s">
        <v>75</v>
      </c>
      <c r="J1604" t="s">
        <v>3182</v>
      </c>
      <c r="K1604" t="s">
        <v>3142</v>
      </c>
      <c r="L1604" s="79" t="s">
        <v>90</v>
      </c>
      <c r="M1604" s="79" t="s">
        <v>3105</v>
      </c>
      <c r="N1604" s="37" t="s">
        <v>3116</v>
      </c>
      <c r="O1604" s="37" t="s">
        <v>3107</v>
      </c>
      <c r="P1604" s="37" t="s">
        <v>3156</v>
      </c>
      <c r="Q1604" s="43" t="s">
        <v>3185</v>
      </c>
      <c r="R1604" s="80" t="s">
        <v>3109</v>
      </c>
      <c r="S1604" s="42">
        <v>84000</v>
      </c>
      <c r="T1604" s="84">
        <v>1</v>
      </c>
      <c r="U1604" s="83">
        <v>1</v>
      </c>
      <c r="V1604" s="45" t="str">
        <f t="shared" si="53"/>
        <v>COP</v>
      </c>
    </row>
    <row r="1605" spans="1:22" x14ac:dyDescent="0.2">
      <c r="A1605" s="18" t="str">
        <f t="shared" si="54"/>
        <v>UT Soft-IGCanalIT-SW-11-05</v>
      </c>
      <c r="B1605" s="18" t="str">
        <f t="shared" si="55"/>
        <v>IT-SW-11-05Canal</v>
      </c>
      <c r="D1605" s="18" t="s">
        <v>3188</v>
      </c>
      <c r="E1605" t="s">
        <v>3186</v>
      </c>
      <c r="F1605" s="37" t="s">
        <v>3102</v>
      </c>
      <c r="G1605" s="18" t="str">
        <f t="shared" si="52"/>
        <v>UT Soft-IG</v>
      </c>
      <c r="H1605" s="18" t="s">
        <v>91</v>
      </c>
      <c r="I1605" s="18" t="s">
        <v>75</v>
      </c>
      <c r="J1605" t="s">
        <v>3182</v>
      </c>
      <c r="K1605" t="s">
        <v>3142</v>
      </c>
      <c r="L1605" s="79" t="s">
        <v>90</v>
      </c>
      <c r="M1605" s="79" t="s">
        <v>3105</v>
      </c>
      <c r="N1605" s="37" t="s">
        <v>3116</v>
      </c>
      <c r="O1605" s="37" t="s">
        <v>3111</v>
      </c>
      <c r="P1605" s="37" t="s">
        <v>3156</v>
      </c>
      <c r="Q1605" s="43" t="s">
        <v>3186</v>
      </c>
      <c r="R1605" s="80" t="s">
        <v>3109</v>
      </c>
      <c r="S1605" s="42">
        <v>93000</v>
      </c>
      <c r="T1605" s="84">
        <v>1</v>
      </c>
      <c r="U1605" s="83">
        <v>1</v>
      </c>
      <c r="V1605" s="45" t="str">
        <f t="shared" si="53"/>
        <v>COP</v>
      </c>
    </row>
    <row r="1606" spans="1:22" x14ac:dyDescent="0.2">
      <c r="A1606" s="18" t="str">
        <f t="shared" si="54"/>
        <v>UT Soft-IGCanalIT-SW-11-06</v>
      </c>
      <c r="B1606" s="18" t="str">
        <f t="shared" si="55"/>
        <v>IT-SW-11-06Canal</v>
      </c>
      <c r="D1606" s="18" t="s">
        <v>3188</v>
      </c>
      <c r="E1606" t="s">
        <v>3187</v>
      </c>
      <c r="F1606" s="37" t="s">
        <v>3102</v>
      </c>
      <c r="G1606" s="18" t="str">
        <f t="shared" si="52"/>
        <v>UT Soft-IG</v>
      </c>
      <c r="H1606" s="18" t="s">
        <v>91</v>
      </c>
      <c r="I1606" s="18" t="s">
        <v>75</v>
      </c>
      <c r="J1606" t="s">
        <v>3182</v>
      </c>
      <c r="K1606" t="s">
        <v>3142</v>
      </c>
      <c r="L1606" s="79" t="s">
        <v>90</v>
      </c>
      <c r="M1606" s="79" t="s">
        <v>3105</v>
      </c>
      <c r="N1606" s="37" t="s">
        <v>3106</v>
      </c>
      <c r="O1606" s="37" t="s">
        <v>3107</v>
      </c>
      <c r="P1606" s="37" t="s">
        <v>3156</v>
      </c>
      <c r="Q1606" s="43" t="s">
        <v>3187</v>
      </c>
      <c r="R1606" s="80" t="s">
        <v>3109</v>
      </c>
      <c r="S1606" s="42">
        <v>84000</v>
      </c>
      <c r="T1606" s="84">
        <v>1</v>
      </c>
      <c r="U1606" s="83">
        <v>1</v>
      </c>
      <c r="V1606" s="45" t="str">
        <f t="shared" si="53"/>
        <v>COP</v>
      </c>
    </row>
    <row r="1607" spans="1:22" x14ac:dyDescent="0.2">
      <c r="A1607" s="18" t="str">
        <f t="shared" si="54"/>
        <v>Soluciones OriónCanalIT-SW-01-01</v>
      </c>
      <c r="B1607" s="18" t="str">
        <f t="shared" si="55"/>
        <v>IT-SW-01-01Canal</v>
      </c>
      <c r="D1607" s="18" t="s">
        <v>3189</v>
      </c>
      <c r="E1607" t="s">
        <v>3101</v>
      </c>
      <c r="F1607" s="37" t="s">
        <v>3102</v>
      </c>
      <c r="G1607" s="18" t="str">
        <f t="shared" si="52"/>
        <v>Soluciones Orión</v>
      </c>
      <c r="H1607" s="18" t="s">
        <v>91</v>
      </c>
      <c r="I1607" s="18" t="s">
        <v>75</v>
      </c>
      <c r="J1607" t="s">
        <v>3103</v>
      </c>
      <c r="K1607" t="s">
        <v>3104</v>
      </c>
      <c r="L1607" s="79" t="s">
        <v>90</v>
      </c>
      <c r="M1607" s="79" t="s">
        <v>3105</v>
      </c>
      <c r="N1607" s="37" t="s">
        <v>3106</v>
      </c>
      <c r="O1607" s="37" t="s">
        <v>3107</v>
      </c>
      <c r="P1607" s="37" t="s">
        <v>3108</v>
      </c>
      <c r="Q1607" s="43" t="s">
        <v>3101</v>
      </c>
      <c r="R1607" s="80" t="s">
        <v>3109</v>
      </c>
      <c r="S1607" s="42">
        <v>750000</v>
      </c>
      <c r="T1607" s="84">
        <v>1</v>
      </c>
      <c r="U1607" s="83">
        <v>1</v>
      </c>
      <c r="V1607" s="45" t="str">
        <f t="shared" si="53"/>
        <v>COP</v>
      </c>
    </row>
    <row r="1608" spans="1:22" x14ac:dyDescent="0.2">
      <c r="A1608" s="18" t="str">
        <f t="shared" si="54"/>
        <v>Soluciones OriónCanalIT-SW-01-02</v>
      </c>
      <c r="B1608" s="18" t="str">
        <f t="shared" si="55"/>
        <v>IT-SW-01-02Canal</v>
      </c>
      <c r="D1608" s="18" t="s">
        <v>3189</v>
      </c>
      <c r="E1608" t="s">
        <v>3110</v>
      </c>
      <c r="F1608" s="37" t="s">
        <v>3102</v>
      </c>
      <c r="G1608" s="18" t="str">
        <f t="shared" si="52"/>
        <v>Soluciones Orión</v>
      </c>
      <c r="H1608" s="18" t="s">
        <v>91</v>
      </c>
      <c r="I1608" s="18" t="s">
        <v>75</v>
      </c>
      <c r="J1608" t="s">
        <v>3103</v>
      </c>
      <c r="K1608" t="s">
        <v>3104</v>
      </c>
      <c r="L1608" s="79" t="s">
        <v>90</v>
      </c>
      <c r="M1608" s="79" t="s">
        <v>3105</v>
      </c>
      <c r="N1608" s="37" t="s">
        <v>3106</v>
      </c>
      <c r="O1608" s="37" t="s">
        <v>3111</v>
      </c>
      <c r="P1608" s="37" t="s">
        <v>3108</v>
      </c>
      <c r="Q1608" s="43" t="s">
        <v>3110</v>
      </c>
      <c r="R1608" s="80" t="s">
        <v>3109</v>
      </c>
      <c r="S1608" s="42">
        <v>1500000</v>
      </c>
      <c r="T1608" s="84">
        <v>1</v>
      </c>
      <c r="U1608" s="83">
        <v>1</v>
      </c>
      <c r="V1608" s="45" t="str">
        <f t="shared" si="53"/>
        <v>COP</v>
      </c>
    </row>
    <row r="1609" spans="1:22" x14ac:dyDescent="0.2">
      <c r="A1609" s="18" t="str">
        <f t="shared" si="54"/>
        <v>Soluciones OriónCanalIT-SW-01-03</v>
      </c>
      <c r="B1609" s="18" t="str">
        <f t="shared" si="55"/>
        <v>IT-SW-01-03Canal</v>
      </c>
      <c r="D1609" s="18" t="s">
        <v>3189</v>
      </c>
      <c r="E1609" t="s">
        <v>3112</v>
      </c>
      <c r="F1609" s="37" t="s">
        <v>3102</v>
      </c>
      <c r="G1609" s="18" t="str">
        <f t="shared" si="52"/>
        <v>Soluciones Orión</v>
      </c>
      <c r="H1609" s="18" t="s">
        <v>91</v>
      </c>
      <c r="I1609" s="18" t="s">
        <v>75</v>
      </c>
      <c r="J1609" t="s">
        <v>3103</v>
      </c>
      <c r="K1609" t="s">
        <v>3104</v>
      </c>
      <c r="L1609" s="79" t="s">
        <v>90</v>
      </c>
      <c r="M1609" s="79" t="s">
        <v>3105</v>
      </c>
      <c r="N1609" s="37" t="s">
        <v>3113</v>
      </c>
      <c r="O1609" s="37" t="s">
        <v>3107</v>
      </c>
      <c r="P1609" s="37" t="s">
        <v>3108</v>
      </c>
      <c r="Q1609" s="43" t="s">
        <v>3112</v>
      </c>
      <c r="R1609" s="80" t="s">
        <v>3109</v>
      </c>
      <c r="S1609" s="42">
        <v>900000</v>
      </c>
      <c r="T1609" s="84">
        <v>1</v>
      </c>
      <c r="U1609" s="83">
        <v>1</v>
      </c>
      <c r="V1609" s="45" t="str">
        <f t="shared" si="53"/>
        <v>COP</v>
      </c>
    </row>
    <row r="1610" spans="1:22" x14ac:dyDescent="0.2">
      <c r="A1610" s="18" t="str">
        <f t="shared" si="54"/>
        <v>Soluciones OriónCanalIT-SW-01-04</v>
      </c>
      <c r="B1610" s="18" t="str">
        <f t="shared" si="55"/>
        <v>IT-SW-01-04Canal</v>
      </c>
      <c r="D1610" s="18" t="s">
        <v>3189</v>
      </c>
      <c r="E1610" t="s">
        <v>3114</v>
      </c>
      <c r="F1610" s="37" t="s">
        <v>3102</v>
      </c>
      <c r="G1610" s="18" t="str">
        <f t="shared" si="52"/>
        <v>Soluciones Orión</v>
      </c>
      <c r="H1610" s="18" t="s">
        <v>91</v>
      </c>
      <c r="I1610" s="18" t="s">
        <v>75</v>
      </c>
      <c r="J1610" t="s">
        <v>3103</v>
      </c>
      <c r="K1610" t="s">
        <v>3104</v>
      </c>
      <c r="L1610" s="79" t="s">
        <v>90</v>
      </c>
      <c r="M1610" s="79" t="s">
        <v>3105</v>
      </c>
      <c r="N1610" s="37" t="s">
        <v>3113</v>
      </c>
      <c r="O1610" s="37" t="s">
        <v>3111</v>
      </c>
      <c r="P1610" s="37" t="s">
        <v>3108</v>
      </c>
      <c r="Q1610" s="43" t="s">
        <v>3114</v>
      </c>
      <c r="R1610" s="80" t="s">
        <v>3109</v>
      </c>
      <c r="S1610" s="42">
        <v>1800000</v>
      </c>
      <c r="T1610" s="84">
        <v>1</v>
      </c>
      <c r="U1610" s="83">
        <v>1</v>
      </c>
      <c r="V1610" s="45" t="str">
        <f t="shared" si="53"/>
        <v>COP</v>
      </c>
    </row>
    <row r="1611" spans="1:22" x14ac:dyDescent="0.2">
      <c r="A1611" s="18" t="str">
        <f t="shared" si="54"/>
        <v>Soluciones OriónCanalIT-SW-01-05</v>
      </c>
      <c r="B1611" s="18" t="str">
        <f t="shared" si="55"/>
        <v>IT-SW-01-05Canal</v>
      </c>
      <c r="D1611" s="18" t="s">
        <v>3189</v>
      </c>
      <c r="E1611" t="s">
        <v>3115</v>
      </c>
      <c r="F1611" s="37" t="s">
        <v>3102</v>
      </c>
      <c r="G1611" s="18" t="str">
        <f t="shared" si="52"/>
        <v>Soluciones Orión</v>
      </c>
      <c r="H1611" s="18" t="s">
        <v>91</v>
      </c>
      <c r="I1611" s="18" t="s">
        <v>75</v>
      </c>
      <c r="J1611" t="s">
        <v>3103</v>
      </c>
      <c r="K1611" t="s">
        <v>3104</v>
      </c>
      <c r="L1611" s="79" t="s">
        <v>90</v>
      </c>
      <c r="M1611" s="79" t="s">
        <v>3105</v>
      </c>
      <c r="N1611" s="37" t="s">
        <v>3116</v>
      </c>
      <c r="O1611" s="37" t="s">
        <v>3107</v>
      </c>
      <c r="P1611" s="37" t="s">
        <v>3108</v>
      </c>
      <c r="Q1611" s="43" t="s">
        <v>3115</v>
      </c>
      <c r="R1611" s="80" t="s">
        <v>3109</v>
      </c>
      <c r="S1611" s="42">
        <v>1080000</v>
      </c>
      <c r="T1611" s="84">
        <v>1</v>
      </c>
      <c r="U1611" s="83">
        <v>1</v>
      </c>
      <c r="V1611" s="45" t="str">
        <f t="shared" si="53"/>
        <v>COP</v>
      </c>
    </row>
    <row r="1612" spans="1:22" x14ac:dyDescent="0.2">
      <c r="A1612" s="18" t="str">
        <f t="shared" si="54"/>
        <v>Soluciones OriónCanalIT-SW-01-06</v>
      </c>
      <c r="B1612" s="18" t="str">
        <f t="shared" si="55"/>
        <v>IT-SW-01-06Canal</v>
      </c>
      <c r="D1612" s="18" t="s">
        <v>3189</v>
      </c>
      <c r="E1612" t="s">
        <v>3117</v>
      </c>
      <c r="F1612" s="37" t="s">
        <v>3102</v>
      </c>
      <c r="G1612" s="18" t="str">
        <f t="shared" si="52"/>
        <v>Soluciones Orión</v>
      </c>
      <c r="H1612" s="18" t="s">
        <v>91</v>
      </c>
      <c r="I1612" s="18" t="s">
        <v>75</v>
      </c>
      <c r="J1612" t="s">
        <v>3103</v>
      </c>
      <c r="K1612" t="s">
        <v>3104</v>
      </c>
      <c r="L1612" s="79" t="s">
        <v>90</v>
      </c>
      <c r="M1612" s="79" t="s">
        <v>3105</v>
      </c>
      <c r="N1612" s="37" t="s">
        <v>3116</v>
      </c>
      <c r="O1612" s="37" t="s">
        <v>3111</v>
      </c>
      <c r="P1612" s="37" t="s">
        <v>3108</v>
      </c>
      <c r="Q1612" s="43" t="s">
        <v>3117</v>
      </c>
      <c r="R1612" s="80" t="s">
        <v>3109</v>
      </c>
      <c r="S1612" s="42">
        <v>2160000</v>
      </c>
      <c r="T1612" s="84">
        <v>1</v>
      </c>
      <c r="U1612" s="83">
        <v>1</v>
      </c>
      <c r="V1612" s="45" t="str">
        <f t="shared" si="53"/>
        <v>COP</v>
      </c>
    </row>
    <row r="1613" spans="1:22" x14ac:dyDescent="0.2">
      <c r="A1613" s="18" t="str">
        <f t="shared" si="54"/>
        <v>Soluciones OriónCanalIT-SW-02-01</v>
      </c>
      <c r="B1613" s="18" t="str">
        <f t="shared" si="55"/>
        <v>IT-SW-02-01Canal</v>
      </c>
      <c r="D1613" s="18" t="s">
        <v>3189</v>
      </c>
      <c r="E1613" t="s">
        <v>3118</v>
      </c>
      <c r="F1613" s="37" t="s">
        <v>3102</v>
      </c>
      <c r="G1613" s="18" t="str">
        <f t="shared" si="52"/>
        <v>Soluciones Orión</v>
      </c>
      <c r="H1613" s="18" t="s">
        <v>91</v>
      </c>
      <c r="I1613" s="18" t="s">
        <v>75</v>
      </c>
      <c r="J1613" t="s">
        <v>3119</v>
      </c>
      <c r="K1613" t="s">
        <v>3120</v>
      </c>
      <c r="L1613" s="79" t="s">
        <v>90</v>
      </c>
      <c r="M1613" s="79" t="s">
        <v>3105</v>
      </c>
      <c r="N1613" s="37" t="s">
        <v>3106</v>
      </c>
      <c r="O1613" s="37" t="s">
        <v>3107</v>
      </c>
      <c r="P1613" s="37" t="s">
        <v>3108</v>
      </c>
      <c r="Q1613" s="43" t="s">
        <v>3118</v>
      </c>
      <c r="R1613" s="80" t="s">
        <v>3109</v>
      </c>
      <c r="S1613" s="42">
        <v>862500</v>
      </c>
      <c r="T1613" s="84">
        <v>1</v>
      </c>
      <c r="U1613" s="83">
        <v>1</v>
      </c>
      <c r="V1613" s="45" t="str">
        <f t="shared" si="53"/>
        <v>COP</v>
      </c>
    </row>
    <row r="1614" spans="1:22" x14ac:dyDescent="0.2">
      <c r="A1614" s="18" t="str">
        <f t="shared" si="54"/>
        <v>Soluciones OriónCanalIT-SW-02-02</v>
      </c>
      <c r="B1614" s="18" t="str">
        <f t="shared" si="55"/>
        <v>IT-SW-02-02Canal</v>
      </c>
      <c r="D1614" s="18" t="s">
        <v>3189</v>
      </c>
      <c r="E1614" t="s">
        <v>3121</v>
      </c>
      <c r="F1614" s="37" t="s">
        <v>3102</v>
      </c>
      <c r="G1614" s="18" t="str">
        <f t="shared" si="52"/>
        <v>Soluciones Orión</v>
      </c>
      <c r="H1614" s="18" t="s">
        <v>91</v>
      </c>
      <c r="I1614" s="18" t="s">
        <v>75</v>
      </c>
      <c r="J1614" t="s">
        <v>3119</v>
      </c>
      <c r="K1614" t="s">
        <v>3120</v>
      </c>
      <c r="L1614" s="79" t="s">
        <v>90</v>
      </c>
      <c r="M1614" s="79" t="s">
        <v>3105</v>
      </c>
      <c r="N1614" s="37" t="s">
        <v>3106</v>
      </c>
      <c r="O1614" s="37" t="s">
        <v>3111</v>
      </c>
      <c r="P1614" s="37" t="s">
        <v>3108</v>
      </c>
      <c r="Q1614" s="43" t="s">
        <v>3121</v>
      </c>
      <c r="R1614" s="80" t="s">
        <v>3109</v>
      </c>
      <c r="S1614" s="42">
        <v>1725000</v>
      </c>
      <c r="T1614" s="84">
        <v>1</v>
      </c>
      <c r="U1614" s="83">
        <v>1</v>
      </c>
      <c r="V1614" s="45" t="str">
        <f t="shared" si="53"/>
        <v>COP</v>
      </c>
    </row>
    <row r="1615" spans="1:22" x14ac:dyDescent="0.2">
      <c r="A1615" s="18" t="str">
        <f t="shared" si="54"/>
        <v>Soluciones OriónCanalIT-SW-02-03</v>
      </c>
      <c r="B1615" s="18" t="str">
        <f t="shared" si="55"/>
        <v>IT-SW-02-03Canal</v>
      </c>
      <c r="D1615" s="18" t="s">
        <v>3189</v>
      </c>
      <c r="E1615" t="s">
        <v>3122</v>
      </c>
      <c r="F1615" s="37" t="s">
        <v>3102</v>
      </c>
      <c r="G1615" s="18" t="str">
        <f t="shared" ref="G1615:G1678" si="56">D1615</f>
        <v>Soluciones Orión</v>
      </c>
      <c r="H1615" s="18" t="s">
        <v>91</v>
      </c>
      <c r="I1615" s="18" t="s">
        <v>75</v>
      </c>
      <c r="J1615" t="s">
        <v>3119</v>
      </c>
      <c r="K1615" t="s">
        <v>3120</v>
      </c>
      <c r="L1615" s="79" t="s">
        <v>90</v>
      </c>
      <c r="M1615" s="79" t="s">
        <v>3105</v>
      </c>
      <c r="N1615" s="37" t="s">
        <v>3113</v>
      </c>
      <c r="O1615" s="37" t="s">
        <v>3107</v>
      </c>
      <c r="P1615" s="37" t="s">
        <v>3108</v>
      </c>
      <c r="Q1615" s="43" t="s">
        <v>3122</v>
      </c>
      <c r="R1615" s="80" t="s">
        <v>3109</v>
      </c>
      <c r="S1615" s="42">
        <v>1034999.9999999999</v>
      </c>
      <c r="T1615" s="84">
        <v>1</v>
      </c>
      <c r="U1615" s="83">
        <v>1</v>
      </c>
      <c r="V1615" s="45" t="str">
        <f t="shared" ref="V1615:V1678" si="57">H1615</f>
        <v>COP</v>
      </c>
    </row>
    <row r="1616" spans="1:22" x14ac:dyDescent="0.2">
      <c r="A1616" s="18" t="str">
        <f t="shared" si="54"/>
        <v>Soluciones OriónCanalIT-SW-02-04</v>
      </c>
      <c r="B1616" s="18" t="str">
        <f t="shared" si="55"/>
        <v>IT-SW-02-04Canal</v>
      </c>
      <c r="D1616" s="18" t="s">
        <v>3189</v>
      </c>
      <c r="E1616" t="s">
        <v>3123</v>
      </c>
      <c r="F1616" s="37" t="s">
        <v>3102</v>
      </c>
      <c r="G1616" s="18" t="str">
        <f t="shared" si="56"/>
        <v>Soluciones Orión</v>
      </c>
      <c r="H1616" s="18" t="s">
        <v>91</v>
      </c>
      <c r="I1616" s="18" t="s">
        <v>75</v>
      </c>
      <c r="J1616" t="s">
        <v>3119</v>
      </c>
      <c r="K1616" t="s">
        <v>3120</v>
      </c>
      <c r="L1616" s="79" t="s">
        <v>90</v>
      </c>
      <c r="M1616" s="79" t="s">
        <v>3105</v>
      </c>
      <c r="N1616" s="37" t="s">
        <v>3113</v>
      </c>
      <c r="O1616" s="37" t="s">
        <v>3111</v>
      </c>
      <c r="P1616" s="37" t="s">
        <v>3108</v>
      </c>
      <c r="Q1616" s="43" t="s">
        <v>3123</v>
      </c>
      <c r="R1616" s="80" t="s">
        <v>3109</v>
      </c>
      <c r="S1616" s="42">
        <v>2069999.9999999998</v>
      </c>
      <c r="T1616" s="84">
        <v>1</v>
      </c>
      <c r="U1616" s="83">
        <v>1</v>
      </c>
      <c r="V1616" s="45" t="str">
        <f t="shared" si="57"/>
        <v>COP</v>
      </c>
    </row>
    <row r="1617" spans="1:22" x14ac:dyDescent="0.2">
      <c r="A1617" s="18" t="str">
        <f t="shared" si="54"/>
        <v>Soluciones OriónCanalIT-SW-02-05</v>
      </c>
      <c r="B1617" s="18" t="str">
        <f t="shared" si="55"/>
        <v>IT-SW-02-05Canal</v>
      </c>
      <c r="D1617" s="18" t="s">
        <v>3189</v>
      </c>
      <c r="E1617" t="s">
        <v>3124</v>
      </c>
      <c r="F1617" s="37" t="s">
        <v>3102</v>
      </c>
      <c r="G1617" s="18" t="str">
        <f t="shared" si="56"/>
        <v>Soluciones Orión</v>
      </c>
      <c r="H1617" s="18" t="s">
        <v>91</v>
      </c>
      <c r="I1617" s="18" t="s">
        <v>75</v>
      </c>
      <c r="J1617" t="s">
        <v>3119</v>
      </c>
      <c r="K1617" t="s">
        <v>3120</v>
      </c>
      <c r="L1617" s="79" t="s">
        <v>90</v>
      </c>
      <c r="M1617" s="79" t="s">
        <v>3105</v>
      </c>
      <c r="N1617" s="37" t="s">
        <v>3116</v>
      </c>
      <c r="O1617" s="37" t="s">
        <v>3107</v>
      </c>
      <c r="P1617" s="37" t="s">
        <v>3108</v>
      </c>
      <c r="Q1617" s="43" t="s">
        <v>3124</v>
      </c>
      <c r="R1617" s="80" t="s">
        <v>3109</v>
      </c>
      <c r="S1617" s="42">
        <v>1241999.9999999998</v>
      </c>
      <c r="T1617" s="84">
        <v>1</v>
      </c>
      <c r="U1617" s="83">
        <v>1</v>
      </c>
      <c r="V1617" s="45" t="str">
        <f t="shared" si="57"/>
        <v>COP</v>
      </c>
    </row>
    <row r="1618" spans="1:22" x14ac:dyDescent="0.2">
      <c r="A1618" s="18" t="str">
        <f t="shared" si="54"/>
        <v>Soluciones OriónCanalIT-SW-02-06</v>
      </c>
      <c r="B1618" s="18" t="str">
        <f t="shared" si="55"/>
        <v>IT-SW-02-06Canal</v>
      </c>
      <c r="D1618" s="18" t="s">
        <v>3189</v>
      </c>
      <c r="E1618" t="s">
        <v>3125</v>
      </c>
      <c r="F1618" s="37" t="s">
        <v>3102</v>
      </c>
      <c r="G1618" s="18" t="str">
        <f t="shared" si="56"/>
        <v>Soluciones Orión</v>
      </c>
      <c r="H1618" s="18" t="s">
        <v>91</v>
      </c>
      <c r="I1618" s="18" t="s">
        <v>75</v>
      </c>
      <c r="J1618" t="s">
        <v>3119</v>
      </c>
      <c r="K1618" t="s">
        <v>3120</v>
      </c>
      <c r="L1618" s="79" t="s">
        <v>90</v>
      </c>
      <c r="M1618" s="79" t="s">
        <v>3105</v>
      </c>
      <c r="N1618" s="37" t="s">
        <v>3116</v>
      </c>
      <c r="O1618" s="37" t="s">
        <v>3111</v>
      </c>
      <c r="P1618" s="37" t="s">
        <v>3108</v>
      </c>
      <c r="Q1618" s="43" t="s">
        <v>3125</v>
      </c>
      <c r="R1618" s="80" t="s">
        <v>3109</v>
      </c>
      <c r="S1618" s="42">
        <v>2483999.9999999995</v>
      </c>
      <c r="T1618" s="84">
        <v>1</v>
      </c>
      <c r="U1618" s="83">
        <v>1</v>
      </c>
      <c r="V1618" s="45" t="str">
        <f t="shared" si="57"/>
        <v>COP</v>
      </c>
    </row>
    <row r="1619" spans="1:22" x14ac:dyDescent="0.2">
      <c r="A1619" s="18" t="str">
        <f t="shared" si="54"/>
        <v>Soluciones OriónCanalIT-SW-03-01</v>
      </c>
      <c r="B1619" s="18" t="str">
        <f t="shared" si="55"/>
        <v>IT-SW-03-01Canal</v>
      </c>
      <c r="D1619" s="18" t="s">
        <v>3189</v>
      </c>
      <c r="E1619" t="s">
        <v>3126</v>
      </c>
      <c r="F1619" s="37" t="s">
        <v>3102</v>
      </c>
      <c r="G1619" s="18" t="str">
        <f t="shared" si="56"/>
        <v>Soluciones Orión</v>
      </c>
      <c r="H1619" s="18" t="s">
        <v>91</v>
      </c>
      <c r="I1619" s="18" t="s">
        <v>75</v>
      </c>
      <c r="J1619" t="s">
        <v>3127</v>
      </c>
      <c r="K1619" t="s">
        <v>3104</v>
      </c>
      <c r="L1619" s="79" t="s">
        <v>90</v>
      </c>
      <c r="M1619" s="79" t="s">
        <v>3105</v>
      </c>
      <c r="N1619" s="37" t="s">
        <v>3106</v>
      </c>
      <c r="O1619" s="37" t="s">
        <v>3107</v>
      </c>
      <c r="P1619" s="37" t="s">
        <v>3108</v>
      </c>
      <c r="Q1619" s="43" t="s">
        <v>3126</v>
      </c>
      <c r="R1619" s="80" t="s">
        <v>3109</v>
      </c>
      <c r="S1619" s="42">
        <v>862500</v>
      </c>
      <c r="T1619" s="84">
        <v>1</v>
      </c>
      <c r="U1619" s="83">
        <v>1</v>
      </c>
      <c r="V1619" s="45" t="str">
        <f t="shared" si="57"/>
        <v>COP</v>
      </c>
    </row>
    <row r="1620" spans="1:22" x14ac:dyDescent="0.2">
      <c r="A1620" s="18" t="str">
        <f t="shared" si="54"/>
        <v>Soluciones OriónCanalIT-SW-03-02</v>
      </c>
      <c r="B1620" s="18" t="str">
        <f t="shared" si="55"/>
        <v>IT-SW-03-02Canal</v>
      </c>
      <c r="D1620" s="18" t="s">
        <v>3189</v>
      </c>
      <c r="E1620" t="s">
        <v>3128</v>
      </c>
      <c r="F1620" s="37" t="s">
        <v>3102</v>
      </c>
      <c r="G1620" s="18" t="str">
        <f t="shared" si="56"/>
        <v>Soluciones Orión</v>
      </c>
      <c r="H1620" s="18" t="s">
        <v>91</v>
      </c>
      <c r="I1620" s="18" t="s">
        <v>75</v>
      </c>
      <c r="J1620" t="s">
        <v>3127</v>
      </c>
      <c r="K1620" t="s">
        <v>3104</v>
      </c>
      <c r="L1620" s="79" t="s">
        <v>90</v>
      </c>
      <c r="M1620" s="79" t="s">
        <v>3105</v>
      </c>
      <c r="N1620" s="37" t="s">
        <v>3106</v>
      </c>
      <c r="O1620" s="37" t="s">
        <v>3111</v>
      </c>
      <c r="P1620" s="37" t="s">
        <v>3108</v>
      </c>
      <c r="Q1620" s="43" t="s">
        <v>3128</v>
      </c>
      <c r="R1620" s="80" t="s">
        <v>3109</v>
      </c>
      <c r="S1620" s="42">
        <v>1725000</v>
      </c>
      <c r="T1620" s="84">
        <v>1</v>
      </c>
      <c r="U1620" s="83">
        <v>1</v>
      </c>
      <c r="V1620" s="45" t="str">
        <f t="shared" si="57"/>
        <v>COP</v>
      </c>
    </row>
    <row r="1621" spans="1:22" x14ac:dyDescent="0.2">
      <c r="A1621" s="18" t="str">
        <f t="shared" si="54"/>
        <v>Soluciones OriónCanalIT-SW-03-03</v>
      </c>
      <c r="B1621" s="18" t="str">
        <f t="shared" si="55"/>
        <v>IT-SW-03-03Canal</v>
      </c>
      <c r="D1621" s="18" t="s">
        <v>3189</v>
      </c>
      <c r="E1621" t="s">
        <v>3129</v>
      </c>
      <c r="F1621" s="37" t="s">
        <v>3102</v>
      </c>
      <c r="G1621" s="18" t="str">
        <f t="shared" si="56"/>
        <v>Soluciones Orión</v>
      </c>
      <c r="H1621" s="18" t="s">
        <v>91</v>
      </c>
      <c r="I1621" s="18" t="s">
        <v>75</v>
      </c>
      <c r="J1621" t="s">
        <v>3127</v>
      </c>
      <c r="K1621" t="s">
        <v>3104</v>
      </c>
      <c r="L1621" s="79" t="s">
        <v>90</v>
      </c>
      <c r="M1621" s="79" t="s">
        <v>3105</v>
      </c>
      <c r="N1621" s="37" t="s">
        <v>3113</v>
      </c>
      <c r="O1621" s="37" t="s">
        <v>3107</v>
      </c>
      <c r="P1621" s="37" t="s">
        <v>3108</v>
      </c>
      <c r="Q1621" s="43" t="s">
        <v>3129</v>
      </c>
      <c r="R1621" s="80" t="s">
        <v>3109</v>
      </c>
      <c r="S1621" s="42">
        <v>1034999.9999999999</v>
      </c>
      <c r="T1621" s="84">
        <v>1</v>
      </c>
      <c r="U1621" s="83">
        <v>1</v>
      </c>
      <c r="V1621" s="45" t="str">
        <f t="shared" si="57"/>
        <v>COP</v>
      </c>
    </row>
    <row r="1622" spans="1:22" x14ac:dyDescent="0.2">
      <c r="A1622" s="18" t="str">
        <f t="shared" si="54"/>
        <v>Soluciones OriónCanalIT-SW-03-04</v>
      </c>
      <c r="B1622" s="18" t="str">
        <f t="shared" si="55"/>
        <v>IT-SW-03-04Canal</v>
      </c>
      <c r="D1622" s="18" t="s">
        <v>3189</v>
      </c>
      <c r="E1622" t="s">
        <v>3130</v>
      </c>
      <c r="F1622" s="37" t="s">
        <v>3102</v>
      </c>
      <c r="G1622" s="18" t="str">
        <f t="shared" si="56"/>
        <v>Soluciones Orión</v>
      </c>
      <c r="H1622" s="18" t="s">
        <v>91</v>
      </c>
      <c r="I1622" s="18" t="s">
        <v>75</v>
      </c>
      <c r="J1622" t="s">
        <v>3127</v>
      </c>
      <c r="K1622" t="s">
        <v>3104</v>
      </c>
      <c r="L1622" s="79" t="s">
        <v>90</v>
      </c>
      <c r="M1622" s="79" t="s">
        <v>3105</v>
      </c>
      <c r="N1622" s="37" t="s">
        <v>3113</v>
      </c>
      <c r="O1622" s="37" t="s">
        <v>3111</v>
      </c>
      <c r="P1622" s="37" t="s">
        <v>3108</v>
      </c>
      <c r="Q1622" s="43" t="s">
        <v>3130</v>
      </c>
      <c r="R1622" s="80" t="s">
        <v>3109</v>
      </c>
      <c r="S1622" s="42">
        <v>2069999.9999999998</v>
      </c>
      <c r="T1622" s="84">
        <v>1</v>
      </c>
      <c r="U1622" s="83">
        <v>1</v>
      </c>
      <c r="V1622" s="45" t="str">
        <f t="shared" si="57"/>
        <v>COP</v>
      </c>
    </row>
    <row r="1623" spans="1:22" x14ac:dyDescent="0.2">
      <c r="A1623" s="18" t="str">
        <f t="shared" si="54"/>
        <v>Soluciones OriónCanalIT-SW-03-05</v>
      </c>
      <c r="B1623" s="18" t="str">
        <f t="shared" si="55"/>
        <v>IT-SW-03-05Canal</v>
      </c>
      <c r="D1623" s="18" t="s">
        <v>3189</v>
      </c>
      <c r="E1623" t="s">
        <v>3131</v>
      </c>
      <c r="F1623" s="37" t="s">
        <v>3102</v>
      </c>
      <c r="G1623" s="18" t="str">
        <f t="shared" si="56"/>
        <v>Soluciones Orión</v>
      </c>
      <c r="H1623" s="18" t="s">
        <v>91</v>
      </c>
      <c r="I1623" s="18" t="s">
        <v>75</v>
      </c>
      <c r="J1623" t="s">
        <v>3127</v>
      </c>
      <c r="K1623" t="s">
        <v>3104</v>
      </c>
      <c r="L1623" s="79" t="s">
        <v>90</v>
      </c>
      <c r="M1623" s="79" t="s">
        <v>3105</v>
      </c>
      <c r="N1623" s="37" t="s">
        <v>3116</v>
      </c>
      <c r="O1623" s="37" t="s">
        <v>3107</v>
      </c>
      <c r="P1623" s="37" t="s">
        <v>3108</v>
      </c>
      <c r="Q1623" s="43" t="s">
        <v>3131</v>
      </c>
      <c r="R1623" s="80" t="s">
        <v>3109</v>
      </c>
      <c r="S1623" s="42">
        <v>1241999.9999999998</v>
      </c>
      <c r="T1623" s="84">
        <v>1</v>
      </c>
      <c r="U1623" s="83">
        <v>1</v>
      </c>
      <c r="V1623" s="45" t="str">
        <f t="shared" si="57"/>
        <v>COP</v>
      </c>
    </row>
    <row r="1624" spans="1:22" x14ac:dyDescent="0.2">
      <c r="A1624" s="18" t="str">
        <f t="shared" si="54"/>
        <v>Soluciones OriónCanalIT-SW-03-06</v>
      </c>
      <c r="B1624" s="18" t="str">
        <f t="shared" si="55"/>
        <v>IT-SW-03-06Canal</v>
      </c>
      <c r="D1624" s="18" t="s">
        <v>3189</v>
      </c>
      <c r="E1624" t="s">
        <v>3132</v>
      </c>
      <c r="F1624" s="37" t="s">
        <v>3102</v>
      </c>
      <c r="G1624" s="18" t="str">
        <f t="shared" si="56"/>
        <v>Soluciones Orión</v>
      </c>
      <c r="H1624" s="18" t="s">
        <v>91</v>
      </c>
      <c r="I1624" s="18" t="s">
        <v>75</v>
      </c>
      <c r="J1624" t="s">
        <v>3127</v>
      </c>
      <c r="K1624" t="s">
        <v>3104</v>
      </c>
      <c r="L1624" s="79" t="s">
        <v>90</v>
      </c>
      <c r="M1624" s="79" t="s">
        <v>3105</v>
      </c>
      <c r="N1624" s="37" t="s">
        <v>3116</v>
      </c>
      <c r="O1624" s="37" t="s">
        <v>3111</v>
      </c>
      <c r="P1624" s="37" t="s">
        <v>3108</v>
      </c>
      <c r="Q1624" s="43" t="s">
        <v>3132</v>
      </c>
      <c r="R1624" s="80" t="s">
        <v>3109</v>
      </c>
      <c r="S1624" s="42">
        <v>2483999.9999999995</v>
      </c>
      <c r="T1624" s="84">
        <v>1</v>
      </c>
      <c r="U1624" s="83">
        <v>1</v>
      </c>
      <c r="V1624" s="45" t="str">
        <f t="shared" si="57"/>
        <v>COP</v>
      </c>
    </row>
    <row r="1625" spans="1:22" x14ac:dyDescent="0.2">
      <c r="A1625" s="18" t="str">
        <f t="shared" si="54"/>
        <v>Soluciones OriónCanalIT-SW-04-01</v>
      </c>
      <c r="B1625" s="18" t="str">
        <f t="shared" si="55"/>
        <v>IT-SW-04-01Canal</v>
      </c>
      <c r="D1625" s="18" t="s">
        <v>3189</v>
      </c>
      <c r="E1625" t="s">
        <v>3133</v>
      </c>
      <c r="F1625" s="37" t="s">
        <v>3102</v>
      </c>
      <c r="G1625" s="18" t="str">
        <f t="shared" si="56"/>
        <v>Soluciones Orión</v>
      </c>
      <c r="H1625" s="18" t="s">
        <v>91</v>
      </c>
      <c r="I1625" s="18" t="s">
        <v>75</v>
      </c>
      <c r="J1625" t="s">
        <v>3134</v>
      </c>
      <c r="K1625" t="s">
        <v>3120</v>
      </c>
      <c r="L1625" s="79" t="s">
        <v>90</v>
      </c>
      <c r="M1625" s="79" t="s">
        <v>3105</v>
      </c>
      <c r="N1625" s="37" t="s">
        <v>3106</v>
      </c>
      <c r="O1625" s="37" t="s">
        <v>3107</v>
      </c>
      <c r="P1625" s="37" t="s">
        <v>3108</v>
      </c>
      <c r="Q1625" s="43" t="s">
        <v>3133</v>
      </c>
      <c r="R1625" s="80" t="s">
        <v>3109</v>
      </c>
      <c r="S1625" s="42">
        <v>991874.99999999988</v>
      </c>
      <c r="T1625" s="84">
        <v>1</v>
      </c>
      <c r="U1625" s="83">
        <v>1</v>
      </c>
      <c r="V1625" s="45" t="str">
        <f t="shared" si="57"/>
        <v>COP</v>
      </c>
    </row>
    <row r="1626" spans="1:22" x14ac:dyDescent="0.2">
      <c r="A1626" s="18" t="str">
        <f t="shared" si="54"/>
        <v>Soluciones OriónCanalIT-SW-04-02</v>
      </c>
      <c r="B1626" s="18" t="str">
        <f t="shared" si="55"/>
        <v>IT-SW-04-02Canal</v>
      </c>
      <c r="D1626" s="18" t="s">
        <v>3189</v>
      </c>
      <c r="E1626" t="s">
        <v>3135</v>
      </c>
      <c r="F1626" s="37" t="s">
        <v>3102</v>
      </c>
      <c r="G1626" s="18" t="str">
        <f t="shared" si="56"/>
        <v>Soluciones Orión</v>
      </c>
      <c r="H1626" s="18" t="s">
        <v>91</v>
      </c>
      <c r="I1626" s="18" t="s">
        <v>75</v>
      </c>
      <c r="J1626" t="s">
        <v>3134</v>
      </c>
      <c r="K1626" t="s">
        <v>3120</v>
      </c>
      <c r="L1626" s="79" t="s">
        <v>90</v>
      </c>
      <c r="M1626" s="79" t="s">
        <v>3105</v>
      </c>
      <c r="N1626" s="37" t="s">
        <v>3106</v>
      </c>
      <c r="O1626" s="37" t="s">
        <v>3111</v>
      </c>
      <c r="P1626" s="37" t="s">
        <v>3108</v>
      </c>
      <c r="Q1626" s="43" t="s">
        <v>3135</v>
      </c>
      <c r="R1626" s="80" t="s">
        <v>3109</v>
      </c>
      <c r="S1626" s="42">
        <v>1983749.9999999998</v>
      </c>
      <c r="T1626" s="84">
        <v>1</v>
      </c>
      <c r="U1626" s="83">
        <v>1</v>
      </c>
      <c r="V1626" s="45" t="str">
        <f t="shared" si="57"/>
        <v>COP</v>
      </c>
    </row>
    <row r="1627" spans="1:22" x14ac:dyDescent="0.2">
      <c r="A1627" s="18" t="str">
        <f t="shared" si="54"/>
        <v>Soluciones OriónCanalIT-SW-04-03</v>
      </c>
      <c r="B1627" s="18" t="str">
        <f t="shared" si="55"/>
        <v>IT-SW-04-03Canal</v>
      </c>
      <c r="D1627" s="18" t="s">
        <v>3189</v>
      </c>
      <c r="E1627" t="s">
        <v>3136</v>
      </c>
      <c r="F1627" s="37" t="s">
        <v>3102</v>
      </c>
      <c r="G1627" s="18" t="str">
        <f t="shared" si="56"/>
        <v>Soluciones Orión</v>
      </c>
      <c r="H1627" s="18" t="s">
        <v>91</v>
      </c>
      <c r="I1627" s="18" t="s">
        <v>75</v>
      </c>
      <c r="J1627" t="s">
        <v>3134</v>
      </c>
      <c r="K1627" t="s">
        <v>3120</v>
      </c>
      <c r="L1627" s="79" t="s">
        <v>90</v>
      </c>
      <c r="M1627" s="79" t="s">
        <v>3105</v>
      </c>
      <c r="N1627" s="37" t="s">
        <v>3113</v>
      </c>
      <c r="O1627" s="37" t="s">
        <v>3107</v>
      </c>
      <c r="P1627" s="37" t="s">
        <v>3108</v>
      </c>
      <c r="Q1627" s="43" t="s">
        <v>3136</v>
      </c>
      <c r="R1627" s="80" t="s">
        <v>3109</v>
      </c>
      <c r="S1627" s="42">
        <v>1190249.9999999998</v>
      </c>
      <c r="T1627" s="84">
        <v>1</v>
      </c>
      <c r="U1627" s="83">
        <v>1</v>
      </c>
      <c r="V1627" s="45" t="str">
        <f t="shared" si="57"/>
        <v>COP</v>
      </c>
    </row>
    <row r="1628" spans="1:22" x14ac:dyDescent="0.2">
      <c r="A1628" s="18" t="str">
        <f t="shared" si="54"/>
        <v>Soluciones OriónCanalIT-SW-04-04</v>
      </c>
      <c r="B1628" s="18" t="str">
        <f t="shared" si="55"/>
        <v>IT-SW-04-04Canal</v>
      </c>
      <c r="D1628" s="18" t="s">
        <v>3189</v>
      </c>
      <c r="E1628" t="s">
        <v>3137</v>
      </c>
      <c r="F1628" s="37" t="s">
        <v>3102</v>
      </c>
      <c r="G1628" s="18" t="str">
        <f t="shared" si="56"/>
        <v>Soluciones Orión</v>
      </c>
      <c r="H1628" s="18" t="s">
        <v>91</v>
      </c>
      <c r="I1628" s="18" t="s">
        <v>75</v>
      </c>
      <c r="J1628" t="s">
        <v>3134</v>
      </c>
      <c r="K1628" t="s">
        <v>3120</v>
      </c>
      <c r="L1628" s="79" t="s">
        <v>90</v>
      </c>
      <c r="M1628" s="79" t="s">
        <v>3105</v>
      </c>
      <c r="N1628" s="37" t="s">
        <v>3113</v>
      </c>
      <c r="O1628" s="37" t="s">
        <v>3111</v>
      </c>
      <c r="P1628" s="37" t="s">
        <v>3108</v>
      </c>
      <c r="Q1628" s="43" t="s">
        <v>3137</v>
      </c>
      <c r="R1628" s="80" t="s">
        <v>3109</v>
      </c>
      <c r="S1628" s="42">
        <v>2380499.9999999995</v>
      </c>
      <c r="T1628" s="84">
        <v>1</v>
      </c>
      <c r="U1628" s="83">
        <v>1</v>
      </c>
      <c r="V1628" s="45" t="str">
        <f t="shared" si="57"/>
        <v>COP</v>
      </c>
    </row>
    <row r="1629" spans="1:22" x14ac:dyDescent="0.2">
      <c r="A1629" s="18" t="str">
        <f t="shared" si="54"/>
        <v>Soluciones OriónCanalIT-SW-04-05</v>
      </c>
      <c r="B1629" s="18" t="str">
        <f t="shared" si="55"/>
        <v>IT-SW-04-05Canal</v>
      </c>
      <c r="D1629" s="18" t="s">
        <v>3189</v>
      </c>
      <c r="E1629" t="s">
        <v>3138</v>
      </c>
      <c r="F1629" s="37" t="s">
        <v>3102</v>
      </c>
      <c r="G1629" s="18" t="str">
        <f t="shared" si="56"/>
        <v>Soluciones Orión</v>
      </c>
      <c r="H1629" s="18" t="s">
        <v>91</v>
      </c>
      <c r="I1629" s="18" t="s">
        <v>75</v>
      </c>
      <c r="J1629" t="s">
        <v>3134</v>
      </c>
      <c r="K1629" t="s">
        <v>3120</v>
      </c>
      <c r="L1629" s="79" t="s">
        <v>90</v>
      </c>
      <c r="M1629" s="79" t="s">
        <v>3105</v>
      </c>
      <c r="N1629" s="37" t="s">
        <v>3116</v>
      </c>
      <c r="O1629" s="37" t="s">
        <v>3107</v>
      </c>
      <c r="P1629" s="37" t="s">
        <v>3108</v>
      </c>
      <c r="Q1629" s="43" t="s">
        <v>3138</v>
      </c>
      <c r="R1629" s="80" t="s">
        <v>3109</v>
      </c>
      <c r="S1629" s="42">
        <v>1428299.9999999998</v>
      </c>
      <c r="T1629" s="84">
        <v>1</v>
      </c>
      <c r="U1629" s="83">
        <v>1</v>
      </c>
      <c r="V1629" s="45" t="str">
        <f t="shared" si="57"/>
        <v>COP</v>
      </c>
    </row>
    <row r="1630" spans="1:22" x14ac:dyDescent="0.2">
      <c r="A1630" s="18" t="str">
        <f t="shared" si="54"/>
        <v>Soluciones OriónCanalIT-SW-04-06</v>
      </c>
      <c r="B1630" s="18" t="str">
        <f t="shared" si="55"/>
        <v>IT-SW-04-06Canal</v>
      </c>
      <c r="D1630" s="18" t="s">
        <v>3189</v>
      </c>
      <c r="E1630" t="s">
        <v>3139</v>
      </c>
      <c r="F1630" s="37" t="s">
        <v>3102</v>
      </c>
      <c r="G1630" s="18" t="str">
        <f t="shared" si="56"/>
        <v>Soluciones Orión</v>
      </c>
      <c r="H1630" s="18" t="s">
        <v>91</v>
      </c>
      <c r="I1630" s="18" t="s">
        <v>75</v>
      </c>
      <c r="J1630" t="s">
        <v>3134</v>
      </c>
      <c r="K1630" t="s">
        <v>3120</v>
      </c>
      <c r="L1630" s="79" t="s">
        <v>90</v>
      </c>
      <c r="M1630" s="79" t="s">
        <v>3105</v>
      </c>
      <c r="N1630" s="37" t="s">
        <v>3116</v>
      </c>
      <c r="O1630" s="37" t="s">
        <v>3111</v>
      </c>
      <c r="P1630" s="37" t="s">
        <v>3108</v>
      </c>
      <c r="Q1630" s="43" t="s">
        <v>3139</v>
      </c>
      <c r="R1630" s="80" t="s">
        <v>3109</v>
      </c>
      <c r="S1630" s="42">
        <v>2856599.9999999995</v>
      </c>
      <c r="T1630" s="84">
        <v>1</v>
      </c>
      <c r="U1630" s="83">
        <v>1</v>
      </c>
      <c r="V1630" s="45" t="str">
        <f t="shared" si="57"/>
        <v>COP</v>
      </c>
    </row>
    <row r="1631" spans="1:22" x14ac:dyDescent="0.2">
      <c r="A1631" s="18" t="str">
        <f t="shared" si="54"/>
        <v>Soluciones OriónCanalIT-SW-05-01</v>
      </c>
      <c r="B1631" s="18" t="str">
        <f t="shared" si="55"/>
        <v>IT-SW-05-01Canal</v>
      </c>
      <c r="D1631" s="18" t="s">
        <v>3189</v>
      </c>
      <c r="E1631" t="s">
        <v>3140</v>
      </c>
      <c r="F1631" s="37" t="s">
        <v>3102</v>
      </c>
      <c r="G1631" s="18" t="str">
        <f t="shared" si="56"/>
        <v>Soluciones Orión</v>
      </c>
      <c r="H1631" s="18" t="s">
        <v>91</v>
      </c>
      <c r="I1631" s="18" t="s">
        <v>75</v>
      </c>
      <c r="J1631" t="s">
        <v>3141</v>
      </c>
      <c r="K1631" t="s">
        <v>3142</v>
      </c>
      <c r="L1631" s="79" t="s">
        <v>90</v>
      </c>
      <c r="M1631" s="79" t="s">
        <v>3105</v>
      </c>
      <c r="N1631" s="37" t="s">
        <v>3106</v>
      </c>
      <c r="O1631" s="37" t="s">
        <v>3107</v>
      </c>
      <c r="P1631" s="37" t="s">
        <v>3143</v>
      </c>
      <c r="Q1631" s="43" t="s">
        <v>3140</v>
      </c>
      <c r="R1631" s="80" t="s">
        <v>3109</v>
      </c>
      <c r="S1631" s="42">
        <v>250000</v>
      </c>
      <c r="T1631" s="84">
        <v>1</v>
      </c>
      <c r="U1631" s="83">
        <v>1</v>
      </c>
      <c r="V1631" s="45" t="str">
        <f t="shared" si="57"/>
        <v>COP</v>
      </c>
    </row>
    <row r="1632" spans="1:22" x14ac:dyDescent="0.2">
      <c r="A1632" s="18" t="str">
        <f t="shared" si="54"/>
        <v>Soluciones OriónCanalIT-SW-05-02</v>
      </c>
      <c r="B1632" s="18" t="str">
        <f t="shared" si="55"/>
        <v>IT-SW-05-02Canal</v>
      </c>
      <c r="D1632" s="18" t="s">
        <v>3189</v>
      </c>
      <c r="E1632" t="s">
        <v>3144</v>
      </c>
      <c r="F1632" s="37" t="s">
        <v>3102</v>
      </c>
      <c r="G1632" s="18" t="str">
        <f t="shared" si="56"/>
        <v>Soluciones Orión</v>
      </c>
      <c r="H1632" s="18" t="s">
        <v>91</v>
      </c>
      <c r="I1632" s="18" t="s">
        <v>75</v>
      </c>
      <c r="J1632" t="s">
        <v>3141</v>
      </c>
      <c r="K1632" t="s">
        <v>3142</v>
      </c>
      <c r="L1632" s="79" t="s">
        <v>90</v>
      </c>
      <c r="M1632" s="79" t="s">
        <v>3105</v>
      </c>
      <c r="N1632" s="37" t="s">
        <v>3106</v>
      </c>
      <c r="O1632" s="37" t="s">
        <v>3111</v>
      </c>
      <c r="P1632" s="37" t="s">
        <v>3143</v>
      </c>
      <c r="Q1632" s="43" t="s">
        <v>3144</v>
      </c>
      <c r="R1632" s="80" t="s">
        <v>3109</v>
      </c>
      <c r="S1632" s="42">
        <v>500000</v>
      </c>
      <c r="T1632" s="84">
        <v>1</v>
      </c>
      <c r="U1632" s="83">
        <v>1</v>
      </c>
      <c r="V1632" s="45" t="str">
        <f t="shared" si="57"/>
        <v>COP</v>
      </c>
    </row>
    <row r="1633" spans="1:22" x14ac:dyDescent="0.2">
      <c r="A1633" s="18" t="str">
        <f t="shared" si="54"/>
        <v>Soluciones OriónCanalIT-SW-05-03</v>
      </c>
      <c r="B1633" s="18" t="str">
        <f t="shared" si="55"/>
        <v>IT-SW-05-03Canal</v>
      </c>
      <c r="D1633" s="18" t="s">
        <v>3189</v>
      </c>
      <c r="E1633" t="s">
        <v>3145</v>
      </c>
      <c r="F1633" s="37" t="s">
        <v>3102</v>
      </c>
      <c r="G1633" s="18" t="str">
        <f t="shared" si="56"/>
        <v>Soluciones Orión</v>
      </c>
      <c r="H1633" s="18" t="s">
        <v>91</v>
      </c>
      <c r="I1633" s="18" t="s">
        <v>75</v>
      </c>
      <c r="J1633" t="s">
        <v>3141</v>
      </c>
      <c r="K1633" t="s">
        <v>3142</v>
      </c>
      <c r="L1633" s="79" t="s">
        <v>90</v>
      </c>
      <c r="M1633" s="79" t="s">
        <v>3105</v>
      </c>
      <c r="N1633" s="37" t="s">
        <v>3113</v>
      </c>
      <c r="O1633" s="37" t="s">
        <v>3107</v>
      </c>
      <c r="P1633" s="37" t="s">
        <v>3143</v>
      </c>
      <c r="Q1633" s="43" t="s">
        <v>3145</v>
      </c>
      <c r="R1633" s="80" t="s">
        <v>3109</v>
      </c>
      <c r="S1633" s="42">
        <v>300000</v>
      </c>
      <c r="T1633" s="84">
        <v>1</v>
      </c>
      <c r="U1633" s="83">
        <v>1</v>
      </c>
      <c r="V1633" s="45" t="str">
        <f t="shared" si="57"/>
        <v>COP</v>
      </c>
    </row>
    <row r="1634" spans="1:22" x14ac:dyDescent="0.2">
      <c r="A1634" s="18" t="str">
        <f t="shared" si="54"/>
        <v>Soluciones OriónCanalIT-SW-05-04</v>
      </c>
      <c r="B1634" s="18" t="str">
        <f t="shared" si="55"/>
        <v>IT-SW-05-04Canal</v>
      </c>
      <c r="D1634" s="18" t="s">
        <v>3189</v>
      </c>
      <c r="E1634" t="s">
        <v>3146</v>
      </c>
      <c r="F1634" s="37" t="s">
        <v>3102</v>
      </c>
      <c r="G1634" s="18" t="str">
        <f t="shared" si="56"/>
        <v>Soluciones Orión</v>
      </c>
      <c r="H1634" s="18" t="s">
        <v>91</v>
      </c>
      <c r="I1634" s="18" t="s">
        <v>75</v>
      </c>
      <c r="J1634" t="s">
        <v>3141</v>
      </c>
      <c r="K1634" t="s">
        <v>3142</v>
      </c>
      <c r="L1634" s="79" t="s">
        <v>90</v>
      </c>
      <c r="M1634" s="79" t="s">
        <v>3105</v>
      </c>
      <c r="N1634" s="37" t="s">
        <v>3113</v>
      </c>
      <c r="O1634" s="37" t="s">
        <v>3111</v>
      </c>
      <c r="P1634" s="37" t="s">
        <v>3143</v>
      </c>
      <c r="Q1634" s="43" t="s">
        <v>3146</v>
      </c>
      <c r="R1634" s="80" t="s">
        <v>3109</v>
      </c>
      <c r="S1634" s="42">
        <v>600000</v>
      </c>
      <c r="T1634" s="84">
        <v>1</v>
      </c>
      <c r="U1634" s="83">
        <v>1</v>
      </c>
      <c r="V1634" s="45" t="str">
        <f t="shared" si="57"/>
        <v>COP</v>
      </c>
    </row>
    <row r="1635" spans="1:22" x14ac:dyDescent="0.2">
      <c r="A1635" s="18" t="str">
        <f t="shared" si="54"/>
        <v>Soluciones OriónCanalIT-SW-05-05</v>
      </c>
      <c r="B1635" s="18" t="str">
        <f t="shared" si="55"/>
        <v>IT-SW-05-05Canal</v>
      </c>
      <c r="D1635" s="18" t="s">
        <v>3189</v>
      </c>
      <c r="E1635" t="s">
        <v>3147</v>
      </c>
      <c r="F1635" s="37" t="s">
        <v>3102</v>
      </c>
      <c r="G1635" s="18" t="str">
        <f t="shared" si="56"/>
        <v>Soluciones Orión</v>
      </c>
      <c r="H1635" s="18" t="s">
        <v>91</v>
      </c>
      <c r="I1635" s="18" t="s">
        <v>75</v>
      </c>
      <c r="J1635" t="s">
        <v>3141</v>
      </c>
      <c r="K1635" t="s">
        <v>3142</v>
      </c>
      <c r="L1635" s="79" t="s">
        <v>90</v>
      </c>
      <c r="M1635" s="79" t="s">
        <v>3105</v>
      </c>
      <c r="N1635" s="37" t="s">
        <v>3116</v>
      </c>
      <c r="O1635" s="37" t="s">
        <v>3107</v>
      </c>
      <c r="P1635" s="37" t="s">
        <v>3143</v>
      </c>
      <c r="Q1635" s="43" t="s">
        <v>3147</v>
      </c>
      <c r="R1635" s="80" t="s">
        <v>3109</v>
      </c>
      <c r="S1635" s="42">
        <v>300000</v>
      </c>
      <c r="T1635" s="84">
        <v>1</v>
      </c>
      <c r="U1635" s="83">
        <v>1</v>
      </c>
      <c r="V1635" s="45" t="str">
        <f t="shared" si="57"/>
        <v>COP</v>
      </c>
    </row>
    <row r="1636" spans="1:22" x14ac:dyDescent="0.2">
      <c r="A1636" s="18" t="str">
        <f t="shared" si="54"/>
        <v>Soluciones OriónCanalIT-SW-05-06</v>
      </c>
      <c r="B1636" s="18" t="str">
        <f t="shared" si="55"/>
        <v>IT-SW-05-06Canal</v>
      </c>
      <c r="D1636" s="18" t="s">
        <v>3189</v>
      </c>
      <c r="E1636" t="s">
        <v>3148</v>
      </c>
      <c r="F1636" s="37" t="s">
        <v>3102</v>
      </c>
      <c r="G1636" s="18" t="str">
        <f t="shared" si="56"/>
        <v>Soluciones Orión</v>
      </c>
      <c r="H1636" s="18" t="s">
        <v>91</v>
      </c>
      <c r="I1636" s="18" t="s">
        <v>75</v>
      </c>
      <c r="J1636" t="s">
        <v>3141</v>
      </c>
      <c r="K1636" t="s">
        <v>3142</v>
      </c>
      <c r="L1636" s="79" t="s">
        <v>90</v>
      </c>
      <c r="M1636" s="79" t="s">
        <v>3105</v>
      </c>
      <c r="N1636" s="37" t="s">
        <v>3116</v>
      </c>
      <c r="O1636" s="37" t="s">
        <v>3111</v>
      </c>
      <c r="P1636" s="37" t="s">
        <v>3143</v>
      </c>
      <c r="Q1636" s="43" t="s">
        <v>3148</v>
      </c>
      <c r="R1636" s="80" t="s">
        <v>3109</v>
      </c>
      <c r="S1636" s="42">
        <v>600000</v>
      </c>
      <c r="T1636" s="84">
        <v>1</v>
      </c>
      <c r="U1636" s="83">
        <v>1</v>
      </c>
      <c r="V1636" s="45" t="str">
        <f t="shared" si="57"/>
        <v>COP</v>
      </c>
    </row>
    <row r="1637" spans="1:22" x14ac:dyDescent="0.2">
      <c r="A1637" s="18" t="str">
        <f t="shared" si="54"/>
        <v>Soluciones OriónCanalIT-SW-06-01</v>
      </c>
      <c r="B1637" s="18" t="str">
        <f t="shared" si="55"/>
        <v>IT-SW-06-01Canal</v>
      </c>
      <c r="D1637" s="18" t="s">
        <v>3189</v>
      </c>
      <c r="E1637" t="s">
        <v>3149</v>
      </c>
      <c r="F1637" s="37" t="s">
        <v>3102</v>
      </c>
      <c r="G1637" s="18" t="str">
        <f t="shared" si="56"/>
        <v>Soluciones Orión</v>
      </c>
      <c r="H1637" s="18" t="s">
        <v>91</v>
      </c>
      <c r="I1637" s="18" t="s">
        <v>75</v>
      </c>
      <c r="J1637" t="s">
        <v>3150</v>
      </c>
      <c r="K1637" t="s">
        <v>3151</v>
      </c>
      <c r="L1637" s="79" t="s">
        <v>90</v>
      </c>
      <c r="M1637" s="79" t="s">
        <v>3105</v>
      </c>
      <c r="N1637" s="37" t="s">
        <v>3106</v>
      </c>
      <c r="O1637" s="37" t="s">
        <v>3111</v>
      </c>
      <c r="P1637" s="37" t="s">
        <v>3143</v>
      </c>
      <c r="Q1637" s="43" t="s">
        <v>3149</v>
      </c>
      <c r="R1637" s="80" t="s">
        <v>3109</v>
      </c>
      <c r="S1637" s="42">
        <v>11250000</v>
      </c>
      <c r="T1637" s="84">
        <v>1</v>
      </c>
      <c r="U1637" s="83">
        <v>1</v>
      </c>
      <c r="V1637" s="45" t="str">
        <f t="shared" si="57"/>
        <v>COP</v>
      </c>
    </row>
    <row r="1638" spans="1:22" x14ac:dyDescent="0.2">
      <c r="A1638" s="18" t="str">
        <f t="shared" si="54"/>
        <v>Soluciones OriónCanalIT-SW-06-02</v>
      </c>
      <c r="B1638" s="18" t="str">
        <f t="shared" si="55"/>
        <v>IT-SW-06-02Canal</v>
      </c>
      <c r="D1638" s="18" t="s">
        <v>3189</v>
      </c>
      <c r="E1638" t="s">
        <v>3152</v>
      </c>
      <c r="F1638" s="37" t="s">
        <v>3102</v>
      </c>
      <c r="G1638" s="18" t="str">
        <f t="shared" si="56"/>
        <v>Soluciones Orión</v>
      </c>
      <c r="H1638" s="18" t="s">
        <v>91</v>
      </c>
      <c r="I1638" s="18" t="s">
        <v>75</v>
      </c>
      <c r="J1638" t="s">
        <v>3150</v>
      </c>
      <c r="K1638" t="s">
        <v>3151</v>
      </c>
      <c r="L1638" s="79" t="s">
        <v>90</v>
      </c>
      <c r="M1638" s="79" t="s">
        <v>3105</v>
      </c>
      <c r="N1638" s="37" t="s">
        <v>3113</v>
      </c>
      <c r="O1638" s="37" t="s">
        <v>3111</v>
      </c>
      <c r="P1638" s="37" t="s">
        <v>3143</v>
      </c>
      <c r="Q1638" s="43" t="s">
        <v>3152</v>
      </c>
      <c r="R1638" s="80" t="s">
        <v>3109</v>
      </c>
      <c r="S1638" s="42">
        <v>14625000</v>
      </c>
      <c r="T1638" s="84">
        <v>1</v>
      </c>
      <c r="U1638" s="83">
        <v>1</v>
      </c>
      <c r="V1638" s="45" t="str">
        <f t="shared" si="57"/>
        <v>COP</v>
      </c>
    </row>
    <row r="1639" spans="1:22" x14ac:dyDescent="0.2">
      <c r="A1639" s="18" t="str">
        <f t="shared" si="54"/>
        <v>Soluciones OriónCanalIT-SW-06-03</v>
      </c>
      <c r="B1639" s="18" t="str">
        <f t="shared" si="55"/>
        <v>IT-SW-06-03Canal</v>
      </c>
      <c r="D1639" s="18" t="s">
        <v>3189</v>
      </c>
      <c r="E1639" t="s">
        <v>3153</v>
      </c>
      <c r="F1639" s="37" t="s">
        <v>3102</v>
      </c>
      <c r="G1639" s="18" t="str">
        <f t="shared" si="56"/>
        <v>Soluciones Orión</v>
      </c>
      <c r="H1639" s="18" t="s">
        <v>91</v>
      </c>
      <c r="I1639" s="18" t="s">
        <v>75</v>
      </c>
      <c r="J1639" t="s">
        <v>3150</v>
      </c>
      <c r="K1639" t="s">
        <v>3151</v>
      </c>
      <c r="L1639" s="79" t="s">
        <v>90</v>
      </c>
      <c r="M1639" s="79" t="s">
        <v>3105</v>
      </c>
      <c r="N1639" s="37" t="s">
        <v>3116</v>
      </c>
      <c r="O1639" s="37" t="s">
        <v>3111</v>
      </c>
      <c r="P1639" s="37" t="s">
        <v>3143</v>
      </c>
      <c r="Q1639" s="43" t="s">
        <v>3153</v>
      </c>
      <c r="R1639" s="80" t="s">
        <v>3109</v>
      </c>
      <c r="S1639" s="42">
        <v>19012500</v>
      </c>
      <c r="T1639" s="84">
        <v>1</v>
      </c>
      <c r="U1639" s="83">
        <v>1</v>
      </c>
      <c r="V1639" s="45" t="str">
        <f t="shared" si="57"/>
        <v>COP</v>
      </c>
    </row>
    <row r="1640" spans="1:22" x14ac:dyDescent="0.2">
      <c r="A1640" s="18" t="str">
        <f t="shared" si="54"/>
        <v>Soluciones OriónCanalIT-SW-07-01</v>
      </c>
      <c r="B1640" s="18" t="str">
        <f t="shared" si="55"/>
        <v>IT-SW-07-01Canal</v>
      </c>
      <c r="D1640" s="18" t="s">
        <v>3189</v>
      </c>
      <c r="E1640" t="s">
        <v>3154</v>
      </c>
      <c r="F1640" s="37" t="s">
        <v>3102</v>
      </c>
      <c r="G1640" s="18" t="str">
        <f t="shared" si="56"/>
        <v>Soluciones Orión</v>
      </c>
      <c r="H1640" s="18" t="s">
        <v>91</v>
      </c>
      <c r="I1640" s="18" t="s">
        <v>75</v>
      </c>
      <c r="J1640" t="s">
        <v>3155</v>
      </c>
      <c r="K1640" s="48" t="s">
        <v>28</v>
      </c>
      <c r="L1640" s="79" t="s">
        <v>90</v>
      </c>
      <c r="M1640" s="79" t="s">
        <v>3105</v>
      </c>
      <c r="N1640" s="37" t="s">
        <v>3106</v>
      </c>
      <c r="O1640" s="37" t="s">
        <v>3107</v>
      </c>
      <c r="P1640" s="37" t="s">
        <v>3156</v>
      </c>
      <c r="Q1640" s="43" t="s">
        <v>3154</v>
      </c>
      <c r="R1640" s="80" t="s">
        <v>3109</v>
      </c>
      <c r="S1640" s="42">
        <v>250000</v>
      </c>
      <c r="T1640" s="37">
        <v>1</v>
      </c>
      <c r="U1640" s="83">
        <v>1</v>
      </c>
      <c r="V1640" s="45" t="str">
        <f t="shared" si="57"/>
        <v>COP</v>
      </c>
    </row>
    <row r="1641" spans="1:22" x14ac:dyDescent="0.2">
      <c r="A1641" s="18" t="str">
        <f t="shared" si="54"/>
        <v>Soluciones OriónCanalIT-SW-07-02</v>
      </c>
      <c r="B1641" s="18" t="str">
        <f t="shared" si="55"/>
        <v>IT-SW-07-02Canal</v>
      </c>
      <c r="D1641" s="18" t="s">
        <v>3189</v>
      </c>
      <c r="E1641" t="s">
        <v>3157</v>
      </c>
      <c r="F1641" s="37" t="s">
        <v>3102</v>
      </c>
      <c r="G1641" s="18" t="str">
        <f t="shared" si="56"/>
        <v>Soluciones Orión</v>
      </c>
      <c r="H1641" s="18" t="s">
        <v>91</v>
      </c>
      <c r="I1641" s="18" t="s">
        <v>75</v>
      </c>
      <c r="J1641" t="s">
        <v>3155</v>
      </c>
      <c r="K1641" s="48" t="s">
        <v>28</v>
      </c>
      <c r="L1641" s="79" t="s">
        <v>90</v>
      </c>
      <c r="M1641" s="79" t="s">
        <v>3105</v>
      </c>
      <c r="N1641" s="37" t="s">
        <v>3106</v>
      </c>
      <c r="O1641" s="37" t="s">
        <v>3111</v>
      </c>
      <c r="P1641" s="37" t="s">
        <v>3156</v>
      </c>
      <c r="Q1641" s="43" t="s">
        <v>3157</v>
      </c>
      <c r="R1641" s="80" t="s">
        <v>3109</v>
      </c>
      <c r="S1641" s="42">
        <v>375000</v>
      </c>
      <c r="T1641" s="37">
        <v>1</v>
      </c>
      <c r="U1641" s="83">
        <v>1</v>
      </c>
      <c r="V1641" s="45" t="str">
        <f t="shared" si="57"/>
        <v>COP</v>
      </c>
    </row>
    <row r="1642" spans="1:22" x14ac:dyDescent="0.2">
      <c r="A1642" s="18" t="str">
        <f t="shared" si="54"/>
        <v>Soluciones OriónCanalIT-SW-07-03</v>
      </c>
      <c r="B1642" s="18" t="str">
        <f t="shared" si="55"/>
        <v>IT-SW-07-03Canal</v>
      </c>
      <c r="D1642" s="18" t="s">
        <v>3189</v>
      </c>
      <c r="E1642" t="s">
        <v>3158</v>
      </c>
      <c r="F1642" s="37" t="s">
        <v>3102</v>
      </c>
      <c r="G1642" s="18" t="str">
        <f t="shared" si="56"/>
        <v>Soluciones Orión</v>
      </c>
      <c r="H1642" s="18" t="s">
        <v>91</v>
      </c>
      <c r="I1642" s="18" t="s">
        <v>75</v>
      </c>
      <c r="J1642" t="s">
        <v>3155</v>
      </c>
      <c r="K1642" s="48" t="s">
        <v>28</v>
      </c>
      <c r="L1642" s="79" t="s">
        <v>90</v>
      </c>
      <c r="M1642" s="79" t="s">
        <v>3105</v>
      </c>
      <c r="N1642" s="37" t="s">
        <v>3113</v>
      </c>
      <c r="O1642" s="37" t="s">
        <v>3107</v>
      </c>
      <c r="P1642" s="37" t="s">
        <v>3156</v>
      </c>
      <c r="Q1642" s="43" t="s">
        <v>3158</v>
      </c>
      <c r="R1642" s="80" t="s">
        <v>3109</v>
      </c>
      <c r="S1642" s="42">
        <v>287499.99999999994</v>
      </c>
      <c r="T1642" s="37">
        <v>1</v>
      </c>
      <c r="U1642" s="83">
        <v>1</v>
      </c>
      <c r="V1642" s="45" t="str">
        <f t="shared" si="57"/>
        <v>COP</v>
      </c>
    </row>
    <row r="1643" spans="1:22" x14ac:dyDescent="0.2">
      <c r="A1643" s="18" t="str">
        <f t="shared" si="54"/>
        <v>Soluciones OriónCanalIT-SW-07-04</v>
      </c>
      <c r="B1643" s="18" t="str">
        <f t="shared" si="55"/>
        <v>IT-SW-07-04Canal</v>
      </c>
      <c r="D1643" s="18" t="s">
        <v>3189</v>
      </c>
      <c r="E1643" t="s">
        <v>3159</v>
      </c>
      <c r="F1643" s="37" t="s">
        <v>3102</v>
      </c>
      <c r="G1643" s="18" t="str">
        <f t="shared" si="56"/>
        <v>Soluciones Orión</v>
      </c>
      <c r="H1643" s="18" t="s">
        <v>91</v>
      </c>
      <c r="I1643" s="18" t="s">
        <v>75</v>
      </c>
      <c r="J1643" t="s">
        <v>3155</v>
      </c>
      <c r="K1643" s="48" t="s">
        <v>28</v>
      </c>
      <c r="L1643" s="79" t="s">
        <v>90</v>
      </c>
      <c r="M1643" s="79" t="s">
        <v>3105</v>
      </c>
      <c r="N1643" s="37" t="s">
        <v>3113</v>
      </c>
      <c r="O1643" s="37" t="s">
        <v>3111</v>
      </c>
      <c r="P1643" s="37" t="s">
        <v>3156</v>
      </c>
      <c r="Q1643" s="43" t="s">
        <v>3159</v>
      </c>
      <c r="R1643" s="80" t="s">
        <v>3109</v>
      </c>
      <c r="S1643" s="42">
        <v>431250</v>
      </c>
      <c r="T1643" s="37">
        <v>1</v>
      </c>
      <c r="U1643" s="83">
        <v>1</v>
      </c>
      <c r="V1643" s="45" t="str">
        <f t="shared" si="57"/>
        <v>COP</v>
      </c>
    </row>
    <row r="1644" spans="1:22" x14ac:dyDescent="0.2">
      <c r="A1644" s="18" t="str">
        <f t="shared" si="54"/>
        <v>Soluciones OriónCanalIT-SW-07-05</v>
      </c>
      <c r="B1644" s="18" t="str">
        <f t="shared" si="55"/>
        <v>IT-SW-07-05Canal</v>
      </c>
      <c r="D1644" s="18" t="s">
        <v>3189</v>
      </c>
      <c r="E1644" t="s">
        <v>3160</v>
      </c>
      <c r="F1644" s="37" t="s">
        <v>3102</v>
      </c>
      <c r="G1644" s="18" t="str">
        <f t="shared" si="56"/>
        <v>Soluciones Orión</v>
      </c>
      <c r="H1644" s="18" t="s">
        <v>91</v>
      </c>
      <c r="I1644" s="18" t="s">
        <v>75</v>
      </c>
      <c r="J1644" t="s">
        <v>3155</v>
      </c>
      <c r="K1644" s="48" t="s">
        <v>28</v>
      </c>
      <c r="L1644" s="79" t="s">
        <v>90</v>
      </c>
      <c r="M1644" s="79" t="s">
        <v>3105</v>
      </c>
      <c r="N1644" s="37" t="s">
        <v>3116</v>
      </c>
      <c r="O1644" s="37" t="s">
        <v>3107</v>
      </c>
      <c r="P1644" s="37" t="s">
        <v>3156</v>
      </c>
      <c r="Q1644" s="43" t="s">
        <v>3160</v>
      </c>
      <c r="R1644" s="80" t="s">
        <v>3109</v>
      </c>
      <c r="S1644" s="42">
        <v>330624.99999999994</v>
      </c>
      <c r="T1644" s="37">
        <v>1</v>
      </c>
      <c r="U1644" s="83">
        <v>1</v>
      </c>
      <c r="V1644" s="45" t="str">
        <f t="shared" si="57"/>
        <v>COP</v>
      </c>
    </row>
    <row r="1645" spans="1:22" x14ac:dyDescent="0.2">
      <c r="A1645" s="18" t="str">
        <f t="shared" si="54"/>
        <v>Soluciones OriónCanalIT-SW-07-06</v>
      </c>
      <c r="B1645" s="18" t="str">
        <f t="shared" si="55"/>
        <v>IT-SW-07-06Canal</v>
      </c>
      <c r="D1645" s="18" t="s">
        <v>3189</v>
      </c>
      <c r="E1645" t="s">
        <v>3161</v>
      </c>
      <c r="F1645" s="37" t="s">
        <v>3102</v>
      </c>
      <c r="G1645" s="18" t="str">
        <f t="shared" si="56"/>
        <v>Soluciones Orión</v>
      </c>
      <c r="H1645" s="18" t="s">
        <v>91</v>
      </c>
      <c r="I1645" s="18" t="s">
        <v>75</v>
      </c>
      <c r="J1645" t="s">
        <v>3155</v>
      </c>
      <c r="K1645" s="48" t="s">
        <v>28</v>
      </c>
      <c r="L1645" s="79" t="s">
        <v>90</v>
      </c>
      <c r="M1645" s="79" t="s">
        <v>3105</v>
      </c>
      <c r="N1645" s="37" t="s">
        <v>3116</v>
      </c>
      <c r="O1645" s="37" t="s">
        <v>3111</v>
      </c>
      <c r="P1645" s="37" t="s">
        <v>3156</v>
      </c>
      <c r="Q1645" s="43" t="s">
        <v>3161</v>
      </c>
      <c r="R1645" s="80" t="s">
        <v>3109</v>
      </c>
      <c r="S1645" s="42">
        <v>495937.49999999994</v>
      </c>
      <c r="T1645" s="37">
        <v>1</v>
      </c>
      <c r="U1645" s="83">
        <v>1</v>
      </c>
      <c r="V1645" s="45" t="str">
        <f t="shared" si="57"/>
        <v>COP</v>
      </c>
    </row>
    <row r="1646" spans="1:22" x14ac:dyDescent="0.2">
      <c r="A1646" s="18" t="str">
        <f t="shared" si="54"/>
        <v>Soluciones OriónCanalIT-SW-08-01</v>
      </c>
      <c r="B1646" s="18" t="str">
        <f t="shared" si="55"/>
        <v>IT-SW-08-01Canal</v>
      </c>
      <c r="D1646" s="18" t="s">
        <v>3189</v>
      </c>
      <c r="E1646" t="s">
        <v>3162</v>
      </c>
      <c r="F1646" s="37" t="s">
        <v>3102</v>
      </c>
      <c r="G1646" s="18" t="str">
        <f t="shared" si="56"/>
        <v>Soluciones Orión</v>
      </c>
      <c r="H1646" s="18" t="s">
        <v>91</v>
      </c>
      <c r="I1646" s="18" t="s">
        <v>75</v>
      </c>
      <c r="J1646" t="s">
        <v>3163</v>
      </c>
      <c r="K1646" t="s">
        <v>3164</v>
      </c>
      <c r="L1646" s="79" t="s">
        <v>90</v>
      </c>
      <c r="M1646" s="79" t="s">
        <v>3105</v>
      </c>
      <c r="N1646" s="37" t="s">
        <v>3106</v>
      </c>
      <c r="O1646" s="37" t="s">
        <v>3107</v>
      </c>
      <c r="P1646" s="37" t="s">
        <v>3143</v>
      </c>
      <c r="Q1646" s="43" t="s">
        <v>3162</v>
      </c>
      <c r="R1646" s="80" t="s">
        <v>3109</v>
      </c>
      <c r="S1646" s="42">
        <v>37500</v>
      </c>
      <c r="T1646" s="84">
        <v>1</v>
      </c>
      <c r="U1646" s="83">
        <v>1</v>
      </c>
      <c r="V1646" s="45" t="str">
        <f t="shared" si="57"/>
        <v>COP</v>
      </c>
    </row>
    <row r="1647" spans="1:22" x14ac:dyDescent="0.2">
      <c r="A1647" s="18" t="str">
        <f t="shared" si="54"/>
        <v>Soluciones OriónCanalIT-SW-08-02</v>
      </c>
      <c r="B1647" s="18" t="str">
        <f t="shared" si="55"/>
        <v>IT-SW-08-02Canal</v>
      </c>
      <c r="D1647" s="18" t="s">
        <v>3189</v>
      </c>
      <c r="E1647" t="s">
        <v>3165</v>
      </c>
      <c r="F1647" s="37" t="s">
        <v>3102</v>
      </c>
      <c r="G1647" s="18" t="str">
        <f t="shared" si="56"/>
        <v>Soluciones Orión</v>
      </c>
      <c r="H1647" s="18" t="s">
        <v>91</v>
      </c>
      <c r="I1647" s="18" t="s">
        <v>75</v>
      </c>
      <c r="J1647" t="s">
        <v>3163</v>
      </c>
      <c r="K1647" t="s">
        <v>3164</v>
      </c>
      <c r="L1647" s="79" t="s">
        <v>90</v>
      </c>
      <c r="M1647" s="79" t="s">
        <v>3105</v>
      </c>
      <c r="N1647" s="37" t="s">
        <v>3106</v>
      </c>
      <c r="O1647" s="37" t="s">
        <v>3111</v>
      </c>
      <c r="P1647" s="37" t="s">
        <v>3143</v>
      </c>
      <c r="Q1647" s="43" t="s">
        <v>3165</v>
      </c>
      <c r="R1647" s="80" t="s">
        <v>3109</v>
      </c>
      <c r="S1647" s="42">
        <v>56250</v>
      </c>
      <c r="T1647" s="84">
        <v>1</v>
      </c>
      <c r="U1647" s="83">
        <v>1</v>
      </c>
      <c r="V1647" s="45" t="str">
        <f t="shared" si="57"/>
        <v>COP</v>
      </c>
    </row>
    <row r="1648" spans="1:22" x14ac:dyDescent="0.2">
      <c r="A1648" s="18" t="str">
        <f t="shared" si="54"/>
        <v>Soluciones OriónCanalIT-SW-08-03</v>
      </c>
      <c r="B1648" s="18" t="str">
        <f t="shared" si="55"/>
        <v>IT-SW-08-03Canal</v>
      </c>
      <c r="D1648" s="18" t="s">
        <v>3189</v>
      </c>
      <c r="E1648" t="s">
        <v>3166</v>
      </c>
      <c r="F1648" s="37" t="s">
        <v>3102</v>
      </c>
      <c r="G1648" s="18" t="str">
        <f t="shared" si="56"/>
        <v>Soluciones Orión</v>
      </c>
      <c r="H1648" s="18" t="s">
        <v>91</v>
      </c>
      <c r="I1648" s="18" t="s">
        <v>75</v>
      </c>
      <c r="J1648" t="s">
        <v>3163</v>
      </c>
      <c r="K1648" t="s">
        <v>3164</v>
      </c>
      <c r="L1648" s="79" t="s">
        <v>90</v>
      </c>
      <c r="M1648" s="79" t="s">
        <v>3105</v>
      </c>
      <c r="N1648" s="37" t="s">
        <v>3113</v>
      </c>
      <c r="O1648" s="37" t="s">
        <v>3107</v>
      </c>
      <c r="P1648" s="37" t="s">
        <v>3143</v>
      </c>
      <c r="Q1648" s="43" t="s">
        <v>3166</v>
      </c>
      <c r="R1648" s="80" t="s">
        <v>3109</v>
      </c>
      <c r="S1648" s="42">
        <v>64687.499999999993</v>
      </c>
      <c r="T1648" s="84">
        <v>1</v>
      </c>
      <c r="U1648" s="83">
        <v>1</v>
      </c>
      <c r="V1648" s="45" t="str">
        <f t="shared" si="57"/>
        <v>COP</v>
      </c>
    </row>
    <row r="1649" spans="1:22" x14ac:dyDescent="0.2">
      <c r="A1649" s="18" t="str">
        <f t="shared" si="54"/>
        <v>Soluciones OriónCanalIT-SW-08-04</v>
      </c>
      <c r="B1649" s="18" t="str">
        <f t="shared" si="55"/>
        <v>IT-SW-08-04Canal</v>
      </c>
      <c r="D1649" s="18" t="s">
        <v>3189</v>
      </c>
      <c r="E1649" t="s">
        <v>3167</v>
      </c>
      <c r="F1649" s="37" t="s">
        <v>3102</v>
      </c>
      <c r="G1649" s="18" t="str">
        <f t="shared" si="56"/>
        <v>Soluciones Orión</v>
      </c>
      <c r="H1649" s="18" t="s">
        <v>91</v>
      </c>
      <c r="I1649" s="18" t="s">
        <v>75</v>
      </c>
      <c r="J1649" t="s">
        <v>3163</v>
      </c>
      <c r="K1649" t="s">
        <v>3164</v>
      </c>
      <c r="L1649" s="79" t="s">
        <v>90</v>
      </c>
      <c r="M1649" s="79" t="s">
        <v>3105</v>
      </c>
      <c r="N1649" s="37" t="s">
        <v>3113</v>
      </c>
      <c r="O1649" s="37" t="s">
        <v>3111</v>
      </c>
      <c r="P1649" s="37" t="s">
        <v>3143</v>
      </c>
      <c r="Q1649" s="43" t="s">
        <v>3167</v>
      </c>
      <c r="R1649" s="80" t="s">
        <v>3109</v>
      </c>
      <c r="S1649" s="42">
        <v>74390.624999999985</v>
      </c>
      <c r="T1649" s="84">
        <v>1</v>
      </c>
      <c r="U1649" s="83">
        <v>1</v>
      </c>
      <c r="V1649" s="45" t="str">
        <f t="shared" si="57"/>
        <v>COP</v>
      </c>
    </row>
    <row r="1650" spans="1:22" x14ac:dyDescent="0.2">
      <c r="A1650" s="18" t="str">
        <f t="shared" si="54"/>
        <v>Soluciones OriónCanalIT-SW-08-05</v>
      </c>
      <c r="B1650" s="18" t="str">
        <f t="shared" si="55"/>
        <v>IT-SW-08-05Canal</v>
      </c>
      <c r="D1650" s="18" t="s">
        <v>3189</v>
      </c>
      <c r="E1650" t="s">
        <v>3168</v>
      </c>
      <c r="F1650" s="37" t="s">
        <v>3102</v>
      </c>
      <c r="G1650" s="18" t="str">
        <f t="shared" si="56"/>
        <v>Soluciones Orión</v>
      </c>
      <c r="H1650" s="18" t="s">
        <v>91</v>
      </c>
      <c r="I1650" s="18" t="s">
        <v>75</v>
      </c>
      <c r="J1650" t="s">
        <v>3163</v>
      </c>
      <c r="K1650" t="s">
        <v>3164</v>
      </c>
      <c r="L1650" s="79" t="s">
        <v>90</v>
      </c>
      <c r="M1650" s="79" t="s">
        <v>3105</v>
      </c>
      <c r="N1650" s="37" t="s">
        <v>3116</v>
      </c>
      <c r="O1650" s="37" t="s">
        <v>3107</v>
      </c>
      <c r="P1650" s="37" t="s">
        <v>3143</v>
      </c>
      <c r="Q1650" s="43" t="s">
        <v>3168</v>
      </c>
      <c r="R1650" s="80" t="s">
        <v>3109</v>
      </c>
      <c r="S1650" s="42">
        <v>85549.218749999971</v>
      </c>
      <c r="T1650" s="84">
        <v>1</v>
      </c>
      <c r="U1650" s="83">
        <v>1</v>
      </c>
      <c r="V1650" s="45" t="str">
        <f t="shared" si="57"/>
        <v>COP</v>
      </c>
    </row>
    <row r="1651" spans="1:22" x14ac:dyDescent="0.2">
      <c r="A1651" s="18" t="str">
        <f t="shared" si="54"/>
        <v>Soluciones OriónCanalIT-SW-08-06</v>
      </c>
      <c r="B1651" s="18" t="str">
        <f t="shared" si="55"/>
        <v>IT-SW-08-06Canal</v>
      </c>
      <c r="D1651" s="18" t="s">
        <v>3189</v>
      </c>
      <c r="E1651" t="s">
        <v>3169</v>
      </c>
      <c r="F1651" s="37" t="s">
        <v>3102</v>
      </c>
      <c r="G1651" s="18" t="str">
        <f t="shared" si="56"/>
        <v>Soluciones Orión</v>
      </c>
      <c r="H1651" s="18" t="s">
        <v>91</v>
      </c>
      <c r="I1651" s="18" t="s">
        <v>75</v>
      </c>
      <c r="J1651" t="s">
        <v>3163</v>
      </c>
      <c r="K1651" t="s">
        <v>3164</v>
      </c>
      <c r="L1651" s="79" t="s">
        <v>90</v>
      </c>
      <c r="M1651" s="79" t="s">
        <v>3105</v>
      </c>
      <c r="N1651" s="37" t="s">
        <v>3116</v>
      </c>
      <c r="O1651" s="37" t="s">
        <v>3111</v>
      </c>
      <c r="P1651" s="37" t="s">
        <v>3143</v>
      </c>
      <c r="Q1651" s="43" t="s">
        <v>3169</v>
      </c>
      <c r="R1651" s="80" t="s">
        <v>3109</v>
      </c>
      <c r="S1651" s="42">
        <v>98381.601562499942</v>
      </c>
      <c r="T1651" s="84">
        <v>1</v>
      </c>
      <c r="U1651" s="83">
        <v>1</v>
      </c>
      <c r="V1651" s="45" t="str">
        <f t="shared" si="57"/>
        <v>COP</v>
      </c>
    </row>
    <row r="1652" spans="1:22" x14ac:dyDescent="0.2">
      <c r="A1652" s="18" t="str">
        <f t="shared" si="54"/>
        <v>Soluciones OriónCanalIT-SW-09-01</v>
      </c>
      <c r="B1652" s="18" t="str">
        <f t="shared" si="55"/>
        <v>IT-SW-09-01Canal</v>
      </c>
      <c r="D1652" s="18" t="s">
        <v>3189</v>
      </c>
      <c r="E1652" t="s">
        <v>3170</v>
      </c>
      <c r="F1652" s="37" t="s">
        <v>3102</v>
      </c>
      <c r="G1652" s="18" t="str">
        <f t="shared" si="56"/>
        <v>Soluciones Orión</v>
      </c>
      <c r="H1652" s="18" t="s">
        <v>91</v>
      </c>
      <c r="I1652" s="18" t="s">
        <v>75</v>
      </c>
      <c r="J1652" t="s">
        <v>3171</v>
      </c>
      <c r="K1652" t="s">
        <v>3151</v>
      </c>
      <c r="L1652" s="79" t="s">
        <v>90</v>
      </c>
      <c r="M1652" s="79" t="s">
        <v>3105</v>
      </c>
      <c r="N1652" s="37" t="s">
        <v>3106</v>
      </c>
      <c r="O1652" s="37" t="s">
        <v>3111</v>
      </c>
      <c r="P1652" s="37" t="s">
        <v>3156</v>
      </c>
      <c r="Q1652" s="43" t="s">
        <v>3170</v>
      </c>
      <c r="R1652" s="80" t="s">
        <v>3109</v>
      </c>
      <c r="S1652" s="42">
        <v>8750000</v>
      </c>
      <c r="T1652" s="84">
        <v>1</v>
      </c>
      <c r="U1652" s="83">
        <v>1</v>
      </c>
      <c r="V1652" s="45" t="str">
        <f t="shared" si="57"/>
        <v>COP</v>
      </c>
    </row>
    <row r="1653" spans="1:22" x14ac:dyDescent="0.2">
      <c r="A1653" s="18" t="str">
        <f t="shared" si="54"/>
        <v>Soluciones OriónCanalIT-SW-09-02</v>
      </c>
      <c r="B1653" s="18" t="str">
        <f t="shared" si="55"/>
        <v>IT-SW-09-02Canal</v>
      </c>
      <c r="D1653" s="18" t="s">
        <v>3189</v>
      </c>
      <c r="E1653" t="s">
        <v>3172</v>
      </c>
      <c r="F1653" s="37" t="s">
        <v>3102</v>
      </c>
      <c r="G1653" s="18" t="str">
        <f t="shared" si="56"/>
        <v>Soluciones Orión</v>
      </c>
      <c r="H1653" s="18" t="s">
        <v>91</v>
      </c>
      <c r="I1653" s="18" t="s">
        <v>75</v>
      </c>
      <c r="J1653" t="s">
        <v>3171</v>
      </c>
      <c r="K1653" t="s">
        <v>3151</v>
      </c>
      <c r="L1653" s="79" t="s">
        <v>90</v>
      </c>
      <c r="M1653" s="79" t="s">
        <v>3105</v>
      </c>
      <c r="N1653" s="37" t="s">
        <v>3113</v>
      </c>
      <c r="O1653" s="37" t="s">
        <v>3111</v>
      </c>
      <c r="P1653" s="37" t="s">
        <v>3156</v>
      </c>
      <c r="Q1653" s="43" t="s">
        <v>3172</v>
      </c>
      <c r="R1653" s="80" t="s">
        <v>3109</v>
      </c>
      <c r="S1653" s="42">
        <v>13125000</v>
      </c>
      <c r="T1653" s="84">
        <v>1</v>
      </c>
      <c r="U1653" s="83">
        <v>1</v>
      </c>
      <c r="V1653" s="45" t="str">
        <f t="shared" si="57"/>
        <v>COP</v>
      </c>
    </row>
    <row r="1654" spans="1:22" x14ac:dyDescent="0.2">
      <c r="A1654" s="18" t="str">
        <f t="shared" si="54"/>
        <v>Soluciones OriónCanalIT-SW-09-03</v>
      </c>
      <c r="B1654" s="18" t="str">
        <f t="shared" si="55"/>
        <v>IT-SW-09-03Canal</v>
      </c>
      <c r="D1654" s="18" t="s">
        <v>3189</v>
      </c>
      <c r="E1654" t="s">
        <v>3173</v>
      </c>
      <c r="F1654" s="37" t="s">
        <v>3102</v>
      </c>
      <c r="G1654" s="18" t="str">
        <f t="shared" si="56"/>
        <v>Soluciones Orión</v>
      </c>
      <c r="H1654" s="18" t="s">
        <v>91</v>
      </c>
      <c r="I1654" s="18" t="s">
        <v>75</v>
      </c>
      <c r="J1654" t="s">
        <v>3171</v>
      </c>
      <c r="K1654" t="s">
        <v>3151</v>
      </c>
      <c r="L1654" s="79" t="s">
        <v>90</v>
      </c>
      <c r="M1654" s="79" t="s">
        <v>3105</v>
      </c>
      <c r="N1654" s="37" t="s">
        <v>3116</v>
      </c>
      <c r="O1654" s="37" t="s">
        <v>3111</v>
      </c>
      <c r="P1654" s="37" t="s">
        <v>3156</v>
      </c>
      <c r="Q1654" s="43" t="s">
        <v>3173</v>
      </c>
      <c r="R1654" s="80" t="s">
        <v>3109</v>
      </c>
      <c r="S1654" s="42">
        <v>15093749.999999998</v>
      </c>
      <c r="T1654" s="84">
        <v>1</v>
      </c>
      <c r="U1654" s="83">
        <v>1</v>
      </c>
      <c r="V1654" s="45" t="str">
        <f t="shared" si="57"/>
        <v>COP</v>
      </c>
    </row>
    <row r="1655" spans="1:22" x14ac:dyDescent="0.2">
      <c r="A1655" s="18" t="str">
        <f t="shared" si="54"/>
        <v>Soluciones OriónCanalIT-SW-10-01</v>
      </c>
      <c r="B1655" s="18" t="str">
        <f t="shared" si="55"/>
        <v>IT-SW-10-01Canal</v>
      </c>
      <c r="D1655" s="18" t="s">
        <v>3189</v>
      </c>
      <c r="E1655" t="s">
        <v>3174</v>
      </c>
      <c r="F1655" s="37" t="s">
        <v>3102</v>
      </c>
      <c r="G1655" s="18" t="str">
        <f t="shared" si="56"/>
        <v>Soluciones Orión</v>
      </c>
      <c r="H1655" s="18" t="s">
        <v>91</v>
      </c>
      <c r="I1655" s="18" t="s">
        <v>75</v>
      </c>
      <c r="J1655" t="s">
        <v>3175</v>
      </c>
      <c r="K1655" t="s">
        <v>3142</v>
      </c>
      <c r="L1655" s="79" t="s">
        <v>90</v>
      </c>
      <c r="M1655" s="79" t="s">
        <v>3105</v>
      </c>
      <c r="N1655" s="37" t="s">
        <v>3113</v>
      </c>
      <c r="O1655" s="37" t="s">
        <v>3107</v>
      </c>
      <c r="P1655" s="37" t="s">
        <v>3156</v>
      </c>
      <c r="Q1655" s="43" t="s">
        <v>3174</v>
      </c>
      <c r="R1655" s="80" t="s">
        <v>3109</v>
      </c>
      <c r="S1655" s="42">
        <v>300000</v>
      </c>
      <c r="T1655" s="84">
        <v>1</v>
      </c>
      <c r="U1655" s="83">
        <v>1</v>
      </c>
      <c r="V1655" s="45" t="str">
        <f t="shared" si="57"/>
        <v>COP</v>
      </c>
    </row>
    <row r="1656" spans="1:22" x14ac:dyDescent="0.2">
      <c r="A1656" s="18" t="str">
        <f t="shared" si="54"/>
        <v>Soluciones OriónCanalIT-SW-10-02</v>
      </c>
      <c r="B1656" s="18" t="str">
        <f t="shared" si="55"/>
        <v>IT-SW-10-02Canal</v>
      </c>
      <c r="D1656" s="18" t="s">
        <v>3189</v>
      </c>
      <c r="E1656" t="s">
        <v>3176</v>
      </c>
      <c r="F1656" s="37" t="s">
        <v>3102</v>
      </c>
      <c r="G1656" s="18" t="str">
        <f t="shared" si="56"/>
        <v>Soluciones Orión</v>
      </c>
      <c r="H1656" s="18" t="s">
        <v>91</v>
      </c>
      <c r="I1656" s="18" t="s">
        <v>75</v>
      </c>
      <c r="J1656" t="s">
        <v>3175</v>
      </c>
      <c r="K1656" t="s">
        <v>3142</v>
      </c>
      <c r="L1656" s="79" t="s">
        <v>90</v>
      </c>
      <c r="M1656" s="79" t="s">
        <v>3105</v>
      </c>
      <c r="N1656" s="37" t="s">
        <v>3113</v>
      </c>
      <c r="O1656" s="37" t="s">
        <v>3111</v>
      </c>
      <c r="P1656" s="37" t="s">
        <v>3156</v>
      </c>
      <c r="Q1656" s="43" t="s">
        <v>3176</v>
      </c>
      <c r="R1656" s="80" t="s">
        <v>3109</v>
      </c>
      <c r="S1656" s="42">
        <v>600000</v>
      </c>
      <c r="T1656" s="84">
        <v>1</v>
      </c>
      <c r="U1656" s="83">
        <v>1</v>
      </c>
      <c r="V1656" s="45" t="str">
        <f t="shared" si="57"/>
        <v>COP</v>
      </c>
    </row>
    <row r="1657" spans="1:22" x14ac:dyDescent="0.2">
      <c r="A1657" s="18" t="str">
        <f t="shared" si="54"/>
        <v>Soluciones OriónCanalIT-SW-10-03</v>
      </c>
      <c r="B1657" s="18" t="str">
        <f t="shared" si="55"/>
        <v>IT-SW-10-03Canal</v>
      </c>
      <c r="D1657" s="18" t="s">
        <v>3189</v>
      </c>
      <c r="E1657" t="s">
        <v>3177</v>
      </c>
      <c r="F1657" s="37" t="s">
        <v>3102</v>
      </c>
      <c r="G1657" s="18" t="str">
        <f t="shared" si="56"/>
        <v>Soluciones Orión</v>
      </c>
      <c r="H1657" s="18" t="s">
        <v>91</v>
      </c>
      <c r="I1657" s="18" t="s">
        <v>75</v>
      </c>
      <c r="J1657" t="s">
        <v>3175</v>
      </c>
      <c r="K1657" t="s">
        <v>3142</v>
      </c>
      <c r="L1657" s="79" t="s">
        <v>90</v>
      </c>
      <c r="M1657" s="79" t="s">
        <v>3105</v>
      </c>
      <c r="N1657" s="37" t="s">
        <v>3106</v>
      </c>
      <c r="O1657" s="37" t="s">
        <v>3107</v>
      </c>
      <c r="P1657" s="37" t="s">
        <v>3156</v>
      </c>
      <c r="Q1657" s="43" t="s">
        <v>3177</v>
      </c>
      <c r="R1657" s="80" t="s">
        <v>3109</v>
      </c>
      <c r="S1657" s="42">
        <v>250000</v>
      </c>
      <c r="T1657" s="84">
        <v>1</v>
      </c>
      <c r="U1657" s="83">
        <v>1</v>
      </c>
      <c r="V1657" s="45" t="str">
        <f t="shared" si="57"/>
        <v>COP</v>
      </c>
    </row>
    <row r="1658" spans="1:22" x14ac:dyDescent="0.2">
      <c r="A1658" s="18" t="str">
        <f t="shared" si="54"/>
        <v>Soluciones OriónCanalIT-SW-10-04</v>
      </c>
      <c r="B1658" s="18" t="str">
        <f t="shared" si="55"/>
        <v>IT-SW-10-04Canal</v>
      </c>
      <c r="D1658" s="18" t="s">
        <v>3189</v>
      </c>
      <c r="E1658" t="s">
        <v>3178</v>
      </c>
      <c r="F1658" s="37" t="s">
        <v>3102</v>
      </c>
      <c r="G1658" s="18" t="str">
        <f t="shared" si="56"/>
        <v>Soluciones Orión</v>
      </c>
      <c r="H1658" s="18" t="s">
        <v>91</v>
      </c>
      <c r="I1658" s="18" t="s">
        <v>75</v>
      </c>
      <c r="J1658" t="s">
        <v>3175</v>
      </c>
      <c r="K1658" t="s">
        <v>3142</v>
      </c>
      <c r="L1658" s="79" t="s">
        <v>90</v>
      </c>
      <c r="M1658" s="79" t="s">
        <v>3105</v>
      </c>
      <c r="N1658" s="37" t="s">
        <v>3116</v>
      </c>
      <c r="O1658" s="37" t="s">
        <v>3107</v>
      </c>
      <c r="P1658" s="37" t="s">
        <v>3156</v>
      </c>
      <c r="Q1658" s="43" t="s">
        <v>3178</v>
      </c>
      <c r="R1658" s="80" t="s">
        <v>3109</v>
      </c>
      <c r="S1658" s="42">
        <v>300000</v>
      </c>
      <c r="T1658" s="84">
        <v>1</v>
      </c>
      <c r="U1658" s="83">
        <v>1</v>
      </c>
      <c r="V1658" s="45" t="str">
        <f t="shared" si="57"/>
        <v>COP</v>
      </c>
    </row>
    <row r="1659" spans="1:22" x14ac:dyDescent="0.2">
      <c r="A1659" s="18" t="str">
        <f t="shared" si="54"/>
        <v>Soluciones OriónCanalIT-SW-10-05</v>
      </c>
      <c r="B1659" s="18" t="str">
        <f t="shared" si="55"/>
        <v>IT-SW-10-05Canal</v>
      </c>
      <c r="D1659" s="18" t="s">
        <v>3189</v>
      </c>
      <c r="E1659" t="s">
        <v>3179</v>
      </c>
      <c r="F1659" s="37" t="s">
        <v>3102</v>
      </c>
      <c r="G1659" s="18" t="str">
        <f t="shared" si="56"/>
        <v>Soluciones Orión</v>
      </c>
      <c r="H1659" s="18" t="s">
        <v>91</v>
      </c>
      <c r="I1659" s="18" t="s">
        <v>75</v>
      </c>
      <c r="J1659" t="s">
        <v>3175</v>
      </c>
      <c r="K1659" t="s">
        <v>3142</v>
      </c>
      <c r="L1659" s="79" t="s">
        <v>90</v>
      </c>
      <c r="M1659" s="79" t="s">
        <v>3105</v>
      </c>
      <c r="N1659" s="37" t="s">
        <v>3116</v>
      </c>
      <c r="O1659" s="37" t="s">
        <v>3111</v>
      </c>
      <c r="P1659" s="37" t="s">
        <v>3156</v>
      </c>
      <c r="Q1659" s="43" t="s">
        <v>3179</v>
      </c>
      <c r="R1659" s="80" t="s">
        <v>3109</v>
      </c>
      <c r="S1659" s="42">
        <v>600000</v>
      </c>
      <c r="T1659" s="84">
        <v>1</v>
      </c>
      <c r="U1659" s="83">
        <v>1</v>
      </c>
      <c r="V1659" s="45" t="str">
        <f t="shared" si="57"/>
        <v>COP</v>
      </c>
    </row>
    <row r="1660" spans="1:22" x14ac:dyDescent="0.2">
      <c r="A1660" s="18" t="str">
        <f t="shared" si="54"/>
        <v>Soluciones OriónCanalIT-SW-10-06</v>
      </c>
      <c r="B1660" s="18" t="str">
        <f t="shared" si="55"/>
        <v>IT-SW-10-06Canal</v>
      </c>
      <c r="D1660" s="18" t="s">
        <v>3189</v>
      </c>
      <c r="E1660" t="s">
        <v>3180</v>
      </c>
      <c r="F1660" s="37" t="s">
        <v>3102</v>
      </c>
      <c r="G1660" s="18" t="str">
        <f t="shared" si="56"/>
        <v>Soluciones Orión</v>
      </c>
      <c r="H1660" s="18" t="s">
        <v>91</v>
      </c>
      <c r="I1660" s="18" t="s">
        <v>75</v>
      </c>
      <c r="J1660" t="s">
        <v>3175</v>
      </c>
      <c r="K1660" t="s">
        <v>3142</v>
      </c>
      <c r="L1660" s="79" t="s">
        <v>90</v>
      </c>
      <c r="M1660" s="79" t="s">
        <v>3105</v>
      </c>
      <c r="N1660" s="37" t="s">
        <v>3106</v>
      </c>
      <c r="O1660" s="37" t="s">
        <v>3111</v>
      </c>
      <c r="P1660" s="37" t="s">
        <v>3156</v>
      </c>
      <c r="Q1660" s="43" t="s">
        <v>3180</v>
      </c>
      <c r="R1660" s="80" t="s">
        <v>3109</v>
      </c>
      <c r="S1660" s="42">
        <v>500000</v>
      </c>
      <c r="T1660" s="84">
        <v>1</v>
      </c>
      <c r="U1660" s="83">
        <v>1</v>
      </c>
      <c r="V1660" s="45" t="str">
        <f t="shared" si="57"/>
        <v>COP</v>
      </c>
    </row>
    <row r="1661" spans="1:22" x14ac:dyDescent="0.2">
      <c r="A1661" s="18" t="str">
        <f t="shared" si="54"/>
        <v>Soluciones OriónCanalIT-SW-11-01</v>
      </c>
      <c r="B1661" s="18" t="str">
        <f t="shared" si="55"/>
        <v>IT-SW-11-01Canal</v>
      </c>
      <c r="D1661" s="18" t="s">
        <v>3189</v>
      </c>
      <c r="E1661" t="s">
        <v>3181</v>
      </c>
      <c r="F1661" s="37" t="s">
        <v>3102</v>
      </c>
      <c r="G1661" s="18" t="str">
        <f t="shared" si="56"/>
        <v>Soluciones Orión</v>
      </c>
      <c r="H1661" s="18" t="s">
        <v>91</v>
      </c>
      <c r="I1661" s="18" t="s">
        <v>75</v>
      </c>
      <c r="J1661" t="s">
        <v>3182</v>
      </c>
      <c r="K1661" t="s">
        <v>3142</v>
      </c>
      <c r="L1661" s="79" t="s">
        <v>90</v>
      </c>
      <c r="M1661" s="79" t="s">
        <v>3105</v>
      </c>
      <c r="N1661" s="37" t="s">
        <v>3106</v>
      </c>
      <c r="O1661" s="37" t="s">
        <v>3111</v>
      </c>
      <c r="P1661" s="37" t="s">
        <v>3156</v>
      </c>
      <c r="Q1661" s="43" t="s">
        <v>3181</v>
      </c>
      <c r="R1661" s="80" t="s">
        <v>3109</v>
      </c>
      <c r="S1661" s="42">
        <v>500000</v>
      </c>
      <c r="T1661" s="84">
        <v>1</v>
      </c>
      <c r="U1661" s="83">
        <v>1</v>
      </c>
      <c r="V1661" s="45" t="str">
        <f t="shared" si="57"/>
        <v>COP</v>
      </c>
    </row>
    <row r="1662" spans="1:22" x14ac:dyDescent="0.2">
      <c r="A1662" s="18" t="str">
        <f t="shared" si="54"/>
        <v>Soluciones OriónCanalIT-SW-11-02</v>
      </c>
      <c r="B1662" s="18" t="str">
        <f t="shared" si="55"/>
        <v>IT-SW-11-02Canal</v>
      </c>
      <c r="D1662" s="18" t="s">
        <v>3189</v>
      </c>
      <c r="E1662" t="s">
        <v>3183</v>
      </c>
      <c r="F1662" s="37" t="s">
        <v>3102</v>
      </c>
      <c r="G1662" s="18" t="str">
        <f t="shared" si="56"/>
        <v>Soluciones Orión</v>
      </c>
      <c r="H1662" s="18" t="s">
        <v>91</v>
      </c>
      <c r="I1662" s="18" t="s">
        <v>75</v>
      </c>
      <c r="J1662" t="s">
        <v>3182</v>
      </c>
      <c r="K1662" t="s">
        <v>3142</v>
      </c>
      <c r="L1662" s="79" t="s">
        <v>90</v>
      </c>
      <c r="M1662" s="79" t="s">
        <v>3105</v>
      </c>
      <c r="N1662" s="37" t="s">
        <v>3113</v>
      </c>
      <c r="O1662" s="37" t="s">
        <v>3107</v>
      </c>
      <c r="P1662" s="37" t="s">
        <v>3156</v>
      </c>
      <c r="Q1662" s="43" t="s">
        <v>3183</v>
      </c>
      <c r="R1662" s="80" t="s">
        <v>3109</v>
      </c>
      <c r="S1662" s="42">
        <v>300000</v>
      </c>
      <c r="T1662" s="84">
        <v>1</v>
      </c>
      <c r="U1662" s="83">
        <v>1</v>
      </c>
      <c r="V1662" s="45" t="str">
        <f t="shared" si="57"/>
        <v>COP</v>
      </c>
    </row>
    <row r="1663" spans="1:22" x14ac:dyDescent="0.2">
      <c r="A1663" s="18" t="str">
        <f t="shared" si="54"/>
        <v>Soluciones OriónCanalIT-SW-11-03</v>
      </c>
      <c r="B1663" s="18" t="str">
        <f t="shared" si="55"/>
        <v>IT-SW-11-03Canal</v>
      </c>
      <c r="D1663" s="18" t="s">
        <v>3189</v>
      </c>
      <c r="E1663" t="s">
        <v>3184</v>
      </c>
      <c r="F1663" s="37" t="s">
        <v>3102</v>
      </c>
      <c r="G1663" s="18" t="str">
        <f t="shared" si="56"/>
        <v>Soluciones Orión</v>
      </c>
      <c r="H1663" s="18" t="s">
        <v>91</v>
      </c>
      <c r="I1663" s="18" t="s">
        <v>75</v>
      </c>
      <c r="J1663" t="s">
        <v>3182</v>
      </c>
      <c r="K1663" t="s">
        <v>3142</v>
      </c>
      <c r="L1663" s="79" t="s">
        <v>90</v>
      </c>
      <c r="M1663" s="79" t="s">
        <v>3105</v>
      </c>
      <c r="N1663" s="37" t="s">
        <v>3113</v>
      </c>
      <c r="O1663" s="37" t="s">
        <v>3111</v>
      </c>
      <c r="P1663" s="37" t="s">
        <v>3156</v>
      </c>
      <c r="Q1663" s="43" t="s">
        <v>3184</v>
      </c>
      <c r="R1663" s="80" t="s">
        <v>3109</v>
      </c>
      <c r="S1663" s="42">
        <v>600000</v>
      </c>
      <c r="T1663" s="84">
        <v>1</v>
      </c>
      <c r="U1663" s="83">
        <v>1</v>
      </c>
      <c r="V1663" s="45" t="str">
        <f t="shared" si="57"/>
        <v>COP</v>
      </c>
    </row>
    <row r="1664" spans="1:22" x14ac:dyDescent="0.2">
      <c r="A1664" s="18" t="str">
        <f t="shared" si="54"/>
        <v>Soluciones OriónCanalIT-SW-11-04</v>
      </c>
      <c r="B1664" s="18" t="str">
        <f t="shared" si="55"/>
        <v>IT-SW-11-04Canal</v>
      </c>
      <c r="D1664" s="18" t="s">
        <v>3189</v>
      </c>
      <c r="E1664" t="s">
        <v>3185</v>
      </c>
      <c r="F1664" s="37" t="s">
        <v>3102</v>
      </c>
      <c r="G1664" s="18" t="str">
        <f t="shared" si="56"/>
        <v>Soluciones Orión</v>
      </c>
      <c r="H1664" s="18" t="s">
        <v>91</v>
      </c>
      <c r="I1664" s="18" t="s">
        <v>75</v>
      </c>
      <c r="J1664" t="s">
        <v>3182</v>
      </c>
      <c r="K1664" t="s">
        <v>3142</v>
      </c>
      <c r="L1664" s="79" t="s">
        <v>90</v>
      </c>
      <c r="M1664" s="79" t="s">
        <v>3105</v>
      </c>
      <c r="N1664" s="37" t="s">
        <v>3116</v>
      </c>
      <c r="O1664" s="37" t="s">
        <v>3107</v>
      </c>
      <c r="P1664" s="37" t="s">
        <v>3156</v>
      </c>
      <c r="Q1664" s="43" t="s">
        <v>3185</v>
      </c>
      <c r="R1664" s="80" t="s">
        <v>3109</v>
      </c>
      <c r="S1664" s="42">
        <v>300000</v>
      </c>
      <c r="T1664" s="84">
        <v>1</v>
      </c>
      <c r="U1664" s="83">
        <v>1</v>
      </c>
      <c r="V1664" s="45" t="str">
        <f t="shared" si="57"/>
        <v>COP</v>
      </c>
    </row>
    <row r="1665" spans="1:22" x14ac:dyDescent="0.2">
      <c r="A1665" s="18" t="str">
        <f t="shared" si="54"/>
        <v>Soluciones OriónCanalIT-SW-11-05</v>
      </c>
      <c r="B1665" s="18" t="str">
        <f t="shared" si="55"/>
        <v>IT-SW-11-05Canal</v>
      </c>
      <c r="D1665" s="18" t="s">
        <v>3189</v>
      </c>
      <c r="E1665" t="s">
        <v>3186</v>
      </c>
      <c r="F1665" s="37" t="s">
        <v>3102</v>
      </c>
      <c r="G1665" s="18" t="str">
        <f t="shared" si="56"/>
        <v>Soluciones Orión</v>
      </c>
      <c r="H1665" s="18" t="s">
        <v>91</v>
      </c>
      <c r="I1665" s="18" t="s">
        <v>75</v>
      </c>
      <c r="J1665" t="s">
        <v>3182</v>
      </c>
      <c r="K1665" t="s">
        <v>3142</v>
      </c>
      <c r="L1665" s="79" t="s">
        <v>90</v>
      </c>
      <c r="M1665" s="79" t="s">
        <v>3105</v>
      </c>
      <c r="N1665" s="37" t="s">
        <v>3116</v>
      </c>
      <c r="O1665" s="37" t="s">
        <v>3111</v>
      </c>
      <c r="P1665" s="37" t="s">
        <v>3156</v>
      </c>
      <c r="Q1665" s="43" t="s">
        <v>3186</v>
      </c>
      <c r="R1665" s="80" t="s">
        <v>3109</v>
      </c>
      <c r="S1665" s="42">
        <v>600000</v>
      </c>
      <c r="T1665" s="84">
        <v>1</v>
      </c>
      <c r="U1665" s="83">
        <v>1</v>
      </c>
      <c r="V1665" s="45" t="str">
        <f t="shared" si="57"/>
        <v>COP</v>
      </c>
    </row>
    <row r="1666" spans="1:22" x14ac:dyDescent="0.2">
      <c r="A1666" s="18" t="str">
        <f t="shared" ref="A1666:A1729" si="58">D1666&amp;F1666&amp;E1666</f>
        <v>Soluciones OriónCanalIT-SW-11-06</v>
      </c>
      <c r="B1666" s="18" t="str">
        <f t="shared" ref="B1666:B1729" si="59">E1666&amp;F1666</f>
        <v>IT-SW-11-06Canal</v>
      </c>
      <c r="D1666" s="18" t="s">
        <v>3189</v>
      </c>
      <c r="E1666" t="s">
        <v>3187</v>
      </c>
      <c r="F1666" s="37" t="s">
        <v>3102</v>
      </c>
      <c r="G1666" s="18" t="str">
        <f t="shared" si="56"/>
        <v>Soluciones Orión</v>
      </c>
      <c r="H1666" s="18" t="s">
        <v>91</v>
      </c>
      <c r="I1666" s="18" t="s">
        <v>75</v>
      </c>
      <c r="J1666" t="s">
        <v>3182</v>
      </c>
      <c r="K1666" t="s">
        <v>3142</v>
      </c>
      <c r="L1666" s="79" t="s">
        <v>90</v>
      </c>
      <c r="M1666" s="79" t="s">
        <v>3105</v>
      </c>
      <c r="N1666" s="37" t="s">
        <v>3106</v>
      </c>
      <c r="O1666" s="37" t="s">
        <v>3107</v>
      </c>
      <c r="P1666" s="37" t="s">
        <v>3156</v>
      </c>
      <c r="Q1666" s="43" t="s">
        <v>3187</v>
      </c>
      <c r="R1666" s="80" t="s">
        <v>3109</v>
      </c>
      <c r="S1666" s="42">
        <v>250000</v>
      </c>
      <c r="T1666" s="84">
        <v>1</v>
      </c>
      <c r="U1666" s="83">
        <v>1</v>
      </c>
      <c r="V1666" s="45" t="str">
        <f t="shared" si="57"/>
        <v>COP</v>
      </c>
    </row>
    <row r="1667" spans="1:22" x14ac:dyDescent="0.2">
      <c r="A1667" s="18" t="str">
        <f t="shared" si="58"/>
        <v>AlfapeopleCanalIT-SW-01-01</v>
      </c>
      <c r="B1667" s="18" t="str">
        <f t="shared" si="59"/>
        <v>IT-SW-01-01Canal</v>
      </c>
      <c r="D1667" s="18" t="s">
        <v>3190</v>
      </c>
      <c r="E1667" t="s">
        <v>3101</v>
      </c>
      <c r="F1667" s="37" t="s">
        <v>3102</v>
      </c>
      <c r="G1667" s="18" t="str">
        <f t="shared" si="56"/>
        <v>Alfapeople</v>
      </c>
      <c r="H1667" s="18" t="s">
        <v>91</v>
      </c>
      <c r="I1667" s="18" t="s">
        <v>75</v>
      </c>
      <c r="J1667" t="s">
        <v>3103</v>
      </c>
      <c r="K1667" t="s">
        <v>3104</v>
      </c>
      <c r="L1667" s="79" t="s">
        <v>90</v>
      </c>
      <c r="M1667" s="79" t="s">
        <v>3105</v>
      </c>
      <c r="N1667" s="37" t="s">
        <v>3106</v>
      </c>
      <c r="O1667" s="37" t="s">
        <v>3107</v>
      </c>
      <c r="P1667" s="37" t="s">
        <v>3108</v>
      </c>
      <c r="Q1667" s="43" t="s">
        <v>3101</v>
      </c>
      <c r="R1667" s="80" t="s">
        <v>3109</v>
      </c>
      <c r="S1667" s="42">
        <v>1080000</v>
      </c>
      <c r="T1667" s="84">
        <v>1</v>
      </c>
      <c r="U1667" s="83">
        <v>1</v>
      </c>
      <c r="V1667" s="45" t="str">
        <f t="shared" si="57"/>
        <v>COP</v>
      </c>
    </row>
    <row r="1668" spans="1:22" x14ac:dyDescent="0.2">
      <c r="A1668" s="18" t="str">
        <f t="shared" si="58"/>
        <v>AlfapeopleCanalIT-SW-01-02</v>
      </c>
      <c r="B1668" s="18" t="str">
        <f t="shared" si="59"/>
        <v>IT-SW-01-02Canal</v>
      </c>
      <c r="D1668" s="18" t="s">
        <v>3190</v>
      </c>
      <c r="E1668" t="s">
        <v>3110</v>
      </c>
      <c r="F1668" s="37" t="s">
        <v>3102</v>
      </c>
      <c r="G1668" s="18" t="str">
        <f t="shared" si="56"/>
        <v>Alfapeople</v>
      </c>
      <c r="H1668" s="18" t="s">
        <v>91</v>
      </c>
      <c r="I1668" s="18" t="s">
        <v>75</v>
      </c>
      <c r="J1668" t="s">
        <v>3103</v>
      </c>
      <c r="K1668" t="s">
        <v>3104</v>
      </c>
      <c r="L1668" s="79" t="s">
        <v>90</v>
      </c>
      <c r="M1668" s="79" t="s">
        <v>3105</v>
      </c>
      <c r="N1668" s="37" t="s">
        <v>3106</v>
      </c>
      <c r="O1668" s="37" t="s">
        <v>3111</v>
      </c>
      <c r="P1668" s="37" t="s">
        <v>3108</v>
      </c>
      <c r="Q1668" s="43" t="s">
        <v>3110</v>
      </c>
      <c r="R1668" s="80" t="s">
        <v>3109</v>
      </c>
      <c r="S1668" s="42">
        <v>1760000</v>
      </c>
      <c r="T1668" s="84">
        <v>1</v>
      </c>
      <c r="U1668" s="83">
        <v>1</v>
      </c>
      <c r="V1668" s="45" t="str">
        <f t="shared" si="57"/>
        <v>COP</v>
      </c>
    </row>
    <row r="1669" spans="1:22" x14ac:dyDescent="0.2">
      <c r="A1669" s="18" t="str">
        <f t="shared" si="58"/>
        <v>AlfapeopleCanalIT-SW-01-03</v>
      </c>
      <c r="B1669" s="18" t="str">
        <f t="shared" si="59"/>
        <v>IT-SW-01-03Canal</v>
      </c>
      <c r="D1669" s="18" t="s">
        <v>3190</v>
      </c>
      <c r="E1669" t="s">
        <v>3112</v>
      </c>
      <c r="F1669" s="37" t="s">
        <v>3102</v>
      </c>
      <c r="G1669" s="18" t="str">
        <f t="shared" si="56"/>
        <v>Alfapeople</v>
      </c>
      <c r="H1669" s="18" t="s">
        <v>91</v>
      </c>
      <c r="I1669" s="18" t="s">
        <v>75</v>
      </c>
      <c r="J1669" t="s">
        <v>3103</v>
      </c>
      <c r="K1669" t="s">
        <v>3104</v>
      </c>
      <c r="L1669" s="79" t="s">
        <v>90</v>
      </c>
      <c r="M1669" s="79" t="s">
        <v>3105</v>
      </c>
      <c r="N1669" s="37" t="s">
        <v>3113</v>
      </c>
      <c r="O1669" s="37" t="s">
        <v>3107</v>
      </c>
      <c r="P1669" s="37" t="s">
        <v>3108</v>
      </c>
      <c r="Q1669" s="43" t="s">
        <v>3112</v>
      </c>
      <c r="R1669" s="80" t="s">
        <v>3109</v>
      </c>
      <c r="S1669" s="42">
        <v>1080000</v>
      </c>
      <c r="T1669" s="84">
        <v>1</v>
      </c>
      <c r="U1669" s="83">
        <v>1</v>
      </c>
      <c r="V1669" s="45" t="str">
        <f t="shared" si="57"/>
        <v>COP</v>
      </c>
    </row>
    <row r="1670" spans="1:22" x14ac:dyDescent="0.2">
      <c r="A1670" s="18" t="str">
        <f t="shared" si="58"/>
        <v>AlfapeopleCanalIT-SW-01-04</v>
      </c>
      <c r="B1670" s="18" t="str">
        <f t="shared" si="59"/>
        <v>IT-SW-01-04Canal</v>
      </c>
      <c r="D1670" s="18" t="s">
        <v>3190</v>
      </c>
      <c r="E1670" t="s">
        <v>3114</v>
      </c>
      <c r="F1670" s="37" t="s">
        <v>3102</v>
      </c>
      <c r="G1670" s="18" t="str">
        <f t="shared" si="56"/>
        <v>Alfapeople</v>
      </c>
      <c r="H1670" s="18" t="s">
        <v>91</v>
      </c>
      <c r="I1670" s="18" t="s">
        <v>75</v>
      </c>
      <c r="J1670" t="s">
        <v>3103</v>
      </c>
      <c r="K1670" t="s">
        <v>3104</v>
      </c>
      <c r="L1670" s="79" t="s">
        <v>90</v>
      </c>
      <c r="M1670" s="79" t="s">
        <v>3105</v>
      </c>
      <c r="N1670" s="37" t="s">
        <v>3113</v>
      </c>
      <c r="O1670" s="37" t="s">
        <v>3111</v>
      </c>
      <c r="P1670" s="37" t="s">
        <v>3108</v>
      </c>
      <c r="Q1670" s="43" t="s">
        <v>3114</v>
      </c>
      <c r="R1670" s="80" t="s">
        <v>3109</v>
      </c>
      <c r="S1670" s="42">
        <v>1960000</v>
      </c>
      <c r="T1670" s="84">
        <v>1</v>
      </c>
      <c r="U1670" s="83">
        <v>1</v>
      </c>
      <c r="V1670" s="45" t="str">
        <f t="shared" si="57"/>
        <v>COP</v>
      </c>
    </row>
    <row r="1671" spans="1:22" x14ac:dyDescent="0.2">
      <c r="A1671" s="18" t="str">
        <f t="shared" si="58"/>
        <v>AlfapeopleCanalIT-SW-01-05</v>
      </c>
      <c r="B1671" s="18" t="str">
        <f t="shared" si="59"/>
        <v>IT-SW-01-05Canal</v>
      </c>
      <c r="D1671" s="18" t="s">
        <v>3190</v>
      </c>
      <c r="E1671" t="s">
        <v>3115</v>
      </c>
      <c r="F1671" s="37" t="s">
        <v>3102</v>
      </c>
      <c r="G1671" s="18" t="str">
        <f t="shared" si="56"/>
        <v>Alfapeople</v>
      </c>
      <c r="H1671" s="18" t="s">
        <v>91</v>
      </c>
      <c r="I1671" s="18" t="s">
        <v>75</v>
      </c>
      <c r="J1671" t="s">
        <v>3103</v>
      </c>
      <c r="K1671" t="s">
        <v>3104</v>
      </c>
      <c r="L1671" s="79" t="s">
        <v>90</v>
      </c>
      <c r="M1671" s="79" t="s">
        <v>3105</v>
      </c>
      <c r="N1671" s="37" t="s">
        <v>3116</v>
      </c>
      <c r="O1671" s="37" t="s">
        <v>3107</v>
      </c>
      <c r="P1671" s="37" t="s">
        <v>3108</v>
      </c>
      <c r="Q1671" s="43" t="s">
        <v>3115</v>
      </c>
      <c r="R1671" s="80" t="s">
        <v>3109</v>
      </c>
      <c r="S1671" s="42">
        <v>1080000</v>
      </c>
      <c r="T1671" s="84">
        <v>1</v>
      </c>
      <c r="U1671" s="83">
        <v>1</v>
      </c>
      <c r="V1671" s="45" t="str">
        <f t="shared" si="57"/>
        <v>COP</v>
      </c>
    </row>
    <row r="1672" spans="1:22" x14ac:dyDescent="0.2">
      <c r="A1672" s="18" t="str">
        <f t="shared" si="58"/>
        <v>AlfapeopleCanalIT-SW-01-06</v>
      </c>
      <c r="B1672" s="18" t="str">
        <f t="shared" si="59"/>
        <v>IT-SW-01-06Canal</v>
      </c>
      <c r="D1672" s="18" t="s">
        <v>3190</v>
      </c>
      <c r="E1672" t="s">
        <v>3117</v>
      </c>
      <c r="F1672" s="37" t="s">
        <v>3102</v>
      </c>
      <c r="G1672" s="18" t="str">
        <f t="shared" si="56"/>
        <v>Alfapeople</v>
      </c>
      <c r="H1672" s="18" t="s">
        <v>91</v>
      </c>
      <c r="I1672" s="18" t="s">
        <v>75</v>
      </c>
      <c r="J1672" t="s">
        <v>3103</v>
      </c>
      <c r="K1672" t="s">
        <v>3104</v>
      </c>
      <c r="L1672" s="79" t="s">
        <v>90</v>
      </c>
      <c r="M1672" s="79" t="s">
        <v>3105</v>
      </c>
      <c r="N1672" s="37" t="s">
        <v>3116</v>
      </c>
      <c r="O1672" s="37" t="s">
        <v>3111</v>
      </c>
      <c r="P1672" s="37" t="s">
        <v>3108</v>
      </c>
      <c r="Q1672" s="43" t="s">
        <v>3117</v>
      </c>
      <c r="R1672" s="80" t="s">
        <v>3109</v>
      </c>
      <c r="S1672" s="42">
        <v>2160000</v>
      </c>
      <c r="T1672" s="84">
        <v>1</v>
      </c>
      <c r="U1672" s="83">
        <v>1</v>
      </c>
      <c r="V1672" s="45" t="str">
        <f t="shared" si="57"/>
        <v>COP</v>
      </c>
    </row>
    <row r="1673" spans="1:22" x14ac:dyDescent="0.2">
      <c r="A1673" s="18" t="str">
        <f t="shared" si="58"/>
        <v>AlfapeopleCanalIT-SW-02-01</v>
      </c>
      <c r="B1673" s="18" t="str">
        <f t="shared" si="59"/>
        <v>IT-SW-02-01Canal</v>
      </c>
      <c r="D1673" s="18" t="s">
        <v>3190</v>
      </c>
      <c r="E1673" t="s">
        <v>3118</v>
      </c>
      <c r="F1673" s="37" t="s">
        <v>3102</v>
      </c>
      <c r="G1673" s="18" t="str">
        <f t="shared" si="56"/>
        <v>Alfapeople</v>
      </c>
      <c r="H1673" s="18" t="s">
        <v>91</v>
      </c>
      <c r="I1673" s="18" t="s">
        <v>75</v>
      </c>
      <c r="J1673" t="s">
        <v>3119</v>
      </c>
      <c r="K1673" t="s">
        <v>3120</v>
      </c>
      <c r="L1673" s="79" t="s">
        <v>90</v>
      </c>
      <c r="M1673" s="79" t="s">
        <v>3105</v>
      </c>
      <c r="N1673" s="37" t="s">
        <v>3106</v>
      </c>
      <c r="O1673" s="37" t="s">
        <v>3107</v>
      </c>
      <c r="P1673" s="37" t="s">
        <v>3108</v>
      </c>
      <c r="Q1673" s="43" t="s">
        <v>3118</v>
      </c>
      <c r="R1673" s="80" t="s">
        <v>3109</v>
      </c>
      <c r="S1673" s="42">
        <v>1280000</v>
      </c>
      <c r="T1673" s="84">
        <v>1</v>
      </c>
      <c r="U1673" s="83">
        <v>1</v>
      </c>
      <c r="V1673" s="45" t="str">
        <f t="shared" si="57"/>
        <v>COP</v>
      </c>
    </row>
    <row r="1674" spans="1:22" x14ac:dyDescent="0.2">
      <c r="A1674" s="18" t="str">
        <f t="shared" si="58"/>
        <v>AlfapeopleCanalIT-SW-02-02</v>
      </c>
      <c r="B1674" s="18" t="str">
        <f t="shared" si="59"/>
        <v>IT-SW-02-02Canal</v>
      </c>
      <c r="D1674" s="18" t="s">
        <v>3190</v>
      </c>
      <c r="E1674" t="s">
        <v>3121</v>
      </c>
      <c r="F1674" s="37" t="s">
        <v>3102</v>
      </c>
      <c r="G1674" s="18" t="str">
        <f t="shared" si="56"/>
        <v>Alfapeople</v>
      </c>
      <c r="H1674" s="18" t="s">
        <v>91</v>
      </c>
      <c r="I1674" s="18" t="s">
        <v>75</v>
      </c>
      <c r="J1674" t="s">
        <v>3119</v>
      </c>
      <c r="K1674" t="s">
        <v>3120</v>
      </c>
      <c r="L1674" s="79" t="s">
        <v>90</v>
      </c>
      <c r="M1674" s="79" t="s">
        <v>3105</v>
      </c>
      <c r="N1674" s="37" t="s">
        <v>3106</v>
      </c>
      <c r="O1674" s="37" t="s">
        <v>3111</v>
      </c>
      <c r="P1674" s="37" t="s">
        <v>3108</v>
      </c>
      <c r="Q1674" s="43" t="s">
        <v>3121</v>
      </c>
      <c r="R1674" s="80" t="s">
        <v>3109</v>
      </c>
      <c r="S1674" s="42">
        <v>1960000</v>
      </c>
      <c r="T1674" s="84">
        <v>1</v>
      </c>
      <c r="U1674" s="83">
        <v>1</v>
      </c>
      <c r="V1674" s="45" t="str">
        <f t="shared" si="57"/>
        <v>COP</v>
      </c>
    </row>
    <row r="1675" spans="1:22" x14ac:dyDescent="0.2">
      <c r="A1675" s="18" t="str">
        <f t="shared" si="58"/>
        <v>AlfapeopleCanalIT-SW-02-03</v>
      </c>
      <c r="B1675" s="18" t="str">
        <f t="shared" si="59"/>
        <v>IT-SW-02-03Canal</v>
      </c>
      <c r="D1675" s="18" t="s">
        <v>3190</v>
      </c>
      <c r="E1675" t="s">
        <v>3122</v>
      </c>
      <c r="F1675" s="37" t="s">
        <v>3102</v>
      </c>
      <c r="G1675" s="18" t="str">
        <f t="shared" si="56"/>
        <v>Alfapeople</v>
      </c>
      <c r="H1675" s="18" t="s">
        <v>91</v>
      </c>
      <c r="I1675" s="18" t="s">
        <v>75</v>
      </c>
      <c r="J1675" t="s">
        <v>3119</v>
      </c>
      <c r="K1675" t="s">
        <v>3120</v>
      </c>
      <c r="L1675" s="79" t="s">
        <v>90</v>
      </c>
      <c r="M1675" s="79" t="s">
        <v>3105</v>
      </c>
      <c r="N1675" s="37" t="s">
        <v>3113</v>
      </c>
      <c r="O1675" s="37" t="s">
        <v>3107</v>
      </c>
      <c r="P1675" s="37" t="s">
        <v>3108</v>
      </c>
      <c r="Q1675" s="43" t="s">
        <v>3122</v>
      </c>
      <c r="R1675" s="80" t="s">
        <v>3109</v>
      </c>
      <c r="S1675" s="42">
        <v>1280000</v>
      </c>
      <c r="T1675" s="84">
        <v>1</v>
      </c>
      <c r="U1675" s="83">
        <v>1</v>
      </c>
      <c r="V1675" s="45" t="str">
        <f t="shared" si="57"/>
        <v>COP</v>
      </c>
    </row>
    <row r="1676" spans="1:22" x14ac:dyDescent="0.2">
      <c r="A1676" s="18" t="str">
        <f t="shared" si="58"/>
        <v>AlfapeopleCanalIT-SW-02-04</v>
      </c>
      <c r="B1676" s="18" t="str">
        <f t="shared" si="59"/>
        <v>IT-SW-02-04Canal</v>
      </c>
      <c r="D1676" s="18" t="s">
        <v>3190</v>
      </c>
      <c r="E1676" t="s">
        <v>3123</v>
      </c>
      <c r="F1676" s="37" t="s">
        <v>3102</v>
      </c>
      <c r="G1676" s="18" t="str">
        <f t="shared" si="56"/>
        <v>Alfapeople</v>
      </c>
      <c r="H1676" s="18" t="s">
        <v>91</v>
      </c>
      <c r="I1676" s="18" t="s">
        <v>75</v>
      </c>
      <c r="J1676" t="s">
        <v>3119</v>
      </c>
      <c r="K1676" t="s">
        <v>3120</v>
      </c>
      <c r="L1676" s="79" t="s">
        <v>90</v>
      </c>
      <c r="M1676" s="79" t="s">
        <v>3105</v>
      </c>
      <c r="N1676" s="37" t="s">
        <v>3113</v>
      </c>
      <c r="O1676" s="37" t="s">
        <v>3111</v>
      </c>
      <c r="P1676" s="37" t="s">
        <v>3108</v>
      </c>
      <c r="Q1676" s="43" t="s">
        <v>3123</v>
      </c>
      <c r="R1676" s="80" t="s">
        <v>3109</v>
      </c>
      <c r="S1676" s="42">
        <v>2240000</v>
      </c>
      <c r="T1676" s="84">
        <v>1</v>
      </c>
      <c r="U1676" s="83">
        <v>1</v>
      </c>
      <c r="V1676" s="45" t="str">
        <f t="shared" si="57"/>
        <v>COP</v>
      </c>
    </row>
    <row r="1677" spans="1:22" x14ac:dyDescent="0.2">
      <c r="A1677" s="18" t="str">
        <f t="shared" si="58"/>
        <v>AlfapeopleCanalIT-SW-02-05</v>
      </c>
      <c r="B1677" s="18" t="str">
        <f t="shared" si="59"/>
        <v>IT-SW-02-05Canal</v>
      </c>
      <c r="D1677" s="18" t="s">
        <v>3190</v>
      </c>
      <c r="E1677" t="s">
        <v>3124</v>
      </c>
      <c r="F1677" s="37" t="s">
        <v>3102</v>
      </c>
      <c r="G1677" s="18" t="str">
        <f t="shared" si="56"/>
        <v>Alfapeople</v>
      </c>
      <c r="H1677" s="18" t="s">
        <v>91</v>
      </c>
      <c r="I1677" s="18" t="s">
        <v>75</v>
      </c>
      <c r="J1677" t="s">
        <v>3119</v>
      </c>
      <c r="K1677" t="s">
        <v>3120</v>
      </c>
      <c r="L1677" s="79" t="s">
        <v>90</v>
      </c>
      <c r="M1677" s="79" t="s">
        <v>3105</v>
      </c>
      <c r="N1677" s="37" t="s">
        <v>3116</v>
      </c>
      <c r="O1677" s="37" t="s">
        <v>3107</v>
      </c>
      <c r="P1677" s="37" t="s">
        <v>3108</v>
      </c>
      <c r="Q1677" s="43" t="s">
        <v>3124</v>
      </c>
      <c r="R1677" s="80" t="s">
        <v>3109</v>
      </c>
      <c r="S1677" s="42">
        <v>1280000</v>
      </c>
      <c r="T1677" s="84">
        <v>1</v>
      </c>
      <c r="U1677" s="83">
        <v>1</v>
      </c>
      <c r="V1677" s="45" t="str">
        <f t="shared" si="57"/>
        <v>COP</v>
      </c>
    </row>
    <row r="1678" spans="1:22" x14ac:dyDescent="0.2">
      <c r="A1678" s="18" t="str">
        <f t="shared" si="58"/>
        <v>AlfapeopleCanalIT-SW-02-06</v>
      </c>
      <c r="B1678" s="18" t="str">
        <f t="shared" si="59"/>
        <v>IT-SW-02-06Canal</v>
      </c>
      <c r="D1678" s="18" t="s">
        <v>3190</v>
      </c>
      <c r="E1678" t="s">
        <v>3125</v>
      </c>
      <c r="F1678" s="37" t="s">
        <v>3102</v>
      </c>
      <c r="G1678" s="18" t="str">
        <f t="shared" si="56"/>
        <v>Alfapeople</v>
      </c>
      <c r="H1678" s="18" t="s">
        <v>91</v>
      </c>
      <c r="I1678" s="18" t="s">
        <v>75</v>
      </c>
      <c r="J1678" t="s">
        <v>3119</v>
      </c>
      <c r="K1678" t="s">
        <v>3120</v>
      </c>
      <c r="L1678" s="79" t="s">
        <v>90</v>
      </c>
      <c r="M1678" s="79" t="s">
        <v>3105</v>
      </c>
      <c r="N1678" s="37" t="s">
        <v>3116</v>
      </c>
      <c r="O1678" s="37" t="s">
        <v>3111</v>
      </c>
      <c r="P1678" s="37" t="s">
        <v>3108</v>
      </c>
      <c r="Q1678" s="43" t="s">
        <v>3125</v>
      </c>
      <c r="R1678" s="80" t="s">
        <v>3109</v>
      </c>
      <c r="S1678" s="42">
        <v>2440000</v>
      </c>
      <c r="T1678" s="84">
        <v>1</v>
      </c>
      <c r="U1678" s="83">
        <v>1</v>
      </c>
      <c r="V1678" s="45" t="str">
        <f t="shared" si="57"/>
        <v>COP</v>
      </c>
    </row>
    <row r="1679" spans="1:22" x14ac:dyDescent="0.2">
      <c r="A1679" s="18" t="str">
        <f t="shared" si="58"/>
        <v>AlfapeopleCanalIT-SW-03-01</v>
      </c>
      <c r="B1679" s="18" t="str">
        <f t="shared" si="59"/>
        <v>IT-SW-03-01Canal</v>
      </c>
      <c r="D1679" s="18" t="s">
        <v>3190</v>
      </c>
      <c r="E1679" t="s">
        <v>3126</v>
      </c>
      <c r="F1679" s="37" t="s">
        <v>3102</v>
      </c>
      <c r="G1679" s="18" t="str">
        <f t="shared" ref="G1679:G1742" si="60">D1679</f>
        <v>Alfapeople</v>
      </c>
      <c r="H1679" s="18" t="s">
        <v>91</v>
      </c>
      <c r="I1679" s="18" t="s">
        <v>75</v>
      </c>
      <c r="J1679" t="s">
        <v>3127</v>
      </c>
      <c r="K1679" t="s">
        <v>3104</v>
      </c>
      <c r="L1679" s="79" t="s">
        <v>90</v>
      </c>
      <c r="M1679" s="79" t="s">
        <v>3105</v>
      </c>
      <c r="N1679" s="37" t="s">
        <v>3106</v>
      </c>
      <c r="O1679" s="37" t="s">
        <v>3107</v>
      </c>
      <c r="P1679" s="37" t="s">
        <v>3108</v>
      </c>
      <c r="Q1679" s="43" t="s">
        <v>3126</v>
      </c>
      <c r="R1679" s="80" t="s">
        <v>3109</v>
      </c>
      <c r="S1679" s="42">
        <v>1080000</v>
      </c>
      <c r="T1679" s="84">
        <v>1</v>
      </c>
      <c r="U1679" s="83">
        <v>1</v>
      </c>
      <c r="V1679" s="45" t="str">
        <f t="shared" ref="V1679:V1742" si="61">H1679</f>
        <v>COP</v>
      </c>
    </row>
    <row r="1680" spans="1:22" x14ac:dyDescent="0.2">
      <c r="A1680" s="18" t="str">
        <f t="shared" si="58"/>
        <v>AlfapeopleCanalIT-SW-03-02</v>
      </c>
      <c r="B1680" s="18" t="str">
        <f t="shared" si="59"/>
        <v>IT-SW-03-02Canal</v>
      </c>
      <c r="D1680" s="18" t="s">
        <v>3190</v>
      </c>
      <c r="E1680" t="s">
        <v>3128</v>
      </c>
      <c r="F1680" s="37" t="s">
        <v>3102</v>
      </c>
      <c r="G1680" s="18" t="str">
        <f t="shared" si="60"/>
        <v>Alfapeople</v>
      </c>
      <c r="H1680" s="18" t="s">
        <v>91</v>
      </c>
      <c r="I1680" s="18" t="s">
        <v>75</v>
      </c>
      <c r="J1680" t="s">
        <v>3127</v>
      </c>
      <c r="K1680" t="s">
        <v>3104</v>
      </c>
      <c r="L1680" s="79" t="s">
        <v>90</v>
      </c>
      <c r="M1680" s="79" t="s">
        <v>3105</v>
      </c>
      <c r="N1680" s="37" t="s">
        <v>3106</v>
      </c>
      <c r="O1680" s="37" t="s">
        <v>3111</v>
      </c>
      <c r="P1680" s="37" t="s">
        <v>3108</v>
      </c>
      <c r="Q1680" s="43" t="s">
        <v>3128</v>
      </c>
      <c r="R1680" s="80" t="s">
        <v>3109</v>
      </c>
      <c r="S1680" s="42">
        <v>1760000</v>
      </c>
      <c r="T1680" s="84">
        <v>1</v>
      </c>
      <c r="U1680" s="83">
        <v>1</v>
      </c>
      <c r="V1680" s="45" t="str">
        <f t="shared" si="61"/>
        <v>COP</v>
      </c>
    </row>
    <row r="1681" spans="1:22" x14ac:dyDescent="0.2">
      <c r="A1681" s="18" t="str">
        <f t="shared" si="58"/>
        <v>AlfapeopleCanalIT-SW-03-03</v>
      </c>
      <c r="B1681" s="18" t="str">
        <f t="shared" si="59"/>
        <v>IT-SW-03-03Canal</v>
      </c>
      <c r="D1681" s="18" t="s">
        <v>3190</v>
      </c>
      <c r="E1681" t="s">
        <v>3129</v>
      </c>
      <c r="F1681" s="37" t="s">
        <v>3102</v>
      </c>
      <c r="G1681" s="18" t="str">
        <f t="shared" si="60"/>
        <v>Alfapeople</v>
      </c>
      <c r="H1681" s="18" t="s">
        <v>91</v>
      </c>
      <c r="I1681" s="18" t="s">
        <v>75</v>
      </c>
      <c r="J1681" t="s">
        <v>3127</v>
      </c>
      <c r="K1681" t="s">
        <v>3104</v>
      </c>
      <c r="L1681" s="79" t="s">
        <v>90</v>
      </c>
      <c r="M1681" s="79" t="s">
        <v>3105</v>
      </c>
      <c r="N1681" s="37" t="s">
        <v>3113</v>
      </c>
      <c r="O1681" s="37" t="s">
        <v>3107</v>
      </c>
      <c r="P1681" s="37" t="s">
        <v>3108</v>
      </c>
      <c r="Q1681" s="43" t="s">
        <v>3129</v>
      </c>
      <c r="R1681" s="80" t="s">
        <v>3109</v>
      </c>
      <c r="S1681" s="42">
        <v>1080000</v>
      </c>
      <c r="T1681" s="84">
        <v>1</v>
      </c>
      <c r="U1681" s="83">
        <v>1</v>
      </c>
      <c r="V1681" s="45" t="str">
        <f t="shared" si="61"/>
        <v>COP</v>
      </c>
    </row>
    <row r="1682" spans="1:22" x14ac:dyDescent="0.2">
      <c r="A1682" s="18" t="str">
        <f t="shared" si="58"/>
        <v>AlfapeopleCanalIT-SW-03-04</v>
      </c>
      <c r="B1682" s="18" t="str">
        <f t="shared" si="59"/>
        <v>IT-SW-03-04Canal</v>
      </c>
      <c r="D1682" s="18" t="s">
        <v>3190</v>
      </c>
      <c r="E1682" t="s">
        <v>3130</v>
      </c>
      <c r="F1682" s="37" t="s">
        <v>3102</v>
      </c>
      <c r="G1682" s="18" t="str">
        <f t="shared" si="60"/>
        <v>Alfapeople</v>
      </c>
      <c r="H1682" s="18" t="s">
        <v>91</v>
      </c>
      <c r="I1682" s="18" t="s">
        <v>75</v>
      </c>
      <c r="J1682" t="s">
        <v>3127</v>
      </c>
      <c r="K1682" t="s">
        <v>3104</v>
      </c>
      <c r="L1682" s="79" t="s">
        <v>90</v>
      </c>
      <c r="M1682" s="79" t="s">
        <v>3105</v>
      </c>
      <c r="N1682" s="37" t="s">
        <v>3113</v>
      </c>
      <c r="O1682" s="37" t="s">
        <v>3111</v>
      </c>
      <c r="P1682" s="37" t="s">
        <v>3108</v>
      </c>
      <c r="Q1682" s="43" t="s">
        <v>3130</v>
      </c>
      <c r="R1682" s="80" t="s">
        <v>3109</v>
      </c>
      <c r="S1682" s="42">
        <v>1960000</v>
      </c>
      <c r="T1682" s="84">
        <v>1</v>
      </c>
      <c r="U1682" s="83">
        <v>1</v>
      </c>
      <c r="V1682" s="45" t="str">
        <f t="shared" si="61"/>
        <v>COP</v>
      </c>
    </row>
    <row r="1683" spans="1:22" x14ac:dyDescent="0.2">
      <c r="A1683" s="18" t="str">
        <f t="shared" si="58"/>
        <v>AlfapeopleCanalIT-SW-03-05</v>
      </c>
      <c r="B1683" s="18" t="str">
        <f t="shared" si="59"/>
        <v>IT-SW-03-05Canal</v>
      </c>
      <c r="D1683" s="18" t="s">
        <v>3190</v>
      </c>
      <c r="E1683" t="s">
        <v>3131</v>
      </c>
      <c r="F1683" s="37" t="s">
        <v>3102</v>
      </c>
      <c r="G1683" s="18" t="str">
        <f t="shared" si="60"/>
        <v>Alfapeople</v>
      </c>
      <c r="H1683" s="18" t="s">
        <v>91</v>
      </c>
      <c r="I1683" s="18" t="s">
        <v>75</v>
      </c>
      <c r="J1683" t="s">
        <v>3127</v>
      </c>
      <c r="K1683" t="s">
        <v>3104</v>
      </c>
      <c r="L1683" s="79" t="s">
        <v>90</v>
      </c>
      <c r="M1683" s="79" t="s">
        <v>3105</v>
      </c>
      <c r="N1683" s="37" t="s">
        <v>3116</v>
      </c>
      <c r="O1683" s="37" t="s">
        <v>3107</v>
      </c>
      <c r="P1683" s="37" t="s">
        <v>3108</v>
      </c>
      <c r="Q1683" s="43" t="s">
        <v>3131</v>
      </c>
      <c r="R1683" s="80" t="s">
        <v>3109</v>
      </c>
      <c r="S1683" s="42">
        <v>1080000</v>
      </c>
      <c r="T1683" s="84">
        <v>1</v>
      </c>
      <c r="U1683" s="83">
        <v>1</v>
      </c>
      <c r="V1683" s="45" t="str">
        <f t="shared" si="61"/>
        <v>COP</v>
      </c>
    </row>
    <row r="1684" spans="1:22" x14ac:dyDescent="0.2">
      <c r="A1684" s="18" t="str">
        <f t="shared" si="58"/>
        <v>AlfapeopleCanalIT-SW-03-06</v>
      </c>
      <c r="B1684" s="18" t="str">
        <f t="shared" si="59"/>
        <v>IT-SW-03-06Canal</v>
      </c>
      <c r="D1684" s="18" t="s">
        <v>3190</v>
      </c>
      <c r="E1684" t="s">
        <v>3132</v>
      </c>
      <c r="F1684" s="37" t="s">
        <v>3102</v>
      </c>
      <c r="G1684" s="18" t="str">
        <f t="shared" si="60"/>
        <v>Alfapeople</v>
      </c>
      <c r="H1684" s="18" t="s">
        <v>91</v>
      </c>
      <c r="I1684" s="18" t="s">
        <v>75</v>
      </c>
      <c r="J1684" t="s">
        <v>3127</v>
      </c>
      <c r="K1684" t="s">
        <v>3104</v>
      </c>
      <c r="L1684" s="79" t="s">
        <v>90</v>
      </c>
      <c r="M1684" s="79" t="s">
        <v>3105</v>
      </c>
      <c r="N1684" s="37" t="s">
        <v>3116</v>
      </c>
      <c r="O1684" s="37" t="s">
        <v>3111</v>
      </c>
      <c r="P1684" s="37" t="s">
        <v>3108</v>
      </c>
      <c r="Q1684" s="43" t="s">
        <v>3132</v>
      </c>
      <c r="R1684" s="80" t="s">
        <v>3109</v>
      </c>
      <c r="S1684" s="42">
        <v>2160000</v>
      </c>
      <c r="T1684" s="84">
        <v>1</v>
      </c>
      <c r="U1684" s="83">
        <v>1</v>
      </c>
      <c r="V1684" s="45" t="str">
        <f t="shared" si="61"/>
        <v>COP</v>
      </c>
    </row>
    <row r="1685" spans="1:22" x14ac:dyDescent="0.2">
      <c r="A1685" s="18" t="str">
        <f t="shared" si="58"/>
        <v>AlfapeopleCanalIT-SW-04-01</v>
      </c>
      <c r="B1685" s="18" t="str">
        <f t="shared" si="59"/>
        <v>IT-SW-04-01Canal</v>
      </c>
      <c r="D1685" s="18" t="s">
        <v>3190</v>
      </c>
      <c r="E1685" t="s">
        <v>3133</v>
      </c>
      <c r="F1685" s="37" t="s">
        <v>3102</v>
      </c>
      <c r="G1685" s="18" t="str">
        <f t="shared" si="60"/>
        <v>Alfapeople</v>
      </c>
      <c r="H1685" s="18" t="s">
        <v>91</v>
      </c>
      <c r="I1685" s="18" t="s">
        <v>75</v>
      </c>
      <c r="J1685" t="s">
        <v>3134</v>
      </c>
      <c r="K1685" t="s">
        <v>3120</v>
      </c>
      <c r="L1685" s="79" t="s">
        <v>90</v>
      </c>
      <c r="M1685" s="79" t="s">
        <v>3105</v>
      </c>
      <c r="N1685" s="37" t="s">
        <v>3106</v>
      </c>
      <c r="O1685" s="37" t="s">
        <v>3107</v>
      </c>
      <c r="P1685" s="37" t="s">
        <v>3108</v>
      </c>
      <c r="Q1685" s="43" t="s">
        <v>3133</v>
      </c>
      <c r="R1685" s="80" t="s">
        <v>3109</v>
      </c>
      <c r="S1685" s="42">
        <v>1280000</v>
      </c>
      <c r="T1685" s="84">
        <v>1</v>
      </c>
      <c r="U1685" s="83">
        <v>1</v>
      </c>
      <c r="V1685" s="45" t="str">
        <f t="shared" si="61"/>
        <v>COP</v>
      </c>
    </row>
    <row r="1686" spans="1:22" x14ac:dyDescent="0.2">
      <c r="A1686" s="18" t="str">
        <f t="shared" si="58"/>
        <v>AlfapeopleCanalIT-SW-04-02</v>
      </c>
      <c r="B1686" s="18" t="str">
        <f t="shared" si="59"/>
        <v>IT-SW-04-02Canal</v>
      </c>
      <c r="D1686" s="18" t="s">
        <v>3190</v>
      </c>
      <c r="E1686" t="s">
        <v>3135</v>
      </c>
      <c r="F1686" s="37" t="s">
        <v>3102</v>
      </c>
      <c r="G1686" s="18" t="str">
        <f t="shared" si="60"/>
        <v>Alfapeople</v>
      </c>
      <c r="H1686" s="18" t="s">
        <v>91</v>
      </c>
      <c r="I1686" s="18" t="s">
        <v>75</v>
      </c>
      <c r="J1686" t="s">
        <v>3134</v>
      </c>
      <c r="K1686" t="s">
        <v>3120</v>
      </c>
      <c r="L1686" s="79" t="s">
        <v>90</v>
      </c>
      <c r="M1686" s="79" t="s">
        <v>3105</v>
      </c>
      <c r="N1686" s="37" t="s">
        <v>3106</v>
      </c>
      <c r="O1686" s="37" t="s">
        <v>3111</v>
      </c>
      <c r="P1686" s="37" t="s">
        <v>3108</v>
      </c>
      <c r="Q1686" s="43" t="s">
        <v>3135</v>
      </c>
      <c r="R1686" s="80" t="s">
        <v>3109</v>
      </c>
      <c r="S1686" s="42">
        <v>2040000</v>
      </c>
      <c r="T1686" s="84">
        <v>1</v>
      </c>
      <c r="U1686" s="83">
        <v>1</v>
      </c>
      <c r="V1686" s="45" t="str">
        <f t="shared" si="61"/>
        <v>COP</v>
      </c>
    </row>
    <row r="1687" spans="1:22" x14ac:dyDescent="0.2">
      <c r="A1687" s="18" t="str">
        <f t="shared" si="58"/>
        <v>AlfapeopleCanalIT-SW-04-03</v>
      </c>
      <c r="B1687" s="18" t="str">
        <f t="shared" si="59"/>
        <v>IT-SW-04-03Canal</v>
      </c>
      <c r="D1687" s="18" t="s">
        <v>3190</v>
      </c>
      <c r="E1687" t="s">
        <v>3136</v>
      </c>
      <c r="F1687" s="37" t="s">
        <v>3102</v>
      </c>
      <c r="G1687" s="18" t="str">
        <f t="shared" si="60"/>
        <v>Alfapeople</v>
      </c>
      <c r="H1687" s="18" t="s">
        <v>91</v>
      </c>
      <c r="I1687" s="18" t="s">
        <v>75</v>
      </c>
      <c r="J1687" t="s">
        <v>3134</v>
      </c>
      <c r="K1687" t="s">
        <v>3120</v>
      </c>
      <c r="L1687" s="79" t="s">
        <v>90</v>
      </c>
      <c r="M1687" s="79" t="s">
        <v>3105</v>
      </c>
      <c r="N1687" s="37" t="s">
        <v>3113</v>
      </c>
      <c r="O1687" s="37" t="s">
        <v>3107</v>
      </c>
      <c r="P1687" s="37" t="s">
        <v>3108</v>
      </c>
      <c r="Q1687" s="43" t="s">
        <v>3136</v>
      </c>
      <c r="R1687" s="80" t="s">
        <v>3109</v>
      </c>
      <c r="S1687" s="42">
        <v>1280000</v>
      </c>
      <c r="T1687" s="84">
        <v>1</v>
      </c>
      <c r="U1687" s="83">
        <v>1</v>
      </c>
      <c r="V1687" s="45" t="str">
        <f t="shared" si="61"/>
        <v>COP</v>
      </c>
    </row>
    <row r="1688" spans="1:22" x14ac:dyDescent="0.2">
      <c r="A1688" s="18" t="str">
        <f t="shared" si="58"/>
        <v>AlfapeopleCanalIT-SW-04-04</v>
      </c>
      <c r="B1688" s="18" t="str">
        <f t="shared" si="59"/>
        <v>IT-SW-04-04Canal</v>
      </c>
      <c r="D1688" s="18" t="s">
        <v>3190</v>
      </c>
      <c r="E1688" t="s">
        <v>3137</v>
      </c>
      <c r="F1688" s="37" t="s">
        <v>3102</v>
      </c>
      <c r="G1688" s="18" t="str">
        <f t="shared" si="60"/>
        <v>Alfapeople</v>
      </c>
      <c r="H1688" s="18" t="s">
        <v>91</v>
      </c>
      <c r="I1688" s="18" t="s">
        <v>75</v>
      </c>
      <c r="J1688" t="s">
        <v>3134</v>
      </c>
      <c r="K1688" t="s">
        <v>3120</v>
      </c>
      <c r="L1688" s="79" t="s">
        <v>90</v>
      </c>
      <c r="M1688" s="79" t="s">
        <v>3105</v>
      </c>
      <c r="N1688" s="37" t="s">
        <v>3113</v>
      </c>
      <c r="O1688" s="37" t="s">
        <v>3111</v>
      </c>
      <c r="P1688" s="37" t="s">
        <v>3108</v>
      </c>
      <c r="Q1688" s="43" t="s">
        <v>3137</v>
      </c>
      <c r="R1688" s="80" t="s">
        <v>3109</v>
      </c>
      <c r="S1688" s="42">
        <v>2240000</v>
      </c>
      <c r="T1688" s="84">
        <v>1</v>
      </c>
      <c r="U1688" s="83">
        <v>1</v>
      </c>
      <c r="V1688" s="45" t="str">
        <f t="shared" si="61"/>
        <v>COP</v>
      </c>
    </row>
    <row r="1689" spans="1:22" x14ac:dyDescent="0.2">
      <c r="A1689" s="18" t="str">
        <f t="shared" si="58"/>
        <v>AlfapeopleCanalIT-SW-04-05</v>
      </c>
      <c r="B1689" s="18" t="str">
        <f t="shared" si="59"/>
        <v>IT-SW-04-05Canal</v>
      </c>
      <c r="D1689" s="18" t="s">
        <v>3190</v>
      </c>
      <c r="E1689" t="s">
        <v>3138</v>
      </c>
      <c r="F1689" s="37" t="s">
        <v>3102</v>
      </c>
      <c r="G1689" s="18" t="str">
        <f t="shared" si="60"/>
        <v>Alfapeople</v>
      </c>
      <c r="H1689" s="18" t="s">
        <v>91</v>
      </c>
      <c r="I1689" s="18" t="s">
        <v>75</v>
      </c>
      <c r="J1689" t="s">
        <v>3134</v>
      </c>
      <c r="K1689" t="s">
        <v>3120</v>
      </c>
      <c r="L1689" s="79" t="s">
        <v>90</v>
      </c>
      <c r="M1689" s="79" t="s">
        <v>3105</v>
      </c>
      <c r="N1689" s="37" t="s">
        <v>3116</v>
      </c>
      <c r="O1689" s="37" t="s">
        <v>3107</v>
      </c>
      <c r="P1689" s="37" t="s">
        <v>3108</v>
      </c>
      <c r="Q1689" s="43" t="s">
        <v>3138</v>
      </c>
      <c r="R1689" s="80" t="s">
        <v>3109</v>
      </c>
      <c r="S1689" s="42">
        <v>1280000</v>
      </c>
      <c r="T1689" s="84">
        <v>1</v>
      </c>
      <c r="U1689" s="83">
        <v>1</v>
      </c>
      <c r="V1689" s="45" t="str">
        <f t="shared" si="61"/>
        <v>COP</v>
      </c>
    </row>
    <row r="1690" spans="1:22" x14ac:dyDescent="0.2">
      <c r="A1690" s="18" t="str">
        <f t="shared" si="58"/>
        <v>AlfapeopleCanalIT-SW-04-06</v>
      </c>
      <c r="B1690" s="18" t="str">
        <f t="shared" si="59"/>
        <v>IT-SW-04-06Canal</v>
      </c>
      <c r="D1690" s="18" t="s">
        <v>3190</v>
      </c>
      <c r="E1690" t="s">
        <v>3139</v>
      </c>
      <c r="F1690" s="37" t="s">
        <v>3102</v>
      </c>
      <c r="G1690" s="18" t="str">
        <f t="shared" si="60"/>
        <v>Alfapeople</v>
      </c>
      <c r="H1690" s="18" t="s">
        <v>91</v>
      </c>
      <c r="I1690" s="18" t="s">
        <v>75</v>
      </c>
      <c r="J1690" t="s">
        <v>3134</v>
      </c>
      <c r="K1690" t="s">
        <v>3120</v>
      </c>
      <c r="L1690" s="79" t="s">
        <v>90</v>
      </c>
      <c r="M1690" s="79" t="s">
        <v>3105</v>
      </c>
      <c r="N1690" s="37" t="s">
        <v>3116</v>
      </c>
      <c r="O1690" s="37" t="s">
        <v>3111</v>
      </c>
      <c r="P1690" s="37" t="s">
        <v>3108</v>
      </c>
      <c r="Q1690" s="43" t="s">
        <v>3139</v>
      </c>
      <c r="R1690" s="80" t="s">
        <v>3109</v>
      </c>
      <c r="S1690" s="42">
        <v>2440000</v>
      </c>
      <c r="T1690" s="84">
        <v>1</v>
      </c>
      <c r="U1690" s="83">
        <v>1</v>
      </c>
      <c r="V1690" s="45" t="str">
        <f t="shared" si="61"/>
        <v>COP</v>
      </c>
    </row>
    <row r="1691" spans="1:22" x14ac:dyDescent="0.2">
      <c r="A1691" s="18" t="str">
        <f t="shared" si="58"/>
        <v>AlfapeopleCanalIT-SW-05-01</v>
      </c>
      <c r="B1691" s="18" t="str">
        <f t="shared" si="59"/>
        <v>IT-SW-05-01Canal</v>
      </c>
      <c r="D1691" s="18" t="s">
        <v>3190</v>
      </c>
      <c r="E1691" t="s">
        <v>3140</v>
      </c>
      <c r="F1691" s="37" t="s">
        <v>3102</v>
      </c>
      <c r="G1691" s="18" t="str">
        <f t="shared" si="60"/>
        <v>Alfapeople</v>
      </c>
      <c r="H1691" s="18" t="s">
        <v>91</v>
      </c>
      <c r="I1691" s="18" t="s">
        <v>75</v>
      </c>
      <c r="J1691" t="s">
        <v>3141</v>
      </c>
      <c r="K1691" t="s">
        <v>3142</v>
      </c>
      <c r="L1691" s="79" t="s">
        <v>90</v>
      </c>
      <c r="M1691" s="79" t="s">
        <v>3105</v>
      </c>
      <c r="N1691" s="37" t="s">
        <v>3106</v>
      </c>
      <c r="O1691" s="37" t="s">
        <v>3107</v>
      </c>
      <c r="P1691" s="37" t="s">
        <v>3143</v>
      </c>
      <c r="Q1691" s="43" t="s">
        <v>3140</v>
      </c>
      <c r="R1691" s="80" t="s">
        <v>3109</v>
      </c>
      <c r="S1691" s="42">
        <v>220000</v>
      </c>
      <c r="T1691" s="84">
        <v>1</v>
      </c>
      <c r="U1691" s="83">
        <v>1</v>
      </c>
      <c r="V1691" s="45" t="str">
        <f t="shared" si="61"/>
        <v>COP</v>
      </c>
    </row>
    <row r="1692" spans="1:22" x14ac:dyDescent="0.2">
      <c r="A1692" s="18" t="str">
        <f t="shared" si="58"/>
        <v>AlfapeopleCanalIT-SW-05-02</v>
      </c>
      <c r="B1692" s="18" t="str">
        <f t="shared" si="59"/>
        <v>IT-SW-05-02Canal</v>
      </c>
      <c r="D1692" s="18" t="s">
        <v>3190</v>
      </c>
      <c r="E1692" t="s">
        <v>3144</v>
      </c>
      <c r="F1692" s="37" t="s">
        <v>3102</v>
      </c>
      <c r="G1692" s="18" t="str">
        <f t="shared" si="60"/>
        <v>Alfapeople</v>
      </c>
      <c r="H1692" s="18" t="s">
        <v>91</v>
      </c>
      <c r="I1692" s="18" t="s">
        <v>75</v>
      </c>
      <c r="J1692" t="s">
        <v>3141</v>
      </c>
      <c r="K1692" t="s">
        <v>3142</v>
      </c>
      <c r="L1692" s="79" t="s">
        <v>90</v>
      </c>
      <c r="M1692" s="79" t="s">
        <v>3105</v>
      </c>
      <c r="N1692" s="37" t="s">
        <v>3106</v>
      </c>
      <c r="O1692" s="37" t="s">
        <v>3111</v>
      </c>
      <c r="P1692" s="37" t="s">
        <v>3143</v>
      </c>
      <c r="Q1692" s="43" t="s">
        <v>3144</v>
      </c>
      <c r="R1692" s="80" t="s">
        <v>3109</v>
      </c>
      <c r="S1692" s="42">
        <v>260000</v>
      </c>
      <c r="T1692" s="84">
        <v>1</v>
      </c>
      <c r="U1692" s="83">
        <v>1</v>
      </c>
      <c r="V1692" s="45" t="str">
        <f t="shared" si="61"/>
        <v>COP</v>
      </c>
    </row>
    <row r="1693" spans="1:22" x14ac:dyDescent="0.2">
      <c r="A1693" s="18" t="str">
        <f t="shared" si="58"/>
        <v>AlfapeopleCanalIT-SW-05-03</v>
      </c>
      <c r="B1693" s="18" t="str">
        <f t="shared" si="59"/>
        <v>IT-SW-05-03Canal</v>
      </c>
      <c r="D1693" s="18" t="s">
        <v>3190</v>
      </c>
      <c r="E1693" t="s">
        <v>3145</v>
      </c>
      <c r="F1693" s="37" t="s">
        <v>3102</v>
      </c>
      <c r="G1693" s="18" t="str">
        <f t="shared" si="60"/>
        <v>Alfapeople</v>
      </c>
      <c r="H1693" s="18" t="s">
        <v>91</v>
      </c>
      <c r="I1693" s="18" t="s">
        <v>75</v>
      </c>
      <c r="J1693" t="s">
        <v>3141</v>
      </c>
      <c r="K1693" t="s">
        <v>3142</v>
      </c>
      <c r="L1693" s="79" t="s">
        <v>90</v>
      </c>
      <c r="M1693" s="79" t="s">
        <v>3105</v>
      </c>
      <c r="N1693" s="37" t="s">
        <v>3113</v>
      </c>
      <c r="O1693" s="37" t="s">
        <v>3107</v>
      </c>
      <c r="P1693" s="37" t="s">
        <v>3143</v>
      </c>
      <c r="Q1693" s="43" t="s">
        <v>3145</v>
      </c>
      <c r="R1693" s="80" t="s">
        <v>3109</v>
      </c>
      <c r="S1693" s="42">
        <v>220000</v>
      </c>
      <c r="T1693" s="84">
        <v>1</v>
      </c>
      <c r="U1693" s="83">
        <v>1</v>
      </c>
      <c r="V1693" s="45" t="str">
        <f t="shared" si="61"/>
        <v>COP</v>
      </c>
    </row>
    <row r="1694" spans="1:22" x14ac:dyDescent="0.2">
      <c r="A1694" s="18" t="str">
        <f t="shared" si="58"/>
        <v>AlfapeopleCanalIT-SW-05-04</v>
      </c>
      <c r="B1694" s="18" t="str">
        <f t="shared" si="59"/>
        <v>IT-SW-05-04Canal</v>
      </c>
      <c r="D1694" s="18" t="s">
        <v>3190</v>
      </c>
      <c r="E1694" t="s">
        <v>3146</v>
      </c>
      <c r="F1694" s="37" t="s">
        <v>3102</v>
      </c>
      <c r="G1694" s="18" t="str">
        <f t="shared" si="60"/>
        <v>Alfapeople</v>
      </c>
      <c r="H1694" s="18" t="s">
        <v>91</v>
      </c>
      <c r="I1694" s="18" t="s">
        <v>75</v>
      </c>
      <c r="J1694" t="s">
        <v>3141</v>
      </c>
      <c r="K1694" t="s">
        <v>3142</v>
      </c>
      <c r="L1694" s="79" t="s">
        <v>90</v>
      </c>
      <c r="M1694" s="79" t="s">
        <v>3105</v>
      </c>
      <c r="N1694" s="37" t="s">
        <v>3113</v>
      </c>
      <c r="O1694" s="37" t="s">
        <v>3111</v>
      </c>
      <c r="P1694" s="37" t="s">
        <v>3143</v>
      </c>
      <c r="Q1694" s="43" t="s">
        <v>3146</v>
      </c>
      <c r="R1694" s="80" t="s">
        <v>3109</v>
      </c>
      <c r="S1694" s="42">
        <v>270000</v>
      </c>
      <c r="T1694" s="84">
        <v>1</v>
      </c>
      <c r="U1694" s="83">
        <v>1</v>
      </c>
      <c r="V1694" s="45" t="str">
        <f t="shared" si="61"/>
        <v>COP</v>
      </c>
    </row>
    <row r="1695" spans="1:22" x14ac:dyDescent="0.2">
      <c r="A1695" s="18" t="str">
        <f t="shared" si="58"/>
        <v>AlfapeopleCanalIT-SW-05-05</v>
      </c>
      <c r="B1695" s="18" t="str">
        <f t="shared" si="59"/>
        <v>IT-SW-05-05Canal</v>
      </c>
      <c r="D1695" s="18" t="s">
        <v>3190</v>
      </c>
      <c r="E1695" t="s">
        <v>3147</v>
      </c>
      <c r="F1695" s="37" t="s">
        <v>3102</v>
      </c>
      <c r="G1695" s="18" t="str">
        <f t="shared" si="60"/>
        <v>Alfapeople</v>
      </c>
      <c r="H1695" s="18" t="s">
        <v>91</v>
      </c>
      <c r="I1695" s="18" t="s">
        <v>75</v>
      </c>
      <c r="J1695" t="s">
        <v>3141</v>
      </c>
      <c r="K1695" t="s">
        <v>3142</v>
      </c>
      <c r="L1695" s="79" t="s">
        <v>90</v>
      </c>
      <c r="M1695" s="79" t="s">
        <v>3105</v>
      </c>
      <c r="N1695" s="37" t="s">
        <v>3116</v>
      </c>
      <c r="O1695" s="37" t="s">
        <v>3107</v>
      </c>
      <c r="P1695" s="37" t="s">
        <v>3143</v>
      </c>
      <c r="Q1695" s="43" t="s">
        <v>3147</v>
      </c>
      <c r="R1695" s="80" t="s">
        <v>3109</v>
      </c>
      <c r="S1695" s="42">
        <v>220000</v>
      </c>
      <c r="T1695" s="84">
        <v>1</v>
      </c>
      <c r="U1695" s="83">
        <v>1</v>
      </c>
      <c r="V1695" s="45" t="str">
        <f t="shared" si="61"/>
        <v>COP</v>
      </c>
    </row>
    <row r="1696" spans="1:22" x14ac:dyDescent="0.2">
      <c r="A1696" s="18" t="str">
        <f t="shared" si="58"/>
        <v>AlfapeopleCanalIT-SW-05-06</v>
      </c>
      <c r="B1696" s="18" t="str">
        <f t="shared" si="59"/>
        <v>IT-SW-05-06Canal</v>
      </c>
      <c r="D1696" s="18" t="s">
        <v>3190</v>
      </c>
      <c r="E1696" t="s">
        <v>3148</v>
      </c>
      <c r="F1696" s="37" t="s">
        <v>3102</v>
      </c>
      <c r="G1696" s="18" t="str">
        <f t="shared" si="60"/>
        <v>Alfapeople</v>
      </c>
      <c r="H1696" s="18" t="s">
        <v>91</v>
      </c>
      <c r="I1696" s="18" t="s">
        <v>75</v>
      </c>
      <c r="J1696" t="s">
        <v>3141</v>
      </c>
      <c r="K1696" t="s">
        <v>3142</v>
      </c>
      <c r="L1696" s="79" t="s">
        <v>90</v>
      </c>
      <c r="M1696" s="79" t="s">
        <v>3105</v>
      </c>
      <c r="N1696" s="37" t="s">
        <v>3116</v>
      </c>
      <c r="O1696" s="37" t="s">
        <v>3111</v>
      </c>
      <c r="P1696" s="37" t="s">
        <v>3143</v>
      </c>
      <c r="Q1696" s="43" t="s">
        <v>3148</v>
      </c>
      <c r="R1696" s="80" t="s">
        <v>3109</v>
      </c>
      <c r="S1696" s="42">
        <v>280000</v>
      </c>
      <c r="T1696" s="84">
        <v>1</v>
      </c>
      <c r="U1696" s="83">
        <v>1</v>
      </c>
      <c r="V1696" s="45" t="str">
        <f t="shared" si="61"/>
        <v>COP</v>
      </c>
    </row>
    <row r="1697" spans="1:22" x14ac:dyDescent="0.2">
      <c r="A1697" s="18" t="str">
        <f t="shared" si="58"/>
        <v>AlfapeopleCanalIT-SW-06-01</v>
      </c>
      <c r="B1697" s="18" t="str">
        <f t="shared" si="59"/>
        <v>IT-SW-06-01Canal</v>
      </c>
      <c r="D1697" s="18" t="s">
        <v>3190</v>
      </c>
      <c r="E1697" t="s">
        <v>3149</v>
      </c>
      <c r="F1697" s="37" t="s">
        <v>3102</v>
      </c>
      <c r="G1697" s="18" t="str">
        <f t="shared" si="60"/>
        <v>Alfapeople</v>
      </c>
      <c r="H1697" s="18" t="s">
        <v>91</v>
      </c>
      <c r="I1697" s="18" t="s">
        <v>75</v>
      </c>
      <c r="J1697" t="s">
        <v>3150</v>
      </c>
      <c r="K1697" t="s">
        <v>3151</v>
      </c>
      <c r="L1697" s="79" t="s">
        <v>90</v>
      </c>
      <c r="M1697" s="79" t="s">
        <v>3105</v>
      </c>
      <c r="N1697" s="37" t="s">
        <v>3106</v>
      </c>
      <c r="O1697" s="37" t="s">
        <v>3111</v>
      </c>
      <c r="P1697" s="37" t="s">
        <v>3143</v>
      </c>
      <c r="Q1697" s="43" t="s">
        <v>3149</v>
      </c>
      <c r="R1697" s="80" t="s">
        <v>3109</v>
      </c>
      <c r="S1697" s="42">
        <v>43680000</v>
      </c>
      <c r="T1697" s="84">
        <v>1</v>
      </c>
      <c r="U1697" s="83">
        <v>1</v>
      </c>
      <c r="V1697" s="45" t="str">
        <f t="shared" si="61"/>
        <v>COP</v>
      </c>
    </row>
    <row r="1698" spans="1:22" x14ac:dyDescent="0.2">
      <c r="A1698" s="18" t="str">
        <f t="shared" si="58"/>
        <v>AlfapeopleCanalIT-SW-06-02</v>
      </c>
      <c r="B1698" s="18" t="str">
        <f t="shared" si="59"/>
        <v>IT-SW-06-02Canal</v>
      </c>
      <c r="D1698" s="18" t="s">
        <v>3190</v>
      </c>
      <c r="E1698" t="s">
        <v>3152</v>
      </c>
      <c r="F1698" s="37" t="s">
        <v>3102</v>
      </c>
      <c r="G1698" s="18" t="str">
        <f t="shared" si="60"/>
        <v>Alfapeople</v>
      </c>
      <c r="H1698" s="18" t="s">
        <v>91</v>
      </c>
      <c r="I1698" s="18" t="s">
        <v>75</v>
      </c>
      <c r="J1698" t="s">
        <v>3150</v>
      </c>
      <c r="K1698" t="s">
        <v>3151</v>
      </c>
      <c r="L1698" s="79" t="s">
        <v>90</v>
      </c>
      <c r="M1698" s="79" t="s">
        <v>3105</v>
      </c>
      <c r="N1698" s="37" t="s">
        <v>3113</v>
      </c>
      <c r="O1698" s="37" t="s">
        <v>3111</v>
      </c>
      <c r="P1698" s="37" t="s">
        <v>3143</v>
      </c>
      <c r="Q1698" s="43" t="s">
        <v>3152</v>
      </c>
      <c r="R1698" s="80" t="s">
        <v>3109</v>
      </c>
      <c r="S1698" s="42">
        <v>43880000</v>
      </c>
      <c r="T1698" s="84">
        <v>1</v>
      </c>
      <c r="U1698" s="83">
        <v>1</v>
      </c>
      <c r="V1698" s="45" t="str">
        <f t="shared" si="61"/>
        <v>COP</v>
      </c>
    </row>
    <row r="1699" spans="1:22" x14ac:dyDescent="0.2">
      <c r="A1699" s="18" t="str">
        <f t="shared" si="58"/>
        <v>AlfapeopleCanalIT-SW-06-03</v>
      </c>
      <c r="B1699" s="18" t="str">
        <f t="shared" si="59"/>
        <v>IT-SW-06-03Canal</v>
      </c>
      <c r="D1699" s="18" t="s">
        <v>3190</v>
      </c>
      <c r="E1699" t="s">
        <v>3153</v>
      </c>
      <c r="F1699" s="37" t="s">
        <v>3102</v>
      </c>
      <c r="G1699" s="18" t="str">
        <f t="shared" si="60"/>
        <v>Alfapeople</v>
      </c>
      <c r="H1699" s="18" t="s">
        <v>91</v>
      </c>
      <c r="I1699" s="18" t="s">
        <v>75</v>
      </c>
      <c r="J1699" t="s">
        <v>3150</v>
      </c>
      <c r="K1699" t="s">
        <v>3151</v>
      </c>
      <c r="L1699" s="79" t="s">
        <v>90</v>
      </c>
      <c r="M1699" s="79" t="s">
        <v>3105</v>
      </c>
      <c r="N1699" s="37" t="s">
        <v>3116</v>
      </c>
      <c r="O1699" s="37" t="s">
        <v>3111</v>
      </c>
      <c r="P1699" s="37" t="s">
        <v>3143</v>
      </c>
      <c r="Q1699" s="43" t="s">
        <v>3153</v>
      </c>
      <c r="R1699" s="80" t="s">
        <v>3109</v>
      </c>
      <c r="S1699" s="42">
        <v>44080000</v>
      </c>
      <c r="T1699" s="84">
        <v>1</v>
      </c>
      <c r="U1699" s="83">
        <v>1</v>
      </c>
      <c r="V1699" s="45" t="str">
        <f t="shared" si="61"/>
        <v>COP</v>
      </c>
    </row>
    <row r="1700" spans="1:22" x14ac:dyDescent="0.2">
      <c r="A1700" s="18" t="str">
        <f t="shared" si="58"/>
        <v>AlfapeopleCanalIT-SW-07-01</v>
      </c>
      <c r="B1700" s="18" t="str">
        <f t="shared" si="59"/>
        <v>IT-SW-07-01Canal</v>
      </c>
      <c r="D1700" s="18" t="s">
        <v>3190</v>
      </c>
      <c r="E1700" t="s">
        <v>3154</v>
      </c>
      <c r="F1700" s="37" t="s">
        <v>3102</v>
      </c>
      <c r="G1700" s="18" t="str">
        <f t="shared" si="60"/>
        <v>Alfapeople</v>
      </c>
      <c r="H1700" s="18" t="s">
        <v>91</v>
      </c>
      <c r="I1700" s="18" t="s">
        <v>75</v>
      </c>
      <c r="J1700" t="s">
        <v>3155</v>
      </c>
      <c r="K1700" s="48" t="s">
        <v>28</v>
      </c>
      <c r="L1700" s="79" t="s">
        <v>90</v>
      </c>
      <c r="M1700" s="79" t="s">
        <v>3105</v>
      </c>
      <c r="N1700" s="37" t="s">
        <v>3106</v>
      </c>
      <c r="O1700" s="37" t="s">
        <v>3107</v>
      </c>
      <c r="P1700" s="37" t="s">
        <v>3156</v>
      </c>
      <c r="Q1700" s="43" t="s">
        <v>3154</v>
      </c>
      <c r="R1700" s="80" t="s">
        <v>3109</v>
      </c>
      <c r="S1700" s="42">
        <v>2722500</v>
      </c>
      <c r="T1700" s="37">
        <v>1</v>
      </c>
      <c r="U1700" s="83">
        <v>1</v>
      </c>
      <c r="V1700" s="45" t="str">
        <f t="shared" si="61"/>
        <v>COP</v>
      </c>
    </row>
    <row r="1701" spans="1:22" x14ac:dyDescent="0.2">
      <c r="A1701" s="18" t="str">
        <f t="shared" si="58"/>
        <v>AlfapeopleCanalIT-SW-07-02</v>
      </c>
      <c r="B1701" s="18" t="str">
        <f t="shared" si="59"/>
        <v>IT-SW-07-02Canal</v>
      </c>
      <c r="D1701" s="18" t="s">
        <v>3190</v>
      </c>
      <c r="E1701" t="s">
        <v>3157</v>
      </c>
      <c r="F1701" s="37" t="s">
        <v>3102</v>
      </c>
      <c r="G1701" s="18" t="str">
        <f t="shared" si="60"/>
        <v>Alfapeople</v>
      </c>
      <c r="H1701" s="18" t="s">
        <v>91</v>
      </c>
      <c r="I1701" s="18" t="s">
        <v>75</v>
      </c>
      <c r="J1701" t="s">
        <v>3155</v>
      </c>
      <c r="K1701" s="48" t="s">
        <v>28</v>
      </c>
      <c r="L1701" s="79" t="s">
        <v>90</v>
      </c>
      <c r="M1701" s="79" t="s">
        <v>3105</v>
      </c>
      <c r="N1701" s="37" t="s">
        <v>3106</v>
      </c>
      <c r="O1701" s="37" t="s">
        <v>3111</v>
      </c>
      <c r="P1701" s="37" t="s">
        <v>3156</v>
      </c>
      <c r="Q1701" s="43" t="s">
        <v>3157</v>
      </c>
      <c r="R1701" s="80" t="s">
        <v>3109</v>
      </c>
      <c r="S1701" s="42">
        <v>3150000</v>
      </c>
      <c r="T1701" s="37">
        <v>1</v>
      </c>
      <c r="U1701" s="83">
        <v>1</v>
      </c>
      <c r="V1701" s="45" t="str">
        <f t="shared" si="61"/>
        <v>COP</v>
      </c>
    </row>
    <row r="1702" spans="1:22" x14ac:dyDescent="0.2">
      <c r="A1702" s="18" t="str">
        <f t="shared" si="58"/>
        <v>AlfapeopleCanalIT-SW-07-03</v>
      </c>
      <c r="B1702" s="18" t="str">
        <f t="shared" si="59"/>
        <v>IT-SW-07-03Canal</v>
      </c>
      <c r="D1702" s="18" t="s">
        <v>3190</v>
      </c>
      <c r="E1702" t="s">
        <v>3158</v>
      </c>
      <c r="F1702" s="37" t="s">
        <v>3102</v>
      </c>
      <c r="G1702" s="18" t="str">
        <f t="shared" si="60"/>
        <v>Alfapeople</v>
      </c>
      <c r="H1702" s="18" t="s">
        <v>91</v>
      </c>
      <c r="I1702" s="18" t="s">
        <v>75</v>
      </c>
      <c r="J1702" t="s">
        <v>3155</v>
      </c>
      <c r="K1702" s="48" t="s">
        <v>28</v>
      </c>
      <c r="L1702" s="79" t="s">
        <v>90</v>
      </c>
      <c r="M1702" s="79" t="s">
        <v>3105</v>
      </c>
      <c r="N1702" s="37" t="s">
        <v>3113</v>
      </c>
      <c r="O1702" s="37" t="s">
        <v>3107</v>
      </c>
      <c r="P1702" s="37" t="s">
        <v>3156</v>
      </c>
      <c r="Q1702" s="43" t="s">
        <v>3158</v>
      </c>
      <c r="R1702" s="80" t="s">
        <v>3109</v>
      </c>
      <c r="S1702" s="42">
        <v>2722500</v>
      </c>
      <c r="T1702" s="37">
        <v>1</v>
      </c>
      <c r="U1702" s="83">
        <v>1</v>
      </c>
      <c r="V1702" s="45" t="str">
        <f t="shared" si="61"/>
        <v>COP</v>
      </c>
    </row>
    <row r="1703" spans="1:22" x14ac:dyDescent="0.2">
      <c r="A1703" s="18" t="str">
        <f t="shared" si="58"/>
        <v>AlfapeopleCanalIT-SW-07-04</v>
      </c>
      <c r="B1703" s="18" t="str">
        <f t="shared" si="59"/>
        <v>IT-SW-07-04Canal</v>
      </c>
      <c r="D1703" s="18" t="s">
        <v>3190</v>
      </c>
      <c r="E1703" t="s">
        <v>3159</v>
      </c>
      <c r="F1703" s="37" t="s">
        <v>3102</v>
      </c>
      <c r="G1703" s="18" t="str">
        <f t="shared" si="60"/>
        <v>Alfapeople</v>
      </c>
      <c r="H1703" s="18" t="s">
        <v>91</v>
      </c>
      <c r="I1703" s="18" t="s">
        <v>75</v>
      </c>
      <c r="J1703" t="s">
        <v>3155</v>
      </c>
      <c r="K1703" s="48" t="s">
        <v>28</v>
      </c>
      <c r="L1703" s="79" t="s">
        <v>90</v>
      </c>
      <c r="M1703" s="79" t="s">
        <v>3105</v>
      </c>
      <c r="N1703" s="37" t="s">
        <v>3113</v>
      </c>
      <c r="O1703" s="37" t="s">
        <v>3111</v>
      </c>
      <c r="P1703" s="37" t="s">
        <v>3156</v>
      </c>
      <c r="Q1703" s="43" t="s">
        <v>3159</v>
      </c>
      <c r="R1703" s="80" t="s">
        <v>3109</v>
      </c>
      <c r="S1703" s="42">
        <v>3320000</v>
      </c>
      <c r="T1703" s="37">
        <v>1</v>
      </c>
      <c r="U1703" s="83">
        <v>1</v>
      </c>
      <c r="V1703" s="45" t="str">
        <f t="shared" si="61"/>
        <v>COP</v>
      </c>
    </row>
    <row r="1704" spans="1:22" x14ac:dyDescent="0.2">
      <c r="A1704" s="18" t="str">
        <f t="shared" si="58"/>
        <v>AlfapeopleCanalIT-SW-07-05</v>
      </c>
      <c r="B1704" s="18" t="str">
        <f t="shared" si="59"/>
        <v>IT-SW-07-05Canal</v>
      </c>
      <c r="D1704" s="18" t="s">
        <v>3190</v>
      </c>
      <c r="E1704" t="s">
        <v>3160</v>
      </c>
      <c r="F1704" s="37" t="s">
        <v>3102</v>
      </c>
      <c r="G1704" s="18" t="str">
        <f t="shared" si="60"/>
        <v>Alfapeople</v>
      </c>
      <c r="H1704" s="18" t="s">
        <v>91</v>
      </c>
      <c r="I1704" s="18" t="s">
        <v>75</v>
      </c>
      <c r="J1704" t="s">
        <v>3155</v>
      </c>
      <c r="K1704" s="48" t="s">
        <v>28</v>
      </c>
      <c r="L1704" s="79" t="s">
        <v>90</v>
      </c>
      <c r="M1704" s="79" t="s">
        <v>3105</v>
      </c>
      <c r="N1704" s="37" t="s">
        <v>3116</v>
      </c>
      <c r="O1704" s="37" t="s">
        <v>3107</v>
      </c>
      <c r="P1704" s="37" t="s">
        <v>3156</v>
      </c>
      <c r="Q1704" s="43" t="s">
        <v>3160</v>
      </c>
      <c r="R1704" s="80" t="s">
        <v>3109</v>
      </c>
      <c r="S1704" s="42">
        <v>2722500</v>
      </c>
      <c r="T1704" s="37">
        <v>1</v>
      </c>
      <c r="U1704" s="83">
        <v>1</v>
      </c>
      <c r="V1704" s="45" t="str">
        <f t="shared" si="61"/>
        <v>COP</v>
      </c>
    </row>
    <row r="1705" spans="1:22" x14ac:dyDescent="0.2">
      <c r="A1705" s="18" t="str">
        <f t="shared" si="58"/>
        <v>AlfapeopleCanalIT-SW-07-06</v>
      </c>
      <c r="B1705" s="18" t="str">
        <f t="shared" si="59"/>
        <v>IT-SW-07-06Canal</v>
      </c>
      <c r="D1705" s="18" t="s">
        <v>3190</v>
      </c>
      <c r="E1705" t="s">
        <v>3161</v>
      </c>
      <c r="F1705" s="37" t="s">
        <v>3102</v>
      </c>
      <c r="G1705" s="18" t="str">
        <f t="shared" si="60"/>
        <v>Alfapeople</v>
      </c>
      <c r="H1705" s="18" t="s">
        <v>91</v>
      </c>
      <c r="I1705" s="18" t="s">
        <v>75</v>
      </c>
      <c r="J1705" t="s">
        <v>3155</v>
      </c>
      <c r="K1705" s="48" t="s">
        <v>28</v>
      </c>
      <c r="L1705" s="79" t="s">
        <v>90</v>
      </c>
      <c r="M1705" s="79" t="s">
        <v>3105</v>
      </c>
      <c r="N1705" s="37" t="s">
        <v>3116</v>
      </c>
      <c r="O1705" s="37" t="s">
        <v>3111</v>
      </c>
      <c r="P1705" s="37" t="s">
        <v>3156</v>
      </c>
      <c r="Q1705" s="43" t="s">
        <v>3161</v>
      </c>
      <c r="R1705" s="80" t="s">
        <v>3109</v>
      </c>
      <c r="S1705" s="42">
        <v>3500000</v>
      </c>
      <c r="T1705" s="37">
        <v>1</v>
      </c>
      <c r="U1705" s="83">
        <v>1</v>
      </c>
      <c r="V1705" s="45" t="str">
        <f t="shared" si="61"/>
        <v>COP</v>
      </c>
    </row>
    <row r="1706" spans="1:22" x14ac:dyDescent="0.2">
      <c r="A1706" s="18" t="str">
        <f t="shared" si="58"/>
        <v>AlfapeopleCanalIT-SW-08-01</v>
      </c>
      <c r="B1706" s="18" t="str">
        <f t="shared" si="59"/>
        <v>IT-SW-08-01Canal</v>
      </c>
      <c r="D1706" s="18" t="s">
        <v>3190</v>
      </c>
      <c r="E1706" t="s">
        <v>3162</v>
      </c>
      <c r="F1706" s="37" t="s">
        <v>3102</v>
      </c>
      <c r="G1706" s="18" t="str">
        <f t="shared" si="60"/>
        <v>Alfapeople</v>
      </c>
      <c r="H1706" s="18" t="s">
        <v>91</v>
      </c>
      <c r="I1706" s="18" t="s">
        <v>75</v>
      </c>
      <c r="J1706" t="s">
        <v>3163</v>
      </c>
      <c r="K1706" t="s">
        <v>3164</v>
      </c>
      <c r="L1706" s="79" t="s">
        <v>90</v>
      </c>
      <c r="M1706" s="79" t="s">
        <v>3105</v>
      </c>
      <c r="N1706" s="37" t="s">
        <v>3106</v>
      </c>
      <c r="O1706" s="37" t="s">
        <v>3107</v>
      </c>
      <c r="P1706" s="37" t="s">
        <v>3143</v>
      </c>
      <c r="Q1706" s="43" t="s">
        <v>3162</v>
      </c>
      <c r="R1706" s="80" t="s">
        <v>3109</v>
      </c>
      <c r="S1706" s="42">
        <v>195000</v>
      </c>
      <c r="T1706" s="84">
        <v>1</v>
      </c>
      <c r="U1706" s="83">
        <v>1</v>
      </c>
      <c r="V1706" s="45" t="str">
        <f t="shared" si="61"/>
        <v>COP</v>
      </c>
    </row>
    <row r="1707" spans="1:22" x14ac:dyDescent="0.2">
      <c r="A1707" s="18" t="str">
        <f t="shared" si="58"/>
        <v>AlfapeopleCanalIT-SW-08-02</v>
      </c>
      <c r="B1707" s="18" t="str">
        <f t="shared" si="59"/>
        <v>IT-SW-08-02Canal</v>
      </c>
      <c r="D1707" s="18" t="s">
        <v>3190</v>
      </c>
      <c r="E1707" t="s">
        <v>3165</v>
      </c>
      <c r="F1707" s="37" t="s">
        <v>3102</v>
      </c>
      <c r="G1707" s="18" t="str">
        <f t="shared" si="60"/>
        <v>Alfapeople</v>
      </c>
      <c r="H1707" s="18" t="s">
        <v>91</v>
      </c>
      <c r="I1707" s="18" t="s">
        <v>75</v>
      </c>
      <c r="J1707" t="s">
        <v>3163</v>
      </c>
      <c r="K1707" t="s">
        <v>3164</v>
      </c>
      <c r="L1707" s="79" t="s">
        <v>90</v>
      </c>
      <c r="M1707" s="79" t="s">
        <v>3105</v>
      </c>
      <c r="N1707" s="37" t="s">
        <v>3106</v>
      </c>
      <c r="O1707" s="37" t="s">
        <v>3111</v>
      </c>
      <c r="P1707" s="37" t="s">
        <v>3143</v>
      </c>
      <c r="Q1707" s="43" t="s">
        <v>3165</v>
      </c>
      <c r="R1707" s="80" t="s">
        <v>3109</v>
      </c>
      <c r="S1707" s="42">
        <v>195000</v>
      </c>
      <c r="T1707" s="84">
        <v>1</v>
      </c>
      <c r="U1707" s="83">
        <v>1</v>
      </c>
      <c r="V1707" s="45" t="str">
        <f t="shared" si="61"/>
        <v>COP</v>
      </c>
    </row>
    <row r="1708" spans="1:22" x14ac:dyDescent="0.2">
      <c r="A1708" s="18" t="str">
        <f t="shared" si="58"/>
        <v>AlfapeopleCanalIT-SW-08-03</v>
      </c>
      <c r="B1708" s="18" t="str">
        <f t="shared" si="59"/>
        <v>IT-SW-08-03Canal</v>
      </c>
      <c r="D1708" s="18" t="s">
        <v>3190</v>
      </c>
      <c r="E1708" t="s">
        <v>3166</v>
      </c>
      <c r="F1708" s="37" t="s">
        <v>3102</v>
      </c>
      <c r="G1708" s="18" t="str">
        <f t="shared" si="60"/>
        <v>Alfapeople</v>
      </c>
      <c r="H1708" s="18" t="s">
        <v>91</v>
      </c>
      <c r="I1708" s="18" t="s">
        <v>75</v>
      </c>
      <c r="J1708" t="s">
        <v>3163</v>
      </c>
      <c r="K1708" t="s">
        <v>3164</v>
      </c>
      <c r="L1708" s="79" t="s">
        <v>90</v>
      </c>
      <c r="M1708" s="79" t="s">
        <v>3105</v>
      </c>
      <c r="N1708" s="37" t="s">
        <v>3113</v>
      </c>
      <c r="O1708" s="37" t="s">
        <v>3107</v>
      </c>
      <c r="P1708" s="37" t="s">
        <v>3143</v>
      </c>
      <c r="Q1708" s="43" t="s">
        <v>3166</v>
      </c>
      <c r="R1708" s="80" t="s">
        <v>3109</v>
      </c>
      <c r="S1708" s="42">
        <v>195000</v>
      </c>
      <c r="T1708" s="84">
        <v>1</v>
      </c>
      <c r="U1708" s="83">
        <v>1</v>
      </c>
      <c r="V1708" s="45" t="str">
        <f t="shared" si="61"/>
        <v>COP</v>
      </c>
    </row>
    <row r="1709" spans="1:22" x14ac:dyDescent="0.2">
      <c r="A1709" s="18" t="str">
        <f t="shared" si="58"/>
        <v>AlfapeopleCanalIT-SW-08-04</v>
      </c>
      <c r="B1709" s="18" t="str">
        <f t="shared" si="59"/>
        <v>IT-SW-08-04Canal</v>
      </c>
      <c r="D1709" s="18" t="s">
        <v>3190</v>
      </c>
      <c r="E1709" t="s">
        <v>3167</v>
      </c>
      <c r="F1709" s="37" t="s">
        <v>3102</v>
      </c>
      <c r="G1709" s="18" t="str">
        <f t="shared" si="60"/>
        <v>Alfapeople</v>
      </c>
      <c r="H1709" s="18" t="s">
        <v>91</v>
      </c>
      <c r="I1709" s="18" t="s">
        <v>75</v>
      </c>
      <c r="J1709" t="s">
        <v>3163</v>
      </c>
      <c r="K1709" t="s">
        <v>3164</v>
      </c>
      <c r="L1709" s="79" t="s">
        <v>90</v>
      </c>
      <c r="M1709" s="79" t="s">
        <v>3105</v>
      </c>
      <c r="N1709" s="37" t="s">
        <v>3113</v>
      </c>
      <c r="O1709" s="37" t="s">
        <v>3111</v>
      </c>
      <c r="P1709" s="37" t="s">
        <v>3143</v>
      </c>
      <c r="Q1709" s="43" t="s">
        <v>3167</v>
      </c>
      <c r="R1709" s="80" t="s">
        <v>3109</v>
      </c>
      <c r="S1709" s="42">
        <v>195000</v>
      </c>
      <c r="T1709" s="84">
        <v>1</v>
      </c>
      <c r="U1709" s="83">
        <v>1</v>
      </c>
      <c r="V1709" s="45" t="str">
        <f t="shared" si="61"/>
        <v>COP</v>
      </c>
    </row>
    <row r="1710" spans="1:22" x14ac:dyDescent="0.2">
      <c r="A1710" s="18" t="str">
        <f t="shared" si="58"/>
        <v>AlfapeopleCanalIT-SW-08-05</v>
      </c>
      <c r="B1710" s="18" t="str">
        <f t="shared" si="59"/>
        <v>IT-SW-08-05Canal</v>
      </c>
      <c r="D1710" s="18" t="s">
        <v>3190</v>
      </c>
      <c r="E1710" t="s">
        <v>3168</v>
      </c>
      <c r="F1710" s="37" t="s">
        <v>3102</v>
      </c>
      <c r="G1710" s="18" t="str">
        <f t="shared" si="60"/>
        <v>Alfapeople</v>
      </c>
      <c r="H1710" s="18" t="s">
        <v>91</v>
      </c>
      <c r="I1710" s="18" t="s">
        <v>75</v>
      </c>
      <c r="J1710" t="s">
        <v>3163</v>
      </c>
      <c r="K1710" t="s">
        <v>3164</v>
      </c>
      <c r="L1710" s="79" t="s">
        <v>90</v>
      </c>
      <c r="M1710" s="79" t="s">
        <v>3105</v>
      </c>
      <c r="N1710" s="37" t="s">
        <v>3116</v>
      </c>
      <c r="O1710" s="37" t="s">
        <v>3107</v>
      </c>
      <c r="P1710" s="37" t="s">
        <v>3143</v>
      </c>
      <c r="Q1710" s="43" t="s">
        <v>3168</v>
      </c>
      <c r="R1710" s="80" t="s">
        <v>3109</v>
      </c>
      <c r="S1710" s="42">
        <v>195000</v>
      </c>
      <c r="T1710" s="84">
        <v>1</v>
      </c>
      <c r="U1710" s="83">
        <v>1</v>
      </c>
      <c r="V1710" s="45" t="str">
        <f t="shared" si="61"/>
        <v>COP</v>
      </c>
    </row>
    <row r="1711" spans="1:22" x14ac:dyDescent="0.2">
      <c r="A1711" s="18" t="str">
        <f t="shared" si="58"/>
        <v>AlfapeopleCanalIT-SW-08-06</v>
      </c>
      <c r="B1711" s="18" t="str">
        <f t="shared" si="59"/>
        <v>IT-SW-08-06Canal</v>
      </c>
      <c r="D1711" s="18" t="s">
        <v>3190</v>
      </c>
      <c r="E1711" t="s">
        <v>3169</v>
      </c>
      <c r="F1711" s="37" t="s">
        <v>3102</v>
      </c>
      <c r="G1711" s="18" t="str">
        <f t="shared" si="60"/>
        <v>Alfapeople</v>
      </c>
      <c r="H1711" s="18" t="s">
        <v>91</v>
      </c>
      <c r="I1711" s="18" t="s">
        <v>75</v>
      </c>
      <c r="J1711" t="s">
        <v>3163</v>
      </c>
      <c r="K1711" t="s">
        <v>3164</v>
      </c>
      <c r="L1711" s="79" t="s">
        <v>90</v>
      </c>
      <c r="M1711" s="79" t="s">
        <v>3105</v>
      </c>
      <c r="N1711" s="37" t="s">
        <v>3116</v>
      </c>
      <c r="O1711" s="37" t="s">
        <v>3111</v>
      </c>
      <c r="P1711" s="37" t="s">
        <v>3143</v>
      </c>
      <c r="Q1711" s="43" t="s">
        <v>3169</v>
      </c>
      <c r="R1711" s="80" t="s">
        <v>3109</v>
      </c>
      <c r="S1711" s="42">
        <v>195000</v>
      </c>
      <c r="T1711" s="84">
        <v>1</v>
      </c>
      <c r="U1711" s="83">
        <v>1</v>
      </c>
      <c r="V1711" s="45" t="str">
        <f t="shared" si="61"/>
        <v>COP</v>
      </c>
    </row>
    <row r="1712" spans="1:22" x14ac:dyDescent="0.2">
      <c r="A1712" s="18" t="str">
        <f t="shared" si="58"/>
        <v>AlfapeopleCanalIT-SW-09-01</v>
      </c>
      <c r="B1712" s="18" t="str">
        <f t="shared" si="59"/>
        <v>IT-SW-09-01Canal</v>
      </c>
      <c r="D1712" s="18" t="s">
        <v>3190</v>
      </c>
      <c r="E1712" t="s">
        <v>3170</v>
      </c>
      <c r="F1712" s="37" t="s">
        <v>3102</v>
      </c>
      <c r="G1712" s="18" t="str">
        <f t="shared" si="60"/>
        <v>Alfapeople</v>
      </c>
      <c r="H1712" s="18" t="s">
        <v>91</v>
      </c>
      <c r="I1712" s="18" t="s">
        <v>75</v>
      </c>
      <c r="J1712" t="s">
        <v>3171</v>
      </c>
      <c r="K1712" t="s">
        <v>3151</v>
      </c>
      <c r="L1712" s="79" t="s">
        <v>90</v>
      </c>
      <c r="M1712" s="79" t="s">
        <v>3105</v>
      </c>
      <c r="N1712" s="37" t="s">
        <v>3106</v>
      </c>
      <c r="O1712" s="37" t="s">
        <v>3111</v>
      </c>
      <c r="P1712" s="37" t="s">
        <v>3156</v>
      </c>
      <c r="Q1712" s="43" t="s">
        <v>3170</v>
      </c>
      <c r="R1712" s="80" t="s">
        <v>3109</v>
      </c>
      <c r="S1712" s="42">
        <v>43680000</v>
      </c>
      <c r="T1712" s="84">
        <v>1</v>
      </c>
      <c r="U1712" s="83">
        <v>1</v>
      </c>
      <c r="V1712" s="45" t="str">
        <f t="shared" si="61"/>
        <v>COP</v>
      </c>
    </row>
    <row r="1713" spans="1:22" x14ac:dyDescent="0.2">
      <c r="A1713" s="18" t="str">
        <f t="shared" si="58"/>
        <v>AlfapeopleCanalIT-SW-09-02</v>
      </c>
      <c r="B1713" s="18" t="str">
        <f t="shared" si="59"/>
        <v>IT-SW-09-02Canal</v>
      </c>
      <c r="D1713" s="18" t="s">
        <v>3190</v>
      </c>
      <c r="E1713" t="s">
        <v>3172</v>
      </c>
      <c r="F1713" s="37" t="s">
        <v>3102</v>
      </c>
      <c r="G1713" s="18" t="str">
        <f t="shared" si="60"/>
        <v>Alfapeople</v>
      </c>
      <c r="H1713" s="18" t="s">
        <v>91</v>
      </c>
      <c r="I1713" s="18" t="s">
        <v>75</v>
      </c>
      <c r="J1713" t="s">
        <v>3171</v>
      </c>
      <c r="K1713" t="s">
        <v>3151</v>
      </c>
      <c r="L1713" s="79" t="s">
        <v>90</v>
      </c>
      <c r="M1713" s="79" t="s">
        <v>3105</v>
      </c>
      <c r="N1713" s="37" t="s">
        <v>3113</v>
      </c>
      <c r="O1713" s="37" t="s">
        <v>3111</v>
      </c>
      <c r="P1713" s="37" t="s">
        <v>3156</v>
      </c>
      <c r="Q1713" s="43" t="s">
        <v>3172</v>
      </c>
      <c r="R1713" s="80" t="s">
        <v>3109</v>
      </c>
      <c r="S1713" s="42">
        <v>43880000</v>
      </c>
      <c r="T1713" s="84">
        <v>1</v>
      </c>
      <c r="U1713" s="83">
        <v>1</v>
      </c>
      <c r="V1713" s="45" t="str">
        <f t="shared" si="61"/>
        <v>COP</v>
      </c>
    </row>
    <row r="1714" spans="1:22" x14ac:dyDescent="0.2">
      <c r="A1714" s="18" t="str">
        <f t="shared" si="58"/>
        <v>AlfapeopleCanalIT-SW-09-03</v>
      </c>
      <c r="B1714" s="18" t="str">
        <f t="shared" si="59"/>
        <v>IT-SW-09-03Canal</v>
      </c>
      <c r="D1714" s="18" t="s">
        <v>3190</v>
      </c>
      <c r="E1714" t="s">
        <v>3173</v>
      </c>
      <c r="F1714" s="37" t="s">
        <v>3102</v>
      </c>
      <c r="G1714" s="18" t="str">
        <f t="shared" si="60"/>
        <v>Alfapeople</v>
      </c>
      <c r="H1714" s="18" t="s">
        <v>91</v>
      </c>
      <c r="I1714" s="18" t="s">
        <v>75</v>
      </c>
      <c r="J1714" t="s">
        <v>3171</v>
      </c>
      <c r="K1714" t="s">
        <v>3151</v>
      </c>
      <c r="L1714" s="79" t="s">
        <v>90</v>
      </c>
      <c r="M1714" s="79" t="s">
        <v>3105</v>
      </c>
      <c r="N1714" s="37" t="s">
        <v>3116</v>
      </c>
      <c r="O1714" s="37" t="s">
        <v>3111</v>
      </c>
      <c r="P1714" s="37" t="s">
        <v>3156</v>
      </c>
      <c r="Q1714" s="43" t="s">
        <v>3173</v>
      </c>
      <c r="R1714" s="80" t="s">
        <v>3109</v>
      </c>
      <c r="S1714" s="42">
        <v>44080000</v>
      </c>
      <c r="T1714" s="84">
        <v>1</v>
      </c>
      <c r="U1714" s="83">
        <v>1</v>
      </c>
      <c r="V1714" s="45" t="str">
        <f t="shared" si="61"/>
        <v>COP</v>
      </c>
    </row>
    <row r="1715" spans="1:22" x14ac:dyDescent="0.2">
      <c r="A1715" s="18" t="str">
        <f t="shared" si="58"/>
        <v>AlfapeopleCanalIT-SW-10-01</v>
      </c>
      <c r="B1715" s="18" t="str">
        <f t="shared" si="59"/>
        <v>IT-SW-10-01Canal</v>
      </c>
      <c r="D1715" s="18" t="s">
        <v>3190</v>
      </c>
      <c r="E1715" t="s">
        <v>3174</v>
      </c>
      <c r="F1715" s="37" t="s">
        <v>3102</v>
      </c>
      <c r="G1715" s="18" t="str">
        <f t="shared" si="60"/>
        <v>Alfapeople</v>
      </c>
      <c r="H1715" s="18" t="s">
        <v>91</v>
      </c>
      <c r="I1715" s="18" t="s">
        <v>75</v>
      </c>
      <c r="J1715" t="s">
        <v>3175</v>
      </c>
      <c r="K1715" t="s">
        <v>3142</v>
      </c>
      <c r="L1715" s="79" t="s">
        <v>90</v>
      </c>
      <c r="M1715" s="79" t="s">
        <v>3105</v>
      </c>
      <c r="N1715" s="37" t="s">
        <v>3113</v>
      </c>
      <c r="O1715" s="37" t="s">
        <v>3107</v>
      </c>
      <c r="P1715" s="37" t="s">
        <v>3156</v>
      </c>
      <c r="Q1715" s="43" t="s">
        <v>3174</v>
      </c>
      <c r="R1715" s="80" t="s">
        <v>3109</v>
      </c>
      <c r="S1715" s="42">
        <v>220000</v>
      </c>
      <c r="T1715" s="84">
        <v>1</v>
      </c>
      <c r="U1715" s="83">
        <v>1</v>
      </c>
      <c r="V1715" s="45" t="str">
        <f t="shared" si="61"/>
        <v>COP</v>
      </c>
    </row>
    <row r="1716" spans="1:22" x14ac:dyDescent="0.2">
      <c r="A1716" s="18" t="str">
        <f t="shared" si="58"/>
        <v>AlfapeopleCanalIT-SW-10-02</v>
      </c>
      <c r="B1716" s="18" t="str">
        <f t="shared" si="59"/>
        <v>IT-SW-10-02Canal</v>
      </c>
      <c r="D1716" s="18" t="s">
        <v>3190</v>
      </c>
      <c r="E1716" t="s">
        <v>3176</v>
      </c>
      <c r="F1716" s="37" t="s">
        <v>3102</v>
      </c>
      <c r="G1716" s="18" t="str">
        <f t="shared" si="60"/>
        <v>Alfapeople</v>
      </c>
      <c r="H1716" s="18" t="s">
        <v>91</v>
      </c>
      <c r="I1716" s="18" t="s">
        <v>75</v>
      </c>
      <c r="J1716" t="s">
        <v>3175</v>
      </c>
      <c r="K1716" t="s">
        <v>3142</v>
      </c>
      <c r="L1716" s="79" t="s">
        <v>90</v>
      </c>
      <c r="M1716" s="79" t="s">
        <v>3105</v>
      </c>
      <c r="N1716" s="37" t="s">
        <v>3113</v>
      </c>
      <c r="O1716" s="37" t="s">
        <v>3111</v>
      </c>
      <c r="P1716" s="37" t="s">
        <v>3156</v>
      </c>
      <c r="Q1716" s="43" t="s">
        <v>3176</v>
      </c>
      <c r="R1716" s="80" t="s">
        <v>3109</v>
      </c>
      <c r="S1716" s="42">
        <v>270000</v>
      </c>
      <c r="T1716" s="84">
        <v>1</v>
      </c>
      <c r="U1716" s="83">
        <v>1</v>
      </c>
      <c r="V1716" s="45" t="str">
        <f t="shared" si="61"/>
        <v>COP</v>
      </c>
    </row>
    <row r="1717" spans="1:22" x14ac:dyDescent="0.2">
      <c r="A1717" s="18" t="str">
        <f t="shared" si="58"/>
        <v>AlfapeopleCanalIT-SW-10-03</v>
      </c>
      <c r="B1717" s="18" t="str">
        <f t="shared" si="59"/>
        <v>IT-SW-10-03Canal</v>
      </c>
      <c r="D1717" s="18" t="s">
        <v>3190</v>
      </c>
      <c r="E1717" t="s">
        <v>3177</v>
      </c>
      <c r="F1717" s="37" t="s">
        <v>3102</v>
      </c>
      <c r="G1717" s="18" t="str">
        <f t="shared" si="60"/>
        <v>Alfapeople</v>
      </c>
      <c r="H1717" s="18" t="s">
        <v>91</v>
      </c>
      <c r="I1717" s="18" t="s">
        <v>75</v>
      </c>
      <c r="J1717" t="s">
        <v>3175</v>
      </c>
      <c r="K1717" t="s">
        <v>3142</v>
      </c>
      <c r="L1717" s="79" t="s">
        <v>90</v>
      </c>
      <c r="M1717" s="79" t="s">
        <v>3105</v>
      </c>
      <c r="N1717" s="37" t="s">
        <v>3106</v>
      </c>
      <c r="O1717" s="37" t="s">
        <v>3107</v>
      </c>
      <c r="P1717" s="37" t="s">
        <v>3156</v>
      </c>
      <c r="Q1717" s="43" t="s">
        <v>3177</v>
      </c>
      <c r="R1717" s="80" t="s">
        <v>3109</v>
      </c>
      <c r="S1717" s="42">
        <v>220000</v>
      </c>
      <c r="T1717" s="84">
        <v>1</v>
      </c>
      <c r="U1717" s="83">
        <v>1</v>
      </c>
      <c r="V1717" s="45" t="str">
        <f t="shared" si="61"/>
        <v>COP</v>
      </c>
    </row>
    <row r="1718" spans="1:22" x14ac:dyDescent="0.2">
      <c r="A1718" s="18" t="str">
        <f t="shared" si="58"/>
        <v>AlfapeopleCanalIT-SW-10-04</v>
      </c>
      <c r="B1718" s="18" t="str">
        <f t="shared" si="59"/>
        <v>IT-SW-10-04Canal</v>
      </c>
      <c r="D1718" s="18" t="s">
        <v>3190</v>
      </c>
      <c r="E1718" t="s">
        <v>3178</v>
      </c>
      <c r="F1718" s="37" t="s">
        <v>3102</v>
      </c>
      <c r="G1718" s="18" t="str">
        <f t="shared" si="60"/>
        <v>Alfapeople</v>
      </c>
      <c r="H1718" s="18" t="s">
        <v>91</v>
      </c>
      <c r="I1718" s="18" t="s">
        <v>75</v>
      </c>
      <c r="J1718" t="s">
        <v>3175</v>
      </c>
      <c r="K1718" t="s">
        <v>3142</v>
      </c>
      <c r="L1718" s="79" t="s">
        <v>90</v>
      </c>
      <c r="M1718" s="79" t="s">
        <v>3105</v>
      </c>
      <c r="N1718" s="37" t="s">
        <v>3116</v>
      </c>
      <c r="O1718" s="37" t="s">
        <v>3107</v>
      </c>
      <c r="P1718" s="37" t="s">
        <v>3156</v>
      </c>
      <c r="Q1718" s="43" t="s">
        <v>3178</v>
      </c>
      <c r="R1718" s="80" t="s">
        <v>3109</v>
      </c>
      <c r="S1718" s="42">
        <v>220000</v>
      </c>
      <c r="T1718" s="84">
        <v>1</v>
      </c>
      <c r="U1718" s="83">
        <v>1</v>
      </c>
      <c r="V1718" s="45" t="str">
        <f t="shared" si="61"/>
        <v>COP</v>
      </c>
    </row>
    <row r="1719" spans="1:22" x14ac:dyDescent="0.2">
      <c r="A1719" s="18" t="str">
        <f t="shared" si="58"/>
        <v>AlfapeopleCanalIT-SW-10-05</v>
      </c>
      <c r="B1719" s="18" t="str">
        <f t="shared" si="59"/>
        <v>IT-SW-10-05Canal</v>
      </c>
      <c r="D1719" s="18" t="s">
        <v>3190</v>
      </c>
      <c r="E1719" t="s">
        <v>3179</v>
      </c>
      <c r="F1719" s="37" t="s">
        <v>3102</v>
      </c>
      <c r="G1719" s="18" t="str">
        <f t="shared" si="60"/>
        <v>Alfapeople</v>
      </c>
      <c r="H1719" s="18" t="s">
        <v>91</v>
      </c>
      <c r="I1719" s="18" t="s">
        <v>75</v>
      </c>
      <c r="J1719" t="s">
        <v>3175</v>
      </c>
      <c r="K1719" t="s">
        <v>3142</v>
      </c>
      <c r="L1719" s="79" t="s">
        <v>90</v>
      </c>
      <c r="M1719" s="79" t="s">
        <v>3105</v>
      </c>
      <c r="N1719" s="37" t="s">
        <v>3116</v>
      </c>
      <c r="O1719" s="37" t="s">
        <v>3111</v>
      </c>
      <c r="P1719" s="37" t="s">
        <v>3156</v>
      </c>
      <c r="Q1719" s="43" t="s">
        <v>3179</v>
      </c>
      <c r="R1719" s="80" t="s">
        <v>3109</v>
      </c>
      <c r="S1719" s="42">
        <v>280000</v>
      </c>
      <c r="T1719" s="84">
        <v>1</v>
      </c>
      <c r="U1719" s="83">
        <v>1</v>
      </c>
      <c r="V1719" s="45" t="str">
        <f t="shared" si="61"/>
        <v>COP</v>
      </c>
    </row>
    <row r="1720" spans="1:22" x14ac:dyDescent="0.2">
      <c r="A1720" s="18" t="str">
        <f t="shared" si="58"/>
        <v>AlfapeopleCanalIT-SW-10-06</v>
      </c>
      <c r="B1720" s="18" t="str">
        <f t="shared" si="59"/>
        <v>IT-SW-10-06Canal</v>
      </c>
      <c r="D1720" s="18" t="s">
        <v>3190</v>
      </c>
      <c r="E1720" t="s">
        <v>3180</v>
      </c>
      <c r="F1720" s="37" t="s">
        <v>3102</v>
      </c>
      <c r="G1720" s="18" t="str">
        <f t="shared" si="60"/>
        <v>Alfapeople</v>
      </c>
      <c r="H1720" s="18" t="s">
        <v>91</v>
      </c>
      <c r="I1720" s="18" t="s">
        <v>75</v>
      </c>
      <c r="J1720" t="s">
        <v>3175</v>
      </c>
      <c r="K1720" t="s">
        <v>3142</v>
      </c>
      <c r="L1720" s="79" t="s">
        <v>90</v>
      </c>
      <c r="M1720" s="79" t="s">
        <v>3105</v>
      </c>
      <c r="N1720" s="37" t="s">
        <v>3106</v>
      </c>
      <c r="O1720" s="37" t="s">
        <v>3111</v>
      </c>
      <c r="P1720" s="37" t="s">
        <v>3156</v>
      </c>
      <c r="Q1720" s="43" t="s">
        <v>3180</v>
      </c>
      <c r="R1720" s="80" t="s">
        <v>3109</v>
      </c>
      <c r="S1720" s="42">
        <v>240000</v>
      </c>
      <c r="T1720" s="84">
        <v>1</v>
      </c>
      <c r="U1720" s="83">
        <v>1</v>
      </c>
      <c r="V1720" s="45" t="str">
        <f t="shared" si="61"/>
        <v>COP</v>
      </c>
    </row>
    <row r="1721" spans="1:22" x14ac:dyDescent="0.2">
      <c r="A1721" s="18" t="str">
        <f t="shared" si="58"/>
        <v>AlfapeopleCanalIT-SW-11-01</v>
      </c>
      <c r="B1721" s="18" t="str">
        <f t="shared" si="59"/>
        <v>IT-SW-11-01Canal</v>
      </c>
      <c r="D1721" s="18" t="s">
        <v>3190</v>
      </c>
      <c r="E1721" t="s">
        <v>3181</v>
      </c>
      <c r="F1721" s="37" t="s">
        <v>3102</v>
      </c>
      <c r="G1721" s="18" t="str">
        <f t="shared" si="60"/>
        <v>Alfapeople</v>
      </c>
      <c r="H1721" s="18" t="s">
        <v>91</v>
      </c>
      <c r="I1721" s="18" t="s">
        <v>75</v>
      </c>
      <c r="J1721" t="s">
        <v>3182</v>
      </c>
      <c r="K1721" t="s">
        <v>3142</v>
      </c>
      <c r="L1721" s="79" t="s">
        <v>90</v>
      </c>
      <c r="M1721" s="79" t="s">
        <v>3105</v>
      </c>
      <c r="N1721" s="37" t="s">
        <v>3106</v>
      </c>
      <c r="O1721" s="37" t="s">
        <v>3111</v>
      </c>
      <c r="P1721" s="37" t="s">
        <v>3156</v>
      </c>
      <c r="Q1721" s="43" t="s">
        <v>3181</v>
      </c>
      <c r="R1721" s="80" t="s">
        <v>3109</v>
      </c>
      <c r="S1721" s="42">
        <v>240000</v>
      </c>
      <c r="T1721" s="84">
        <v>1</v>
      </c>
      <c r="U1721" s="83">
        <v>1</v>
      </c>
      <c r="V1721" s="45" t="str">
        <f t="shared" si="61"/>
        <v>COP</v>
      </c>
    </row>
    <row r="1722" spans="1:22" x14ac:dyDescent="0.2">
      <c r="A1722" s="18" t="str">
        <f t="shared" si="58"/>
        <v>AlfapeopleCanalIT-SW-11-02</v>
      </c>
      <c r="B1722" s="18" t="str">
        <f t="shared" si="59"/>
        <v>IT-SW-11-02Canal</v>
      </c>
      <c r="D1722" s="18" t="s">
        <v>3190</v>
      </c>
      <c r="E1722" t="s">
        <v>3183</v>
      </c>
      <c r="F1722" s="37" t="s">
        <v>3102</v>
      </c>
      <c r="G1722" s="18" t="str">
        <f t="shared" si="60"/>
        <v>Alfapeople</v>
      </c>
      <c r="H1722" s="18" t="s">
        <v>91</v>
      </c>
      <c r="I1722" s="18" t="s">
        <v>75</v>
      </c>
      <c r="J1722" t="s">
        <v>3182</v>
      </c>
      <c r="K1722" t="s">
        <v>3142</v>
      </c>
      <c r="L1722" s="79" t="s">
        <v>90</v>
      </c>
      <c r="M1722" s="79" t="s">
        <v>3105</v>
      </c>
      <c r="N1722" s="37" t="s">
        <v>3113</v>
      </c>
      <c r="O1722" s="37" t="s">
        <v>3107</v>
      </c>
      <c r="P1722" s="37" t="s">
        <v>3156</v>
      </c>
      <c r="Q1722" s="43" t="s">
        <v>3183</v>
      </c>
      <c r="R1722" s="80" t="s">
        <v>3109</v>
      </c>
      <c r="S1722" s="42">
        <v>220000</v>
      </c>
      <c r="T1722" s="84">
        <v>1</v>
      </c>
      <c r="U1722" s="83">
        <v>1</v>
      </c>
      <c r="V1722" s="45" t="str">
        <f t="shared" si="61"/>
        <v>COP</v>
      </c>
    </row>
    <row r="1723" spans="1:22" x14ac:dyDescent="0.2">
      <c r="A1723" s="18" t="str">
        <f t="shared" si="58"/>
        <v>AlfapeopleCanalIT-SW-11-03</v>
      </c>
      <c r="B1723" s="18" t="str">
        <f t="shared" si="59"/>
        <v>IT-SW-11-03Canal</v>
      </c>
      <c r="D1723" s="18" t="s">
        <v>3190</v>
      </c>
      <c r="E1723" t="s">
        <v>3184</v>
      </c>
      <c r="F1723" s="37" t="s">
        <v>3102</v>
      </c>
      <c r="G1723" s="18" t="str">
        <f t="shared" si="60"/>
        <v>Alfapeople</v>
      </c>
      <c r="H1723" s="18" t="s">
        <v>91</v>
      </c>
      <c r="I1723" s="18" t="s">
        <v>75</v>
      </c>
      <c r="J1723" t="s">
        <v>3182</v>
      </c>
      <c r="K1723" t="s">
        <v>3142</v>
      </c>
      <c r="L1723" s="79" t="s">
        <v>90</v>
      </c>
      <c r="M1723" s="79" t="s">
        <v>3105</v>
      </c>
      <c r="N1723" s="37" t="s">
        <v>3113</v>
      </c>
      <c r="O1723" s="37" t="s">
        <v>3111</v>
      </c>
      <c r="P1723" s="37" t="s">
        <v>3156</v>
      </c>
      <c r="Q1723" s="43" t="s">
        <v>3184</v>
      </c>
      <c r="R1723" s="80" t="s">
        <v>3109</v>
      </c>
      <c r="S1723" s="42">
        <v>280000</v>
      </c>
      <c r="T1723" s="84">
        <v>1</v>
      </c>
      <c r="U1723" s="83">
        <v>1</v>
      </c>
      <c r="V1723" s="45" t="str">
        <f t="shared" si="61"/>
        <v>COP</v>
      </c>
    </row>
    <row r="1724" spans="1:22" x14ac:dyDescent="0.2">
      <c r="A1724" s="18" t="str">
        <f t="shared" si="58"/>
        <v>AlfapeopleCanalIT-SW-11-04</v>
      </c>
      <c r="B1724" s="18" t="str">
        <f t="shared" si="59"/>
        <v>IT-SW-11-04Canal</v>
      </c>
      <c r="D1724" s="18" t="s">
        <v>3190</v>
      </c>
      <c r="E1724" t="s">
        <v>3185</v>
      </c>
      <c r="F1724" s="37" t="s">
        <v>3102</v>
      </c>
      <c r="G1724" s="18" t="str">
        <f t="shared" si="60"/>
        <v>Alfapeople</v>
      </c>
      <c r="H1724" s="18" t="s">
        <v>91</v>
      </c>
      <c r="I1724" s="18" t="s">
        <v>75</v>
      </c>
      <c r="J1724" t="s">
        <v>3182</v>
      </c>
      <c r="K1724" t="s">
        <v>3142</v>
      </c>
      <c r="L1724" s="79" t="s">
        <v>90</v>
      </c>
      <c r="M1724" s="79" t="s">
        <v>3105</v>
      </c>
      <c r="N1724" s="37" t="s">
        <v>3116</v>
      </c>
      <c r="O1724" s="37" t="s">
        <v>3107</v>
      </c>
      <c r="P1724" s="37" t="s">
        <v>3156</v>
      </c>
      <c r="Q1724" s="43" t="s">
        <v>3185</v>
      </c>
      <c r="R1724" s="80" t="s">
        <v>3109</v>
      </c>
      <c r="S1724" s="42">
        <v>220000</v>
      </c>
      <c r="T1724" s="84">
        <v>1</v>
      </c>
      <c r="U1724" s="83">
        <v>1</v>
      </c>
      <c r="V1724" s="45" t="str">
        <f t="shared" si="61"/>
        <v>COP</v>
      </c>
    </row>
    <row r="1725" spans="1:22" x14ac:dyDescent="0.2">
      <c r="A1725" s="18" t="str">
        <f t="shared" si="58"/>
        <v>AlfapeopleCanalIT-SW-11-05</v>
      </c>
      <c r="B1725" s="18" t="str">
        <f t="shared" si="59"/>
        <v>IT-SW-11-05Canal</v>
      </c>
      <c r="D1725" s="18" t="s">
        <v>3190</v>
      </c>
      <c r="E1725" t="s">
        <v>3186</v>
      </c>
      <c r="F1725" s="37" t="s">
        <v>3102</v>
      </c>
      <c r="G1725" s="18" t="str">
        <f t="shared" si="60"/>
        <v>Alfapeople</v>
      </c>
      <c r="H1725" s="18" t="s">
        <v>91</v>
      </c>
      <c r="I1725" s="18" t="s">
        <v>75</v>
      </c>
      <c r="J1725" t="s">
        <v>3182</v>
      </c>
      <c r="K1725" t="s">
        <v>3142</v>
      </c>
      <c r="L1725" s="79" t="s">
        <v>90</v>
      </c>
      <c r="M1725" s="79" t="s">
        <v>3105</v>
      </c>
      <c r="N1725" s="37" t="s">
        <v>3116</v>
      </c>
      <c r="O1725" s="37" t="s">
        <v>3111</v>
      </c>
      <c r="P1725" s="37" t="s">
        <v>3156</v>
      </c>
      <c r="Q1725" s="43" t="s">
        <v>3186</v>
      </c>
      <c r="R1725" s="80" t="s">
        <v>3109</v>
      </c>
      <c r="S1725" s="42">
        <v>260000</v>
      </c>
      <c r="T1725" s="84">
        <v>1</v>
      </c>
      <c r="U1725" s="83">
        <v>1</v>
      </c>
      <c r="V1725" s="45" t="str">
        <f t="shared" si="61"/>
        <v>COP</v>
      </c>
    </row>
    <row r="1726" spans="1:22" x14ac:dyDescent="0.2">
      <c r="A1726" s="18" t="str">
        <f t="shared" si="58"/>
        <v>AlfapeopleCanalIT-SW-11-06</v>
      </c>
      <c r="B1726" s="18" t="str">
        <f t="shared" si="59"/>
        <v>IT-SW-11-06Canal</v>
      </c>
      <c r="D1726" s="18" t="s">
        <v>3190</v>
      </c>
      <c r="E1726" t="s">
        <v>3187</v>
      </c>
      <c r="F1726" s="37" t="s">
        <v>3102</v>
      </c>
      <c r="G1726" s="18" t="str">
        <f t="shared" si="60"/>
        <v>Alfapeople</v>
      </c>
      <c r="H1726" s="18" t="s">
        <v>91</v>
      </c>
      <c r="I1726" s="18" t="s">
        <v>75</v>
      </c>
      <c r="J1726" t="s">
        <v>3182</v>
      </c>
      <c r="K1726" t="s">
        <v>3142</v>
      </c>
      <c r="L1726" s="79" t="s">
        <v>90</v>
      </c>
      <c r="M1726" s="79" t="s">
        <v>3105</v>
      </c>
      <c r="N1726" s="37" t="s">
        <v>3106</v>
      </c>
      <c r="O1726" s="37" t="s">
        <v>3107</v>
      </c>
      <c r="P1726" s="37" t="s">
        <v>3156</v>
      </c>
      <c r="Q1726" s="43" t="s">
        <v>3187</v>
      </c>
      <c r="R1726" s="80" t="s">
        <v>3109</v>
      </c>
      <c r="S1726" s="42">
        <v>220000</v>
      </c>
      <c r="T1726" s="84">
        <v>1</v>
      </c>
      <c r="U1726" s="83">
        <v>1</v>
      </c>
      <c r="V1726" s="45" t="str">
        <f t="shared" si="61"/>
        <v>COP</v>
      </c>
    </row>
    <row r="1727" spans="1:22" x14ac:dyDescent="0.2">
      <c r="A1727" s="18" t="str">
        <f t="shared" si="58"/>
        <v>ColsofCanalIT-SW-01-01</v>
      </c>
      <c r="B1727" s="18" t="str">
        <f t="shared" si="59"/>
        <v>IT-SW-01-01Canal</v>
      </c>
      <c r="D1727" s="18" t="s">
        <v>3191</v>
      </c>
      <c r="E1727" t="s">
        <v>3101</v>
      </c>
      <c r="F1727" s="37" t="s">
        <v>3102</v>
      </c>
      <c r="G1727" s="18" t="str">
        <f t="shared" si="60"/>
        <v>Colsof</v>
      </c>
      <c r="H1727" s="18" t="s">
        <v>91</v>
      </c>
      <c r="I1727" s="18" t="s">
        <v>75</v>
      </c>
      <c r="J1727" t="s">
        <v>3103</v>
      </c>
      <c r="K1727" t="s">
        <v>3104</v>
      </c>
      <c r="L1727" s="79" t="s">
        <v>90</v>
      </c>
      <c r="M1727" s="79" t="s">
        <v>3105</v>
      </c>
      <c r="N1727" s="37" t="s">
        <v>3106</v>
      </c>
      <c r="O1727" s="37" t="s">
        <v>3107</v>
      </c>
      <c r="P1727" s="37" t="s">
        <v>3108</v>
      </c>
      <c r="Q1727" s="43" t="s">
        <v>3101</v>
      </c>
      <c r="R1727" s="80" t="s">
        <v>3109</v>
      </c>
      <c r="S1727" s="42">
        <v>600000</v>
      </c>
      <c r="T1727" s="84">
        <v>1</v>
      </c>
      <c r="U1727" s="83">
        <v>1</v>
      </c>
      <c r="V1727" s="45" t="str">
        <f t="shared" si="61"/>
        <v>COP</v>
      </c>
    </row>
    <row r="1728" spans="1:22" x14ac:dyDescent="0.2">
      <c r="A1728" s="18" t="str">
        <f t="shared" si="58"/>
        <v>ColsofCanalIT-SW-01-02</v>
      </c>
      <c r="B1728" s="18" t="str">
        <f t="shared" si="59"/>
        <v>IT-SW-01-02Canal</v>
      </c>
      <c r="D1728" s="18" t="s">
        <v>3191</v>
      </c>
      <c r="E1728" t="s">
        <v>3110</v>
      </c>
      <c r="F1728" s="37" t="s">
        <v>3102</v>
      </c>
      <c r="G1728" s="18" t="str">
        <f t="shared" si="60"/>
        <v>Colsof</v>
      </c>
      <c r="H1728" s="18" t="s">
        <v>91</v>
      </c>
      <c r="I1728" s="18" t="s">
        <v>75</v>
      </c>
      <c r="J1728" t="s">
        <v>3103</v>
      </c>
      <c r="K1728" t="s">
        <v>3104</v>
      </c>
      <c r="L1728" s="79" t="s">
        <v>90</v>
      </c>
      <c r="M1728" s="79" t="s">
        <v>3105</v>
      </c>
      <c r="N1728" s="37" t="s">
        <v>3106</v>
      </c>
      <c r="O1728" s="37" t="s">
        <v>3111</v>
      </c>
      <c r="P1728" s="37" t="s">
        <v>3108</v>
      </c>
      <c r="Q1728" s="43" t="s">
        <v>3110</v>
      </c>
      <c r="R1728" s="80" t="s">
        <v>3109</v>
      </c>
      <c r="S1728" s="42">
        <v>720000</v>
      </c>
      <c r="T1728" s="84">
        <v>1</v>
      </c>
      <c r="U1728" s="83">
        <v>1</v>
      </c>
      <c r="V1728" s="45" t="str">
        <f t="shared" si="61"/>
        <v>COP</v>
      </c>
    </row>
    <row r="1729" spans="1:22" x14ac:dyDescent="0.2">
      <c r="A1729" s="18" t="str">
        <f t="shared" si="58"/>
        <v>ColsofCanalIT-SW-01-03</v>
      </c>
      <c r="B1729" s="18" t="str">
        <f t="shared" si="59"/>
        <v>IT-SW-01-03Canal</v>
      </c>
      <c r="D1729" s="18" t="s">
        <v>3191</v>
      </c>
      <c r="E1729" t="s">
        <v>3112</v>
      </c>
      <c r="F1729" s="37" t="s">
        <v>3102</v>
      </c>
      <c r="G1729" s="18" t="str">
        <f t="shared" si="60"/>
        <v>Colsof</v>
      </c>
      <c r="H1729" s="18" t="s">
        <v>91</v>
      </c>
      <c r="I1729" s="18" t="s">
        <v>75</v>
      </c>
      <c r="J1729" t="s">
        <v>3103</v>
      </c>
      <c r="K1729" t="s">
        <v>3104</v>
      </c>
      <c r="L1729" s="79" t="s">
        <v>90</v>
      </c>
      <c r="M1729" s="79" t="s">
        <v>3105</v>
      </c>
      <c r="N1729" s="37" t="s">
        <v>3113</v>
      </c>
      <c r="O1729" s="37" t="s">
        <v>3107</v>
      </c>
      <c r="P1729" s="37" t="s">
        <v>3108</v>
      </c>
      <c r="Q1729" s="43" t="s">
        <v>3112</v>
      </c>
      <c r="R1729" s="80" t="s">
        <v>3109</v>
      </c>
      <c r="S1729" s="42">
        <v>810000</v>
      </c>
      <c r="T1729" s="84">
        <v>1</v>
      </c>
      <c r="U1729" s="83">
        <v>1</v>
      </c>
      <c r="V1729" s="45" t="str">
        <f t="shared" si="61"/>
        <v>COP</v>
      </c>
    </row>
    <row r="1730" spans="1:22" x14ac:dyDescent="0.2">
      <c r="A1730" s="18" t="str">
        <f t="shared" ref="A1730:A1793" si="62">D1730&amp;F1730&amp;E1730</f>
        <v>ColsofCanalIT-SW-01-04</v>
      </c>
      <c r="B1730" s="18" t="str">
        <f t="shared" ref="B1730:B1793" si="63">E1730&amp;F1730</f>
        <v>IT-SW-01-04Canal</v>
      </c>
      <c r="D1730" s="18" t="s">
        <v>3191</v>
      </c>
      <c r="E1730" t="s">
        <v>3114</v>
      </c>
      <c r="F1730" s="37" t="s">
        <v>3102</v>
      </c>
      <c r="G1730" s="18" t="str">
        <f t="shared" si="60"/>
        <v>Colsof</v>
      </c>
      <c r="H1730" s="18" t="s">
        <v>91</v>
      </c>
      <c r="I1730" s="18" t="s">
        <v>75</v>
      </c>
      <c r="J1730" t="s">
        <v>3103</v>
      </c>
      <c r="K1730" t="s">
        <v>3104</v>
      </c>
      <c r="L1730" s="79" t="s">
        <v>90</v>
      </c>
      <c r="M1730" s="79" t="s">
        <v>3105</v>
      </c>
      <c r="N1730" s="37" t="s">
        <v>3113</v>
      </c>
      <c r="O1730" s="37" t="s">
        <v>3111</v>
      </c>
      <c r="P1730" s="37" t="s">
        <v>3108</v>
      </c>
      <c r="Q1730" s="43" t="s">
        <v>3114</v>
      </c>
      <c r="R1730" s="80" t="s">
        <v>3109</v>
      </c>
      <c r="S1730" s="42">
        <v>972000.00000000012</v>
      </c>
      <c r="T1730" s="84">
        <v>1</v>
      </c>
      <c r="U1730" s="83">
        <v>1</v>
      </c>
      <c r="V1730" s="45" t="str">
        <f t="shared" si="61"/>
        <v>COP</v>
      </c>
    </row>
    <row r="1731" spans="1:22" x14ac:dyDescent="0.2">
      <c r="A1731" s="18" t="str">
        <f t="shared" si="62"/>
        <v>ColsofCanalIT-SW-01-05</v>
      </c>
      <c r="B1731" s="18" t="str">
        <f t="shared" si="63"/>
        <v>IT-SW-01-05Canal</v>
      </c>
      <c r="D1731" s="18" t="s">
        <v>3191</v>
      </c>
      <c r="E1731" t="s">
        <v>3115</v>
      </c>
      <c r="F1731" s="37" t="s">
        <v>3102</v>
      </c>
      <c r="G1731" s="18" t="str">
        <f t="shared" si="60"/>
        <v>Colsof</v>
      </c>
      <c r="H1731" s="18" t="s">
        <v>91</v>
      </c>
      <c r="I1731" s="18" t="s">
        <v>75</v>
      </c>
      <c r="J1731" t="s">
        <v>3103</v>
      </c>
      <c r="K1731" t="s">
        <v>3104</v>
      </c>
      <c r="L1731" s="79" t="s">
        <v>90</v>
      </c>
      <c r="M1731" s="79" t="s">
        <v>3105</v>
      </c>
      <c r="N1731" s="37" t="s">
        <v>3116</v>
      </c>
      <c r="O1731" s="37" t="s">
        <v>3107</v>
      </c>
      <c r="P1731" s="37" t="s">
        <v>3108</v>
      </c>
      <c r="Q1731" s="43" t="s">
        <v>3115</v>
      </c>
      <c r="R1731" s="80" t="s">
        <v>3109</v>
      </c>
      <c r="S1731" s="42">
        <v>1080000</v>
      </c>
      <c r="T1731" s="84">
        <v>1</v>
      </c>
      <c r="U1731" s="83">
        <v>1</v>
      </c>
      <c r="V1731" s="45" t="str">
        <f t="shared" si="61"/>
        <v>COP</v>
      </c>
    </row>
    <row r="1732" spans="1:22" x14ac:dyDescent="0.2">
      <c r="A1732" s="18" t="str">
        <f t="shared" si="62"/>
        <v>ColsofCanalIT-SW-01-06</v>
      </c>
      <c r="B1732" s="18" t="str">
        <f t="shared" si="63"/>
        <v>IT-SW-01-06Canal</v>
      </c>
      <c r="D1732" s="18" t="s">
        <v>3191</v>
      </c>
      <c r="E1732" t="s">
        <v>3117</v>
      </c>
      <c r="F1732" s="37" t="s">
        <v>3102</v>
      </c>
      <c r="G1732" s="18" t="str">
        <f t="shared" si="60"/>
        <v>Colsof</v>
      </c>
      <c r="H1732" s="18" t="s">
        <v>91</v>
      </c>
      <c r="I1732" s="18" t="s">
        <v>75</v>
      </c>
      <c r="J1732" t="s">
        <v>3103</v>
      </c>
      <c r="K1732" t="s">
        <v>3104</v>
      </c>
      <c r="L1732" s="79" t="s">
        <v>90</v>
      </c>
      <c r="M1732" s="79" t="s">
        <v>3105</v>
      </c>
      <c r="N1732" s="37" t="s">
        <v>3116</v>
      </c>
      <c r="O1732" s="37" t="s">
        <v>3111</v>
      </c>
      <c r="P1732" s="37" t="s">
        <v>3108</v>
      </c>
      <c r="Q1732" s="43" t="s">
        <v>3117</v>
      </c>
      <c r="R1732" s="80" t="s">
        <v>3109</v>
      </c>
      <c r="S1732" s="42">
        <v>1296000</v>
      </c>
      <c r="T1732" s="84">
        <v>1</v>
      </c>
      <c r="U1732" s="83">
        <v>1</v>
      </c>
      <c r="V1732" s="45" t="str">
        <f t="shared" si="61"/>
        <v>COP</v>
      </c>
    </row>
    <row r="1733" spans="1:22" x14ac:dyDescent="0.2">
      <c r="A1733" s="18" t="str">
        <f t="shared" si="62"/>
        <v>ColsofCanalIT-SW-02-01</v>
      </c>
      <c r="B1733" s="18" t="str">
        <f t="shared" si="63"/>
        <v>IT-SW-02-01Canal</v>
      </c>
      <c r="D1733" s="18" t="s">
        <v>3191</v>
      </c>
      <c r="E1733" t="s">
        <v>3118</v>
      </c>
      <c r="F1733" s="37" t="s">
        <v>3102</v>
      </c>
      <c r="G1733" s="18" t="str">
        <f t="shared" si="60"/>
        <v>Colsof</v>
      </c>
      <c r="H1733" s="18" t="s">
        <v>91</v>
      </c>
      <c r="I1733" s="18" t="s">
        <v>75</v>
      </c>
      <c r="J1733" t="s">
        <v>3119</v>
      </c>
      <c r="K1733" t="s">
        <v>3120</v>
      </c>
      <c r="L1733" s="79" t="s">
        <v>90</v>
      </c>
      <c r="M1733" s="79" t="s">
        <v>3105</v>
      </c>
      <c r="N1733" s="37" t="s">
        <v>3106</v>
      </c>
      <c r="O1733" s="37" t="s">
        <v>3107</v>
      </c>
      <c r="P1733" s="37" t="s">
        <v>3108</v>
      </c>
      <c r="Q1733" s="43" t="s">
        <v>3118</v>
      </c>
      <c r="R1733" s="80" t="s">
        <v>3109</v>
      </c>
      <c r="S1733" s="42">
        <v>750000</v>
      </c>
      <c r="T1733" s="84">
        <v>1</v>
      </c>
      <c r="U1733" s="83">
        <v>1</v>
      </c>
      <c r="V1733" s="45" t="str">
        <f t="shared" si="61"/>
        <v>COP</v>
      </c>
    </row>
    <row r="1734" spans="1:22" x14ac:dyDescent="0.2">
      <c r="A1734" s="18" t="str">
        <f t="shared" si="62"/>
        <v>ColsofCanalIT-SW-02-02</v>
      </c>
      <c r="B1734" s="18" t="str">
        <f t="shared" si="63"/>
        <v>IT-SW-02-02Canal</v>
      </c>
      <c r="D1734" s="18" t="s">
        <v>3191</v>
      </c>
      <c r="E1734" t="s">
        <v>3121</v>
      </c>
      <c r="F1734" s="37" t="s">
        <v>3102</v>
      </c>
      <c r="G1734" s="18" t="str">
        <f t="shared" si="60"/>
        <v>Colsof</v>
      </c>
      <c r="H1734" s="18" t="s">
        <v>91</v>
      </c>
      <c r="I1734" s="18" t="s">
        <v>75</v>
      </c>
      <c r="J1734" t="s">
        <v>3119</v>
      </c>
      <c r="K1734" t="s">
        <v>3120</v>
      </c>
      <c r="L1734" s="79" t="s">
        <v>90</v>
      </c>
      <c r="M1734" s="79" t="s">
        <v>3105</v>
      </c>
      <c r="N1734" s="37" t="s">
        <v>3106</v>
      </c>
      <c r="O1734" s="37" t="s">
        <v>3111</v>
      </c>
      <c r="P1734" s="37" t="s">
        <v>3108</v>
      </c>
      <c r="Q1734" s="43" t="s">
        <v>3121</v>
      </c>
      <c r="R1734" s="80" t="s">
        <v>3109</v>
      </c>
      <c r="S1734" s="42">
        <v>1080000</v>
      </c>
      <c r="T1734" s="84">
        <v>1</v>
      </c>
      <c r="U1734" s="83">
        <v>1</v>
      </c>
      <c r="V1734" s="45" t="str">
        <f t="shared" si="61"/>
        <v>COP</v>
      </c>
    </row>
    <row r="1735" spans="1:22" x14ac:dyDescent="0.2">
      <c r="A1735" s="18" t="str">
        <f t="shared" si="62"/>
        <v>ColsofCanalIT-SW-02-03</v>
      </c>
      <c r="B1735" s="18" t="str">
        <f t="shared" si="63"/>
        <v>IT-SW-02-03Canal</v>
      </c>
      <c r="D1735" s="18" t="s">
        <v>3191</v>
      </c>
      <c r="E1735" t="s">
        <v>3122</v>
      </c>
      <c r="F1735" s="37" t="s">
        <v>3102</v>
      </c>
      <c r="G1735" s="18" t="str">
        <f t="shared" si="60"/>
        <v>Colsof</v>
      </c>
      <c r="H1735" s="18" t="s">
        <v>91</v>
      </c>
      <c r="I1735" s="18" t="s">
        <v>75</v>
      </c>
      <c r="J1735" t="s">
        <v>3119</v>
      </c>
      <c r="K1735" t="s">
        <v>3120</v>
      </c>
      <c r="L1735" s="79" t="s">
        <v>90</v>
      </c>
      <c r="M1735" s="79" t="s">
        <v>3105</v>
      </c>
      <c r="N1735" s="37" t="s">
        <v>3113</v>
      </c>
      <c r="O1735" s="37" t="s">
        <v>3107</v>
      </c>
      <c r="P1735" s="37" t="s">
        <v>3108</v>
      </c>
      <c r="Q1735" s="43" t="s">
        <v>3122</v>
      </c>
      <c r="R1735" s="80" t="s">
        <v>3109</v>
      </c>
      <c r="S1735" s="42">
        <v>1012500</v>
      </c>
      <c r="T1735" s="84">
        <v>1</v>
      </c>
      <c r="U1735" s="83">
        <v>1</v>
      </c>
      <c r="V1735" s="45" t="str">
        <f t="shared" si="61"/>
        <v>COP</v>
      </c>
    </row>
    <row r="1736" spans="1:22" x14ac:dyDescent="0.2">
      <c r="A1736" s="18" t="str">
        <f t="shared" si="62"/>
        <v>ColsofCanalIT-SW-02-04</v>
      </c>
      <c r="B1736" s="18" t="str">
        <f t="shared" si="63"/>
        <v>IT-SW-02-04Canal</v>
      </c>
      <c r="D1736" s="18" t="s">
        <v>3191</v>
      </c>
      <c r="E1736" t="s">
        <v>3123</v>
      </c>
      <c r="F1736" s="37" t="s">
        <v>3102</v>
      </c>
      <c r="G1736" s="18" t="str">
        <f t="shared" si="60"/>
        <v>Colsof</v>
      </c>
      <c r="H1736" s="18" t="s">
        <v>91</v>
      </c>
      <c r="I1736" s="18" t="s">
        <v>75</v>
      </c>
      <c r="J1736" t="s">
        <v>3119</v>
      </c>
      <c r="K1736" t="s">
        <v>3120</v>
      </c>
      <c r="L1736" s="79" t="s">
        <v>90</v>
      </c>
      <c r="M1736" s="79" t="s">
        <v>3105</v>
      </c>
      <c r="N1736" s="37" t="s">
        <v>3113</v>
      </c>
      <c r="O1736" s="37" t="s">
        <v>3111</v>
      </c>
      <c r="P1736" s="37" t="s">
        <v>3108</v>
      </c>
      <c r="Q1736" s="43" t="s">
        <v>3123</v>
      </c>
      <c r="R1736" s="80" t="s">
        <v>3109</v>
      </c>
      <c r="S1736" s="42">
        <v>1458000.0000000002</v>
      </c>
      <c r="T1736" s="84">
        <v>1</v>
      </c>
      <c r="U1736" s="83">
        <v>1</v>
      </c>
      <c r="V1736" s="45" t="str">
        <f t="shared" si="61"/>
        <v>COP</v>
      </c>
    </row>
    <row r="1737" spans="1:22" x14ac:dyDescent="0.2">
      <c r="A1737" s="18" t="str">
        <f t="shared" si="62"/>
        <v>ColsofCanalIT-SW-02-05</v>
      </c>
      <c r="B1737" s="18" t="str">
        <f t="shared" si="63"/>
        <v>IT-SW-02-05Canal</v>
      </c>
      <c r="D1737" s="18" t="s">
        <v>3191</v>
      </c>
      <c r="E1737" t="s">
        <v>3124</v>
      </c>
      <c r="F1737" s="37" t="s">
        <v>3102</v>
      </c>
      <c r="G1737" s="18" t="str">
        <f t="shared" si="60"/>
        <v>Colsof</v>
      </c>
      <c r="H1737" s="18" t="s">
        <v>91</v>
      </c>
      <c r="I1737" s="18" t="s">
        <v>75</v>
      </c>
      <c r="J1737" t="s">
        <v>3119</v>
      </c>
      <c r="K1737" t="s">
        <v>3120</v>
      </c>
      <c r="L1737" s="79" t="s">
        <v>90</v>
      </c>
      <c r="M1737" s="79" t="s">
        <v>3105</v>
      </c>
      <c r="N1737" s="37" t="s">
        <v>3116</v>
      </c>
      <c r="O1737" s="37" t="s">
        <v>3107</v>
      </c>
      <c r="P1737" s="37" t="s">
        <v>3108</v>
      </c>
      <c r="Q1737" s="43" t="s">
        <v>3124</v>
      </c>
      <c r="R1737" s="80" t="s">
        <v>3109</v>
      </c>
      <c r="S1737" s="42">
        <v>1350000</v>
      </c>
      <c r="T1737" s="84">
        <v>1</v>
      </c>
      <c r="U1737" s="83">
        <v>1</v>
      </c>
      <c r="V1737" s="45" t="str">
        <f t="shared" si="61"/>
        <v>COP</v>
      </c>
    </row>
    <row r="1738" spans="1:22" x14ac:dyDescent="0.2">
      <c r="A1738" s="18" t="str">
        <f t="shared" si="62"/>
        <v>ColsofCanalIT-SW-02-06</v>
      </c>
      <c r="B1738" s="18" t="str">
        <f t="shared" si="63"/>
        <v>IT-SW-02-06Canal</v>
      </c>
      <c r="D1738" s="18" t="s">
        <v>3191</v>
      </c>
      <c r="E1738" t="s">
        <v>3125</v>
      </c>
      <c r="F1738" s="37" t="s">
        <v>3102</v>
      </c>
      <c r="G1738" s="18" t="str">
        <f t="shared" si="60"/>
        <v>Colsof</v>
      </c>
      <c r="H1738" s="18" t="s">
        <v>91</v>
      </c>
      <c r="I1738" s="18" t="s">
        <v>75</v>
      </c>
      <c r="J1738" t="s">
        <v>3119</v>
      </c>
      <c r="K1738" t="s">
        <v>3120</v>
      </c>
      <c r="L1738" s="79" t="s">
        <v>90</v>
      </c>
      <c r="M1738" s="79" t="s">
        <v>3105</v>
      </c>
      <c r="N1738" s="37" t="s">
        <v>3116</v>
      </c>
      <c r="O1738" s="37" t="s">
        <v>3111</v>
      </c>
      <c r="P1738" s="37" t="s">
        <v>3108</v>
      </c>
      <c r="Q1738" s="43" t="s">
        <v>3125</v>
      </c>
      <c r="R1738" s="80" t="s">
        <v>3109</v>
      </c>
      <c r="S1738" s="42">
        <v>1944000</v>
      </c>
      <c r="T1738" s="84">
        <v>1</v>
      </c>
      <c r="U1738" s="83">
        <v>1</v>
      </c>
      <c r="V1738" s="45" t="str">
        <f t="shared" si="61"/>
        <v>COP</v>
      </c>
    </row>
    <row r="1739" spans="1:22" x14ac:dyDescent="0.2">
      <c r="A1739" s="18" t="str">
        <f t="shared" si="62"/>
        <v>ColsofCanalIT-SW-03-01</v>
      </c>
      <c r="B1739" s="18" t="str">
        <f t="shared" si="63"/>
        <v>IT-SW-03-01Canal</v>
      </c>
      <c r="D1739" s="18" t="s">
        <v>3191</v>
      </c>
      <c r="E1739" t="s">
        <v>3126</v>
      </c>
      <c r="F1739" s="37" t="s">
        <v>3102</v>
      </c>
      <c r="G1739" s="18" t="str">
        <f t="shared" si="60"/>
        <v>Colsof</v>
      </c>
      <c r="H1739" s="18" t="s">
        <v>91</v>
      </c>
      <c r="I1739" s="18" t="s">
        <v>75</v>
      </c>
      <c r="J1739" t="s">
        <v>3127</v>
      </c>
      <c r="K1739" t="s">
        <v>3104</v>
      </c>
      <c r="L1739" s="79" t="s">
        <v>90</v>
      </c>
      <c r="M1739" s="79" t="s">
        <v>3105</v>
      </c>
      <c r="N1739" s="37" t="s">
        <v>3106</v>
      </c>
      <c r="O1739" s="37" t="s">
        <v>3107</v>
      </c>
      <c r="P1739" s="37" t="s">
        <v>3108</v>
      </c>
      <c r="Q1739" s="43" t="s">
        <v>3126</v>
      </c>
      <c r="R1739" s="80" t="s">
        <v>3109</v>
      </c>
      <c r="S1739" s="42">
        <v>810000</v>
      </c>
      <c r="T1739" s="84">
        <v>1</v>
      </c>
      <c r="U1739" s="83">
        <v>1</v>
      </c>
      <c r="V1739" s="45" t="str">
        <f t="shared" si="61"/>
        <v>COP</v>
      </c>
    </row>
    <row r="1740" spans="1:22" x14ac:dyDescent="0.2">
      <c r="A1740" s="18" t="str">
        <f t="shared" si="62"/>
        <v>ColsofCanalIT-SW-03-02</v>
      </c>
      <c r="B1740" s="18" t="str">
        <f t="shared" si="63"/>
        <v>IT-SW-03-02Canal</v>
      </c>
      <c r="D1740" s="18" t="s">
        <v>3191</v>
      </c>
      <c r="E1740" t="s">
        <v>3128</v>
      </c>
      <c r="F1740" s="37" t="s">
        <v>3102</v>
      </c>
      <c r="G1740" s="18" t="str">
        <f t="shared" si="60"/>
        <v>Colsof</v>
      </c>
      <c r="H1740" s="18" t="s">
        <v>91</v>
      </c>
      <c r="I1740" s="18" t="s">
        <v>75</v>
      </c>
      <c r="J1740" t="s">
        <v>3127</v>
      </c>
      <c r="K1740" t="s">
        <v>3104</v>
      </c>
      <c r="L1740" s="79" t="s">
        <v>90</v>
      </c>
      <c r="M1740" s="79" t="s">
        <v>3105</v>
      </c>
      <c r="N1740" s="37" t="s">
        <v>3106</v>
      </c>
      <c r="O1740" s="37" t="s">
        <v>3111</v>
      </c>
      <c r="P1740" s="37" t="s">
        <v>3108</v>
      </c>
      <c r="Q1740" s="43" t="s">
        <v>3128</v>
      </c>
      <c r="R1740" s="80" t="s">
        <v>3109</v>
      </c>
      <c r="S1740" s="42">
        <v>972000.00000000012</v>
      </c>
      <c r="T1740" s="84">
        <v>1</v>
      </c>
      <c r="U1740" s="83">
        <v>1</v>
      </c>
      <c r="V1740" s="45" t="str">
        <f t="shared" si="61"/>
        <v>COP</v>
      </c>
    </row>
    <row r="1741" spans="1:22" x14ac:dyDescent="0.2">
      <c r="A1741" s="18" t="str">
        <f t="shared" si="62"/>
        <v>ColsofCanalIT-SW-03-03</v>
      </c>
      <c r="B1741" s="18" t="str">
        <f t="shared" si="63"/>
        <v>IT-SW-03-03Canal</v>
      </c>
      <c r="D1741" s="18" t="s">
        <v>3191</v>
      </c>
      <c r="E1741" t="s">
        <v>3129</v>
      </c>
      <c r="F1741" s="37" t="s">
        <v>3102</v>
      </c>
      <c r="G1741" s="18" t="str">
        <f t="shared" si="60"/>
        <v>Colsof</v>
      </c>
      <c r="H1741" s="18" t="s">
        <v>91</v>
      </c>
      <c r="I1741" s="18" t="s">
        <v>75</v>
      </c>
      <c r="J1741" t="s">
        <v>3127</v>
      </c>
      <c r="K1741" t="s">
        <v>3104</v>
      </c>
      <c r="L1741" s="79" t="s">
        <v>90</v>
      </c>
      <c r="M1741" s="79" t="s">
        <v>3105</v>
      </c>
      <c r="N1741" s="37" t="s">
        <v>3113</v>
      </c>
      <c r="O1741" s="37" t="s">
        <v>3107</v>
      </c>
      <c r="P1741" s="37" t="s">
        <v>3108</v>
      </c>
      <c r="Q1741" s="43" t="s">
        <v>3129</v>
      </c>
      <c r="R1741" s="80" t="s">
        <v>3109</v>
      </c>
      <c r="S1741" s="42">
        <v>1093500</v>
      </c>
      <c r="T1741" s="84">
        <v>1</v>
      </c>
      <c r="U1741" s="83">
        <v>1</v>
      </c>
      <c r="V1741" s="45" t="str">
        <f t="shared" si="61"/>
        <v>COP</v>
      </c>
    </row>
    <row r="1742" spans="1:22" x14ac:dyDescent="0.2">
      <c r="A1742" s="18" t="str">
        <f t="shared" si="62"/>
        <v>ColsofCanalIT-SW-03-04</v>
      </c>
      <c r="B1742" s="18" t="str">
        <f t="shared" si="63"/>
        <v>IT-SW-03-04Canal</v>
      </c>
      <c r="D1742" s="18" t="s">
        <v>3191</v>
      </c>
      <c r="E1742" t="s">
        <v>3130</v>
      </c>
      <c r="F1742" s="37" t="s">
        <v>3102</v>
      </c>
      <c r="G1742" s="18" t="str">
        <f t="shared" si="60"/>
        <v>Colsof</v>
      </c>
      <c r="H1742" s="18" t="s">
        <v>91</v>
      </c>
      <c r="I1742" s="18" t="s">
        <v>75</v>
      </c>
      <c r="J1742" t="s">
        <v>3127</v>
      </c>
      <c r="K1742" t="s">
        <v>3104</v>
      </c>
      <c r="L1742" s="79" t="s">
        <v>90</v>
      </c>
      <c r="M1742" s="79" t="s">
        <v>3105</v>
      </c>
      <c r="N1742" s="37" t="s">
        <v>3113</v>
      </c>
      <c r="O1742" s="37" t="s">
        <v>3111</v>
      </c>
      <c r="P1742" s="37" t="s">
        <v>3108</v>
      </c>
      <c r="Q1742" s="43" t="s">
        <v>3130</v>
      </c>
      <c r="R1742" s="80" t="s">
        <v>3109</v>
      </c>
      <c r="S1742" s="42">
        <v>1312200.0000000002</v>
      </c>
      <c r="T1742" s="84">
        <v>1</v>
      </c>
      <c r="U1742" s="83">
        <v>1</v>
      </c>
      <c r="V1742" s="45" t="str">
        <f t="shared" si="61"/>
        <v>COP</v>
      </c>
    </row>
    <row r="1743" spans="1:22" x14ac:dyDescent="0.2">
      <c r="A1743" s="18" t="str">
        <f t="shared" si="62"/>
        <v>ColsofCanalIT-SW-03-05</v>
      </c>
      <c r="B1743" s="18" t="str">
        <f t="shared" si="63"/>
        <v>IT-SW-03-05Canal</v>
      </c>
      <c r="D1743" s="18" t="s">
        <v>3191</v>
      </c>
      <c r="E1743" t="s">
        <v>3131</v>
      </c>
      <c r="F1743" s="37" t="s">
        <v>3102</v>
      </c>
      <c r="G1743" s="18" t="str">
        <f t="shared" ref="G1743:G1806" si="64">D1743</f>
        <v>Colsof</v>
      </c>
      <c r="H1743" s="18" t="s">
        <v>91</v>
      </c>
      <c r="I1743" s="18" t="s">
        <v>75</v>
      </c>
      <c r="J1743" t="s">
        <v>3127</v>
      </c>
      <c r="K1743" t="s">
        <v>3104</v>
      </c>
      <c r="L1743" s="79" t="s">
        <v>90</v>
      </c>
      <c r="M1743" s="79" t="s">
        <v>3105</v>
      </c>
      <c r="N1743" s="37" t="s">
        <v>3116</v>
      </c>
      <c r="O1743" s="37" t="s">
        <v>3107</v>
      </c>
      <c r="P1743" s="37" t="s">
        <v>3108</v>
      </c>
      <c r="Q1743" s="43" t="s">
        <v>3131</v>
      </c>
      <c r="R1743" s="80" t="s">
        <v>3109</v>
      </c>
      <c r="S1743" s="42">
        <v>1458000</v>
      </c>
      <c r="T1743" s="84">
        <v>1</v>
      </c>
      <c r="U1743" s="83">
        <v>1</v>
      </c>
      <c r="V1743" s="45" t="str">
        <f t="shared" ref="V1743:V1806" si="65">H1743</f>
        <v>COP</v>
      </c>
    </row>
    <row r="1744" spans="1:22" x14ac:dyDescent="0.2">
      <c r="A1744" s="18" t="str">
        <f t="shared" si="62"/>
        <v>ColsofCanalIT-SW-03-06</v>
      </c>
      <c r="B1744" s="18" t="str">
        <f t="shared" si="63"/>
        <v>IT-SW-03-06Canal</v>
      </c>
      <c r="D1744" s="18" t="s">
        <v>3191</v>
      </c>
      <c r="E1744" t="s">
        <v>3132</v>
      </c>
      <c r="F1744" s="37" t="s">
        <v>3102</v>
      </c>
      <c r="G1744" s="18" t="str">
        <f t="shared" si="64"/>
        <v>Colsof</v>
      </c>
      <c r="H1744" s="18" t="s">
        <v>91</v>
      </c>
      <c r="I1744" s="18" t="s">
        <v>75</v>
      </c>
      <c r="J1744" t="s">
        <v>3127</v>
      </c>
      <c r="K1744" t="s">
        <v>3104</v>
      </c>
      <c r="L1744" s="79" t="s">
        <v>90</v>
      </c>
      <c r="M1744" s="79" t="s">
        <v>3105</v>
      </c>
      <c r="N1744" s="37" t="s">
        <v>3116</v>
      </c>
      <c r="O1744" s="37" t="s">
        <v>3111</v>
      </c>
      <c r="P1744" s="37" t="s">
        <v>3108</v>
      </c>
      <c r="Q1744" s="43" t="s">
        <v>3132</v>
      </c>
      <c r="R1744" s="80" t="s">
        <v>3109</v>
      </c>
      <c r="S1744" s="42">
        <v>1749600</v>
      </c>
      <c r="T1744" s="84">
        <v>1</v>
      </c>
      <c r="U1744" s="83">
        <v>1</v>
      </c>
      <c r="V1744" s="45" t="str">
        <f t="shared" si="65"/>
        <v>COP</v>
      </c>
    </row>
    <row r="1745" spans="1:22" x14ac:dyDescent="0.2">
      <c r="A1745" s="18" t="str">
        <f t="shared" si="62"/>
        <v>ColsofCanalIT-SW-04-01</v>
      </c>
      <c r="B1745" s="18" t="str">
        <f t="shared" si="63"/>
        <v>IT-SW-04-01Canal</v>
      </c>
      <c r="D1745" s="18" t="s">
        <v>3191</v>
      </c>
      <c r="E1745" t="s">
        <v>3133</v>
      </c>
      <c r="F1745" s="37" t="s">
        <v>3102</v>
      </c>
      <c r="G1745" s="18" t="str">
        <f t="shared" si="64"/>
        <v>Colsof</v>
      </c>
      <c r="H1745" s="18" t="s">
        <v>91</v>
      </c>
      <c r="I1745" s="18" t="s">
        <v>75</v>
      </c>
      <c r="J1745" t="s">
        <v>3134</v>
      </c>
      <c r="K1745" t="s">
        <v>3120</v>
      </c>
      <c r="L1745" s="79" t="s">
        <v>90</v>
      </c>
      <c r="M1745" s="79" t="s">
        <v>3105</v>
      </c>
      <c r="N1745" s="37" t="s">
        <v>3106</v>
      </c>
      <c r="O1745" s="37" t="s">
        <v>3107</v>
      </c>
      <c r="P1745" s="37" t="s">
        <v>3108</v>
      </c>
      <c r="Q1745" s="43" t="s">
        <v>3133</v>
      </c>
      <c r="R1745" s="80" t="s">
        <v>3109</v>
      </c>
      <c r="S1745" s="42">
        <v>1012500.0000000001</v>
      </c>
      <c r="T1745" s="84">
        <v>1</v>
      </c>
      <c r="U1745" s="83">
        <v>1</v>
      </c>
      <c r="V1745" s="45" t="str">
        <f t="shared" si="65"/>
        <v>COP</v>
      </c>
    </row>
    <row r="1746" spans="1:22" x14ac:dyDescent="0.2">
      <c r="A1746" s="18" t="str">
        <f t="shared" si="62"/>
        <v>ColsofCanalIT-SW-04-02</v>
      </c>
      <c r="B1746" s="18" t="str">
        <f t="shared" si="63"/>
        <v>IT-SW-04-02Canal</v>
      </c>
      <c r="D1746" s="18" t="s">
        <v>3191</v>
      </c>
      <c r="E1746" t="s">
        <v>3135</v>
      </c>
      <c r="F1746" s="37" t="s">
        <v>3102</v>
      </c>
      <c r="G1746" s="18" t="str">
        <f t="shared" si="64"/>
        <v>Colsof</v>
      </c>
      <c r="H1746" s="18" t="s">
        <v>91</v>
      </c>
      <c r="I1746" s="18" t="s">
        <v>75</v>
      </c>
      <c r="J1746" t="s">
        <v>3134</v>
      </c>
      <c r="K1746" t="s">
        <v>3120</v>
      </c>
      <c r="L1746" s="79" t="s">
        <v>90</v>
      </c>
      <c r="M1746" s="79" t="s">
        <v>3105</v>
      </c>
      <c r="N1746" s="37" t="s">
        <v>3106</v>
      </c>
      <c r="O1746" s="37" t="s">
        <v>3111</v>
      </c>
      <c r="P1746" s="37" t="s">
        <v>3108</v>
      </c>
      <c r="Q1746" s="43" t="s">
        <v>3135</v>
      </c>
      <c r="R1746" s="80" t="s">
        <v>3109</v>
      </c>
      <c r="S1746" s="42">
        <v>1458000</v>
      </c>
      <c r="T1746" s="84">
        <v>1</v>
      </c>
      <c r="U1746" s="83">
        <v>1</v>
      </c>
      <c r="V1746" s="45" t="str">
        <f t="shared" si="65"/>
        <v>COP</v>
      </c>
    </row>
    <row r="1747" spans="1:22" x14ac:dyDescent="0.2">
      <c r="A1747" s="18" t="str">
        <f t="shared" si="62"/>
        <v>ColsofCanalIT-SW-04-03</v>
      </c>
      <c r="B1747" s="18" t="str">
        <f t="shared" si="63"/>
        <v>IT-SW-04-03Canal</v>
      </c>
      <c r="D1747" s="18" t="s">
        <v>3191</v>
      </c>
      <c r="E1747" t="s">
        <v>3136</v>
      </c>
      <c r="F1747" s="37" t="s">
        <v>3102</v>
      </c>
      <c r="G1747" s="18" t="str">
        <f t="shared" si="64"/>
        <v>Colsof</v>
      </c>
      <c r="H1747" s="18" t="s">
        <v>91</v>
      </c>
      <c r="I1747" s="18" t="s">
        <v>75</v>
      </c>
      <c r="J1747" t="s">
        <v>3134</v>
      </c>
      <c r="K1747" t="s">
        <v>3120</v>
      </c>
      <c r="L1747" s="79" t="s">
        <v>90</v>
      </c>
      <c r="M1747" s="79" t="s">
        <v>3105</v>
      </c>
      <c r="N1747" s="37" t="s">
        <v>3113</v>
      </c>
      <c r="O1747" s="37" t="s">
        <v>3107</v>
      </c>
      <c r="P1747" s="37" t="s">
        <v>3108</v>
      </c>
      <c r="Q1747" s="43" t="s">
        <v>3136</v>
      </c>
      <c r="R1747" s="80" t="s">
        <v>3109</v>
      </c>
      <c r="S1747" s="42">
        <v>1366875</v>
      </c>
      <c r="T1747" s="84">
        <v>1</v>
      </c>
      <c r="U1747" s="83">
        <v>1</v>
      </c>
      <c r="V1747" s="45" t="str">
        <f t="shared" si="65"/>
        <v>COP</v>
      </c>
    </row>
    <row r="1748" spans="1:22" x14ac:dyDescent="0.2">
      <c r="A1748" s="18" t="str">
        <f t="shared" si="62"/>
        <v>ColsofCanalIT-SW-04-04</v>
      </c>
      <c r="B1748" s="18" t="str">
        <f t="shared" si="63"/>
        <v>IT-SW-04-04Canal</v>
      </c>
      <c r="D1748" s="18" t="s">
        <v>3191</v>
      </c>
      <c r="E1748" t="s">
        <v>3137</v>
      </c>
      <c r="F1748" s="37" t="s">
        <v>3102</v>
      </c>
      <c r="G1748" s="18" t="str">
        <f t="shared" si="64"/>
        <v>Colsof</v>
      </c>
      <c r="H1748" s="18" t="s">
        <v>91</v>
      </c>
      <c r="I1748" s="18" t="s">
        <v>75</v>
      </c>
      <c r="J1748" t="s">
        <v>3134</v>
      </c>
      <c r="K1748" t="s">
        <v>3120</v>
      </c>
      <c r="L1748" s="79" t="s">
        <v>90</v>
      </c>
      <c r="M1748" s="79" t="s">
        <v>3105</v>
      </c>
      <c r="N1748" s="37" t="s">
        <v>3113</v>
      </c>
      <c r="O1748" s="37" t="s">
        <v>3111</v>
      </c>
      <c r="P1748" s="37" t="s">
        <v>3108</v>
      </c>
      <c r="Q1748" s="43" t="s">
        <v>3137</v>
      </c>
      <c r="R1748" s="80" t="s">
        <v>3109</v>
      </c>
      <c r="S1748" s="42">
        <v>1968300.0000000005</v>
      </c>
      <c r="T1748" s="84">
        <v>1</v>
      </c>
      <c r="U1748" s="83">
        <v>1</v>
      </c>
      <c r="V1748" s="45" t="str">
        <f t="shared" si="65"/>
        <v>COP</v>
      </c>
    </row>
    <row r="1749" spans="1:22" x14ac:dyDescent="0.2">
      <c r="A1749" s="18" t="str">
        <f t="shared" si="62"/>
        <v>ColsofCanalIT-SW-04-05</v>
      </c>
      <c r="B1749" s="18" t="str">
        <f t="shared" si="63"/>
        <v>IT-SW-04-05Canal</v>
      </c>
      <c r="D1749" s="18" t="s">
        <v>3191</v>
      </c>
      <c r="E1749" t="s">
        <v>3138</v>
      </c>
      <c r="F1749" s="37" t="s">
        <v>3102</v>
      </c>
      <c r="G1749" s="18" t="str">
        <f t="shared" si="64"/>
        <v>Colsof</v>
      </c>
      <c r="H1749" s="18" t="s">
        <v>91</v>
      </c>
      <c r="I1749" s="18" t="s">
        <v>75</v>
      </c>
      <c r="J1749" t="s">
        <v>3134</v>
      </c>
      <c r="K1749" t="s">
        <v>3120</v>
      </c>
      <c r="L1749" s="79" t="s">
        <v>90</v>
      </c>
      <c r="M1749" s="79" t="s">
        <v>3105</v>
      </c>
      <c r="N1749" s="37" t="s">
        <v>3116</v>
      </c>
      <c r="O1749" s="37" t="s">
        <v>3107</v>
      </c>
      <c r="P1749" s="37" t="s">
        <v>3108</v>
      </c>
      <c r="Q1749" s="43" t="s">
        <v>3138</v>
      </c>
      <c r="R1749" s="80" t="s">
        <v>3109</v>
      </c>
      <c r="S1749" s="42">
        <v>1822500.0000000002</v>
      </c>
      <c r="T1749" s="84">
        <v>1</v>
      </c>
      <c r="U1749" s="83">
        <v>1</v>
      </c>
      <c r="V1749" s="45" t="str">
        <f t="shared" si="65"/>
        <v>COP</v>
      </c>
    </row>
    <row r="1750" spans="1:22" x14ac:dyDescent="0.2">
      <c r="A1750" s="18" t="str">
        <f t="shared" si="62"/>
        <v>ColsofCanalIT-SW-04-06</v>
      </c>
      <c r="B1750" s="18" t="str">
        <f t="shared" si="63"/>
        <v>IT-SW-04-06Canal</v>
      </c>
      <c r="D1750" s="18" t="s">
        <v>3191</v>
      </c>
      <c r="E1750" t="s">
        <v>3139</v>
      </c>
      <c r="F1750" s="37" t="s">
        <v>3102</v>
      </c>
      <c r="G1750" s="18" t="str">
        <f t="shared" si="64"/>
        <v>Colsof</v>
      </c>
      <c r="H1750" s="18" t="s">
        <v>91</v>
      </c>
      <c r="I1750" s="18" t="s">
        <v>75</v>
      </c>
      <c r="J1750" t="s">
        <v>3134</v>
      </c>
      <c r="K1750" t="s">
        <v>3120</v>
      </c>
      <c r="L1750" s="79" t="s">
        <v>90</v>
      </c>
      <c r="M1750" s="79" t="s">
        <v>3105</v>
      </c>
      <c r="N1750" s="37" t="s">
        <v>3116</v>
      </c>
      <c r="O1750" s="37" t="s">
        <v>3111</v>
      </c>
      <c r="P1750" s="37" t="s">
        <v>3108</v>
      </c>
      <c r="Q1750" s="43" t="s">
        <v>3139</v>
      </c>
      <c r="R1750" s="80" t="s">
        <v>3109</v>
      </c>
      <c r="S1750" s="42">
        <v>2624400</v>
      </c>
      <c r="T1750" s="84">
        <v>1</v>
      </c>
      <c r="U1750" s="83">
        <v>1</v>
      </c>
      <c r="V1750" s="45" t="str">
        <f t="shared" si="65"/>
        <v>COP</v>
      </c>
    </row>
    <row r="1751" spans="1:22" x14ac:dyDescent="0.2">
      <c r="A1751" s="18" t="str">
        <f t="shared" si="62"/>
        <v>ColsofCanalIT-SW-05-01</v>
      </c>
      <c r="B1751" s="18" t="str">
        <f t="shared" si="63"/>
        <v>IT-SW-05-01Canal</v>
      </c>
      <c r="D1751" s="18" t="s">
        <v>3191</v>
      </c>
      <c r="E1751" t="s">
        <v>3140</v>
      </c>
      <c r="F1751" s="37" t="s">
        <v>3102</v>
      </c>
      <c r="G1751" s="18" t="str">
        <f t="shared" si="64"/>
        <v>Colsof</v>
      </c>
      <c r="H1751" s="18" t="s">
        <v>91</v>
      </c>
      <c r="I1751" s="18" t="s">
        <v>75</v>
      </c>
      <c r="J1751" t="s">
        <v>3141</v>
      </c>
      <c r="K1751" t="s">
        <v>3142</v>
      </c>
      <c r="L1751" s="79" t="s">
        <v>90</v>
      </c>
      <c r="M1751" s="79" t="s">
        <v>3105</v>
      </c>
      <c r="N1751" s="37" t="s">
        <v>3106</v>
      </c>
      <c r="O1751" s="37" t="s">
        <v>3107</v>
      </c>
      <c r="P1751" s="37" t="s">
        <v>3143</v>
      </c>
      <c r="Q1751" s="43" t="s">
        <v>3140</v>
      </c>
      <c r="R1751" s="80" t="s">
        <v>3109</v>
      </c>
      <c r="S1751" s="42">
        <v>180000</v>
      </c>
      <c r="T1751" s="84">
        <v>1</v>
      </c>
      <c r="U1751" s="83">
        <v>1</v>
      </c>
      <c r="V1751" s="45" t="str">
        <f t="shared" si="65"/>
        <v>COP</v>
      </c>
    </row>
    <row r="1752" spans="1:22" x14ac:dyDescent="0.2">
      <c r="A1752" s="18" t="str">
        <f t="shared" si="62"/>
        <v>ColsofCanalIT-SW-05-02</v>
      </c>
      <c r="B1752" s="18" t="str">
        <f t="shared" si="63"/>
        <v>IT-SW-05-02Canal</v>
      </c>
      <c r="D1752" s="18" t="s">
        <v>3191</v>
      </c>
      <c r="E1752" t="s">
        <v>3144</v>
      </c>
      <c r="F1752" s="37" t="s">
        <v>3102</v>
      </c>
      <c r="G1752" s="18" t="str">
        <f t="shared" si="64"/>
        <v>Colsof</v>
      </c>
      <c r="H1752" s="18" t="s">
        <v>91</v>
      </c>
      <c r="I1752" s="18" t="s">
        <v>75</v>
      </c>
      <c r="J1752" t="s">
        <v>3141</v>
      </c>
      <c r="K1752" t="s">
        <v>3142</v>
      </c>
      <c r="L1752" s="79" t="s">
        <v>90</v>
      </c>
      <c r="M1752" s="79" t="s">
        <v>3105</v>
      </c>
      <c r="N1752" s="37" t="s">
        <v>3106</v>
      </c>
      <c r="O1752" s="37" t="s">
        <v>3111</v>
      </c>
      <c r="P1752" s="37" t="s">
        <v>3143</v>
      </c>
      <c r="Q1752" s="43" t="s">
        <v>3144</v>
      </c>
      <c r="R1752" s="80" t="s">
        <v>3109</v>
      </c>
      <c r="S1752" s="42">
        <v>250000</v>
      </c>
      <c r="T1752" s="84">
        <v>1</v>
      </c>
      <c r="U1752" s="83">
        <v>1</v>
      </c>
      <c r="V1752" s="45" t="str">
        <f t="shared" si="65"/>
        <v>COP</v>
      </c>
    </row>
    <row r="1753" spans="1:22" x14ac:dyDescent="0.2">
      <c r="A1753" s="18" t="str">
        <f t="shared" si="62"/>
        <v>ColsofCanalIT-SW-05-03</v>
      </c>
      <c r="B1753" s="18" t="str">
        <f t="shared" si="63"/>
        <v>IT-SW-05-03Canal</v>
      </c>
      <c r="D1753" s="18" t="s">
        <v>3191</v>
      </c>
      <c r="E1753" t="s">
        <v>3145</v>
      </c>
      <c r="F1753" s="37" t="s">
        <v>3102</v>
      </c>
      <c r="G1753" s="18" t="str">
        <f t="shared" si="64"/>
        <v>Colsof</v>
      </c>
      <c r="H1753" s="18" t="s">
        <v>91</v>
      </c>
      <c r="I1753" s="18" t="s">
        <v>75</v>
      </c>
      <c r="J1753" t="s">
        <v>3141</v>
      </c>
      <c r="K1753" t="s">
        <v>3142</v>
      </c>
      <c r="L1753" s="79" t="s">
        <v>90</v>
      </c>
      <c r="M1753" s="79" t="s">
        <v>3105</v>
      </c>
      <c r="N1753" s="37" t="s">
        <v>3113</v>
      </c>
      <c r="O1753" s="37" t="s">
        <v>3107</v>
      </c>
      <c r="P1753" s="37" t="s">
        <v>3143</v>
      </c>
      <c r="Q1753" s="43" t="s">
        <v>3145</v>
      </c>
      <c r="R1753" s="80" t="s">
        <v>3109</v>
      </c>
      <c r="S1753" s="42">
        <v>200000</v>
      </c>
      <c r="T1753" s="84">
        <v>1</v>
      </c>
      <c r="U1753" s="83">
        <v>1</v>
      </c>
      <c r="V1753" s="45" t="str">
        <f t="shared" si="65"/>
        <v>COP</v>
      </c>
    </row>
    <row r="1754" spans="1:22" x14ac:dyDescent="0.2">
      <c r="A1754" s="18" t="str">
        <f t="shared" si="62"/>
        <v>ColsofCanalIT-SW-05-04</v>
      </c>
      <c r="B1754" s="18" t="str">
        <f t="shared" si="63"/>
        <v>IT-SW-05-04Canal</v>
      </c>
      <c r="D1754" s="18" t="s">
        <v>3191</v>
      </c>
      <c r="E1754" t="s">
        <v>3146</v>
      </c>
      <c r="F1754" s="37" t="s">
        <v>3102</v>
      </c>
      <c r="G1754" s="18" t="str">
        <f t="shared" si="64"/>
        <v>Colsof</v>
      </c>
      <c r="H1754" s="18" t="s">
        <v>91</v>
      </c>
      <c r="I1754" s="18" t="s">
        <v>75</v>
      </c>
      <c r="J1754" t="s">
        <v>3141</v>
      </c>
      <c r="K1754" t="s">
        <v>3142</v>
      </c>
      <c r="L1754" s="79" t="s">
        <v>90</v>
      </c>
      <c r="M1754" s="79" t="s">
        <v>3105</v>
      </c>
      <c r="N1754" s="37" t="s">
        <v>3113</v>
      </c>
      <c r="O1754" s="37" t="s">
        <v>3111</v>
      </c>
      <c r="P1754" s="37" t="s">
        <v>3143</v>
      </c>
      <c r="Q1754" s="43" t="s">
        <v>3146</v>
      </c>
      <c r="R1754" s="80" t="s">
        <v>3109</v>
      </c>
      <c r="S1754" s="42">
        <v>300000</v>
      </c>
      <c r="T1754" s="84">
        <v>1</v>
      </c>
      <c r="U1754" s="83">
        <v>1</v>
      </c>
      <c r="V1754" s="45" t="str">
        <f t="shared" si="65"/>
        <v>COP</v>
      </c>
    </row>
    <row r="1755" spans="1:22" x14ac:dyDescent="0.2">
      <c r="A1755" s="18" t="str">
        <f t="shared" si="62"/>
        <v>ColsofCanalIT-SW-05-05</v>
      </c>
      <c r="B1755" s="18" t="str">
        <f t="shared" si="63"/>
        <v>IT-SW-05-05Canal</v>
      </c>
      <c r="D1755" s="18" t="s">
        <v>3191</v>
      </c>
      <c r="E1755" t="s">
        <v>3147</v>
      </c>
      <c r="F1755" s="37" t="s">
        <v>3102</v>
      </c>
      <c r="G1755" s="18" t="str">
        <f t="shared" si="64"/>
        <v>Colsof</v>
      </c>
      <c r="H1755" s="18" t="s">
        <v>91</v>
      </c>
      <c r="I1755" s="18" t="s">
        <v>75</v>
      </c>
      <c r="J1755" t="s">
        <v>3141</v>
      </c>
      <c r="K1755" t="s">
        <v>3142</v>
      </c>
      <c r="L1755" s="79" t="s">
        <v>90</v>
      </c>
      <c r="M1755" s="79" t="s">
        <v>3105</v>
      </c>
      <c r="N1755" s="37" t="s">
        <v>3116</v>
      </c>
      <c r="O1755" s="37" t="s">
        <v>3107</v>
      </c>
      <c r="P1755" s="37" t="s">
        <v>3143</v>
      </c>
      <c r="Q1755" s="43" t="s">
        <v>3147</v>
      </c>
      <c r="R1755" s="80" t="s">
        <v>3109</v>
      </c>
      <c r="S1755" s="42">
        <v>250000</v>
      </c>
      <c r="T1755" s="84">
        <v>1</v>
      </c>
      <c r="U1755" s="83">
        <v>1</v>
      </c>
      <c r="V1755" s="45" t="str">
        <f t="shared" si="65"/>
        <v>COP</v>
      </c>
    </row>
    <row r="1756" spans="1:22" x14ac:dyDescent="0.2">
      <c r="A1756" s="18" t="str">
        <f t="shared" si="62"/>
        <v>ColsofCanalIT-SW-05-06</v>
      </c>
      <c r="B1756" s="18" t="str">
        <f t="shared" si="63"/>
        <v>IT-SW-05-06Canal</v>
      </c>
      <c r="D1756" s="18" t="s">
        <v>3191</v>
      </c>
      <c r="E1756" t="s">
        <v>3148</v>
      </c>
      <c r="F1756" s="37" t="s">
        <v>3102</v>
      </c>
      <c r="G1756" s="18" t="str">
        <f t="shared" si="64"/>
        <v>Colsof</v>
      </c>
      <c r="H1756" s="18" t="s">
        <v>91</v>
      </c>
      <c r="I1756" s="18" t="s">
        <v>75</v>
      </c>
      <c r="J1756" t="s">
        <v>3141</v>
      </c>
      <c r="K1756" t="s">
        <v>3142</v>
      </c>
      <c r="L1756" s="79" t="s">
        <v>90</v>
      </c>
      <c r="M1756" s="79" t="s">
        <v>3105</v>
      </c>
      <c r="N1756" s="37" t="s">
        <v>3116</v>
      </c>
      <c r="O1756" s="37" t="s">
        <v>3111</v>
      </c>
      <c r="P1756" s="37" t="s">
        <v>3143</v>
      </c>
      <c r="Q1756" s="43" t="s">
        <v>3148</v>
      </c>
      <c r="R1756" s="80" t="s">
        <v>3109</v>
      </c>
      <c r="S1756" s="42">
        <v>400000</v>
      </c>
      <c r="T1756" s="84">
        <v>1</v>
      </c>
      <c r="U1756" s="83">
        <v>1</v>
      </c>
      <c r="V1756" s="45" t="str">
        <f t="shared" si="65"/>
        <v>COP</v>
      </c>
    </row>
    <row r="1757" spans="1:22" x14ac:dyDescent="0.2">
      <c r="A1757" s="18" t="str">
        <f t="shared" si="62"/>
        <v>ColsofCanalIT-SW-06-01</v>
      </c>
      <c r="B1757" s="18" t="str">
        <f t="shared" si="63"/>
        <v>IT-SW-06-01Canal</v>
      </c>
      <c r="D1757" s="18" t="s">
        <v>3191</v>
      </c>
      <c r="E1757" t="s">
        <v>3149</v>
      </c>
      <c r="F1757" s="37" t="s">
        <v>3102</v>
      </c>
      <c r="G1757" s="18" t="str">
        <f t="shared" si="64"/>
        <v>Colsof</v>
      </c>
      <c r="H1757" s="18" t="s">
        <v>91</v>
      </c>
      <c r="I1757" s="18" t="s">
        <v>75</v>
      </c>
      <c r="J1757" t="s">
        <v>3150</v>
      </c>
      <c r="K1757" t="s">
        <v>3151</v>
      </c>
      <c r="L1757" s="79" t="s">
        <v>90</v>
      </c>
      <c r="M1757" s="79" t="s">
        <v>3105</v>
      </c>
      <c r="N1757" s="37" t="s">
        <v>3106</v>
      </c>
      <c r="O1757" s="37" t="s">
        <v>3111</v>
      </c>
      <c r="P1757" s="37" t="s">
        <v>3143</v>
      </c>
      <c r="Q1757" s="43" t="s">
        <v>3149</v>
      </c>
      <c r="R1757" s="80" t="s">
        <v>3109</v>
      </c>
      <c r="S1757" s="42">
        <v>18687500</v>
      </c>
      <c r="T1757" s="84">
        <v>1</v>
      </c>
      <c r="U1757" s="83">
        <v>1</v>
      </c>
      <c r="V1757" s="45" t="str">
        <f t="shared" si="65"/>
        <v>COP</v>
      </c>
    </row>
    <row r="1758" spans="1:22" x14ac:dyDescent="0.2">
      <c r="A1758" s="18" t="str">
        <f t="shared" si="62"/>
        <v>ColsofCanalIT-SW-06-02</v>
      </c>
      <c r="B1758" s="18" t="str">
        <f t="shared" si="63"/>
        <v>IT-SW-06-02Canal</v>
      </c>
      <c r="D1758" s="18" t="s">
        <v>3191</v>
      </c>
      <c r="E1758" t="s">
        <v>3152</v>
      </c>
      <c r="F1758" s="37" t="s">
        <v>3102</v>
      </c>
      <c r="G1758" s="18" t="str">
        <f t="shared" si="64"/>
        <v>Colsof</v>
      </c>
      <c r="H1758" s="18" t="s">
        <v>91</v>
      </c>
      <c r="I1758" s="18" t="s">
        <v>75</v>
      </c>
      <c r="J1758" t="s">
        <v>3150</v>
      </c>
      <c r="K1758" t="s">
        <v>3151</v>
      </c>
      <c r="L1758" s="79" t="s">
        <v>90</v>
      </c>
      <c r="M1758" s="79" t="s">
        <v>3105</v>
      </c>
      <c r="N1758" s="37" t="s">
        <v>3113</v>
      </c>
      <c r="O1758" s="37" t="s">
        <v>3111</v>
      </c>
      <c r="P1758" s="37" t="s">
        <v>3143</v>
      </c>
      <c r="Q1758" s="43" t="s">
        <v>3152</v>
      </c>
      <c r="R1758" s="80" t="s">
        <v>3109</v>
      </c>
      <c r="S1758" s="42">
        <v>24375000</v>
      </c>
      <c r="T1758" s="84">
        <v>1</v>
      </c>
      <c r="U1758" s="83">
        <v>1</v>
      </c>
      <c r="V1758" s="45" t="str">
        <f t="shared" si="65"/>
        <v>COP</v>
      </c>
    </row>
    <row r="1759" spans="1:22" x14ac:dyDescent="0.2">
      <c r="A1759" s="18" t="str">
        <f t="shared" si="62"/>
        <v>ColsofCanalIT-SW-06-03</v>
      </c>
      <c r="B1759" s="18" t="str">
        <f t="shared" si="63"/>
        <v>IT-SW-06-03Canal</v>
      </c>
      <c r="D1759" s="18" t="s">
        <v>3191</v>
      </c>
      <c r="E1759" t="s">
        <v>3153</v>
      </c>
      <c r="F1759" s="37" t="s">
        <v>3102</v>
      </c>
      <c r="G1759" s="18" t="str">
        <f t="shared" si="64"/>
        <v>Colsof</v>
      </c>
      <c r="H1759" s="18" t="s">
        <v>91</v>
      </c>
      <c r="I1759" s="18" t="s">
        <v>75</v>
      </c>
      <c r="J1759" t="s">
        <v>3150</v>
      </c>
      <c r="K1759" t="s">
        <v>3151</v>
      </c>
      <c r="L1759" s="79" t="s">
        <v>90</v>
      </c>
      <c r="M1759" s="79" t="s">
        <v>3105</v>
      </c>
      <c r="N1759" s="37" t="s">
        <v>3116</v>
      </c>
      <c r="O1759" s="37" t="s">
        <v>3111</v>
      </c>
      <c r="P1759" s="37" t="s">
        <v>3143</v>
      </c>
      <c r="Q1759" s="43" t="s">
        <v>3153</v>
      </c>
      <c r="R1759" s="80" t="s">
        <v>3109</v>
      </c>
      <c r="S1759" s="42">
        <v>30875000</v>
      </c>
      <c r="T1759" s="84">
        <v>1</v>
      </c>
      <c r="U1759" s="83">
        <v>1</v>
      </c>
      <c r="V1759" s="45" t="str">
        <f t="shared" si="65"/>
        <v>COP</v>
      </c>
    </row>
    <row r="1760" spans="1:22" x14ac:dyDescent="0.2">
      <c r="A1760" s="18" t="str">
        <f t="shared" si="62"/>
        <v>ColsofCanalIT-SW-07-01</v>
      </c>
      <c r="B1760" s="18" t="str">
        <f t="shared" si="63"/>
        <v>IT-SW-07-01Canal</v>
      </c>
      <c r="D1760" s="18" t="s">
        <v>3191</v>
      </c>
      <c r="E1760" t="s">
        <v>3154</v>
      </c>
      <c r="F1760" s="37" t="s">
        <v>3102</v>
      </c>
      <c r="G1760" s="18" t="str">
        <f t="shared" si="64"/>
        <v>Colsof</v>
      </c>
      <c r="H1760" s="18" t="s">
        <v>91</v>
      </c>
      <c r="I1760" s="18" t="s">
        <v>75</v>
      </c>
      <c r="J1760" t="s">
        <v>3155</v>
      </c>
      <c r="K1760" s="48" t="s">
        <v>28</v>
      </c>
      <c r="L1760" s="79" t="s">
        <v>90</v>
      </c>
      <c r="M1760" s="79" t="s">
        <v>3105</v>
      </c>
      <c r="N1760" s="37" t="s">
        <v>3106</v>
      </c>
      <c r="O1760" s="37" t="s">
        <v>3107</v>
      </c>
      <c r="P1760" s="37" t="s">
        <v>3156</v>
      </c>
      <c r="Q1760" s="43" t="s">
        <v>3154</v>
      </c>
      <c r="R1760" s="80" t="s">
        <v>3109</v>
      </c>
      <c r="S1760" s="42">
        <v>720000</v>
      </c>
      <c r="T1760" s="37">
        <v>1</v>
      </c>
      <c r="U1760" s="83">
        <v>1</v>
      </c>
      <c r="V1760" s="45" t="str">
        <f t="shared" si="65"/>
        <v>COP</v>
      </c>
    </row>
    <row r="1761" spans="1:22" x14ac:dyDescent="0.2">
      <c r="A1761" s="18" t="str">
        <f t="shared" si="62"/>
        <v>ColsofCanalIT-SW-07-02</v>
      </c>
      <c r="B1761" s="18" t="str">
        <f t="shared" si="63"/>
        <v>IT-SW-07-02Canal</v>
      </c>
      <c r="D1761" s="18" t="s">
        <v>3191</v>
      </c>
      <c r="E1761" t="s">
        <v>3157</v>
      </c>
      <c r="F1761" s="37" t="s">
        <v>3102</v>
      </c>
      <c r="G1761" s="18" t="str">
        <f t="shared" si="64"/>
        <v>Colsof</v>
      </c>
      <c r="H1761" s="18" t="s">
        <v>91</v>
      </c>
      <c r="I1761" s="18" t="s">
        <v>75</v>
      </c>
      <c r="J1761" t="s">
        <v>3155</v>
      </c>
      <c r="K1761" s="48" t="s">
        <v>28</v>
      </c>
      <c r="L1761" s="79" t="s">
        <v>90</v>
      </c>
      <c r="M1761" s="79" t="s">
        <v>3105</v>
      </c>
      <c r="N1761" s="37" t="s">
        <v>3106</v>
      </c>
      <c r="O1761" s="37" t="s">
        <v>3111</v>
      </c>
      <c r="P1761" s="37" t="s">
        <v>3156</v>
      </c>
      <c r="Q1761" s="43" t="s">
        <v>3157</v>
      </c>
      <c r="R1761" s="80" t="s">
        <v>3109</v>
      </c>
      <c r="S1761" s="42">
        <v>1000000</v>
      </c>
      <c r="T1761" s="37">
        <v>1</v>
      </c>
      <c r="U1761" s="83">
        <v>1</v>
      </c>
      <c r="V1761" s="45" t="str">
        <f t="shared" si="65"/>
        <v>COP</v>
      </c>
    </row>
    <row r="1762" spans="1:22" x14ac:dyDescent="0.2">
      <c r="A1762" s="18" t="str">
        <f t="shared" si="62"/>
        <v>ColsofCanalIT-SW-07-03</v>
      </c>
      <c r="B1762" s="18" t="str">
        <f t="shared" si="63"/>
        <v>IT-SW-07-03Canal</v>
      </c>
      <c r="D1762" s="18" t="s">
        <v>3191</v>
      </c>
      <c r="E1762" t="s">
        <v>3158</v>
      </c>
      <c r="F1762" s="37" t="s">
        <v>3102</v>
      </c>
      <c r="G1762" s="18" t="str">
        <f t="shared" si="64"/>
        <v>Colsof</v>
      </c>
      <c r="H1762" s="18" t="s">
        <v>91</v>
      </c>
      <c r="I1762" s="18" t="s">
        <v>75</v>
      </c>
      <c r="J1762" t="s">
        <v>3155</v>
      </c>
      <c r="K1762" s="48" t="s">
        <v>28</v>
      </c>
      <c r="L1762" s="79" t="s">
        <v>90</v>
      </c>
      <c r="M1762" s="79" t="s">
        <v>3105</v>
      </c>
      <c r="N1762" s="37" t="s">
        <v>3113</v>
      </c>
      <c r="O1762" s="37" t="s">
        <v>3107</v>
      </c>
      <c r="P1762" s="37" t="s">
        <v>3156</v>
      </c>
      <c r="Q1762" s="43" t="s">
        <v>3158</v>
      </c>
      <c r="R1762" s="80" t="s">
        <v>3109</v>
      </c>
      <c r="S1762" s="42">
        <v>800000</v>
      </c>
      <c r="T1762" s="37">
        <v>1</v>
      </c>
      <c r="U1762" s="83">
        <v>1</v>
      </c>
      <c r="V1762" s="45" t="str">
        <f t="shared" si="65"/>
        <v>COP</v>
      </c>
    </row>
    <row r="1763" spans="1:22" x14ac:dyDescent="0.2">
      <c r="A1763" s="18" t="str">
        <f t="shared" si="62"/>
        <v>ColsofCanalIT-SW-07-04</v>
      </c>
      <c r="B1763" s="18" t="str">
        <f t="shared" si="63"/>
        <v>IT-SW-07-04Canal</v>
      </c>
      <c r="D1763" s="18" t="s">
        <v>3191</v>
      </c>
      <c r="E1763" t="s">
        <v>3159</v>
      </c>
      <c r="F1763" s="37" t="s">
        <v>3102</v>
      </c>
      <c r="G1763" s="18" t="str">
        <f t="shared" si="64"/>
        <v>Colsof</v>
      </c>
      <c r="H1763" s="18" t="s">
        <v>91</v>
      </c>
      <c r="I1763" s="18" t="s">
        <v>75</v>
      </c>
      <c r="J1763" t="s">
        <v>3155</v>
      </c>
      <c r="K1763" s="48" t="s">
        <v>28</v>
      </c>
      <c r="L1763" s="79" t="s">
        <v>90</v>
      </c>
      <c r="M1763" s="79" t="s">
        <v>3105</v>
      </c>
      <c r="N1763" s="37" t="s">
        <v>3113</v>
      </c>
      <c r="O1763" s="37" t="s">
        <v>3111</v>
      </c>
      <c r="P1763" s="37" t="s">
        <v>3156</v>
      </c>
      <c r="Q1763" s="43" t="s">
        <v>3159</v>
      </c>
      <c r="R1763" s="80" t="s">
        <v>3109</v>
      </c>
      <c r="S1763" s="42">
        <v>1200000</v>
      </c>
      <c r="T1763" s="37">
        <v>1</v>
      </c>
      <c r="U1763" s="83">
        <v>1</v>
      </c>
      <c r="V1763" s="45" t="str">
        <f t="shared" si="65"/>
        <v>COP</v>
      </c>
    </row>
    <row r="1764" spans="1:22" x14ac:dyDescent="0.2">
      <c r="A1764" s="18" t="str">
        <f t="shared" si="62"/>
        <v>ColsofCanalIT-SW-07-05</v>
      </c>
      <c r="B1764" s="18" t="str">
        <f t="shared" si="63"/>
        <v>IT-SW-07-05Canal</v>
      </c>
      <c r="D1764" s="18" t="s">
        <v>3191</v>
      </c>
      <c r="E1764" t="s">
        <v>3160</v>
      </c>
      <c r="F1764" s="37" t="s">
        <v>3102</v>
      </c>
      <c r="G1764" s="18" t="str">
        <f t="shared" si="64"/>
        <v>Colsof</v>
      </c>
      <c r="H1764" s="18" t="s">
        <v>91</v>
      </c>
      <c r="I1764" s="18" t="s">
        <v>75</v>
      </c>
      <c r="J1764" t="s">
        <v>3155</v>
      </c>
      <c r="K1764" s="48" t="s">
        <v>28</v>
      </c>
      <c r="L1764" s="79" t="s">
        <v>90</v>
      </c>
      <c r="M1764" s="79" t="s">
        <v>3105</v>
      </c>
      <c r="N1764" s="37" t="s">
        <v>3116</v>
      </c>
      <c r="O1764" s="37" t="s">
        <v>3107</v>
      </c>
      <c r="P1764" s="37" t="s">
        <v>3156</v>
      </c>
      <c r="Q1764" s="43" t="s">
        <v>3160</v>
      </c>
      <c r="R1764" s="80" t="s">
        <v>3109</v>
      </c>
      <c r="S1764" s="42">
        <v>1000000</v>
      </c>
      <c r="T1764" s="37">
        <v>1</v>
      </c>
      <c r="U1764" s="83">
        <v>1</v>
      </c>
      <c r="V1764" s="45" t="str">
        <f t="shared" si="65"/>
        <v>COP</v>
      </c>
    </row>
    <row r="1765" spans="1:22" x14ac:dyDescent="0.2">
      <c r="A1765" s="18" t="str">
        <f t="shared" si="62"/>
        <v>ColsofCanalIT-SW-07-06</v>
      </c>
      <c r="B1765" s="18" t="str">
        <f t="shared" si="63"/>
        <v>IT-SW-07-06Canal</v>
      </c>
      <c r="D1765" s="18" t="s">
        <v>3191</v>
      </c>
      <c r="E1765" t="s">
        <v>3161</v>
      </c>
      <c r="F1765" s="37" t="s">
        <v>3102</v>
      </c>
      <c r="G1765" s="18" t="str">
        <f t="shared" si="64"/>
        <v>Colsof</v>
      </c>
      <c r="H1765" s="18" t="s">
        <v>91</v>
      </c>
      <c r="I1765" s="18" t="s">
        <v>75</v>
      </c>
      <c r="J1765" t="s">
        <v>3155</v>
      </c>
      <c r="K1765" s="48" t="s">
        <v>28</v>
      </c>
      <c r="L1765" s="79" t="s">
        <v>90</v>
      </c>
      <c r="M1765" s="79" t="s">
        <v>3105</v>
      </c>
      <c r="N1765" s="37" t="s">
        <v>3116</v>
      </c>
      <c r="O1765" s="37" t="s">
        <v>3111</v>
      </c>
      <c r="P1765" s="37" t="s">
        <v>3156</v>
      </c>
      <c r="Q1765" s="43" t="s">
        <v>3161</v>
      </c>
      <c r="R1765" s="80" t="s">
        <v>3109</v>
      </c>
      <c r="S1765" s="42">
        <v>1600000</v>
      </c>
      <c r="T1765" s="37">
        <v>1</v>
      </c>
      <c r="U1765" s="83">
        <v>1</v>
      </c>
      <c r="V1765" s="45" t="str">
        <f t="shared" si="65"/>
        <v>COP</v>
      </c>
    </row>
    <row r="1766" spans="1:22" x14ac:dyDescent="0.2">
      <c r="A1766" s="18" t="str">
        <f t="shared" si="62"/>
        <v>ColsofCanalIT-SW-08-01</v>
      </c>
      <c r="B1766" s="18" t="str">
        <f t="shared" si="63"/>
        <v>IT-SW-08-01Canal</v>
      </c>
      <c r="D1766" s="18" t="s">
        <v>3191</v>
      </c>
      <c r="E1766" t="s">
        <v>3162</v>
      </c>
      <c r="F1766" s="37" t="s">
        <v>3102</v>
      </c>
      <c r="G1766" s="18" t="str">
        <f t="shared" si="64"/>
        <v>Colsof</v>
      </c>
      <c r="H1766" s="18" t="s">
        <v>91</v>
      </c>
      <c r="I1766" s="18" t="s">
        <v>75</v>
      </c>
      <c r="J1766" t="s">
        <v>3163</v>
      </c>
      <c r="K1766" t="s">
        <v>3164</v>
      </c>
      <c r="L1766" s="79" t="s">
        <v>90</v>
      </c>
      <c r="M1766" s="79" t="s">
        <v>3105</v>
      </c>
      <c r="N1766" s="37" t="s">
        <v>3106</v>
      </c>
      <c r="O1766" s="37" t="s">
        <v>3107</v>
      </c>
      <c r="P1766" s="37" t="s">
        <v>3143</v>
      </c>
      <c r="Q1766" s="43" t="s">
        <v>3162</v>
      </c>
      <c r="R1766" s="80" t="s">
        <v>3109</v>
      </c>
      <c r="S1766" s="42">
        <v>56250</v>
      </c>
      <c r="T1766" s="84">
        <v>1</v>
      </c>
      <c r="U1766" s="83">
        <v>1</v>
      </c>
      <c r="V1766" s="45" t="str">
        <f t="shared" si="65"/>
        <v>COP</v>
      </c>
    </row>
    <row r="1767" spans="1:22" x14ac:dyDescent="0.2">
      <c r="A1767" s="18" t="str">
        <f t="shared" si="62"/>
        <v>ColsofCanalIT-SW-08-02</v>
      </c>
      <c r="B1767" s="18" t="str">
        <f t="shared" si="63"/>
        <v>IT-SW-08-02Canal</v>
      </c>
      <c r="D1767" s="18" t="s">
        <v>3191</v>
      </c>
      <c r="E1767" t="s">
        <v>3165</v>
      </c>
      <c r="F1767" s="37" t="s">
        <v>3102</v>
      </c>
      <c r="G1767" s="18" t="str">
        <f t="shared" si="64"/>
        <v>Colsof</v>
      </c>
      <c r="H1767" s="18" t="s">
        <v>91</v>
      </c>
      <c r="I1767" s="18" t="s">
        <v>75</v>
      </c>
      <c r="J1767" t="s">
        <v>3163</v>
      </c>
      <c r="K1767" t="s">
        <v>3164</v>
      </c>
      <c r="L1767" s="79" t="s">
        <v>90</v>
      </c>
      <c r="M1767" s="79" t="s">
        <v>3105</v>
      </c>
      <c r="N1767" s="37" t="s">
        <v>3106</v>
      </c>
      <c r="O1767" s="37" t="s">
        <v>3111</v>
      </c>
      <c r="P1767" s="37" t="s">
        <v>3143</v>
      </c>
      <c r="Q1767" s="43" t="s">
        <v>3165</v>
      </c>
      <c r="R1767" s="80" t="s">
        <v>3109</v>
      </c>
      <c r="S1767" s="42">
        <v>62500</v>
      </c>
      <c r="T1767" s="84">
        <v>1</v>
      </c>
      <c r="U1767" s="83">
        <v>1</v>
      </c>
      <c r="V1767" s="45" t="str">
        <f t="shared" si="65"/>
        <v>COP</v>
      </c>
    </row>
    <row r="1768" spans="1:22" x14ac:dyDescent="0.2">
      <c r="A1768" s="18" t="str">
        <f t="shared" si="62"/>
        <v>ColsofCanalIT-SW-08-03</v>
      </c>
      <c r="B1768" s="18" t="str">
        <f t="shared" si="63"/>
        <v>IT-SW-08-03Canal</v>
      </c>
      <c r="D1768" s="18" t="s">
        <v>3191</v>
      </c>
      <c r="E1768" t="s">
        <v>3166</v>
      </c>
      <c r="F1768" s="37" t="s">
        <v>3102</v>
      </c>
      <c r="G1768" s="18" t="str">
        <f t="shared" si="64"/>
        <v>Colsof</v>
      </c>
      <c r="H1768" s="18" t="s">
        <v>91</v>
      </c>
      <c r="I1768" s="18" t="s">
        <v>75</v>
      </c>
      <c r="J1768" t="s">
        <v>3163</v>
      </c>
      <c r="K1768" t="s">
        <v>3164</v>
      </c>
      <c r="L1768" s="79" t="s">
        <v>90</v>
      </c>
      <c r="M1768" s="79" t="s">
        <v>3105</v>
      </c>
      <c r="N1768" s="37" t="s">
        <v>3113</v>
      </c>
      <c r="O1768" s="37" t="s">
        <v>3107</v>
      </c>
      <c r="P1768" s="37" t="s">
        <v>3143</v>
      </c>
      <c r="Q1768" s="43" t="s">
        <v>3166</v>
      </c>
      <c r="R1768" s="80" t="s">
        <v>3109</v>
      </c>
      <c r="S1768" s="42">
        <v>75000</v>
      </c>
      <c r="T1768" s="84">
        <v>1</v>
      </c>
      <c r="U1768" s="83">
        <v>1</v>
      </c>
      <c r="V1768" s="45" t="str">
        <f t="shared" si="65"/>
        <v>COP</v>
      </c>
    </row>
    <row r="1769" spans="1:22" x14ac:dyDescent="0.2">
      <c r="A1769" s="18" t="str">
        <f t="shared" si="62"/>
        <v>ColsofCanalIT-SW-08-04</v>
      </c>
      <c r="B1769" s="18" t="str">
        <f t="shared" si="63"/>
        <v>IT-SW-08-04Canal</v>
      </c>
      <c r="D1769" s="18" t="s">
        <v>3191</v>
      </c>
      <c r="E1769" t="s">
        <v>3167</v>
      </c>
      <c r="F1769" s="37" t="s">
        <v>3102</v>
      </c>
      <c r="G1769" s="18" t="str">
        <f t="shared" si="64"/>
        <v>Colsof</v>
      </c>
      <c r="H1769" s="18" t="s">
        <v>91</v>
      </c>
      <c r="I1769" s="18" t="s">
        <v>75</v>
      </c>
      <c r="J1769" t="s">
        <v>3163</v>
      </c>
      <c r="K1769" t="s">
        <v>3164</v>
      </c>
      <c r="L1769" s="79" t="s">
        <v>90</v>
      </c>
      <c r="M1769" s="79" t="s">
        <v>3105</v>
      </c>
      <c r="N1769" s="37" t="s">
        <v>3113</v>
      </c>
      <c r="O1769" s="37" t="s">
        <v>3111</v>
      </c>
      <c r="P1769" s="37" t="s">
        <v>3143</v>
      </c>
      <c r="Q1769" s="43" t="s">
        <v>3167</v>
      </c>
      <c r="R1769" s="80" t="s">
        <v>3109</v>
      </c>
      <c r="S1769" s="42">
        <v>87500</v>
      </c>
      <c r="T1769" s="84">
        <v>1</v>
      </c>
      <c r="U1769" s="83">
        <v>1</v>
      </c>
      <c r="V1769" s="45" t="str">
        <f t="shared" si="65"/>
        <v>COP</v>
      </c>
    </row>
    <row r="1770" spans="1:22" x14ac:dyDescent="0.2">
      <c r="A1770" s="18" t="str">
        <f t="shared" si="62"/>
        <v>ColsofCanalIT-SW-08-05</v>
      </c>
      <c r="B1770" s="18" t="str">
        <f t="shared" si="63"/>
        <v>IT-SW-08-05Canal</v>
      </c>
      <c r="D1770" s="18" t="s">
        <v>3191</v>
      </c>
      <c r="E1770" t="s">
        <v>3168</v>
      </c>
      <c r="F1770" s="37" t="s">
        <v>3102</v>
      </c>
      <c r="G1770" s="18" t="str">
        <f t="shared" si="64"/>
        <v>Colsof</v>
      </c>
      <c r="H1770" s="18" t="s">
        <v>91</v>
      </c>
      <c r="I1770" s="18" t="s">
        <v>75</v>
      </c>
      <c r="J1770" t="s">
        <v>3163</v>
      </c>
      <c r="K1770" t="s">
        <v>3164</v>
      </c>
      <c r="L1770" s="79" t="s">
        <v>90</v>
      </c>
      <c r="M1770" s="79" t="s">
        <v>3105</v>
      </c>
      <c r="N1770" s="37" t="s">
        <v>3116</v>
      </c>
      <c r="O1770" s="37" t="s">
        <v>3107</v>
      </c>
      <c r="P1770" s="37" t="s">
        <v>3143</v>
      </c>
      <c r="Q1770" s="43" t="s">
        <v>3168</v>
      </c>
      <c r="R1770" s="80" t="s">
        <v>3109</v>
      </c>
      <c r="S1770" s="42">
        <v>93750</v>
      </c>
      <c r="T1770" s="84">
        <v>1</v>
      </c>
      <c r="U1770" s="83">
        <v>1</v>
      </c>
      <c r="V1770" s="45" t="str">
        <f t="shared" si="65"/>
        <v>COP</v>
      </c>
    </row>
    <row r="1771" spans="1:22" x14ac:dyDescent="0.2">
      <c r="A1771" s="18" t="str">
        <f t="shared" si="62"/>
        <v>ColsofCanalIT-SW-08-06</v>
      </c>
      <c r="B1771" s="18" t="str">
        <f t="shared" si="63"/>
        <v>IT-SW-08-06Canal</v>
      </c>
      <c r="D1771" s="18" t="s">
        <v>3191</v>
      </c>
      <c r="E1771" t="s">
        <v>3169</v>
      </c>
      <c r="F1771" s="37" t="s">
        <v>3102</v>
      </c>
      <c r="G1771" s="18" t="str">
        <f t="shared" si="64"/>
        <v>Colsof</v>
      </c>
      <c r="H1771" s="18" t="s">
        <v>91</v>
      </c>
      <c r="I1771" s="18" t="s">
        <v>75</v>
      </c>
      <c r="J1771" t="s">
        <v>3163</v>
      </c>
      <c r="K1771" t="s">
        <v>3164</v>
      </c>
      <c r="L1771" s="79" t="s">
        <v>90</v>
      </c>
      <c r="M1771" s="79" t="s">
        <v>3105</v>
      </c>
      <c r="N1771" s="37" t="s">
        <v>3116</v>
      </c>
      <c r="O1771" s="37" t="s">
        <v>3111</v>
      </c>
      <c r="P1771" s="37" t="s">
        <v>3143</v>
      </c>
      <c r="Q1771" s="43" t="s">
        <v>3169</v>
      </c>
      <c r="R1771" s="80" t="s">
        <v>3109</v>
      </c>
      <c r="S1771" s="42">
        <v>125000</v>
      </c>
      <c r="T1771" s="84">
        <v>1</v>
      </c>
      <c r="U1771" s="83">
        <v>1</v>
      </c>
      <c r="V1771" s="45" t="str">
        <f t="shared" si="65"/>
        <v>COP</v>
      </c>
    </row>
    <row r="1772" spans="1:22" x14ac:dyDescent="0.2">
      <c r="A1772" s="18" t="str">
        <f t="shared" si="62"/>
        <v>ColsofCanalIT-SW-09-01</v>
      </c>
      <c r="B1772" s="18" t="str">
        <f t="shared" si="63"/>
        <v>IT-SW-09-01Canal</v>
      </c>
      <c r="D1772" s="18" t="s">
        <v>3191</v>
      </c>
      <c r="E1772" t="s">
        <v>3170</v>
      </c>
      <c r="F1772" s="37" t="s">
        <v>3102</v>
      </c>
      <c r="G1772" s="18" t="str">
        <f t="shared" si="64"/>
        <v>Colsof</v>
      </c>
      <c r="H1772" s="18" t="s">
        <v>91</v>
      </c>
      <c r="I1772" s="18" t="s">
        <v>75</v>
      </c>
      <c r="J1772" t="s">
        <v>3171</v>
      </c>
      <c r="K1772" t="s">
        <v>3151</v>
      </c>
      <c r="L1772" s="79" t="s">
        <v>90</v>
      </c>
      <c r="M1772" s="79" t="s">
        <v>3105</v>
      </c>
      <c r="N1772" s="37" t="s">
        <v>3106</v>
      </c>
      <c r="O1772" s="37" t="s">
        <v>3111</v>
      </c>
      <c r="P1772" s="37" t="s">
        <v>3156</v>
      </c>
      <c r="Q1772" s="43" t="s">
        <v>3170</v>
      </c>
      <c r="R1772" s="80" t="s">
        <v>3109</v>
      </c>
      <c r="S1772" s="42">
        <v>18687500</v>
      </c>
      <c r="T1772" s="84">
        <v>1</v>
      </c>
      <c r="U1772" s="83">
        <v>1</v>
      </c>
      <c r="V1772" s="45" t="str">
        <f t="shared" si="65"/>
        <v>COP</v>
      </c>
    </row>
    <row r="1773" spans="1:22" x14ac:dyDescent="0.2">
      <c r="A1773" s="18" t="str">
        <f t="shared" si="62"/>
        <v>ColsofCanalIT-SW-09-02</v>
      </c>
      <c r="B1773" s="18" t="str">
        <f t="shared" si="63"/>
        <v>IT-SW-09-02Canal</v>
      </c>
      <c r="D1773" s="18" t="s">
        <v>3191</v>
      </c>
      <c r="E1773" t="s">
        <v>3172</v>
      </c>
      <c r="F1773" s="37" t="s">
        <v>3102</v>
      </c>
      <c r="G1773" s="18" t="str">
        <f t="shared" si="64"/>
        <v>Colsof</v>
      </c>
      <c r="H1773" s="18" t="s">
        <v>91</v>
      </c>
      <c r="I1773" s="18" t="s">
        <v>75</v>
      </c>
      <c r="J1773" t="s">
        <v>3171</v>
      </c>
      <c r="K1773" t="s">
        <v>3151</v>
      </c>
      <c r="L1773" s="79" t="s">
        <v>90</v>
      </c>
      <c r="M1773" s="79" t="s">
        <v>3105</v>
      </c>
      <c r="N1773" s="37" t="s">
        <v>3113</v>
      </c>
      <c r="O1773" s="37" t="s">
        <v>3111</v>
      </c>
      <c r="P1773" s="37" t="s">
        <v>3156</v>
      </c>
      <c r="Q1773" s="43" t="s">
        <v>3172</v>
      </c>
      <c r="R1773" s="80" t="s">
        <v>3109</v>
      </c>
      <c r="S1773" s="42">
        <v>24375000</v>
      </c>
      <c r="T1773" s="84">
        <v>1</v>
      </c>
      <c r="U1773" s="83">
        <v>1</v>
      </c>
      <c r="V1773" s="45" t="str">
        <f t="shared" si="65"/>
        <v>COP</v>
      </c>
    </row>
    <row r="1774" spans="1:22" x14ac:dyDescent="0.2">
      <c r="A1774" s="18" t="str">
        <f t="shared" si="62"/>
        <v>ColsofCanalIT-SW-09-03</v>
      </c>
      <c r="B1774" s="18" t="str">
        <f t="shared" si="63"/>
        <v>IT-SW-09-03Canal</v>
      </c>
      <c r="D1774" s="18" t="s">
        <v>3191</v>
      </c>
      <c r="E1774" t="s">
        <v>3173</v>
      </c>
      <c r="F1774" s="37" t="s">
        <v>3102</v>
      </c>
      <c r="G1774" s="18" t="str">
        <f t="shared" si="64"/>
        <v>Colsof</v>
      </c>
      <c r="H1774" s="18" t="s">
        <v>91</v>
      </c>
      <c r="I1774" s="18" t="s">
        <v>75</v>
      </c>
      <c r="J1774" t="s">
        <v>3171</v>
      </c>
      <c r="K1774" t="s">
        <v>3151</v>
      </c>
      <c r="L1774" s="79" t="s">
        <v>90</v>
      </c>
      <c r="M1774" s="79" t="s">
        <v>3105</v>
      </c>
      <c r="N1774" s="37" t="s">
        <v>3116</v>
      </c>
      <c r="O1774" s="37" t="s">
        <v>3111</v>
      </c>
      <c r="P1774" s="37" t="s">
        <v>3156</v>
      </c>
      <c r="Q1774" s="43" t="s">
        <v>3173</v>
      </c>
      <c r="R1774" s="80" t="s">
        <v>3109</v>
      </c>
      <c r="S1774" s="42">
        <v>30875000</v>
      </c>
      <c r="T1774" s="84">
        <v>1</v>
      </c>
      <c r="U1774" s="83">
        <v>1</v>
      </c>
      <c r="V1774" s="45" t="str">
        <f t="shared" si="65"/>
        <v>COP</v>
      </c>
    </row>
    <row r="1775" spans="1:22" x14ac:dyDescent="0.2">
      <c r="A1775" s="18" t="str">
        <f t="shared" si="62"/>
        <v>ColsofCanalIT-SW-10-01</v>
      </c>
      <c r="B1775" s="18" t="str">
        <f t="shared" si="63"/>
        <v>IT-SW-10-01Canal</v>
      </c>
      <c r="D1775" s="18" t="s">
        <v>3191</v>
      </c>
      <c r="E1775" t="s">
        <v>3174</v>
      </c>
      <c r="F1775" s="37" t="s">
        <v>3102</v>
      </c>
      <c r="G1775" s="18" t="str">
        <f t="shared" si="64"/>
        <v>Colsof</v>
      </c>
      <c r="H1775" s="18" t="s">
        <v>91</v>
      </c>
      <c r="I1775" s="18" t="s">
        <v>75</v>
      </c>
      <c r="J1775" t="s">
        <v>3175</v>
      </c>
      <c r="K1775" t="s">
        <v>3142</v>
      </c>
      <c r="L1775" s="79" t="s">
        <v>90</v>
      </c>
      <c r="M1775" s="79" t="s">
        <v>3105</v>
      </c>
      <c r="N1775" s="37" t="s">
        <v>3113</v>
      </c>
      <c r="O1775" s="37" t="s">
        <v>3107</v>
      </c>
      <c r="P1775" s="37" t="s">
        <v>3156</v>
      </c>
      <c r="Q1775" s="43" t="s">
        <v>3174</v>
      </c>
      <c r="R1775" s="80" t="s">
        <v>3109</v>
      </c>
      <c r="S1775" s="42">
        <v>270000</v>
      </c>
      <c r="T1775" s="84">
        <v>1</v>
      </c>
      <c r="U1775" s="83">
        <v>1</v>
      </c>
      <c r="V1775" s="45" t="str">
        <f t="shared" si="65"/>
        <v>COP</v>
      </c>
    </row>
    <row r="1776" spans="1:22" x14ac:dyDescent="0.2">
      <c r="A1776" s="18" t="str">
        <f t="shared" si="62"/>
        <v>ColsofCanalIT-SW-10-02</v>
      </c>
      <c r="B1776" s="18" t="str">
        <f t="shared" si="63"/>
        <v>IT-SW-10-02Canal</v>
      </c>
      <c r="D1776" s="18" t="s">
        <v>3191</v>
      </c>
      <c r="E1776" t="s">
        <v>3176</v>
      </c>
      <c r="F1776" s="37" t="s">
        <v>3102</v>
      </c>
      <c r="G1776" s="18" t="str">
        <f t="shared" si="64"/>
        <v>Colsof</v>
      </c>
      <c r="H1776" s="18" t="s">
        <v>91</v>
      </c>
      <c r="I1776" s="18" t="s">
        <v>75</v>
      </c>
      <c r="J1776" t="s">
        <v>3175</v>
      </c>
      <c r="K1776" t="s">
        <v>3142</v>
      </c>
      <c r="L1776" s="79" t="s">
        <v>90</v>
      </c>
      <c r="M1776" s="79" t="s">
        <v>3105</v>
      </c>
      <c r="N1776" s="37" t="s">
        <v>3113</v>
      </c>
      <c r="O1776" s="37" t="s">
        <v>3111</v>
      </c>
      <c r="P1776" s="37" t="s">
        <v>3156</v>
      </c>
      <c r="Q1776" s="43" t="s">
        <v>3176</v>
      </c>
      <c r="R1776" s="80" t="s">
        <v>3109</v>
      </c>
      <c r="S1776" s="42">
        <v>375000</v>
      </c>
      <c r="T1776" s="84">
        <v>1</v>
      </c>
      <c r="U1776" s="83">
        <v>1</v>
      </c>
      <c r="V1776" s="45" t="str">
        <f t="shared" si="65"/>
        <v>COP</v>
      </c>
    </row>
    <row r="1777" spans="1:22" x14ac:dyDescent="0.2">
      <c r="A1777" s="18" t="str">
        <f t="shared" si="62"/>
        <v>ColsofCanalIT-SW-10-03</v>
      </c>
      <c r="B1777" s="18" t="str">
        <f t="shared" si="63"/>
        <v>IT-SW-10-03Canal</v>
      </c>
      <c r="D1777" s="18" t="s">
        <v>3191</v>
      </c>
      <c r="E1777" t="s">
        <v>3177</v>
      </c>
      <c r="F1777" s="37" t="s">
        <v>3102</v>
      </c>
      <c r="G1777" s="18" t="str">
        <f t="shared" si="64"/>
        <v>Colsof</v>
      </c>
      <c r="H1777" s="18" t="s">
        <v>91</v>
      </c>
      <c r="I1777" s="18" t="s">
        <v>75</v>
      </c>
      <c r="J1777" t="s">
        <v>3175</v>
      </c>
      <c r="K1777" t="s">
        <v>3142</v>
      </c>
      <c r="L1777" s="79" t="s">
        <v>90</v>
      </c>
      <c r="M1777" s="79" t="s">
        <v>3105</v>
      </c>
      <c r="N1777" s="37" t="s">
        <v>3106</v>
      </c>
      <c r="O1777" s="37" t="s">
        <v>3107</v>
      </c>
      <c r="P1777" s="37" t="s">
        <v>3156</v>
      </c>
      <c r="Q1777" s="43" t="s">
        <v>3177</v>
      </c>
      <c r="R1777" s="80" t="s">
        <v>3109</v>
      </c>
      <c r="S1777" s="42">
        <v>300000</v>
      </c>
      <c r="T1777" s="84">
        <v>1</v>
      </c>
      <c r="U1777" s="83">
        <v>1</v>
      </c>
      <c r="V1777" s="45" t="str">
        <f t="shared" si="65"/>
        <v>COP</v>
      </c>
    </row>
    <row r="1778" spans="1:22" x14ac:dyDescent="0.2">
      <c r="A1778" s="18" t="str">
        <f t="shared" si="62"/>
        <v>ColsofCanalIT-SW-10-04</v>
      </c>
      <c r="B1778" s="18" t="str">
        <f t="shared" si="63"/>
        <v>IT-SW-10-04Canal</v>
      </c>
      <c r="D1778" s="18" t="s">
        <v>3191</v>
      </c>
      <c r="E1778" t="s">
        <v>3178</v>
      </c>
      <c r="F1778" s="37" t="s">
        <v>3102</v>
      </c>
      <c r="G1778" s="18" t="str">
        <f t="shared" si="64"/>
        <v>Colsof</v>
      </c>
      <c r="H1778" s="18" t="s">
        <v>91</v>
      </c>
      <c r="I1778" s="18" t="s">
        <v>75</v>
      </c>
      <c r="J1778" t="s">
        <v>3175</v>
      </c>
      <c r="K1778" t="s">
        <v>3142</v>
      </c>
      <c r="L1778" s="79" t="s">
        <v>90</v>
      </c>
      <c r="M1778" s="79" t="s">
        <v>3105</v>
      </c>
      <c r="N1778" s="37" t="s">
        <v>3116</v>
      </c>
      <c r="O1778" s="37" t="s">
        <v>3107</v>
      </c>
      <c r="P1778" s="37" t="s">
        <v>3156</v>
      </c>
      <c r="Q1778" s="43" t="s">
        <v>3178</v>
      </c>
      <c r="R1778" s="80" t="s">
        <v>3109</v>
      </c>
      <c r="S1778" s="42">
        <v>450000</v>
      </c>
      <c r="T1778" s="84">
        <v>1</v>
      </c>
      <c r="U1778" s="83">
        <v>1</v>
      </c>
      <c r="V1778" s="45" t="str">
        <f t="shared" si="65"/>
        <v>COP</v>
      </c>
    </row>
    <row r="1779" spans="1:22" x14ac:dyDescent="0.2">
      <c r="A1779" s="18" t="str">
        <f t="shared" si="62"/>
        <v>ColsofCanalIT-SW-10-05</v>
      </c>
      <c r="B1779" s="18" t="str">
        <f t="shared" si="63"/>
        <v>IT-SW-10-05Canal</v>
      </c>
      <c r="D1779" s="18" t="s">
        <v>3191</v>
      </c>
      <c r="E1779" t="s">
        <v>3179</v>
      </c>
      <c r="F1779" s="37" t="s">
        <v>3102</v>
      </c>
      <c r="G1779" s="18" t="str">
        <f t="shared" si="64"/>
        <v>Colsof</v>
      </c>
      <c r="H1779" s="18" t="s">
        <v>91</v>
      </c>
      <c r="I1779" s="18" t="s">
        <v>75</v>
      </c>
      <c r="J1779" t="s">
        <v>3175</v>
      </c>
      <c r="K1779" t="s">
        <v>3142</v>
      </c>
      <c r="L1779" s="79" t="s">
        <v>90</v>
      </c>
      <c r="M1779" s="79" t="s">
        <v>3105</v>
      </c>
      <c r="N1779" s="37" t="s">
        <v>3116</v>
      </c>
      <c r="O1779" s="37" t="s">
        <v>3111</v>
      </c>
      <c r="P1779" s="37" t="s">
        <v>3156</v>
      </c>
      <c r="Q1779" s="43" t="s">
        <v>3179</v>
      </c>
      <c r="R1779" s="80" t="s">
        <v>3109</v>
      </c>
      <c r="S1779" s="42">
        <v>375000</v>
      </c>
      <c r="T1779" s="84">
        <v>1</v>
      </c>
      <c r="U1779" s="83">
        <v>1</v>
      </c>
      <c r="V1779" s="45" t="str">
        <f t="shared" si="65"/>
        <v>COP</v>
      </c>
    </row>
    <row r="1780" spans="1:22" x14ac:dyDescent="0.2">
      <c r="A1780" s="18" t="str">
        <f t="shared" si="62"/>
        <v>ColsofCanalIT-SW-10-06</v>
      </c>
      <c r="B1780" s="18" t="str">
        <f t="shared" si="63"/>
        <v>IT-SW-10-06Canal</v>
      </c>
      <c r="D1780" s="18" t="s">
        <v>3191</v>
      </c>
      <c r="E1780" t="s">
        <v>3180</v>
      </c>
      <c r="F1780" s="37" t="s">
        <v>3102</v>
      </c>
      <c r="G1780" s="18" t="str">
        <f t="shared" si="64"/>
        <v>Colsof</v>
      </c>
      <c r="H1780" s="18" t="s">
        <v>91</v>
      </c>
      <c r="I1780" s="18" t="s">
        <v>75</v>
      </c>
      <c r="J1780" t="s">
        <v>3175</v>
      </c>
      <c r="K1780" t="s">
        <v>3142</v>
      </c>
      <c r="L1780" s="79" t="s">
        <v>90</v>
      </c>
      <c r="M1780" s="79" t="s">
        <v>3105</v>
      </c>
      <c r="N1780" s="37" t="s">
        <v>3106</v>
      </c>
      <c r="O1780" s="37" t="s">
        <v>3111</v>
      </c>
      <c r="P1780" s="37" t="s">
        <v>3156</v>
      </c>
      <c r="Q1780" s="43" t="s">
        <v>3180</v>
      </c>
      <c r="R1780" s="80" t="s">
        <v>3109</v>
      </c>
      <c r="S1780" s="42">
        <v>600000</v>
      </c>
      <c r="T1780" s="84">
        <v>1</v>
      </c>
      <c r="U1780" s="83">
        <v>1</v>
      </c>
      <c r="V1780" s="45" t="str">
        <f t="shared" si="65"/>
        <v>COP</v>
      </c>
    </row>
    <row r="1781" spans="1:22" x14ac:dyDescent="0.2">
      <c r="A1781" s="18" t="str">
        <f t="shared" si="62"/>
        <v>ColsofCanalIT-SW-11-01</v>
      </c>
      <c r="B1781" s="18" t="str">
        <f t="shared" si="63"/>
        <v>IT-SW-11-01Canal</v>
      </c>
      <c r="D1781" s="18" t="s">
        <v>3191</v>
      </c>
      <c r="E1781" t="s">
        <v>3181</v>
      </c>
      <c r="F1781" s="37" t="s">
        <v>3102</v>
      </c>
      <c r="G1781" s="18" t="str">
        <f t="shared" si="64"/>
        <v>Colsof</v>
      </c>
      <c r="H1781" s="18" t="s">
        <v>91</v>
      </c>
      <c r="I1781" s="18" t="s">
        <v>75</v>
      </c>
      <c r="J1781" t="s">
        <v>3182</v>
      </c>
      <c r="K1781" t="s">
        <v>3142</v>
      </c>
      <c r="L1781" s="79" t="s">
        <v>90</v>
      </c>
      <c r="M1781" s="79" t="s">
        <v>3105</v>
      </c>
      <c r="N1781" s="37" t="s">
        <v>3106</v>
      </c>
      <c r="O1781" s="37" t="s">
        <v>3111</v>
      </c>
      <c r="P1781" s="37" t="s">
        <v>3156</v>
      </c>
      <c r="Q1781" s="43" t="s">
        <v>3181</v>
      </c>
      <c r="R1781" s="80" t="s">
        <v>3109</v>
      </c>
      <c r="S1781" s="42">
        <v>450000</v>
      </c>
      <c r="T1781" s="84">
        <v>1</v>
      </c>
      <c r="U1781" s="83">
        <v>1</v>
      </c>
      <c r="V1781" s="45" t="str">
        <f t="shared" si="65"/>
        <v>COP</v>
      </c>
    </row>
    <row r="1782" spans="1:22" x14ac:dyDescent="0.2">
      <c r="A1782" s="18" t="str">
        <f t="shared" si="62"/>
        <v>ColsofCanalIT-SW-11-02</v>
      </c>
      <c r="B1782" s="18" t="str">
        <f t="shared" si="63"/>
        <v>IT-SW-11-02Canal</v>
      </c>
      <c r="D1782" s="18" t="s">
        <v>3191</v>
      </c>
      <c r="E1782" t="s">
        <v>3183</v>
      </c>
      <c r="F1782" s="37" t="s">
        <v>3102</v>
      </c>
      <c r="G1782" s="18" t="str">
        <f t="shared" si="64"/>
        <v>Colsof</v>
      </c>
      <c r="H1782" s="18" t="s">
        <v>91</v>
      </c>
      <c r="I1782" s="18" t="s">
        <v>75</v>
      </c>
      <c r="J1782" t="s">
        <v>3182</v>
      </c>
      <c r="K1782" t="s">
        <v>3142</v>
      </c>
      <c r="L1782" s="79" t="s">
        <v>90</v>
      </c>
      <c r="M1782" s="79" t="s">
        <v>3105</v>
      </c>
      <c r="N1782" s="37" t="s">
        <v>3113</v>
      </c>
      <c r="O1782" s="37" t="s">
        <v>3107</v>
      </c>
      <c r="P1782" s="37" t="s">
        <v>3156</v>
      </c>
      <c r="Q1782" s="43" t="s">
        <v>3183</v>
      </c>
      <c r="R1782" s="80" t="s">
        <v>3109</v>
      </c>
      <c r="S1782" s="42">
        <v>380000</v>
      </c>
      <c r="T1782" s="84">
        <v>1</v>
      </c>
      <c r="U1782" s="83">
        <v>1</v>
      </c>
      <c r="V1782" s="45" t="str">
        <f t="shared" si="65"/>
        <v>COP</v>
      </c>
    </row>
    <row r="1783" spans="1:22" x14ac:dyDescent="0.2">
      <c r="A1783" s="18" t="str">
        <f t="shared" si="62"/>
        <v>ColsofCanalIT-SW-11-03</v>
      </c>
      <c r="B1783" s="18" t="str">
        <f t="shared" si="63"/>
        <v>IT-SW-11-03Canal</v>
      </c>
      <c r="D1783" s="18" t="s">
        <v>3191</v>
      </c>
      <c r="E1783" t="s">
        <v>3184</v>
      </c>
      <c r="F1783" s="37" t="s">
        <v>3102</v>
      </c>
      <c r="G1783" s="18" t="str">
        <f t="shared" si="64"/>
        <v>Colsof</v>
      </c>
      <c r="H1783" s="18" t="s">
        <v>91</v>
      </c>
      <c r="I1783" s="18" t="s">
        <v>75</v>
      </c>
      <c r="J1783" t="s">
        <v>3182</v>
      </c>
      <c r="K1783" t="s">
        <v>3142</v>
      </c>
      <c r="L1783" s="79" t="s">
        <v>90</v>
      </c>
      <c r="M1783" s="79" t="s">
        <v>3105</v>
      </c>
      <c r="N1783" s="37" t="s">
        <v>3113</v>
      </c>
      <c r="O1783" s="37" t="s">
        <v>3111</v>
      </c>
      <c r="P1783" s="37" t="s">
        <v>3156</v>
      </c>
      <c r="Q1783" s="43" t="s">
        <v>3184</v>
      </c>
      <c r="R1783" s="80" t="s">
        <v>3109</v>
      </c>
      <c r="S1783" s="42">
        <v>540000</v>
      </c>
      <c r="T1783" s="84">
        <v>1</v>
      </c>
      <c r="U1783" s="83">
        <v>1</v>
      </c>
      <c r="V1783" s="45" t="str">
        <f t="shared" si="65"/>
        <v>COP</v>
      </c>
    </row>
    <row r="1784" spans="1:22" x14ac:dyDescent="0.2">
      <c r="A1784" s="18" t="str">
        <f t="shared" si="62"/>
        <v>ColsofCanalIT-SW-11-04</v>
      </c>
      <c r="B1784" s="18" t="str">
        <f t="shared" si="63"/>
        <v>IT-SW-11-04Canal</v>
      </c>
      <c r="D1784" s="18" t="s">
        <v>3191</v>
      </c>
      <c r="E1784" t="s">
        <v>3185</v>
      </c>
      <c r="F1784" s="37" t="s">
        <v>3102</v>
      </c>
      <c r="G1784" s="18" t="str">
        <f t="shared" si="64"/>
        <v>Colsof</v>
      </c>
      <c r="H1784" s="18" t="s">
        <v>91</v>
      </c>
      <c r="I1784" s="18" t="s">
        <v>75</v>
      </c>
      <c r="J1784" t="s">
        <v>3182</v>
      </c>
      <c r="K1784" t="s">
        <v>3142</v>
      </c>
      <c r="L1784" s="79" t="s">
        <v>90</v>
      </c>
      <c r="M1784" s="79" t="s">
        <v>3105</v>
      </c>
      <c r="N1784" s="37" t="s">
        <v>3116</v>
      </c>
      <c r="O1784" s="37" t="s">
        <v>3107</v>
      </c>
      <c r="P1784" s="37" t="s">
        <v>3156</v>
      </c>
      <c r="Q1784" s="43" t="s">
        <v>3185</v>
      </c>
      <c r="R1784" s="80" t="s">
        <v>3109</v>
      </c>
      <c r="S1784" s="42">
        <v>450000</v>
      </c>
      <c r="T1784" s="84">
        <v>1</v>
      </c>
      <c r="U1784" s="83">
        <v>1</v>
      </c>
      <c r="V1784" s="45" t="str">
        <f t="shared" si="65"/>
        <v>COP</v>
      </c>
    </row>
    <row r="1785" spans="1:22" x14ac:dyDescent="0.2">
      <c r="A1785" s="18" t="str">
        <f t="shared" si="62"/>
        <v>ColsofCanalIT-SW-11-05</v>
      </c>
      <c r="B1785" s="18" t="str">
        <f t="shared" si="63"/>
        <v>IT-SW-11-05Canal</v>
      </c>
      <c r="D1785" s="18" t="s">
        <v>3191</v>
      </c>
      <c r="E1785" t="s">
        <v>3186</v>
      </c>
      <c r="F1785" s="37" t="s">
        <v>3102</v>
      </c>
      <c r="G1785" s="18" t="str">
        <f t="shared" si="64"/>
        <v>Colsof</v>
      </c>
      <c r="H1785" s="18" t="s">
        <v>91</v>
      </c>
      <c r="I1785" s="18" t="s">
        <v>75</v>
      </c>
      <c r="J1785" t="s">
        <v>3182</v>
      </c>
      <c r="K1785" t="s">
        <v>3142</v>
      </c>
      <c r="L1785" s="79" t="s">
        <v>90</v>
      </c>
      <c r="M1785" s="79" t="s">
        <v>3105</v>
      </c>
      <c r="N1785" s="37" t="s">
        <v>3116</v>
      </c>
      <c r="O1785" s="37" t="s">
        <v>3111</v>
      </c>
      <c r="P1785" s="37" t="s">
        <v>3156</v>
      </c>
      <c r="Q1785" s="43" t="s">
        <v>3186</v>
      </c>
      <c r="R1785" s="80" t="s">
        <v>3109</v>
      </c>
      <c r="S1785" s="42">
        <v>720000</v>
      </c>
      <c r="T1785" s="84">
        <v>1</v>
      </c>
      <c r="U1785" s="83">
        <v>1</v>
      </c>
      <c r="V1785" s="45" t="str">
        <f t="shared" si="65"/>
        <v>COP</v>
      </c>
    </row>
    <row r="1786" spans="1:22" x14ac:dyDescent="0.2">
      <c r="A1786" s="18" t="str">
        <f t="shared" si="62"/>
        <v>ColsofCanalIT-SW-11-06</v>
      </c>
      <c r="B1786" s="18" t="str">
        <f t="shared" si="63"/>
        <v>IT-SW-11-06Canal</v>
      </c>
      <c r="D1786" s="18" t="s">
        <v>3191</v>
      </c>
      <c r="E1786" t="s">
        <v>3187</v>
      </c>
      <c r="F1786" s="37" t="s">
        <v>3102</v>
      </c>
      <c r="G1786" s="18" t="str">
        <f t="shared" si="64"/>
        <v>Colsof</v>
      </c>
      <c r="H1786" s="18" t="s">
        <v>91</v>
      </c>
      <c r="I1786" s="18" t="s">
        <v>75</v>
      </c>
      <c r="J1786" t="s">
        <v>3182</v>
      </c>
      <c r="K1786" t="s">
        <v>3142</v>
      </c>
      <c r="L1786" s="79" t="s">
        <v>90</v>
      </c>
      <c r="M1786" s="79" t="s">
        <v>3105</v>
      </c>
      <c r="N1786" s="37" t="s">
        <v>3106</v>
      </c>
      <c r="O1786" s="37" t="s">
        <v>3107</v>
      </c>
      <c r="P1786" s="37" t="s">
        <v>3156</v>
      </c>
      <c r="Q1786" s="43" t="s">
        <v>3187</v>
      </c>
      <c r="R1786" s="80" t="s">
        <v>3109</v>
      </c>
      <c r="S1786" s="42">
        <v>324000</v>
      </c>
      <c r="T1786" s="84">
        <v>1</v>
      </c>
      <c r="U1786" s="83">
        <v>1</v>
      </c>
      <c r="V1786" s="45" t="str">
        <f t="shared" si="65"/>
        <v>COP</v>
      </c>
    </row>
    <row r="1787" spans="1:22" x14ac:dyDescent="0.2">
      <c r="A1787" s="18" t="str">
        <f t="shared" si="62"/>
        <v>UT Softlinebext 20202CanalIT-SW-01-01</v>
      </c>
      <c r="B1787" s="18" t="str">
        <f t="shared" si="63"/>
        <v>IT-SW-01-01Canal</v>
      </c>
      <c r="D1787" s="18" t="s">
        <v>3192</v>
      </c>
      <c r="E1787" t="s">
        <v>3101</v>
      </c>
      <c r="F1787" s="37" t="s">
        <v>3102</v>
      </c>
      <c r="G1787" s="18" t="str">
        <f t="shared" si="64"/>
        <v>UT Softlinebext 20202</v>
      </c>
      <c r="H1787" s="18" t="s">
        <v>91</v>
      </c>
      <c r="I1787" s="18" t="s">
        <v>75</v>
      </c>
      <c r="J1787" t="s">
        <v>3103</v>
      </c>
      <c r="K1787" t="s">
        <v>3104</v>
      </c>
      <c r="L1787" s="79" t="s">
        <v>90</v>
      </c>
      <c r="M1787" s="79" t="s">
        <v>3105</v>
      </c>
      <c r="N1787" s="37" t="s">
        <v>3106</v>
      </c>
      <c r="O1787" s="37" t="s">
        <v>3107</v>
      </c>
      <c r="P1787" s="37" t="s">
        <v>3108</v>
      </c>
      <c r="Q1787" s="43" t="s">
        <v>3101</v>
      </c>
      <c r="R1787" s="80" t="s">
        <v>3109</v>
      </c>
      <c r="S1787" s="42">
        <v>934400</v>
      </c>
      <c r="T1787" s="84">
        <v>1</v>
      </c>
      <c r="U1787" s="83">
        <v>1</v>
      </c>
      <c r="V1787" s="45" t="str">
        <f t="shared" si="65"/>
        <v>COP</v>
      </c>
    </row>
    <row r="1788" spans="1:22" x14ac:dyDescent="0.2">
      <c r="A1788" s="18" t="str">
        <f t="shared" si="62"/>
        <v>UT Softlinebext 20202CanalIT-SW-01-02</v>
      </c>
      <c r="B1788" s="18" t="str">
        <f t="shared" si="63"/>
        <v>IT-SW-01-02Canal</v>
      </c>
      <c r="D1788" s="18" t="s">
        <v>3192</v>
      </c>
      <c r="E1788" t="s">
        <v>3110</v>
      </c>
      <c r="F1788" s="37" t="s">
        <v>3102</v>
      </c>
      <c r="G1788" s="18" t="str">
        <f t="shared" si="64"/>
        <v>UT Softlinebext 20202</v>
      </c>
      <c r="H1788" s="18" t="s">
        <v>91</v>
      </c>
      <c r="I1788" s="18" t="s">
        <v>75</v>
      </c>
      <c r="J1788" t="s">
        <v>3103</v>
      </c>
      <c r="K1788" t="s">
        <v>3104</v>
      </c>
      <c r="L1788" s="79" t="s">
        <v>90</v>
      </c>
      <c r="M1788" s="79" t="s">
        <v>3105</v>
      </c>
      <c r="N1788" s="37" t="s">
        <v>3106</v>
      </c>
      <c r="O1788" s="37" t="s">
        <v>3111</v>
      </c>
      <c r="P1788" s="37" t="s">
        <v>3108</v>
      </c>
      <c r="Q1788" s="43" t="s">
        <v>3110</v>
      </c>
      <c r="R1788" s="80" t="s">
        <v>3109</v>
      </c>
      <c r="S1788" s="42">
        <v>1052666.6666666667</v>
      </c>
      <c r="T1788" s="84">
        <v>1</v>
      </c>
      <c r="U1788" s="83">
        <v>1</v>
      </c>
      <c r="V1788" s="45" t="str">
        <f t="shared" si="65"/>
        <v>COP</v>
      </c>
    </row>
    <row r="1789" spans="1:22" x14ac:dyDescent="0.2">
      <c r="A1789" s="18" t="str">
        <f t="shared" si="62"/>
        <v>UT Softlinebext 20202CanalIT-SW-01-03</v>
      </c>
      <c r="B1789" s="18" t="str">
        <f t="shared" si="63"/>
        <v>IT-SW-01-03Canal</v>
      </c>
      <c r="D1789" s="18" t="s">
        <v>3192</v>
      </c>
      <c r="E1789" t="s">
        <v>3112</v>
      </c>
      <c r="F1789" s="37" t="s">
        <v>3102</v>
      </c>
      <c r="G1789" s="18" t="str">
        <f t="shared" si="64"/>
        <v>UT Softlinebext 20202</v>
      </c>
      <c r="H1789" s="18" t="s">
        <v>91</v>
      </c>
      <c r="I1789" s="18" t="s">
        <v>75</v>
      </c>
      <c r="J1789" t="s">
        <v>3103</v>
      </c>
      <c r="K1789" t="s">
        <v>3104</v>
      </c>
      <c r="L1789" s="79" t="s">
        <v>90</v>
      </c>
      <c r="M1789" s="79" t="s">
        <v>3105</v>
      </c>
      <c r="N1789" s="37" t="s">
        <v>3113</v>
      </c>
      <c r="O1789" s="37" t="s">
        <v>3107</v>
      </c>
      <c r="P1789" s="37" t="s">
        <v>3108</v>
      </c>
      <c r="Q1789" s="43" t="s">
        <v>3112</v>
      </c>
      <c r="R1789" s="80" t="s">
        <v>3109</v>
      </c>
      <c r="S1789" s="42">
        <v>934400</v>
      </c>
      <c r="T1789" s="84">
        <v>1</v>
      </c>
      <c r="U1789" s="83">
        <v>1</v>
      </c>
      <c r="V1789" s="45" t="str">
        <f t="shared" si="65"/>
        <v>COP</v>
      </c>
    </row>
    <row r="1790" spans="1:22" x14ac:dyDescent="0.2">
      <c r="A1790" s="18" t="str">
        <f t="shared" si="62"/>
        <v>UT Softlinebext 20202CanalIT-SW-01-04</v>
      </c>
      <c r="B1790" s="18" t="str">
        <f t="shared" si="63"/>
        <v>IT-SW-01-04Canal</v>
      </c>
      <c r="D1790" s="18" t="s">
        <v>3192</v>
      </c>
      <c r="E1790" t="s">
        <v>3114</v>
      </c>
      <c r="F1790" s="37" t="s">
        <v>3102</v>
      </c>
      <c r="G1790" s="18" t="str">
        <f t="shared" si="64"/>
        <v>UT Softlinebext 20202</v>
      </c>
      <c r="H1790" s="18" t="s">
        <v>91</v>
      </c>
      <c r="I1790" s="18" t="s">
        <v>75</v>
      </c>
      <c r="J1790" t="s">
        <v>3103</v>
      </c>
      <c r="K1790" t="s">
        <v>3104</v>
      </c>
      <c r="L1790" s="79" t="s">
        <v>90</v>
      </c>
      <c r="M1790" s="79" t="s">
        <v>3105</v>
      </c>
      <c r="N1790" s="37" t="s">
        <v>3113</v>
      </c>
      <c r="O1790" s="37" t="s">
        <v>3111</v>
      </c>
      <c r="P1790" s="37" t="s">
        <v>3108</v>
      </c>
      <c r="Q1790" s="43" t="s">
        <v>3114</v>
      </c>
      <c r="R1790" s="80" t="s">
        <v>3109</v>
      </c>
      <c r="S1790" s="42">
        <v>1259333.3333333333</v>
      </c>
      <c r="T1790" s="84">
        <v>1</v>
      </c>
      <c r="U1790" s="83">
        <v>1</v>
      </c>
      <c r="V1790" s="45" t="str">
        <f t="shared" si="65"/>
        <v>COP</v>
      </c>
    </row>
    <row r="1791" spans="1:22" x14ac:dyDescent="0.2">
      <c r="A1791" s="18" t="str">
        <f t="shared" si="62"/>
        <v>UT Softlinebext 20202CanalIT-SW-01-05</v>
      </c>
      <c r="B1791" s="18" t="str">
        <f t="shared" si="63"/>
        <v>IT-SW-01-05Canal</v>
      </c>
      <c r="D1791" s="18" t="s">
        <v>3192</v>
      </c>
      <c r="E1791" t="s">
        <v>3115</v>
      </c>
      <c r="F1791" s="37" t="s">
        <v>3102</v>
      </c>
      <c r="G1791" s="18" t="str">
        <f t="shared" si="64"/>
        <v>UT Softlinebext 20202</v>
      </c>
      <c r="H1791" s="18" t="s">
        <v>91</v>
      </c>
      <c r="I1791" s="18" t="s">
        <v>75</v>
      </c>
      <c r="J1791" t="s">
        <v>3103</v>
      </c>
      <c r="K1791" t="s">
        <v>3104</v>
      </c>
      <c r="L1791" s="79" t="s">
        <v>90</v>
      </c>
      <c r="M1791" s="79" t="s">
        <v>3105</v>
      </c>
      <c r="N1791" s="37" t="s">
        <v>3116</v>
      </c>
      <c r="O1791" s="37" t="s">
        <v>3107</v>
      </c>
      <c r="P1791" s="37" t="s">
        <v>3108</v>
      </c>
      <c r="Q1791" s="43" t="s">
        <v>3115</v>
      </c>
      <c r="R1791" s="80" t="s">
        <v>3109</v>
      </c>
      <c r="S1791" s="42">
        <v>934400</v>
      </c>
      <c r="T1791" s="84">
        <v>1</v>
      </c>
      <c r="U1791" s="83">
        <v>1</v>
      </c>
      <c r="V1791" s="45" t="str">
        <f t="shared" si="65"/>
        <v>COP</v>
      </c>
    </row>
    <row r="1792" spans="1:22" x14ac:dyDescent="0.2">
      <c r="A1792" s="18" t="str">
        <f t="shared" si="62"/>
        <v>UT Softlinebext 20202CanalIT-SW-01-06</v>
      </c>
      <c r="B1792" s="18" t="str">
        <f t="shared" si="63"/>
        <v>IT-SW-01-06Canal</v>
      </c>
      <c r="D1792" s="18" t="s">
        <v>3192</v>
      </c>
      <c r="E1792" t="s">
        <v>3117</v>
      </c>
      <c r="F1792" s="37" t="s">
        <v>3102</v>
      </c>
      <c r="G1792" s="18" t="str">
        <f t="shared" si="64"/>
        <v>UT Softlinebext 20202</v>
      </c>
      <c r="H1792" s="18" t="s">
        <v>91</v>
      </c>
      <c r="I1792" s="18" t="s">
        <v>75</v>
      </c>
      <c r="J1792" t="s">
        <v>3103</v>
      </c>
      <c r="K1792" t="s">
        <v>3104</v>
      </c>
      <c r="L1792" s="79" t="s">
        <v>90</v>
      </c>
      <c r="M1792" s="79" t="s">
        <v>3105</v>
      </c>
      <c r="N1792" s="37" t="s">
        <v>3116</v>
      </c>
      <c r="O1792" s="37" t="s">
        <v>3111</v>
      </c>
      <c r="P1792" s="37" t="s">
        <v>3108</v>
      </c>
      <c r="Q1792" s="43" t="s">
        <v>3117</v>
      </c>
      <c r="R1792" s="80" t="s">
        <v>3109</v>
      </c>
      <c r="S1792" s="42">
        <v>1633866.6666666667</v>
      </c>
      <c r="T1792" s="84">
        <v>1</v>
      </c>
      <c r="U1792" s="83">
        <v>1</v>
      </c>
      <c r="V1792" s="45" t="str">
        <f t="shared" si="65"/>
        <v>COP</v>
      </c>
    </row>
    <row r="1793" spans="1:22" x14ac:dyDescent="0.2">
      <c r="A1793" s="18" t="str">
        <f t="shared" si="62"/>
        <v>UT Softlinebext 20202CanalIT-SW-02-01</v>
      </c>
      <c r="B1793" s="18" t="str">
        <f t="shared" si="63"/>
        <v>IT-SW-02-01Canal</v>
      </c>
      <c r="D1793" s="18" t="s">
        <v>3192</v>
      </c>
      <c r="E1793" t="s">
        <v>3118</v>
      </c>
      <c r="F1793" s="37" t="s">
        <v>3102</v>
      </c>
      <c r="G1793" s="18" t="str">
        <f t="shared" si="64"/>
        <v>UT Softlinebext 20202</v>
      </c>
      <c r="H1793" s="18" t="s">
        <v>91</v>
      </c>
      <c r="I1793" s="18" t="s">
        <v>75</v>
      </c>
      <c r="J1793" t="s">
        <v>3119</v>
      </c>
      <c r="K1793" t="s">
        <v>3120</v>
      </c>
      <c r="L1793" s="79" t="s">
        <v>90</v>
      </c>
      <c r="M1793" s="79" t="s">
        <v>3105</v>
      </c>
      <c r="N1793" s="37" t="s">
        <v>3106</v>
      </c>
      <c r="O1793" s="37" t="s">
        <v>3107</v>
      </c>
      <c r="P1793" s="37" t="s">
        <v>3108</v>
      </c>
      <c r="Q1793" s="43" t="s">
        <v>3118</v>
      </c>
      <c r="R1793" s="80" t="s">
        <v>3109</v>
      </c>
      <c r="S1793" s="42">
        <v>934400</v>
      </c>
      <c r="T1793" s="84">
        <v>1</v>
      </c>
      <c r="U1793" s="83">
        <v>1</v>
      </c>
      <c r="V1793" s="45" t="str">
        <f t="shared" si="65"/>
        <v>COP</v>
      </c>
    </row>
    <row r="1794" spans="1:22" x14ac:dyDescent="0.2">
      <c r="A1794" s="18" t="str">
        <f t="shared" ref="A1794:A1857" si="66">D1794&amp;F1794&amp;E1794</f>
        <v>UT Softlinebext 20202CanalIT-SW-02-02</v>
      </c>
      <c r="B1794" s="18" t="str">
        <f t="shared" ref="B1794:B1857" si="67">E1794&amp;F1794</f>
        <v>IT-SW-02-02Canal</v>
      </c>
      <c r="D1794" s="18" t="s">
        <v>3192</v>
      </c>
      <c r="E1794" t="s">
        <v>3121</v>
      </c>
      <c r="F1794" s="37" t="s">
        <v>3102</v>
      </c>
      <c r="G1794" s="18" t="str">
        <f t="shared" si="64"/>
        <v>UT Softlinebext 20202</v>
      </c>
      <c r="H1794" s="18" t="s">
        <v>91</v>
      </c>
      <c r="I1794" s="18" t="s">
        <v>75</v>
      </c>
      <c r="J1794" t="s">
        <v>3119</v>
      </c>
      <c r="K1794" t="s">
        <v>3120</v>
      </c>
      <c r="L1794" s="79" t="s">
        <v>90</v>
      </c>
      <c r="M1794" s="79" t="s">
        <v>3105</v>
      </c>
      <c r="N1794" s="37" t="s">
        <v>3106</v>
      </c>
      <c r="O1794" s="37" t="s">
        <v>3111</v>
      </c>
      <c r="P1794" s="37" t="s">
        <v>3108</v>
      </c>
      <c r="Q1794" s="43" t="s">
        <v>3121</v>
      </c>
      <c r="R1794" s="80" t="s">
        <v>3109</v>
      </c>
      <c r="S1794" s="42">
        <v>1642666.6666666667</v>
      </c>
      <c r="T1794" s="84">
        <v>1</v>
      </c>
      <c r="U1794" s="83">
        <v>1</v>
      </c>
      <c r="V1794" s="45" t="str">
        <f t="shared" si="65"/>
        <v>COP</v>
      </c>
    </row>
    <row r="1795" spans="1:22" x14ac:dyDescent="0.2">
      <c r="A1795" s="18" t="str">
        <f t="shared" si="66"/>
        <v>UT Softlinebext 20202CanalIT-SW-02-03</v>
      </c>
      <c r="B1795" s="18" t="str">
        <f t="shared" si="67"/>
        <v>IT-SW-02-03Canal</v>
      </c>
      <c r="D1795" s="18" t="s">
        <v>3192</v>
      </c>
      <c r="E1795" t="s">
        <v>3122</v>
      </c>
      <c r="F1795" s="37" t="s">
        <v>3102</v>
      </c>
      <c r="G1795" s="18" t="str">
        <f t="shared" si="64"/>
        <v>UT Softlinebext 20202</v>
      </c>
      <c r="H1795" s="18" t="s">
        <v>91</v>
      </c>
      <c r="I1795" s="18" t="s">
        <v>75</v>
      </c>
      <c r="J1795" t="s">
        <v>3119</v>
      </c>
      <c r="K1795" t="s">
        <v>3120</v>
      </c>
      <c r="L1795" s="79" t="s">
        <v>90</v>
      </c>
      <c r="M1795" s="79" t="s">
        <v>3105</v>
      </c>
      <c r="N1795" s="37" t="s">
        <v>3113</v>
      </c>
      <c r="O1795" s="37" t="s">
        <v>3107</v>
      </c>
      <c r="P1795" s="37" t="s">
        <v>3108</v>
      </c>
      <c r="Q1795" s="43" t="s">
        <v>3122</v>
      </c>
      <c r="R1795" s="80" t="s">
        <v>3109</v>
      </c>
      <c r="S1795" s="42">
        <v>934400</v>
      </c>
      <c r="T1795" s="84">
        <v>1</v>
      </c>
      <c r="U1795" s="83">
        <v>1</v>
      </c>
      <c r="V1795" s="45" t="str">
        <f t="shared" si="65"/>
        <v>COP</v>
      </c>
    </row>
    <row r="1796" spans="1:22" x14ac:dyDescent="0.2">
      <c r="A1796" s="18" t="str">
        <f t="shared" si="66"/>
        <v>UT Softlinebext 20202CanalIT-SW-02-04</v>
      </c>
      <c r="B1796" s="18" t="str">
        <f t="shared" si="67"/>
        <v>IT-SW-02-04Canal</v>
      </c>
      <c r="D1796" s="18" t="s">
        <v>3192</v>
      </c>
      <c r="E1796" t="s">
        <v>3123</v>
      </c>
      <c r="F1796" s="37" t="s">
        <v>3102</v>
      </c>
      <c r="G1796" s="18" t="str">
        <f t="shared" si="64"/>
        <v>UT Softlinebext 20202</v>
      </c>
      <c r="H1796" s="18" t="s">
        <v>91</v>
      </c>
      <c r="I1796" s="18" t="s">
        <v>75</v>
      </c>
      <c r="J1796" t="s">
        <v>3119</v>
      </c>
      <c r="K1796" t="s">
        <v>3120</v>
      </c>
      <c r="L1796" s="79" t="s">
        <v>90</v>
      </c>
      <c r="M1796" s="79" t="s">
        <v>3105</v>
      </c>
      <c r="N1796" s="37" t="s">
        <v>3113</v>
      </c>
      <c r="O1796" s="37" t="s">
        <v>3111</v>
      </c>
      <c r="P1796" s="37" t="s">
        <v>3108</v>
      </c>
      <c r="Q1796" s="43" t="s">
        <v>3123</v>
      </c>
      <c r="R1796" s="80" t="s">
        <v>3109</v>
      </c>
      <c r="S1796" s="42">
        <v>1880000</v>
      </c>
      <c r="T1796" s="84">
        <v>1</v>
      </c>
      <c r="U1796" s="83">
        <v>1</v>
      </c>
      <c r="V1796" s="45" t="str">
        <f t="shared" si="65"/>
        <v>COP</v>
      </c>
    </row>
    <row r="1797" spans="1:22" x14ac:dyDescent="0.2">
      <c r="A1797" s="18" t="str">
        <f t="shared" si="66"/>
        <v>UT Softlinebext 20202CanalIT-SW-02-05</v>
      </c>
      <c r="B1797" s="18" t="str">
        <f t="shared" si="67"/>
        <v>IT-SW-02-05Canal</v>
      </c>
      <c r="D1797" s="18" t="s">
        <v>3192</v>
      </c>
      <c r="E1797" t="s">
        <v>3124</v>
      </c>
      <c r="F1797" s="37" t="s">
        <v>3102</v>
      </c>
      <c r="G1797" s="18" t="str">
        <f t="shared" si="64"/>
        <v>UT Softlinebext 20202</v>
      </c>
      <c r="H1797" s="18" t="s">
        <v>91</v>
      </c>
      <c r="I1797" s="18" t="s">
        <v>75</v>
      </c>
      <c r="J1797" t="s">
        <v>3119</v>
      </c>
      <c r="K1797" t="s">
        <v>3120</v>
      </c>
      <c r="L1797" s="79" t="s">
        <v>90</v>
      </c>
      <c r="M1797" s="79" t="s">
        <v>3105</v>
      </c>
      <c r="N1797" s="37" t="s">
        <v>3116</v>
      </c>
      <c r="O1797" s="37" t="s">
        <v>3107</v>
      </c>
      <c r="P1797" s="37" t="s">
        <v>3108</v>
      </c>
      <c r="Q1797" s="43" t="s">
        <v>3124</v>
      </c>
      <c r="R1797" s="80" t="s">
        <v>3109</v>
      </c>
      <c r="S1797" s="42">
        <v>934400</v>
      </c>
      <c r="T1797" s="84">
        <v>1</v>
      </c>
      <c r="U1797" s="83">
        <v>1</v>
      </c>
      <c r="V1797" s="45" t="str">
        <f t="shared" si="65"/>
        <v>COP</v>
      </c>
    </row>
    <row r="1798" spans="1:22" x14ac:dyDescent="0.2">
      <c r="A1798" s="18" t="str">
        <f t="shared" si="66"/>
        <v>UT Softlinebext 20202CanalIT-SW-02-06</v>
      </c>
      <c r="B1798" s="18" t="str">
        <f t="shared" si="67"/>
        <v>IT-SW-02-06Canal</v>
      </c>
      <c r="D1798" s="18" t="s">
        <v>3192</v>
      </c>
      <c r="E1798" t="s">
        <v>3125</v>
      </c>
      <c r="F1798" s="37" t="s">
        <v>3102</v>
      </c>
      <c r="G1798" s="18" t="str">
        <f t="shared" si="64"/>
        <v>UT Softlinebext 20202</v>
      </c>
      <c r="H1798" s="18" t="s">
        <v>91</v>
      </c>
      <c r="I1798" s="18" t="s">
        <v>75</v>
      </c>
      <c r="J1798" t="s">
        <v>3119</v>
      </c>
      <c r="K1798" t="s">
        <v>3120</v>
      </c>
      <c r="L1798" s="79" t="s">
        <v>90</v>
      </c>
      <c r="M1798" s="79" t="s">
        <v>3105</v>
      </c>
      <c r="N1798" s="37" t="s">
        <v>3116</v>
      </c>
      <c r="O1798" s="37" t="s">
        <v>3111</v>
      </c>
      <c r="P1798" s="37" t="s">
        <v>3108</v>
      </c>
      <c r="Q1798" s="43" t="s">
        <v>3125</v>
      </c>
      <c r="R1798" s="80" t="s">
        <v>3109</v>
      </c>
      <c r="S1798" s="42">
        <v>2217333.3333333335</v>
      </c>
      <c r="T1798" s="84">
        <v>1</v>
      </c>
      <c r="U1798" s="83">
        <v>1</v>
      </c>
      <c r="V1798" s="45" t="str">
        <f t="shared" si="65"/>
        <v>COP</v>
      </c>
    </row>
    <row r="1799" spans="1:22" x14ac:dyDescent="0.2">
      <c r="A1799" s="18" t="str">
        <f t="shared" si="66"/>
        <v>UT Softlinebext 20202CanalIT-SW-03-01</v>
      </c>
      <c r="B1799" s="18" t="str">
        <f t="shared" si="67"/>
        <v>IT-SW-03-01Canal</v>
      </c>
      <c r="D1799" s="18" t="s">
        <v>3192</v>
      </c>
      <c r="E1799" t="s">
        <v>3126</v>
      </c>
      <c r="F1799" s="37" t="s">
        <v>3102</v>
      </c>
      <c r="G1799" s="18" t="str">
        <f t="shared" si="64"/>
        <v>UT Softlinebext 20202</v>
      </c>
      <c r="H1799" s="18" t="s">
        <v>91</v>
      </c>
      <c r="I1799" s="18" t="s">
        <v>75</v>
      </c>
      <c r="J1799" t="s">
        <v>3127</v>
      </c>
      <c r="K1799" t="s">
        <v>3104</v>
      </c>
      <c r="L1799" s="79" t="s">
        <v>90</v>
      </c>
      <c r="M1799" s="79" t="s">
        <v>3105</v>
      </c>
      <c r="N1799" s="37" t="s">
        <v>3106</v>
      </c>
      <c r="O1799" s="37" t="s">
        <v>3107</v>
      </c>
      <c r="P1799" s="37" t="s">
        <v>3108</v>
      </c>
      <c r="Q1799" s="43" t="s">
        <v>3126</v>
      </c>
      <c r="R1799" s="80" t="s">
        <v>3109</v>
      </c>
      <c r="S1799" s="42">
        <v>1116000</v>
      </c>
      <c r="T1799" s="84">
        <v>1</v>
      </c>
      <c r="U1799" s="83">
        <v>1</v>
      </c>
      <c r="V1799" s="45" t="str">
        <f t="shared" si="65"/>
        <v>COP</v>
      </c>
    </row>
    <row r="1800" spans="1:22" x14ac:dyDescent="0.2">
      <c r="A1800" s="18" t="str">
        <f t="shared" si="66"/>
        <v>UT Softlinebext 20202CanalIT-SW-03-02</v>
      </c>
      <c r="B1800" s="18" t="str">
        <f t="shared" si="67"/>
        <v>IT-SW-03-02Canal</v>
      </c>
      <c r="D1800" s="18" t="s">
        <v>3192</v>
      </c>
      <c r="E1800" t="s">
        <v>3128</v>
      </c>
      <c r="F1800" s="37" t="s">
        <v>3102</v>
      </c>
      <c r="G1800" s="18" t="str">
        <f t="shared" si="64"/>
        <v>UT Softlinebext 20202</v>
      </c>
      <c r="H1800" s="18" t="s">
        <v>91</v>
      </c>
      <c r="I1800" s="18" t="s">
        <v>75</v>
      </c>
      <c r="J1800" t="s">
        <v>3127</v>
      </c>
      <c r="K1800" t="s">
        <v>3104</v>
      </c>
      <c r="L1800" s="79" t="s">
        <v>90</v>
      </c>
      <c r="M1800" s="79" t="s">
        <v>3105</v>
      </c>
      <c r="N1800" s="37" t="s">
        <v>3106</v>
      </c>
      <c r="O1800" s="37" t="s">
        <v>3111</v>
      </c>
      <c r="P1800" s="37" t="s">
        <v>3108</v>
      </c>
      <c r="Q1800" s="43" t="s">
        <v>3128</v>
      </c>
      <c r="R1800" s="80" t="s">
        <v>3109</v>
      </c>
      <c r="S1800" s="42">
        <v>1466666.6666666667</v>
      </c>
      <c r="T1800" s="84">
        <v>1</v>
      </c>
      <c r="U1800" s="83">
        <v>1</v>
      </c>
      <c r="V1800" s="45" t="str">
        <f t="shared" si="65"/>
        <v>COP</v>
      </c>
    </row>
    <row r="1801" spans="1:22" x14ac:dyDescent="0.2">
      <c r="A1801" s="18" t="str">
        <f t="shared" si="66"/>
        <v>UT Softlinebext 20202CanalIT-SW-03-03</v>
      </c>
      <c r="B1801" s="18" t="str">
        <f t="shared" si="67"/>
        <v>IT-SW-03-03Canal</v>
      </c>
      <c r="D1801" s="18" t="s">
        <v>3192</v>
      </c>
      <c r="E1801" t="s">
        <v>3129</v>
      </c>
      <c r="F1801" s="37" t="s">
        <v>3102</v>
      </c>
      <c r="G1801" s="18" t="str">
        <f t="shared" si="64"/>
        <v>UT Softlinebext 20202</v>
      </c>
      <c r="H1801" s="18" t="s">
        <v>91</v>
      </c>
      <c r="I1801" s="18" t="s">
        <v>75</v>
      </c>
      <c r="J1801" t="s">
        <v>3127</v>
      </c>
      <c r="K1801" t="s">
        <v>3104</v>
      </c>
      <c r="L1801" s="79" t="s">
        <v>90</v>
      </c>
      <c r="M1801" s="79" t="s">
        <v>3105</v>
      </c>
      <c r="N1801" s="37" t="s">
        <v>3113</v>
      </c>
      <c r="O1801" s="37" t="s">
        <v>3107</v>
      </c>
      <c r="P1801" s="37" t="s">
        <v>3108</v>
      </c>
      <c r="Q1801" s="43" t="s">
        <v>3129</v>
      </c>
      <c r="R1801" s="80" t="s">
        <v>3109</v>
      </c>
      <c r="S1801" s="42">
        <v>1116000</v>
      </c>
      <c r="T1801" s="84">
        <v>1</v>
      </c>
      <c r="U1801" s="83">
        <v>1</v>
      </c>
      <c r="V1801" s="45" t="str">
        <f t="shared" si="65"/>
        <v>COP</v>
      </c>
    </row>
    <row r="1802" spans="1:22" x14ac:dyDescent="0.2">
      <c r="A1802" s="18" t="str">
        <f t="shared" si="66"/>
        <v>UT Softlinebext 20202CanalIT-SW-03-04</v>
      </c>
      <c r="B1802" s="18" t="str">
        <f t="shared" si="67"/>
        <v>IT-SW-03-04Canal</v>
      </c>
      <c r="D1802" s="18" t="s">
        <v>3192</v>
      </c>
      <c r="E1802" t="s">
        <v>3130</v>
      </c>
      <c r="F1802" s="37" t="s">
        <v>3102</v>
      </c>
      <c r="G1802" s="18" t="str">
        <f t="shared" si="64"/>
        <v>UT Softlinebext 20202</v>
      </c>
      <c r="H1802" s="18" t="s">
        <v>91</v>
      </c>
      <c r="I1802" s="18" t="s">
        <v>75</v>
      </c>
      <c r="J1802" t="s">
        <v>3127</v>
      </c>
      <c r="K1802" t="s">
        <v>3104</v>
      </c>
      <c r="L1802" s="79" t="s">
        <v>90</v>
      </c>
      <c r="M1802" s="79" t="s">
        <v>3105</v>
      </c>
      <c r="N1802" s="37" t="s">
        <v>3113</v>
      </c>
      <c r="O1802" s="37" t="s">
        <v>3111</v>
      </c>
      <c r="P1802" s="37" t="s">
        <v>3108</v>
      </c>
      <c r="Q1802" s="43" t="s">
        <v>3130</v>
      </c>
      <c r="R1802" s="80" t="s">
        <v>3109</v>
      </c>
      <c r="S1802" s="42">
        <v>1662000</v>
      </c>
      <c r="T1802" s="84">
        <v>1</v>
      </c>
      <c r="U1802" s="83">
        <v>1</v>
      </c>
      <c r="V1802" s="45" t="str">
        <f t="shared" si="65"/>
        <v>COP</v>
      </c>
    </row>
    <row r="1803" spans="1:22" x14ac:dyDescent="0.2">
      <c r="A1803" s="18" t="str">
        <f t="shared" si="66"/>
        <v>UT Softlinebext 20202CanalIT-SW-03-05</v>
      </c>
      <c r="B1803" s="18" t="str">
        <f t="shared" si="67"/>
        <v>IT-SW-03-05Canal</v>
      </c>
      <c r="D1803" s="18" t="s">
        <v>3192</v>
      </c>
      <c r="E1803" t="s">
        <v>3131</v>
      </c>
      <c r="F1803" s="37" t="s">
        <v>3102</v>
      </c>
      <c r="G1803" s="18" t="str">
        <f t="shared" si="64"/>
        <v>UT Softlinebext 20202</v>
      </c>
      <c r="H1803" s="18" t="s">
        <v>91</v>
      </c>
      <c r="I1803" s="18" t="s">
        <v>75</v>
      </c>
      <c r="J1803" t="s">
        <v>3127</v>
      </c>
      <c r="K1803" t="s">
        <v>3104</v>
      </c>
      <c r="L1803" s="79" t="s">
        <v>90</v>
      </c>
      <c r="M1803" s="79" t="s">
        <v>3105</v>
      </c>
      <c r="N1803" s="37" t="s">
        <v>3116</v>
      </c>
      <c r="O1803" s="37" t="s">
        <v>3107</v>
      </c>
      <c r="P1803" s="37" t="s">
        <v>3108</v>
      </c>
      <c r="Q1803" s="43" t="s">
        <v>3131</v>
      </c>
      <c r="R1803" s="80" t="s">
        <v>3109</v>
      </c>
      <c r="S1803" s="42">
        <v>1116000</v>
      </c>
      <c r="T1803" s="84">
        <v>1</v>
      </c>
      <c r="U1803" s="83">
        <v>1</v>
      </c>
      <c r="V1803" s="45" t="str">
        <f t="shared" si="65"/>
        <v>COP</v>
      </c>
    </row>
    <row r="1804" spans="1:22" x14ac:dyDescent="0.2">
      <c r="A1804" s="18" t="str">
        <f t="shared" si="66"/>
        <v>UT Softlinebext 20202CanalIT-SW-03-06</v>
      </c>
      <c r="B1804" s="18" t="str">
        <f t="shared" si="67"/>
        <v>IT-SW-03-06Canal</v>
      </c>
      <c r="D1804" s="18" t="s">
        <v>3192</v>
      </c>
      <c r="E1804" t="s">
        <v>3132</v>
      </c>
      <c r="F1804" s="37" t="s">
        <v>3102</v>
      </c>
      <c r="G1804" s="18" t="str">
        <f t="shared" si="64"/>
        <v>UT Softlinebext 20202</v>
      </c>
      <c r="H1804" s="18" t="s">
        <v>91</v>
      </c>
      <c r="I1804" s="18" t="s">
        <v>75</v>
      </c>
      <c r="J1804" t="s">
        <v>3127</v>
      </c>
      <c r="K1804" t="s">
        <v>3104</v>
      </c>
      <c r="L1804" s="79" t="s">
        <v>90</v>
      </c>
      <c r="M1804" s="79" t="s">
        <v>3105</v>
      </c>
      <c r="N1804" s="37" t="s">
        <v>3116</v>
      </c>
      <c r="O1804" s="37" t="s">
        <v>3111</v>
      </c>
      <c r="P1804" s="37" t="s">
        <v>3108</v>
      </c>
      <c r="Q1804" s="43" t="s">
        <v>3132</v>
      </c>
      <c r="R1804" s="80" t="s">
        <v>3109</v>
      </c>
      <c r="S1804" s="42">
        <v>2034266.666666667</v>
      </c>
      <c r="T1804" s="84">
        <v>1</v>
      </c>
      <c r="U1804" s="83">
        <v>1</v>
      </c>
      <c r="V1804" s="45" t="str">
        <f t="shared" si="65"/>
        <v>COP</v>
      </c>
    </row>
    <row r="1805" spans="1:22" x14ac:dyDescent="0.2">
      <c r="A1805" s="18" t="str">
        <f t="shared" si="66"/>
        <v>UT Softlinebext 20202CanalIT-SW-04-01</v>
      </c>
      <c r="B1805" s="18" t="str">
        <f t="shared" si="67"/>
        <v>IT-SW-04-01Canal</v>
      </c>
      <c r="D1805" s="18" t="s">
        <v>3192</v>
      </c>
      <c r="E1805" t="s">
        <v>3133</v>
      </c>
      <c r="F1805" s="37" t="s">
        <v>3102</v>
      </c>
      <c r="G1805" s="18" t="str">
        <f t="shared" si="64"/>
        <v>UT Softlinebext 20202</v>
      </c>
      <c r="H1805" s="18" t="s">
        <v>91</v>
      </c>
      <c r="I1805" s="18" t="s">
        <v>75</v>
      </c>
      <c r="J1805" t="s">
        <v>3134</v>
      </c>
      <c r="K1805" t="s">
        <v>3120</v>
      </c>
      <c r="L1805" s="79" t="s">
        <v>90</v>
      </c>
      <c r="M1805" s="79" t="s">
        <v>3105</v>
      </c>
      <c r="N1805" s="37" t="s">
        <v>3106</v>
      </c>
      <c r="O1805" s="37" t="s">
        <v>3107</v>
      </c>
      <c r="P1805" s="37" t="s">
        <v>3108</v>
      </c>
      <c r="Q1805" s="43" t="s">
        <v>3133</v>
      </c>
      <c r="R1805" s="80" t="s">
        <v>3109</v>
      </c>
      <c r="S1805" s="42">
        <v>1116000</v>
      </c>
      <c r="T1805" s="84">
        <v>1</v>
      </c>
      <c r="U1805" s="83">
        <v>1</v>
      </c>
      <c r="V1805" s="45" t="str">
        <f t="shared" si="65"/>
        <v>COP</v>
      </c>
    </row>
    <row r="1806" spans="1:22" x14ac:dyDescent="0.2">
      <c r="A1806" s="18" t="str">
        <f t="shared" si="66"/>
        <v>UT Softlinebext 20202CanalIT-SW-04-02</v>
      </c>
      <c r="B1806" s="18" t="str">
        <f t="shared" si="67"/>
        <v>IT-SW-04-02Canal</v>
      </c>
      <c r="D1806" s="18" t="s">
        <v>3192</v>
      </c>
      <c r="E1806" t="s">
        <v>3135</v>
      </c>
      <c r="F1806" s="37" t="s">
        <v>3102</v>
      </c>
      <c r="G1806" s="18" t="str">
        <f t="shared" si="64"/>
        <v>UT Softlinebext 20202</v>
      </c>
      <c r="H1806" s="18" t="s">
        <v>91</v>
      </c>
      <c r="I1806" s="18" t="s">
        <v>75</v>
      </c>
      <c r="J1806" t="s">
        <v>3134</v>
      </c>
      <c r="K1806" t="s">
        <v>3120</v>
      </c>
      <c r="L1806" s="79" t="s">
        <v>90</v>
      </c>
      <c r="M1806" s="79" t="s">
        <v>3105</v>
      </c>
      <c r="N1806" s="37" t="s">
        <v>3106</v>
      </c>
      <c r="O1806" s="37" t="s">
        <v>3111</v>
      </c>
      <c r="P1806" s="37" t="s">
        <v>3108</v>
      </c>
      <c r="Q1806" s="43" t="s">
        <v>3135</v>
      </c>
      <c r="R1806" s="80" t="s">
        <v>3109</v>
      </c>
      <c r="S1806" s="42">
        <v>2336000</v>
      </c>
      <c r="T1806" s="84">
        <v>1</v>
      </c>
      <c r="U1806" s="83">
        <v>1</v>
      </c>
      <c r="V1806" s="45" t="str">
        <f t="shared" si="65"/>
        <v>COP</v>
      </c>
    </row>
    <row r="1807" spans="1:22" x14ac:dyDescent="0.2">
      <c r="A1807" s="18" t="str">
        <f t="shared" si="66"/>
        <v>UT Softlinebext 20202CanalIT-SW-04-03</v>
      </c>
      <c r="B1807" s="18" t="str">
        <f t="shared" si="67"/>
        <v>IT-SW-04-03Canal</v>
      </c>
      <c r="D1807" s="18" t="s">
        <v>3192</v>
      </c>
      <c r="E1807" t="s">
        <v>3136</v>
      </c>
      <c r="F1807" s="37" t="s">
        <v>3102</v>
      </c>
      <c r="G1807" s="18" t="str">
        <f t="shared" ref="G1807:G1870" si="68">D1807</f>
        <v>UT Softlinebext 20202</v>
      </c>
      <c r="H1807" s="18" t="s">
        <v>91</v>
      </c>
      <c r="I1807" s="18" t="s">
        <v>75</v>
      </c>
      <c r="J1807" t="s">
        <v>3134</v>
      </c>
      <c r="K1807" t="s">
        <v>3120</v>
      </c>
      <c r="L1807" s="79" t="s">
        <v>90</v>
      </c>
      <c r="M1807" s="79" t="s">
        <v>3105</v>
      </c>
      <c r="N1807" s="37" t="s">
        <v>3113</v>
      </c>
      <c r="O1807" s="37" t="s">
        <v>3107</v>
      </c>
      <c r="P1807" s="37" t="s">
        <v>3108</v>
      </c>
      <c r="Q1807" s="43" t="s">
        <v>3136</v>
      </c>
      <c r="R1807" s="80" t="s">
        <v>3109</v>
      </c>
      <c r="S1807" s="42">
        <v>1116000</v>
      </c>
      <c r="T1807" s="84">
        <v>1</v>
      </c>
      <c r="U1807" s="83">
        <v>1</v>
      </c>
      <c r="V1807" s="45" t="str">
        <f t="shared" ref="V1807:V1870" si="69">H1807</f>
        <v>COP</v>
      </c>
    </row>
    <row r="1808" spans="1:22" x14ac:dyDescent="0.2">
      <c r="A1808" s="18" t="str">
        <f t="shared" si="66"/>
        <v>UT Softlinebext 20202CanalIT-SW-04-04</v>
      </c>
      <c r="B1808" s="18" t="str">
        <f t="shared" si="67"/>
        <v>IT-SW-04-04Canal</v>
      </c>
      <c r="D1808" s="18" t="s">
        <v>3192</v>
      </c>
      <c r="E1808" t="s">
        <v>3137</v>
      </c>
      <c r="F1808" s="37" t="s">
        <v>3102</v>
      </c>
      <c r="G1808" s="18" t="str">
        <f t="shared" si="68"/>
        <v>UT Softlinebext 20202</v>
      </c>
      <c r="H1808" s="18" t="s">
        <v>91</v>
      </c>
      <c r="I1808" s="18" t="s">
        <v>75</v>
      </c>
      <c r="J1808" t="s">
        <v>3134</v>
      </c>
      <c r="K1808" t="s">
        <v>3120</v>
      </c>
      <c r="L1808" s="79" t="s">
        <v>90</v>
      </c>
      <c r="M1808" s="79" t="s">
        <v>3105</v>
      </c>
      <c r="N1808" s="37" t="s">
        <v>3113</v>
      </c>
      <c r="O1808" s="37" t="s">
        <v>3111</v>
      </c>
      <c r="P1808" s="37" t="s">
        <v>3108</v>
      </c>
      <c r="Q1808" s="43" t="s">
        <v>3137</v>
      </c>
      <c r="R1808" s="80" t="s">
        <v>3109</v>
      </c>
      <c r="S1808" s="42">
        <v>2528000</v>
      </c>
      <c r="T1808" s="84">
        <v>1</v>
      </c>
      <c r="U1808" s="83">
        <v>1</v>
      </c>
      <c r="V1808" s="45" t="str">
        <f t="shared" si="69"/>
        <v>COP</v>
      </c>
    </row>
    <row r="1809" spans="1:22" x14ac:dyDescent="0.2">
      <c r="A1809" s="18" t="str">
        <f t="shared" si="66"/>
        <v>UT Softlinebext 20202CanalIT-SW-04-05</v>
      </c>
      <c r="B1809" s="18" t="str">
        <f t="shared" si="67"/>
        <v>IT-SW-04-05Canal</v>
      </c>
      <c r="D1809" s="18" t="s">
        <v>3192</v>
      </c>
      <c r="E1809" t="s">
        <v>3138</v>
      </c>
      <c r="F1809" s="37" t="s">
        <v>3102</v>
      </c>
      <c r="G1809" s="18" t="str">
        <f t="shared" si="68"/>
        <v>UT Softlinebext 20202</v>
      </c>
      <c r="H1809" s="18" t="s">
        <v>91</v>
      </c>
      <c r="I1809" s="18" t="s">
        <v>75</v>
      </c>
      <c r="J1809" t="s">
        <v>3134</v>
      </c>
      <c r="K1809" t="s">
        <v>3120</v>
      </c>
      <c r="L1809" s="79" t="s">
        <v>90</v>
      </c>
      <c r="M1809" s="79" t="s">
        <v>3105</v>
      </c>
      <c r="N1809" s="37" t="s">
        <v>3116</v>
      </c>
      <c r="O1809" s="37" t="s">
        <v>3107</v>
      </c>
      <c r="P1809" s="37" t="s">
        <v>3108</v>
      </c>
      <c r="Q1809" s="43" t="s">
        <v>3138</v>
      </c>
      <c r="R1809" s="80" t="s">
        <v>3109</v>
      </c>
      <c r="S1809" s="42">
        <v>1116000</v>
      </c>
      <c r="T1809" s="84">
        <v>1</v>
      </c>
      <c r="U1809" s="83">
        <v>1</v>
      </c>
      <c r="V1809" s="45" t="str">
        <f t="shared" si="69"/>
        <v>COP</v>
      </c>
    </row>
    <row r="1810" spans="1:22" x14ac:dyDescent="0.2">
      <c r="A1810" s="18" t="str">
        <f t="shared" si="66"/>
        <v>UT Softlinebext 20202CanalIT-SW-04-06</v>
      </c>
      <c r="B1810" s="18" t="str">
        <f t="shared" si="67"/>
        <v>IT-SW-04-06Canal</v>
      </c>
      <c r="D1810" s="18" t="s">
        <v>3192</v>
      </c>
      <c r="E1810" t="s">
        <v>3139</v>
      </c>
      <c r="F1810" s="37" t="s">
        <v>3102</v>
      </c>
      <c r="G1810" s="18" t="str">
        <f t="shared" si="68"/>
        <v>UT Softlinebext 20202</v>
      </c>
      <c r="H1810" s="18" t="s">
        <v>91</v>
      </c>
      <c r="I1810" s="18" t="s">
        <v>75</v>
      </c>
      <c r="J1810" t="s">
        <v>3134</v>
      </c>
      <c r="K1810" t="s">
        <v>3120</v>
      </c>
      <c r="L1810" s="79" t="s">
        <v>90</v>
      </c>
      <c r="M1810" s="79" t="s">
        <v>3105</v>
      </c>
      <c r="N1810" s="37" t="s">
        <v>3116</v>
      </c>
      <c r="O1810" s="37" t="s">
        <v>3111</v>
      </c>
      <c r="P1810" s="37" t="s">
        <v>3108</v>
      </c>
      <c r="Q1810" s="43" t="s">
        <v>3139</v>
      </c>
      <c r="R1810" s="80" t="s">
        <v>3109</v>
      </c>
      <c r="S1810" s="42">
        <v>2927466.6666666665</v>
      </c>
      <c r="T1810" s="84">
        <v>1</v>
      </c>
      <c r="U1810" s="83">
        <v>1</v>
      </c>
      <c r="V1810" s="45" t="str">
        <f t="shared" si="69"/>
        <v>COP</v>
      </c>
    </row>
    <row r="1811" spans="1:22" x14ac:dyDescent="0.2">
      <c r="A1811" s="18" t="str">
        <f t="shared" si="66"/>
        <v>UT Softlinebext 20202CanalIT-SW-05-01</v>
      </c>
      <c r="B1811" s="18" t="str">
        <f t="shared" si="67"/>
        <v>IT-SW-05-01Canal</v>
      </c>
      <c r="D1811" s="18" t="s">
        <v>3192</v>
      </c>
      <c r="E1811" t="s">
        <v>3140</v>
      </c>
      <c r="F1811" s="37" t="s">
        <v>3102</v>
      </c>
      <c r="G1811" s="18" t="str">
        <f t="shared" si="68"/>
        <v>UT Softlinebext 20202</v>
      </c>
      <c r="H1811" s="18" t="s">
        <v>91</v>
      </c>
      <c r="I1811" s="18" t="s">
        <v>75</v>
      </c>
      <c r="J1811" t="s">
        <v>3141</v>
      </c>
      <c r="K1811" t="s">
        <v>3142</v>
      </c>
      <c r="L1811" s="79" t="s">
        <v>90</v>
      </c>
      <c r="M1811" s="79" t="s">
        <v>3105</v>
      </c>
      <c r="N1811" s="37" t="s">
        <v>3106</v>
      </c>
      <c r="O1811" s="37" t="s">
        <v>3107</v>
      </c>
      <c r="P1811" s="37" t="s">
        <v>3143</v>
      </c>
      <c r="Q1811" s="43" t="s">
        <v>3140</v>
      </c>
      <c r="R1811" s="80" t="s">
        <v>3109</v>
      </c>
      <c r="S1811" s="42">
        <v>133333.33333333334</v>
      </c>
      <c r="T1811" s="84">
        <v>1</v>
      </c>
      <c r="U1811" s="83">
        <v>1</v>
      </c>
      <c r="V1811" s="45" t="str">
        <f t="shared" si="69"/>
        <v>COP</v>
      </c>
    </row>
    <row r="1812" spans="1:22" x14ac:dyDescent="0.2">
      <c r="A1812" s="18" t="str">
        <f t="shared" si="66"/>
        <v>UT Softlinebext 20202CanalIT-SW-05-02</v>
      </c>
      <c r="B1812" s="18" t="str">
        <f t="shared" si="67"/>
        <v>IT-SW-05-02Canal</v>
      </c>
      <c r="D1812" s="18" t="s">
        <v>3192</v>
      </c>
      <c r="E1812" t="s">
        <v>3144</v>
      </c>
      <c r="F1812" s="37" t="s">
        <v>3102</v>
      </c>
      <c r="G1812" s="18" t="str">
        <f t="shared" si="68"/>
        <v>UT Softlinebext 20202</v>
      </c>
      <c r="H1812" s="18" t="s">
        <v>91</v>
      </c>
      <c r="I1812" s="18" t="s">
        <v>75</v>
      </c>
      <c r="J1812" t="s">
        <v>3141</v>
      </c>
      <c r="K1812" t="s">
        <v>3142</v>
      </c>
      <c r="L1812" s="79" t="s">
        <v>90</v>
      </c>
      <c r="M1812" s="79" t="s">
        <v>3105</v>
      </c>
      <c r="N1812" s="37" t="s">
        <v>3106</v>
      </c>
      <c r="O1812" s="37" t="s">
        <v>3111</v>
      </c>
      <c r="P1812" s="37" t="s">
        <v>3143</v>
      </c>
      <c r="Q1812" s="43" t="s">
        <v>3144</v>
      </c>
      <c r="R1812" s="80" t="s">
        <v>3109</v>
      </c>
      <c r="S1812" s="42">
        <v>200000</v>
      </c>
      <c r="T1812" s="84">
        <v>1</v>
      </c>
      <c r="U1812" s="83">
        <v>1</v>
      </c>
      <c r="V1812" s="45" t="str">
        <f t="shared" si="69"/>
        <v>COP</v>
      </c>
    </row>
    <row r="1813" spans="1:22" x14ac:dyDescent="0.2">
      <c r="A1813" s="18" t="str">
        <f t="shared" si="66"/>
        <v>UT Softlinebext 20202CanalIT-SW-05-03</v>
      </c>
      <c r="B1813" s="18" t="str">
        <f t="shared" si="67"/>
        <v>IT-SW-05-03Canal</v>
      </c>
      <c r="D1813" s="18" t="s">
        <v>3192</v>
      </c>
      <c r="E1813" t="s">
        <v>3145</v>
      </c>
      <c r="F1813" s="37" t="s">
        <v>3102</v>
      </c>
      <c r="G1813" s="18" t="str">
        <f t="shared" si="68"/>
        <v>UT Softlinebext 20202</v>
      </c>
      <c r="H1813" s="18" t="s">
        <v>91</v>
      </c>
      <c r="I1813" s="18" t="s">
        <v>75</v>
      </c>
      <c r="J1813" t="s">
        <v>3141</v>
      </c>
      <c r="K1813" t="s">
        <v>3142</v>
      </c>
      <c r="L1813" s="79" t="s">
        <v>90</v>
      </c>
      <c r="M1813" s="79" t="s">
        <v>3105</v>
      </c>
      <c r="N1813" s="37" t="s">
        <v>3113</v>
      </c>
      <c r="O1813" s="37" t="s">
        <v>3107</v>
      </c>
      <c r="P1813" s="37" t="s">
        <v>3143</v>
      </c>
      <c r="Q1813" s="43" t="s">
        <v>3145</v>
      </c>
      <c r="R1813" s="80" t="s">
        <v>3109</v>
      </c>
      <c r="S1813" s="42">
        <v>133333.33333333334</v>
      </c>
      <c r="T1813" s="84">
        <v>1</v>
      </c>
      <c r="U1813" s="83">
        <v>1</v>
      </c>
      <c r="V1813" s="45" t="str">
        <f t="shared" si="69"/>
        <v>COP</v>
      </c>
    </row>
    <row r="1814" spans="1:22" x14ac:dyDescent="0.2">
      <c r="A1814" s="18" t="str">
        <f t="shared" si="66"/>
        <v>UT Softlinebext 20202CanalIT-SW-05-04</v>
      </c>
      <c r="B1814" s="18" t="str">
        <f t="shared" si="67"/>
        <v>IT-SW-05-04Canal</v>
      </c>
      <c r="D1814" s="18" t="s">
        <v>3192</v>
      </c>
      <c r="E1814" t="s">
        <v>3146</v>
      </c>
      <c r="F1814" s="37" t="s">
        <v>3102</v>
      </c>
      <c r="G1814" s="18" t="str">
        <f t="shared" si="68"/>
        <v>UT Softlinebext 20202</v>
      </c>
      <c r="H1814" s="18" t="s">
        <v>91</v>
      </c>
      <c r="I1814" s="18" t="s">
        <v>75</v>
      </c>
      <c r="J1814" t="s">
        <v>3141</v>
      </c>
      <c r="K1814" t="s">
        <v>3142</v>
      </c>
      <c r="L1814" s="79" t="s">
        <v>90</v>
      </c>
      <c r="M1814" s="79" t="s">
        <v>3105</v>
      </c>
      <c r="N1814" s="37" t="s">
        <v>3113</v>
      </c>
      <c r="O1814" s="37" t="s">
        <v>3111</v>
      </c>
      <c r="P1814" s="37" t="s">
        <v>3143</v>
      </c>
      <c r="Q1814" s="43" t="s">
        <v>3146</v>
      </c>
      <c r="R1814" s="80" t="s">
        <v>3109</v>
      </c>
      <c r="S1814" s="42">
        <v>240000</v>
      </c>
      <c r="T1814" s="84">
        <v>1</v>
      </c>
      <c r="U1814" s="83">
        <v>1</v>
      </c>
      <c r="V1814" s="45" t="str">
        <f t="shared" si="69"/>
        <v>COP</v>
      </c>
    </row>
    <row r="1815" spans="1:22" x14ac:dyDescent="0.2">
      <c r="A1815" s="18" t="str">
        <f t="shared" si="66"/>
        <v>UT Softlinebext 20202CanalIT-SW-05-05</v>
      </c>
      <c r="B1815" s="18" t="str">
        <f t="shared" si="67"/>
        <v>IT-SW-05-05Canal</v>
      </c>
      <c r="D1815" s="18" t="s">
        <v>3192</v>
      </c>
      <c r="E1815" t="s">
        <v>3147</v>
      </c>
      <c r="F1815" s="37" t="s">
        <v>3102</v>
      </c>
      <c r="G1815" s="18" t="str">
        <f t="shared" si="68"/>
        <v>UT Softlinebext 20202</v>
      </c>
      <c r="H1815" s="18" t="s">
        <v>91</v>
      </c>
      <c r="I1815" s="18" t="s">
        <v>75</v>
      </c>
      <c r="J1815" t="s">
        <v>3141</v>
      </c>
      <c r="K1815" t="s">
        <v>3142</v>
      </c>
      <c r="L1815" s="79" t="s">
        <v>90</v>
      </c>
      <c r="M1815" s="79" t="s">
        <v>3105</v>
      </c>
      <c r="N1815" s="37" t="s">
        <v>3116</v>
      </c>
      <c r="O1815" s="37" t="s">
        <v>3107</v>
      </c>
      <c r="P1815" s="37" t="s">
        <v>3143</v>
      </c>
      <c r="Q1815" s="43" t="s">
        <v>3147</v>
      </c>
      <c r="R1815" s="80" t="s">
        <v>3109</v>
      </c>
      <c r="S1815" s="42">
        <v>133333.33333333334</v>
      </c>
      <c r="T1815" s="84">
        <v>1</v>
      </c>
      <c r="U1815" s="83">
        <v>1</v>
      </c>
      <c r="V1815" s="45" t="str">
        <f t="shared" si="69"/>
        <v>COP</v>
      </c>
    </row>
    <row r="1816" spans="1:22" x14ac:dyDescent="0.2">
      <c r="A1816" s="18" t="str">
        <f t="shared" si="66"/>
        <v>UT Softlinebext 20202CanalIT-SW-05-06</v>
      </c>
      <c r="B1816" s="18" t="str">
        <f t="shared" si="67"/>
        <v>IT-SW-05-06Canal</v>
      </c>
      <c r="D1816" s="18" t="s">
        <v>3192</v>
      </c>
      <c r="E1816" t="s">
        <v>3148</v>
      </c>
      <c r="F1816" s="37" t="s">
        <v>3102</v>
      </c>
      <c r="G1816" s="18" t="str">
        <f t="shared" si="68"/>
        <v>UT Softlinebext 20202</v>
      </c>
      <c r="H1816" s="18" t="s">
        <v>91</v>
      </c>
      <c r="I1816" s="18" t="s">
        <v>75</v>
      </c>
      <c r="J1816" t="s">
        <v>3141</v>
      </c>
      <c r="K1816" t="s">
        <v>3142</v>
      </c>
      <c r="L1816" s="79" t="s">
        <v>90</v>
      </c>
      <c r="M1816" s="79" t="s">
        <v>3105</v>
      </c>
      <c r="N1816" s="37" t="s">
        <v>3116</v>
      </c>
      <c r="O1816" s="37" t="s">
        <v>3111</v>
      </c>
      <c r="P1816" s="37" t="s">
        <v>3143</v>
      </c>
      <c r="Q1816" s="43" t="s">
        <v>3148</v>
      </c>
      <c r="R1816" s="80" t="s">
        <v>3109</v>
      </c>
      <c r="S1816" s="42">
        <v>293333.33333333331</v>
      </c>
      <c r="T1816" s="84">
        <v>1</v>
      </c>
      <c r="U1816" s="83">
        <v>1</v>
      </c>
      <c r="V1816" s="45" t="str">
        <f t="shared" si="69"/>
        <v>COP</v>
      </c>
    </row>
    <row r="1817" spans="1:22" x14ac:dyDescent="0.2">
      <c r="A1817" s="18" t="str">
        <f t="shared" si="66"/>
        <v>UT Softlinebext 20202CanalIT-SW-06-01</v>
      </c>
      <c r="B1817" s="18" t="str">
        <f t="shared" si="67"/>
        <v>IT-SW-06-01Canal</v>
      </c>
      <c r="D1817" s="18" t="s">
        <v>3192</v>
      </c>
      <c r="E1817" t="s">
        <v>3149</v>
      </c>
      <c r="F1817" s="37" t="s">
        <v>3102</v>
      </c>
      <c r="G1817" s="18" t="str">
        <f t="shared" si="68"/>
        <v>UT Softlinebext 20202</v>
      </c>
      <c r="H1817" s="18" t="s">
        <v>91</v>
      </c>
      <c r="I1817" s="18" t="s">
        <v>75</v>
      </c>
      <c r="J1817" t="s">
        <v>3150</v>
      </c>
      <c r="K1817" t="s">
        <v>3151</v>
      </c>
      <c r="L1817" s="79" t="s">
        <v>90</v>
      </c>
      <c r="M1817" s="79" t="s">
        <v>3105</v>
      </c>
      <c r="N1817" s="37" t="s">
        <v>3106</v>
      </c>
      <c r="O1817" s="37" t="s">
        <v>3111</v>
      </c>
      <c r="P1817" s="37" t="s">
        <v>3143</v>
      </c>
      <c r="Q1817" s="43" t="s">
        <v>3149</v>
      </c>
      <c r="R1817" s="80" t="s">
        <v>3109</v>
      </c>
      <c r="S1817" s="42">
        <v>15333333.333333334</v>
      </c>
      <c r="T1817" s="84">
        <v>1</v>
      </c>
      <c r="U1817" s="83">
        <v>1</v>
      </c>
      <c r="V1817" s="45" t="str">
        <f t="shared" si="69"/>
        <v>COP</v>
      </c>
    </row>
    <row r="1818" spans="1:22" x14ac:dyDescent="0.2">
      <c r="A1818" s="18" t="str">
        <f t="shared" si="66"/>
        <v>UT Softlinebext 20202CanalIT-SW-06-02</v>
      </c>
      <c r="B1818" s="18" t="str">
        <f t="shared" si="67"/>
        <v>IT-SW-06-02Canal</v>
      </c>
      <c r="D1818" s="18" t="s">
        <v>3192</v>
      </c>
      <c r="E1818" t="s">
        <v>3152</v>
      </c>
      <c r="F1818" s="37" t="s">
        <v>3102</v>
      </c>
      <c r="G1818" s="18" t="str">
        <f t="shared" si="68"/>
        <v>UT Softlinebext 20202</v>
      </c>
      <c r="H1818" s="18" t="s">
        <v>91</v>
      </c>
      <c r="I1818" s="18" t="s">
        <v>75</v>
      </c>
      <c r="J1818" t="s">
        <v>3150</v>
      </c>
      <c r="K1818" t="s">
        <v>3151</v>
      </c>
      <c r="L1818" s="79" t="s">
        <v>90</v>
      </c>
      <c r="M1818" s="79" t="s">
        <v>3105</v>
      </c>
      <c r="N1818" s="37" t="s">
        <v>3113</v>
      </c>
      <c r="O1818" s="37" t="s">
        <v>3111</v>
      </c>
      <c r="P1818" s="37" t="s">
        <v>3143</v>
      </c>
      <c r="Q1818" s="43" t="s">
        <v>3152</v>
      </c>
      <c r="R1818" s="80" t="s">
        <v>3109</v>
      </c>
      <c r="S1818" s="42">
        <v>17333333.333333332</v>
      </c>
      <c r="T1818" s="84">
        <v>1</v>
      </c>
      <c r="U1818" s="83">
        <v>1</v>
      </c>
      <c r="V1818" s="45" t="str">
        <f t="shared" si="69"/>
        <v>COP</v>
      </c>
    </row>
    <row r="1819" spans="1:22" x14ac:dyDescent="0.2">
      <c r="A1819" s="18" t="str">
        <f t="shared" si="66"/>
        <v>UT Softlinebext 20202CanalIT-SW-06-03</v>
      </c>
      <c r="B1819" s="18" t="str">
        <f t="shared" si="67"/>
        <v>IT-SW-06-03Canal</v>
      </c>
      <c r="D1819" s="18" t="s">
        <v>3192</v>
      </c>
      <c r="E1819" t="s">
        <v>3153</v>
      </c>
      <c r="F1819" s="37" t="s">
        <v>3102</v>
      </c>
      <c r="G1819" s="18" t="str">
        <f t="shared" si="68"/>
        <v>UT Softlinebext 20202</v>
      </c>
      <c r="H1819" s="18" t="s">
        <v>91</v>
      </c>
      <c r="I1819" s="18" t="s">
        <v>75</v>
      </c>
      <c r="J1819" t="s">
        <v>3150</v>
      </c>
      <c r="K1819" t="s">
        <v>3151</v>
      </c>
      <c r="L1819" s="79" t="s">
        <v>90</v>
      </c>
      <c r="M1819" s="79" t="s">
        <v>3105</v>
      </c>
      <c r="N1819" s="37" t="s">
        <v>3116</v>
      </c>
      <c r="O1819" s="37" t="s">
        <v>3111</v>
      </c>
      <c r="P1819" s="37" t="s">
        <v>3143</v>
      </c>
      <c r="Q1819" s="43" t="s">
        <v>3153</v>
      </c>
      <c r="R1819" s="80" t="s">
        <v>3109</v>
      </c>
      <c r="S1819" s="42">
        <v>20000000</v>
      </c>
      <c r="T1819" s="84">
        <v>1</v>
      </c>
      <c r="U1819" s="83">
        <v>1</v>
      </c>
      <c r="V1819" s="45" t="str">
        <f t="shared" si="69"/>
        <v>COP</v>
      </c>
    </row>
    <row r="1820" spans="1:22" x14ac:dyDescent="0.2">
      <c r="A1820" s="18" t="str">
        <f t="shared" si="66"/>
        <v>UT Softlinebext 20202CanalIT-SW-07-01</v>
      </c>
      <c r="B1820" s="18" t="str">
        <f t="shared" si="67"/>
        <v>IT-SW-07-01Canal</v>
      </c>
      <c r="D1820" s="18" t="s">
        <v>3192</v>
      </c>
      <c r="E1820" t="s">
        <v>3154</v>
      </c>
      <c r="F1820" s="37" t="s">
        <v>3102</v>
      </c>
      <c r="G1820" s="18" t="str">
        <f t="shared" si="68"/>
        <v>UT Softlinebext 20202</v>
      </c>
      <c r="H1820" s="18" t="s">
        <v>91</v>
      </c>
      <c r="I1820" s="18" t="s">
        <v>75</v>
      </c>
      <c r="J1820" t="s">
        <v>3155</v>
      </c>
      <c r="K1820" s="48" t="s">
        <v>28</v>
      </c>
      <c r="L1820" s="79" t="s">
        <v>90</v>
      </c>
      <c r="M1820" s="79" t="s">
        <v>3105</v>
      </c>
      <c r="N1820" s="37" t="s">
        <v>3106</v>
      </c>
      <c r="O1820" s="37" t="s">
        <v>3107</v>
      </c>
      <c r="P1820" s="37" t="s">
        <v>3156</v>
      </c>
      <c r="Q1820" s="43" t="s">
        <v>3154</v>
      </c>
      <c r="R1820" s="80" t="s">
        <v>3109</v>
      </c>
      <c r="S1820" s="42">
        <v>120000</v>
      </c>
      <c r="T1820" s="37">
        <v>1</v>
      </c>
      <c r="U1820" s="83">
        <v>1</v>
      </c>
      <c r="V1820" s="45" t="str">
        <f t="shared" si="69"/>
        <v>COP</v>
      </c>
    </row>
    <row r="1821" spans="1:22" x14ac:dyDescent="0.2">
      <c r="A1821" s="18" t="str">
        <f t="shared" si="66"/>
        <v>UT Softlinebext 20202CanalIT-SW-07-02</v>
      </c>
      <c r="B1821" s="18" t="str">
        <f t="shared" si="67"/>
        <v>IT-SW-07-02Canal</v>
      </c>
      <c r="D1821" s="18" t="s">
        <v>3192</v>
      </c>
      <c r="E1821" t="s">
        <v>3157</v>
      </c>
      <c r="F1821" s="37" t="s">
        <v>3102</v>
      </c>
      <c r="G1821" s="18" t="str">
        <f t="shared" si="68"/>
        <v>UT Softlinebext 20202</v>
      </c>
      <c r="H1821" s="18" t="s">
        <v>91</v>
      </c>
      <c r="I1821" s="18" t="s">
        <v>75</v>
      </c>
      <c r="J1821" t="s">
        <v>3155</v>
      </c>
      <c r="K1821" s="48" t="s">
        <v>28</v>
      </c>
      <c r="L1821" s="79" t="s">
        <v>90</v>
      </c>
      <c r="M1821" s="79" t="s">
        <v>3105</v>
      </c>
      <c r="N1821" s="37" t="s">
        <v>3106</v>
      </c>
      <c r="O1821" s="37" t="s">
        <v>3111</v>
      </c>
      <c r="P1821" s="37" t="s">
        <v>3156</v>
      </c>
      <c r="Q1821" s="43" t="s">
        <v>3157</v>
      </c>
      <c r="R1821" s="80" t="s">
        <v>3109</v>
      </c>
      <c r="S1821" s="42">
        <v>133333.33333333334</v>
      </c>
      <c r="T1821" s="37">
        <v>1</v>
      </c>
      <c r="U1821" s="83">
        <v>1</v>
      </c>
      <c r="V1821" s="45" t="str">
        <f t="shared" si="69"/>
        <v>COP</v>
      </c>
    </row>
    <row r="1822" spans="1:22" x14ac:dyDescent="0.2">
      <c r="A1822" s="18" t="str">
        <f t="shared" si="66"/>
        <v>UT Softlinebext 20202CanalIT-SW-07-03</v>
      </c>
      <c r="B1822" s="18" t="str">
        <f t="shared" si="67"/>
        <v>IT-SW-07-03Canal</v>
      </c>
      <c r="D1822" s="18" t="s">
        <v>3192</v>
      </c>
      <c r="E1822" t="s">
        <v>3158</v>
      </c>
      <c r="F1822" s="37" t="s">
        <v>3102</v>
      </c>
      <c r="G1822" s="18" t="str">
        <f t="shared" si="68"/>
        <v>UT Softlinebext 20202</v>
      </c>
      <c r="H1822" s="18" t="s">
        <v>91</v>
      </c>
      <c r="I1822" s="18" t="s">
        <v>75</v>
      </c>
      <c r="J1822" t="s">
        <v>3155</v>
      </c>
      <c r="K1822" s="48" t="s">
        <v>28</v>
      </c>
      <c r="L1822" s="79" t="s">
        <v>90</v>
      </c>
      <c r="M1822" s="79" t="s">
        <v>3105</v>
      </c>
      <c r="N1822" s="37" t="s">
        <v>3113</v>
      </c>
      <c r="O1822" s="37" t="s">
        <v>3107</v>
      </c>
      <c r="P1822" s="37" t="s">
        <v>3156</v>
      </c>
      <c r="Q1822" s="43" t="s">
        <v>3158</v>
      </c>
      <c r="R1822" s="80" t="s">
        <v>3109</v>
      </c>
      <c r="S1822" s="42">
        <v>120000</v>
      </c>
      <c r="T1822" s="37">
        <v>1</v>
      </c>
      <c r="U1822" s="83">
        <v>1</v>
      </c>
      <c r="V1822" s="45" t="str">
        <f t="shared" si="69"/>
        <v>COP</v>
      </c>
    </row>
    <row r="1823" spans="1:22" x14ac:dyDescent="0.2">
      <c r="A1823" s="18" t="str">
        <f t="shared" si="66"/>
        <v>UT Softlinebext 20202CanalIT-SW-07-04</v>
      </c>
      <c r="B1823" s="18" t="str">
        <f t="shared" si="67"/>
        <v>IT-SW-07-04Canal</v>
      </c>
      <c r="D1823" s="18" t="s">
        <v>3192</v>
      </c>
      <c r="E1823" t="s">
        <v>3159</v>
      </c>
      <c r="F1823" s="37" t="s">
        <v>3102</v>
      </c>
      <c r="G1823" s="18" t="str">
        <f t="shared" si="68"/>
        <v>UT Softlinebext 20202</v>
      </c>
      <c r="H1823" s="18" t="s">
        <v>91</v>
      </c>
      <c r="I1823" s="18" t="s">
        <v>75</v>
      </c>
      <c r="J1823" t="s">
        <v>3155</v>
      </c>
      <c r="K1823" s="48" t="s">
        <v>28</v>
      </c>
      <c r="L1823" s="79" t="s">
        <v>90</v>
      </c>
      <c r="M1823" s="79" t="s">
        <v>3105</v>
      </c>
      <c r="N1823" s="37" t="s">
        <v>3113</v>
      </c>
      <c r="O1823" s="37" t="s">
        <v>3111</v>
      </c>
      <c r="P1823" s="37" t="s">
        <v>3156</v>
      </c>
      <c r="Q1823" s="43" t="s">
        <v>3159</v>
      </c>
      <c r="R1823" s="80" t="s">
        <v>3109</v>
      </c>
      <c r="S1823" s="42">
        <v>160000</v>
      </c>
      <c r="T1823" s="37">
        <v>1</v>
      </c>
      <c r="U1823" s="83">
        <v>1</v>
      </c>
      <c r="V1823" s="45" t="str">
        <f t="shared" si="69"/>
        <v>COP</v>
      </c>
    </row>
    <row r="1824" spans="1:22" x14ac:dyDescent="0.2">
      <c r="A1824" s="18" t="str">
        <f t="shared" si="66"/>
        <v>UT Softlinebext 20202CanalIT-SW-07-05</v>
      </c>
      <c r="B1824" s="18" t="str">
        <f t="shared" si="67"/>
        <v>IT-SW-07-05Canal</v>
      </c>
      <c r="D1824" s="18" t="s">
        <v>3192</v>
      </c>
      <c r="E1824" t="s">
        <v>3160</v>
      </c>
      <c r="F1824" s="37" t="s">
        <v>3102</v>
      </c>
      <c r="G1824" s="18" t="str">
        <f t="shared" si="68"/>
        <v>UT Softlinebext 20202</v>
      </c>
      <c r="H1824" s="18" t="s">
        <v>91</v>
      </c>
      <c r="I1824" s="18" t="s">
        <v>75</v>
      </c>
      <c r="J1824" t="s">
        <v>3155</v>
      </c>
      <c r="K1824" s="48" t="s">
        <v>28</v>
      </c>
      <c r="L1824" s="79" t="s">
        <v>90</v>
      </c>
      <c r="M1824" s="79" t="s">
        <v>3105</v>
      </c>
      <c r="N1824" s="37" t="s">
        <v>3116</v>
      </c>
      <c r="O1824" s="37" t="s">
        <v>3107</v>
      </c>
      <c r="P1824" s="37" t="s">
        <v>3156</v>
      </c>
      <c r="Q1824" s="43" t="s">
        <v>3160</v>
      </c>
      <c r="R1824" s="80" t="s">
        <v>3109</v>
      </c>
      <c r="S1824" s="42">
        <v>120000</v>
      </c>
      <c r="T1824" s="37">
        <v>1</v>
      </c>
      <c r="U1824" s="83">
        <v>1</v>
      </c>
      <c r="V1824" s="45" t="str">
        <f t="shared" si="69"/>
        <v>COP</v>
      </c>
    </row>
    <row r="1825" spans="1:22" x14ac:dyDescent="0.2">
      <c r="A1825" s="18" t="str">
        <f t="shared" si="66"/>
        <v>UT Softlinebext 20202CanalIT-SW-07-06</v>
      </c>
      <c r="B1825" s="18" t="str">
        <f t="shared" si="67"/>
        <v>IT-SW-07-06Canal</v>
      </c>
      <c r="D1825" s="18" t="s">
        <v>3192</v>
      </c>
      <c r="E1825" t="s">
        <v>3161</v>
      </c>
      <c r="F1825" s="37" t="s">
        <v>3102</v>
      </c>
      <c r="G1825" s="18" t="str">
        <f t="shared" si="68"/>
        <v>UT Softlinebext 20202</v>
      </c>
      <c r="H1825" s="18" t="s">
        <v>91</v>
      </c>
      <c r="I1825" s="18" t="s">
        <v>75</v>
      </c>
      <c r="J1825" t="s">
        <v>3155</v>
      </c>
      <c r="K1825" s="48" t="s">
        <v>28</v>
      </c>
      <c r="L1825" s="79" t="s">
        <v>90</v>
      </c>
      <c r="M1825" s="79" t="s">
        <v>3105</v>
      </c>
      <c r="N1825" s="37" t="s">
        <v>3116</v>
      </c>
      <c r="O1825" s="37" t="s">
        <v>3111</v>
      </c>
      <c r="P1825" s="37" t="s">
        <v>3156</v>
      </c>
      <c r="Q1825" s="43" t="s">
        <v>3161</v>
      </c>
      <c r="R1825" s="80" t="s">
        <v>3109</v>
      </c>
      <c r="S1825" s="42">
        <v>293333.33333333331</v>
      </c>
      <c r="T1825" s="37">
        <v>1</v>
      </c>
      <c r="U1825" s="83">
        <v>1</v>
      </c>
      <c r="V1825" s="45" t="str">
        <f t="shared" si="69"/>
        <v>COP</v>
      </c>
    </row>
    <row r="1826" spans="1:22" x14ac:dyDescent="0.2">
      <c r="A1826" s="18" t="str">
        <f t="shared" si="66"/>
        <v>UT Softlinebext 20202CanalIT-SW-08-01</v>
      </c>
      <c r="B1826" s="18" t="str">
        <f t="shared" si="67"/>
        <v>IT-SW-08-01Canal</v>
      </c>
      <c r="D1826" s="18" t="s">
        <v>3192</v>
      </c>
      <c r="E1826" t="s">
        <v>3162</v>
      </c>
      <c r="F1826" s="37" t="s">
        <v>3102</v>
      </c>
      <c r="G1826" s="18" t="str">
        <f t="shared" si="68"/>
        <v>UT Softlinebext 20202</v>
      </c>
      <c r="H1826" s="18" t="s">
        <v>91</v>
      </c>
      <c r="I1826" s="18" t="s">
        <v>75</v>
      </c>
      <c r="J1826" t="s">
        <v>3163</v>
      </c>
      <c r="K1826" t="s">
        <v>3164</v>
      </c>
      <c r="L1826" s="79" t="s">
        <v>90</v>
      </c>
      <c r="M1826" s="79" t="s">
        <v>3105</v>
      </c>
      <c r="N1826" s="37" t="s">
        <v>3106</v>
      </c>
      <c r="O1826" s="37" t="s">
        <v>3107</v>
      </c>
      <c r="P1826" s="37" t="s">
        <v>3143</v>
      </c>
      <c r="Q1826" s="43" t="s">
        <v>3162</v>
      </c>
      <c r="R1826" s="80" t="s">
        <v>3109</v>
      </c>
      <c r="S1826" s="42">
        <v>106666.66666666667</v>
      </c>
      <c r="T1826" s="84">
        <v>1</v>
      </c>
      <c r="U1826" s="83">
        <v>1</v>
      </c>
      <c r="V1826" s="45" t="str">
        <f t="shared" si="69"/>
        <v>COP</v>
      </c>
    </row>
    <row r="1827" spans="1:22" x14ac:dyDescent="0.2">
      <c r="A1827" s="18" t="str">
        <f t="shared" si="66"/>
        <v>UT Softlinebext 20202CanalIT-SW-08-02</v>
      </c>
      <c r="B1827" s="18" t="str">
        <f t="shared" si="67"/>
        <v>IT-SW-08-02Canal</v>
      </c>
      <c r="D1827" s="18" t="s">
        <v>3192</v>
      </c>
      <c r="E1827" t="s">
        <v>3165</v>
      </c>
      <c r="F1827" s="37" t="s">
        <v>3102</v>
      </c>
      <c r="G1827" s="18" t="str">
        <f t="shared" si="68"/>
        <v>UT Softlinebext 20202</v>
      </c>
      <c r="H1827" s="18" t="s">
        <v>91</v>
      </c>
      <c r="I1827" s="18" t="s">
        <v>75</v>
      </c>
      <c r="J1827" t="s">
        <v>3163</v>
      </c>
      <c r="K1827" t="s">
        <v>3164</v>
      </c>
      <c r="L1827" s="79" t="s">
        <v>90</v>
      </c>
      <c r="M1827" s="79" t="s">
        <v>3105</v>
      </c>
      <c r="N1827" s="37" t="s">
        <v>3106</v>
      </c>
      <c r="O1827" s="37" t="s">
        <v>3111</v>
      </c>
      <c r="P1827" s="37" t="s">
        <v>3143</v>
      </c>
      <c r="Q1827" s="43" t="s">
        <v>3165</v>
      </c>
      <c r="R1827" s="80" t="s">
        <v>3109</v>
      </c>
      <c r="S1827" s="42">
        <v>133333.33333333334</v>
      </c>
      <c r="T1827" s="84">
        <v>1</v>
      </c>
      <c r="U1827" s="83">
        <v>1</v>
      </c>
      <c r="V1827" s="45" t="str">
        <f t="shared" si="69"/>
        <v>COP</v>
      </c>
    </row>
    <row r="1828" spans="1:22" x14ac:dyDescent="0.2">
      <c r="A1828" s="18" t="str">
        <f t="shared" si="66"/>
        <v>UT Softlinebext 20202CanalIT-SW-08-03</v>
      </c>
      <c r="B1828" s="18" t="str">
        <f t="shared" si="67"/>
        <v>IT-SW-08-03Canal</v>
      </c>
      <c r="D1828" s="18" t="s">
        <v>3192</v>
      </c>
      <c r="E1828" t="s">
        <v>3166</v>
      </c>
      <c r="F1828" s="37" t="s">
        <v>3102</v>
      </c>
      <c r="G1828" s="18" t="str">
        <f t="shared" si="68"/>
        <v>UT Softlinebext 20202</v>
      </c>
      <c r="H1828" s="18" t="s">
        <v>91</v>
      </c>
      <c r="I1828" s="18" t="s">
        <v>75</v>
      </c>
      <c r="J1828" t="s">
        <v>3163</v>
      </c>
      <c r="K1828" t="s">
        <v>3164</v>
      </c>
      <c r="L1828" s="79" t="s">
        <v>90</v>
      </c>
      <c r="M1828" s="79" t="s">
        <v>3105</v>
      </c>
      <c r="N1828" s="37" t="s">
        <v>3113</v>
      </c>
      <c r="O1828" s="37" t="s">
        <v>3107</v>
      </c>
      <c r="P1828" s="37" t="s">
        <v>3143</v>
      </c>
      <c r="Q1828" s="43" t="s">
        <v>3166</v>
      </c>
      <c r="R1828" s="80" t="s">
        <v>3109</v>
      </c>
      <c r="S1828" s="42">
        <v>106666.66666666667</v>
      </c>
      <c r="T1828" s="84">
        <v>1</v>
      </c>
      <c r="U1828" s="83">
        <v>1</v>
      </c>
      <c r="V1828" s="45" t="str">
        <f t="shared" si="69"/>
        <v>COP</v>
      </c>
    </row>
    <row r="1829" spans="1:22" x14ac:dyDescent="0.2">
      <c r="A1829" s="18" t="str">
        <f t="shared" si="66"/>
        <v>UT Softlinebext 20202CanalIT-SW-08-04</v>
      </c>
      <c r="B1829" s="18" t="str">
        <f t="shared" si="67"/>
        <v>IT-SW-08-04Canal</v>
      </c>
      <c r="D1829" s="18" t="s">
        <v>3192</v>
      </c>
      <c r="E1829" t="s">
        <v>3167</v>
      </c>
      <c r="F1829" s="37" t="s">
        <v>3102</v>
      </c>
      <c r="G1829" s="18" t="str">
        <f t="shared" si="68"/>
        <v>UT Softlinebext 20202</v>
      </c>
      <c r="H1829" s="18" t="s">
        <v>91</v>
      </c>
      <c r="I1829" s="18" t="s">
        <v>75</v>
      </c>
      <c r="J1829" t="s">
        <v>3163</v>
      </c>
      <c r="K1829" t="s">
        <v>3164</v>
      </c>
      <c r="L1829" s="79" t="s">
        <v>90</v>
      </c>
      <c r="M1829" s="79" t="s">
        <v>3105</v>
      </c>
      <c r="N1829" s="37" t="s">
        <v>3113</v>
      </c>
      <c r="O1829" s="37" t="s">
        <v>3111</v>
      </c>
      <c r="P1829" s="37" t="s">
        <v>3143</v>
      </c>
      <c r="Q1829" s="43" t="s">
        <v>3167</v>
      </c>
      <c r="R1829" s="80" t="s">
        <v>3109</v>
      </c>
      <c r="S1829" s="42">
        <v>200000</v>
      </c>
      <c r="T1829" s="84">
        <v>1</v>
      </c>
      <c r="U1829" s="83">
        <v>1</v>
      </c>
      <c r="V1829" s="45" t="str">
        <f t="shared" si="69"/>
        <v>COP</v>
      </c>
    </row>
    <row r="1830" spans="1:22" x14ac:dyDescent="0.2">
      <c r="A1830" s="18" t="str">
        <f t="shared" si="66"/>
        <v>UT Softlinebext 20202CanalIT-SW-08-05</v>
      </c>
      <c r="B1830" s="18" t="str">
        <f t="shared" si="67"/>
        <v>IT-SW-08-05Canal</v>
      </c>
      <c r="D1830" s="18" t="s">
        <v>3192</v>
      </c>
      <c r="E1830" t="s">
        <v>3168</v>
      </c>
      <c r="F1830" s="37" t="s">
        <v>3102</v>
      </c>
      <c r="G1830" s="18" t="str">
        <f t="shared" si="68"/>
        <v>UT Softlinebext 20202</v>
      </c>
      <c r="H1830" s="18" t="s">
        <v>91</v>
      </c>
      <c r="I1830" s="18" t="s">
        <v>75</v>
      </c>
      <c r="J1830" t="s">
        <v>3163</v>
      </c>
      <c r="K1830" t="s">
        <v>3164</v>
      </c>
      <c r="L1830" s="79" t="s">
        <v>90</v>
      </c>
      <c r="M1830" s="79" t="s">
        <v>3105</v>
      </c>
      <c r="N1830" s="37" t="s">
        <v>3116</v>
      </c>
      <c r="O1830" s="37" t="s">
        <v>3107</v>
      </c>
      <c r="P1830" s="37" t="s">
        <v>3143</v>
      </c>
      <c r="Q1830" s="43" t="s">
        <v>3168</v>
      </c>
      <c r="R1830" s="80" t="s">
        <v>3109</v>
      </c>
      <c r="S1830" s="42">
        <v>106666.66666666667</v>
      </c>
      <c r="T1830" s="84">
        <v>1</v>
      </c>
      <c r="U1830" s="83">
        <v>1</v>
      </c>
      <c r="V1830" s="45" t="str">
        <f t="shared" si="69"/>
        <v>COP</v>
      </c>
    </row>
    <row r="1831" spans="1:22" x14ac:dyDescent="0.2">
      <c r="A1831" s="18" t="str">
        <f t="shared" si="66"/>
        <v>UT Softlinebext 20202CanalIT-SW-08-06</v>
      </c>
      <c r="B1831" s="18" t="str">
        <f t="shared" si="67"/>
        <v>IT-SW-08-06Canal</v>
      </c>
      <c r="D1831" s="18" t="s">
        <v>3192</v>
      </c>
      <c r="E1831" t="s">
        <v>3169</v>
      </c>
      <c r="F1831" s="37" t="s">
        <v>3102</v>
      </c>
      <c r="G1831" s="18" t="str">
        <f t="shared" si="68"/>
        <v>UT Softlinebext 20202</v>
      </c>
      <c r="H1831" s="18" t="s">
        <v>91</v>
      </c>
      <c r="I1831" s="18" t="s">
        <v>75</v>
      </c>
      <c r="J1831" t="s">
        <v>3163</v>
      </c>
      <c r="K1831" t="s">
        <v>3164</v>
      </c>
      <c r="L1831" s="79" t="s">
        <v>90</v>
      </c>
      <c r="M1831" s="79" t="s">
        <v>3105</v>
      </c>
      <c r="N1831" s="37" t="s">
        <v>3116</v>
      </c>
      <c r="O1831" s="37" t="s">
        <v>3111</v>
      </c>
      <c r="P1831" s="37" t="s">
        <v>3143</v>
      </c>
      <c r="Q1831" s="43" t="s">
        <v>3169</v>
      </c>
      <c r="R1831" s="80" t="s">
        <v>3109</v>
      </c>
      <c r="S1831" s="42">
        <v>293333.33333333331</v>
      </c>
      <c r="T1831" s="84">
        <v>1</v>
      </c>
      <c r="U1831" s="83">
        <v>1</v>
      </c>
      <c r="V1831" s="45" t="str">
        <f t="shared" si="69"/>
        <v>COP</v>
      </c>
    </row>
    <row r="1832" spans="1:22" x14ac:dyDescent="0.2">
      <c r="A1832" s="18" t="str">
        <f t="shared" si="66"/>
        <v>UT Softlinebext 20202CanalIT-SW-09-01</v>
      </c>
      <c r="B1832" s="18" t="str">
        <f t="shared" si="67"/>
        <v>IT-SW-09-01Canal</v>
      </c>
      <c r="D1832" s="18" t="s">
        <v>3192</v>
      </c>
      <c r="E1832" t="s">
        <v>3170</v>
      </c>
      <c r="F1832" s="37" t="s">
        <v>3102</v>
      </c>
      <c r="G1832" s="18" t="str">
        <f t="shared" si="68"/>
        <v>UT Softlinebext 20202</v>
      </c>
      <c r="H1832" s="18" t="s">
        <v>91</v>
      </c>
      <c r="I1832" s="18" t="s">
        <v>75</v>
      </c>
      <c r="J1832" t="s">
        <v>3171</v>
      </c>
      <c r="K1832" t="s">
        <v>3151</v>
      </c>
      <c r="L1832" s="79" t="s">
        <v>90</v>
      </c>
      <c r="M1832" s="79" t="s">
        <v>3105</v>
      </c>
      <c r="N1832" s="37" t="s">
        <v>3106</v>
      </c>
      <c r="O1832" s="37" t="s">
        <v>3111</v>
      </c>
      <c r="P1832" s="37" t="s">
        <v>3156</v>
      </c>
      <c r="Q1832" s="43" t="s">
        <v>3170</v>
      </c>
      <c r="R1832" s="80" t="s">
        <v>3109</v>
      </c>
      <c r="S1832" s="42">
        <v>17333333.333333332</v>
      </c>
      <c r="T1832" s="84">
        <v>1</v>
      </c>
      <c r="U1832" s="83">
        <v>1</v>
      </c>
      <c r="V1832" s="45" t="str">
        <f t="shared" si="69"/>
        <v>COP</v>
      </c>
    </row>
    <row r="1833" spans="1:22" x14ac:dyDescent="0.2">
      <c r="A1833" s="18" t="str">
        <f t="shared" si="66"/>
        <v>UT Softlinebext 20202CanalIT-SW-09-02</v>
      </c>
      <c r="B1833" s="18" t="str">
        <f t="shared" si="67"/>
        <v>IT-SW-09-02Canal</v>
      </c>
      <c r="D1833" s="18" t="s">
        <v>3192</v>
      </c>
      <c r="E1833" t="s">
        <v>3172</v>
      </c>
      <c r="F1833" s="37" t="s">
        <v>3102</v>
      </c>
      <c r="G1833" s="18" t="str">
        <f t="shared" si="68"/>
        <v>UT Softlinebext 20202</v>
      </c>
      <c r="H1833" s="18" t="s">
        <v>91</v>
      </c>
      <c r="I1833" s="18" t="s">
        <v>75</v>
      </c>
      <c r="J1833" t="s">
        <v>3171</v>
      </c>
      <c r="K1833" t="s">
        <v>3151</v>
      </c>
      <c r="L1833" s="79" t="s">
        <v>90</v>
      </c>
      <c r="M1833" s="79" t="s">
        <v>3105</v>
      </c>
      <c r="N1833" s="37" t="s">
        <v>3113</v>
      </c>
      <c r="O1833" s="37" t="s">
        <v>3111</v>
      </c>
      <c r="P1833" s="37" t="s">
        <v>3156</v>
      </c>
      <c r="Q1833" s="43" t="s">
        <v>3172</v>
      </c>
      <c r="R1833" s="80" t="s">
        <v>3109</v>
      </c>
      <c r="S1833" s="42">
        <v>17333333.333333332</v>
      </c>
      <c r="T1833" s="84">
        <v>1</v>
      </c>
      <c r="U1833" s="83">
        <v>1</v>
      </c>
      <c r="V1833" s="45" t="str">
        <f t="shared" si="69"/>
        <v>COP</v>
      </c>
    </row>
    <row r="1834" spans="1:22" x14ac:dyDescent="0.2">
      <c r="A1834" s="18" t="str">
        <f t="shared" si="66"/>
        <v>UT Softlinebext 20202CanalIT-SW-09-03</v>
      </c>
      <c r="B1834" s="18" t="str">
        <f t="shared" si="67"/>
        <v>IT-SW-09-03Canal</v>
      </c>
      <c r="D1834" s="18" t="s">
        <v>3192</v>
      </c>
      <c r="E1834" t="s">
        <v>3173</v>
      </c>
      <c r="F1834" s="37" t="s">
        <v>3102</v>
      </c>
      <c r="G1834" s="18" t="str">
        <f t="shared" si="68"/>
        <v>UT Softlinebext 20202</v>
      </c>
      <c r="H1834" s="18" t="s">
        <v>91</v>
      </c>
      <c r="I1834" s="18" t="s">
        <v>75</v>
      </c>
      <c r="J1834" t="s">
        <v>3171</v>
      </c>
      <c r="K1834" t="s">
        <v>3151</v>
      </c>
      <c r="L1834" s="79" t="s">
        <v>90</v>
      </c>
      <c r="M1834" s="79" t="s">
        <v>3105</v>
      </c>
      <c r="N1834" s="37" t="s">
        <v>3116</v>
      </c>
      <c r="O1834" s="37" t="s">
        <v>3111</v>
      </c>
      <c r="P1834" s="37" t="s">
        <v>3156</v>
      </c>
      <c r="Q1834" s="43" t="s">
        <v>3173</v>
      </c>
      <c r="R1834" s="80" t="s">
        <v>3109</v>
      </c>
      <c r="S1834" s="42">
        <v>17333333.333333332</v>
      </c>
      <c r="T1834" s="84">
        <v>1</v>
      </c>
      <c r="U1834" s="83">
        <v>1</v>
      </c>
      <c r="V1834" s="45" t="str">
        <f t="shared" si="69"/>
        <v>COP</v>
      </c>
    </row>
    <row r="1835" spans="1:22" x14ac:dyDescent="0.2">
      <c r="A1835" s="18" t="str">
        <f t="shared" si="66"/>
        <v>UT Softlinebext 20202CanalIT-SW-10-01</v>
      </c>
      <c r="B1835" s="18" t="str">
        <f t="shared" si="67"/>
        <v>IT-SW-10-01Canal</v>
      </c>
      <c r="D1835" s="18" t="s">
        <v>3192</v>
      </c>
      <c r="E1835" t="s">
        <v>3174</v>
      </c>
      <c r="F1835" s="37" t="s">
        <v>3102</v>
      </c>
      <c r="G1835" s="18" t="str">
        <f t="shared" si="68"/>
        <v>UT Softlinebext 20202</v>
      </c>
      <c r="H1835" s="18" t="s">
        <v>91</v>
      </c>
      <c r="I1835" s="18" t="s">
        <v>75</v>
      </c>
      <c r="J1835" t="s">
        <v>3175</v>
      </c>
      <c r="K1835" t="s">
        <v>3142</v>
      </c>
      <c r="L1835" s="79" t="s">
        <v>90</v>
      </c>
      <c r="M1835" s="79" t="s">
        <v>3105</v>
      </c>
      <c r="N1835" s="37" t="s">
        <v>3113</v>
      </c>
      <c r="O1835" s="37" t="s">
        <v>3107</v>
      </c>
      <c r="P1835" s="37" t="s">
        <v>3156</v>
      </c>
      <c r="Q1835" s="43" t="s">
        <v>3174</v>
      </c>
      <c r="R1835" s="80" t="s">
        <v>3109</v>
      </c>
      <c r="S1835" s="42">
        <v>200000</v>
      </c>
      <c r="T1835" s="84">
        <v>1</v>
      </c>
      <c r="U1835" s="83">
        <v>1</v>
      </c>
      <c r="V1835" s="45" t="str">
        <f t="shared" si="69"/>
        <v>COP</v>
      </c>
    </row>
    <row r="1836" spans="1:22" x14ac:dyDescent="0.2">
      <c r="A1836" s="18" t="str">
        <f t="shared" si="66"/>
        <v>UT Softlinebext 20202CanalIT-SW-10-02</v>
      </c>
      <c r="B1836" s="18" t="str">
        <f t="shared" si="67"/>
        <v>IT-SW-10-02Canal</v>
      </c>
      <c r="D1836" s="18" t="s">
        <v>3192</v>
      </c>
      <c r="E1836" t="s">
        <v>3176</v>
      </c>
      <c r="F1836" s="37" t="s">
        <v>3102</v>
      </c>
      <c r="G1836" s="18" t="str">
        <f t="shared" si="68"/>
        <v>UT Softlinebext 20202</v>
      </c>
      <c r="H1836" s="18" t="s">
        <v>91</v>
      </c>
      <c r="I1836" s="18" t="s">
        <v>75</v>
      </c>
      <c r="J1836" t="s">
        <v>3175</v>
      </c>
      <c r="K1836" t="s">
        <v>3142</v>
      </c>
      <c r="L1836" s="79" t="s">
        <v>90</v>
      </c>
      <c r="M1836" s="79" t="s">
        <v>3105</v>
      </c>
      <c r="N1836" s="37" t="s">
        <v>3113</v>
      </c>
      <c r="O1836" s="37" t="s">
        <v>3111</v>
      </c>
      <c r="P1836" s="37" t="s">
        <v>3156</v>
      </c>
      <c r="Q1836" s="43" t="s">
        <v>3176</v>
      </c>
      <c r="R1836" s="80" t="s">
        <v>3109</v>
      </c>
      <c r="S1836" s="42">
        <v>200000</v>
      </c>
      <c r="T1836" s="84">
        <v>1</v>
      </c>
      <c r="U1836" s="83">
        <v>1</v>
      </c>
      <c r="V1836" s="45" t="str">
        <f t="shared" si="69"/>
        <v>COP</v>
      </c>
    </row>
    <row r="1837" spans="1:22" x14ac:dyDescent="0.2">
      <c r="A1837" s="18" t="str">
        <f t="shared" si="66"/>
        <v>UT Softlinebext 20202CanalIT-SW-10-03</v>
      </c>
      <c r="B1837" s="18" t="str">
        <f t="shared" si="67"/>
        <v>IT-SW-10-03Canal</v>
      </c>
      <c r="D1837" s="18" t="s">
        <v>3192</v>
      </c>
      <c r="E1837" t="s">
        <v>3177</v>
      </c>
      <c r="F1837" s="37" t="s">
        <v>3102</v>
      </c>
      <c r="G1837" s="18" t="str">
        <f t="shared" si="68"/>
        <v>UT Softlinebext 20202</v>
      </c>
      <c r="H1837" s="18" t="s">
        <v>91</v>
      </c>
      <c r="I1837" s="18" t="s">
        <v>75</v>
      </c>
      <c r="J1837" t="s">
        <v>3175</v>
      </c>
      <c r="K1837" t="s">
        <v>3142</v>
      </c>
      <c r="L1837" s="79" t="s">
        <v>90</v>
      </c>
      <c r="M1837" s="79" t="s">
        <v>3105</v>
      </c>
      <c r="N1837" s="37" t="s">
        <v>3106</v>
      </c>
      <c r="O1837" s="37" t="s">
        <v>3107</v>
      </c>
      <c r="P1837" s="37" t="s">
        <v>3156</v>
      </c>
      <c r="Q1837" s="43" t="s">
        <v>3177</v>
      </c>
      <c r="R1837" s="80" t="s">
        <v>3109</v>
      </c>
      <c r="S1837" s="42">
        <v>200000</v>
      </c>
      <c r="T1837" s="84">
        <v>1</v>
      </c>
      <c r="U1837" s="83">
        <v>1</v>
      </c>
      <c r="V1837" s="45" t="str">
        <f t="shared" si="69"/>
        <v>COP</v>
      </c>
    </row>
    <row r="1838" spans="1:22" x14ac:dyDescent="0.2">
      <c r="A1838" s="18" t="str">
        <f t="shared" si="66"/>
        <v>UT Softlinebext 20202CanalIT-SW-10-04</v>
      </c>
      <c r="B1838" s="18" t="str">
        <f t="shared" si="67"/>
        <v>IT-SW-10-04Canal</v>
      </c>
      <c r="D1838" s="18" t="s">
        <v>3192</v>
      </c>
      <c r="E1838" t="s">
        <v>3178</v>
      </c>
      <c r="F1838" s="37" t="s">
        <v>3102</v>
      </c>
      <c r="G1838" s="18" t="str">
        <f t="shared" si="68"/>
        <v>UT Softlinebext 20202</v>
      </c>
      <c r="H1838" s="18" t="s">
        <v>91</v>
      </c>
      <c r="I1838" s="18" t="s">
        <v>75</v>
      </c>
      <c r="J1838" t="s">
        <v>3175</v>
      </c>
      <c r="K1838" t="s">
        <v>3142</v>
      </c>
      <c r="L1838" s="79" t="s">
        <v>90</v>
      </c>
      <c r="M1838" s="79" t="s">
        <v>3105</v>
      </c>
      <c r="N1838" s="37" t="s">
        <v>3116</v>
      </c>
      <c r="O1838" s="37" t="s">
        <v>3107</v>
      </c>
      <c r="P1838" s="37" t="s">
        <v>3156</v>
      </c>
      <c r="Q1838" s="43" t="s">
        <v>3178</v>
      </c>
      <c r="R1838" s="80" t="s">
        <v>3109</v>
      </c>
      <c r="S1838" s="42">
        <v>200000</v>
      </c>
      <c r="T1838" s="84">
        <v>1</v>
      </c>
      <c r="U1838" s="83">
        <v>1</v>
      </c>
      <c r="V1838" s="45" t="str">
        <f t="shared" si="69"/>
        <v>COP</v>
      </c>
    </row>
    <row r="1839" spans="1:22" x14ac:dyDescent="0.2">
      <c r="A1839" s="18" t="str">
        <f t="shared" si="66"/>
        <v>UT Softlinebext 20202CanalIT-SW-10-05</v>
      </c>
      <c r="B1839" s="18" t="str">
        <f t="shared" si="67"/>
        <v>IT-SW-10-05Canal</v>
      </c>
      <c r="D1839" s="18" t="s">
        <v>3192</v>
      </c>
      <c r="E1839" t="s">
        <v>3179</v>
      </c>
      <c r="F1839" s="37" t="s">
        <v>3102</v>
      </c>
      <c r="G1839" s="18" t="str">
        <f t="shared" si="68"/>
        <v>UT Softlinebext 20202</v>
      </c>
      <c r="H1839" s="18" t="s">
        <v>91</v>
      </c>
      <c r="I1839" s="18" t="s">
        <v>75</v>
      </c>
      <c r="J1839" t="s">
        <v>3175</v>
      </c>
      <c r="K1839" t="s">
        <v>3142</v>
      </c>
      <c r="L1839" s="79" t="s">
        <v>90</v>
      </c>
      <c r="M1839" s="79" t="s">
        <v>3105</v>
      </c>
      <c r="N1839" s="37" t="s">
        <v>3116</v>
      </c>
      <c r="O1839" s="37" t="s">
        <v>3111</v>
      </c>
      <c r="P1839" s="37" t="s">
        <v>3156</v>
      </c>
      <c r="Q1839" s="43" t="s">
        <v>3179</v>
      </c>
      <c r="R1839" s="80" t="s">
        <v>3109</v>
      </c>
      <c r="S1839" s="42">
        <v>240000</v>
      </c>
      <c r="T1839" s="84">
        <v>1</v>
      </c>
      <c r="U1839" s="83">
        <v>1</v>
      </c>
      <c r="V1839" s="45" t="str">
        <f t="shared" si="69"/>
        <v>COP</v>
      </c>
    </row>
    <row r="1840" spans="1:22" x14ac:dyDescent="0.2">
      <c r="A1840" s="18" t="str">
        <f t="shared" si="66"/>
        <v>UT Softlinebext 20202CanalIT-SW-10-06</v>
      </c>
      <c r="B1840" s="18" t="str">
        <f t="shared" si="67"/>
        <v>IT-SW-10-06Canal</v>
      </c>
      <c r="D1840" s="18" t="s">
        <v>3192</v>
      </c>
      <c r="E1840" t="s">
        <v>3180</v>
      </c>
      <c r="F1840" s="37" t="s">
        <v>3102</v>
      </c>
      <c r="G1840" s="18" t="str">
        <f t="shared" si="68"/>
        <v>UT Softlinebext 20202</v>
      </c>
      <c r="H1840" s="18" t="s">
        <v>91</v>
      </c>
      <c r="I1840" s="18" t="s">
        <v>75</v>
      </c>
      <c r="J1840" t="s">
        <v>3175</v>
      </c>
      <c r="K1840" t="s">
        <v>3142</v>
      </c>
      <c r="L1840" s="79" t="s">
        <v>90</v>
      </c>
      <c r="M1840" s="79" t="s">
        <v>3105</v>
      </c>
      <c r="N1840" s="37" t="s">
        <v>3106</v>
      </c>
      <c r="O1840" s="37" t="s">
        <v>3111</v>
      </c>
      <c r="P1840" s="37" t="s">
        <v>3156</v>
      </c>
      <c r="Q1840" s="43" t="s">
        <v>3180</v>
      </c>
      <c r="R1840" s="80" t="s">
        <v>3109</v>
      </c>
      <c r="S1840" s="42">
        <v>200000</v>
      </c>
      <c r="T1840" s="84">
        <v>1</v>
      </c>
      <c r="U1840" s="83">
        <v>1</v>
      </c>
      <c r="V1840" s="45" t="str">
        <f t="shared" si="69"/>
        <v>COP</v>
      </c>
    </row>
    <row r="1841" spans="1:22" x14ac:dyDescent="0.2">
      <c r="A1841" s="18" t="str">
        <f t="shared" si="66"/>
        <v>UT Softlinebext 20202CanalIT-SW-11-01</v>
      </c>
      <c r="B1841" s="18" t="str">
        <f t="shared" si="67"/>
        <v>IT-SW-11-01Canal</v>
      </c>
      <c r="D1841" s="18" t="s">
        <v>3192</v>
      </c>
      <c r="E1841" t="s">
        <v>3181</v>
      </c>
      <c r="F1841" s="37" t="s">
        <v>3102</v>
      </c>
      <c r="G1841" s="18" t="str">
        <f t="shared" si="68"/>
        <v>UT Softlinebext 20202</v>
      </c>
      <c r="H1841" s="18" t="s">
        <v>91</v>
      </c>
      <c r="I1841" s="18" t="s">
        <v>75</v>
      </c>
      <c r="J1841" t="s">
        <v>3182</v>
      </c>
      <c r="K1841" t="s">
        <v>3142</v>
      </c>
      <c r="L1841" s="79" t="s">
        <v>90</v>
      </c>
      <c r="M1841" s="79" t="s">
        <v>3105</v>
      </c>
      <c r="N1841" s="37" t="s">
        <v>3106</v>
      </c>
      <c r="O1841" s="37" t="s">
        <v>3111</v>
      </c>
      <c r="P1841" s="37" t="s">
        <v>3156</v>
      </c>
      <c r="Q1841" s="43" t="s">
        <v>3181</v>
      </c>
      <c r="R1841" s="80" t="s">
        <v>3109</v>
      </c>
      <c r="S1841" s="42">
        <v>200000</v>
      </c>
      <c r="T1841" s="84">
        <v>1</v>
      </c>
      <c r="U1841" s="83">
        <v>1</v>
      </c>
      <c r="V1841" s="45" t="str">
        <f t="shared" si="69"/>
        <v>COP</v>
      </c>
    </row>
    <row r="1842" spans="1:22" x14ac:dyDescent="0.2">
      <c r="A1842" s="18" t="str">
        <f t="shared" si="66"/>
        <v>UT Softlinebext 20202CanalIT-SW-11-02</v>
      </c>
      <c r="B1842" s="18" t="str">
        <f t="shared" si="67"/>
        <v>IT-SW-11-02Canal</v>
      </c>
      <c r="D1842" s="18" t="s">
        <v>3192</v>
      </c>
      <c r="E1842" t="s">
        <v>3183</v>
      </c>
      <c r="F1842" s="37" t="s">
        <v>3102</v>
      </c>
      <c r="G1842" s="18" t="str">
        <f t="shared" si="68"/>
        <v>UT Softlinebext 20202</v>
      </c>
      <c r="H1842" s="18" t="s">
        <v>91</v>
      </c>
      <c r="I1842" s="18" t="s">
        <v>75</v>
      </c>
      <c r="J1842" t="s">
        <v>3182</v>
      </c>
      <c r="K1842" t="s">
        <v>3142</v>
      </c>
      <c r="L1842" s="79" t="s">
        <v>90</v>
      </c>
      <c r="M1842" s="79" t="s">
        <v>3105</v>
      </c>
      <c r="N1842" s="37" t="s">
        <v>3113</v>
      </c>
      <c r="O1842" s="37" t="s">
        <v>3107</v>
      </c>
      <c r="P1842" s="37" t="s">
        <v>3156</v>
      </c>
      <c r="Q1842" s="43" t="s">
        <v>3183</v>
      </c>
      <c r="R1842" s="80" t="s">
        <v>3109</v>
      </c>
      <c r="S1842" s="42">
        <v>200000</v>
      </c>
      <c r="T1842" s="84">
        <v>1</v>
      </c>
      <c r="U1842" s="83">
        <v>1</v>
      </c>
      <c r="V1842" s="45" t="str">
        <f t="shared" si="69"/>
        <v>COP</v>
      </c>
    </row>
    <row r="1843" spans="1:22" x14ac:dyDescent="0.2">
      <c r="A1843" s="18" t="str">
        <f t="shared" si="66"/>
        <v>UT Softlinebext 20202CanalIT-SW-11-03</v>
      </c>
      <c r="B1843" s="18" t="str">
        <f t="shared" si="67"/>
        <v>IT-SW-11-03Canal</v>
      </c>
      <c r="D1843" s="18" t="s">
        <v>3192</v>
      </c>
      <c r="E1843" t="s">
        <v>3184</v>
      </c>
      <c r="F1843" s="37" t="s">
        <v>3102</v>
      </c>
      <c r="G1843" s="18" t="str">
        <f t="shared" si="68"/>
        <v>UT Softlinebext 20202</v>
      </c>
      <c r="H1843" s="18" t="s">
        <v>91</v>
      </c>
      <c r="I1843" s="18" t="s">
        <v>75</v>
      </c>
      <c r="J1843" t="s">
        <v>3182</v>
      </c>
      <c r="K1843" t="s">
        <v>3142</v>
      </c>
      <c r="L1843" s="79" t="s">
        <v>90</v>
      </c>
      <c r="M1843" s="79" t="s">
        <v>3105</v>
      </c>
      <c r="N1843" s="37" t="s">
        <v>3113</v>
      </c>
      <c r="O1843" s="37" t="s">
        <v>3111</v>
      </c>
      <c r="P1843" s="37" t="s">
        <v>3156</v>
      </c>
      <c r="Q1843" s="43" t="s">
        <v>3184</v>
      </c>
      <c r="R1843" s="80" t="s">
        <v>3109</v>
      </c>
      <c r="S1843" s="42">
        <v>240000</v>
      </c>
      <c r="T1843" s="84">
        <v>1</v>
      </c>
      <c r="U1843" s="83">
        <v>1</v>
      </c>
      <c r="V1843" s="45" t="str">
        <f t="shared" si="69"/>
        <v>COP</v>
      </c>
    </row>
    <row r="1844" spans="1:22" x14ac:dyDescent="0.2">
      <c r="A1844" s="18" t="str">
        <f t="shared" si="66"/>
        <v>UT Softlinebext 20202CanalIT-SW-11-04</v>
      </c>
      <c r="B1844" s="18" t="str">
        <f t="shared" si="67"/>
        <v>IT-SW-11-04Canal</v>
      </c>
      <c r="D1844" s="18" t="s">
        <v>3192</v>
      </c>
      <c r="E1844" t="s">
        <v>3185</v>
      </c>
      <c r="F1844" s="37" t="s">
        <v>3102</v>
      </c>
      <c r="G1844" s="18" t="str">
        <f t="shared" si="68"/>
        <v>UT Softlinebext 20202</v>
      </c>
      <c r="H1844" s="18" t="s">
        <v>91</v>
      </c>
      <c r="I1844" s="18" t="s">
        <v>75</v>
      </c>
      <c r="J1844" t="s">
        <v>3182</v>
      </c>
      <c r="K1844" t="s">
        <v>3142</v>
      </c>
      <c r="L1844" s="79" t="s">
        <v>90</v>
      </c>
      <c r="M1844" s="79" t="s">
        <v>3105</v>
      </c>
      <c r="N1844" s="37" t="s">
        <v>3116</v>
      </c>
      <c r="O1844" s="37" t="s">
        <v>3107</v>
      </c>
      <c r="P1844" s="37" t="s">
        <v>3156</v>
      </c>
      <c r="Q1844" s="43" t="s">
        <v>3185</v>
      </c>
      <c r="R1844" s="80" t="s">
        <v>3109</v>
      </c>
      <c r="S1844" s="42">
        <v>240000</v>
      </c>
      <c r="T1844" s="84">
        <v>1</v>
      </c>
      <c r="U1844" s="83">
        <v>1</v>
      </c>
      <c r="V1844" s="45" t="str">
        <f t="shared" si="69"/>
        <v>COP</v>
      </c>
    </row>
    <row r="1845" spans="1:22" x14ac:dyDescent="0.2">
      <c r="A1845" s="18" t="str">
        <f t="shared" si="66"/>
        <v>UT Softlinebext 20202CanalIT-SW-11-05</v>
      </c>
      <c r="B1845" s="18" t="str">
        <f t="shared" si="67"/>
        <v>IT-SW-11-05Canal</v>
      </c>
      <c r="D1845" s="18" t="s">
        <v>3192</v>
      </c>
      <c r="E1845" t="s">
        <v>3186</v>
      </c>
      <c r="F1845" s="37" t="s">
        <v>3102</v>
      </c>
      <c r="G1845" s="18" t="str">
        <f t="shared" si="68"/>
        <v>UT Softlinebext 20202</v>
      </c>
      <c r="H1845" s="18" t="s">
        <v>91</v>
      </c>
      <c r="I1845" s="18" t="s">
        <v>75</v>
      </c>
      <c r="J1845" t="s">
        <v>3182</v>
      </c>
      <c r="K1845" t="s">
        <v>3142</v>
      </c>
      <c r="L1845" s="79" t="s">
        <v>90</v>
      </c>
      <c r="M1845" s="79" t="s">
        <v>3105</v>
      </c>
      <c r="N1845" s="37" t="s">
        <v>3116</v>
      </c>
      <c r="O1845" s="37" t="s">
        <v>3111</v>
      </c>
      <c r="P1845" s="37" t="s">
        <v>3156</v>
      </c>
      <c r="Q1845" s="43" t="s">
        <v>3186</v>
      </c>
      <c r="R1845" s="80" t="s">
        <v>3109</v>
      </c>
      <c r="S1845" s="42">
        <v>266666.66666666669</v>
      </c>
      <c r="T1845" s="84">
        <v>1</v>
      </c>
      <c r="U1845" s="83">
        <v>1</v>
      </c>
      <c r="V1845" s="45" t="str">
        <f t="shared" si="69"/>
        <v>COP</v>
      </c>
    </row>
    <row r="1846" spans="1:22" x14ac:dyDescent="0.2">
      <c r="A1846" s="18" t="str">
        <f t="shared" si="66"/>
        <v>UT Softlinebext 20202CanalIT-SW-11-06</v>
      </c>
      <c r="B1846" s="18" t="str">
        <f t="shared" si="67"/>
        <v>IT-SW-11-06Canal</v>
      </c>
      <c r="D1846" s="18" t="s">
        <v>3192</v>
      </c>
      <c r="E1846" t="s">
        <v>3187</v>
      </c>
      <c r="F1846" s="37" t="s">
        <v>3102</v>
      </c>
      <c r="G1846" s="18" t="str">
        <f t="shared" si="68"/>
        <v>UT Softlinebext 20202</v>
      </c>
      <c r="H1846" s="18" t="s">
        <v>91</v>
      </c>
      <c r="I1846" s="18" t="s">
        <v>75</v>
      </c>
      <c r="J1846" t="s">
        <v>3182</v>
      </c>
      <c r="K1846" t="s">
        <v>3142</v>
      </c>
      <c r="L1846" s="79" t="s">
        <v>90</v>
      </c>
      <c r="M1846" s="79" t="s">
        <v>3105</v>
      </c>
      <c r="N1846" s="37" t="s">
        <v>3106</v>
      </c>
      <c r="O1846" s="37" t="s">
        <v>3107</v>
      </c>
      <c r="P1846" s="37" t="s">
        <v>3156</v>
      </c>
      <c r="Q1846" s="43" t="s">
        <v>3187</v>
      </c>
      <c r="R1846" s="80" t="s">
        <v>3109</v>
      </c>
      <c r="S1846" s="42">
        <v>200000</v>
      </c>
      <c r="T1846" s="84">
        <v>1</v>
      </c>
      <c r="U1846" s="83">
        <v>1</v>
      </c>
      <c r="V1846" s="45" t="str">
        <f t="shared" si="69"/>
        <v>COP</v>
      </c>
    </row>
    <row r="1847" spans="1:22" x14ac:dyDescent="0.2">
      <c r="A1847" s="18" t="str">
        <f t="shared" si="66"/>
        <v>UT NimbitCanalIT-SW-01-01</v>
      </c>
      <c r="B1847" s="18" t="str">
        <f t="shared" si="67"/>
        <v>IT-SW-01-01Canal</v>
      </c>
      <c r="D1847" s="18" t="s">
        <v>3193</v>
      </c>
      <c r="E1847" t="s">
        <v>3101</v>
      </c>
      <c r="F1847" s="37" t="s">
        <v>3102</v>
      </c>
      <c r="G1847" s="18" t="str">
        <f t="shared" si="68"/>
        <v>UT Nimbit</v>
      </c>
      <c r="H1847" s="18" t="s">
        <v>91</v>
      </c>
      <c r="I1847" s="18" t="s">
        <v>75</v>
      </c>
      <c r="J1847" t="s">
        <v>3103</v>
      </c>
      <c r="K1847" t="s">
        <v>3104</v>
      </c>
      <c r="L1847" s="79" t="s">
        <v>90</v>
      </c>
      <c r="M1847" s="79" t="s">
        <v>3105</v>
      </c>
      <c r="N1847" s="37" t="s">
        <v>3106</v>
      </c>
      <c r="O1847" s="37" t="s">
        <v>3107</v>
      </c>
      <c r="P1847" s="37" t="s">
        <v>3108</v>
      </c>
      <c r="Q1847" s="43" t="s">
        <v>3101</v>
      </c>
      <c r="R1847" s="80" t="s">
        <v>3109</v>
      </c>
      <c r="S1847" s="42">
        <v>1088000</v>
      </c>
      <c r="T1847" s="84">
        <v>1</v>
      </c>
      <c r="U1847" s="83">
        <v>1</v>
      </c>
      <c r="V1847" s="45" t="str">
        <f t="shared" si="69"/>
        <v>COP</v>
      </c>
    </row>
    <row r="1848" spans="1:22" x14ac:dyDescent="0.2">
      <c r="A1848" s="18" t="str">
        <f t="shared" si="66"/>
        <v>UT NimbitCanalIT-SW-01-02</v>
      </c>
      <c r="B1848" s="18" t="str">
        <f t="shared" si="67"/>
        <v>IT-SW-01-02Canal</v>
      </c>
      <c r="D1848" s="18" t="s">
        <v>3193</v>
      </c>
      <c r="E1848" t="s">
        <v>3110</v>
      </c>
      <c r="F1848" s="37" t="s">
        <v>3102</v>
      </c>
      <c r="G1848" s="18" t="str">
        <f t="shared" si="68"/>
        <v>UT Nimbit</v>
      </c>
      <c r="H1848" s="18" t="s">
        <v>91</v>
      </c>
      <c r="I1848" s="18" t="s">
        <v>75</v>
      </c>
      <c r="J1848" t="s">
        <v>3103</v>
      </c>
      <c r="K1848" t="s">
        <v>3104</v>
      </c>
      <c r="L1848" s="79" t="s">
        <v>90</v>
      </c>
      <c r="M1848" s="79" t="s">
        <v>3105</v>
      </c>
      <c r="N1848" s="37" t="s">
        <v>3106</v>
      </c>
      <c r="O1848" s="37" t="s">
        <v>3111</v>
      </c>
      <c r="P1848" s="37" t="s">
        <v>3108</v>
      </c>
      <c r="Q1848" s="43" t="s">
        <v>3110</v>
      </c>
      <c r="R1848" s="80" t="s">
        <v>3109</v>
      </c>
      <c r="S1848" s="42">
        <v>2278000</v>
      </c>
      <c r="T1848" s="84">
        <v>1</v>
      </c>
      <c r="U1848" s="83">
        <v>1</v>
      </c>
      <c r="V1848" s="45" t="str">
        <f t="shared" si="69"/>
        <v>COP</v>
      </c>
    </row>
    <row r="1849" spans="1:22" x14ac:dyDescent="0.2">
      <c r="A1849" s="18" t="str">
        <f t="shared" si="66"/>
        <v>UT NimbitCanalIT-SW-01-03</v>
      </c>
      <c r="B1849" s="18" t="str">
        <f t="shared" si="67"/>
        <v>IT-SW-01-03Canal</v>
      </c>
      <c r="D1849" s="18" t="s">
        <v>3193</v>
      </c>
      <c r="E1849" t="s">
        <v>3112</v>
      </c>
      <c r="F1849" s="37" t="s">
        <v>3102</v>
      </c>
      <c r="G1849" s="18" t="str">
        <f t="shared" si="68"/>
        <v>UT Nimbit</v>
      </c>
      <c r="H1849" s="18" t="s">
        <v>91</v>
      </c>
      <c r="I1849" s="18" t="s">
        <v>75</v>
      </c>
      <c r="J1849" t="s">
        <v>3103</v>
      </c>
      <c r="K1849" t="s">
        <v>3104</v>
      </c>
      <c r="L1849" s="79" t="s">
        <v>90</v>
      </c>
      <c r="M1849" s="79" t="s">
        <v>3105</v>
      </c>
      <c r="N1849" s="37" t="s">
        <v>3113</v>
      </c>
      <c r="O1849" s="37" t="s">
        <v>3107</v>
      </c>
      <c r="P1849" s="37" t="s">
        <v>3108</v>
      </c>
      <c r="Q1849" s="43" t="s">
        <v>3112</v>
      </c>
      <c r="R1849" s="80" t="s">
        <v>3109</v>
      </c>
      <c r="S1849" s="42">
        <v>1088000</v>
      </c>
      <c r="T1849" s="84">
        <v>1</v>
      </c>
      <c r="U1849" s="83">
        <v>1</v>
      </c>
      <c r="V1849" s="45" t="str">
        <f t="shared" si="69"/>
        <v>COP</v>
      </c>
    </row>
    <row r="1850" spans="1:22" x14ac:dyDescent="0.2">
      <c r="A1850" s="18" t="str">
        <f t="shared" si="66"/>
        <v>UT NimbitCanalIT-SW-01-04</v>
      </c>
      <c r="B1850" s="18" t="str">
        <f t="shared" si="67"/>
        <v>IT-SW-01-04Canal</v>
      </c>
      <c r="D1850" s="18" t="s">
        <v>3193</v>
      </c>
      <c r="E1850" t="s">
        <v>3114</v>
      </c>
      <c r="F1850" s="37" t="s">
        <v>3102</v>
      </c>
      <c r="G1850" s="18" t="str">
        <f t="shared" si="68"/>
        <v>UT Nimbit</v>
      </c>
      <c r="H1850" s="18" t="s">
        <v>91</v>
      </c>
      <c r="I1850" s="18" t="s">
        <v>75</v>
      </c>
      <c r="J1850" t="s">
        <v>3103</v>
      </c>
      <c r="K1850" t="s">
        <v>3104</v>
      </c>
      <c r="L1850" s="79" t="s">
        <v>90</v>
      </c>
      <c r="M1850" s="79" t="s">
        <v>3105</v>
      </c>
      <c r="N1850" s="37" t="s">
        <v>3113</v>
      </c>
      <c r="O1850" s="37" t="s">
        <v>3111</v>
      </c>
      <c r="P1850" s="37" t="s">
        <v>3108</v>
      </c>
      <c r="Q1850" s="43" t="s">
        <v>3114</v>
      </c>
      <c r="R1850" s="80" t="s">
        <v>3109</v>
      </c>
      <c r="S1850" s="42">
        <v>2278000</v>
      </c>
      <c r="T1850" s="84">
        <v>1</v>
      </c>
      <c r="U1850" s="83">
        <v>1</v>
      </c>
      <c r="V1850" s="45" t="str">
        <f t="shared" si="69"/>
        <v>COP</v>
      </c>
    </row>
    <row r="1851" spans="1:22" x14ac:dyDescent="0.2">
      <c r="A1851" s="18" t="str">
        <f t="shared" si="66"/>
        <v>UT NimbitCanalIT-SW-01-05</v>
      </c>
      <c r="B1851" s="18" t="str">
        <f t="shared" si="67"/>
        <v>IT-SW-01-05Canal</v>
      </c>
      <c r="D1851" s="18" t="s">
        <v>3193</v>
      </c>
      <c r="E1851" t="s">
        <v>3115</v>
      </c>
      <c r="F1851" s="37" t="s">
        <v>3102</v>
      </c>
      <c r="G1851" s="18" t="str">
        <f t="shared" si="68"/>
        <v>UT Nimbit</v>
      </c>
      <c r="H1851" s="18" t="s">
        <v>91</v>
      </c>
      <c r="I1851" s="18" t="s">
        <v>75</v>
      </c>
      <c r="J1851" t="s">
        <v>3103</v>
      </c>
      <c r="K1851" t="s">
        <v>3104</v>
      </c>
      <c r="L1851" s="79" t="s">
        <v>90</v>
      </c>
      <c r="M1851" s="79" t="s">
        <v>3105</v>
      </c>
      <c r="N1851" s="37" t="s">
        <v>3116</v>
      </c>
      <c r="O1851" s="37" t="s">
        <v>3107</v>
      </c>
      <c r="P1851" s="37" t="s">
        <v>3108</v>
      </c>
      <c r="Q1851" s="43" t="s">
        <v>3115</v>
      </c>
      <c r="R1851" s="80" t="s">
        <v>3109</v>
      </c>
      <c r="S1851" s="42">
        <v>1088000</v>
      </c>
      <c r="T1851" s="84">
        <v>1</v>
      </c>
      <c r="U1851" s="83">
        <v>1</v>
      </c>
      <c r="V1851" s="45" t="str">
        <f t="shared" si="69"/>
        <v>COP</v>
      </c>
    </row>
    <row r="1852" spans="1:22" x14ac:dyDescent="0.2">
      <c r="A1852" s="18" t="str">
        <f t="shared" si="66"/>
        <v>UT NimbitCanalIT-SW-01-06</v>
      </c>
      <c r="B1852" s="18" t="str">
        <f t="shared" si="67"/>
        <v>IT-SW-01-06Canal</v>
      </c>
      <c r="D1852" s="18" t="s">
        <v>3193</v>
      </c>
      <c r="E1852" t="s">
        <v>3117</v>
      </c>
      <c r="F1852" s="37" t="s">
        <v>3102</v>
      </c>
      <c r="G1852" s="18" t="str">
        <f t="shared" si="68"/>
        <v>UT Nimbit</v>
      </c>
      <c r="H1852" s="18" t="s">
        <v>91</v>
      </c>
      <c r="I1852" s="18" t="s">
        <v>75</v>
      </c>
      <c r="J1852" t="s">
        <v>3103</v>
      </c>
      <c r="K1852" t="s">
        <v>3104</v>
      </c>
      <c r="L1852" s="79" t="s">
        <v>90</v>
      </c>
      <c r="M1852" s="79" t="s">
        <v>3105</v>
      </c>
      <c r="N1852" s="37" t="s">
        <v>3116</v>
      </c>
      <c r="O1852" s="37" t="s">
        <v>3111</v>
      </c>
      <c r="P1852" s="37" t="s">
        <v>3108</v>
      </c>
      <c r="Q1852" s="43" t="s">
        <v>3117</v>
      </c>
      <c r="R1852" s="80" t="s">
        <v>3109</v>
      </c>
      <c r="S1852" s="42">
        <v>2703000</v>
      </c>
      <c r="T1852" s="84">
        <v>1</v>
      </c>
      <c r="U1852" s="83">
        <v>1</v>
      </c>
      <c r="V1852" s="45" t="str">
        <f t="shared" si="69"/>
        <v>COP</v>
      </c>
    </row>
    <row r="1853" spans="1:22" x14ac:dyDescent="0.2">
      <c r="A1853" s="18" t="str">
        <f t="shared" si="66"/>
        <v>UT NimbitCanalIT-SW-02-01</v>
      </c>
      <c r="B1853" s="18" t="str">
        <f t="shared" si="67"/>
        <v>IT-SW-02-01Canal</v>
      </c>
      <c r="D1853" s="18" t="s">
        <v>3193</v>
      </c>
      <c r="E1853" t="s">
        <v>3118</v>
      </c>
      <c r="F1853" s="37" t="s">
        <v>3102</v>
      </c>
      <c r="G1853" s="18" t="str">
        <f t="shared" si="68"/>
        <v>UT Nimbit</v>
      </c>
      <c r="H1853" s="18" t="s">
        <v>91</v>
      </c>
      <c r="I1853" s="18" t="s">
        <v>75</v>
      </c>
      <c r="J1853" t="s">
        <v>3119</v>
      </c>
      <c r="K1853" t="s">
        <v>3120</v>
      </c>
      <c r="L1853" s="79" t="s">
        <v>90</v>
      </c>
      <c r="M1853" s="79" t="s">
        <v>3105</v>
      </c>
      <c r="N1853" s="37" t="s">
        <v>3106</v>
      </c>
      <c r="O1853" s="37" t="s">
        <v>3107</v>
      </c>
      <c r="P1853" s="37" t="s">
        <v>3108</v>
      </c>
      <c r="Q1853" s="43" t="s">
        <v>3118</v>
      </c>
      <c r="R1853" s="80" t="s">
        <v>3109</v>
      </c>
      <c r="S1853" s="42">
        <v>1088000</v>
      </c>
      <c r="T1853" s="84">
        <v>1</v>
      </c>
      <c r="U1853" s="83">
        <v>1</v>
      </c>
      <c r="V1853" s="45" t="str">
        <f t="shared" si="69"/>
        <v>COP</v>
      </c>
    </row>
    <row r="1854" spans="1:22" x14ac:dyDescent="0.2">
      <c r="A1854" s="18" t="str">
        <f t="shared" si="66"/>
        <v>UT NimbitCanalIT-SW-02-02</v>
      </c>
      <c r="B1854" s="18" t="str">
        <f t="shared" si="67"/>
        <v>IT-SW-02-02Canal</v>
      </c>
      <c r="D1854" s="18" t="s">
        <v>3193</v>
      </c>
      <c r="E1854" t="s">
        <v>3121</v>
      </c>
      <c r="F1854" s="37" t="s">
        <v>3102</v>
      </c>
      <c r="G1854" s="18" t="str">
        <f t="shared" si="68"/>
        <v>UT Nimbit</v>
      </c>
      <c r="H1854" s="18" t="s">
        <v>91</v>
      </c>
      <c r="I1854" s="18" t="s">
        <v>75</v>
      </c>
      <c r="J1854" t="s">
        <v>3119</v>
      </c>
      <c r="K1854" t="s">
        <v>3120</v>
      </c>
      <c r="L1854" s="79" t="s">
        <v>90</v>
      </c>
      <c r="M1854" s="79" t="s">
        <v>3105</v>
      </c>
      <c r="N1854" s="37" t="s">
        <v>3106</v>
      </c>
      <c r="O1854" s="37" t="s">
        <v>3111</v>
      </c>
      <c r="P1854" s="37" t="s">
        <v>3108</v>
      </c>
      <c r="Q1854" s="43" t="s">
        <v>3121</v>
      </c>
      <c r="R1854" s="80" t="s">
        <v>3109</v>
      </c>
      <c r="S1854" s="42">
        <v>2278000</v>
      </c>
      <c r="T1854" s="84">
        <v>1</v>
      </c>
      <c r="U1854" s="83">
        <v>1</v>
      </c>
      <c r="V1854" s="45" t="str">
        <f t="shared" si="69"/>
        <v>COP</v>
      </c>
    </row>
    <row r="1855" spans="1:22" x14ac:dyDescent="0.2">
      <c r="A1855" s="18" t="str">
        <f t="shared" si="66"/>
        <v>UT NimbitCanalIT-SW-02-03</v>
      </c>
      <c r="B1855" s="18" t="str">
        <f t="shared" si="67"/>
        <v>IT-SW-02-03Canal</v>
      </c>
      <c r="D1855" s="18" t="s">
        <v>3193</v>
      </c>
      <c r="E1855" t="s">
        <v>3122</v>
      </c>
      <c r="F1855" s="37" t="s">
        <v>3102</v>
      </c>
      <c r="G1855" s="18" t="str">
        <f t="shared" si="68"/>
        <v>UT Nimbit</v>
      </c>
      <c r="H1855" s="18" t="s">
        <v>91</v>
      </c>
      <c r="I1855" s="18" t="s">
        <v>75</v>
      </c>
      <c r="J1855" t="s">
        <v>3119</v>
      </c>
      <c r="K1855" t="s">
        <v>3120</v>
      </c>
      <c r="L1855" s="79" t="s">
        <v>90</v>
      </c>
      <c r="M1855" s="79" t="s">
        <v>3105</v>
      </c>
      <c r="N1855" s="37" t="s">
        <v>3113</v>
      </c>
      <c r="O1855" s="37" t="s">
        <v>3107</v>
      </c>
      <c r="P1855" s="37" t="s">
        <v>3108</v>
      </c>
      <c r="Q1855" s="43" t="s">
        <v>3122</v>
      </c>
      <c r="R1855" s="80" t="s">
        <v>3109</v>
      </c>
      <c r="S1855" s="42">
        <v>1088000</v>
      </c>
      <c r="T1855" s="84">
        <v>1</v>
      </c>
      <c r="U1855" s="83">
        <v>1</v>
      </c>
      <c r="V1855" s="45" t="str">
        <f t="shared" si="69"/>
        <v>COP</v>
      </c>
    </row>
    <row r="1856" spans="1:22" x14ac:dyDescent="0.2">
      <c r="A1856" s="18" t="str">
        <f t="shared" si="66"/>
        <v>UT NimbitCanalIT-SW-02-04</v>
      </c>
      <c r="B1856" s="18" t="str">
        <f t="shared" si="67"/>
        <v>IT-SW-02-04Canal</v>
      </c>
      <c r="D1856" s="18" t="s">
        <v>3193</v>
      </c>
      <c r="E1856" t="s">
        <v>3123</v>
      </c>
      <c r="F1856" s="37" t="s">
        <v>3102</v>
      </c>
      <c r="G1856" s="18" t="str">
        <f t="shared" si="68"/>
        <v>UT Nimbit</v>
      </c>
      <c r="H1856" s="18" t="s">
        <v>91</v>
      </c>
      <c r="I1856" s="18" t="s">
        <v>75</v>
      </c>
      <c r="J1856" t="s">
        <v>3119</v>
      </c>
      <c r="K1856" t="s">
        <v>3120</v>
      </c>
      <c r="L1856" s="79" t="s">
        <v>90</v>
      </c>
      <c r="M1856" s="79" t="s">
        <v>3105</v>
      </c>
      <c r="N1856" s="37" t="s">
        <v>3113</v>
      </c>
      <c r="O1856" s="37" t="s">
        <v>3111</v>
      </c>
      <c r="P1856" s="37" t="s">
        <v>3108</v>
      </c>
      <c r="Q1856" s="43" t="s">
        <v>3123</v>
      </c>
      <c r="R1856" s="80" t="s">
        <v>3109</v>
      </c>
      <c r="S1856" s="42">
        <v>2278000</v>
      </c>
      <c r="T1856" s="84">
        <v>1</v>
      </c>
      <c r="U1856" s="83">
        <v>1</v>
      </c>
      <c r="V1856" s="45" t="str">
        <f t="shared" si="69"/>
        <v>COP</v>
      </c>
    </row>
    <row r="1857" spans="1:22" x14ac:dyDescent="0.2">
      <c r="A1857" s="18" t="str">
        <f t="shared" si="66"/>
        <v>UT NimbitCanalIT-SW-02-05</v>
      </c>
      <c r="B1857" s="18" t="str">
        <f t="shared" si="67"/>
        <v>IT-SW-02-05Canal</v>
      </c>
      <c r="D1857" s="18" t="s">
        <v>3193</v>
      </c>
      <c r="E1857" t="s">
        <v>3124</v>
      </c>
      <c r="F1857" s="37" t="s">
        <v>3102</v>
      </c>
      <c r="G1857" s="18" t="str">
        <f t="shared" si="68"/>
        <v>UT Nimbit</v>
      </c>
      <c r="H1857" s="18" t="s">
        <v>91</v>
      </c>
      <c r="I1857" s="18" t="s">
        <v>75</v>
      </c>
      <c r="J1857" t="s">
        <v>3119</v>
      </c>
      <c r="K1857" t="s">
        <v>3120</v>
      </c>
      <c r="L1857" s="79" t="s">
        <v>90</v>
      </c>
      <c r="M1857" s="79" t="s">
        <v>3105</v>
      </c>
      <c r="N1857" s="37" t="s">
        <v>3116</v>
      </c>
      <c r="O1857" s="37" t="s">
        <v>3107</v>
      </c>
      <c r="P1857" s="37" t="s">
        <v>3108</v>
      </c>
      <c r="Q1857" s="43" t="s">
        <v>3124</v>
      </c>
      <c r="R1857" s="80" t="s">
        <v>3109</v>
      </c>
      <c r="S1857" s="42">
        <v>1088000</v>
      </c>
      <c r="T1857" s="84">
        <v>1</v>
      </c>
      <c r="U1857" s="83">
        <v>1</v>
      </c>
      <c r="V1857" s="45" t="str">
        <f t="shared" si="69"/>
        <v>COP</v>
      </c>
    </row>
    <row r="1858" spans="1:22" x14ac:dyDescent="0.2">
      <c r="A1858" s="18" t="str">
        <f t="shared" ref="A1858:A1921" si="70">D1858&amp;F1858&amp;E1858</f>
        <v>UT NimbitCanalIT-SW-02-06</v>
      </c>
      <c r="B1858" s="18" t="str">
        <f t="shared" ref="B1858:B1921" si="71">E1858&amp;F1858</f>
        <v>IT-SW-02-06Canal</v>
      </c>
      <c r="D1858" s="18" t="s">
        <v>3193</v>
      </c>
      <c r="E1858" t="s">
        <v>3125</v>
      </c>
      <c r="F1858" s="37" t="s">
        <v>3102</v>
      </c>
      <c r="G1858" s="18" t="str">
        <f t="shared" si="68"/>
        <v>UT Nimbit</v>
      </c>
      <c r="H1858" s="18" t="s">
        <v>91</v>
      </c>
      <c r="I1858" s="18" t="s">
        <v>75</v>
      </c>
      <c r="J1858" t="s">
        <v>3119</v>
      </c>
      <c r="K1858" t="s">
        <v>3120</v>
      </c>
      <c r="L1858" s="79" t="s">
        <v>90</v>
      </c>
      <c r="M1858" s="79" t="s">
        <v>3105</v>
      </c>
      <c r="N1858" s="37" t="s">
        <v>3116</v>
      </c>
      <c r="O1858" s="37" t="s">
        <v>3111</v>
      </c>
      <c r="P1858" s="37" t="s">
        <v>3108</v>
      </c>
      <c r="Q1858" s="43" t="s">
        <v>3125</v>
      </c>
      <c r="R1858" s="80" t="s">
        <v>3109</v>
      </c>
      <c r="S1858" s="42">
        <v>2703000</v>
      </c>
      <c r="T1858" s="84">
        <v>1</v>
      </c>
      <c r="U1858" s="83">
        <v>1</v>
      </c>
      <c r="V1858" s="45" t="str">
        <f t="shared" si="69"/>
        <v>COP</v>
      </c>
    </row>
    <row r="1859" spans="1:22" x14ac:dyDescent="0.2">
      <c r="A1859" s="18" t="str">
        <f t="shared" si="70"/>
        <v>UT NimbitCanalIT-SW-03-01</v>
      </c>
      <c r="B1859" s="18" t="str">
        <f t="shared" si="71"/>
        <v>IT-SW-03-01Canal</v>
      </c>
      <c r="D1859" s="18" t="s">
        <v>3193</v>
      </c>
      <c r="E1859" t="s">
        <v>3126</v>
      </c>
      <c r="F1859" s="37" t="s">
        <v>3102</v>
      </c>
      <c r="G1859" s="18" t="str">
        <f t="shared" si="68"/>
        <v>UT Nimbit</v>
      </c>
      <c r="H1859" s="18" t="s">
        <v>91</v>
      </c>
      <c r="I1859" s="18" t="s">
        <v>75</v>
      </c>
      <c r="J1859" t="s">
        <v>3127</v>
      </c>
      <c r="K1859" t="s">
        <v>3104</v>
      </c>
      <c r="L1859" s="79" t="s">
        <v>90</v>
      </c>
      <c r="M1859" s="79" t="s">
        <v>3105</v>
      </c>
      <c r="N1859" s="37" t="s">
        <v>3106</v>
      </c>
      <c r="O1859" s="37" t="s">
        <v>3107</v>
      </c>
      <c r="P1859" s="37" t="s">
        <v>3108</v>
      </c>
      <c r="Q1859" s="43" t="s">
        <v>3126</v>
      </c>
      <c r="R1859" s="80" t="s">
        <v>3109</v>
      </c>
      <c r="S1859" s="42">
        <v>1088000</v>
      </c>
      <c r="T1859" s="84">
        <v>1</v>
      </c>
      <c r="U1859" s="83">
        <v>1</v>
      </c>
      <c r="V1859" s="45" t="str">
        <f t="shared" si="69"/>
        <v>COP</v>
      </c>
    </row>
    <row r="1860" spans="1:22" x14ac:dyDescent="0.2">
      <c r="A1860" s="18" t="str">
        <f t="shared" si="70"/>
        <v>UT NimbitCanalIT-SW-03-02</v>
      </c>
      <c r="B1860" s="18" t="str">
        <f t="shared" si="71"/>
        <v>IT-SW-03-02Canal</v>
      </c>
      <c r="D1860" s="18" t="s">
        <v>3193</v>
      </c>
      <c r="E1860" t="s">
        <v>3128</v>
      </c>
      <c r="F1860" s="37" t="s">
        <v>3102</v>
      </c>
      <c r="G1860" s="18" t="str">
        <f t="shared" si="68"/>
        <v>UT Nimbit</v>
      </c>
      <c r="H1860" s="18" t="s">
        <v>91</v>
      </c>
      <c r="I1860" s="18" t="s">
        <v>75</v>
      </c>
      <c r="J1860" t="s">
        <v>3127</v>
      </c>
      <c r="K1860" t="s">
        <v>3104</v>
      </c>
      <c r="L1860" s="79" t="s">
        <v>90</v>
      </c>
      <c r="M1860" s="79" t="s">
        <v>3105</v>
      </c>
      <c r="N1860" s="37" t="s">
        <v>3106</v>
      </c>
      <c r="O1860" s="37" t="s">
        <v>3111</v>
      </c>
      <c r="P1860" s="37" t="s">
        <v>3108</v>
      </c>
      <c r="Q1860" s="43" t="s">
        <v>3128</v>
      </c>
      <c r="R1860" s="80" t="s">
        <v>3109</v>
      </c>
      <c r="S1860" s="42">
        <v>2278000</v>
      </c>
      <c r="T1860" s="84">
        <v>1</v>
      </c>
      <c r="U1860" s="83">
        <v>1</v>
      </c>
      <c r="V1860" s="45" t="str">
        <f t="shared" si="69"/>
        <v>COP</v>
      </c>
    </row>
    <row r="1861" spans="1:22" x14ac:dyDescent="0.2">
      <c r="A1861" s="18" t="str">
        <f t="shared" si="70"/>
        <v>UT NimbitCanalIT-SW-03-03</v>
      </c>
      <c r="B1861" s="18" t="str">
        <f t="shared" si="71"/>
        <v>IT-SW-03-03Canal</v>
      </c>
      <c r="D1861" s="18" t="s">
        <v>3193</v>
      </c>
      <c r="E1861" t="s">
        <v>3129</v>
      </c>
      <c r="F1861" s="37" t="s">
        <v>3102</v>
      </c>
      <c r="G1861" s="18" t="str">
        <f t="shared" si="68"/>
        <v>UT Nimbit</v>
      </c>
      <c r="H1861" s="18" t="s">
        <v>91</v>
      </c>
      <c r="I1861" s="18" t="s">
        <v>75</v>
      </c>
      <c r="J1861" t="s">
        <v>3127</v>
      </c>
      <c r="K1861" t="s">
        <v>3104</v>
      </c>
      <c r="L1861" s="79" t="s">
        <v>90</v>
      </c>
      <c r="M1861" s="79" t="s">
        <v>3105</v>
      </c>
      <c r="N1861" s="37" t="s">
        <v>3113</v>
      </c>
      <c r="O1861" s="37" t="s">
        <v>3107</v>
      </c>
      <c r="P1861" s="37" t="s">
        <v>3108</v>
      </c>
      <c r="Q1861" s="43" t="s">
        <v>3129</v>
      </c>
      <c r="R1861" s="80" t="s">
        <v>3109</v>
      </c>
      <c r="S1861" s="42">
        <v>1088000</v>
      </c>
      <c r="T1861" s="84">
        <v>1</v>
      </c>
      <c r="U1861" s="83">
        <v>1</v>
      </c>
      <c r="V1861" s="45" t="str">
        <f t="shared" si="69"/>
        <v>COP</v>
      </c>
    </row>
    <row r="1862" spans="1:22" x14ac:dyDescent="0.2">
      <c r="A1862" s="18" t="str">
        <f t="shared" si="70"/>
        <v>UT NimbitCanalIT-SW-03-04</v>
      </c>
      <c r="B1862" s="18" t="str">
        <f t="shared" si="71"/>
        <v>IT-SW-03-04Canal</v>
      </c>
      <c r="D1862" s="18" t="s">
        <v>3193</v>
      </c>
      <c r="E1862" t="s">
        <v>3130</v>
      </c>
      <c r="F1862" s="37" t="s">
        <v>3102</v>
      </c>
      <c r="G1862" s="18" t="str">
        <f t="shared" si="68"/>
        <v>UT Nimbit</v>
      </c>
      <c r="H1862" s="18" t="s">
        <v>91</v>
      </c>
      <c r="I1862" s="18" t="s">
        <v>75</v>
      </c>
      <c r="J1862" t="s">
        <v>3127</v>
      </c>
      <c r="K1862" t="s">
        <v>3104</v>
      </c>
      <c r="L1862" s="79" t="s">
        <v>90</v>
      </c>
      <c r="M1862" s="79" t="s">
        <v>3105</v>
      </c>
      <c r="N1862" s="37" t="s">
        <v>3113</v>
      </c>
      <c r="O1862" s="37" t="s">
        <v>3111</v>
      </c>
      <c r="P1862" s="37" t="s">
        <v>3108</v>
      </c>
      <c r="Q1862" s="43" t="s">
        <v>3130</v>
      </c>
      <c r="R1862" s="80" t="s">
        <v>3109</v>
      </c>
      <c r="S1862" s="42">
        <v>2278000</v>
      </c>
      <c r="T1862" s="84">
        <v>1</v>
      </c>
      <c r="U1862" s="83">
        <v>1</v>
      </c>
      <c r="V1862" s="45" t="str">
        <f t="shared" si="69"/>
        <v>COP</v>
      </c>
    </row>
    <row r="1863" spans="1:22" x14ac:dyDescent="0.2">
      <c r="A1863" s="18" t="str">
        <f t="shared" si="70"/>
        <v>UT NimbitCanalIT-SW-03-05</v>
      </c>
      <c r="B1863" s="18" t="str">
        <f t="shared" si="71"/>
        <v>IT-SW-03-05Canal</v>
      </c>
      <c r="D1863" s="18" t="s">
        <v>3193</v>
      </c>
      <c r="E1863" t="s">
        <v>3131</v>
      </c>
      <c r="F1863" s="37" t="s">
        <v>3102</v>
      </c>
      <c r="G1863" s="18" t="str">
        <f t="shared" si="68"/>
        <v>UT Nimbit</v>
      </c>
      <c r="H1863" s="18" t="s">
        <v>91</v>
      </c>
      <c r="I1863" s="18" t="s">
        <v>75</v>
      </c>
      <c r="J1863" t="s">
        <v>3127</v>
      </c>
      <c r="K1863" t="s">
        <v>3104</v>
      </c>
      <c r="L1863" s="79" t="s">
        <v>90</v>
      </c>
      <c r="M1863" s="79" t="s">
        <v>3105</v>
      </c>
      <c r="N1863" s="37" t="s">
        <v>3116</v>
      </c>
      <c r="O1863" s="37" t="s">
        <v>3107</v>
      </c>
      <c r="P1863" s="37" t="s">
        <v>3108</v>
      </c>
      <c r="Q1863" s="43" t="s">
        <v>3131</v>
      </c>
      <c r="R1863" s="80" t="s">
        <v>3109</v>
      </c>
      <c r="S1863" s="42">
        <v>1088000</v>
      </c>
      <c r="T1863" s="84">
        <v>1</v>
      </c>
      <c r="U1863" s="83">
        <v>1</v>
      </c>
      <c r="V1863" s="45" t="str">
        <f t="shared" si="69"/>
        <v>COP</v>
      </c>
    </row>
    <row r="1864" spans="1:22" x14ac:dyDescent="0.2">
      <c r="A1864" s="18" t="str">
        <f t="shared" si="70"/>
        <v>UT NimbitCanalIT-SW-03-06</v>
      </c>
      <c r="B1864" s="18" t="str">
        <f t="shared" si="71"/>
        <v>IT-SW-03-06Canal</v>
      </c>
      <c r="D1864" s="18" t="s">
        <v>3193</v>
      </c>
      <c r="E1864" t="s">
        <v>3132</v>
      </c>
      <c r="F1864" s="37" t="s">
        <v>3102</v>
      </c>
      <c r="G1864" s="18" t="str">
        <f t="shared" si="68"/>
        <v>UT Nimbit</v>
      </c>
      <c r="H1864" s="18" t="s">
        <v>91</v>
      </c>
      <c r="I1864" s="18" t="s">
        <v>75</v>
      </c>
      <c r="J1864" t="s">
        <v>3127</v>
      </c>
      <c r="K1864" t="s">
        <v>3104</v>
      </c>
      <c r="L1864" s="79" t="s">
        <v>90</v>
      </c>
      <c r="M1864" s="79" t="s">
        <v>3105</v>
      </c>
      <c r="N1864" s="37" t="s">
        <v>3116</v>
      </c>
      <c r="O1864" s="37" t="s">
        <v>3111</v>
      </c>
      <c r="P1864" s="37" t="s">
        <v>3108</v>
      </c>
      <c r="Q1864" s="43" t="s">
        <v>3132</v>
      </c>
      <c r="R1864" s="80" t="s">
        <v>3109</v>
      </c>
      <c r="S1864" s="42">
        <v>2703000</v>
      </c>
      <c r="T1864" s="84">
        <v>1</v>
      </c>
      <c r="U1864" s="83">
        <v>1</v>
      </c>
      <c r="V1864" s="45" t="str">
        <f t="shared" si="69"/>
        <v>COP</v>
      </c>
    </row>
    <row r="1865" spans="1:22" x14ac:dyDescent="0.2">
      <c r="A1865" s="18" t="str">
        <f t="shared" si="70"/>
        <v>UT NimbitCanalIT-SW-04-01</v>
      </c>
      <c r="B1865" s="18" t="str">
        <f t="shared" si="71"/>
        <v>IT-SW-04-01Canal</v>
      </c>
      <c r="D1865" s="18" t="s">
        <v>3193</v>
      </c>
      <c r="E1865" t="s">
        <v>3133</v>
      </c>
      <c r="F1865" s="37" t="s">
        <v>3102</v>
      </c>
      <c r="G1865" s="18" t="str">
        <f t="shared" si="68"/>
        <v>UT Nimbit</v>
      </c>
      <c r="H1865" s="18" t="s">
        <v>91</v>
      </c>
      <c r="I1865" s="18" t="s">
        <v>75</v>
      </c>
      <c r="J1865" t="s">
        <v>3134</v>
      </c>
      <c r="K1865" t="s">
        <v>3120</v>
      </c>
      <c r="L1865" s="79" t="s">
        <v>90</v>
      </c>
      <c r="M1865" s="79" t="s">
        <v>3105</v>
      </c>
      <c r="N1865" s="37" t="s">
        <v>3106</v>
      </c>
      <c r="O1865" s="37" t="s">
        <v>3107</v>
      </c>
      <c r="P1865" s="37" t="s">
        <v>3108</v>
      </c>
      <c r="Q1865" s="43" t="s">
        <v>3133</v>
      </c>
      <c r="R1865" s="80" t="s">
        <v>3109</v>
      </c>
      <c r="S1865" s="42">
        <v>1088000</v>
      </c>
      <c r="T1865" s="84">
        <v>1</v>
      </c>
      <c r="U1865" s="83">
        <v>1</v>
      </c>
      <c r="V1865" s="45" t="str">
        <f t="shared" si="69"/>
        <v>COP</v>
      </c>
    </row>
    <row r="1866" spans="1:22" x14ac:dyDescent="0.2">
      <c r="A1866" s="18" t="str">
        <f t="shared" si="70"/>
        <v>UT NimbitCanalIT-SW-04-02</v>
      </c>
      <c r="B1866" s="18" t="str">
        <f t="shared" si="71"/>
        <v>IT-SW-04-02Canal</v>
      </c>
      <c r="D1866" s="18" t="s">
        <v>3193</v>
      </c>
      <c r="E1866" t="s">
        <v>3135</v>
      </c>
      <c r="F1866" s="37" t="s">
        <v>3102</v>
      </c>
      <c r="G1866" s="18" t="str">
        <f t="shared" si="68"/>
        <v>UT Nimbit</v>
      </c>
      <c r="H1866" s="18" t="s">
        <v>91</v>
      </c>
      <c r="I1866" s="18" t="s">
        <v>75</v>
      </c>
      <c r="J1866" t="s">
        <v>3134</v>
      </c>
      <c r="K1866" t="s">
        <v>3120</v>
      </c>
      <c r="L1866" s="79" t="s">
        <v>90</v>
      </c>
      <c r="M1866" s="79" t="s">
        <v>3105</v>
      </c>
      <c r="N1866" s="37" t="s">
        <v>3106</v>
      </c>
      <c r="O1866" s="37" t="s">
        <v>3111</v>
      </c>
      <c r="P1866" s="37" t="s">
        <v>3108</v>
      </c>
      <c r="Q1866" s="43" t="s">
        <v>3135</v>
      </c>
      <c r="R1866" s="80" t="s">
        <v>3109</v>
      </c>
      <c r="S1866" s="42">
        <v>2278000</v>
      </c>
      <c r="T1866" s="84">
        <v>1</v>
      </c>
      <c r="U1866" s="83">
        <v>1</v>
      </c>
      <c r="V1866" s="45" t="str">
        <f t="shared" si="69"/>
        <v>COP</v>
      </c>
    </row>
    <row r="1867" spans="1:22" x14ac:dyDescent="0.2">
      <c r="A1867" s="18" t="str">
        <f t="shared" si="70"/>
        <v>UT NimbitCanalIT-SW-04-03</v>
      </c>
      <c r="B1867" s="18" t="str">
        <f t="shared" si="71"/>
        <v>IT-SW-04-03Canal</v>
      </c>
      <c r="D1867" s="18" t="s">
        <v>3193</v>
      </c>
      <c r="E1867" t="s">
        <v>3136</v>
      </c>
      <c r="F1867" s="37" t="s">
        <v>3102</v>
      </c>
      <c r="G1867" s="18" t="str">
        <f t="shared" si="68"/>
        <v>UT Nimbit</v>
      </c>
      <c r="H1867" s="18" t="s">
        <v>91</v>
      </c>
      <c r="I1867" s="18" t="s">
        <v>75</v>
      </c>
      <c r="J1867" t="s">
        <v>3134</v>
      </c>
      <c r="K1867" t="s">
        <v>3120</v>
      </c>
      <c r="L1867" s="79" t="s">
        <v>90</v>
      </c>
      <c r="M1867" s="79" t="s">
        <v>3105</v>
      </c>
      <c r="N1867" s="37" t="s">
        <v>3113</v>
      </c>
      <c r="O1867" s="37" t="s">
        <v>3107</v>
      </c>
      <c r="P1867" s="37" t="s">
        <v>3108</v>
      </c>
      <c r="Q1867" s="43" t="s">
        <v>3136</v>
      </c>
      <c r="R1867" s="80" t="s">
        <v>3109</v>
      </c>
      <c r="S1867" s="42">
        <v>1088000</v>
      </c>
      <c r="T1867" s="84">
        <v>1</v>
      </c>
      <c r="U1867" s="83">
        <v>1</v>
      </c>
      <c r="V1867" s="45" t="str">
        <f t="shared" si="69"/>
        <v>COP</v>
      </c>
    </row>
    <row r="1868" spans="1:22" x14ac:dyDescent="0.2">
      <c r="A1868" s="18" t="str">
        <f t="shared" si="70"/>
        <v>UT NimbitCanalIT-SW-04-04</v>
      </c>
      <c r="B1868" s="18" t="str">
        <f t="shared" si="71"/>
        <v>IT-SW-04-04Canal</v>
      </c>
      <c r="D1868" s="18" t="s">
        <v>3193</v>
      </c>
      <c r="E1868" t="s">
        <v>3137</v>
      </c>
      <c r="F1868" s="37" t="s">
        <v>3102</v>
      </c>
      <c r="G1868" s="18" t="str">
        <f t="shared" si="68"/>
        <v>UT Nimbit</v>
      </c>
      <c r="H1868" s="18" t="s">
        <v>91</v>
      </c>
      <c r="I1868" s="18" t="s">
        <v>75</v>
      </c>
      <c r="J1868" t="s">
        <v>3134</v>
      </c>
      <c r="K1868" t="s">
        <v>3120</v>
      </c>
      <c r="L1868" s="79" t="s">
        <v>90</v>
      </c>
      <c r="M1868" s="79" t="s">
        <v>3105</v>
      </c>
      <c r="N1868" s="37" t="s">
        <v>3113</v>
      </c>
      <c r="O1868" s="37" t="s">
        <v>3111</v>
      </c>
      <c r="P1868" s="37" t="s">
        <v>3108</v>
      </c>
      <c r="Q1868" s="43" t="s">
        <v>3137</v>
      </c>
      <c r="R1868" s="80" t="s">
        <v>3109</v>
      </c>
      <c r="S1868" s="42">
        <v>2278000</v>
      </c>
      <c r="T1868" s="84">
        <v>1</v>
      </c>
      <c r="U1868" s="83">
        <v>1</v>
      </c>
      <c r="V1868" s="45" t="str">
        <f t="shared" si="69"/>
        <v>COP</v>
      </c>
    </row>
    <row r="1869" spans="1:22" x14ac:dyDescent="0.2">
      <c r="A1869" s="18" t="str">
        <f t="shared" si="70"/>
        <v>UT NimbitCanalIT-SW-04-05</v>
      </c>
      <c r="B1869" s="18" t="str">
        <f t="shared" si="71"/>
        <v>IT-SW-04-05Canal</v>
      </c>
      <c r="D1869" s="18" t="s">
        <v>3193</v>
      </c>
      <c r="E1869" t="s">
        <v>3138</v>
      </c>
      <c r="F1869" s="37" t="s">
        <v>3102</v>
      </c>
      <c r="G1869" s="18" t="str">
        <f t="shared" si="68"/>
        <v>UT Nimbit</v>
      </c>
      <c r="H1869" s="18" t="s">
        <v>91</v>
      </c>
      <c r="I1869" s="18" t="s">
        <v>75</v>
      </c>
      <c r="J1869" t="s">
        <v>3134</v>
      </c>
      <c r="K1869" t="s">
        <v>3120</v>
      </c>
      <c r="L1869" s="79" t="s">
        <v>90</v>
      </c>
      <c r="M1869" s="79" t="s">
        <v>3105</v>
      </c>
      <c r="N1869" s="37" t="s">
        <v>3116</v>
      </c>
      <c r="O1869" s="37" t="s">
        <v>3107</v>
      </c>
      <c r="P1869" s="37" t="s">
        <v>3108</v>
      </c>
      <c r="Q1869" s="43" t="s">
        <v>3138</v>
      </c>
      <c r="R1869" s="80" t="s">
        <v>3109</v>
      </c>
      <c r="S1869" s="42">
        <v>1088000</v>
      </c>
      <c r="T1869" s="84">
        <v>1</v>
      </c>
      <c r="U1869" s="83">
        <v>1</v>
      </c>
      <c r="V1869" s="45" t="str">
        <f t="shared" si="69"/>
        <v>COP</v>
      </c>
    </row>
    <row r="1870" spans="1:22" x14ac:dyDescent="0.2">
      <c r="A1870" s="18" t="str">
        <f t="shared" si="70"/>
        <v>UT NimbitCanalIT-SW-04-06</v>
      </c>
      <c r="B1870" s="18" t="str">
        <f t="shared" si="71"/>
        <v>IT-SW-04-06Canal</v>
      </c>
      <c r="D1870" s="18" t="s">
        <v>3193</v>
      </c>
      <c r="E1870" t="s">
        <v>3139</v>
      </c>
      <c r="F1870" s="37" t="s">
        <v>3102</v>
      </c>
      <c r="G1870" s="18" t="str">
        <f t="shared" si="68"/>
        <v>UT Nimbit</v>
      </c>
      <c r="H1870" s="18" t="s">
        <v>91</v>
      </c>
      <c r="I1870" s="18" t="s">
        <v>75</v>
      </c>
      <c r="J1870" t="s">
        <v>3134</v>
      </c>
      <c r="K1870" t="s">
        <v>3120</v>
      </c>
      <c r="L1870" s="79" t="s">
        <v>90</v>
      </c>
      <c r="M1870" s="79" t="s">
        <v>3105</v>
      </c>
      <c r="N1870" s="37" t="s">
        <v>3116</v>
      </c>
      <c r="O1870" s="37" t="s">
        <v>3111</v>
      </c>
      <c r="P1870" s="37" t="s">
        <v>3108</v>
      </c>
      <c r="Q1870" s="43" t="s">
        <v>3139</v>
      </c>
      <c r="R1870" s="80" t="s">
        <v>3109</v>
      </c>
      <c r="S1870" s="42">
        <v>2703000</v>
      </c>
      <c r="T1870" s="84">
        <v>1</v>
      </c>
      <c r="U1870" s="83">
        <v>1</v>
      </c>
      <c r="V1870" s="45" t="str">
        <f t="shared" si="69"/>
        <v>COP</v>
      </c>
    </row>
    <row r="1871" spans="1:22" x14ac:dyDescent="0.2">
      <c r="A1871" s="18" t="str">
        <f t="shared" si="70"/>
        <v>UT NimbitCanalIT-SW-05-01</v>
      </c>
      <c r="B1871" s="18" t="str">
        <f t="shared" si="71"/>
        <v>IT-SW-05-01Canal</v>
      </c>
      <c r="D1871" s="18" t="s">
        <v>3193</v>
      </c>
      <c r="E1871" t="s">
        <v>3140</v>
      </c>
      <c r="F1871" s="37" t="s">
        <v>3102</v>
      </c>
      <c r="G1871" s="18" t="str">
        <f t="shared" ref="G1871:G1906" si="72">D1871</f>
        <v>UT Nimbit</v>
      </c>
      <c r="H1871" s="18" t="s">
        <v>91</v>
      </c>
      <c r="I1871" s="18" t="s">
        <v>75</v>
      </c>
      <c r="J1871" t="s">
        <v>3141</v>
      </c>
      <c r="K1871" t="s">
        <v>3142</v>
      </c>
      <c r="L1871" s="79" t="s">
        <v>90</v>
      </c>
      <c r="M1871" s="79" t="s">
        <v>3105</v>
      </c>
      <c r="N1871" s="37" t="s">
        <v>3106</v>
      </c>
      <c r="O1871" s="37" t="s">
        <v>3107</v>
      </c>
      <c r="P1871" s="37" t="s">
        <v>3143</v>
      </c>
      <c r="Q1871" s="43" t="s">
        <v>3140</v>
      </c>
      <c r="R1871" s="80" t="s">
        <v>3109</v>
      </c>
      <c r="S1871" s="42">
        <v>2720000</v>
      </c>
      <c r="T1871" s="84">
        <v>1</v>
      </c>
      <c r="U1871" s="83">
        <v>1</v>
      </c>
      <c r="V1871" s="45" t="str">
        <f t="shared" ref="V1871:V1934" si="73">H1871</f>
        <v>COP</v>
      </c>
    </row>
    <row r="1872" spans="1:22" x14ac:dyDescent="0.2">
      <c r="A1872" s="18" t="str">
        <f t="shared" si="70"/>
        <v>UT NimbitCanalIT-SW-05-02</v>
      </c>
      <c r="B1872" s="18" t="str">
        <f t="shared" si="71"/>
        <v>IT-SW-05-02Canal</v>
      </c>
      <c r="D1872" s="18" t="s">
        <v>3193</v>
      </c>
      <c r="E1872" t="s">
        <v>3144</v>
      </c>
      <c r="F1872" s="37" t="s">
        <v>3102</v>
      </c>
      <c r="G1872" s="18" t="str">
        <f t="shared" si="72"/>
        <v>UT Nimbit</v>
      </c>
      <c r="H1872" s="18" t="s">
        <v>91</v>
      </c>
      <c r="I1872" s="18" t="s">
        <v>75</v>
      </c>
      <c r="J1872" t="s">
        <v>3141</v>
      </c>
      <c r="K1872" t="s">
        <v>3142</v>
      </c>
      <c r="L1872" s="79" t="s">
        <v>90</v>
      </c>
      <c r="M1872" s="79" t="s">
        <v>3105</v>
      </c>
      <c r="N1872" s="37" t="s">
        <v>3106</v>
      </c>
      <c r="O1872" s="37" t="s">
        <v>3111</v>
      </c>
      <c r="P1872" s="37" t="s">
        <v>3143</v>
      </c>
      <c r="Q1872" s="43" t="s">
        <v>3144</v>
      </c>
      <c r="R1872" s="80" t="s">
        <v>3109</v>
      </c>
      <c r="S1872" s="42">
        <v>3910000</v>
      </c>
      <c r="T1872" s="84">
        <v>1</v>
      </c>
      <c r="U1872" s="83">
        <v>1</v>
      </c>
      <c r="V1872" s="45" t="str">
        <f t="shared" si="73"/>
        <v>COP</v>
      </c>
    </row>
    <row r="1873" spans="1:22" x14ac:dyDescent="0.2">
      <c r="A1873" s="18" t="str">
        <f t="shared" si="70"/>
        <v>UT NimbitCanalIT-SW-05-03</v>
      </c>
      <c r="B1873" s="18" t="str">
        <f t="shared" si="71"/>
        <v>IT-SW-05-03Canal</v>
      </c>
      <c r="D1873" s="18" t="s">
        <v>3193</v>
      </c>
      <c r="E1873" t="s">
        <v>3145</v>
      </c>
      <c r="F1873" s="37" t="s">
        <v>3102</v>
      </c>
      <c r="G1873" s="18" t="str">
        <f t="shared" si="72"/>
        <v>UT Nimbit</v>
      </c>
      <c r="H1873" s="18" t="s">
        <v>91</v>
      </c>
      <c r="I1873" s="18" t="s">
        <v>75</v>
      </c>
      <c r="J1873" t="s">
        <v>3141</v>
      </c>
      <c r="K1873" t="s">
        <v>3142</v>
      </c>
      <c r="L1873" s="79" t="s">
        <v>90</v>
      </c>
      <c r="M1873" s="79" t="s">
        <v>3105</v>
      </c>
      <c r="N1873" s="37" t="s">
        <v>3113</v>
      </c>
      <c r="O1873" s="37" t="s">
        <v>3107</v>
      </c>
      <c r="P1873" s="37" t="s">
        <v>3143</v>
      </c>
      <c r="Q1873" s="43" t="s">
        <v>3145</v>
      </c>
      <c r="R1873" s="80" t="s">
        <v>3109</v>
      </c>
      <c r="S1873" s="42">
        <v>2720000</v>
      </c>
      <c r="T1873" s="84">
        <v>1</v>
      </c>
      <c r="U1873" s="83">
        <v>1</v>
      </c>
      <c r="V1873" s="45" t="str">
        <f t="shared" si="73"/>
        <v>COP</v>
      </c>
    </row>
    <row r="1874" spans="1:22" x14ac:dyDescent="0.2">
      <c r="A1874" s="18" t="str">
        <f t="shared" si="70"/>
        <v>UT NimbitCanalIT-SW-05-04</v>
      </c>
      <c r="B1874" s="18" t="str">
        <f t="shared" si="71"/>
        <v>IT-SW-05-04Canal</v>
      </c>
      <c r="D1874" s="18" t="s">
        <v>3193</v>
      </c>
      <c r="E1874" t="s">
        <v>3146</v>
      </c>
      <c r="F1874" s="37" t="s">
        <v>3102</v>
      </c>
      <c r="G1874" s="18" t="str">
        <f t="shared" si="72"/>
        <v>UT Nimbit</v>
      </c>
      <c r="H1874" s="18" t="s">
        <v>91</v>
      </c>
      <c r="I1874" s="18" t="s">
        <v>75</v>
      </c>
      <c r="J1874" t="s">
        <v>3141</v>
      </c>
      <c r="K1874" t="s">
        <v>3142</v>
      </c>
      <c r="L1874" s="79" t="s">
        <v>90</v>
      </c>
      <c r="M1874" s="79" t="s">
        <v>3105</v>
      </c>
      <c r="N1874" s="37" t="s">
        <v>3113</v>
      </c>
      <c r="O1874" s="37" t="s">
        <v>3111</v>
      </c>
      <c r="P1874" s="37" t="s">
        <v>3143</v>
      </c>
      <c r="Q1874" s="43" t="s">
        <v>3146</v>
      </c>
      <c r="R1874" s="80" t="s">
        <v>3109</v>
      </c>
      <c r="S1874" s="42">
        <v>3910000</v>
      </c>
      <c r="T1874" s="84">
        <v>1</v>
      </c>
      <c r="U1874" s="83">
        <v>1</v>
      </c>
      <c r="V1874" s="45" t="str">
        <f t="shared" si="73"/>
        <v>COP</v>
      </c>
    </row>
    <row r="1875" spans="1:22" x14ac:dyDescent="0.2">
      <c r="A1875" s="18" t="str">
        <f t="shared" si="70"/>
        <v>UT NimbitCanalIT-SW-05-05</v>
      </c>
      <c r="B1875" s="18" t="str">
        <f t="shared" si="71"/>
        <v>IT-SW-05-05Canal</v>
      </c>
      <c r="D1875" s="18" t="s">
        <v>3193</v>
      </c>
      <c r="E1875" t="s">
        <v>3147</v>
      </c>
      <c r="F1875" s="37" t="s">
        <v>3102</v>
      </c>
      <c r="G1875" s="18" t="str">
        <f t="shared" si="72"/>
        <v>UT Nimbit</v>
      </c>
      <c r="H1875" s="18" t="s">
        <v>91</v>
      </c>
      <c r="I1875" s="18" t="s">
        <v>75</v>
      </c>
      <c r="J1875" t="s">
        <v>3141</v>
      </c>
      <c r="K1875" t="s">
        <v>3142</v>
      </c>
      <c r="L1875" s="79" t="s">
        <v>90</v>
      </c>
      <c r="M1875" s="79" t="s">
        <v>3105</v>
      </c>
      <c r="N1875" s="37" t="s">
        <v>3116</v>
      </c>
      <c r="O1875" s="37" t="s">
        <v>3107</v>
      </c>
      <c r="P1875" s="37" t="s">
        <v>3143</v>
      </c>
      <c r="Q1875" s="43" t="s">
        <v>3147</v>
      </c>
      <c r="R1875" s="80" t="s">
        <v>3109</v>
      </c>
      <c r="S1875" s="42">
        <v>2720000</v>
      </c>
      <c r="T1875" s="84">
        <v>1</v>
      </c>
      <c r="U1875" s="83">
        <v>1</v>
      </c>
      <c r="V1875" s="45" t="str">
        <f t="shared" si="73"/>
        <v>COP</v>
      </c>
    </row>
    <row r="1876" spans="1:22" x14ac:dyDescent="0.2">
      <c r="A1876" s="18" t="str">
        <f t="shared" si="70"/>
        <v>UT NimbitCanalIT-SW-05-06</v>
      </c>
      <c r="B1876" s="18" t="str">
        <f t="shared" si="71"/>
        <v>IT-SW-05-06Canal</v>
      </c>
      <c r="D1876" s="18" t="s">
        <v>3193</v>
      </c>
      <c r="E1876" t="s">
        <v>3148</v>
      </c>
      <c r="F1876" s="37" t="s">
        <v>3102</v>
      </c>
      <c r="G1876" s="18" t="str">
        <f t="shared" si="72"/>
        <v>UT Nimbit</v>
      </c>
      <c r="H1876" s="18" t="s">
        <v>91</v>
      </c>
      <c r="I1876" s="18" t="s">
        <v>75</v>
      </c>
      <c r="J1876" t="s">
        <v>3141</v>
      </c>
      <c r="K1876" t="s">
        <v>3142</v>
      </c>
      <c r="L1876" s="79" t="s">
        <v>90</v>
      </c>
      <c r="M1876" s="79" t="s">
        <v>3105</v>
      </c>
      <c r="N1876" s="37" t="s">
        <v>3116</v>
      </c>
      <c r="O1876" s="37" t="s">
        <v>3111</v>
      </c>
      <c r="P1876" s="37" t="s">
        <v>3143</v>
      </c>
      <c r="Q1876" s="43" t="s">
        <v>3148</v>
      </c>
      <c r="R1876" s="80" t="s">
        <v>3109</v>
      </c>
      <c r="S1876" s="42">
        <v>4335000</v>
      </c>
      <c r="T1876" s="84">
        <v>1</v>
      </c>
      <c r="U1876" s="83">
        <v>1</v>
      </c>
      <c r="V1876" s="45" t="str">
        <f t="shared" si="73"/>
        <v>COP</v>
      </c>
    </row>
    <row r="1877" spans="1:22" x14ac:dyDescent="0.2">
      <c r="A1877" s="18" t="str">
        <f t="shared" si="70"/>
        <v>UT NimbitCanalIT-SW-06-01</v>
      </c>
      <c r="B1877" s="18" t="str">
        <f t="shared" si="71"/>
        <v>IT-SW-06-01Canal</v>
      </c>
      <c r="D1877" s="18" t="s">
        <v>3193</v>
      </c>
      <c r="E1877" t="s">
        <v>3149</v>
      </c>
      <c r="F1877" s="37" t="s">
        <v>3102</v>
      </c>
      <c r="G1877" s="18" t="str">
        <f t="shared" si="72"/>
        <v>UT Nimbit</v>
      </c>
      <c r="H1877" s="18" t="s">
        <v>91</v>
      </c>
      <c r="I1877" s="18" t="s">
        <v>75</v>
      </c>
      <c r="J1877" t="s">
        <v>3150</v>
      </c>
      <c r="K1877" t="s">
        <v>3151</v>
      </c>
      <c r="L1877" s="79" t="s">
        <v>90</v>
      </c>
      <c r="M1877" s="79" t="s">
        <v>3105</v>
      </c>
      <c r="N1877" s="37" t="s">
        <v>3106</v>
      </c>
      <c r="O1877" s="37" t="s">
        <v>3111</v>
      </c>
      <c r="P1877" s="37" t="s">
        <v>3143</v>
      </c>
      <c r="Q1877" s="43" t="s">
        <v>3149</v>
      </c>
      <c r="R1877" s="80" t="s">
        <v>3109</v>
      </c>
      <c r="S1877" s="42">
        <v>20490000</v>
      </c>
      <c r="T1877" s="84">
        <v>1</v>
      </c>
      <c r="U1877" s="83">
        <v>1</v>
      </c>
      <c r="V1877" s="45" t="str">
        <f t="shared" si="73"/>
        <v>COP</v>
      </c>
    </row>
    <row r="1878" spans="1:22" x14ac:dyDescent="0.2">
      <c r="A1878" s="18" t="str">
        <f t="shared" si="70"/>
        <v>UT NimbitCanalIT-SW-06-02</v>
      </c>
      <c r="B1878" s="18" t="str">
        <f t="shared" si="71"/>
        <v>IT-SW-06-02Canal</v>
      </c>
      <c r="D1878" s="18" t="s">
        <v>3193</v>
      </c>
      <c r="E1878" t="s">
        <v>3152</v>
      </c>
      <c r="F1878" s="37" t="s">
        <v>3102</v>
      </c>
      <c r="G1878" s="18" t="str">
        <f t="shared" si="72"/>
        <v>UT Nimbit</v>
      </c>
      <c r="H1878" s="18" t="s">
        <v>91</v>
      </c>
      <c r="I1878" s="18" t="s">
        <v>75</v>
      </c>
      <c r="J1878" t="s">
        <v>3150</v>
      </c>
      <c r="K1878" t="s">
        <v>3151</v>
      </c>
      <c r="L1878" s="79" t="s">
        <v>90</v>
      </c>
      <c r="M1878" s="79" t="s">
        <v>3105</v>
      </c>
      <c r="N1878" s="37" t="s">
        <v>3113</v>
      </c>
      <c r="O1878" s="37" t="s">
        <v>3111</v>
      </c>
      <c r="P1878" s="37" t="s">
        <v>3143</v>
      </c>
      <c r="Q1878" s="43" t="s">
        <v>3152</v>
      </c>
      <c r="R1878" s="80" t="s">
        <v>3109</v>
      </c>
      <c r="S1878" s="42">
        <v>20490000</v>
      </c>
      <c r="T1878" s="84">
        <v>1</v>
      </c>
      <c r="U1878" s="83">
        <v>1</v>
      </c>
      <c r="V1878" s="45" t="str">
        <f t="shared" si="73"/>
        <v>COP</v>
      </c>
    </row>
    <row r="1879" spans="1:22" x14ac:dyDescent="0.2">
      <c r="A1879" s="18" t="str">
        <f t="shared" si="70"/>
        <v>UT NimbitCanalIT-SW-06-03</v>
      </c>
      <c r="B1879" s="18" t="str">
        <f t="shared" si="71"/>
        <v>IT-SW-06-03Canal</v>
      </c>
      <c r="D1879" s="18" t="s">
        <v>3193</v>
      </c>
      <c r="E1879" t="s">
        <v>3153</v>
      </c>
      <c r="F1879" s="37" t="s">
        <v>3102</v>
      </c>
      <c r="G1879" s="18" t="str">
        <f t="shared" si="72"/>
        <v>UT Nimbit</v>
      </c>
      <c r="H1879" s="18" t="s">
        <v>91</v>
      </c>
      <c r="I1879" s="18" t="s">
        <v>75</v>
      </c>
      <c r="J1879" t="s">
        <v>3150</v>
      </c>
      <c r="K1879" t="s">
        <v>3151</v>
      </c>
      <c r="L1879" s="79" t="s">
        <v>90</v>
      </c>
      <c r="M1879" s="79" t="s">
        <v>3105</v>
      </c>
      <c r="N1879" s="37" t="s">
        <v>3116</v>
      </c>
      <c r="O1879" s="37" t="s">
        <v>3111</v>
      </c>
      <c r="P1879" s="37" t="s">
        <v>3143</v>
      </c>
      <c r="Q1879" s="43" t="s">
        <v>3153</v>
      </c>
      <c r="R1879" s="80" t="s">
        <v>3109</v>
      </c>
      <c r="S1879" s="42">
        <v>22115000</v>
      </c>
      <c r="T1879" s="84">
        <v>1</v>
      </c>
      <c r="U1879" s="83">
        <v>1</v>
      </c>
      <c r="V1879" s="45" t="str">
        <f t="shared" si="73"/>
        <v>COP</v>
      </c>
    </row>
    <row r="1880" spans="1:22" x14ac:dyDescent="0.2">
      <c r="A1880" s="18" t="str">
        <f t="shared" si="70"/>
        <v>UT NimbitCanalIT-SW-07-01</v>
      </c>
      <c r="B1880" s="18" t="str">
        <f t="shared" si="71"/>
        <v>IT-SW-07-01Canal</v>
      </c>
      <c r="D1880" s="18" t="s">
        <v>3193</v>
      </c>
      <c r="E1880" t="s">
        <v>3154</v>
      </c>
      <c r="F1880" s="37" t="s">
        <v>3102</v>
      </c>
      <c r="G1880" s="18" t="str">
        <f t="shared" si="72"/>
        <v>UT Nimbit</v>
      </c>
      <c r="H1880" s="18" t="s">
        <v>91</v>
      </c>
      <c r="I1880" s="18" t="s">
        <v>75</v>
      </c>
      <c r="J1880" t="s">
        <v>3155</v>
      </c>
      <c r="K1880" s="48" t="s">
        <v>28</v>
      </c>
      <c r="L1880" s="79" t="s">
        <v>90</v>
      </c>
      <c r="M1880" s="79" t="s">
        <v>3105</v>
      </c>
      <c r="N1880" s="37" t="s">
        <v>3106</v>
      </c>
      <c r="O1880" s="37" t="s">
        <v>3107</v>
      </c>
      <c r="P1880" s="37" t="s">
        <v>3156</v>
      </c>
      <c r="Q1880" s="43" t="s">
        <v>3154</v>
      </c>
      <c r="R1880" s="80" t="s">
        <v>3109</v>
      </c>
      <c r="S1880" s="42">
        <v>17000</v>
      </c>
      <c r="T1880" s="37">
        <v>1</v>
      </c>
      <c r="U1880" s="83">
        <v>1</v>
      </c>
      <c r="V1880" s="45" t="str">
        <f t="shared" si="73"/>
        <v>COP</v>
      </c>
    </row>
    <row r="1881" spans="1:22" x14ac:dyDescent="0.2">
      <c r="A1881" s="18" t="str">
        <f t="shared" si="70"/>
        <v>UT NimbitCanalIT-SW-07-02</v>
      </c>
      <c r="B1881" s="18" t="str">
        <f t="shared" si="71"/>
        <v>IT-SW-07-02Canal</v>
      </c>
      <c r="D1881" s="18" t="s">
        <v>3193</v>
      </c>
      <c r="E1881" t="s">
        <v>3157</v>
      </c>
      <c r="F1881" s="37" t="s">
        <v>3102</v>
      </c>
      <c r="G1881" s="18" t="str">
        <f t="shared" si="72"/>
        <v>UT Nimbit</v>
      </c>
      <c r="H1881" s="18" t="s">
        <v>91</v>
      </c>
      <c r="I1881" s="18" t="s">
        <v>75</v>
      </c>
      <c r="J1881" t="s">
        <v>3155</v>
      </c>
      <c r="K1881" s="48" t="s">
        <v>28</v>
      </c>
      <c r="L1881" s="79" t="s">
        <v>90</v>
      </c>
      <c r="M1881" s="79" t="s">
        <v>3105</v>
      </c>
      <c r="N1881" s="37" t="s">
        <v>3106</v>
      </c>
      <c r="O1881" s="37" t="s">
        <v>3111</v>
      </c>
      <c r="P1881" s="37" t="s">
        <v>3156</v>
      </c>
      <c r="Q1881" s="43" t="s">
        <v>3157</v>
      </c>
      <c r="R1881" s="80" t="s">
        <v>3109</v>
      </c>
      <c r="S1881" s="42">
        <v>30600</v>
      </c>
      <c r="T1881" s="37">
        <v>1</v>
      </c>
      <c r="U1881" s="83">
        <v>1</v>
      </c>
      <c r="V1881" s="45" t="str">
        <f t="shared" si="73"/>
        <v>COP</v>
      </c>
    </row>
    <row r="1882" spans="1:22" x14ac:dyDescent="0.2">
      <c r="A1882" s="18" t="str">
        <f t="shared" si="70"/>
        <v>UT NimbitCanalIT-SW-07-03</v>
      </c>
      <c r="B1882" s="18" t="str">
        <f t="shared" si="71"/>
        <v>IT-SW-07-03Canal</v>
      </c>
      <c r="D1882" s="18" t="s">
        <v>3193</v>
      </c>
      <c r="E1882" t="s">
        <v>3158</v>
      </c>
      <c r="F1882" s="37" t="s">
        <v>3102</v>
      </c>
      <c r="G1882" s="18" t="str">
        <f t="shared" si="72"/>
        <v>UT Nimbit</v>
      </c>
      <c r="H1882" s="18" t="s">
        <v>91</v>
      </c>
      <c r="I1882" s="18" t="s">
        <v>75</v>
      </c>
      <c r="J1882" t="s">
        <v>3155</v>
      </c>
      <c r="K1882" s="48" t="s">
        <v>28</v>
      </c>
      <c r="L1882" s="79" t="s">
        <v>90</v>
      </c>
      <c r="M1882" s="79" t="s">
        <v>3105</v>
      </c>
      <c r="N1882" s="37" t="s">
        <v>3113</v>
      </c>
      <c r="O1882" s="37" t="s">
        <v>3107</v>
      </c>
      <c r="P1882" s="37" t="s">
        <v>3156</v>
      </c>
      <c r="Q1882" s="43" t="s">
        <v>3158</v>
      </c>
      <c r="R1882" s="80" t="s">
        <v>3109</v>
      </c>
      <c r="S1882" s="42">
        <v>17000</v>
      </c>
      <c r="T1882" s="37">
        <v>1</v>
      </c>
      <c r="U1882" s="83">
        <v>1</v>
      </c>
      <c r="V1882" s="45" t="str">
        <f t="shared" si="73"/>
        <v>COP</v>
      </c>
    </row>
    <row r="1883" spans="1:22" x14ac:dyDescent="0.2">
      <c r="A1883" s="18" t="str">
        <f t="shared" si="70"/>
        <v>UT NimbitCanalIT-SW-07-04</v>
      </c>
      <c r="B1883" s="18" t="str">
        <f t="shared" si="71"/>
        <v>IT-SW-07-04Canal</v>
      </c>
      <c r="D1883" s="18" t="s">
        <v>3193</v>
      </c>
      <c r="E1883" t="s">
        <v>3159</v>
      </c>
      <c r="F1883" s="37" t="s">
        <v>3102</v>
      </c>
      <c r="G1883" s="18" t="str">
        <f t="shared" si="72"/>
        <v>UT Nimbit</v>
      </c>
      <c r="H1883" s="18" t="s">
        <v>91</v>
      </c>
      <c r="I1883" s="18" t="s">
        <v>75</v>
      </c>
      <c r="J1883" t="s">
        <v>3155</v>
      </c>
      <c r="K1883" s="48" t="s">
        <v>28</v>
      </c>
      <c r="L1883" s="79" t="s">
        <v>90</v>
      </c>
      <c r="M1883" s="79" t="s">
        <v>3105</v>
      </c>
      <c r="N1883" s="37" t="s">
        <v>3113</v>
      </c>
      <c r="O1883" s="37" t="s">
        <v>3111</v>
      </c>
      <c r="P1883" s="37" t="s">
        <v>3156</v>
      </c>
      <c r="Q1883" s="43" t="s">
        <v>3159</v>
      </c>
      <c r="R1883" s="80" t="s">
        <v>3109</v>
      </c>
      <c r="S1883" s="42">
        <v>30600</v>
      </c>
      <c r="T1883" s="37">
        <v>1</v>
      </c>
      <c r="U1883" s="83">
        <v>1</v>
      </c>
      <c r="V1883" s="45" t="str">
        <f t="shared" si="73"/>
        <v>COP</v>
      </c>
    </row>
    <row r="1884" spans="1:22" x14ac:dyDescent="0.2">
      <c r="A1884" s="18" t="str">
        <f t="shared" si="70"/>
        <v>UT NimbitCanalIT-SW-07-05</v>
      </c>
      <c r="B1884" s="18" t="str">
        <f t="shared" si="71"/>
        <v>IT-SW-07-05Canal</v>
      </c>
      <c r="D1884" s="18" t="s">
        <v>3193</v>
      </c>
      <c r="E1884" t="s">
        <v>3160</v>
      </c>
      <c r="F1884" s="37" t="s">
        <v>3102</v>
      </c>
      <c r="G1884" s="18" t="str">
        <f t="shared" si="72"/>
        <v>UT Nimbit</v>
      </c>
      <c r="H1884" s="18" t="s">
        <v>91</v>
      </c>
      <c r="I1884" s="18" t="s">
        <v>75</v>
      </c>
      <c r="J1884" t="s">
        <v>3155</v>
      </c>
      <c r="K1884" s="48" t="s">
        <v>28</v>
      </c>
      <c r="L1884" s="79" t="s">
        <v>90</v>
      </c>
      <c r="M1884" s="79" t="s">
        <v>3105</v>
      </c>
      <c r="N1884" s="37" t="s">
        <v>3116</v>
      </c>
      <c r="O1884" s="37" t="s">
        <v>3107</v>
      </c>
      <c r="P1884" s="37" t="s">
        <v>3156</v>
      </c>
      <c r="Q1884" s="43" t="s">
        <v>3160</v>
      </c>
      <c r="R1884" s="80" t="s">
        <v>3109</v>
      </c>
      <c r="S1884" s="42">
        <v>17000</v>
      </c>
      <c r="T1884" s="37">
        <v>1</v>
      </c>
      <c r="U1884" s="83">
        <v>1</v>
      </c>
      <c r="V1884" s="45" t="str">
        <f t="shared" si="73"/>
        <v>COP</v>
      </c>
    </row>
    <row r="1885" spans="1:22" x14ac:dyDescent="0.2">
      <c r="A1885" s="18" t="str">
        <f t="shared" si="70"/>
        <v>UT NimbitCanalIT-SW-07-06</v>
      </c>
      <c r="B1885" s="18" t="str">
        <f t="shared" si="71"/>
        <v>IT-SW-07-06Canal</v>
      </c>
      <c r="D1885" s="18" t="s">
        <v>3193</v>
      </c>
      <c r="E1885" t="s">
        <v>3161</v>
      </c>
      <c r="F1885" s="37" t="s">
        <v>3102</v>
      </c>
      <c r="G1885" s="18" t="str">
        <f t="shared" si="72"/>
        <v>UT Nimbit</v>
      </c>
      <c r="H1885" s="18" t="s">
        <v>91</v>
      </c>
      <c r="I1885" s="18" t="s">
        <v>75</v>
      </c>
      <c r="J1885" t="s">
        <v>3155</v>
      </c>
      <c r="K1885" s="48" t="s">
        <v>28</v>
      </c>
      <c r="L1885" s="79" t="s">
        <v>90</v>
      </c>
      <c r="M1885" s="79" t="s">
        <v>3105</v>
      </c>
      <c r="N1885" s="37" t="s">
        <v>3116</v>
      </c>
      <c r="O1885" s="37" t="s">
        <v>3111</v>
      </c>
      <c r="P1885" s="37" t="s">
        <v>3156</v>
      </c>
      <c r="Q1885" s="43" t="s">
        <v>3161</v>
      </c>
      <c r="R1885" s="80" t="s">
        <v>3109</v>
      </c>
      <c r="S1885" s="42">
        <v>37400</v>
      </c>
      <c r="T1885" s="37">
        <v>1</v>
      </c>
      <c r="U1885" s="83">
        <v>1</v>
      </c>
      <c r="V1885" s="45" t="str">
        <f t="shared" si="73"/>
        <v>COP</v>
      </c>
    </row>
    <row r="1886" spans="1:22" x14ac:dyDescent="0.2">
      <c r="A1886" s="18" t="str">
        <f t="shared" si="70"/>
        <v>UT NimbitCanalIT-SW-08-01</v>
      </c>
      <c r="B1886" s="18" t="str">
        <f t="shared" si="71"/>
        <v>IT-SW-08-01Canal</v>
      </c>
      <c r="D1886" s="18" t="s">
        <v>3193</v>
      </c>
      <c r="E1886" t="s">
        <v>3162</v>
      </c>
      <c r="F1886" s="37" t="s">
        <v>3102</v>
      </c>
      <c r="G1886" s="18" t="str">
        <f t="shared" si="72"/>
        <v>UT Nimbit</v>
      </c>
      <c r="H1886" s="18" t="s">
        <v>91</v>
      </c>
      <c r="I1886" s="18" t="s">
        <v>75</v>
      </c>
      <c r="J1886" t="s">
        <v>3163</v>
      </c>
      <c r="K1886" t="s">
        <v>3164</v>
      </c>
      <c r="L1886" s="79" t="s">
        <v>90</v>
      </c>
      <c r="M1886" s="79" t="s">
        <v>3105</v>
      </c>
      <c r="N1886" s="37" t="s">
        <v>3106</v>
      </c>
      <c r="O1886" s="37" t="s">
        <v>3107</v>
      </c>
      <c r="P1886" s="37" t="s">
        <v>3143</v>
      </c>
      <c r="Q1886" s="43" t="s">
        <v>3162</v>
      </c>
      <c r="R1886" s="80" t="s">
        <v>3109</v>
      </c>
      <c r="S1886" s="42">
        <v>35000</v>
      </c>
      <c r="T1886" s="84">
        <v>1</v>
      </c>
      <c r="U1886" s="83">
        <v>1</v>
      </c>
      <c r="V1886" s="45" t="str">
        <f t="shared" si="73"/>
        <v>COP</v>
      </c>
    </row>
    <row r="1887" spans="1:22" x14ac:dyDescent="0.2">
      <c r="A1887" s="18" t="str">
        <f t="shared" si="70"/>
        <v>UT NimbitCanalIT-SW-08-02</v>
      </c>
      <c r="B1887" s="18" t="str">
        <f t="shared" si="71"/>
        <v>IT-SW-08-02Canal</v>
      </c>
      <c r="D1887" s="18" t="s">
        <v>3193</v>
      </c>
      <c r="E1887" t="s">
        <v>3165</v>
      </c>
      <c r="F1887" s="37" t="s">
        <v>3102</v>
      </c>
      <c r="G1887" s="18" t="str">
        <f t="shared" si="72"/>
        <v>UT Nimbit</v>
      </c>
      <c r="H1887" s="18" t="s">
        <v>91</v>
      </c>
      <c r="I1887" s="18" t="s">
        <v>75</v>
      </c>
      <c r="J1887" t="s">
        <v>3163</v>
      </c>
      <c r="K1887" t="s">
        <v>3164</v>
      </c>
      <c r="L1887" s="79" t="s">
        <v>90</v>
      </c>
      <c r="M1887" s="79" t="s">
        <v>3105</v>
      </c>
      <c r="N1887" s="37" t="s">
        <v>3106</v>
      </c>
      <c r="O1887" s="37" t="s">
        <v>3111</v>
      </c>
      <c r="P1887" s="37" t="s">
        <v>3143</v>
      </c>
      <c r="Q1887" s="43" t="s">
        <v>3165</v>
      </c>
      <c r="R1887" s="80" t="s">
        <v>3109</v>
      </c>
      <c r="S1887" s="42">
        <v>45000</v>
      </c>
      <c r="T1887" s="84">
        <v>1</v>
      </c>
      <c r="U1887" s="83">
        <v>1</v>
      </c>
      <c r="V1887" s="45" t="str">
        <f t="shared" si="73"/>
        <v>COP</v>
      </c>
    </row>
    <row r="1888" spans="1:22" x14ac:dyDescent="0.2">
      <c r="A1888" s="18" t="str">
        <f t="shared" si="70"/>
        <v>UT NimbitCanalIT-SW-08-03</v>
      </c>
      <c r="B1888" s="18" t="str">
        <f t="shared" si="71"/>
        <v>IT-SW-08-03Canal</v>
      </c>
      <c r="D1888" s="18" t="s">
        <v>3193</v>
      </c>
      <c r="E1888" t="s">
        <v>3166</v>
      </c>
      <c r="F1888" s="37" t="s">
        <v>3102</v>
      </c>
      <c r="G1888" s="18" t="str">
        <f t="shared" si="72"/>
        <v>UT Nimbit</v>
      </c>
      <c r="H1888" s="18" t="s">
        <v>91</v>
      </c>
      <c r="I1888" s="18" t="s">
        <v>75</v>
      </c>
      <c r="J1888" t="s">
        <v>3163</v>
      </c>
      <c r="K1888" t="s">
        <v>3164</v>
      </c>
      <c r="L1888" s="79" t="s">
        <v>90</v>
      </c>
      <c r="M1888" s="79" t="s">
        <v>3105</v>
      </c>
      <c r="N1888" s="37" t="s">
        <v>3113</v>
      </c>
      <c r="O1888" s="37" t="s">
        <v>3107</v>
      </c>
      <c r="P1888" s="37" t="s">
        <v>3143</v>
      </c>
      <c r="Q1888" s="43" t="s">
        <v>3166</v>
      </c>
      <c r="R1888" s="80" t="s">
        <v>3109</v>
      </c>
      <c r="S1888" s="42">
        <v>35000</v>
      </c>
      <c r="T1888" s="84">
        <v>1</v>
      </c>
      <c r="U1888" s="83">
        <v>1</v>
      </c>
      <c r="V1888" s="45" t="str">
        <f t="shared" si="73"/>
        <v>COP</v>
      </c>
    </row>
    <row r="1889" spans="1:22" x14ac:dyDescent="0.2">
      <c r="A1889" s="18" t="str">
        <f t="shared" si="70"/>
        <v>UT NimbitCanalIT-SW-08-04</v>
      </c>
      <c r="B1889" s="18" t="str">
        <f t="shared" si="71"/>
        <v>IT-SW-08-04Canal</v>
      </c>
      <c r="D1889" s="18" t="s">
        <v>3193</v>
      </c>
      <c r="E1889" t="s">
        <v>3167</v>
      </c>
      <c r="F1889" s="37" t="s">
        <v>3102</v>
      </c>
      <c r="G1889" s="18" t="str">
        <f t="shared" si="72"/>
        <v>UT Nimbit</v>
      </c>
      <c r="H1889" s="18" t="s">
        <v>91</v>
      </c>
      <c r="I1889" s="18" t="s">
        <v>75</v>
      </c>
      <c r="J1889" t="s">
        <v>3163</v>
      </c>
      <c r="K1889" t="s">
        <v>3164</v>
      </c>
      <c r="L1889" s="79" t="s">
        <v>90</v>
      </c>
      <c r="M1889" s="79" t="s">
        <v>3105</v>
      </c>
      <c r="N1889" s="37" t="s">
        <v>3113</v>
      </c>
      <c r="O1889" s="37" t="s">
        <v>3111</v>
      </c>
      <c r="P1889" s="37" t="s">
        <v>3143</v>
      </c>
      <c r="Q1889" s="43" t="s">
        <v>3167</v>
      </c>
      <c r="R1889" s="80" t="s">
        <v>3109</v>
      </c>
      <c r="S1889" s="42">
        <v>55000</v>
      </c>
      <c r="T1889" s="84">
        <v>1</v>
      </c>
      <c r="U1889" s="83">
        <v>1</v>
      </c>
      <c r="V1889" s="45" t="str">
        <f t="shared" si="73"/>
        <v>COP</v>
      </c>
    </row>
    <row r="1890" spans="1:22" x14ac:dyDescent="0.2">
      <c r="A1890" s="18" t="str">
        <f t="shared" si="70"/>
        <v>UT NimbitCanalIT-SW-08-05</v>
      </c>
      <c r="B1890" s="18" t="str">
        <f t="shared" si="71"/>
        <v>IT-SW-08-05Canal</v>
      </c>
      <c r="D1890" s="18" t="s">
        <v>3193</v>
      </c>
      <c r="E1890" t="s">
        <v>3168</v>
      </c>
      <c r="F1890" s="37" t="s">
        <v>3102</v>
      </c>
      <c r="G1890" s="18" t="str">
        <f t="shared" si="72"/>
        <v>UT Nimbit</v>
      </c>
      <c r="H1890" s="18" t="s">
        <v>91</v>
      </c>
      <c r="I1890" s="18" t="s">
        <v>75</v>
      </c>
      <c r="J1890" t="s">
        <v>3163</v>
      </c>
      <c r="K1890" t="s">
        <v>3164</v>
      </c>
      <c r="L1890" s="79" t="s">
        <v>90</v>
      </c>
      <c r="M1890" s="79" t="s">
        <v>3105</v>
      </c>
      <c r="N1890" s="37" t="s">
        <v>3116</v>
      </c>
      <c r="O1890" s="37" t="s">
        <v>3107</v>
      </c>
      <c r="P1890" s="37" t="s">
        <v>3143</v>
      </c>
      <c r="Q1890" s="43" t="s">
        <v>3168</v>
      </c>
      <c r="R1890" s="80" t="s">
        <v>3109</v>
      </c>
      <c r="S1890" s="42">
        <v>35000</v>
      </c>
      <c r="T1890" s="84">
        <v>1</v>
      </c>
      <c r="U1890" s="83">
        <v>1</v>
      </c>
      <c r="V1890" s="45" t="str">
        <f t="shared" si="73"/>
        <v>COP</v>
      </c>
    </row>
    <row r="1891" spans="1:22" x14ac:dyDescent="0.2">
      <c r="A1891" s="18" t="str">
        <f t="shared" si="70"/>
        <v>UT NimbitCanalIT-SW-08-06</v>
      </c>
      <c r="B1891" s="18" t="str">
        <f t="shared" si="71"/>
        <v>IT-SW-08-06Canal</v>
      </c>
      <c r="D1891" s="18" t="s">
        <v>3193</v>
      </c>
      <c r="E1891" t="s">
        <v>3169</v>
      </c>
      <c r="F1891" s="37" t="s">
        <v>3102</v>
      </c>
      <c r="G1891" s="18" t="str">
        <f t="shared" si="72"/>
        <v>UT Nimbit</v>
      </c>
      <c r="H1891" s="18" t="s">
        <v>91</v>
      </c>
      <c r="I1891" s="18" t="s">
        <v>75</v>
      </c>
      <c r="J1891" t="s">
        <v>3163</v>
      </c>
      <c r="K1891" t="s">
        <v>3164</v>
      </c>
      <c r="L1891" s="79" t="s">
        <v>90</v>
      </c>
      <c r="M1891" s="79" t="s">
        <v>3105</v>
      </c>
      <c r="N1891" s="37" t="s">
        <v>3116</v>
      </c>
      <c r="O1891" s="37" t="s">
        <v>3111</v>
      </c>
      <c r="P1891" s="37" t="s">
        <v>3143</v>
      </c>
      <c r="Q1891" s="43" t="s">
        <v>3169</v>
      </c>
      <c r="R1891" s="80" t="s">
        <v>3109</v>
      </c>
      <c r="S1891" s="42">
        <v>60000</v>
      </c>
      <c r="T1891" s="84">
        <v>1</v>
      </c>
      <c r="U1891" s="83">
        <v>1</v>
      </c>
      <c r="V1891" s="45" t="str">
        <f t="shared" si="73"/>
        <v>COP</v>
      </c>
    </row>
    <row r="1892" spans="1:22" x14ac:dyDescent="0.2">
      <c r="A1892" s="18" t="str">
        <f t="shared" si="70"/>
        <v>UT NimbitCanalIT-SW-09-01</v>
      </c>
      <c r="B1892" s="18" t="str">
        <f t="shared" si="71"/>
        <v>IT-SW-09-01Canal</v>
      </c>
      <c r="D1892" s="18" t="s">
        <v>3193</v>
      </c>
      <c r="E1892" t="s">
        <v>3170</v>
      </c>
      <c r="F1892" s="37" t="s">
        <v>3102</v>
      </c>
      <c r="G1892" s="18" t="str">
        <f t="shared" si="72"/>
        <v>UT Nimbit</v>
      </c>
      <c r="H1892" s="18" t="s">
        <v>91</v>
      </c>
      <c r="I1892" s="18" t="s">
        <v>75</v>
      </c>
      <c r="J1892" t="s">
        <v>3171</v>
      </c>
      <c r="K1892" t="s">
        <v>3151</v>
      </c>
      <c r="L1892" s="79" t="s">
        <v>90</v>
      </c>
      <c r="M1892" s="79" t="s">
        <v>3105</v>
      </c>
      <c r="N1892" s="37" t="s">
        <v>3106</v>
      </c>
      <c r="O1892" s="37" t="s">
        <v>3111</v>
      </c>
      <c r="P1892" s="37" t="s">
        <v>3156</v>
      </c>
      <c r="Q1892" s="43" t="s">
        <v>3170</v>
      </c>
      <c r="R1892" s="80" t="s">
        <v>3109</v>
      </c>
      <c r="S1892" s="42">
        <v>25258600</v>
      </c>
      <c r="T1892" s="84">
        <v>1</v>
      </c>
      <c r="U1892" s="83">
        <v>1</v>
      </c>
      <c r="V1892" s="45" t="str">
        <f t="shared" si="73"/>
        <v>COP</v>
      </c>
    </row>
    <row r="1893" spans="1:22" x14ac:dyDescent="0.2">
      <c r="A1893" s="18" t="str">
        <f t="shared" si="70"/>
        <v>UT NimbitCanalIT-SW-09-02</v>
      </c>
      <c r="B1893" s="18" t="str">
        <f t="shared" si="71"/>
        <v>IT-SW-09-02Canal</v>
      </c>
      <c r="D1893" s="18" t="s">
        <v>3193</v>
      </c>
      <c r="E1893" t="s">
        <v>3172</v>
      </c>
      <c r="F1893" s="37" t="s">
        <v>3102</v>
      </c>
      <c r="G1893" s="18" t="str">
        <f t="shared" si="72"/>
        <v>UT Nimbit</v>
      </c>
      <c r="H1893" s="18" t="s">
        <v>91</v>
      </c>
      <c r="I1893" s="18" t="s">
        <v>75</v>
      </c>
      <c r="J1893" t="s">
        <v>3171</v>
      </c>
      <c r="K1893" t="s">
        <v>3151</v>
      </c>
      <c r="L1893" s="79" t="s">
        <v>90</v>
      </c>
      <c r="M1893" s="79" t="s">
        <v>3105</v>
      </c>
      <c r="N1893" s="37" t="s">
        <v>3113</v>
      </c>
      <c r="O1893" s="37" t="s">
        <v>3111</v>
      </c>
      <c r="P1893" s="37" t="s">
        <v>3156</v>
      </c>
      <c r="Q1893" s="43" t="s">
        <v>3172</v>
      </c>
      <c r="R1893" s="80" t="s">
        <v>3109</v>
      </c>
      <c r="S1893" s="42">
        <v>25258600</v>
      </c>
      <c r="T1893" s="84">
        <v>1</v>
      </c>
      <c r="U1893" s="83">
        <v>1</v>
      </c>
      <c r="V1893" s="45" t="str">
        <f t="shared" si="73"/>
        <v>COP</v>
      </c>
    </row>
    <row r="1894" spans="1:22" x14ac:dyDescent="0.2">
      <c r="A1894" s="18" t="str">
        <f t="shared" si="70"/>
        <v>UT NimbitCanalIT-SW-09-03</v>
      </c>
      <c r="B1894" s="18" t="str">
        <f t="shared" si="71"/>
        <v>IT-SW-09-03Canal</v>
      </c>
      <c r="D1894" s="18" t="s">
        <v>3193</v>
      </c>
      <c r="E1894" t="s">
        <v>3173</v>
      </c>
      <c r="F1894" s="37" t="s">
        <v>3102</v>
      </c>
      <c r="G1894" s="18" t="str">
        <f t="shared" si="72"/>
        <v>UT Nimbit</v>
      </c>
      <c r="H1894" s="18" t="s">
        <v>91</v>
      </c>
      <c r="I1894" s="18" t="s">
        <v>75</v>
      </c>
      <c r="J1894" t="s">
        <v>3171</v>
      </c>
      <c r="K1894" t="s">
        <v>3151</v>
      </c>
      <c r="L1894" s="79" t="s">
        <v>90</v>
      </c>
      <c r="M1894" s="79" t="s">
        <v>3105</v>
      </c>
      <c r="N1894" s="37" t="s">
        <v>3116</v>
      </c>
      <c r="O1894" s="37" t="s">
        <v>3111</v>
      </c>
      <c r="P1894" s="37" t="s">
        <v>3156</v>
      </c>
      <c r="Q1894" s="43" t="s">
        <v>3173</v>
      </c>
      <c r="R1894" s="80" t="s">
        <v>3109</v>
      </c>
      <c r="S1894" s="42">
        <v>25938600</v>
      </c>
      <c r="T1894" s="84">
        <v>1</v>
      </c>
      <c r="U1894" s="83">
        <v>1</v>
      </c>
      <c r="V1894" s="45" t="str">
        <f t="shared" si="73"/>
        <v>COP</v>
      </c>
    </row>
    <row r="1895" spans="1:22" x14ac:dyDescent="0.2">
      <c r="A1895" s="18" t="str">
        <f t="shared" si="70"/>
        <v>UT NimbitCanalIT-SW-10-01</v>
      </c>
      <c r="B1895" s="18" t="str">
        <f t="shared" si="71"/>
        <v>IT-SW-10-01Canal</v>
      </c>
      <c r="D1895" s="18" t="s">
        <v>3193</v>
      </c>
      <c r="E1895" t="s">
        <v>3174</v>
      </c>
      <c r="F1895" s="37" t="s">
        <v>3102</v>
      </c>
      <c r="G1895" s="18" t="str">
        <f t="shared" si="72"/>
        <v>UT Nimbit</v>
      </c>
      <c r="H1895" s="18" t="s">
        <v>91</v>
      </c>
      <c r="I1895" s="18" t="s">
        <v>75</v>
      </c>
      <c r="J1895" t="s">
        <v>3175</v>
      </c>
      <c r="K1895" t="s">
        <v>3142</v>
      </c>
      <c r="L1895" s="79" t="s">
        <v>90</v>
      </c>
      <c r="M1895" s="79" t="s">
        <v>3105</v>
      </c>
      <c r="N1895" s="37" t="s">
        <v>3113</v>
      </c>
      <c r="O1895" s="37" t="s">
        <v>3107</v>
      </c>
      <c r="P1895" s="37" t="s">
        <v>3156</v>
      </c>
      <c r="Q1895" s="43" t="s">
        <v>3174</v>
      </c>
      <c r="R1895" s="80" t="s">
        <v>3109</v>
      </c>
      <c r="S1895" s="42">
        <v>238000</v>
      </c>
      <c r="T1895" s="84">
        <v>1</v>
      </c>
      <c r="U1895" s="83">
        <v>1</v>
      </c>
      <c r="V1895" s="45" t="str">
        <f t="shared" si="73"/>
        <v>COP</v>
      </c>
    </row>
    <row r="1896" spans="1:22" x14ac:dyDescent="0.2">
      <c r="A1896" s="18" t="str">
        <f t="shared" si="70"/>
        <v>UT NimbitCanalIT-SW-10-02</v>
      </c>
      <c r="B1896" s="18" t="str">
        <f t="shared" si="71"/>
        <v>IT-SW-10-02Canal</v>
      </c>
      <c r="D1896" s="18" t="s">
        <v>3193</v>
      </c>
      <c r="E1896" t="s">
        <v>3176</v>
      </c>
      <c r="F1896" s="37" t="s">
        <v>3102</v>
      </c>
      <c r="G1896" s="18" t="str">
        <f t="shared" si="72"/>
        <v>UT Nimbit</v>
      </c>
      <c r="H1896" s="18" t="s">
        <v>91</v>
      </c>
      <c r="I1896" s="18" t="s">
        <v>75</v>
      </c>
      <c r="J1896" t="s">
        <v>3175</v>
      </c>
      <c r="K1896" t="s">
        <v>3142</v>
      </c>
      <c r="L1896" s="79" t="s">
        <v>90</v>
      </c>
      <c r="M1896" s="79" t="s">
        <v>3105</v>
      </c>
      <c r="N1896" s="37" t="s">
        <v>3113</v>
      </c>
      <c r="O1896" s="37" t="s">
        <v>3111</v>
      </c>
      <c r="P1896" s="37" t="s">
        <v>3156</v>
      </c>
      <c r="Q1896" s="43" t="s">
        <v>3176</v>
      </c>
      <c r="R1896" s="80" t="s">
        <v>3109</v>
      </c>
      <c r="S1896" s="42">
        <v>306000</v>
      </c>
      <c r="T1896" s="84">
        <v>1</v>
      </c>
      <c r="U1896" s="83">
        <v>1</v>
      </c>
      <c r="V1896" s="45" t="str">
        <f t="shared" si="73"/>
        <v>COP</v>
      </c>
    </row>
    <row r="1897" spans="1:22" x14ac:dyDescent="0.2">
      <c r="A1897" s="18" t="str">
        <f t="shared" si="70"/>
        <v>UT NimbitCanalIT-SW-10-03</v>
      </c>
      <c r="B1897" s="18" t="str">
        <f t="shared" si="71"/>
        <v>IT-SW-10-03Canal</v>
      </c>
      <c r="D1897" s="18" t="s">
        <v>3193</v>
      </c>
      <c r="E1897" t="s">
        <v>3177</v>
      </c>
      <c r="F1897" s="37" t="s">
        <v>3102</v>
      </c>
      <c r="G1897" s="18" t="str">
        <f t="shared" si="72"/>
        <v>UT Nimbit</v>
      </c>
      <c r="H1897" s="18" t="s">
        <v>91</v>
      </c>
      <c r="I1897" s="18" t="s">
        <v>75</v>
      </c>
      <c r="J1897" t="s">
        <v>3175</v>
      </c>
      <c r="K1897" t="s">
        <v>3142</v>
      </c>
      <c r="L1897" s="79" t="s">
        <v>90</v>
      </c>
      <c r="M1897" s="79" t="s">
        <v>3105</v>
      </c>
      <c r="N1897" s="37" t="s">
        <v>3106</v>
      </c>
      <c r="O1897" s="37" t="s">
        <v>3107</v>
      </c>
      <c r="P1897" s="37" t="s">
        <v>3156</v>
      </c>
      <c r="Q1897" s="43" t="s">
        <v>3177</v>
      </c>
      <c r="R1897" s="80" t="s">
        <v>3109</v>
      </c>
      <c r="S1897" s="42">
        <v>238000</v>
      </c>
      <c r="T1897" s="84">
        <v>1</v>
      </c>
      <c r="U1897" s="83">
        <v>1</v>
      </c>
      <c r="V1897" s="45" t="str">
        <f t="shared" si="73"/>
        <v>COP</v>
      </c>
    </row>
    <row r="1898" spans="1:22" x14ac:dyDescent="0.2">
      <c r="A1898" s="18" t="str">
        <f t="shared" si="70"/>
        <v>UT NimbitCanalIT-SW-10-04</v>
      </c>
      <c r="B1898" s="18" t="str">
        <f t="shared" si="71"/>
        <v>IT-SW-10-04Canal</v>
      </c>
      <c r="D1898" s="18" t="s">
        <v>3193</v>
      </c>
      <c r="E1898" t="s">
        <v>3178</v>
      </c>
      <c r="F1898" s="37" t="s">
        <v>3102</v>
      </c>
      <c r="G1898" s="18" t="str">
        <f t="shared" si="72"/>
        <v>UT Nimbit</v>
      </c>
      <c r="H1898" s="18" t="s">
        <v>91</v>
      </c>
      <c r="I1898" s="18" t="s">
        <v>75</v>
      </c>
      <c r="J1898" t="s">
        <v>3175</v>
      </c>
      <c r="K1898" t="s">
        <v>3142</v>
      </c>
      <c r="L1898" s="79" t="s">
        <v>90</v>
      </c>
      <c r="M1898" s="79" t="s">
        <v>3105</v>
      </c>
      <c r="N1898" s="37" t="s">
        <v>3116</v>
      </c>
      <c r="O1898" s="37" t="s">
        <v>3107</v>
      </c>
      <c r="P1898" s="37" t="s">
        <v>3156</v>
      </c>
      <c r="Q1898" s="43" t="s">
        <v>3178</v>
      </c>
      <c r="R1898" s="80" t="s">
        <v>3109</v>
      </c>
      <c r="S1898" s="42">
        <v>306000</v>
      </c>
      <c r="T1898" s="84">
        <v>1</v>
      </c>
      <c r="U1898" s="83">
        <v>1</v>
      </c>
      <c r="V1898" s="45" t="str">
        <f t="shared" si="73"/>
        <v>COP</v>
      </c>
    </row>
    <row r="1899" spans="1:22" x14ac:dyDescent="0.2">
      <c r="A1899" s="18" t="str">
        <f t="shared" si="70"/>
        <v>UT NimbitCanalIT-SW-10-05</v>
      </c>
      <c r="B1899" s="18" t="str">
        <f t="shared" si="71"/>
        <v>IT-SW-10-05Canal</v>
      </c>
      <c r="D1899" s="18" t="s">
        <v>3193</v>
      </c>
      <c r="E1899" t="s">
        <v>3179</v>
      </c>
      <c r="F1899" s="37" t="s">
        <v>3102</v>
      </c>
      <c r="G1899" s="18" t="str">
        <f t="shared" si="72"/>
        <v>UT Nimbit</v>
      </c>
      <c r="H1899" s="18" t="s">
        <v>91</v>
      </c>
      <c r="I1899" s="18" t="s">
        <v>75</v>
      </c>
      <c r="J1899" t="s">
        <v>3175</v>
      </c>
      <c r="K1899" t="s">
        <v>3142</v>
      </c>
      <c r="L1899" s="79" t="s">
        <v>90</v>
      </c>
      <c r="M1899" s="79" t="s">
        <v>3105</v>
      </c>
      <c r="N1899" s="37" t="s">
        <v>3116</v>
      </c>
      <c r="O1899" s="37" t="s">
        <v>3111</v>
      </c>
      <c r="P1899" s="37" t="s">
        <v>3156</v>
      </c>
      <c r="Q1899" s="43" t="s">
        <v>3179</v>
      </c>
      <c r="R1899" s="80" t="s">
        <v>3109</v>
      </c>
      <c r="S1899" s="42">
        <v>238000</v>
      </c>
      <c r="T1899" s="84">
        <v>1</v>
      </c>
      <c r="U1899" s="83">
        <v>1</v>
      </c>
      <c r="V1899" s="45" t="str">
        <f t="shared" si="73"/>
        <v>COP</v>
      </c>
    </row>
    <row r="1900" spans="1:22" x14ac:dyDescent="0.2">
      <c r="A1900" s="18" t="str">
        <f t="shared" si="70"/>
        <v>UT NimbitCanalIT-SW-10-06</v>
      </c>
      <c r="B1900" s="18" t="str">
        <f t="shared" si="71"/>
        <v>IT-SW-10-06Canal</v>
      </c>
      <c r="D1900" s="18" t="s">
        <v>3193</v>
      </c>
      <c r="E1900" t="s">
        <v>3180</v>
      </c>
      <c r="F1900" s="37" t="s">
        <v>3102</v>
      </c>
      <c r="G1900" s="18" t="str">
        <f t="shared" si="72"/>
        <v>UT Nimbit</v>
      </c>
      <c r="H1900" s="18" t="s">
        <v>91</v>
      </c>
      <c r="I1900" s="18" t="s">
        <v>75</v>
      </c>
      <c r="J1900" t="s">
        <v>3175</v>
      </c>
      <c r="K1900" t="s">
        <v>3142</v>
      </c>
      <c r="L1900" s="79" t="s">
        <v>90</v>
      </c>
      <c r="M1900" s="79" t="s">
        <v>3105</v>
      </c>
      <c r="N1900" s="37" t="s">
        <v>3106</v>
      </c>
      <c r="O1900" s="37" t="s">
        <v>3111</v>
      </c>
      <c r="P1900" s="37" t="s">
        <v>3156</v>
      </c>
      <c r="Q1900" s="43" t="s">
        <v>3180</v>
      </c>
      <c r="R1900" s="80" t="s">
        <v>3109</v>
      </c>
      <c r="S1900" s="42">
        <v>374000</v>
      </c>
      <c r="T1900" s="84">
        <v>1</v>
      </c>
      <c r="U1900" s="83">
        <v>1</v>
      </c>
      <c r="V1900" s="45" t="str">
        <f t="shared" si="73"/>
        <v>COP</v>
      </c>
    </row>
    <row r="1901" spans="1:22" x14ac:dyDescent="0.2">
      <c r="A1901" s="18" t="str">
        <f t="shared" si="70"/>
        <v>UT NimbitCanalIT-SW-11-01</v>
      </c>
      <c r="B1901" s="18" t="str">
        <f t="shared" si="71"/>
        <v>IT-SW-11-01Canal</v>
      </c>
      <c r="D1901" s="18" t="s">
        <v>3193</v>
      </c>
      <c r="E1901" t="s">
        <v>3181</v>
      </c>
      <c r="F1901" s="37" t="s">
        <v>3102</v>
      </c>
      <c r="G1901" s="18" t="str">
        <f t="shared" si="72"/>
        <v>UT Nimbit</v>
      </c>
      <c r="H1901" s="18" t="s">
        <v>91</v>
      </c>
      <c r="I1901" s="18" t="s">
        <v>75</v>
      </c>
      <c r="J1901" t="s">
        <v>3182</v>
      </c>
      <c r="K1901" t="s">
        <v>3142</v>
      </c>
      <c r="L1901" s="79" t="s">
        <v>90</v>
      </c>
      <c r="M1901" s="79" t="s">
        <v>3105</v>
      </c>
      <c r="N1901" s="37" t="s">
        <v>3106</v>
      </c>
      <c r="O1901" s="37" t="s">
        <v>3111</v>
      </c>
      <c r="P1901" s="37" t="s">
        <v>3156</v>
      </c>
      <c r="Q1901" s="43" t="s">
        <v>3181</v>
      </c>
      <c r="R1901" s="80" t="s">
        <v>3109</v>
      </c>
      <c r="S1901" s="42">
        <v>272000</v>
      </c>
      <c r="T1901" s="84">
        <v>1</v>
      </c>
      <c r="U1901" s="83">
        <v>1</v>
      </c>
      <c r="V1901" s="45" t="str">
        <f t="shared" si="73"/>
        <v>COP</v>
      </c>
    </row>
    <row r="1902" spans="1:22" x14ac:dyDescent="0.2">
      <c r="A1902" s="18" t="str">
        <f t="shared" si="70"/>
        <v>UT NimbitCanalIT-SW-11-02</v>
      </c>
      <c r="B1902" s="18" t="str">
        <f t="shared" si="71"/>
        <v>IT-SW-11-02Canal</v>
      </c>
      <c r="D1902" s="18" t="s">
        <v>3193</v>
      </c>
      <c r="E1902" t="s">
        <v>3183</v>
      </c>
      <c r="F1902" s="37" t="s">
        <v>3102</v>
      </c>
      <c r="G1902" s="18" t="str">
        <f t="shared" si="72"/>
        <v>UT Nimbit</v>
      </c>
      <c r="H1902" s="18" t="s">
        <v>91</v>
      </c>
      <c r="I1902" s="18" t="s">
        <v>75</v>
      </c>
      <c r="J1902" t="s">
        <v>3182</v>
      </c>
      <c r="K1902" t="s">
        <v>3142</v>
      </c>
      <c r="L1902" s="79" t="s">
        <v>90</v>
      </c>
      <c r="M1902" s="79" t="s">
        <v>3105</v>
      </c>
      <c r="N1902" s="37" t="s">
        <v>3113</v>
      </c>
      <c r="O1902" s="37" t="s">
        <v>3107</v>
      </c>
      <c r="P1902" s="37" t="s">
        <v>3156</v>
      </c>
      <c r="Q1902" s="43" t="s">
        <v>3183</v>
      </c>
      <c r="R1902" s="80" t="s">
        <v>3109</v>
      </c>
      <c r="S1902" s="42">
        <v>340000</v>
      </c>
      <c r="T1902" s="84">
        <v>1</v>
      </c>
      <c r="U1902" s="83">
        <v>1</v>
      </c>
      <c r="V1902" s="45" t="str">
        <f t="shared" si="73"/>
        <v>COP</v>
      </c>
    </row>
    <row r="1903" spans="1:22" x14ac:dyDescent="0.2">
      <c r="A1903" s="18" t="str">
        <f t="shared" si="70"/>
        <v>UT NimbitCanalIT-SW-11-03</v>
      </c>
      <c r="B1903" s="18" t="str">
        <f t="shared" si="71"/>
        <v>IT-SW-11-03Canal</v>
      </c>
      <c r="D1903" s="18" t="s">
        <v>3193</v>
      </c>
      <c r="E1903" t="s">
        <v>3184</v>
      </c>
      <c r="F1903" s="37" t="s">
        <v>3102</v>
      </c>
      <c r="G1903" s="18" t="str">
        <f t="shared" si="72"/>
        <v>UT Nimbit</v>
      </c>
      <c r="H1903" s="18" t="s">
        <v>91</v>
      </c>
      <c r="I1903" s="18" t="s">
        <v>75</v>
      </c>
      <c r="J1903" t="s">
        <v>3182</v>
      </c>
      <c r="K1903" t="s">
        <v>3142</v>
      </c>
      <c r="L1903" s="79" t="s">
        <v>90</v>
      </c>
      <c r="M1903" s="79" t="s">
        <v>3105</v>
      </c>
      <c r="N1903" s="37" t="s">
        <v>3113</v>
      </c>
      <c r="O1903" s="37" t="s">
        <v>3111</v>
      </c>
      <c r="P1903" s="37" t="s">
        <v>3156</v>
      </c>
      <c r="Q1903" s="43" t="s">
        <v>3184</v>
      </c>
      <c r="R1903" s="80" t="s">
        <v>3109</v>
      </c>
      <c r="S1903" s="42">
        <v>272000</v>
      </c>
      <c r="T1903" s="84">
        <v>1</v>
      </c>
      <c r="U1903" s="83">
        <v>1</v>
      </c>
      <c r="V1903" s="45" t="str">
        <f t="shared" si="73"/>
        <v>COP</v>
      </c>
    </row>
    <row r="1904" spans="1:22" x14ac:dyDescent="0.2">
      <c r="A1904" s="18" t="str">
        <f t="shared" si="70"/>
        <v>UT NimbitCanalIT-SW-11-04</v>
      </c>
      <c r="B1904" s="18" t="str">
        <f t="shared" si="71"/>
        <v>IT-SW-11-04Canal</v>
      </c>
      <c r="D1904" s="18" t="s">
        <v>3193</v>
      </c>
      <c r="E1904" t="s">
        <v>3185</v>
      </c>
      <c r="F1904" s="37" t="s">
        <v>3102</v>
      </c>
      <c r="G1904" s="18" t="str">
        <f t="shared" si="72"/>
        <v>UT Nimbit</v>
      </c>
      <c r="H1904" s="18" t="s">
        <v>91</v>
      </c>
      <c r="I1904" s="18" t="s">
        <v>75</v>
      </c>
      <c r="J1904" t="s">
        <v>3182</v>
      </c>
      <c r="K1904" t="s">
        <v>3142</v>
      </c>
      <c r="L1904" s="79" t="s">
        <v>90</v>
      </c>
      <c r="M1904" s="79" t="s">
        <v>3105</v>
      </c>
      <c r="N1904" s="37" t="s">
        <v>3116</v>
      </c>
      <c r="O1904" s="37" t="s">
        <v>3107</v>
      </c>
      <c r="P1904" s="37" t="s">
        <v>3156</v>
      </c>
      <c r="Q1904" s="43" t="s">
        <v>3185</v>
      </c>
      <c r="R1904" s="80" t="s">
        <v>3109</v>
      </c>
      <c r="S1904" s="42">
        <v>340000</v>
      </c>
      <c r="T1904" s="84">
        <v>1</v>
      </c>
      <c r="U1904" s="83">
        <v>1</v>
      </c>
      <c r="V1904" s="45" t="str">
        <f t="shared" si="73"/>
        <v>COP</v>
      </c>
    </row>
    <row r="1905" spans="1:22" x14ac:dyDescent="0.2">
      <c r="A1905" s="18" t="str">
        <f t="shared" si="70"/>
        <v>UT NimbitCanalIT-SW-11-05</v>
      </c>
      <c r="B1905" s="18" t="str">
        <f t="shared" si="71"/>
        <v>IT-SW-11-05Canal</v>
      </c>
      <c r="D1905" s="18" t="s">
        <v>3193</v>
      </c>
      <c r="E1905" t="s">
        <v>3186</v>
      </c>
      <c r="F1905" s="37" t="s">
        <v>3102</v>
      </c>
      <c r="G1905" s="18" t="str">
        <f t="shared" si="72"/>
        <v>UT Nimbit</v>
      </c>
      <c r="H1905" s="18" t="s">
        <v>91</v>
      </c>
      <c r="I1905" s="18" t="s">
        <v>75</v>
      </c>
      <c r="J1905" t="s">
        <v>3182</v>
      </c>
      <c r="K1905" t="s">
        <v>3142</v>
      </c>
      <c r="L1905" s="79" t="s">
        <v>90</v>
      </c>
      <c r="M1905" s="79" t="s">
        <v>3105</v>
      </c>
      <c r="N1905" s="37" t="s">
        <v>3116</v>
      </c>
      <c r="O1905" s="37" t="s">
        <v>3111</v>
      </c>
      <c r="P1905" s="37" t="s">
        <v>3156</v>
      </c>
      <c r="Q1905" s="43" t="s">
        <v>3186</v>
      </c>
      <c r="R1905" s="80" t="s">
        <v>3109</v>
      </c>
      <c r="S1905" s="42">
        <v>272000</v>
      </c>
      <c r="T1905" s="84">
        <v>1</v>
      </c>
      <c r="U1905" s="83">
        <v>1</v>
      </c>
      <c r="V1905" s="45" t="str">
        <f t="shared" si="73"/>
        <v>COP</v>
      </c>
    </row>
    <row r="1906" spans="1:22" x14ac:dyDescent="0.2">
      <c r="A1906" s="18" t="str">
        <f t="shared" si="70"/>
        <v>UT NimbitCanalIT-SW-11-06</v>
      </c>
      <c r="B1906" s="18" t="str">
        <f t="shared" si="71"/>
        <v>IT-SW-11-06Canal</v>
      </c>
      <c r="D1906" s="18" t="s">
        <v>3193</v>
      </c>
      <c r="E1906" t="s">
        <v>3187</v>
      </c>
      <c r="F1906" s="37" t="s">
        <v>3102</v>
      </c>
      <c r="G1906" s="18" t="str">
        <f t="shared" si="72"/>
        <v>UT Nimbit</v>
      </c>
      <c r="H1906" s="18" t="s">
        <v>91</v>
      </c>
      <c r="I1906" s="18" t="s">
        <v>75</v>
      </c>
      <c r="J1906" t="s">
        <v>3182</v>
      </c>
      <c r="K1906" t="s">
        <v>3142</v>
      </c>
      <c r="L1906" s="79" t="s">
        <v>90</v>
      </c>
      <c r="M1906" s="79" t="s">
        <v>3105</v>
      </c>
      <c r="N1906" s="37" t="s">
        <v>3106</v>
      </c>
      <c r="O1906" s="37" t="s">
        <v>3107</v>
      </c>
      <c r="P1906" s="37" t="s">
        <v>3156</v>
      </c>
      <c r="Q1906" s="43" t="s">
        <v>3187</v>
      </c>
      <c r="R1906" s="80" t="s">
        <v>3109</v>
      </c>
      <c r="S1906" s="42">
        <v>408000</v>
      </c>
      <c r="T1906" s="84">
        <v>1</v>
      </c>
      <c r="U1906" s="83">
        <v>1</v>
      </c>
      <c r="V1906" s="45" t="str">
        <f t="shared" si="73"/>
        <v>COP</v>
      </c>
    </row>
    <row r="1907" spans="1:22" x14ac:dyDescent="0.2">
      <c r="A1907" s="18" t="str">
        <f t="shared" si="70"/>
        <v>UT DELL EMCCanalIT-SW-01-01</v>
      </c>
      <c r="B1907" s="18" t="str">
        <f t="shared" si="71"/>
        <v>IT-SW-01-01Canal</v>
      </c>
      <c r="D1907" t="s">
        <v>3194</v>
      </c>
      <c r="E1907" t="s">
        <v>3101</v>
      </c>
      <c r="F1907" s="37" t="s">
        <v>3102</v>
      </c>
      <c r="G1907" s="18" t="s">
        <v>3194</v>
      </c>
      <c r="H1907" s="45" t="s">
        <v>125</v>
      </c>
      <c r="I1907" s="37" t="s">
        <v>75</v>
      </c>
      <c r="J1907" t="s">
        <v>3103</v>
      </c>
      <c r="K1907" t="s">
        <v>3104</v>
      </c>
      <c r="L1907" s="79" t="s">
        <v>90</v>
      </c>
      <c r="M1907" s="79" t="s">
        <v>3105</v>
      </c>
      <c r="N1907" s="37" t="s">
        <v>3106</v>
      </c>
      <c r="O1907" s="37" t="s">
        <v>3107</v>
      </c>
      <c r="P1907" s="37" t="s">
        <v>3108</v>
      </c>
      <c r="Q1907" s="43" t="s">
        <v>3101</v>
      </c>
      <c r="R1907" t="s">
        <v>3109</v>
      </c>
      <c r="S1907" s="42">
        <v>1334.5666666666668</v>
      </c>
      <c r="T1907" s="37">
        <v>1</v>
      </c>
      <c r="U1907" s="83">
        <v>1</v>
      </c>
      <c r="V1907" s="45" t="str">
        <f t="shared" si="73"/>
        <v>USD</v>
      </c>
    </row>
    <row r="1908" spans="1:22" x14ac:dyDescent="0.2">
      <c r="A1908" s="18" t="str">
        <f t="shared" si="70"/>
        <v>UT DELL EMCCanalIT-SW-01-02</v>
      </c>
      <c r="B1908" s="18" t="str">
        <f t="shared" si="71"/>
        <v>IT-SW-01-02Canal</v>
      </c>
      <c r="D1908" t="s">
        <v>3194</v>
      </c>
      <c r="E1908" t="s">
        <v>3110</v>
      </c>
      <c r="F1908" s="37" t="s">
        <v>3102</v>
      </c>
      <c r="G1908" s="18" t="s">
        <v>3194</v>
      </c>
      <c r="H1908" s="45" t="s">
        <v>125</v>
      </c>
      <c r="I1908" s="37" t="s">
        <v>75</v>
      </c>
      <c r="J1908" t="s">
        <v>3103</v>
      </c>
      <c r="K1908" t="s">
        <v>3104</v>
      </c>
      <c r="L1908" s="79" t="s">
        <v>90</v>
      </c>
      <c r="M1908" s="79" t="s">
        <v>3105</v>
      </c>
      <c r="N1908" s="37" t="s">
        <v>3106</v>
      </c>
      <c r="O1908" s="37" t="s">
        <v>3111</v>
      </c>
      <c r="P1908" s="37" t="s">
        <v>3108</v>
      </c>
      <c r="Q1908" s="43" t="s">
        <v>3110</v>
      </c>
      <c r="R1908" t="s">
        <v>3109</v>
      </c>
      <c r="S1908" s="42">
        <v>1215.4000000000001</v>
      </c>
      <c r="T1908" s="37">
        <v>1</v>
      </c>
      <c r="U1908" s="83">
        <v>1</v>
      </c>
      <c r="V1908" s="45" t="str">
        <f t="shared" si="73"/>
        <v>USD</v>
      </c>
    </row>
    <row r="1909" spans="1:22" x14ac:dyDescent="0.2">
      <c r="A1909" s="18" t="str">
        <f t="shared" si="70"/>
        <v>UT DELL EMCCanalIT-SW-01-03</v>
      </c>
      <c r="B1909" s="18" t="str">
        <f t="shared" si="71"/>
        <v>IT-SW-01-03Canal</v>
      </c>
      <c r="D1909" t="s">
        <v>3194</v>
      </c>
      <c r="E1909" t="s">
        <v>3112</v>
      </c>
      <c r="F1909" s="37" t="s">
        <v>3102</v>
      </c>
      <c r="G1909" s="18" t="s">
        <v>3194</v>
      </c>
      <c r="H1909" s="45" t="s">
        <v>125</v>
      </c>
      <c r="I1909" s="37" t="s">
        <v>75</v>
      </c>
      <c r="J1909" t="s">
        <v>3103</v>
      </c>
      <c r="K1909" t="s">
        <v>3104</v>
      </c>
      <c r="L1909" s="79" t="s">
        <v>90</v>
      </c>
      <c r="M1909" s="79" t="s">
        <v>3105</v>
      </c>
      <c r="N1909" s="37" t="s">
        <v>3113</v>
      </c>
      <c r="O1909" s="37" t="s">
        <v>3107</v>
      </c>
      <c r="P1909" s="37" t="s">
        <v>3108</v>
      </c>
      <c r="Q1909" s="43" t="s">
        <v>3112</v>
      </c>
      <c r="R1909" t="s">
        <v>3109</v>
      </c>
      <c r="S1909" s="42">
        <v>1334.5666666666668</v>
      </c>
      <c r="T1909" s="37">
        <v>1</v>
      </c>
      <c r="U1909" s="83">
        <v>1</v>
      </c>
      <c r="V1909" s="45" t="str">
        <f t="shared" si="73"/>
        <v>USD</v>
      </c>
    </row>
    <row r="1910" spans="1:22" x14ac:dyDescent="0.2">
      <c r="A1910" s="18" t="str">
        <f t="shared" si="70"/>
        <v>UT DELL EMCCanalIT-SW-01-04</v>
      </c>
      <c r="B1910" s="18" t="str">
        <f t="shared" si="71"/>
        <v>IT-SW-01-04Canal</v>
      </c>
      <c r="D1910" t="s">
        <v>3194</v>
      </c>
      <c r="E1910" t="s">
        <v>3114</v>
      </c>
      <c r="F1910" s="37" t="s">
        <v>3102</v>
      </c>
      <c r="G1910" s="18" t="s">
        <v>3194</v>
      </c>
      <c r="H1910" s="45" t="s">
        <v>125</v>
      </c>
      <c r="I1910" s="37" t="s">
        <v>75</v>
      </c>
      <c r="J1910" t="s">
        <v>3103</v>
      </c>
      <c r="K1910" t="s">
        <v>3104</v>
      </c>
      <c r="L1910" s="79" t="s">
        <v>90</v>
      </c>
      <c r="M1910" s="79" t="s">
        <v>3105</v>
      </c>
      <c r="N1910" s="37" t="s">
        <v>3113</v>
      </c>
      <c r="O1910" s="37" t="s">
        <v>3111</v>
      </c>
      <c r="P1910" s="37" t="s">
        <v>3108</v>
      </c>
      <c r="Q1910" s="43" t="s">
        <v>3114</v>
      </c>
      <c r="R1910" t="s">
        <v>3109</v>
      </c>
      <c r="S1910" s="42">
        <v>2573.7666666666669</v>
      </c>
      <c r="T1910" s="37">
        <v>1</v>
      </c>
      <c r="U1910" s="83">
        <v>1</v>
      </c>
      <c r="V1910" s="45" t="str">
        <f t="shared" si="73"/>
        <v>USD</v>
      </c>
    </row>
    <row r="1911" spans="1:22" x14ac:dyDescent="0.2">
      <c r="A1911" s="18" t="str">
        <f t="shared" si="70"/>
        <v>UT DELL EMCCanalIT-SW-01-05</v>
      </c>
      <c r="B1911" s="18" t="str">
        <f t="shared" si="71"/>
        <v>IT-SW-01-05Canal</v>
      </c>
      <c r="D1911" t="s">
        <v>3194</v>
      </c>
      <c r="E1911" t="s">
        <v>3115</v>
      </c>
      <c r="F1911" s="37" t="s">
        <v>3102</v>
      </c>
      <c r="G1911" s="18" t="s">
        <v>3194</v>
      </c>
      <c r="H1911" s="45" t="s">
        <v>125</v>
      </c>
      <c r="I1911" s="37" t="s">
        <v>75</v>
      </c>
      <c r="J1911" t="s">
        <v>3103</v>
      </c>
      <c r="K1911" t="s">
        <v>3104</v>
      </c>
      <c r="L1911" s="79" t="s">
        <v>90</v>
      </c>
      <c r="M1911" s="79" t="s">
        <v>3105</v>
      </c>
      <c r="N1911" s="37" t="s">
        <v>3116</v>
      </c>
      <c r="O1911" s="37" t="s">
        <v>3107</v>
      </c>
      <c r="P1911" s="37" t="s">
        <v>3108</v>
      </c>
      <c r="Q1911" s="43" t="s">
        <v>3115</v>
      </c>
      <c r="R1911" t="s">
        <v>3109</v>
      </c>
      <c r="S1911" s="42">
        <v>2001.85</v>
      </c>
      <c r="T1911" s="37">
        <v>1</v>
      </c>
      <c r="U1911" s="83">
        <v>1</v>
      </c>
      <c r="V1911" s="45" t="str">
        <f t="shared" si="73"/>
        <v>USD</v>
      </c>
    </row>
    <row r="1912" spans="1:22" x14ac:dyDescent="0.2">
      <c r="A1912" s="18" t="str">
        <f t="shared" si="70"/>
        <v>UT DELL EMCCanalIT-SW-01-06</v>
      </c>
      <c r="B1912" s="18" t="str">
        <f t="shared" si="71"/>
        <v>IT-SW-01-06Canal</v>
      </c>
      <c r="D1912" t="s">
        <v>3194</v>
      </c>
      <c r="E1912" t="s">
        <v>3117</v>
      </c>
      <c r="F1912" s="37" t="s">
        <v>3102</v>
      </c>
      <c r="G1912" s="18" t="s">
        <v>3194</v>
      </c>
      <c r="H1912" s="45" t="s">
        <v>125</v>
      </c>
      <c r="I1912" s="37" t="s">
        <v>75</v>
      </c>
      <c r="J1912" t="s">
        <v>3103</v>
      </c>
      <c r="K1912" t="s">
        <v>3104</v>
      </c>
      <c r="L1912" s="79" t="s">
        <v>90</v>
      </c>
      <c r="M1912" s="79" t="s">
        <v>3105</v>
      </c>
      <c r="N1912" s="37" t="s">
        <v>3116</v>
      </c>
      <c r="O1912" s="37" t="s">
        <v>3111</v>
      </c>
      <c r="P1912" s="37" t="s">
        <v>3108</v>
      </c>
      <c r="Q1912" s="43" t="s">
        <v>3117</v>
      </c>
      <c r="R1912" t="s">
        <v>3109</v>
      </c>
      <c r="S1912" s="42">
        <v>5290.5499999999993</v>
      </c>
      <c r="T1912" s="37">
        <v>1</v>
      </c>
      <c r="U1912" s="83">
        <v>1</v>
      </c>
      <c r="V1912" s="45" t="str">
        <f t="shared" si="73"/>
        <v>USD</v>
      </c>
    </row>
    <row r="1913" spans="1:22" x14ac:dyDescent="0.2">
      <c r="A1913" s="18" t="str">
        <f t="shared" si="70"/>
        <v>UT DELL EMCCanalIT-SW-02-01</v>
      </c>
      <c r="B1913" s="18" t="str">
        <f t="shared" si="71"/>
        <v>IT-SW-02-01Canal</v>
      </c>
      <c r="D1913" t="s">
        <v>3194</v>
      </c>
      <c r="E1913" t="s">
        <v>3118</v>
      </c>
      <c r="F1913" s="37" t="s">
        <v>3102</v>
      </c>
      <c r="G1913" s="18" t="s">
        <v>3194</v>
      </c>
      <c r="H1913" s="45" t="s">
        <v>125</v>
      </c>
      <c r="I1913" s="37" t="s">
        <v>75</v>
      </c>
      <c r="J1913" t="s">
        <v>3119</v>
      </c>
      <c r="K1913" t="s">
        <v>3120</v>
      </c>
      <c r="L1913" s="79" t="s">
        <v>90</v>
      </c>
      <c r="M1913" s="79" t="s">
        <v>3105</v>
      </c>
      <c r="N1913" s="37" t="s">
        <v>3106</v>
      </c>
      <c r="O1913" s="37" t="s">
        <v>3107</v>
      </c>
      <c r="P1913" s="37" t="s">
        <v>3108</v>
      </c>
      <c r="Q1913" s="43" t="s">
        <v>3118</v>
      </c>
      <c r="R1913" t="s">
        <v>3109</v>
      </c>
      <c r="S1913" s="42">
        <v>1715.85</v>
      </c>
      <c r="T1913" s="37">
        <v>1</v>
      </c>
      <c r="U1913" s="83">
        <v>1</v>
      </c>
      <c r="V1913" s="45" t="str">
        <f t="shared" si="73"/>
        <v>USD</v>
      </c>
    </row>
    <row r="1914" spans="1:22" x14ac:dyDescent="0.2">
      <c r="A1914" s="18" t="str">
        <f t="shared" si="70"/>
        <v>UT DELL EMCCanalIT-SW-02-02</v>
      </c>
      <c r="B1914" s="18" t="str">
        <f t="shared" si="71"/>
        <v>IT-SW-02-02Canal</v>
      </c>
      <c r="D1914" t="s">
        <v>3194</v>
      </c>
      <c r="E1914" t="s">
        <v>3121</v>
      </c>
      <c r="F1914" s="37" t="s">
        <v>3102</v>
      </c>
      <c r="G1914" s="18" t="s">
        <v>3194</v>
      </c>
      <c r="H1914" s="45" t="s">
        <v>125</v>
      </c>
      <c r="I1914" s="37" t="s">
        <v>75</v>
      </c>
      <c r="J1914" t="s">
        <v>3119</v>
      </c>
      <c r="K1914" t="s">
        <v>3120</v>
      </c>
      <c r="L1914" s="79" t="s">
        <v>90</v>
      </c>
      <c r="M1914" s="79" t="s">
        <v>3105</v>
      </c>
      <c r="N1914" s="37" t="s">
        <v>3106</v>
      </c>
      <c r="O1914" s="37" t="s">
        <v>3111</v>
      </c>
      <c r="P1914" s="37" t="s">
        <v>3108</v>
      </c>
      <c r="Q1914" s="43" t="s">
        <v>3121</v>
      </c>
      <c r="R1914" t="s">
        <v>3109</v>
      </c>
      <c r="S1914" s="42">
        <v>1930.3249999999998</v>
      </c>
      <c r="T1914" s="37">
        <v>1</v>
      </c>
      <c r="U1914" s="83">
        <v>1</v>
      </c>
      <c r="V1914" s="45" t="str">
        <f t="shared" si="73"/>
        <v>USD</v>
      </c>
    </row>
    <row r="1915" spans="1:22" x14ac:dyDescent="0.2">
      <c r="A1915" s="18" t="str">
        <f t="shared" si="70"/>
        <v>UT DELL EMCCanalIT-SW-02-03</v>
      </c>
      <c r="B1915" s="18" t="str">
        <f t="shared" si="71"/>
        <v>IT-SW-02-03Canal</v>
      </c>
      <c r="D1915" t="s">
        <v>3194</v>
      </c>
      <c r="E1915" t="s">
        <v>3122</v>
      </c>
      <c r="F1915" s="37" t="s">
        <v>3102</v>
      </c>
      <c r="G1915" s="18" t="s">
        <v>3194</v>
      </c>
      <c r="H1915" s="45" t="s">
        <v>125</v>
      </c>
      <c r="I1915" s="37" t="s">
        <v>75</v>
      </c>
      <c r="J1915" t="s">
        <v>3119</v>
      </c>
      <c r="K1915" t="s">
        <v>3120</v>
      </c>
      <c r="L1915" s="79" t="s">
        <v>90</v>
      </c>
      <c r="M1915" s="79" t="s">
        <v>3105</v>
      </c>
      <c r="N1915" s="37" t="s">
        <v>3113</v>
      </c>
      <c r="O1915" s="37" t="s">
        <v>3107</v>
      </c>
      <c r="P1915" s="37" t="s">
        <v>3108</v>
      </c>
      <c r="Q1915" s="43" t="s">
        <v>3122</v>
      </c>
      <c r="R1915" t="s">
        <v>3109</v>
      </c>
      <c r="S1915" s="42">
        <v>2287.8000000000002</v>
      </c>
      <c r="T1915" s="37">
        <v>1</v>
      </c>
      <c r="U1915" s="83">
        <v>1</v>
      </c>
      <c r="V1915" s="45" t="str">
        <f t="shared" si="73"/>
        <v>USD</v>
      </c>
    </row>
    <row r="1916" spans="1:22" x14ac:dyDescent="0.2">
      <c r="A1916" s="18" t="str">
        <f t="shared" si="70"/>
        <v>UT DELL EMCCanalIT-SW-02-04</v>
      </c>
      <c r="B1916" s="18" t="str">
        <f t="shared" si="71"/>
        <v>IT-SW-02-04Canal</v>
      </c>
      <c r="D1916" t="s">
        <v>3194</v>
      </c>
      <c r="E1916" t="s">
        <v>3123</v>
      </c>
      <c r="F1916" s="37" t="s">
        <v>3102</v>
      </c>
      <c r="G1916" s="18" t="s">
        <v>3194</v>
      </c>
      <c r="H1916" s="45" t="s">
        <v>125</v>
      </c>
      <c r="I1916" s="37" t="s">
        <v>75</v>
      </c>
      <c r="J1916" t="s">
        <v>3119</v>
      </c>
      <c r="K1916" t="s">
        <v>3120</v>
      </c>
      <c r="L1916" s="79" t="s">
        <v>90</v>
      </c>
      <c r="M1916" s="79" t="s">
        <v>3105</v>
      </c>
      <c r="N1916" s="37" t="s">
        <v>3113</v>
      </c>
      <c r="O1916" s="37" t="s">
        <v>3111</v>
      </c>
      <c r="P1916" s="37" t="s">
        <v>3108</v>
      </c>
      <c r="Q1916" s="43" t="s">
        <v>3123</v>
      </c>
      <c r="R1916" t="s">
        <v>3109</v>
      </c>
      <c r="S1916" s="42">
        <v>3527.0333333333333</v>
      </c>
      <c r="T1916" s="37">
        <v>1</v>
      </c>
      <c r="U1916" s="83">
        <v>1</v>
      </c>
      <c r="V1916" s="45" t="str">
        <f t="shared" si="73"/>
        <v>USD</v>
      </c>
    </row>
    <row r="1917" spans="1:22" x14ac:dyDescent="0.2">
      <c r="A1917" s="18" t="str">
        <f t="shared" si="70"/>
        <v>UT DELL EMCCanalIT-SW-02-05</v>
      </c>
      <c r="B1917" s="18" t="str">
        <f t="shared" si="71"/>
        <v>IT-SW-02-05Canal</v>
      </c>
      <c r="D1917" t="s">
        <v>3194</v>
      </c>
      <c r="E1917" t="s">
        <v>3124</v>
      </c>
      <c r="F1917" s="37" t="s">
        <v>3102</v>
      </c>
      <c r="G1917" s="18" t="s">
        <v>3194</v>
      </c>
      <c r="H1917" s="45" t="s">
        <v>125</v>
      </c>
      <c r="I1917" s="37" t="s">
        <v>75</v>
      </c>
      <c r="J1917" t="s">
        <v>3119</v>
      </c>
      <c r="K1917" t="s">
        <v>3120</v>
      </c>
      <c r="L1917" s="79" t="s">
        <v>90</v>
      </c>
      <c r="M1917" s="79" t="s">
        <v>3105</v>
      </c>
      <c r="N1917" s="37" t="s">
        <v>3116</v>
      </c>
      <c r="O1917" s="37" t="s">
        <v>3107</v>
      </c>
      <c r="P1917" s="37" t="s">
        <v>3108</v>
      </c>
      <c r="Q1917" s="43" t="s">
        <v>3124</v>
      </c>
      <c r="R1917" t="s">
        <v>3109</v>
      </c>
      <c r="S1917" s="42">
        <v>6577.45</v>
      </c>
      <c r="T1917" s="37">
        <v>1</v>
      </c>
      <c r="U1917" s="83">
        <v>1</v>
      </c>
      <c r="V1917" s="45" t="str">
        <f t="shared" si="73"/>
        <v>USD</v>
      </c>
    </row>
    <row r="1918" spans="1:22" x14ac:dyDescent="0.2">
      <c r="A1918" s="18" t="str">
        <f t="shared" si="70"/>
        <v>UT DELL EMCCanalIT-SW-02-06</v>
      </c>
      <c r="B1918" s="18" t="str">
        <f t="shared" si="71"/>
        <v>IT-SW-02-06Canal</v>
      </c>
      <c r="D1918" t="s">
        <v>3194</v>
      </c>
      <c r="E1918" t="s">
        <v>3125</v>
      </c>
      <c r="F1918" s="37" t="s">
        <v>3102</v>
      </c>
      <c r="G1918" s="18" t="s">
        <v>3194</v>
      </c>
      <c r="H1918" s="45" t="s">
        <v>125</v>
      </c>
      <c r="I1918" s="37" t="s">
        <v>75</v>
      </c>
      <c r="J1918" t="s">
        <v>3119</v>
      </c>
      <c r="K1918" t="s">
        <v>3120</v>
      </c>
      <c r="L1918" s="79" t="s">
        <v>90</v>
      </c>
      <c r="M1918" s="79" t="s">
        <v>3105</v>
      </c>
      <c r="N1918" s="37" t="s">
        <v>3116</v>
      </c>
      <c r="O1918" s="37" t="s">
        <v>3111</v>
      </c>
      <c r="P1918" s="37" t="s">
        <v>3108</v>
      </c>
      <c r="Q1918" s="43" t="s">
        <v>3125</v>
      </c>
      <c r="R1918" t="s">
        <v>3109</v>
      </c>
      <c r="S1918" s="42">
        <v>7435.3499999999995</v>
      </c>
      <c r="T1918" s="37">
        <v>1</v>
      </c>
      <c r="U1918" s="83">
        <v>1</v>
      </c>
      <c r="V1918" s="45" t="str">
        <f t="shared" si="73"/>
        <v>USD</v>
      </c>
    </row>
    <row r="1919" spans="1:22" x14ac:dyDescent="0.2">
      <c r="A1919" s="18" t="str">
        <f t="shared" si="70"/>
        <v>UT DELL EMCCanalIT-SW-03-01</v>
      </c>
      <c r="B1919" s="18" t="str">
        <f t="shared" si="71"/>
        <v>IT-SW-03-01Canal</v>
      </c>
      <c r="D1919" t="s">
        <v>3194</v>
      </c>
      <c r="E1919" t="s">
        <v>3126</v>
      </c>
      <c r="F1919" s="37" t="s">
        <v>3102</v>
      </c>
      <c r="G1919" s="18" t="s">
        <v>3194</v>
      </c>
      <c r="H1919" s="45" t="s">
        <v>125</v>
      </c>
      <c r="I1919" s="37" t="s">
        <v>75</v>
      </c>
      <c r="J1919" t="s">
        <v>3127</v>
      </c>
      <c r="K1919" t="s">
        <v>3104</v>
      </c>
      <c r="L1919" s="79" t="s">
        <v>90</v>
      </c>
      <c r="M1919" s="79" t="s">
        <v>3105</v>
      </c>
      <c r="N1919" s="37" t="s">
        <v>3106</v>
      </c>
      <c r="O1919" s="37" t="s">
        <v>3107</v>
      </c>
      <c r="P1919" s="37" t="s">
        <v>3108</v>
      </c>
      <c r="Q1919" s="43" t="s">
        <v>3126</v>
      </c>
      <c r="R1919" t="s">
        <v>3109</v>
      </c>
      <c r="S1919" s="42">
        <v>1358.375</v>
      </c>
      <c r="T1919" s="37">
        <v>1</v>
      </c>
      <c r="U1919" s="83">
        <v>1</v>
      </c>
      <c r="V1919" s="45" t="str">
        <f t="shared" si="73"/>
        <v>USD</v>
      </c>
    </row>
    <row r="1920" spans="1:22" x14ac:dyDescent="0.2">
      <c r="A1920" s="18" t="str">
        <f t="shared" si="70"/>
        <v>UT DELL EMCCanalIT-SW-03-02</v>
      </c>
      <c r="B1920" s="18" t="str">
        <f t="shared" si="71"/>
        <v>IT-SW-03-02Canal</v>
      </c>
      <c r="D1920" t="s">
        <v>3194</v>
      </c>
      <c r="E1920" t="s">
        <v>3128</v>
      </c>
      <c r="F1920" s="37" t="s">
        <v>3102</v>
      </c>
      <c r="G1920" s="18" t="s">
        <v>3194</v>
      </c>
      <c r="H1920" s="45" t="s">
        <v>125</v>
      </c>
      <c r="I1920" s="37" t="s">
        <v>75</v>
      </c>
      <c r="J1920" t="s">
        <v>3127</v>
      </c>
      <c r="K1920" t="s">
        <v>3104</v>
      </c>
      <c r="L1920" s="79" t="s">
        <v>90</v>
      </c>
      <c r="M1920" s="79" t="s">
        <v>3105</v>
      </c>
      <c r="N1920" s="37" t="s">
        <v>3106</v>
      </c>
      <c r="O1920" s="37" t="s">
        <v>3111</v>
      </c>
      <c r="P1920" s="37" t="s">
        <v>3108</v>
      </c>
      <c r="Q1920" s="43" t="s">
        <v>3128</v>
      </c>
      <c r="R1920" t="s">
        <v>3109</v>
      </c>
      <c r="S1920" s="42">
        <v>2287.7999999999997</v>
      </c>
      <c r="T1920" s="37">
        <v>1</v>
      </c>
      <c r="U1920" s="83">
        <v>1</v>
      </c>
      <c r="V1920" s="45" t="str">
        <f t="shared" si="73"/>
        <v>USD</v>
      </c>
    </row>
    <row r="1921" spans="1:22" x14ac:dyDescent="0.2">
      <c r="A1921" s="18" t="str">
        <f t="shared" si="70"/>
        <v>UT DELL EMCCanalIT-SW-03-03</v>
      </c>
      <c r="B1921" s="18" t="str">
        <f t="shared" si="71"/>
        <v>IT-SW-03-03Canal</v>
      </c>
      <c r="D1921" t="s">
        <v>3194</v>
      </c>
      <c r="E1921" t="s">
        <v>3129</v>
      </c>
      <c r="F1921" s="37" t="s">
        <v>3102</v>
      </c>
      <c r="G1921" s="18" t="s">
        <v>3194</v>
      </c>
      <c r="H1921" s="45" t="s">
        <v>125</v>
      </c>
      <c r="I1921" s="37" t="s">
        <v>75</v>
      </c>
      <c r="J1921" t="s">
        <v>3127</v>
      </c>
      <c r="K1921" t="s">
        <v>3104</v>
      </c>
      <c r="L1921" s="79" t="s">
        <v>90</v>
      </c>
      <c r="M1921" s="79" t="s">
        <v>3105</v>
      </c>
      <c r="N1921" s="37" t="s">
        <v>3113</v>
      </c>
      <c r="O1921" s="37" t="s">
        <v>3107</v>
      </c>
      <c r="P1921" s="37" t="s">
        <v>3108</v>
      </c>
      <c r="Q1921" s="43" t="s">
        <v>3129</v>
      </c>
      <c r="R1921" t="s">
        <v>3109</v>
      </c>
      <c r="S1921" s="42">
        <v>1811.1666666666667</v>
      </c>
      <c r="T1921" s="37">
        <v>1</v>
      </c>
      <c r="U1921" s="83">
        <v>1</v>
      </c>
      <c r="V1921" s="45" t="str">
        <f t="shared" si="73"/>
        <v>USD</v>
      </c>
    </row>
    <row r="1922" spans="1:22" x14ac:dyDescent="0.2">
      <c r="A1922" s="18" t="str">
        <f t="shared" ref="A1922:A1985" si="74">D1922&amp;F1922&amp;E1922</f>
        <v>UT DELL EMCCanalIT-SW-03-04</v>
      </c>
      <c r="B1922" s="18" t="str">
        <f t="shared" ref="B1922:B1985" si="75">E1922&amp;F1922</f>
        <v>IT-SW-03-04Canal</v>
      </c>
      <c r="D1922" t="s">
        <v>3194</v>
      </c>
      <c r="E1922" t="s">
        <v>3130</v>
      </c>
      <c r="F1922" s="37" t="s">
        <v>3102</v>
      </c>
      <c r="G1922" s="18" t="s">
        <v>3194</v>
      </c>
      <c r="H1922" s="45" t="s">
        <v>125</v>
      </c>
      <c r="I1922" s="37" t="s">
        <v>75</v>
      </c>
      <c r="J1922" t="s">
        <v>3127</v>
      </c>
      <c r="K1922" t="s">
        <v>3104</v>
      </c>
      <c r="L1922" s="79" t="s">
        <v>90</v>
      </c>
      <c r="M1922" s="79" t="s">
        <v>3105</v>
      </c>
      <c r="N1922" s="37" t="s">
        <v>3113</v>
      </c>
      <c r="O1922" s="37" t="s">
        <v>3111</v>
      </c>
      <c r="P1922" s="37" t="s">
        <v>3108</v>
      </c>
      <c r="Q1922" s="43" t="s">
        <v>3130</v>
      </c>
      <c r="R1922" t="s">
        <v>3109</v>
      </c>
      <c r="S1922" s="42">
        <v>4003.6666666666665</v>
      </c>
      <c r="T1922" s="37">
        <v>1</v>
      </c>
      <c r="U1922" s="83">
        <v>1</v>
      </c>
      <c r="V1922" s="45" t="str">
        <f t="shared" si="73"/>
        <v>USD</v>
      </c>
    </row>
    <row r="1923" spans="1:22" x14ac:dyDescent="0.2">
      <c r="A1923" s="18" t="str">
        <f t="shared" si="74"/>
        <v>UT DELL EMCCanalIT-SW-03-05</v>
      </c>
      <c r="B1923" s="18" t="str">
        <f t="shared" si="75"/>
        <v>IT-SW-03-05Canal</v>
      </c>
      <c r="D1923" t="s">
        <v>3194</v>
      </c>
      <c r="E1923" t="s">
        <v>3131</v>
      </c>
      <c r="F1923" s="37" t="s">
        <v>3102</v>
      </c>
      <c r="G1923" s="18" t="s">
        <v>3194</v>
      </c>
      <c r="H1923" s="45" t="s">
        <v>125</v>
      </c>
      <c r="I1923" s="37" t="s">
        <v>75</v>
      </c>
      <c r="J1923" t="s">
        <v>3127</v>
      </c>
      <c r="K1923" t="s">
        <v>3104</v>
      </c>
      <c r="L1923" s="79" t="s">
        <v>90</v>
      </c>
      <c r="M1923" s="79" t="s">
        <v>3105</v>
      </c>
      <c r="N1923" s="37" t="s">
        <v>3116</v>
      </c>
      <c r="O1923" s="37" t="s">
        <v>3107</v>
      </c>
      <c r="P1923" s="37" t="s">
        <v>3108</v>
      </c>
      <c r="Q1923" s="43" t="s">
        <v>3131</v>
      </c>
      <c r="R1923" t="s">
        <v>3109</v>
      </c>
      <c r="S1923" s="42">
        <v>2716.75</v>
      </c>
      <c r="T1923" s="37">
        <v>1</v>
      </c>
      <c r="U1923" s="83">
        <v>1</v>
      </c>
      <c r="V1923" s="45" t="str">
        <f t="shared" si="73"/>
        <v>USD</v>
      </c>
    </row>
    <row r="1924" spans="1:22" x14ac:dyDescent="0.2">
      <c r="A1924" s="18" t="str">
        <f t="shared" si="74"/>
        <v>UT DELL EMCCanalIT-SW-03-06</v>
      </c>
      <c r="B1924" s="18" t="str">
        <f t="shared" si="75"/>
        <v>IT-SW-03-06Canal</v>
      </c>
      <c r="D1924" t="s">
        <v>3194</v>
      </c>
      <c r="E1924" t="s">
        <v>3132</v>
      </c>
      <c r="F1924" s="37" t="s">
        <v>3102</v>
      </c>
      <c r="G1924" s="18" t="s">
        <v>3194</v>
      </c>
      <c r="H1924" s="45" t="s">
        <v>125</v>
      </c>
      <c r="I1924" s="37" t="s">
        <v>75</v>
      </c>
      <c r="J1924" t="s">
        <v>3127</v>
      </c>
      <c r="K1924" t="s">
        <v>3104</v>
      </c>
      <c r="L1924" s="79" t="s">
        <v>90</v>
      </c>
      <c r="M1924" s="79" t="s">
        <v>3105</v>
      </c>
      <c r="N1924" s="37" t="s">
        <v>3116</v>
      </c>
      <c r="O1924" s="37" t="s">
        <v>3111</v>
      </c>
      <c r="P1924" s="37" t="s">
        <v>3108</v>
      </c>
      <c r="Q1924" s="43" t="s">
        <v>3132</v>
      </c>
      <c r="R1924" t="s">
        <v>3109</v>
      </c>
      <c r="S1924" s="42">
        <v>6863.4</v>
      </c>
      <c r="T1924" s="37">
        <v>1</v>
      </c>
      <c r="U1924" s="83">
        <v>1</v>
      </c>
      <c r="V1924" s="45" t="str">
        <f t="shared" si="73"/>
        <v>USD</v>
      </c>
    </row>
    <row r="1925" spans="1:22" x14ac:dyDescent="0.2">
      <c r="A1925" s="18" t="str">
        <f t="shared" si="74"/>
        <v>UT DELL EMCCanalIT-SW-04-01</v>
      </c>
      <c r="B1925" s="18" t="str">
        <f t="shared" si="75"/>
        <v>IT-SW-04-01Canal</v>
      </c>
      <c r="D1925" t="s">
        <v>3194</v>
      </c>
      <c r="E1925" t="s">
        <v>3133</v>
      </c>
      <c r="F1925" s="37" t="s">
        <v>3102</v>
      </c>
      <c r="G1925" s="18" t="s">
        <v>3194</v>
      </c>
      <c r="H1925" s="45" t="s">
        <v>125</v>
      </c>
      <c r="I1925" s="37" t="s">
        <v>75</v>
      </c>
      <c r="J1925" t="s">
        <v>3134</v>
      </c>
      <c r="K1925" t="s">
        <v>3120</v>
      </c>
      <c r="L1925" s="79" t="s">
        <v>90</v>
      </c>
      <c r="M1925" s="79" t="s">
        <v>3105</v>
      </c>
      <c r="N1925" s="37" t="s">
        <v>3106</v>
      </c>
      <c r="O1925" s="37" t="s">
        <v>3107</v>
      </c>
      <c r="P1925" s="37" t="s">
        <v>3108</v>
      </c>
      <c r="Q1925" s="43" t="s">
        <v>3133</v>
      </c>
      <c r="R1925" t="s">
        <v>3109</v>
      </c>
      <c r="S1925" s="42">
        <v>2144.8249999999998</v>
      </c>
      <c r="T1925" s="37">
        <v>1</v>
      </c>
      <c r="U1925" s="83">
        <v>1</v>
      </c>
      <c r="V1925" s="45" t="str">
        <f t="shared" si="73"/>
        <v>USD</v>
      </c>
    </row>
    <row r="1926" spans="1:22" x14ac:dyDescent="0.2">
      <c r="A1926" s="18" t="str">
        <f t="shared" si="74"/>
        <v>UT DELL EMCCanalIT-SW-04-02</v>
      </c>
      <c r="B1926" s="18" t="str">
        <f t="shared" si="75"/>
        <v>IT-SW-04-02Canal</v>
      </c>
      <c r="D1926" t="s">
        <v>3194</v>
      </c>
      <c r="E1926" t="s">
        <v>3135</v>
      </c>
      <c r="F1926" s="37" t="s">
        <v>3102</v>
      </c>
      <c r="G1926" s="18" t="s">
        <v>3194</v>
      </c>
      <c r="H1926" s="45" t="s">
        <v>125</v>
      </c>
      <c r="I1926" s="37" t="s">
        <v>75</v>
      </c>
      <c r="J1926" t="s">
        <v>3134</v>
      </c>
      <c r="K1926" t="s">
        <v>3120</v>
      </c>
      <c r="L1926" s="79" t="s">
        <v>90</v>
      </c>
      <c r="M1926" s="79" t="s">
        <v>3105</v>
      </c>
      <c r="N1926" s="37" t="s">
        <v>3106</v>
      </c>
      <c r="O1926" s="37" t="s">
        <v>3111</v>
      </c>
      <c r="P1926" s="37" t="s">
        <v>3108</v>
      </c>
      <c r="Q1926" s="43" t="s">
        <v>3135</v>
      </c>
      <c r="R1926" t="s">
        <v>3109</v>
      </c>
      <c r="S1926" s="42">
        <v>4003.65</v>
      </c>
      <c r="T1926" s="37">
        <v>1</v>
      </c>
      <c r="U1926" s="83">
        <v>1</v>
      </c>
      <c r="V1926" s="45" t="str">
        <f t="shared" si="73"/>
        <v>USD</v>
      </c>
    </row>
    <row r="1927" spans="1:22" x14ac:dyDescent="0.2">
      <c r="A1927" s="18" t="str">
        <f t="shared" si="74"/>
        <v>UT DELL EMCCanalIT-SW-04-03</v>
      </c>
      <c r="B1927" s="18" t="str">
        <f t="shared" si="75"/>
        <v>IT-SW-04-03Canal</v>
      </c>
      <c r="D1927" t="s">
        <v>3194</v>
      </c>
      <c r="E1927" t="s">
        <v>3136</v>
      </c>
      <c r="F1927" s="37" t="s">
        <v>3102</v>
      </c>
      <c r="G1927" s="18" t="s">
        <v>3194</v>
      </c>
      <c r="H1927" s="45" t="s">
        <v>125</v>
      </c>
      <c r="I1927" s="37" t="s">
        <v>75</v>
      </c>
      <c r="J1927" t="s">
        <v>3134</v>
      </c>
      <c r="K1927" t="s">
        <v>3120</v>
      </c>
      <c r="L1927" s="79" t="s">
        <v>90</v>
      </c>
      <c r="M1927" s="79" t="s">
        <v>3105</v>
      </c>
      <c r="N1927" s="37" t="s">
        <v>3113</v>
      </c>
      <c r="O1927" s="37" t="s">
        <v>3107</v>
      </c>
      <c r="P1927" s="37" t="s">
        <v>3108</v>
      </c>
      <c r="Q1927" s="43" t="s">
        <v>3136</v>
      </c>
      <c r="R1927" t="s">
        <v>3109</v>
      </c>
      <c r="S1927" s="42">
        <v>2859.7666666666664</v>
      </c>
      <c r="T1927" s="37">
        <v>1</v>
      </c>
      <c r="U1927" s="83">
        <v>1</v>
      </c>
      <c r="V1927" s="45" t="str">
        <f t="shared" si="73"/>
        <v>USD</v>
      </c>
    </row>
    <row r="1928" spans="1:22" x14ac:dyDescent="0.2">
      <c r="A1928" s="18" t="str">
        <f t="shared" si="74"/>
        <v>UT DELL EMCCanalIT-SW-04-04</v>
      </c>
      <c r="B1928" s="18" t="str">
        <f t="shared" si="75"/>
        <v>IT-SW-04-04Canal</v>
      </c>
      <c r="D1928" t="s">
        <v>3194</v>
      </c>
      <c r="E1928" t="s">
        <v>3137</v>
      </c>
      <c r="F1928" s="37" t="s">
        <v>3102</v>
      </c>
      <c r="G1928" s="18" t="s">
        <v>3194</v>
      </c>
      <c r="H1928" s="45" t="s">
        <v>125</v>
      </c>
      <c r="I1928" s="37" t="s">
        <v>75</v>
      </c>
      <c r="J1928" t="s">
        <v>3134</v>
      </c>
      <c r="K1928" t="s">
        <v>3120</v>
      </c>
      <c r="L1928" s="79" t="s">
        <v>90</v>
      </c>
      <c r="M1928" s="79" t="s">
        <v>3105</v>
      </c>
      <c r="N1928" s="37" t="s">
        <v>3113</v>
      </c>
      <c r="O1928" s="37" t="s">
        <v>3111</v>
      </c>
      <c r="P1928" s="37" t="s">
        <v>3108</v>
      </c>
      <c r="Q1928" s="43" t="s">
        <v>3137</v>
      </c>
      <c r="R1928" t="s">
        <v>3109</v>
      </c>
      <c r="S1928" s="42">
        <v>6291.4666666666672</v>
      </c>
      <c r="T1928" s="37">
        <v>1</v>
      </c>
      <c r="U1928" s="83">
        <v>1</v>
      </c>
      <c r="V1928" s="45" t="str">
        <f t="shared" si="73"/>
        <v>USD</v>
      </c>
    </row>
    <row r="1929" spans="1:22" x14ac:dyDescent="0.2">
      <c r="A1929" s="18" t="str">
        <f t="shared" si="74"/>
        <v>UT DELL EMCCanalIT-SW-04-05</v>
      </c>
      <c r="B1929" s="18" t="str">
        <f t="shared" si="75"/>
        <v>IT-SW-04-05Canal</v>
      </c>
      <c r="D1929" t="s">
        <v>3194</v>
      </c>
      <c r="E1929" t="s">
        <v>3138</v>
      </c>
      <c r="F1929" s="37" t="s">
        <v>3102</v>
      </c>
      <c r="G1929" s="18" t="s">
        <v>3194</v>
      </c>
      <c r="H1929" s="45" t="s">
        <v>125</v>
      </c>
      <c r="I1929" s="37" t="s">
        <v>75</v>
      </c>
      <c r="J1929" t="s">
        <v>3134</v>
      </c>
      <c r="K1929" t="s">
        <v>3120</v>
      </c>
      <c r="L1929" s="79" t="s">
        <v>90</v>
      </c>
      <c r="M1929" s="79" t="s">
        <v>3105</v>
      </c>
      <c r="N1929" s="37" t="s">
        <v>3116</v>
      </c>
      <c r="O1929" s="37" t="s">
        <v>3107</v>
      </c>
      <c r="P1929" s="37" t="s">
        <v>3108</v>
      </c>
      <c r="Q1929" s="43" t="s">
        <v>3138</v>
      </c>
      <c r="R1929" t="s">
        <v>3109</v>
      </c>
      <c r="S1929" s="42">
        <v>5147.5499999999993</v>
      </c>
      <c r="T1929" s="37">
        <v>1</v>
      </c>
      <c r="U1929" s="83">
        <v>1</v>
      </c>
      <c r="V1929" s="45" t="str">
        <f t="shared" si="73"/>
        <v>USD</v>
      </c>
    </row>
    <row r="1930" spans="1:22" x14ac:dyDescent="0.2">
      <c r="A1930" s="18" t="str">
        <f t="shared" si="74"/>
        <v>UT DELL EMCCanalIT-SW-04-06</v>
      </c>
      <c r="B1930" s="18" t="str">
        <f t="shared" si="75"/>
        <v>IT-SW-04-06Canal</v>
      </c>
      <c r="D1930" t="s">
        <v>3194</v>
      </c>
      <c r="E1930" t="s">
        <v>3139</v>
      </c>
      <c r="F1930" s="37" t="s">
        <v>3102</v>
      </c>
      <c r="G1930" s="18" t="s">
        <v>3194</v>
      </c>
      <c r="H1930" s="45" t="s">
        <v>125</v>
      </c>
      <c r="I1930" s="37" t="s">
        <v>75</v>
      </c>
      <c r="J1930" t="s">
        <v>3134</v>
      </c>
      <c r="K1930" t="s">
        <v>3120</v>
      </c>
      <c r="L1930" s="79" t="s">
        <v>90</v>
      </c>
      <c r="M1930" s="79" t="s">
        <v>3105</v>
      </c>
      <c r="N1930" s="37" t="s">
        <v>3116</v>
      </c>
      <c r="O1930" s="37" t="s">
        <v>3111</v>
      </c>
      <c r="P1930" s="37" t="s">
        <v>3108</v>
      </c>
      <c r="Q1930" s="43" t="s">
        <v>3139</v>
      </c>
      <c r="R1930" t="s">
        <v>3109</v>
      </c>
      <c r="S1930" s="42">
        <v>10581.099999999999</v>
      </c>
      <c r="T1930" s="37">
        <v>1</v>
      </c>
      <c r="U1930" s="83">
        <v>1</v>
      </c>
      <c r="V1930" s="45" t="str">
        <f t="shared" si="73"/>
        <v>USD</v>
      </c>
    </row>
    <row r="1931" spans="1:22" x14ac:dyDescent="0.2">
      <c r="A1931" s="18" t="str">
        <f t="shared" si="74"/>
        <v>UT DELL EMCCanalIT-SW-05-01</v>
      </c>
      <c r="B1931" s="18" t="str">
        <f t="shared" si="75"/>
        <v>IT-SW-05-01Canal</v>
      </c>
      <c r="D1931" t="s">
        <v>3194</v>
      </c>
      <c r="E1931" t="s">
        <v>3140</v>
      </c>
      <c r="F1931" s="37" t="s">
        <v>3102</v>
      </c>
      <c r="G1931" s="18" t="s">
        <v>3194</v>
      </c>
      <c r="H1931" s="45" t="s">
        <v>125</v>
      </c>
      <c r="I1931" s="37" t="s">
        <v>75</v>
      </c>
      <c r="J1931" t="s">
        <v>3141</v>
      </c>
      <c r="K1931" t="s">
        <v>3142</v>
      </c>
      <c r="L1931" s="79" t="s">
        <v>90</v>
      </c>
      <c r="M1931" s="79" t="s">
        <v>3105</v>
      </c>
      <c r="N1931" s="37" t="s">
        <v>3106</v>
      </c>
      <c r="O1931" s="37" t="s">
        <v>3107</v>
      </c>
      <c r="P1931" s="37" t="s">
        <v>3143</v>
      </c>
      <c r="Q1931" s="43" t="s">
        <v>3140</v>
      </c>
      <c r="R1931" t="s">
        <v>3109</v>
      </c>
      <c r="S1931" s="42">
        <v>70.05</v>
      </c>
      <c r="T1931" s="37">
        <v>1</v>
      </c>
      <c r="U1931" s="83">
        <v>1</v>
      </c>
      <c r="V1931" s="45" t="str">
        <f t="shared" si="73"/>
        <v>USD</v>
      </c>
    </row>
    <row r="1932" spans="1:22" x14ac:dyDescent="0.2">
      <c r="A1932" s="18" t="str">
        <f t="shared" si="74"/>
        <v>UT DELL EMCCanalIT-SW-05-02</v>
      </c>
      <c r="B1932" s="18" t="str">
        <f t="shared" si="75"/>
        <v>IT-SW-05-02Canal</v>
      </c>
      <c r="D1932" t="s">
        <v>3194</v>
      </c>
      <c r="E1932" t="s">
        <v>3144</v>
      </c>
      <c r="F1932" s="37" t="s">
        <v>3102</v>
      </c>
      <c r="G1932" s="18" t="s">
        <v>3194</v>
      </c>
      <c r="H1932" s="45" t="s">
        <v>125</v>
      </c>
      <c r="I1932" s="37" t="s">
        <v>75</v>
      </c>
      <c r="J1932" t="s">
        <v>3141</v>
      </c>
      <c r="K1932" t="s">
        <v>3142</v>
      </c>
      <c r="L1932" s="79" t="s">
        <v>90</v>
      </c>
      <c r="M1932" s="79" t="s">
        <v>3105</v>
      </c>
      <c r="N1932" s="37" t="s">
        <v>3106</v>
      </c>
      <c r="O1932" s="37" t="s">
        <v>3111</v>
      </c>
      <c r="P1932" s="37" t="s">
        <v>3143</v>
      </c>
      <c r="Q1932" s="43" t="s">
        <v>3144</v>
      </c>
      <c r="R1932" t="s">
        <v>3109</v>
      </c>
      <c r="S1932" s="42">
        <v>100.2</v>
      </c>
      <c r="T1932" s="37">
        <v>1</v>
      </c>
      <c r="U1932" s="83">
        <v>1</v>
      </c>
      <c r="V1932" s="45" t="str">
        <f t="shared" si="73"/>
        <v>USD</v>
      </c>
    </row>
    <row r="1933" spans="1:22" x14ac:dyDescent="0.2">
      <c r="A1933" s="18" t="str">
        <f t="shared" si="74"/>
        <v>UT DELL EMCCanalIT-SW-05-03</v>
      </c>
      <c r="B1933" s="18" t="str">
        <f t="shared" si="75"/>
        <v>IT-SW-05-03Canal</v>
      </c>
      <c r="D1933" t="s">
        <v>3194</v>
      </c>
      <c r="E1933" t="s">
        <v>3145</v>
      </c>
      <c r="F1933" s="37" t="s">
        <v>3102</v>
      </c>
      <c r="G1933" s="18" t="s">
        <v>3194</v>
      </c>
      <c r="H1933" s="45" t="s">
        <v>125</v>
      </c>
      <c r="I1933" s="37" t="s">
        <v>75</v>
      </c>
      <c r="J1933" t="s">
        <v>3141</v>
      </c>
      <c r="K1933" t="s">
        <v>3142</v>
      </c>
      <c r="L1933" s="79" t="s">
        <v>90</v>
      </c>
      <c r="M1933" s="79" t="s">
        <v>3105</v>
      </c>
      <c r="N1933" s="37" t="s">
        <v>3113</v>
      </c>
      <c r="O1933" s="37" t="s">
        <v>3107</v>
      </c>
      <c r="P1933" s="37" t="s">
        <v>3143</v>
      </c>
      <c r="Q1933" s="43" t="s">
        <v>3145</v>
      </c>
      <c r="R1933" t="s">
        <v>3109</v>
      </c>
      <c r="S1933" s="42">
        <v>92.433333333333294</v>
      </c>
      <c r="T1933" s="37">
        <v>1</v>
      </c>
      <c r="U1933" s="83">
        <v>1</v>
      </c>
      <c r="V1933" s="45" t="str">
        <f t="shared" si="73"/>
        <v>USD</v>
      </c>
    </row>
    <row r="1934" spans="1:22" x14ac:dyDescent="0.2">
      <c r="A1934" s="18" t="str">
        <f t="shared" si="74"/>
        <v>UT DELL EMCCanalIT-SW-05-04</v>
      </c>
      <c r="B1934" s="18" t="str">
        <f t="shared" si="75"/>
        <v>IT-SW-05-04Canal</v>
      </c>
      <c r="D1934" t="s">
        <v>3194</v>
      </c>
      <c r="E1934" t="s">
        <v>3146</v>
      </c>
      <c r="F1934" s="37" t="s">
        <v>3102</v>
      </c>
      <c r="G1934" s="18" t="s">
        <v>3194</v>
      </c>
      <c r="H1934" s="45" t="s">
        <v>125</v>
      </c>
      <c r="I1934" s="37" t="s">
        <v>75</v>
      </c>
      <c r="J1934" t="s">
        <v>3141</v>
      </c>
      <c r="K1934" t="s">
        <v>3142</v>
      </c>
      <c r="L1934" s="79" t="s">
        <v>90</v>
      </c>
      <c r="M1934" s="79" t="s">
        <v>3105</v>
      </c>
      <c r="N1934" s="37" t="s">
        <v>3113</v>
      </c>
      <c r="O1934" s="37" t="s">
        <v>3111</v>
      </c>
      <c r="P1934" s="37" t="s">
        <v>3143</v>
      </c>
      <c r="Q1934" s="43" t="s">
        <v>3146</v>
      </c>
      <c r="R1934" t="s">
        <v>3109</v>
      </c>
      <c r="S1934" s="42">
        <v>107.23333333333299</v>
      </c>
      <c r="T1934" s="37">
        <v>1</v>
      </c>
      <c r="U1934" s="83">
        <v>1</v>
      </c>
      <c r="V1934" s="45" t="str">
        <f t="shared" si="73"/>
        <v>USD</v>
      </c>
    </row>
    <row r="1935" spans="1:22" x14ac:dyDescent="0.2">
      <c r="A1935" s="18" t="str">
        <f t="shared" si="74"/>
        <v>UT DELL EMCCanalIT-SW-05-05</v>
      </c>
      <c r="B1935" s="18" t="str">
        <f t="shared" si="75"/>
        <v>IT-SW-05-05Canal</v>
      </c>
      <c r="D1935" t="s">
        <v>3194</v>
      </c>
      <c r="E1935" t="s">
        <v>3147</v>
      </c>
      <c r="F1935" s="37" t="s">
        <v>3102</v>
      </c>
      <c r="G1935" s="18" t="s">
        <v>3194</v>
      </c>
      <c r="H1935" s="45" t="s">
        <v>125</v>
      </c>
      <c r="I1935" s="37" t="s">
        <v>75</v>
      </c>
      <c r="J1935" t="s">
        <v>3141</v>
      </c>
      <c r="K1935" t="s">
        <v>3142</v>
      </c>
      <c r="L1935" s="79" t="s">
        <v>90</v>
      </c>
      <c r="M1935" s="79" t="s">
        <v>3105</v>
      </c>
      <c r="N1935" s="37" t="s">
        <v>3116</v>
      </c>
      <c r="O1935" s="37" t="s">
        <v>3107</v>
      </c>
      <c r="P1935" s="37" t="s">
        <v>3143</v>
      </c>
      <c r="Q1935" s="43" t="s">
        <v>3147</v>
      </c>
      <c r="R1935" t="s">
        <v>3109</v>
      </c>
      <c r="S1935" s="42">
        <v>128.65</v>
      </c>
      <c r="T1935" s="37">
        <v>1</v>
      </c>
      <c r="U1935" s="83">
        <v>1</v>
      </c>
      <c r="V1935" s="45" t="str">
        <f t="shared" ref="V1935:V1966" si="76">H1935</f>
        <v>USD</v>
      </c>
    </row>
    <row r="1936" spans="1:22" x14ac:dyDescent="0.2">
      <c r="A1936" s="18" t="str">
        <f t="shared" si="74"/>
        <v>UT DELL EMCCanalIT-SW-05-06</v>
      </c>
      <c r="B1936" s="18" t="str">
        <f t="shared" si="75"/>
        <v>IT-SW-05-06Canal</v>
      </c>
      <c r="D1936" t="s">
        <v>3194</v>
      </c>
      <c r="E1936" t="s">
        <v>3148</v>
      </c>
      <c r="F1936" s="37" t="s">
        <v>3102</v>
      </c>
      <c r="G1936" s="18" t="s">
        <v>3194</v>
      </c>
      <c r="H1936" s="45" t="s">
        <v>125</v>
      </c>
      <c r="I1936" s="37" t="s">
        <v>75</v>
      </c>
      <c r="J1936" t="s">
        <v>3141</v>
      </c>
      <c r="K1936" t="s">
        <v>3142</v>
      </c>
      <c r="L1936" s="79" t="s">
        <v>90</v>
      </c>
      <c r="M1936" s="79" t="s">
        <v>3105</v>
      </c>
      <c r="N1936" s="37" t="s">
        <v>3116</v>
      </c>
      <c r="O1936" s="37" t="s">
        <v>3111</v>
      </c>
      <c r="P1936" s="37" t="s">
        <v>3143</v>
      </c>
      <c r="Q1936" s="43" t="s">
        <v>3148</v>
      </c>
      <c r="R1936" t="s">
        <v>3109</v>
      </c>
      <c r="S1936" s="42">
        <v>264.5</v>
      </c>
      <c r="T1936" s="37">
        <v>1</v>
      </c>
      <c r="U1936" s="83">
        <v>1</v>
      </c>
      <c r="V1936" s="45" t="str">
        <f t="shared" si="76"/>
        <v>USD</v>
      </c>
    </row>
    <row r="1937" spans="1:22" x14ac:dyDescent="0.2">
      <c r="A1937" s="18" t="str">
        <f t="shared" si="74"/>
        <v>UT DELL EMCCanalIT-SW-06-01</v>
      </c>
      <c r="B1937" s="18" t="str">
        <f t="shared" si="75"/>
        <v>IT-SW-06-01Canal</v>
      </c>
      <c r="D1937" t="s">
        <v>3194</v>
      </c>
      <c r="E1937" t="s">
        <v>3149</v>
      </c>
      <c r="F1937" s="37" t="s">
        <v>3102</v>
      </c>
      <c r="G1937" s="18" t="s">
        <v>3194</v>
      </c>
      <c r="H1937" s="45" t="s">
        <v>125</v>
      </c>
      <c r="I1937" s="37" t="s">
        <v>75</v>
      </c>
      <c r="J1937" t="s">
        <v>3150</v>
      </c>
      <c r="K1937" t="s">
        <v>3151</v>
      </c>
      <c r="L1937" s="79" t="s">
        <v>90</v>
      </c>
      <c r="M1937" s="79" t="s">
        <v>3105</v>
      </c>
      <c r="N1937" s="37" t="s">
        <v>3106</v>
      </c>
      <c r="O1937" s="37" t="s">
        <v>3111</v>
      </c>
      <c r="P1937" s="37" t="s">
        <v>3143</v>
      </c>
      <c r="Q1937" s="43" t="s">
        <v>3149</v>
      </c>
      <c r="R1937" t="s">
        <v>3109</v>
      </c>
      <c r="S1937" s="42">
        <v>14898.15</v>
      </c>
      <c r="T1937" s="37">
        <v>1</v>
      </c>
      <c r="U1937" s="83">
        <v>1</v>
      </c>
      <c r="V1937" s="45" t="str">
        <f t="shared" si="76"/>
        <v>USD</v>
      </c>
    </row>
    <row r="1938" spans="1:22" x14ac:dyDescent="0.2">
      <c r="A1938" s="18" t="str">
        <f t="shared" si="74"/>
        <v>UT DELL EMCCanalIT-SW-06-02</v>
      </c>
      <c r="B1938" s="18" t="str">
        <f t="shared" si="75"/>
        <v>IT-SW-06-02Canal</v>
      </c>
      <c r="D1938" t="s">
        <v>3194</v>
      </c>
      <c r="E1938" t="s">
        <v>3152</v>
      </c>
      <c r="F1938" s="37" t="s">
        <v>3102</v>
      </c>
      <c r="G1938" s="18" t="s">
        <v>3194</v>
      </c>
      <c r="H1938" s="45" t="s">
        <v>125</v>
      </c>
      <c r="I1938" s="37" t="s">
        <v>75</v>
      </c>
      <c r="J1938" t="s">
        <v>3150</v>
      </c>
      <c r="K1938" t="s">
        <v>3151</v>
      </c>
      <c r="L1938" s="79" t="s">
        <v>90</v>
      </c>
      <c r="M1938" s="79" t="s">
        <v>3105</v>
      </c>
      <c r="N1938" s="37" t="s">
        <v>3113</v>
      </c>
      <c r="O1938" s="37" t="s">
        <v>3111</v>
      </c>
      <c r="P1938" s="37" t="s">
        <v>3143</v>
      </c>
      <c r="Q1938" s="43" t="s">
        <v>3152</v>
      </c>
      <c r="R1938" t="s">
        <v>3109</v>
      </c>
      <c r="S1938" s="42">
        <v>20531.5</v>
      </c>
      <c r="T1938" s="37">
        <v>1</v>
      </c>
      <c r="U1938" s="83">
        <v>1</v>
      </c>
      <c r="V1938" s="45" t="str">
        <f t="shared" si="76"/>
        <v>USD</v>
      </c>
    </row>
    <row r="1939" spans="1:22" x14ac:dyDescent="0.2">
      <c r="A1939" s="18" t="str">
        <f t="shared" si="74"/>
        <v>UT DELL EMCCanalIT-SW-06-03</v>
      </c>
      <c r="B1939" s="18" t="str">
        <f t="shared" si="75"/>
        <v>IT-SW-06-03Canal</v>
      </c>
      <c r="D1939" t="s">
        <v>3194</v>
      </c>
      <c r="E1939" t="s">
        <v>3153</v>
      </c>
      <c r="F1939" s="37" t="s">
        <v>3102</v>
      </c>
      <c r="G1939" s="18" t="s">
        <v>3194</v>
      </c>
      <c r="H1939" s="45" t="s">
        <v>125</v>
      </c>
      <c r="I1939" s="37" t="s">
        <v>75</v>
      </c>
      <c r="J1939" t="s">
        <v>3150</v>
      </c>
      <c r="K1939" t="s">
        <v>3151</v>
      </c>
      <c r="L1939" s="79" t="s">
        <v>90</v>
      </c>
      <c r="M1939" s="79" t="s">
        <v>3105</v>
      </c>
      <c r="N1939" s="37" t="s">
        <v>3116</v>
      </c>
      <c r="O1939" s="37" t="s">
        <v>3111</v>
      </c>
      <c r="P1939" s="37" t="s">
        <v>3143</v>
      </c>
      <c r="Q1939" s="43" t="s">
        <v>3153</v>
      </c>
      <c r="R1939" t="s">
        <v>3109</v>
      </c>
      <c r="S1939" s="42">
        <v>30797.249999999996</v>
      </c>
      <c r="T1939" s="37">
        <v>1</v>
      </c>
      <c r="U1939" s="83">
        <v>1</v>
      </c>
      <c r="V1939" s="45" t="str">
        <f t="shared" si="76"/>
        <v>USD</v>
      </c>
    </row>
    <row r="1940" spans="1:22" x14ac:dyDescent="0.2">
      <c r="A1940" s="18" t="str">
        <f t="shared" si="74"/>
        <v>UT DELL EMCCanalIT-SW-07-01</v>
      </c>
      <c r="B1940" s="18" t="str">
        <f t="shared" si="75"/>
        <v>IT-SW-07-01Canal</v>
      </c>
      <c r="D1940" t="s">
        <v>3194</v>
      </c>
      <c r="E1940" t="s">
        <v>3154</v>
      </c>
      <c r="F1940" s="37" t="s">
        <v>3102</v>
      </c>
      <c r="G1940" s="18" t="s">
        <v>3194</v>
      </c>
      <c r="H1940" s="45" t="s">
        <v>125</v>
      </c>
      <c r="I1940" s="37" t="s">
        <v>75</v>
      </c>
      <c r="J1940" t="s">
        <v>3155</v>
      </c>
      <c r="K1940" s="48" t="s">
        <v>28</v>
      </c>
      <c r="L1940" s="79" t="s">
        <v>90</v>
      </c>
      <c r="M1940" s="79" t="s">
        <v>3105</v>
      </c>
      <c r="N1940" s="37" t="s">
        <v>3106</v>
      </c>
      <c r="O1940" s="37" t="s">
        <v>3107</v>
      </c>
      <c r="P1940" s="37" t="s">
        <v>3156</v>
      </c>
      <c r="Q1940" s="43" t="s">
        <v>3154</v>
      </c>
      <c r="R1940" t="s">
        <v>3109</v>
      </c>
      <c r="S1940" s="42">
        <v>400.375</v>
      </c>
      <c r="T1940" s="37">
        <v>1</v>
      </c>
      <c r="U1940" s="83">
        <v>1</v>
      </c>
      <c r="V1940" s="45" t="str">
        <f t="shared" si="76"/>
        <v>USD</v>
      </c>
    </row>
    <row r="1941" spans="1:22" x14ac:dyDescent="0.2">
      <c r="A1941" s="18" t="str">
        <f t="shared" si="74"/>
        <v>UT DELL EMCCanalIT-SW-07-02</v>
      </c>
      <c r="B1941" s="18" t="str">
        <f t="shared" si="75"/>
        <v>IT-SW-07-02Canal</v>
      </c>
      <c r="D1941" t="s">
        <v>3194</v>
      </c>
      <c r="E1941" t="s">
        <v>3157</v>
      </c>
      <c r="F1941" s="37" t="s">
        <v>3102</v>
      </c>
      <c r="G1941" s="18" t="s">
        <v>3194</v>
      </c>
      <c r="H1941" s="45" t="s">
        <v>125</v>
      </c>
      <c r="I1941" s="37" t="s">
        <v>75</v>
      </c>
      <c r="J1941" t="s">
        <v>3155</v>
      </c>
      <c r="K1941" s="48" t="s">
        <v>28</v>
      </c>
      <c r="L1941" s="79" t="s">
        <v>90</v>
      </c>
      <c r="M1941" s="79" t="s">
        <v>3105</v>
      </c>
      <c r="N1941" s="37" t="s">
        <v>3106</v>
      </c>
      <c r="O1941" s="37" t="s">
        <v>3111</v>
      </c>
      <c r="P1941" s="37" t="s">
        <v>3156</v>
      </c>
      <c r="Q1941" s="43" t="s">
        <v>3157</v>
      </c>
      <c r="R1941" t="s">
        <v>3109</v>
      </c>
      <c r="S1941" s="42">
        <v>929.42499999999995</v>
      </c>
      <c r="T1941" s="37">
        <v>1</v>
      </c>
      <c r="U1941" s="83">
        <v>1</v>
      </c>
      <c r="V1941" s="45" t="str">
        <f t="shared" si="76"/>
        <v>USD</v>
      </c>
    </row>
    <row r="1942" spans="1:22" x14ac:dyDescent="0.2">
      <c r="A1942" s="18" t="str">
        <f t="shared" si="74"/>
        <v>UT DELL EMCCanalIT-SW-07-03</v>
      </c>
      <c r="B1942" s="18" t="str">
        <f t="shared" si="75"/>
        <v>IT-SW-07-03Canal</v>
      </c>
      <c r="D1942" t="s">
        <v>3194</v>
      </c>
      <c r="E1942" t="s">
        <v>3158</v>
      </c>
      <c r="F1942" s="37" t="s">
        <v>3102</v>
      </c>
      <c r="G1942" s="18" t="s">
        <v>3194</v>
      </c>
      <c r="H1942" s="45" t="s">
        <v>125</v>
      </c>
      <c r="I1942" s="37" t="s">
        <v>75</v>
      </c>
      <c r="J1942" t="s">
        <v>3155</v>
      </c>
      <c r="K1942" s="48" t="s">
        <v>28</v>
      </c>
      <c r="L1942" s="79" t="s">
        <v>90</v>
      </c>
      <c r="M1942" s="79" t="s">
        <v>3105</v>
      </c>
      <c r="N1942" s="37" t="s">
        <v>3113</v>
      </c>
      <c r="O1942" s="37" t="s">
        <v>3107</v>
      </c>
      <c r="P1942" s="37" t="s">
        <v>3156</v>
      </c>
      <c r="Q1942" s="43" t="s">
        <v>3158</v>
      </c>
      <c r="R1942" t="s">
        <v>3109</v>
      </c>
      <c r="S1942" s="42">
        <v>533.83333333333337</v>
      </c>
      <c r="T1942" s="37">
        <v>1</v>
      </c>
      <c r="U1942" s="83">
        <v>1</v>
      </c>
      <c r="V1942" s="45" t="str">
        <f t="shared" si="76"/>
        <v>USD</v>
      </c>
    </row>
    <row r="1943" spans="1:22" x14ac:dyDescent="0.2">
      <c r="A1943" s="18" t="str">
        <f t="shared" si="74"/>
        <v>UT DELL EMCCanalIT-SW-07-04</v>
      </c>
      <c r="B1943" s="18" t="str">
        <f t="shared" si="75"/>
        <v>IT-SW-07-04Canal</v>
      </c>
      <c r="D1943" t="s">
        <v>3194</v>
      </c>
      <c r="E1943" t="s">
        <v>3159</v>
      </c>
      <c r="F1943" s="37" t="s">
        <v>3102</v>
      </c>
      <c r="G1943" s="18" t="s">
        <v>3194</v>
      </c>
      <c r="H1943" s="45" t="s">
        <v>125</v>
      </c>
      <c r="I1943" s="37" t="s">
        <v>75</v>
      </c>
      <c r="J1943" t="s">
        <v>3155</v>
      </c>
      <c r="K1943" s="48" t="s">
        <v>28</v>
      </c>
      <c r="L1943" s="79" t="s">
        <v>90</v>
      </c>
      <c r="M1943" s="79" t="s">
        <v>3105</v>
      </c>
      <c r="N1943" s="37" t="s">
        <v>3113</v>
      </c>
      <c r="O1943" s="37" t="s">
        <v>3111</v>
      </c>
      <c r="P1943" s="37" t="s">
        <v>3156</v>
      </c>
      <c r="Q1943" s="43" t="s">
        <v>3159</v>
      </c>
      <c r="R1943" t="s">
        <v>3109</v>
      </c>
      <c r="S1943" s="42">
        <v>1906.5000000000002</v>
      </c>
      <c r="T1943" s="37">
        <v>1</v>
      </c>
      <c r="U1943" s="83">
        <v>1</v>
      </c>
      <c r="V1943" s="45" t="str">
        <f t="shared" si="76"/>
        <v>USD</v>
      </c>
    </row>
    <row r="1944" spans="1:22" x14ac:dyDescent="0.2">
      <c r="A1944" s="18" t="str">
        <f t="shared" si="74"/>
        <v>UT DELL EMCCanalIT-SW-07-05</v>
      </c>
      <c r="B1944" s="18" t="str">
        <f t="shared" si="75"/>
        <v>IT-SW-07-05Canal</v>
      </c>
      <c r="D1944" t="s">
        <v>3194</v>
      </c>
      <c r="E1944" t="s">
        <v>3160</v>
      </c>
      <c r="F1944" s="37" t="s">
        <v>3102</v>
      </c>
      <c r="G1944" s="18" t="s">
        <v>3194</v>
      </c>
      <c r="H1944" s="45" t="s">
        <v>125</v>
      </c>
      <c r="I1944" s="37" t="s">
        <v>75</v>
      </c>
      <c r="J1944" t="s">
        <v>3155</v>
      </c>
      <c r="K1944" s="48" t="s">
        <v>28</v>
      </c>
      <c r="L1944" s="79" t="s">
        <v>90</v>
      </c>
      <c r="M1944" s="79" t="s">
        <v>3105</v>
      </c>
      <c r="N1944" s="37" t="s">
        <v>3116</v>
      </c>
      <c r="O1944" s="37" t="s">
        <v>3107</v>
      </c>
      <c r="P1944" s="37" t="s">
        <v>3156</v>
      </c>
      <c r="Q1944" s="43" t="s">
        <v>3160</v>
      </c>
      <c r="R1944" t="s">
        <v>3109</v>
      </c>
      <c r="S1944" s="42">
        <v>800.75</v>
      </c>
      <c r="T1944" s="37">
        <v>1</v>
      </c>
      <c r="U1944" s="83">
        <v>1</v>
      </c>
      <c r="V1944" s="45" t="str">
        <f t="shared" si="76"/>
        <v>USD</v>
      </c>
    </row>
    <row r="1945" spans="1:22" x14ac:dyDescent="0.2">
      <c r="A1945" s="18" t="str">
        <f t="shared" si="74"/>
        <v>UT DELL EMCCanalIT-SW-07-06</v>
      </c>
      <c r="B1945" s="18" t="str">
        <f t="shared" si="75"/>
        <v>IT-SW-07-06Canal</v>
      </c>
      <c r="D1945" t="s">
        <v>3194</v>
      </c>
      <c r="E1945" t="s">
        <v>3161</v>
      </c>
      <c r="F1945" s="37" t="s">
        <v>3102</v>
      </c>
      <c r="G1945" s="18" t="s">
        <v>3194</v>
      </c>
      <c r="H1945" s="45" t="s">
        <v>125</v>
      </c>
      <c r="I1945" s="37" t="s">
        <v>75</v>
      </c>
      <c r="J1945" t="s">
        <v>3155</v>
      </c>
      <c r="K1945" s="48" t="s">
        <v>28</v>
      </c>
      <c r="L1945" s="79" t="s">
        <v>90</v>
      </c>
      <c r="M1945" s="79" t="s">
        <v>3105</v>
      </c>
      <c r="N1945" s="37" t="s">
        <v>3116</v>
      </c>
      <c r="O1945" s="37" t="s">
        <v>3111</v>
      </c>
      <c r="P1945" s="37" t="s">
        <v>3156</v>
      </c>
      <c r="Q1945" s="43" t="s">
        <v>3161</v>
      </c>
      <c r="R1945" t="s">
        <v>3109</v>
      </c>
      <c r="S1945" s="42">
        <v>3145.7499999999995</v>
      </c>
      <c r="T1945" s="37">
        <v>1</v>
      </c>
      <c r="U1945" s="83">
        <v>1</v>
      </c>
      <c r="V1945" s="45" t="str">
        <f t="shared" si="76"/>
        <v>USD</v>
      </c>
    </row>
    <row r="1946" spans="1:22" x14ac:dyDescent="0.2">
      <c r="A1946" s="18" t="str">
        <f t="shared" si="74"/>
        <v>UT DELL EMCCanalIT-SW-08-01</v>
      </c>
      <c r="B1946" s="18" t="str">
        <f t="shared" si="75"/>
        <v>IT-SW-08-01Canal</v>
      </c>
      <c r="D1946" t="s">
        <v>3194</v>
      </c>
      <c r="E1946" t="s">
        <v>3162</v>
      </c>
      <c r="F1946" s="37" t="s">
        <v>3102</v>
      </c>
      <c r="G1946" s="18" t="s">
        <v>3194</v>
      </c>
      <c r="H1946" s="45" t="s">
        <v>125</v>
      </c>
      <c r="I1946" s="37" t="s">
        <v>75</v>
      </c>
      <c r="J1946" t="s">
        <v>3163</v>
      </c>
      <c r="K1946" t="s">
        <v>3164</v>
      </c>
      <c r="L1946" s="79" t="s">
        <v>90</v>
      </c>
      <c r="M1946" s="79" t="s">
        <v>3105</v>
      </c>
      <c r="N1946" s="37" t="s">
        <v>3106</v>
      </c>
      <c r="O1946" s="37" t="s">
        <v>3107</v>
      </c>
      <c r="P1946" s="37" t="s">
        <v>3143</v>
      </c>
      <c r="Q1946" s="43" t="s">
        <v>3162</v>
      </c>
      <c r="R1946" t="s">
        <v>3109</v>
      </c>
      <c r="S1946" s="42">
        <v>2059.0250000000001</v>
      </c>
      <c r="T1946" s="37">
        <v>1</v>
      </c>
      <c r="U1946" s="83">
        <v>1</v>
      </c>
      <c r="V1946" s="45" t="str">
        <f t="shared" si="76"/>
        <v>USD</v>
      </c>
    </row>
    <row r="1947" spans="1:22" x14ac:dyDescent="0.2">
      <c r="A1947" s="18" t="str">
        <f t="shared" si="74"/>
        <v>UT DELL EMCCanalIT-SW-08-02</v>
      </c>
      <c r="B1947" s="18" t="str">
        <f t="shared" si="75"/>
        <v>IT-SW-08-02Canal</v>
      </c>
      <c r="D1947" t="s">
        <v>3194</v>
      </c>
      <c r="E1947" t="s">
        <v>3165</v>
      </c>
      <c r="F1947" s="37" t="s">
        <v>3102</v>
      </c>
      <c r="G1947" s="18" t="s">
        <v>3194</v>
      </c>
      <c r="H1947" s="45" t="s">
        <v>125</v>
      </c>
      <c r="I1947" s="37" t="s">
        <v>75</v>
      </c>
      <c r="J1947" t="s">
        <v>3163</v>
      </c>
      <c r="K1947" t="s">
        <v>3164</v>
      </c>
      <c r="L1947" s="79" t="s">
        <v>90</v>
      </c>
      <c r="M1947" s="79" t="s">
        <v>3105</v>
      </c>
      <c r="N1947" s="37" t="s">
        <v>3106</v>
      </c>
      <c r="O1947" s="37" t="s">
        <v>3111</v>
      </c>
      <c r="P1947" s="37" t="s">
        <v>3143</v>
      </c>
      <c r="Q1947" s="43" t="s">
        <v>3165</v>
      </c>
      <c r="R1947" t="s">
        <v>3109</v>
      </c>
      <c r="S1947" s="42">
        <v>3626.1749999999997</v>
      </c>
      <c r="T1947" s="37">
        <v>1</v>
      </c>
      <c r="U1947" s="83">
        <v>1</v>
      </c>
      <c r="V1947" s="45" t="str">
        <f t="shared" si="76"/>
        <v>USD</v>
      </c>
    </row>
    <row r="1948" spans="1:22" x14ac:dyDescent="0.2">
      <c r="A1948" s="18" t="str">
        <f t="shared" si="74"/>
        <v>UT DELL EMCCanalIT-SW-08-03</v>
      </c>
      <c r="B1948" s="18" t="str">
        <f t="shared" si="75"/>
        <v>IT-SW-08-03Canal</v>
      </c>
      <c r="D1948" t="s">
        <v>3194</v>
      </c>
      <c r="E1948" t="s">
        <v>3166</v>
      </c>
      <c r="F1948" s="37" t="s">
        <v>3102</v>
      </c>
      <c r="G1948" s="18" t="s">
        <v>3194</v>
      </c>
      <c r="H1948" s="45" t="s">
        <v>125</v>
      </c>
      <c r="I1948" s="37" t="s">
        <v>75</v>
      </c>
      <c r="J1948" t="s">
        <v>3163</v>
      </c>
      <c r="K1948" t="s">
        <v>3164</v>
      </c>
      <c r="L1948" s="79" t="s">
        <v>90</v>
      </c>
      <c r="M1948" s="79" t="s">
        <v>3105</v>
      </c>
      <c r="N1948" s="37" t="s">
        <v>3113</v>
      </c>
      <c r="O1948" s="37" t="s">
        <v>3107</v>
      </c>
      <c r="P1948" s="37" t="s">
        <v>3143</v>
      </c>
      <c r="Q1948" s="43" t="s">
        <v>3166</v>
      </c>
      <c r="R1948" t="s">
        <v>3109</v>
      </c>
      <c r="S1948" s="42">
        <v>2745.3666666666668</v>
      </c>
      <c r="T1948" s="37">
        <v>1</v>
      </c>
      <c r="U1948" s="83">
        <v>1</v>
      </c>
      <c r="V1948" s="45" t="str">
        <f t="shared" si="76"/>
        <v>USD</v>
      </c>
    </row>
    <row r="1949" spans="1:22" x14ac:dyDescent="0.2">
      <c r="A1949" s="18" t="str">
        <f t="shared" si="74"/>
        <v>UT DELL EMCCanalIT-SW-08-04</v>
      </c>
      <c r="B1949" s="18" t="str">
        <f t="shared" si="75"/>
        <v>IT-SW-08-04Canal</v>
      </c>
      <c r="D1949" t="s">
        <v>3194</v>
      </c>
      <c r="E1949" t="s">
        <v>3167</v>
      </c>
      <c r="F1949" s="37" t="s">
        <v>3102</v>
      </c>
      <c r="G1949" s="18" t="s">
        <v>3194</v>
      </c>
      <c r="H1949" s="45" t="s">
        <v>125</v>
      </c>
      <c r="I1949" s="37" t="s">
        <v>75</v>
      </c>
      <c r="J1949" t="s">
        <v>3163</v>
      </c>
      <c r="K1949" t="s">
        <v>3164</v>
      </c>
      <c r="L1949" s="79" t="s">
        <v>90</v>
      </c>
      <c r="M1949" s="79" t="s">
        <v>3105</v>
      </c>
      <c r="N1949" s="37" t="s">
        <v>3113</v>
      </c>
      <c r="O1949" s="37" t="s">
        <v>3111</v>
      </c>
      <c r="P1949" s="37" t="s">
        <v>3143</v>
      </c>
      <c r="Q1949" s="43" t="s">
        <v>3167</v>
      </c>
      <c r="R1949" t="s">
        <v>3109</v>
      </c>
      <c r="S1949" s="42">
        <v>3957.8999999999996</v>
      </c>
      <c r="T1949" s="37">
        <v>1</v>
      </c>
      <c r="U1949" s="83">
        <v>1</v>
      </c>
      <c r="V1949" s="45" t="str">
        <f t="shared" si="76"/>
        <v>USD</v>
      </c>
    </row>
    <row r="1950" spans="1:22" x14ac:dyDescent="0.2">
      <c r="A1950" s="18" t="str">
        <f t="shared" si="74"/>
        <v>UT DELL EMCCanalIT-SW-08-05</v>
      </c>
      <c r="B1950" s="18" t="str">
        <f t="shared" si="75"/>
        <v>IT-SW-08-05Canal</v>
      </c>
      <c r="D1950" t="s">
        <v>3194</v>
      </c>
      <c r="E1950" t="s">
        <v>3168</v>
      </c>
      <c r="F1950" s="37" t="s">
        <v>3102</v>
      </c>
      <c r="G1950" s="18" t="s">
        <v>3194</v>
      </c>
      <c r="H1950" s="45" t="s">
        <v>125</v>
      </c>
      <c r="I1950" s="37" t="s">
        <v>75</v>
      </c>
      <c r="J1950" t="s">
        <v>3163</v>
      </c>
      <c r="K1950" t="s">
        <v>3164</v>
      </c>
      <c r="L1950" s="79" t="s">
        <v>90</v>
      </c>
      <c r="M1950" s="79" t="s">
        <v>3105</v>
      </c>
      <c r="N1950" s="37" t="s">
        <v>3116</v>
      </c>
      <c r="O1950" s="37" t="s">
        <v>3107</v>
      </c>
      <c r="P1950" s="37" t="s">
        <v>3143</v>
      </c>
      <c r="Q1950" s="43" t="s">
        <v>3168</v>
      </c>
      <c r="R1950" t="s">
        <v>3109</v>
      </c>
      <c r="S1950" s="42">
        <v>4118.05</v>
      </c>
      <c r="T1950" s="37">
        <v>1</v>
      </c>
      <c r="U1950" s="83">
        <v>1</v>
      </c>
      <c r="V1950" s="45" t="str">
        <f t="shared" si="76"/>
        <v>USD</v>
      </c>
    </row>
    <row r="1951" spans="1:22" x14ac:dyDescent="0.2">
      <c r="A1951" s="18" t="str">
        <f t="shared" si="74"/>
        <v>UT DELL EMCCanalIT-SW-08-06</v>
      </c>
      <c r="B1951" s="18" t="str">
        <f t="shared" si="75"/>
        <v>IT-SW-08-06Canal</v>
      </c>
      <c r="D1951" t="s">
        <v>3194</v>
      </c>
      <c r="E1951" t="s">
        <v>3169</v>
      </c>
      <c r="F1951" s="37" t="s">
        <v>3102</v>
      </c>
      <c r="G1951" s="18" t="s">
        <v>3194</v>
      </c>
      <c r="H1951" s="45" t="s">
        <v>125</v>
      </c>
      <c r="I1951" s="37" t="s">
        <v>75</v>
      </c>
      <c r="J1951" t="s">
        <v>3163</v>
      </c>
      <c r="K1951" t="s">
        <v>3164</v>
      </c>
      <c r="L1951" s="79" t="s">
        <v>90</v>
      </c>
      <c r="M1951" s="79" t="s">
        <v>3105</v>
      </c>
      <c r="N1951" s="37" t="s">
        <v>3116</v>
      </c>
      <c r="O1951" s="37" t="s">
        <v>3111</v>
      </c>
      <c r="P1951" s="37" t="s">
        <v>3143</v>
      </c>
      <c r="Q1951" s="43" t="s">
        <v>3169</v>
      </c>
      <c r="R1951" t="s">
        <v>3109</v>
      </c>
      <c r="S1951" s="42">
        <v>6794.75</v>
      </c>
      <c r="T1951" s="37">
        <v>1</v>
      </c>
      <c r="U1951" s="83">
        <v>1</v>
      </c>
      <c r="V1951" s="45" t="str">
        <f t="shared" si="76"/>
        <v>USD</v>
      </c>
    </row>
    <row r="1952" spans="1:22" x14ac:dyDescent="0.2">
      <c r="A1952" s="18" t="str">
        <f t="shared" si="74"/>
        <v>UT DELL EMCCanalIT-SW-09-01</v>
      </c>
      <c r="B1952" s="18" t="str">
        <f t="shared" si="75"/>
        <v>IT-SW-09-01Canal</v>
      </c>
      <c r="D1952" t="s">
        <v>3194</v>
      </c>
      <c r="E1952" t="s">
        <v>3170</v>
      </c>
      <c r="F1952" s="37" t="s">
        <v>3102</v>
      </c>
      <c r="G1952" s="18" t="s">
        <v>3194</v>
      </c>
      <c r="H1952" s="45" t="s">
        <v>125</v>
      </c>
      <c r="I1952" s="37" t="s">
        <v>75</v>
      </c>
      <c r="J1952" t="s">
        <v>3171</v>
      </c>
      <c r="K1952" t="s">
        <v>3151</v>
      </c>
      <c r="L1952" s="79" t="s">
        <v>90</v>
      </c>
      <c r="M1952" s="79" t="s">
        <v>3105</v>
      </c>
      <c r="N1952" s="37" t="s">
        <v>3106</v>
      </c>
      <c r="O1952" s="37" t="s">
        <v>3111</v>
      </c>
      <c r="P1952" s="37" t="s">
        <v>3156</v>
      </c>
      <c r="Q1952" s="43" t="s">
        <v>3170</v>
      </c>
      <c r="R1952" t="s">
        <v>3109</v>
      </c>
      <c r="S1952" s="42">
        <v>14898.15</v>
      </c>
      <c r="T1952" s="37">
        <v>1</v>
      </c>
      <c r="U1952" s="83">
        <v>1</v>
      </c>
      <c r="V1952" s="45" t="str">
        <f t="shared" si="76"/>
        <v>USD</v>
      </c>
    </row>
    <row r="1953" spans="1:22" x14ac:dyDescent="0.2">
      <c r="A1953" s="18" t="str">
        <f t="shared" si="74"/>
        <v>UT DELL EMCCanalIT-SW-09-02</v>
      </c>
      <c r="B1953" s="18" t="str">
        <f t="shared" si="75"/>
        <v>IT-SW-09-02Canal</v>
      </c>
      <c r="D1953" t="s">
        <v>3194</v>
      </c>
      <c r="E1953" t="s">
        <v>3172</v>
      </c>
      <c r="F1953" s="37" t="s">
        <v>3102</v>
      </c>
      <c r="G1953" s="18" t="s">
        <v>3194</v>
      </c>
      <c r="H1953" s="45" t="s">
        <v>125</v>
      </c>
      <c r="I1953" s="37" t="s">
        <v>75</v>
      </c>
      <c r="J1953" t="s">
        <v>3171</v>
      </c>
      <c r="K1953" t="s">
        <v>3151</v>
      </c>
      <c r="L1953" s="79" t="s">
        <v>90</v>
      </c>
      <c r="M1953" s="79" t="s">
        <v>3105</v>
      </c>
      <c r="N1953" s="37" t="s">
        <v>3113</v>
      </c>
      <c r="O1953" s="37" t="s">
        <v>3111</v>
      </c>
      <c r="P1953" s="37" t="s">
        <v>3156</v>
      </c>
      <c r="Q1953" s="43" t="s">
        <v>3172</v>
      </c>
      <c r="R1953" t="s">
        <v>3109</v>
      </c>
      <c r="S1953" s="42">
        <v>20531.5</v>
      </c>
      <c r="T1953" s="37">
        <v>1</v>
      </c>
      <c r="U1953" s="83">
        <v>1</v>
      </c>
      <c r="V1953" s="45" t="str">
        <f t="shared" si="76"/>
        <v>USD</v>
      </c>
    </row>
    <row r="1954" spans="1:22" x14ac:dyDescent="0.2">
      <c r="A1954" s="18" t="str">
        <f t="shared" si="74"/>
        <v>UT DELL EMCCanalIT-SW-09-03</v>
      </c>
      <c r="B1954" s="18" t="str">
        <f t="shared" si="75"/>
        <v>IT-SW-09-03Canal</v>
      </c>
      <c r="D1954" t="s">
        <v>3194</v>
      </c>
      <c r="E1954" t="s">
        <v>3173</v>
      </c>
      <c r="F1954" s="37" t="s">
        <v>3102</v>
      </c>
      <c r="G1954" s="18" t="s">
        <v>3194</v>
      </c>
      <c r="H1954" s="45" t="s">
        <v>125</v>
      </c>
      <c r="I1954" s="37" t="s">
        <v>75</v>
      </c>
      <c r="J1954" t="s">
        <v>3171</v>
      </c>
      <c r="K1954" t="s">
        <v>3151</v>
      </c>
      <c r="L1954" s="79" t="s">
        <v>90</v>
      </c>
      <c r="M1954" s="79" t="s">
        <v>3105</v>
      </c>
      <c r="N1954" s="37" t="s">
        <v>3116</v>
      </c>
      <c r="O1954" s="37" t="s">
        <v>3111</v>
      </c>
      <c r="P1954" s="37" t="s">
        <v>3156</v>
      </c>
      <c r="Q1954" s="43" t="s">
        <v>3173</v>
      </c>
      <c r="R1954" t="s">
        <v>3109</v>
      </c>
      <c r="S1954" s="42">
        <v>30797.249999999996</v>
      </c>
      <c r="T1954" s="37">
        <v>1</v>
      </c>
      <c r="U1954" s="83">
        <v>1</v>
      </c>
      <c r="V1954" s="45" t="str">
        <f t="shared" si="76"/>
        <v>USD</v>
      </c>
    </row>
    <row r="1955" spans="1:22" x14ac:dyDescent="0.2">
      <c r="A1955" s="18" t="str">
        <f t="shared" si="74"/>
        <v>UT DELL EMCCanalIT-SW-10-01</v>
      </c>
      <c r="B1955" s="18" t="str">
        <f t="shared" si="75"/>
        <v>IT-SW-10-01Canal</v>
      </c>
      <c r="D1955" t="s">
        <v>3194</v>
      </c>
      <c r="E1955" t="s">
        <v>3174</v>
      </c>
      <c r="F1955" s="37" t="s">
        <v>3102</v>
      </c>
      <c r="G1955" s="18" t="s">
        <v>3194</v>
      </c>
      <c r="H1955" s="45" t="s">
        <v>125</v>
      </c>
      <c r="I1955" s="37" t="s">
        <v>75</v>
      </c>
      <c r="J1955" t="s">
        <v>3175</v>
      </c>
      <c r="K1955" t="s">
        <v>3142</v>
      </c>
      <c r="L1955" s="79" t="s">
        <v>90</v>
      </c>
      <c r="M1955" s="79" t="s">
        <v>3105</v>
      </c>
      <c r="N1955" s="37" t="s">
        <v>3113</v>
      </c>
      <c r="O1955" s="37" t="s">
        <v>3107</v>
      </c>
      <c r="P1955" s="37" t="s">
        <v>3156</v>
      </c>
      <c r="Q1955" s="43" t="s">
        <v>3174</v>
      </c>
      <c r="R1955" t="s">
        <v>3109</v>
      </c>
      <c r="S1955" s="42">
        <v>190.66666666666669</v>
      </c>
      <c r="T1955" s="37">
        <v>1</v>
      </c>
      <c r="U1955" s="83">
        <v>1</v>
      </c>
      <c r="V1955" s="45" t="str">
        <f t="shared" si="76"/>
        <v>USD</v>
      </c>
    </row>
    <row r="1956" spans="1:22" x14ac:dyDescent="0.2">
      <c r="A1956" s="18" t="str">
        <f t="shared" si="74"/>
        <v>UT DELL EMCCanalIT-SW-10-02</v>
      </c>
      <c r="B1956" s="18" t="str">
        <f t="shared" si="75"/>
        <v>IT-SW-10-02Canal</v>
      </c>
      <c r="D1956" t="s">
        <v>3194</v>
      </c>
      <c r="E1956" t="s">
        <v>3176</v>
      </c>
      <c r="F1956" s="37" t="s">
        <v>3102</v>
      </c>
      <c r="G1956" s="18" t="s">
        <v>3194</v>
      </c>
      <c r="H1956" s="45" t="s">
        <v>125</v>
      </c>
      <c r="I1956" s="37" t="s">
        <v>75</v>
      </c>
      <c r="J1956" t="s">
        <v>3175</v>
      </c>
      <c r="K1956" t="s">
        <v>3142</v>
      </c>
      <c r="L1956" s="79" t="s">
        <v>90</v>
      </c>
      <c r="M1956" s="79" t="s">
        <v>3105</v>
      </c>
      <c r="N1956" s="37" t="s">
        <v>3113</v>
      </c>
      <c r="O1956" s="37" t="s">
        <v>3111</v>
      </c>
      <c r="P1956" s="37" t="s">
        <v>3156</v>
      </c>
      <c r="Q1956" s="43" t="s">
        <v>3176</v>
      </c>
      <c r="R1956" t="s">
        <v>3109</v>
      </c>
      <c r="S1956" s="42">
        <v>810.26666666666677</v>
      </c>
      <c r="T1956" s="37">
        <v>1</v>
      </c>
      <c r="U1956" s="83">
        <v>1</v>
      </c>
      <c r="V1956" s="45" t="str">
        <f t="shared" si="76"/>
        <v>USD</v>
      </c>
    </row>
    <row r="1957" spans="1:22" x14ac:dyDescent="0.2">
      <c r="A1957" s="18" t="str">
        <f t="shared" si="74"/>
        <v>UT DELL EMCCanalIT-SW-10-03</v>
      </c>
      <c r="B1957" s="18" t="str">
        <f t="shared" si="75"/>
        <v>IT-SW-10-03Canal</v>
      </c>
      <c r="D1957" t="s">
        <v>3194</v>
      </c>
      <c r="E1957" t="s">
        <v>3177</v>
      </c>
      <c r="F1957" s="37" t="s">
        <v>3102</v>
      </c>
      <c r="G1957" s="18" t="s">
        <v>3194</v>
      </c>
      <c r="H1957" s="45" t="s">
        <v>125</v>
      </c>
      <c r="I1957" s="37" t="s">
        <v>75</v>
      </c>
      <c r="J1957" t="s">
        <v>3175</v>
      </c>
      <c r="K1957" t="s">
        <v>3142</v>
      </c>
      <c r="L1957" s="79" t="s">
        <v>90</v>
      </c>
      <c r="M1957" s="79" t="s">
        <v>3105</v>
      </c>
      <c r="N1957" s="37" t="s">
        <v>3106</v>
      </c>
      <c r="O1957" s="37" t="s">
        <v>3107</v>
      </c>
      <c r="P1957" s="37" t="s">
        <v>3156</v>
      </c>
      <c r="Q1957" s="43" t="s">
        <v>3177</v>
      </c>
      <c r="R1957" t="s">
        <v>3109</v>
      </c>
      <c r="S1957" s="42">
        <v>143</v>
      </c>
      <c r="T1957" s="37">
        <v>1</v>
      </c>
      <c r="U1957" s="83">
        <v>1</v>
      </c>
      <c r="V1957" s="45" t="str">
        <f t="shared" si="76"/>
        <v>USD</v>
      </c>
    </row>
    <row r="1958" spans="1:22" x14ac:dyDescent="0.2">
      <c r="A1958" s="18" t="str">
        <f t="shared" si="74"/>
        <v>UT DELL EMCCanalIT-SW-10-04</v>
      </c>
      <c r="B1958" s="18" t="str">
        <f t="shared" si="75"/>
        <v>IT-SW-10-04Canal</v>
      </c>
      <c r="D1958" t="s">
        <v>3194</v>
      </c>
      <c r="E1958" t="s">
        <v>3178</v>
      </c>
      <c r="F1958" s="37" t="s">
        <v>3102</v>
      </c>
      <c r="G1958" s="18" t="s">
        <v>3194</v>
      </c>
      <c r="H1958" s="45" t="s">
        <v>125</v>
      </c>
      <c r="I1958" s="37" t="s">
        <v>75</v>
      </c>
      <c r="J1958" t="s">
        <v>3175</v>
      </c>
      <c r="K1958" t="s">
        <v>3142</v>
      </c>
      <c r="L1958" s="79" t="s">
        <v>90</v>
      </c>
      <c r="M1958" s="79" t="s">
        <v>3105</v>
      </c>
      <c r="N1958" s="37" t="s">
        <v>3116</v>
      </c>
      <c r="O1958" s="37" t="s">
        <v>3107</v>
      </c>
      <c r="P1958" s="37" t="s">
        <v>3156</v>
      </c>
      <c r="Q1958" s="43" t="s">
        <v>3178</v>
      </c>
      <c r="R1958" t="s">
        <v>3109</v>
      </c>
      <c r="S1958" s="42">
        <v>286</v>
      </c>
      <c r="T1958" s="37">
        <v>1</v>
      </c>
      <c r="U1958" s="83">
        <v>1</v>
      </c>
      <c r="V1958" s="45" t="str">
        <f t="shared" si="76"/>
        <v>USD</v>
      </c>
    </row>
    <row r="1959" spans="1:22" x14ac:dyDescent="0.2">
      <c r="A1959" s="18" t="str">
        <f t="shared" si="74"/>
        <v>UT DELL EMCCanalIT-SW-10-05</v>
      </c>
      <c r="B1959" s="18" t="str">
        <f t="shared" si="75"/>
        <v>IT-SW-10-05Canal</v>
      </c>
      <c r="D1959" t="s">
        <v>3194</v>
      </c>
      <c r="E1959" t="s">
        <v>3179</v>
      </c>
      <c r="F1959" s="37" t="s">
        <v>3102</v>
      </c>
      <c r="G1959" s="18" t="s">
        <v>3194</v>
      </c>
      <c r="H1959" s="45" t="s">
        <v>125</v>
      </c>
      <c r="I1959" s="37" t="s">
        <v>75</v>
      </c>
      <c r="J1959" t="s">
        <v>3175</v>
      </c>
      <c r="K1959" t="s">
        <v>3142</v>
      </c>
      <c r="L1959" s="79" t="s">
        <v>90</v>
      </c>
      <c r="M1959" s="79" t="s">
        <v>3105</v>
      </c>
      <c r="N1959" s="37" t="s">
        <v>3116</v>
      </c>
      <c r="O1959" s="37" t="s">
        <v>3111</v>
      </c>
      <c r="P1959" s="37" t="s">
        <v>3156</v>
      </c>
      <c r="Q1959" s="43" t="s">
        <v>3179</v>
      </c>
      <c r="R1959" t="s">
        <v>3109</v>
      </c>
      <c r="S1959" s="42">
        <v>2044.6999999999998</v>
      </c>
      <c r="T1959" s="37">
        <v>1</v>
      </c>
      <c r="U1959" s="83">
        <v>1</v>
      </c>
      <c r="V1959" s="45" t="str">
        <f t="shared" si="76"/>
        <v>USD</v>
      </c>
    </row>
    <row r="1960" spans="1:22" x14ac:dyDescent="0.2">
      <c r="A1960" s="18" t="str">
        <f t="shared" si="74"/>
        <v>UT DELL EMCCanalIT-SW-10-06</v>
      </c>
      <c r="B1960" s="18" t="str">
        <f t="shared" si="75"/>
        <v>IT-SW-10-06Canal</v>
      </c>
      <c r="D1960" t="s">
        <v>3194</v>
      </c>
      <c r="E1960" t="s">
        <v>3180</v>
      </c>
      <c r="F1960" s="37" t="s">
        <v>3102</v>
      </c>
      <c r="G1960" s="18" t="s">
        <v>3194</v>
      </c>
      <c r="H1960" s="45" t="s">
        <v>125</v>
      </c>
      <c r="I1960" s="37" t="s">
        <v>75</v>
      </c>
      <c r="J1960" t="s">
        <v>3175</v>
      </c>
      <c r="K1960" t="s">
        <v>3142</v>
      </c>
      <c r="L1960" s="79" t="s">
        <v>90</v>
      </c>
      <c r="M1960" s="79" t="s">
        <v>3105</v>
      </c>
      <c r="N1960" s="37" t="s">
        <v>3106</v>
      </c>
      <c r="O1960" s="37" t="s">
        <v>3111</v>
      </c>
      <c r="P1960" s="37" t="s">
        <v>3156</v>
      </c>
      <c r="Q1960" s="43" t="s">
        <v>3180</v>
      </c>
      <c r="R1960" t="s">
        <v>3109</v>
      </c>
      <c r="S1960" s="42">
        <v>178.72499999999997</v>
      </c>
      <c r="T1960" s="37">
        <v>1</v>
      </c>
      <c r="U1960" s="83">
        <v>1</v>
      </c>
      <c r="V1960" s="45" t="str">
        <f t="shared" si="76"/>
        <v>USD</v>
      </c>
    </row>
    <row r="1961" spans="1:22" x14ac:dyDescent="0.2">
      <c r="A1961" s="18" t="str">
        <f t="shared" si="74"/>
        <v>UT DELL EMCCanalIT-SW-11-01</v>
      </c>
      <c r="B1961" s="18" t="str">
        <f t="shared" si="75"/>
        <v>IT-SW-11-01Canal</v>
      </c>
      <c r="D1961" t="s">
        <v>3194</v>
      </c>
      <c r="E1961" t="s">
        <v>3181</v>
      </c>
      <c r="F1961" s="37" t="s">
        <v>3102</v>
      </c>
      <c r="G1961" s="18" t="s">
        <v>3194</v>
      </c>
      <c r="H1961" s="45" t="s">
        <v>125</v>
      </c>
      <c r="I1961" s="37" t="s">
        <v>75</v>
      </c>
      <c r="J1961" t="s">
        <v>3182</v>
      </c>
      <c r="K1961" t="s">
        <v>3142</v>
      </c>
      <c r="L1961" s="79" t="s">
        <v>90</v>
      </c>
      <c r="M1961" s="79" t="s">
        <v>3105</v>
      </c>
      <c r="N1961" s="37" t="s">
        <v>3106</v>
      </c>
      <c r="O1961" s="37" t="s">
        <v>3111</v>
      </c>
      <c r="P1961" s="37" t="s">
        <v>3156</v>
      </c>
      <c r="Q1961" s="43" t="s">
        <v>3181</v>
      </c>
      <c r="R1961" t="s">
        <v>3109</v>
      </c>
      <c r="S1961" s="42">
        <v>257.375</v>
      </c>
      <c r="T1961" s="37">
        <v>1</v>
      </c>
      <c r="U1961" s="83">
        <v>1</v>
      </c>
      <c r="V1961" s="45" t="str">
        <f t="shared" si="76"/>
        <v>USD</v>
      </c>
    </row>
    <row r="1962" spans="1:22" x14ac:dyDescent="0.2">
      <c r="A1962" s="18" t="str">
        <f t="shared" si="74"/>
        <v>UT DELL EMCCanalIT-SW-11-02</v>
      </c>
      <c r="B1962" s="18" t="str">
        <f t="shared" si="75"/>
        <v>IT-SW-11-02Canal</v>
      </c>
      <c r="D1962" t="s">
        <v>3194</v>
      </c>
      <c r="E1962" t="s">
        <v>3183</v>
      </c>
      <c r="F1962" s="37" t="s">
        <v>3102</v>
      </c>
      <c r="G1962" s="18" t="s">
        <v>3194</v>
      </c>
      <c r="H1962" s="45" t="s">
        <v>125</v>
      </c>
      <c r="I1962" s="37" t="s">
        <v>75</v>
      </c>
      <c r="J1962" t="s">
        <v>3182</v>
      </c>
      <c r="K1962" t="s">
        <v>3142</v>
      </c>
      <c r="L1962" s="79" t="s">
        <v>90</v>
      </c>
      <c r="M1962" s="79" t="s">
        <v>3105</v>
      </c>
      <c r="N1962" s="37" t="s">
        <v>3113</v>
      </c>
      <c r="O1962" s="37" t="s">
        <v>3107</v>
      </c>
      <c r="P1962" s="37" t="s">
        <v>3156</v>
      </c>
      <c r="Q1962" s="43" t="s">
        <v>3183</v>
      </c>
      <c r="R1962" t="s">
        <v>3109</v>
      </c>
      <c r="S1962" s="42">
        <v>266.89999999999998</v>
      </c>
      <c r="T1962" s="37">
        <v>1</v>
      </c>
      <c r="U1962" s="83">
        <v>1</v>
      </c>
      <c r="V1962" s="45" t="str">
        <f t="shared" si="76"/>
        <v>USD</v>
      </c>
    </row>
    <row r="1963" spans="1:22" x14ac:dyDescent="0.2">
      <c r="A1963" s="18" t="str">
        <f t="shared" si="74"/>
        <v>UT DELL EMCCanalIT-SW-11-03</v>
      </c>
      <c r="B1963" s="18" t="str">
        <f t="shared" si="75"/>
        <v>IT-SW-11-03Canal</v>
      </c>
      <c r="D1963" t="s">
        <v>3194</v>
      </c>
      <c r="E1963" t="s">
        <v>3184</v>
      </c>
      <c r="F1963" s="37" t="s">
        <v>3102</v>
      </c>
      <c r="G1963" s="18" t="s">
        <v>3194</v>
      </c>
      <c r="H1963" s="45" t="s">
        <v>125</v>
      </c>
      <c r="I1963" s="37" t="s">
        <v>75</v>
      </c>
      <c r="J1963" t="s">
        <v>3182</v>
      </c>
      <c r="K1963" t="s">
        <v>3142</v>
      </c>
      <c r="L1963" s="79" t="s">
        <v>90</v>
      </c>
      <c r="M1963" s="79" t="s">
        <v>3105</v>
      </c>
      <c r="N1963" s="37" t="s">
        <v>3113</v>
      </c>
      <c r="O1963" s="37" t="s">
        <v>3111</v>
      </c>
      <c r="P1963" s="37" t="s">
        <v>3156</v>
      </c>
      <c r="Q1963" s="43" t="s">
        <v>3184</v>
      </c>
      <c r="R1963" t="s">
        <v>3109</v>
      </c>
      <c r="S1963" s="42">
        <v>915.13333333333344</v>
      </c>
      <c r="T1963" s="37">
        <v>1</v>
      </c>
      <c r="U1963" s="83">
        <v>1</v>
      </c>
      <c r="V1963" s="45" t="str">
        <f t="shared" si="76"/>
        <v>USD</v>
      </c>
    </row>
    <row r="1964" spans="1:22" x14ac:dyDescent="0.2">
      <c r="A1964" s="18" t="str">
        <f t="shared" si="74"/>
        <v>UT DELL EMCCanalIT-SW-11-04</v>
      </c>
      <c r="B1964" s="18" t="str">
        <f t="shared" si="75"/>
        <v>IT-SW-11-04Canal</v>
      </c>
      <c r="D1964" t="s">
        <v>3194</v>
      </c>
      <c r="E1964" t="s">
        <v>3185</v>
      </c>
      <c r="F1964" s="37" t="s">
        <v>3102</v>
      </c>
      <c r="G1964" s="18" t="s">
        <v>3194</v>
      </c>
      <c r="H1964" s="45" t="s">
        <v>125</v>
      </c>
      <c r="I1964" s="37" t="s">
        <v>75</v>
      </c>
      <c r="J1964" t="s">
        <v>3182</v>
      </c>
      <c r="K1964" t="s">
        <v>3142</v>
      </c>
      <c r="L1964" s="79" t="s">
        <v>90</v>
      </c>
      <c r="M1964" s="79" t="s">
        <v>3105</v>
      </c>
      <c r="N1964" s="37" t="s">
        <v>3116</v>
      </c>
      <c r="O1964" s="37" t="s">
        <v>3107</v>
      </c>
      <c r="P1964" s="37" t="s">
        <v>3156</v>
      </c>
      <c r="Q1964" s="43" t="s">
        <v>3185</v>
      </c>
      <c r="R1964" t="s">
        <v>3109</v>
      </c>
      <c r="S1964" s="42">
        <v>400.34999999999997</v>
      </c>
      <c r="T1964" s="37">
        <v>1</v>
      </c>
      <c r="U1964" s="83">
        <v>1</v>
      </c>
      <c r="V1964" s="45" t="str">
        <f t="shared" si="76"/>
        <v>USD</v>
      </c>
    </row>
    <row r="1965" spans="1:22" x14ac:dyDescent="0.2">
      <c r="A1965" s="18" t="str">
        <f t="shared" si="74"/>
        <v>UT DELL EMCCanalIT-SW-11-05</v>
      </c>
      <c r="B1965" s="18" t="str">
        <f t="shared" si="75"/>
        <v>IT-SW-11-05Canal</v>
      </c>
      <c r="D1965" t="s">
        <v>3194</v>
      </c>
      <c r="E1965" t="s">
        <v>3186</v>
      </c>
      <c r="F1965" s="37" t="s">
        <v>3102</v>
      </c>
      <c r="G1965" s="18" t="s">
        <v>3194</v>
      </c>
      <c r="H1965" s="45" t="s">
        <v>125</v>
      </c>
      <c r="I1965" s="37" t="s">
        <v>75</v>
      </c>
      <c r="J1965" t="s">
        <v>3182</v>
      </c>
      <c r="K1965" t="s">
        <v>3142</v>
      </c>
      <c r="L1965" s="79" t="s">
        <v>90</v>
      </c>
      <c r="M1965" s="79" t="s">
        <v>3105</v>
      </c>
      <c r="N1965" s="37" t="s">
        <v>3116</v>
      </c>
      <c r="O1965" s="37" t="s">
        <v>3111</v>
      </c>
      <c r="P1965" s="37" t="s">
        <v>3156</v>
      </c>
      <c r="Q1965" s="43" t="s">
        <v>3186</v>
      </c>
      <c r="R1965" t="s">
        <v>3109</v>
      </c>
      <c r="S1965" s="42">
        <v>2230.6</v>
      </c>
      <c r="T1965" s="37">
        <v>1</v>
      </c>
      <c r="U1965" s="83">
        <v>1</v>
      </c>
      <c r="V1965" s="45" t="str">
        <f t="shared" si="76"/>
        <v>USD</v>
      </c>
    </row>
    <row r="1966" spans="1:22" x14ac:dyDescent="0.2">
      <c r="A1966" s="18" t="str">
        <f t="shared" si="74"/>
        <v>UT DELL EMCCanalIT-SW-11-06</v>
      </c>
      <c r="B1966" s="18" t="str">
        <f t="shared" si="75"/>
        <v>IT-SW-11-06Canal</v>
      </c>
      <c r="D1966" t="s">
        <v>3194</v>
      </c>
      <c r="E1966" t="s">
        <v>3187</v>
      </c>
      <c r="F1966" s="37" t="s">
        <v>3102</v>
      </c>
      <c r="G1966" s="18" t="s">
        <v>3194</v>
      </c>
      <c r="H1966" s="45" t="s">
        <v>125</v>
      </c>
      <c r="I1966" s="37" t="s">
        <v>75</v>
      </c>
      <c r="J1966" t="s">
        <v>3182</v>
      </c>
      <c r="K1966" t="s">
        <v>3142</v>
      </c>
      <c r="L1966" s="79" t="s">
        <v>90</v>
      </c>
      <c r="M1966" s="79" t="s">
        <v>3105</v>
      </c>
      <c r="N1966" s="37" t="s">
        <v>3106</v>
      </c>
      <c r="O1966" s="37" t="s">
        <v>3107</v>
      </c>
      <c r="P1966" s="37" t="s">
        <v>3156</v>
      </c>
      <c r="Q1966" s="43" t="s">
        <v>3187</v>
      </c>
      <c r="R1966" t="s">
        <v>3109</v>
      </c>
      <c r="S1966" s="42">
        <v>200.17499999999998</v>
      </c>
      <c r="T1966" s="37">
        <v>1</v>
      </c>
      <c r="U1966" s="83">
        <v>1</v>
      </c>
      <c r="V1966" s="45" t="str">
        <f t="shared" si="76"/>
        <v>USD</v>
      </c>
    </row>
    <row r="1967" spans="1:22" x14ac:dyDescent="0.2">
      <c r="A1967" s="18" t="str">
        <f t="shared" si="74"/>
        <v>Catalogo principalOPEN VALUE ENTIDADES NO CUALIFICADAS021-07261</v>
      </c>
      <c r="B1967" s="18" t="str">
        <f t="shared" si="75"/>
        <v>021-07261OPEN VALUE ENTIDADES NO CUALIFICADAS</v>
      </c>
      <c r="D1967" t="s">
        <v>122</v>
      </c>
      <c r="E1967" t="s">
        <v>3195</v>
      </c>
      <c r="F1967" s="37" t="s">
        <v>3196</v>
      </c>
      <c r="G1967" s="18" t="s">
        <v>122</v>
      </c>
      <c r="H1967" s="18" t="s">
        <v>125</v>
      </c>
      <c r="I1967" s="37" t="s">
        <v>75</v>
      </c>
      <c r="J1967" t="s">
        <v>3197</v>
      </c>
      <c r="K1967" t="s">
        <v>28</v>
      </c>
      <c r="L1967" t="s">
        <v>90</v>
      </c>
      <c r="M1967" t="s">
        <v>74</v>
      </c>
      <c r="N1967" s="37" t="s">
        <v>75</v>
      </c>
      <c r="O1967" s="37" t="s">
        <v>75</v>
      </c>
      <c r="P1967" s="37" t="s">
        <v>75</v>
      </c>
      <c r="Q1967" t="s">
        <v>3195</v>
      </c>
      <c r="R1967" t="s">
        <v>2153</v>
      </c>
      <c r="S1967" s="42">
        <v>1074</v>
      </c>
      <c r="T1967" s="37">
        <v>1</v>
      </c>
      <c r="U1967" s="83">
        <v>1</v>
      </c>
      <c r="V1967" t="s">
        <v>125</v>
      </c>
    </row>
    <row r="1968" spans="1:22" x14ac:dyDescent="0.2">
      <c r="A1968" s="18" t="str">
        <f t="shared" si="74"/>
        <v>Catalogo principalOPEN VALUE ENTIDADES NO CUALIFICADAS021-07266</v>
      </c>
      <c r="B1968" s="18" t="str">
        <f t="shared" si="75"/>
        <v>021-07266OPEN VALUE ENTIDADES NO CUALIFICADAS</v>
      </c>
      <c r="D1968" t="s">
        <v>122</v>
      </c>
      <c r="E1968" t="s">
        <v>3198</v>
      </c>
      <c r="F1968" s="37" t="s">
        <v>3196</v>
      </c>
      <c r="G1968" s="18" t="s">
        <v>122</v>
      </c>
      <c r="H1968" s="18" t="s">
        <v>125</v>
      </c>
      <c r="I1968" s="37" t="s">
        <v>75</v>
      </c>
      <c r="J1968" t="s">
        <v>3199</v>
      </c>
      <c r="K1968" t="s">
        <v>28</v>
      </c>
      <c r="L1968" t="s">
        <v>90</v>
      </c>
      <c r="M1968" t="s">
        <v>74</v>
      </c>
      <c r="N1968" s="37" t="s">
        <v>75</v>
      </c>
      <c r="O1968" s="37" t="s">
        <v>75</v>
      </c>
      <c r="P1968" s="37" t="s">
        <v>75</v>
      </c>
      <c r="Q1968" t="s">
        <v>3198</v>
      </c>
      <c r="R1968" t="s">
        <v>2153</v>
      </c>
      <c r="S1968" s="42">
        <v>501</v>
      </c>
      <c r="T1968" s="37">
        <v>1</v>
      </c>
      <c r="U1968" s="83">
        <v>1</v>
      </c>
      <c r="V1968" t="s">
        <v>125</v>
      </c>
    </row>
    <row r="1969" spans="1:22" x14ac:dyDescent="0.2">
      <c r="A1969" s="18" t="str">
        <f t="shared" si="74"/>
        <v>Catalogo principalOPEN VALUE ENTIDADES NO CUALIFICADAS076-03399</v>
      </c>
      <c r="B1969" s="18" t="str">
        <f t="shared" si="75"/>
        <v>076-03399OPEN VALUE ENTIDADES NO CUALIFICADAS</v>
      </c>
      <c r="D1969" t="s">
        <v>122</v>
      </c>
      <c r="E1969" t="s">
        <v>3200</v>
      </c>
      <c r="F1969" s="37" t="s">
        <v>3196</v>
      </c>
      <c r="G1969" s="18" t="s">
        <v>122</v>
      </c>
      <c r="H1969" s="18" t="s">
        <v>125</v>
      </c>
      <c r="I1969" s="37" t="s">
        <v>75</v>
      </c>
      <c r="J1969" t="s">
        <v>3201</v>
      </c>
      <c r="K1969" t="s">
        <v>28</v>
      </c>
      <c r="L1969" t="s">
        <v>90</v>
      </c>
      <c r="M1969" t="s">
        <v>74</v>
      </c>
      <c r="N1969" s="37" t="s">
        <v>75</v>
      </c>
      <c r="O1969" s="37" t="s">
        <v>75</v>
      </c>
      <c r="P1969" s="37" t="s">
        <v>75</v>
      </c>
      <c r="Q1969" t="s">
        <v>3200</v>
      </c>
      <c r="R1969" t="s">
        <v>2153</v>
      </c>
      <c r="S1969" s="42">
        <v>1617</v>
      </c>
      <c r="T1969" s="37">
        <v>1</v>
      </c>
      <c r="U1969" s="83">
        <v>1</v>
      </c>
      <c r="V1969" t="s">
        <v>125</v>
      </c>
    </row>
    <row r="1970" spans="1:22" x14ac:dyDescent="0.2">
      <c r="A1970" s="18" t="str">
        <f t="shared" si="74"/>
        <v>Catalogo principalOPEN VALUE ENTIDADES NO CUALIFICADAS076-03404</v>
      </c>
      <c r="B1970" s="18" t="str">
        <f t="shared" si="75"/>
        <v>076-03404OPEN VALUE ENTIDADES NO CUALIFICADAS</v>
      </c>
      <c r="D1970" t="s">
        <v>122</v>
      </c>
      <c r="E1970" t="s">
        <v>3202</v>
      </c>
      <c r="F1970" s="37" t="s">
        <v>3196</v>
      </c>
      <c r="G1970" s="18" t="s">
        <v>122</v>
      </c>
      <c r="H1970" s="18" t="s">
        <v>125</v>
      </c>
      <c r="I1970" s="37" t="s">
        <v>75</v>
      </c>
      <c r="J1970" t="s">
        <v>3203</v>
      </c>
      <c r="K1970" t="s">
        <v>28</v>
      </c>
      <c r="L1970" t="s">
        <v>90</v>
      </c>
      <c r="M1970" t="s">
        <v>74</v>
      </c>
      <c r="N1970" s="37" t="s">
        <v>75</v>
      </c>
      <c r="O1970" s="37" t="s">
        <v>75</v>
      </c>
      <c r="P1970" s="37" t="s">
        <v>75</v>
      </c>
      <c r="Q1970" t="s">
        <v>3202</v>
      </c>
      <c r="R1970" t="s">
        <v>2153</v>
      </c>
      <c r="S1970" s="42">
        <v>753</v>
      </c>
      <c r="T1970" s="37">
        <v>1</v>
      </c>
      <c r="U1970" s="83">
        <v>1</v>
      </c>
      <c r="V1970" t="s">
        <v>125</v>
      </c>
    </row>
    <row r="1971" spans="1:22" x14ac:dyDescent="0.2">
      <c r="A1971" s="18" t="str">
        <f t="shared" si="74"/>
        <v>Catalogo principalOPEN VALUE ENTIDADES NO CUALIFICADAS125-00265</v>
      </c>
      <c r="B1971" s="18" t="str">
        <f t="shared" si="75"/>
        <v>125-00265OPEN VALUE ENTIDADES NO CUALIFICADAS</v>
      </c>
      <c r="D1971" t="s">
        <v>122</v>
      </c>
      <c r="E1971" t="s">
        <v>3204</v>
      </c>
      <c r="F1971" s="37" t="s">
        <v>3196</v>
      </c>
      <c r="G1971" s="18" t="s">
        <v>122</v>
      </c>
      <c r="H1971" s="18" t="s">
        <v>125</v>
      </c>
      <c r="I1971" s="37" t="s">
        <v>75</v>
      </c>
      <c r="J1971" t="s">
        <v>3205</v>
      </c>
      <c r="K1971" t="s">
        <v>28</v>
      </c>
      <c r="L1971" t="s">
        <v>90</v>
      </c>
      <c r="M1971" t="s">
        <v>74</v>
      </c>
      <c r="N1971" s="37" t="s">
        <v>75</v>
      </c>
      <c r="O1971" s="37" t="s">
        <v>75</v>
      </c>
      <c r="P1971" s="37" t="s">
        <v>75</v>
      </c>
      <c r="Q1971" t="s">
        <v>3204</v>
      </c>
      <c r="R1971" t="s">
        <v>2153</v>
      </c>
      <c r="S1971" s="42">
        <v>750</v>
      </c>
      <c r="T1971" s="37">
        <v>1</v>
      </c>
      <c r="U1971" s="83">
        <v>1</v>
      </c>
      <c r="V1971" t="s">
        <v>125</v>
      </c>
    </row>
    <row r="1972" spans="1:22" x14ac:dyDescent="0.2">
      <c r="A1972" s="18" t="str">
        <f t="shared" si="74"/>
        <v>Catalogo principalOPEN VALUE ENTIDADES NO CUALIFICADAS125-00317</v>
      </c>
      <c r="B1972" s="18" t="str">
        <f t="shared" si="75"/>
        <v>125-00317OPEN VALUE ENTIDADES NO CUALIFICADAS</v>
      </c>
      <c r="D1972" t="s">
        <v>122</v>
      </c>
      <c r="E1972" t="s">
        <v>3206</v>
      </c>
      <c r="F1972" s="37" t="s">
        <v>3196</v>
      </c>
      <c r="G1972" s="18" t="s">
        <v>122</v>
      </c>
      <c r="H1972" s="18" t="s">
        <v>125</v>
      </c>
      <c r="I1972" s="37" t="s">
        <v>75</v>
      </c>
      <c r="J1972" t="s">
        <v>3207</v>
      </c>
      <c r="K1972" t="s">
        <v>28</v>
      </c>
      <c r="L1972" t="s">
        <v>90</v>
      </c>
      <c r="M1972" t="s">
        <v>74</v>
      </c>
      <c r="N1972" s="37" t="s">
        <v>75</v>
      </c>
      <c r="O1972" s="37" t="s">
        <v>75</v>
      </c>
      <c r="P1972" s="37" t="s">
        <v>75</v>
      </c>
      <c r="Q1972" t="s">
        <v>3206</v>
      </c>
      <c r="R1972" t="s">
        <v>2153</v>
      </c>
      <c r="S1972" s="42">
        <v>324</v>
      </c>
      <c r="T1972" s="37">
        <v>1</v>
      </c>
      <c r="U1972" s="83">
        <v>1</v>
      </c>
      <c r="V1972" t="s">
        <v>125</v>
      </c>
    </row>
    <row r="1973" spans="1:22" x14ac:dyDescent="0.2">
      <c r="A1973" s="18" t="str">
        <f t="shared" si="74"/>
        <v>Catalogo principalOPEN VALUE ENTIDADES NO CUALIFICADAS125-01214</v>
      </c>
      <c r="B1973" s="18" t="str">
        <f t="shared" si="75"/>
        <v>125-01214OPEN VALUE ENTIDADES NO CUALIFICADAS</v>
      </c>
      <c r="D1973" t="s">
        <v>122</v>
      </c>
      <c r="E1973" t="s">
        <v>3208</v>
      </c>
      <c r="F1973" s="37" t="s">
        <v>3196</v>
      </c>
      <c r="G1973" s="18" t="s">
        <v>122</v>
      </c>
      <c r="H1973" s="18" t="s">
        <v>125</v>
      </c>
      <c r="I1973" s="37" t="s">
        <v>75</v>
      </c>
      <c r="J1973" t="s">
        <v>3209</v>
      </c>
      <c r="K1973" t="s">
        <v>28</v>
      </c>
      <c r="L1973" t="s">
        <v>90</v>
      </c>
      <c r="M1973" t="s">
        <v>74</v>
      </c>
      <c r="N1973" s="37" t="s">
        <v>75</v>
      </c>
      <c r="O1973" s="37" t="s">
        <v>75</v>
      </c>
      <c r="P1973" s="37" t="s">
        <v>75</v>
      </c>
      <c r="Q1973" t="s">
        <v>3208</v>
      </c>
      <c r="R1973" t="s">
        <v>2153</v>
      </c>
      <c r="S1973" s="42">
        <v>600</v>
      </c>
      <c r="T1973" s="37">
        <v>1</v>
      </c>
      <c r="U1973" s="83">
        <v>1</v>
      </c>
      <c r="V1973" t="s">
        <v>125</v>
      </c>
    </row>
    <row r="1974" spans="1:22" x14ac:dyDescent="0.2">
      <c r="A1974" s="18" t="str">
        <f t="shared" si="74"/>
        <v>Catalogo principalOPEN VALUE ENTIDADES NO CUALIFICADAS125-01216</v>
      </c>
      <c r="B1974" s="18" t="str">
        <f t="shared" si="75"/>
        <v>125-01216OPEN VALUE ENTIDADES NO CUALIFICADAS</v>
      </c>
      <c r="D1974" t="s">
        <v>122</v>
      </c>
      <c r="E1974" t="s">
        <v>3210</v>
      </c>
      <c r="F1974" s="37" t="s">
        <v>3196</v>
      </c>
      <c r="G1974" s="18" t="s">
        <v>122</v>
      </c>
      <c r="H1974" s="18" t="s">
        <v>125</v>
      </c>
      <c r="I1974" s="37" t="s">
        <v>75</v>
      </c>
      <c r="J1974" t="s">
        <v>3211</v>
      </c>
      <c r="K1974" t="s">
        <v>28</v>
      </c>
      <c r="L1974" t="s">
        <v>90</v>
      </c>
      <c r="M1974" t="s">
        <v>74</v>
      </c>
      <c r="N1974" s="37" t="s">
        <v>75</v>
      </c>
      <c r="O1974" s="37" t="s">
        <v>75</v>
      </c>
      <c r="P1974" s="37" t="s">
        <v>75</v>
      </c>
      <c r="Q1974" t="s">
        <v>3210</v>
      </c>
      <c r="R1974" t="s">
        <v>2153</v>
      </c>
      <c r="S1974" s="42">
        <v>258</v>
      </c>
      <c r="T1974" s="37">
        <v>1</v>
      </c>
      <c r="U1974" s="83">
        <v>1</v>
      </c>
      <c r="V1974" t="s">
        <v>125</v>
      </c>
    </row>
    <row r="1975" spans="1:22" x14ac:dyDescent="0.2">
      <c r="A1975" s="18" t="str">
        <f t="shared" si="74"/>
        <v>Catalogo principalOPEN VALUE ENTIDADES NO CUALIFICADAS126-00450</v>
      </c>
      <c r="B1975" s="18" t="str">
        <f t="shared" si="75"/>
        <v>126-00450OPEN VALUE ENTIDADES NO CUALIFICADAS</v>
      </c>
      <c r="D1975" t="s">
        <v>122</v>
      </c>
      <c r="E1975" t="s">
        <v>3212</v>
      </c>
      <c r="F1975" s="37" t="s">
        <v>3196</v>
      </c>
      <c r="G1975" s="18" t="s">
        <v>122</v>
      </c>
      <c r="H1975" s="18" t="s">
        <v>125</v>
      </c>
      <c r="I1975" s="37" t="s">
        <v>75</v>
      </c>
      <c r="J1975" t="s">
        <v>3213</v>
      </c>
      <c r="K1975" t="s">
        <v>28</v>
      </c>
      <c r="L1975" t="s">
        <v>90</v>
      </c>
      <c r="M1975" t="s">
        <v>74</v>
      </c>
      <c r="N1975" s="37" t="s">
        <v>75</v>
      </c>
      <c r="O1975" s="37" t="s">
        <v>75</v>
      </c>
      <c r="P1975" s="37" t="s">
        <v>75</v>
      </c>
      <c r="Q1975" t="s">
        <v>3212</v>
      </c>
      <c r="R1975" t="s">
        <v>2153</v>
      </c>
      <c r="S1975" s="42">
        <v>750</v>
      </c>
      <c r="T1975" s="37">
        <v>1</v>
      </c>
      <c r="U1975" s="83">
        <v>1</v>
      </c>
      <c r="V1975" t="s">
        <v>125</v>
      </c>
    </row>
    <row r="1976" spans="1:22" x14ac:dyDescent="0.2">
      <c r="A1976" s="18" t="str">
        <f t="shared" si="74"/>
        <v>Catalogo principalOPEN VALUE ENTIDADES NO CUALIFICADAS126-00503</v>
      </c>
      <c r="B1976" s="18" t="str">
        <f t="shared" si="75"/>
        <v>126-00503OPEN VALUE ENTIDADES NO CUALIFICADAS</v>
      </c>
      <c r="D1976" t="s">
        <v>122</v>
      </c>
      <c r="E1976" t="s">
        <v>3214</v>
      </c>
      <c r="F1976" s="37" t="s">
        <v>3196</v>
      </c>
      <c r="G1976" s="18" t="s">
        <v>122</v>
      </c>
      <c r="H1976" s="18" t="s">
        <v>125</v>
      </c>
      <c r="I1976" s="37" t="s">
        <v>75</v>
      </c>
      <c r="J1976" t="s">
        <v>3215</v>
      </c>
      <c r="K1976" t="s">
        <v>28</v>
      </c>
      <c r="L1976" t="s">
        <v>90</v>
      </c>
      <c r="M1976" t="s">
        <v>74</v>
      </c>
      <c r="N1976" s="37" t="s">
        <v>75</v>
      </c>
      <c r="O1976" s="37" t="s">
        <v>75</v>
      </c>
      <c r="P1976" s="37" t="s">
        <v>75</v>
      </c>
      <c r="Q1976" t="s">
        <v>3214</v>
      </c>
      <c r="R1976" t="s">
        <v>2153</v>
      </c>
      <c r="S1976" s="42">
        <v>864</v>
      </c>
      <c r="T1976" s="37">
        <v>1</v>
      </c>
      <c r="U1976" s="83">
        <v>1</v>
      </c>
      <c r="V1976" t="s">
        <v>125</v>
      </c>
    </row>
    <row r="1977" spans="1:22" x14ac:dyDescent="0.2">
      <c r="A1977" s="18" t="str">
        <f t="shared" si="74"/>
        <v>Catalogo principalOPEN VALUE ENTIDADES NO CUALIFICADAS126-00555</v>
      </c>
      <c r="B1977" s="18" t="str">
        <f t="shared" si="75"/>
        <v>126-00555OPEN VALUE ENTIDADES NO CUALIFICADAS</v>
      </c>
      <c r="D1977" t="s">
        <v>122</v>
      </c>
      <c r="E1977" t="s">
        <v>3216</v>
      </c>
      <c r="F1977" s="37" t="s">
        <v>3196</v>
      </c>
      <c r="G1977" s="18" t="s">
        <v>122</v>
      </c>
      <c r="H1977" s="18" t="s">
        <v>125</v>
      </c>
      <c r="I1977" s="37" t="s">
        <v>75</v>
      </c>
      <c r="J1977" t="s">
        <v>3217</v>
      </c>
      <c r="K1977" t="s">
        <v>28</v>
      </c>
      <c r="L1977" t="s">
        <v>90</v>
      </c>
      <c r="M1977" t="s">
        <v>74</v>
      </c>
      <c r="N1977" s="37" t="s">
        <v>75</v>
      </c>
      <c r="O1977" s="37" t="s">
        <v>75</v>
      </c>
      <c r="P1977" s="37" t="s">
        <v>75</v>
      </c>
      <c r="Q1977" t="s">
        <v>3216</v>
      </c>
      <c r="R1977" t="s">
        <v>2153</v>
      </c>
      <c r="S1977" s="42">
        <v>324</v>
      </c>
      <c r="T1977" s="37">
        <v>1</v>
      </c>
      <c r="U1977" s="83">
        <v>1</v>
      </c>
      <c r="V1977" t="s">
        <v>125</v>
      </c>
    </row>
    <row r="1978" spans="1:22" x14ac:dyDescent="0.2">
      <c r="A1978" s="18" t="str">
        <f t="shared" si="74"/>
        <v>Catalogo principalOPEN VALUE ENTIDADES NO CUALIFICADAS126-00605</v>
      </c>
      <c r="B1978" s="18" t="str">
        <f t="shared" si="75"/>
        <v>126-00605OPEN VALUE ENTIDADES NO CUALIFICADAS</v>
      </c>
      <c r="D1978" t="s">
        <v>122</v>
      </c>
      <c r="E1978" t="s">
        <v>3218</v>
      </c>
      <c r="F1978" s="37" t="s">
        <v>3196</v>
      </c>
      <c r="G1978" s="18" t="s">
        <v>122</v>
      </c>
      <c r="H1978" s="18" t="s">
        <v>125</v>
      </c>
      <c r="I1978" s="37" t="s">
        <v>75</v>
      </c>
      <c r="J1978" t="s">
        <v>3219</v>
      </c>
      <c r="K1978" t="s">
        <v>28</v>
      </c>
      <c r="L1978" t="s">
        <v>90</v>
      </c>
      <c r="M1978" t="s">
        <v>74</v>
      </c>
      <c r="N1978" s="37" t="s">
        <v>75</v>
      </c>
      <c r="O1978" s="37" t="s">
        <v>75</v>
      </c>
      <c r="P1978" s="37" t="s">
        <v>75</v>
      </c>
      <c r="Q1978" t="s">
        <v>3218</v>
      </c>
      <c r="R1978" t="s">
        <v>2153</v>
      </c>
      <c r="S1978" s="42">
        <v>372</v>
      </c>
      <c r="T1978" s="37">
        <v>1</v>
      </c>
      <c r="U1978" s="83">
        <v>1</v>
      </c>
      <c r="V1978" t="s">
        <v>125</v>
      </c>
    </row>
    <row r="1979" spans="1:22" x14ac:dyDescent="0.2">
      <c r="A1979" s="18" t="str">
        <f t="shared" si="74"/>
        <v>Catalogo principalOPEN VALUE ENTIDADES NO CUALIFICADAS228-04725</v>
      </c>
      <c r="B1979" s="18" t="str">
        <f t="shared" si="75"/>
        <v>228-04725OPEN VALUE ENTIDADES NO CUALIFICADAS</v>
      </c>
      <c r="D1979" t="s">
        <v>122</v>
      </c>
      <c r="E1979" t="s">
        <v>3220</v>
      </c>
      <c r="F1979" s="37" t="s">
        <v>3196</v>
      </c>
      <c r="G1979" s="18" t="s">
        <v>122</v>
      </c>
      <c r="H1979" s="18" t="s">
        <v>125</v>
      </c>
      <c r="I1979" s="37" t="s">
        <v>75</v>
      </c>
      <c r="J1979" t="s">
        <v>3221</v>
      </c>
      <c r="K1979" t="s">
        <v>28</v>
      </c>
      <c r="L1979" t="s">
        <v>90</v>
      </c>
      <c r="M1979" t="s">
        <v>74</v>
      </c>
      <c r="N1979" s="37" t="s">
        <v>75</v>
      </c>
      <c r="O1979" s="37" t="s">
        <v>75</v>
      </c>
      <c r="P1979" s="37" t="s">
        <v>75</v>
      </c>
      <c r="Q1979" t="s">
        <v>3220</v>
      </c>
      <c r="R1979" t="s">
        <v>2153</v>
      </c>
      <c r="S1979" s="42">
        <v>858</v>
      </c>
      <c r="T1979" s="37">
        <v>1</v>
      </c>
      <c r="U1979" s="83">
        <v>1</v>
      </c>
      <c r="V1979" t="s">
        <v>125</v>
      </c>
    </row>
    <row r="1980" spans="1:22" x14ac:dyDescent="0.2">
      <c r="A1980" s="18" t="str">
        <f t="shared" si="74"/>
        <v>Catalogo principalOPEN VALUE ENTIDADES NO CUALIFICADAS228-04778</v>
      </c>
      <c r="B1980" s="18" t="str">
        <f t="shared" si="75"/>
        <v>228-04778OPEN VALUE ENTIDADES NO CUALIFICADAS</v>
      </c>
      <c r="D1980" t="s">
        <v>122</v>
      </c>
      <c r="E1980" t="s">
        <v>3222</v>
      </c>
      <c r="F1980" s="37" t="s">
        <v>3196</v>
      </c>
      <c r="G1980" s="18" t="s">
        <v>122</v>
      </c>
      <c r="H1980" s="18" t="s">
        <v>125</v>
      </c>
      <c r="I1980" s="37" t="s">
        <v>75</v>
      </c>
      <c r="J1980" t="s">
        <v>3223</v>
      </c>
      <c r="K1980" t="s">
        <v>28</v>
      </c>
      <c r="L1980" t="s">
        <v>90</v>
      </c>
      <c r="M1980" t="s">
        <v>74</v>
      </c>
      <c r="N1980" s="37" t="s">
        <v>75</v>
      </c>
      <c r="O1980" s="37" t="s">
        <v>75</v>
      </c>
      <c r="P1980" s="37" t="s">
        <v>75</v>
      </c>
      <c r="Q1980" t="s">
        <v>3222</v>
      </c>
      <c r="R1980" t="s">
        <v>2153</v>
      </c>
      <c r="S1980" s="42">
        <v>1998</v>
      </c>
      <c r="T1980" s="37">
        <v>1</v>
      </c>
      <c r="U1980" s="83">
        <v>1</v>
      </c>
      <c r="V1980" t="s">
        <v>125</v>
      </c>
    </row>
    <row r="1981" spans="1:22" x14ac:dyDescent="0.2">
      <c r="A1981" s="18" t="str">
        <f t="shared" si="74"/>
        <v>Catalogo principalOPEN VALUE ENTIDADES NO CUALIFICADAS269-09050</v>
      </c>
      <c r="B1981" s="18" t="str">
        <f t="shared" si="75"/>
        <v>269-09050OPEN VALUE ENTIDADES NO CUALIFICADAS</v>
      </c>
      <c r="D1981" t="s">
        <v>122</v>
      </c>
      <c r="E1981" t="s">
        <v>3224</v>
      </c>
      <c r="F1981" s="37" t="s">
        <v>3196</v>
      </c>
      <c r="G1981" s="18" t="s">
        <v>122</v>
      </c>
      <c r="H1981" s="18" t="s">
        <v>125</v>
      </c>
      <c r="I1981" s="37" t="s">
        <v>75</v>
      </c>
      <c r="J1981" t="s">
        <v>3225</v>
      </c>
      <c r="K1981" t="s">
        <v>28</v>
      </c>
      <c r="L1981" t="s">
        <v>90</v>
      </c>
      <c r="M1981" t="s">
        <v>74</v>
      </c>
      <c r="N1981" s="37" t="s">
        <v>75</v>
      </c>
      <c r="O1981" s="37" t="s">
        <v>75</v>
      </c>
      <c r="P1981" s="37" t="s">
        <v>75</v>
      </c>
      <c r="Q1981" t="s">
        <v>3224</v>
      </c>
      <c r="R1981" t="s">
        <v>2153</v>
      </c>
      <c r="S1981" s="42">
        <v>1461</v>
      </c>
      <c r="T1981" s="37">
        <v>1</v>
      </c>
      <c r="U1981" s="83">
        <v>1</v>
      </c>
      <c r="V1981" t="s">
        <v>125</v>
      </c>
    </row>
    <row r="1982" spans="1:22" x14ac:dyDescent="0.2">
      <c r="A1982" s="18" t="str">
        <f t="shared" si="74"/>
        <v>Catalogo principalOPEN VALUE ENTIDADES NO CUALIFICADAS269-09059</v>
      </c>
      <c r="B1982" s="18" t="str">
        <f t="shared" si="75"/>
        <v>269-09059OPEN VALUE ENTIDADES NO CUALIFICADAS</v>
      </c>
      <c r="D1982" t="s">
        <v>122</v>
      </c>
      <c r="E1982" t="s">
        <v>3226</v>
      </c>
      <c r="F1982" s="37" t="s">
        <v>3196</v>
      </c>
      <c r="G1982" s="18" t="s">
        <v>122</v>
      </c>
      <c r="H1982" s="18" t="s">
        <v>125</v>
      </c>
      <c r="I1982" s="37" t="s">
        <v>75</v>
      </c>
      <c r="J1982" t="s">
        <v>3227</v>
      </c>
      <c r="K1982" t="s">
        <v>28</v>
      </c>
      <c r="L1982" t="s">
        <v>90</v>
      </c>
      <c r="M1982" t="s">
        <v>74</v>
      </c>
      <c r="N1982" s="37" t="s">
        <v>75</v>
      </c>
      <c r="O1982" s="37" t="s">
        <v>75</v>
      </c>
      <c r="P1982" s="37" t="s">
        <v>75</v>
      </c>
      <c r="Q1982" t="s">
        <v>3226</v>
      </c>
      <c r="R1982" t="s">
        <v>2153</v>
      </c>
      <c r="S1982" s="42">
        <v>390</v>
      </c>
      <c r="T1982" s="37">
        <v>1</v>
      </c>
      <c r="U1982" s="83">
        <v>1</v>
      </c>
      <c r="V1982" t="s">
        <v>125</v>
      </c>
    </row>
    <row r="1983" spans="1:22" x14ac:dyDescent="0.2">
      <c r="A1983" s="18" t="str">
        <f t="shared" si="74"/>
        <v>Catalogo principalOPEN VALUE ENTIDADES NO CUALIFICADAS269-09065</v>
      </c>
      <c r="B1983" s="18" t="str">
        <f t="shared" si="75"/>
        <v>269-09065OPEN VALUE ENTIDADES NO CUALIFICADAS</v>
      </c>
      <c r="D1983" t="s">
        <v>122</v>
      </c>
      <c r="E1983" t="s">
        <v>3228</v>
      </c>
      <c r="F1983" s="37" t="s">
        <v>3196</v>
      </c>
      <c r="G1983" s="18" t="s">
        <v>122</v>
      </c>
      <c r="H1983" s="18" t="s">
        <v>125</v>
      </c>
      <c r="I1983" s="37" t="s">
        <v>75</v>
      </c>
      <c r="J1983" t="s">
        <v>3229</v>
      </c>
      <c r="K1983" t="s">
        <v>28</v>
      </c>
      <c r="L1983" t="s">
        <v>90</v>
      </c>
      <c r="M1983" t="s">
        <v>74</v>
      </c>
      <c r="N1983" s="37" t="s">
        <v>75</v>
      </c>
      <c r="O1983" s="37" t="s">
        <v>75</v>
      </c>
      <c r="P1983" s="37" t="s">
        <v>75</v>
      </c>
      <c r="Q1983" t="s">
        <v>3228</v>
      </c>
      <c r="R1983" t="s">
        <v>2153</v>
      </c>
      <c r="S1983" s="42">
        <v>681</v>
      </c>
      <c r="T1983" s="37">
        <v>1</v>
      </c>
      <c r="U1983" s="83">
        <v>1</v>
      </c>
      <c r="V1983" t="s">
        <v>125</v>
      </c>
    </row>
    <row r="1984" spans="1:22" x14ac:dyDescent="0.2">
      <c r="A1984" s="18" t="str">
        <f t="shared" si="74"/>
        <v>Catalogo principalOPEN VALUE ENTIDADES NO CUALIFICADAS269-09643</v>
      </c>
      <c r="B1984" s="18" t="str">
        <f t="shared" si="75"/>
        <v>269-09643OPEN VALUE ENTIDADES NO CUALIFICADAS</v>
      </c>
      <c r="D1984" t="s">
        <v>122</v>
      </c>
      <c r="E1984" t="s">
        <v>3230</v>
      </c>
      <c r="F1984" s="37" t="s">
        <v>3196</v>
      </c>
      <c r="G1984" s="18" t="s">
        <v>122</v>
      </c>
      <c r="H1984" s="18" t="s">
        <v>125</v>
      </c>
      <c r="I1984" s="37" t="s">
        <v>75</v>
      </c>
      <c r="J1984" t="s">
        <v>3231</v>
      </c>
      <c r="K1984" t="s">
        <v>28</v>
      </c>
      <c r="L1984" t="s">
        <v>90</v>
      </c>
      <c r="M1984" t="s">
        <v>74</v>
      </c>
      <c r="N1984" s="37" t="s">
        <v>75</v>
      </c>
      <c r="O1984" s="37" t="s">
        <v>75</v>
      </c>
      <c r="P1984" s="37" t="s">
        <v>75</v>
      </c>
      <c r="Q1984" t="s">
        <v>3230</v>
      </c>
      <c r="R1984" t="s">
        <v>2153</v>
      </c>
      <c r="S1984" s="42">
        <v>1317</v>
      </c>
      <c r="T1984" s="37">
        <v>1</v>
      </c>
      <c r="U1984" s="83">
        <v>1</v>
      </c>
      <c r="V1984" t="s">
        <v>125</v>
      </c>
    </row>
    <row r="1985" spans="1:22" x14ac:dyDescent="0.2">
      <c r="A1985" s="18" t="str">
        <f t="shared" si="74"/>
        <v>Catalogo principalOPEN VALUE ENTIDADES NO CUALIFICADAS269-09751</v>
      </c>
      <c r="B1985" s="18" t="str">
        <f t="shared" si="75"/>
        <v>269-09751OPEN VALUE ENTIDADES NO CUALIFICADAS</v>
      </c>
      <c r="D1985" t="s">
        <v>122</v>
      </c>
      <c r="E1985" t="s">
        <v>3232</v>
      </c>
      <c r="F1985" s="37" t="s">
        <v>3196</v>
      </c>
      <c r="G1985" s="18" t="s">
        <v>122</v>
      </c>
      <c r="H1985" s="18" t="s">
        <v>125</v>
      </c>
      <c r="I1985" s="37" t="s">
        <v>75</v>
      </c>
      <c r="J1985" t="s">
        <v>3233</v>
      </c>
      <c r="K1985" t="s">
        <v>28</v>
      </c>
      <c r="L1985" t="s">
        <v>90</v>
      </c>
      <c r="M1985" t="s">
        <v>74</v>
      </c>
      <c r="N1985" s="37" t="s">
        <v>75</v>
      </c>
      <c r="O1985" s="37" t="s">
        <v>75</v>
      </c>
      <c r="P1985" s="37" t="s">
        <v>75</v>
      </c>
      <c r="Q1985" t="s">
        <v>3232</v>
      </c>
      <c r="R1985" t="s">
        <v>2153</v>
      </c>
      <c r="S1985" s="42">
        <v>646</v>
      </c>
      <c r="T1985" s="37">
        <v>1</v>
      </c>
      <c r="U1985" s="83">
        <v>1</v>
      </c>
      <c r="V1985" t="s">
        <v>125</v>
      </c>
    </row>
    <row r="1986" spans="1:22" x14ac:dyDescent="0.2">
      <c r="A1986" s="18" t="str">
        <f t="shared" ref="A1986:A2049" si="77">D1986&amp;F1986&amp;E1986</f>
        <v>Catalogo principalOPEN VALUE ENTIDADES NO CUALIFICADAS2PM-00001</v>
      </c>
      <c r="B1986" s="18" t="str">
        <f t="shared" ref="B1986:B2049" si="78">E1986&amp;F1986</f>
        <v>2PM-00001OPEN VALUE ENTIDADES NO CUALIFICADAS</v>
      </c>
      <c r="D1986" t="s">
        <v>122</v>
      </c>
      <c r="E1986" t="s">
        <v>3234</v>
      </c>
      <c r="F1986" s="37" t="s">
        <v>3196</v>
      </c>
      <c r="G1986" s="18" t="s">
        <v>122</v>
      </c>
      <c r="H1986" s="18" t="s">
        <v>125</v>
      </c>
      <c r="I1986" s="37" t="s">
        <v>75</v>
      </c>
      <c r="J1986" t="s">
        <v>3235</v>
      </c>
      <c r="K1986" t="s">
        <v>28</v>
      </c>
      <c r="L1986" t="s">
        <v>90</v>
      </c>
      <c r="M1986" t="s">
        <v>74</v>
      </c>
      <c r="N1986" s="37" t="s">
        <v>75</v>
      </c>
      <c r="O1986" s="37" t="s">
        <v>75</v>
      </c>
      <c r="P1986" s="37" t="s">
        <v>75</v>
      </c>
      <c r="Q1986" t="s">
        <v>3234</v>
      </c>
      <c r="R1986" t="s">
        <v>76</v>
      </c>
      <c r="S1986" s="42">
        <v>3.5</v>
      </c>
      <c r="T1986" s="37">
        <v>1</v>
      </c>
      <c r="U1986" s="83">
        <v>1</v>
      </c>
      <c r="V1986" t="s">
        <v>125</v>
      </c>
    </row>
    <row r="1987" spans="1:22" x14ac:dyDescent="0.2">
      <c r="A1987" s="18" t="str">
        <f t="shared" si="77"/>
        <v>Catalogo principalOPEN VALUE ENTIDADES NO CUALIFICADAS312-03035</v>
      </c>
      <c r="B1987" s="18" t="str">
        <f t="shared" si="78"/>
        <v>312-03035OPEN VALUE ENTIDADES NO CUALIFICADAS</v>
      </c>
      <c r="D1987" t="s">
        <v>122</v>
      </c>
      <c r="E1987" t="s">
        <v>3236</v>
      </c>
      <c r="F1987" s="37" t="s">
        <v>3196</v>
      </c>
      <c r="G1987" s="18" t="s">
        <v>122</v>
      </c>
      <c r="H1987" s="18" t="s">
        <v>125</v>
      </c>
      <c r="I1987" s="37" t="s">
        <v>75</v>
      </c>
      <c r="J1987" t="s">
        <v>3237</v>
      </c>
      <c r="K1987" t="s">
        <v>28</v>
      </c>
      <c r="L1987" t="s">
        <v>90</v>
      </c>
      <c r="M1987" t="s">
        <v>74</v>
      </c>
      <c r="N1987" s="37" t="s">
        <v>75</v>
      </c>
      <c r="O1987" s="37" t="s">
        <v>75</v>
      </c>
      <c r="P1987" s="37" t="s">
        <v>75</v>
      </c>
      <c r="Q1987" t="s">
        <v>3236</v>
      </c>
      <c r="R1987" t="s">
        <v>2153</v>
      </c>
      <c r="S1987" s="42">
        <v>1734</v>
      </c>
      <c r="T1987" s="37">
        <v>1</v>
      </c>
      <c r="U1987" s="83">
        <v>1</v>
      </c>
      <c r="V1987" t="s">
        <v>125</v>
      </c>
    </row>
    <row r="1988" spans="1:22" x14ac:dyDescent="0.2">
      <c r="A1988" s="18" t="str">
        <f t="shared" si="77"/>
        <v>Catalogo principalOPEN VALUE ENTIDADES NO CUALIFICADAS312-03042</v>
      </c>
      <c r="B1988" s="18" t="str">
        <f t="shared" si="78"/>
        <v>312-03042OPEN VALUE ENTIDADES NO CUALIFICADAS</v>
      </c>
      <c r="D1988" t="s">
        <v>122</v>
      </c>
      <c r="E1988" t="s">
        <v>3238</v>
      </c>
      <c r="F1988" s="37" t="s">
        <v>3196</v>
      </c>
      <c r="G1988" s="18" t="s">
        <v>122</v>
      </c>
      <c r="H1988" s="18" t="s">
        <v>125</v>
      </c>
      <c r="I1988" s="37" t="s">
        <v>75</v>
      </c>
      <c r="J1988" t="s">
        <v>3239</v>
      </c>
      <c r="K1988" t="s">
        <v>28</v>
      </c>
      <c r="L1988" t="s">
        <v>90</v>
      </c>
      <c r="M1988" t="s">
        <v>74</v>
      </c>
      <c r="N1988" s="37" t="s">
        <v>75</v>
      </c>
      <c r="O1988" s="37" t="s">
        <v>75</v>
      </c>
      <c r="P1988" s="37" t="s">
        <v>75</v>
      </c>
      <c r="Q1988" t="s">
        <v>3238</v>
      </c>
      <c r="R1988" t="s">
        <v>2153</v>
      </c>
      <c r="S1988" s="42">
        <v>744</v>
      </c>
      <c r="T1988" s="37">
        <v>1</v>
      </c>
      <c r="U1988" s="83">
        <v>1</v>
      </c>
      <c r="V1988" t="s">
        <v>125</v>
      </c>
    </row>
    <row r="1989" spans="1:22" x14ac:dyDescent="0.2">
      <c r="A1989" s="18" t="str">
        <f t="shared" si="77"/>
        <v>Catalogo principalOPEN VALUE ENTIDADES NO CUALIFICADAS359-01464</v>
      </c>
      <c r="B1989" s="18" t="str">
        <f t="shared" si="78"/>
        <v>359-01464OPEN VALUE ENTIDADES NO CUALIFICADAS</v>
      </c>
      <c r="D1989" t="s">
        <v>122</v>
      </c>
      <c r="E1989" t="s">
        <v>3240</v>
      </c>
      <c r="F1989" s="37" t="s">
        <v>3196</v>
      </c>
      <c r="G1989" s="18" t="s">
        <v>122</v>
      </c>
      <c r="H1989" s="18" t="s">
        <v>125</v>
      </c>
      <c r="I1989" s="37" t="s">
        <v>75</v>
      </c>
      <c r="J1989" t="s">
        <v>3241</v>
      </c>
      <c r="K1989" t="s">
        <v>28</v>
      </c>
      <c r="L1989" t="s">
        <v>90</v>
      </c>
      <c r="M1989" t="s">
        <v>74</v>
      </c>
      <c r="N1989" s="37" t="s">
        <v>75</v>
      </c>
      <c r="O1989" s="37" t="s">
        <v>75</v>
      </c>
      <c r="P1989" s="37" t="s">
        <v>75</v>
      </c>
      <c r="Q1989" t="s">
        <v>3240</v>
      </c>
      <c r="R1989" t="s">
        <v>2153</v>
      </c>
      <c r="S1989" s="42">
        <v>465</v>
      </c>
      <c r="T1989" s="37">
        <v>1</v>
      </c>
      <c r="U1989" s="83">
        <v>1</v>
      </c>
      <c r="V1989" t="s">
        <v>125</v>
      </c>
    </row>
    <row r="1990" spans="1:22" x14ac:dyDescent="0.2">
      <c r="A1990" s="18" t="str">
        <f t="shared" si="77"/>
        <v>Catalogo principalOPEN VALUE ENTIDADES NO CUALIFICADAS359-01469</v>
      </c>
      <c r="B1990" s="18" t="str">
        <f t="shared" si="78"/>
        <v>359-01469OPEN VALUE ENTIDADES NO CUALIFICADAS</v>
      </c>
      <c r="D1990" t="s">
        <v>122</v>
      </c>
      <c r="E1990" t="s">
        <v>3242</v>
      </c>
      <c r="F1990" s="37" t="s">
        <v>3196</v>
      </c>
      <c r="G1990" s="18" t="s">
        <v>122</v>
      </c>
      <c r="H1990" s="18" t="s">
        <v>125</v>
      </c>
      <c r="I1990" s="37" t="s">
        <v>75</v>
      </c>
      <c r="J1990" t="s">
        <v>3243</v>
      </c>
      <c r="K1990" t="s">
        <v>28</v>
      </c>
      <c r="L1990" t="s">
        <v>90</v>
      </c>
      <c r="M1990" t="s">
        <v>74</v>
      </c>
      <c r="N1990" s="37" t="s">
        <v>75</v>
      </c>
      <c r="O1990" s="37" t="s">
        <v>75</v>
      </c>
      <c r="P1990" s="37" t="s">
        <v>75</v>
      </c>
      <c r="Q1990" t="s">
        <v>3242</v>
      </c>
      <c r="R1990" t="s">
        <v>2153</v>
      </c>
      <c r="S1990" s="42">
        <v>465</v>
      </c>
      <c r="T1990" s="37">
        <v>1</v>
      </c>
      <c r="U1990" s="83">
        <v>1</v>
      </c>
      <c r="V1990" t="s">
        <v>125</v>
      </c>
    </row>
    <row r="1991" spans="1:22" x14ac:dyDescent="0.2">
      <c r="A1991" s="18" t="str">
        <f t="shared" si="77"/>
        <v>Catalogo principalOPEN VALUE ENTIDADES NO CUALIFICADAS359-01476</v>
      </c>
      <c r="B1991" s="18" t="str">
        <f t="shared" si="78"/>
        <v>359-01476OPEN VALUE ENTIDADES NO CUALIFICADAS</v>
      </c>
      <c r="D1991" t="s">
        <v>122</v>
      </c>
      <c r="E1991" t="s">
        <v>3244</v>
      </c>
      <c r="F1991" s="37" t="s">
        <v>3196</v>
      </c>
      <c r="G1991" s="18" t="s">
        <v>122</v>
      </c>
      <c r="H1991" s="18" t="s">
        <v>125</v>
      </c>
      <c r="I1991" s="37" t="s">
        <v>75</v>
      </c>
      <c r="J1991" t="s">
        <v>3245</v>
      </c>
      <c r="K1991" t="s">
        <v>28</v>
      </c>
      <c r="L1991" t="s">
        <v>90</v>
      </c>
      <c r="M1991" t="s">
        <v>74</v>
      </c>
      <c r="N1991" s="37" t="s">
        <v>75</v>
      </c>
      <c r="O1991" s="37" t="s">
        <v>75</v>
      </c>
      <c r="P1991" s="37" t="s">
        <v>75</v>
      </c>
      <c r="Q1991" t="s">
        <v>3244</v>
      </c>
      <c r="R1991" t="s">
        <v>2153</v>
      </c>
      <c r="S1991" s="42">
        <v>201</v>
      </c>
      <c r="T1991" s="37">
        <v>1</v>
      </c>
      <c r="U1991" s="83">
        <v>1</v>
      </c>
      <c r="V1991" t="s">
        <v>125</v>
      </c>
    </row>
    <row r="1992" spans="1:22" x14ac:dyDescent="0.2">
      <c r="A1992" s="18" t="str">
        <f t="shared" si="77"/>
        <v>Catalogo principalOPEN VALUE ENTIDADES NO CUALIFICADAS359-01481</v>
      </c>
      <c r="B1992" s="18" t="str">
        <f t="shared" si="78"/>
        <v>359-01481OPEN VALUE ENTIDADES NO CUALIFICADAS</v>
      </c>
      <c r="D1992" t="s">
        <v>122</v>
      </c>
      <c r="E1992" t="s">
        <v>3246</v>
      </c>
      <c r="F1992" s="37" t="s">
        <v>3196</v>
      </c>
      <c r="G1992" s="18" t="s">
        <v>122</v>
      </c>
      <c r="H1992" s="18" t="s">
        <v>125</v>
      </c>
      <c r="I1992" s="37" t="s">
        <v>75</v>
      </c>
      <c r="J1992" t="s">
        <v>3247</v>
      </c>
      <c r="K1992" t="s">
        <v>28</v>
      </c>
      <c r="L1992" t="s">
        <v>90</v>
      </c>
      <c r="M1992" t="s">
        <v>74</v>
      </c>
      <c r="N1992" s="37" t="s">
        <v>75</v>
      </c>
      <c r="O1992" s="37" t="s">
        <v>75</v>
      </c>
      <c r="P1992" s="37" t="s">
        <v>75</v>
      </c>
      <c r="Q1992" t="s">
        <v>3246</v>
      </c>
      <c r="R1992" t="s">
        <v>2153</v>
      </c>
      <c r="S1992" s="42">
        <v>201</v>
      </c>
      <c r="T1992" s="37">
        <v>1</v>
      </c>
      <c r="U1992" s="83">
        <v>1</v>
      </c>
      <c r="V1992" t="s">
        <v>125</v>
      </c>
    </row>
    <row r="1993" spans="1:22" x14ac:dyDescent="0.2">
      <c r="A1993" s="18" t="str">
        <f t="shared" si="77"/>
        <v>Catalogo principalOPEN VALUE ENTIDADES NO CUALIFICADAS381-02250</v>
      </c>
      <c r="B1993" s="18" t="str">
        <f t="shared" si="78"/>
        <v>381-02250OPEN VALUE ENTIDADES NO CUALIFICADAS</v>
      </c>
      <c r="D1993" t="s">
        <v>122</v>
      </c>
      <c r="E1993" t="s">
        <v>3248</v>
      </c>
      <c r="F1993" s="37" t="s">
        <v>3196</v>
      </c>
      <c r="G1993" s="18" t="s">
        <v>122</v>
      </c>
      <c r="H1993" s="18" t="s">
        <v>125</v>
      </c>
      <c r="I1993" s="37" t="s">
        <v>75</v>
      </c>
      <c r="J1993" t="s">
        <v>3249</v>
      </c>
      <c r="K1993" t="s">
        <v>28</v>
      </c>
      <c r="L1993" t="s">
        <v>90</v>
      </c>
      <c r="M1993" t="s">
        <v>74</v>
      </c>
      <c r="N1993" s="37" t="s">
        <v>75</v>
      </c>
      <c r="O1993" s="37" t="s">
        <v>75</v>
      </c>
      <c r="P1993" s="37" t="s">
        <v>75</v>
      </c>
      <c r="Q1993" t="s">
        <v>3248</v>
      </c>
      <c r="R1993" t="s">
        <v>2153</v>
      </c>
      <c r="S1993" s="42">
        <v>168</v>
      </c>
      <c r="T1993" s="37">
        <v>1</v>
      </c>
      <c r="U1993" s="83">
        <v>1</v>
      </c>
      <c r="V1993" t="s">
        <v>125</v>
      </c>
    </row>
    <row r="1994" spans="1:22" x14ac:dyDescent="0.2">
      <c r="A1994" s="18" t="str">
        <f t="shared" si="77"/>
        <v>Catalogo principalOPEN VALUE ENTIDADES NO CUALIFICADAS381-02255</v>
      </c>
      <c r="B1994" s="18" t="str">
        <f t="shared" si="78"/>
        <v>381-02255OPEN VALUE ENTIDADES NO CUALIFICADAS</v>
      </c>
      <c r="D1994" t="s">
        <v>122</v>
      </c>
      <c r="E1994" t="s">
        <v>3250</v>
      </c>
      <c r="F1994" s="37" t="s">
        <v>3196</v>
      </c>
      <c r="G1994" s="18" t="s">
        <v>122</v>
      </c>
      <c r="H1994" s="18" t="s">
        <v>125</v>
      </c>
      <c r="I1994" s="37" t="s">
        <v>75</v>
      </c>
      <c r="J1994" t="s">
        <v>3251</v>
      </c>
      <c r="K1994" t="s">
        <v>28</v>
      </c>
      <c r="L1994" t="s">
        <v>90</v>
      </c>
      <c r="M1994" t="s">
        <v>74</v>
      </c>
      <c r="N1994" s="37" t="s">
        <v>75</v>
      </c>
      <c r="O1994" s="37" t="s">
        <v>75</v>
      </c>
      <c r="P1994" s="37" t="s">
        <v>75</v>
      </c>
      <c r="Q1994" t="s">
        <v>3250</v>
      </c>
      <c r="R1994" t="s">
        <v>2153</v>
      </c>
      <c r="S1994" s="42">
        <v>216</v>
      </c>
      <c r="T1994" s="37">
        <v>1</v>
      </c>
      <c r="U1994" s="83">
        <v>1</v>
      </c>
      <c r="V1994" t="s">
        <v>125</v>
      </c>
    </row>
    <row r="1995" spans="1:22" x14ac:dyDescent="0.2">
      <c r="A1995" s="18" t="str">
        <f t="shared" si="77"/>
        <v>Catalogo principalOPEN VALUE ENTIDADES NO CUALIFICADAS381-02262</v>
      </c>
      <c r="B1995" s="18" t="str">
        <f t="shared" si="78"/>
        <v>381-02262OPEN VALUE ENTIDADES NO CUALIFICADAS</v>
      </c>
      <c r="D1995" t="s">
        <v>122</v>
      </c>
      <c r="E1995" t="s">
        <v>3252</v>
      </c>
      <c r="F1995" s="37" t="s">
        <v>3196</v>
      </c>
      <c r="G1995" s="18" t="s">
        <v>122</v>
      </c>
      <c r="H1995" s="18" t="s">
        <v>125</v>
      </c>
      <c r="I1995" s="37" t="s">
        <v>75</v>
      </c>
      <c r="J1995" t="s">
        <v>3253</v>
      </c>
      <c r="K1995" t="s">
        <v>28</v>
      </c>
      <c r="L1995" t="s">
        <v>90</v>
      </c>
      <c r="M1995" t="s">
        <v>74</v>
      </c>
      <c r="N1995" s="37" t="s">
        <v>75</v>
      </c>
      <c r="O1995" s="37" t="s">
        <v>75</v>
      </c>
      <c r="P1995" s="37" t="s">
        <v>75</v>
      </c>
      <c r="Q1995" t="s">
        <v>3252</v>
      </c>
      <c r="R1995" t="s">
        <v>2153</v>
      </c>
      <c r="S1995" s="42">
        <v>72</v>
      </c>
      <c r="T1995" s="37">
        <v>1</v>
      </c>
      <c r="U1995" s="83">
        <v>1</v>
      </c>
      <c r="V1995" t="s">
        <v>125</v>
      </c>
    </row>
    <row r="1996" spans="1:22" x14ac:dyDescent="0.2">
      <c r="A1996" s="18" t="str">
        <f t="shared" si="77"/>
        <v>Catalogo principalOPEN VALUE ENTIDADES NO CUALIFICADAS381-02267</v>
      </c>
      <c r="B1996" s="18" t="str">
        <f t="shared" si="78"/>
        <v>381-02267OPEN VALUE ENTIDADES NO CUALIFICADAS</v>
      </c>
      <c r="D1996" t="s">
        <v>122</v>
      </c>
      <c r="E1996" t="s">
        <v>3254</v>
      </c>
      <c r="F1996" s="37" t="s">
        <v>3196</v>
      </c>
      <c r="G1996" s="18" t="s">
        <v>122</v>
      </c>
      <c r="H1996" s="18" t="s">
        <v>125</v>
      </c>
      <c r="I1996" s="37" t="s">
        <v>75</v>
      </c>
      <c r="J1996" t="s">
        <v>3255</v>
      </c>
      <c r="K1996" t="s">
        <v>28</v>
      </c>
      <c r="L1996" t="s">
        <v>90</v>
      </c>
      <c r="M1996" t="s">
        <v>74</v>
      </c>
      <c r="N1996" s="37" t="s">
        <v>75</v>
      </c>
      <c r="O1996" s="37" t="s">
        <v>75</v>
      </c>
      <c r="P1996" s="37" t="s">
        <v>75</v>
      </c>
      <c r="Q1996" t="s">
        <v>3254</v>
      </c>
      <c r="R1996" t="s">
        <v>2153</v>
      </c>
      <c r="S1996" s="42">
        <v>93</v>
      </c>
      <c r="T1996" s="37">
        <v>1</v>
      </c>
      <c r="U1996" s="83">
        <v>1</v>
      </c>
      <c r="V1996" t="s">
        <v>125</v>
      </c>
    </row>
    <row r="1997" spans="1:22" x14ac:dyDescent="0.2">
      <c r="A1997" s="18" t="str">
        <f t="shared" si="77"/>
        <v>Catalogo principalOPEN VALUE ENTIDADES NO CUALIFICADAS395-03274</v>
      </c>
      <c r="B1997" s="18" t="str">
        <f t="shared" si="78"/>
        <v>395-03274OPEN VALUE ENTIDADES NO CUALIFICADAS</v>
      </c>
      <c r="D1997" t="s">
        <v>122</v>
      </c>
      <c r="E1997" t="s">
        <v>3256</v>
      </c>
      <c r="F1997" s="37" t="s">
        <v>3196</v>
      </c>
      <c r="G1997" s="18" t="s">
        <v>122</v>
      </c>
      <c r="H1997" s="18" t="s">
        <v>125</v>
      </c>
      <c r="I1997" s="37" t="s">
        <v>75</v>
      </c>
      <c r="J1997" t="s">
        <v>3257</v>
      </c>
      <c r="K1997" t="s">
        <v>28</v>
      </c>
      <c r="L1997" t="s">
        <v>90</v>
      </c>
      <c r="M1997" t="s">
        <v>74</v>
      </c>
      <c r="N1997" s="37" t="s">
        <v>75</v>
      </c>
      <c r="O1997" s="37" t="s">
        <v>75</v>
      </c>
      <c r="P1997" s="37" t="s">
        <v>75</v>
      </c>
      <c r="Q1997" t="s">
        <v>3256</v>
      </c>
      <c r="R1997" t="s">
        <v>2153</v>
      </c>
      <c r="S1997" s="42">
        <v>9912</v>
      </c>
      <c r="T1997" s="37">
        <v>1</v>
      </c>
      <c r="U1997" s="83">
        <v>1</v>
      </c>
      <c r="V1997" t="s">
        <v>125</v>
      </c>
    </row>
    <row r="1998" spans="1:22" x14ac:dyDescent="0.2">
      <c r="A1998" s="18" t="str">
        <f t="shared" si="77"/>
        <v>Catalogo principalOPEN VALUE ENTIDADES NO CUALIFICADAS395-03280</v>
      </c>
      <c r="B1998" s="18" t="str">
        <f t="shared" si="78"/>
        <v>395-03280OPEN VALUE ENTIDADES NO CUALIFICADAS</v>
      </c>
      <c r="D1998" t="s">
        <v>122</v>
      </c>
      <c r="E1998" t="s">
        <v>3258</v>
      </c>
      <c r="F1998" s="37" t="s">
        <v>3196</v>
      </c>
      <c r="G1998" s="18" t="s">
        <v>122</v>
      </c>
      <c r="H1998" s="18" t="s">
        <v>125</v>
      </c>
      <c r="I1998" s="37" t="s">
        <v>75</v>
      </c>
      <c r="J1998" t="s">
        <v>3259</v>
      </c>
      <c r="K1998" t="s">
        <v>28</v>
      </c>
      <c r="L1998" t="s">
        <v>90</v>
      </c>
      <c r="M1998" t="s">
        <v>74</v>
      </c>
      <c r="N1998" s="37" t="s">
        <v>75</v>
      </c>
      <c r="O1998" s="37" t="s">
        <v>75</v>
      </c>
      <c r="P1998" s="37" t="s">
        <v>75</v>
      </c>
      <c r="Q1998" t="s">
        <v>3258</v>
      </c>
      <c r="R1998" t="s">
        <v>2153</v>
      </c>
      <c r="S1998" s="42">
        <v>8178</v>
      </c>
      <c r="T1998" s="37">
        <v>1</v>
      </c>
      <c r="U1998" s="83">
        <v>1</v>
      </c>
      <c r="V1998" t="s">
        <v>125</v>
      </c>
    </row>
    <row r="1999" spans="1:22" x14ac:dyDescent="0.2">
      <c r="A1999" s="18" t="str">
        <f t="shared" si="77"/>
        <v>Catalogo principalOPEN VALUE ENTIDADES NO CUALIFICADAS395-03286</v>
      </c>
      <c r="B1999" s="18" t="str">
        <f t="shared" si="78"/>
        <v>395-03286OPEN VALUE ENTIDADES NO CUALIFICADAS</v>
      </c>
      <c r="D1999" t="s">
        <v>122</v>
      </c>
      <c r="E1999" t="s">
        <v>3260</v>
      </c>
      <c r="F1999" s="37" t="s">
        <v>3196</v>
      </c>
      <c r="G1999" s="18" t="s">
        <v>122</v>
      </c>
      <c r="H1999" s="18" t="s">
        <v>125</v>
      </c>
      <c r="I1999" s="37" t="s">
        <v>75</v>
      </c>
      <c r="J1999" t="s">
        <v>3261</v>
      </c>
      <c r="K1999" t="s">
        <v>28</v>
      </c>
      <c r="L1999" t="s">
        <v>90</v>
      </c>
      <c r="M1999" t="s">
        <v>74</v>
      </c>
      <c r="N1999" s="37" t="s">
        <v>75</v>
      </c>
      <c r="O1999" s="37" t="s">
        <v>75</v>
      </c>
      <c r="P1999" s="37" t="s">
        <v>75</v>
      </c>
      <c r="Q1999" t="s">
        <v>3260</v>
      </c>
      <c r="R1999" t="s">
        <v>2153</v>
      </c>
      <c r="S1999" s="42">
        <v>4248</v>
      </c>
      <c r="T1999" s="37">
        <v>1</v>
      </c>
      <c r="U1999" s="83">
        <v>1</v>
      </c>
      <c r="V1999" t="s">
        <v>125</v>
      </c>
    </row>
    <row r="2000" spans="1:22" x14ac:dyDescent="0.2">
      <c r="A2000" s="18" t="str">
        <f t="shared" si="77"/>
        <v>Catalogo principalOPEN VALUE ENTIDADES NO CUALIFICADAS3LN-00006</v>
      </c>
      <c r="B2000" s="18" t="str">
        <f t="shared" si="78"/>
        <v>3LN-00006OPEN VALUE ENTIDADES NO CUALIFICADAS</v>
      </c>
      <c r="D2000" t="s">
        <v>122</v>
      </c>
      <c r="E2000" t="s">
        <v>3262</v>
      </c>
      <c r="F2000" s="37" t="s">
        <v>3196</v>
      </c>
      <c r="G2000" s="18" t="s">
        <v>122</v>
      </c>
      <c r="H2000" s="18" t="s">
        <v>125</v>
      </c>
      <c r="I2000" s="37" t="s">
        <v>75</v>
      </c>
      <c r="J2000" t="s">
        <v>3263</v>
      </c>
      <c r="K2000" t="s">
        <v>28</v>
      </c>
      <c r="L2000" t="s">
        <v>90</v>
      </c>
      <c r="M2000" t="s">
        <v>74</v>
      </c>
      <c r="N2000" s="37" t="s">
        <v>75</v>
      </c>
      <c r="O2000" s="37" t="s">
        <v>75</v>
      </c>
      <c r="P2000" s="37" t="s">
        <v>75</v>
      </c>
      <c r="Q2000" t="s">
        <v>3262</v>
      </c>
      <c r="R2000" t="s">
        <v>76</v>
      </c>
      <c r="S2000" s="42">
        <v>8</v>
      </c>
      <c r="T2000" s="37">
        <v>1</v>
      </c>
      <c r="U2000" s="83">
        <v>1</v>
      </c>
      <c r="V2000" t="s">
        <v>125</v>
      </c>
    </row>
    <row r="2001" spans="1:22" x14ac:dyDescent="0.2">
      <c r="A2001" s="18" t="str">
        <f t="shared" si="77"/>
        <v>Catalogo principalOPEN VALUE ENTIDADES NO CUALIFICADAS3ND-00151</v>
      </c>
      <c r="B2001" s="18" t="str">
        <f t="shared" si="78"/>
        <v>3ND-00151OPEN VALUE ENTIDADES NO CUALIFICADAS</v>
      </c>
      <c r="D2001" t="s">
        <v>122</v>
      </c>
      <c r="E2001" t="s">
        <v>3264</v>
      </c>
      <c r="F2001" s="37" t="s">
        <v>3196</v>
      </c>
      <c r="G2001" s="18" t="s">
        <v>122</v>
      </c>
      <c r="H2001" s="18" t="s">
        <v>125</v>
      </c>
      <c r="I2001" s="37" t="s">
        <v>75</v>
      </c>
      <c r="J2001" t="s">
        <v>3265</v>
      </c>
      <c r="K2001" t="s">
        <v>28</v>
      </c>
      <c r="L2001" t="s">
        <v>90</v>
      </c>
      <c r="M2001" t="s">
        <v>74</v>
      </c>
      <c r="N2001" s="37" t="s">
        <v>75</v>
      </c>
      <c r="O2001" s="37" t="s">
        <v>75</v>
      </c>
      <c r="P2001" s="37" t="s">
        <v>75</v>
      </c>
      <c r="Q2001" t="s">
        <v>3264</v>
      </c>
      <c r="R2001" t="s">
        <v>2153</v>
      </c>
      <c r="S2001" s="42">
        <v>42</v>
      </c>
      <c r="T2001" s="37">
        <v>1</v>
      </c>
      <c r="U2001" s="83">
        <v>1</v>
      </c>
      <c r="V2001" t="s">
        <v>125</v>
      </c>
    </row>
    <row r="2002" spans="1:22" x14ac:dyDescent="0.2">
      <c r="A2002" s="18" t="str">
        <f t="shared" si="77"/>
        <v>Catalogo principalOPEN VALUE ENTIDADES NO CUALIFICADAS3ND-00153</v>
      </c>
      <c r="B2002" s="18" t="str">
        <f t="shared" si="78"/>
        <v>3ND-00153OPEN VALUE ENTIDADES NO CUALIFICADAS</v>
      </c>
      <c r="D2002" t="s">
        <v>122</v>
      </c>
      <c r="E2002" t="s">
        <v>3266</v>
      </c>
      <c r="F2002" s="37" t="s">
        <v>3196</v>
      </c>
      <c r="G2002" s="18" t="s">
        <v>122</v>
      </c>
      <c r="H2002" s="18" t="s">
        <v>125</v>
      </c>
      <c r="I2002" s="37" t="s">
        <v>75</v>
      </c>
      <c r="J2002" t="s">
        <v>3267</v>
      </c>
      <c r="K2002" t="s">
        <v>28</v>
      </c>
      <c r="L2002" t="s">
        <v>90</v>
      </c>
      <c r="M2002" t="s">
        <v>74</v>
      </c>
      <c r="N2002" s="37" t="s">
        <v>75</v>
      </c>
      <c r="O2002" s="37" t="s">
        <v>75</v>
      </c>
      <c r="P2002" s="37" t="s">
        <v>75</v>
      </c>
      <c r="Q2002" t="s">
        <v>3266</v>
      </c>
      <c r="R2002" t="s">
        <v>2153</v>
      </c>
      <c r="S2002" s="42">
        <v>54</v>
      </c>
      <c r="T2002" s="37">
        <v>1</v>
      </c>
      <c r="U2002" s="83">
        <v>1</v>
      </c>
      <c r="V2002" t="s">
        <v>125</v>
      </c>
    </row>
    <row r="2003" spans="1:22" x14ac:dyDescent="0.2">
      <c r="A2003" s="18" t="str">
        <f t="shared" si="77"/>
        <v>Catalogo principalOPEN VALUE ENTIDADES NO CUALIFICADAS3ND-00155</v>
      </c>
      <c r="B2003" s="18" t="str">
        <f t="shared" si="78"/>
        <v>3ND-00155OPEN VALUE ENTIDADES NO CUALIFICADAS</v>
      </c>
      <c r="D2003" t="s">
        <v>122</v>
      </c>
      <c r="E2003" t="s">
        <v>3268</v>
      </c>
      <c r="F2003" s="37" t="s">
        <v>3196</v>
      </c>
      <c r="G2003" s="18" t="s">
        <v>122</v>
      </c>
      <c r="H2003" s="18" t="s">
        <v>125</v>
      </c>
      <c r="I2003" s="37" t="s">
        <v>75</v>
      </c>
      <c r="J2003" t="s">
        <v>3269</v>
      </c>
      <c r="K2003" t="s">
        <v>28</v>
      </c>
      <c r="L2003" t="s">
        <v>90</v>
      </c>
      <c r="M2003" t="s">
        <v>74</v>
      </c>
      <c r="N2003" s="37" t="s">
        <v>75</v>
      </c>
      <c r="O2003" s="37" t="s">
        <v>75</v>
      </c>
      <c r="P2003" s="37" t="s">
        <v>75</v>
      </c>
      <c r="Q2003" t="s">
        <v>3268</v>
      </c>
      <c r="R2003" t="s">
        <v>2153</v>
      </c>
      <c r="S2003" s="42">
        <v>18</v>
      </c>
      <c r="T2003" s="37">
        <v>1</v>
      </c>
      <c r="U2003" s="83">
        <v>1</v>
      </c>
      <c r="V2003" t="s">
        <v>125</v>
      </c>
    </row>
    <row r="2004" spans="1:22" x14ac:dyDescent="0.2">
      <c r="A2004" s="18" t="str">
        <f t="shared" si="77"/>
        <v>Catalogo principalOPEN VALUE ENTIDADES NO CUALIFICADAS3ND-00157</v>
      </c>
      <c r="B2004" s="18" t="str">
        <f t="shared" si="78"/>
        <v>3ND-00157OPEN VALUE ENTIDADES NO CUALIFICADAS</v>
      </c>
      <c r="D2004" t="s">
        <v>122</v>
      </c>
      <c r="E2004" t="s">
        <v>3270</v>
      </c>
      <c r="F2004" s="37" t="s">
        <v>3196</v>
      </c>
      <c r="G2004" s="18" t="s">
        <v>122</v>
      </c>
      <c r="H2004" s="18" t="s">
        <v>125</v>
      </c>
      <c r="I2004" s="37" t="s">
        <v>75</v>
      </c>
      <c r="J2004" t="s">
        <v>3271</v>
      </c>
      <c r="K2004" t="s">
        <v>28</v>
      </c>
      <c r="L2004" t="s">
        <v>90</v>
      </c>
      <c r="M2004" t="s">
        <v>74</v>
      </c>
      <c r="N2004" s="37" t="s">
        <v>75</v>
      </c>
      <c r="O2004" s="37" t="s">
        <v>75</v>
      </c>
      <c r="P2004" s="37" t="s">
        <v>75</v>
      </c>
      <c r="Q2004" t="s">
        <v>3270</v>
      </c>
      <c r="R2004" t="s">
        <v>2153</v>
      </c>
      <c r="S2004" s="42">
        <v>24</v>
      </c>
      <c r="T2004" s="37">
        <v>1</v>
      </c>
      <c r="U2004" s="83">
        <v>1</v>
      </c>
      <c r="V2004" t="s">
        <v>125</v>
      </c>
    </row>
    <row r="2005" spans="1:22" x14ac:dyDescent="0.2">
      <c r="A2005" s="18" t="str">
        <f t="shared" si="77"/>
        <v>Catalogo principalOPEN VALUE ENTIDADES NO CUALIFICADAS3NN-00020</v>
      </c>
      <c r="B2005" s="18" t="str">
        <f t="shared" si="78"/>
        <v>3NN-00020OPEN VALUE ENTIDADES NO CUALIFICADAS</v>
      </c>
      <c r="D2005" t="s">
        <v>122</v>
      </c>
      <c r="E2005" t="s">
        <v>3272</v>
      </c>
      <c r="F2005" s="37" t="s">
        <v>3196</v>
      </c>
      <c r="G2005" s="18" t="s">
        <v>122</v>
      </c>
      <c r="H2005" s="18" t="s">
        <v>125</v>
      </c>
      <c r="I2005" s="37" t="s">
        <v>75</v>
      </c>
      <c r="J2005" t="s">
        <v>3273</v>
      </c>
      <c r="K2005" t="s">
        <v>28</v>
      </c>
      <c r="L2005" t="s">
        <v>90</v>
      </c>
      <c r="M2005" t="s">
        <v>74</v>
      </c>
      <c r="N2005" s="37" t="s">
        <v>75</v>
      </c>
      <c r="O2005" s="37" t="s">
        <v>75</v>
      </c>
      <c r="P2005" s="37" t="s">
        <v>75</v>
      </c>
      <c r="Q2005" t="s">
        <v>3272</v>
      </c>
      <c r="R2005" t="s">
        <v>76</v>
      </c>
      <c r="S2005" s="42">
        <v>5</v>
      </c>
      <c r="T2005" s="37">
        <v>1</v>
      </c>
      <c r="U2005" s="83">
        <v>1</v>
      </c>
      <c r="V2005" t="s">
        <v>125</v>
      </c>
    </row>
    <row r="2006" spans="1:22" x14ac:dyDescent="0.2">
      <c r="A2006" s="18" t="str">
        <f t="shared" si="77"/>
        <v>Catalogo principalOPEN VALUE ENTIDADES NO CUALIFICADAS3PP-00002</v>
      </c>
      <c r="B2006" s="18" t="str">
        <f t="shared" si="78"/>
        <v>3PP-00002OPEN VALUE ENTIDADES NO CUALIFICADAS</v>
      </c>
      <c r="D2006" t="s">
        <v>122</v>
      </c>
      <c r="E2006" t="s">
        <v>3274</v>
      </c>
      <c r="F2006" s="37" t="s">
        <v>3196</v>
      </c>
      <c r="G2006" s="18" t="s">
        <v>122</v>
      </c>
      <c r="H2006" s="18" t="s">
        <v>125</v>
      </c>
      <c r="I2006" s="37" t="s">
        <v>75</v>
      </c>
      <c r="J2006" t="s">
        <v>3275</v>
      </c>
      <c r="K2006" t="s">
        <v>28</v>
      </c>
      <c r="L2006" t="s">
        <v>90</v>
      </c>
      <c r="M2006" t="s">
        <v>74</v>
      </c>
      <c r="N2006" s="37" t="s">
        <v>75</v>
      </c>
      <c r="O2006" s="37" t="s">
        <v>75</v>
      </c>
      <c r="P2006" s="37" t="s">
        <v>75</v>
      </c>
      <c r="Q2006" t="s">
        <v>3274</v>
      </c>
      <c r="R2006" t="s">
        <v>76</v>
      </c>
      <c r="S2006" s="42">
        <v>7</v>
      </c>
      <c r="T2006" s="37">
        <v>1</v>
      </c>
      <c r="U2006" s="83">
        <v>1</v>
      </c>
      <c r="V2006" t="s">
        <v>125</v>
      </c>
    </row>
    <row r="2007" spans="1:22" x14ac:dyDescent="0.2">
      <c r="A2007" s="18" t="str">
        <f t="shared" si="77"/>
        <v>Catalogo principalOPEN VALUE ENTIDADES NO CUALIFICADAS3VU-00031</v>
      </c>
      <c r="B2007" s="18" t="str">
        <f t="shared" si="78"/>
        <v>3VU-00031OPEN VALUE ENTIDADES NO CUALIFICADAS</v>
      </c>
      <c r="D2007" t="s">
        <v>122</v>
      </c>
      <c r="E2007" t="s">
        <v>3276</v>
      </c>
      <c r="F2007" s="37" t="s">
        <v>3196</v>
      </c>
      <c r="G2007" s="18" t="s">
        <v>122</v>
      </c>
      <c r="H2007" s="18" t="s">
        <v>125</v>
      </c>
      <c r="I2007" s="37" t="s">
        <v>75</v>
      </c>
      <c r="J2007" t="s">
        <v>3277</v>
      </c>
      <c r="K2007" t="s">
        <v>28</v>
      </c>
      <c r="L2007" t="s">
        <v>90</v>
      </c>
      <c r="M2007" t="s">
        <v>74</v>
      </c>
      <c r="N2007" s="37" t="s">
        <v>75</v>
      </c>
      <c r="O2007" s="37" t="s">
        <v>75</v>
      </c>
      <c r="P2007" s="37" t="s">
        <v>75</v>
      </c>
      <c r="Q2007" t="s">
        <v>3276</v>
      </c>
      <c r="R2007" t="s">
        <v>2153</v>
      </c>
      <c r="S2007" s="42">
        <v>4605</v>
      </c>
      <c r="T2007" s="37">
        <v>1</v>
      </c>
      <c r="U2007" s="83">
        <v>1</v>
      </c>
      <c r="V2007" t="s">
        <v>125</v>
      </c>
    </row>
    <row r="2008" spans="1:22" x14ac:dyDescent="0.2">
      <c r="A2008" s="18" t="str">
        <f t="shared" si="77"/>
        <v>Catalogo principalOPEN VALUE ENTIDADES NO CUALIFICADAS3VU-00033</v>
      </c>
      <c r="B2008" s="18" t="str">
        <f t="shared" si="78"/>
        <v>3VU-00033OPEN VALUE ENTIDADES NO CUALIFICADAS</v>
      </c>
      <c r="D2008" t="s">
        <v>122</v>
      </c>
      <c r="E2008" t="s">
        <v>3278</v>
      </c>
      <c r="F2008" s="37" t="s">
        <v>3196</v>
      </c>
      <c r="G2008" s="18" t="s">
        <v>122</v>
      </c>
      <c r="H2008" s="18" t="s">
        <v>125</v>
      </c>
      <c r="I2008" s="37" t="s">
        <v>75</v>
      </c>
      <c r="J2008" t="s">
        <v>3279</v>
      </c>
      <c r="K2008" t="s">
        <v>28</v>
      </c>
      <c r="L2008" t="s">
        <v>90</v>
      </c>
      <c r="M2008" t="s">
        <v>74</v>
      </c>
      <c r="N2008" s="37" t="s">
        <v>75</v>
      </c>
      <c r="O2008" s="37" t="s">
        <v>75</v>
      </c>
      <c r="P2008" s="37" t="s">
        <v>75</v>
      </c>
      <c r="Q2008" t="s">
        <v>3278</v>
      </c>
      <c r="R2008" t="s">
        <v>2153</v>
      </c>
      <c r="S2008" s="42">
        <v>4605</v>
      </c>
      <c r="T2008" s="37">
        <v>1</v>
      </c>
      <c r="U2008" s="83">
        <v>1</v>
      </c>
      <c r="V2008" t="s">
        <v>125</v>
      </c>
    </row>
    <row r="2009" spans="1:22" x14ac:dyDescent="0.2">
      <c r="A2009" s="18" t="str">
        <f t="shared" si="77"/>
        <v>Catalogo principalOPEN VALUE ENTIDADES NO CUALIFICADAS3YF-00233</v>
      </c>
      <c r="B2009" s="18" t="str">
        <f t="shared" si="78"/>
        <v>3YF-00233OPEN VALUE ENTIDADES NO CUALIFICADAS</v>
      </c>
      <c r="D2009" t="s">
        <v>122</v>
      </c>
      <c r="E2009" t="s">
        <v>3280</v>
      </c>
      <c r="F2009" s="37" t="s">
        <v>3196</v>
      </c>
      <c r="G2009" s="18" t="s">
        <v>122</v>
      </c>
      <c r="H2009" s="18" t="s">
        <v>125</v>
      </c>
      <c r="I2009" s="37" t="s">
        <v>75</v>
      </c>
      <c r="J2009" t="s">
        <v>3281</v>
      </c>
      <c r="K2009" t="s">
        <v>28</v>
      </c>
      <c r="L2009" t="s">
        <v>90</v>
      </c>
      <c r="M2009" t="s">
        <v>74</v>
      </c>
      <c r="N2009" s="37" t="s">
        <v>75</v>
      </c>
      <c r="O2009" s="37" t="s">
        <v>75</v>
      </c>
      <c r="P2009" s="37" t="s">
        <v>75</v>
      </c>
      <c r="Q2009" t="s">
        <v>3280</v>
      </c>
      <c r="R2009" t="s">
        <v>2153</v>
      </c>
      <c r="S2009" s="42">
        <v>1074</v>
      </c>
      <c r="T2009" s="37">
        <v>1</v>
      </c>
      <c r="U2009" s="83">
        <v>1</v>
      </c>
      <c r="V2009" t="s">
        <v>125</v>
      </c>
    </row>
    <row r="2010" spans="1:22" x14ac:dyDescent="0.2">
      <c r="A2010" s="18" t="str">
        <f t="shared" si="77"/>
        <v>Catalogo principalOPEN VALUE ENTIDADES NO CUALIFICADAS3YF-00235</v>
      </c>
      <c r="B2010" s="18" t="str">
        <f t="shared" si="78"/>
        <v>3YF-00235OPEN VALUE ENTIDADES NO CUALIFICADAS</v>
      </c>
      <c r="D2010" t="s">
        <v>122</v>
      </c>
      <c r="E2010" t="s">
        <v>3282</v>
      </c>
      <c r="F2010" s="37" t="s">
        <v>3196</v>
      </c>
      <c r="G2010" s="18" t="s">
        <v>122</v>
      </c>
      <c r="H2010" s="18" t="s">
        <v>125</v>
      </c>
      <c r="I2010" s="37" t="s">
        <v>75</v>
      </c>
      <c r="J2010" t="s">
        <v>3283</v>
      </c>
      <c r="K2010" t="s">
        <v>28</v>
      </c>
      <c r="L2010" t="s">
        <v>90</v>
      </c>
      <c r="M2010" t="s">
        <v>74</v>
      </c>
      <c r="N2010" s="37" t="s">
        <v>75</v>
      </c>
      <c r="O2010" s="37" t="s">
        <v>75</v>
      </c>
      <c r="P2010" s="37" t="s">
        <v>75</v>
      </c>
      <c r="Q2010" t="s">
        <v>3282</v>
      </c>
      <c r="R2010" t="s">
        <v>2153</v>
      </c>
      <c r="S2010" s="42">
        <v>501</v>
      </c>
      <c r="T2010" s="37">
        <v>1</v>
      </c>
      <c r="U2010" s="83">
        <v>1</v>
      </c>
      <c r="V2010" t="s">
        <v>125</v>
      </c>
    </row>
    <row r="2011" spans="1:22" x14ac:dyDescent="0.2">
      <c r="A2011" s="18" t="str">
        <f t="shared" si="77"/>
        <v>Catalogo principalOPEN VALUE ENTIDADES NO CUALIFICADAS3ZK-00426</v>
      </c>
      <c r="B2011" s="18" t="str">
        <f t="shared" si="78"/>
        <v>3ZK-00426OPEN VALUE ENTIDADES NO CUALIFICADAS</v>
      </c>
      <c r="D2011" t="s">
        <v>122</v>
      </c>
      <c r="E2011" t="s">
        <v>3284</v>
      </c>
      <c r="F2011" s="37" t="s">
        <v>3196</v>
      </c>
      <c r="G2011" s="18" t="s">
        <v>122</v>
      </c>
      <c r="H2011" s="18" t="s">
        <v>125</v>
      </c>
      <c r="I2011" s="37" t="s">
        <v>75</v>
      </c>
      <c r="J2011" t="s">
        <v>3285</v>
      </c>
      <c r="K2011" t="s">
        <v>28</v>
      </c>
      <c r="L2011" t="s">
        <v>90</v>
      </c>
      <c r="M2011" t="s">
        <v>74</v>
      </c>
      <c r="N2011" s="37" t="s">
        <v>75</v>
      </c>
      <c r="O2011" s="37" t="s">
        <v>75</v>
      </c>
      <c r="P2011" s="37" t="s">
        <v>75</v>
      </c>
      <c r="Q2011" t="s">
        <v>3284</v>
      </c>
      <c r="R2011" t="s">
        <v>2153</v>
      </c>
      <c r="S2011" s="42">
        <v>42</v>
      </c>
      <c r="T2011" s="37">
        <v>1</v>
      </c>
      <c r="U2011" s="83">
        <v>1</v>
      </c>
      <c r="V2011" t="s">
        <v>125</v>
      </c>
    </row>
    <row r="2012" spans="1:22" x14ac:dyDescent="0.2">
      <c r="A2012" s="18" t="str">
        <f t="shared" si="77"/>
        <v>Catalogo principalOPEN VALUE ENTIDADES NO CUALIFICADAS3ZK-00428</v>
      </c>
      <c r="B2012" s="18" t="str">
        <f t="shared" si="78"/>
        <v>3ZK-00428OPEN VALUE ENTIDADES NO CUALIFICADAS</v>
      </c>
      <c r="D2012" t="s">
        <v>122</v>
      </c>
      <c r="E2012" t="s">
        <v>3286</v>
      </c>
      <c r="F2012" s="37" t="s">
        <v>3196</v>
      </c>
      <c r="G2012" s="18" t="s">
        <v>122</v>
      </c>
      <c r="H2012" s="18" t="s">
        <v>125</v>
      </c>
      <c r="I2012" s="37" t="s">
        <v>75</v>
      </c>
      <c r="J2012" t="s">
        <v>3287</v>
      </c>
      <c r="K2012" t="s">
        <v>28</v>
      </c>
      <c r="L2012" t="s">
        <v>90</v>
      </c>
      <c r="M2012" t="s">
        <v>74</v>
      </c>
      <c r="N2012" s="37" t="s">
        <v>75</v>
      </c>
      <c r="O2012" s="37" t="s">
        <v>75</v>
      </c>
      <c r="P2012" s="37" t="s">
        <v>75</v>
      </c>
      <c r="Q2012" t="s">
        <v>3286</v>
      </c>
      <c r="R2012" t="s">
        <v>2153</v>
      </c>
      <c r="S2012" s="42">
        <v>54</v>
      </c>
      <c r="T2012" s="37">
        <v>1</v>
      </c>
      <c r="U2012" s="83">
        <v>1</v>
      </c>
      <c r="V2012" t="s">
        <v>125</v>
      </c>
    </row>
    <row r="2013" spans="1:22" x14ac:dyDescent="0.2">
      <c r="A2013" s="18" t="str">
        <f t="shared" si="77"/>
        <v>Catalogo principalOPEN VALUE ENTIDADES NO CUALIFICADAS3ZK-00430</v>
      </c>
      <c r="B2013" s="18" t="str">
        <f t="shared" si="78"/>
        <v>3ZK-00430OPEN VALUE ENTIDADES NO CUALIFICADAS</v>
      </c>
      <c r="D2013" t="s">
        <v>122</v>
      </c>
      <c r="E2013" t="s">
        <v>3288</v>
      </c>
      <c r="F2013" s="37" t="s">
        <v>3196</v>
      </c>
      <c r="G2013" s="18" t="s">
        <v>122</v>
      </c>
      <c r="H2013" s="18" t="s">
        <v>125</v>
      </c>
      <c r="I2013" s="37" t="s">
        <v>75</v>
      </c>
      <c r="J2013" t="s">
        <v>3289</v>
      </c>
      <c r="K2013" t="s">
        <v>28</v>
      </c>
      <c r="L2013" t="s">
        <v>90</v>
      </c>
      <c r="M2013" t="s">
        <v>74</v>
      </c>
      <c r="N2013" s="37" t="s">
        <v>75</v>
      </c>
      <c r="O2013" s="37" t="s">
        <v>75</v>
      </c>
      <c r="P2013" s="37" t="s">
        <v>75</v>
      </c>
      <c r="Q2013" t="s">
        <v>3288</v>
      </c>
      <c r="R2013" t="s">
        <v>2153</v>
      </c>
      <c r="S2013" s="42">
        <v>18</v>
      </c>
      <c r="T2013" s="37">
        <v>1</v>
      </c>
      <c r="U2013" s="83">
        <v>1</v>
      </c>
      <c r="V2013" t="s">
        <v>125</v>
      </c>
    </row>
    <row r="2014" spans="1:22" x14ac:dyDescent="0.2">
      <c r="A2014" s="18" t="str">
        <f t="shared" si="77"/>
        <v>Catalogo principalOPEN VALUE ENTIDADES NO CUALIFICADAS3ZK-00432</v>
      </c>
      <c r="B2014" s="18" t="str">
        <f t="shared" si="78"/>
        <v>3ZK-00432OPEN VALUE ENTIDADES NO CUALIFICADAS</v>
      </c>
      <c r="D2014" t="s">
        <v>122</v>
      </c>
      <c r="E2014" t="s">
        <v>3290</v>
      </c>
      <c r="F2014" s="37" t="s">
        <v>3196</v>
      </c>
      <c r="G2014" s="18" t="s">
        <v>122</v>
      </c>
      <c r="H2014" s="18" t="s">
        <v>125</v>
      </c>
      <c r="I2014" s="37" t="s">
        <v>75</v>
      </c>
      <c r="J2014" t="s">
        <v>3291</v>
      </c>
      <c r="K2014" t="s">
        <v>28</v>
      </c>
      <c r="L2014" t="s">
        <v>90</v>
      </c>
      <c r="M2014" t="s">
        <v>74</v>
      </c>
      <c r="N2014" s="37" t="s">
        <v>75</v>
      </c>
      <c r="O2014" s="37" t="s">
        <v>75</v>
      </c>
      <c r="P2014" s="37" t="s">
        <v>75</v>
      </c>
      <c r="Q2014" t="s">
        <v>3290</v>
      </c>
      <c r="R2014" t="s">
        <v>2153</v>
      </c>
      <c r="S2014" s="42">
        <v>24</v>
      </c>
      <c r="T2014" s="37">
        <v>1</v>
      </c>
      <c r="U2014" s="83">
        <v>1</v>
      </c>
      <c r="V2014" t="s">
        <v>125</v>
      </c>
    </row>
    <row r="2015" spans="1:22" x14ac:dyDescent="0.2">
      <c r="A2015" s="18" t="str">
        <f t="shared" si="77"/>
        <v>Catalogo principalOPEN VALUE ENTIDADES NO CUALIFICADAS4ZF-00014</v>
      </c>
      <c r="B2015" s="18" t="str">
        <f t="shared" si="78"/>
        <v>4ZF-00014OPEN VALUE ENTIDADES NO CUALIFICADAS</v>
      </c>
      <c r="D2015" t="s">
        <v>122</v>
      </c>
      <c r="E2015" t="s">
        <v>3292</v>
      </c>
      <c r="F2015" s="37" t="s">
        <v>3196</v>
      </c>
      <c r="G2015" s="18" t="s">
        <v>122</v>
      </c>
      <c r="H2015" s="18" t="s">
        <v>125</v>
      </c>
      <c r="I2015" s="37" t="s">
        <v>75</v>
      </c>
      <c r="J2015" t="s">
        <v>3293</v>
      </c>
      <c r="K2015" t="s">
        <v>28</v>
      </c>
      <c r="L2015" t="s">
        <v>90</v>
      </c>
      <c r="M2015" t="s">
        <v>74</v>
      </c>
      <c r="N2015" s="37" t="s">
        <v>75</v>
      </c>
      <c r="O2015" s="37" t="s">
        <v>75</v>
      </c>
      <c r="P2015" s="37" t="s">
        <v>75</v>
      </c>
      <c r="Q2015" t="s">
        <v>3292</v>
      </c>
      <c r="R2015" t="s">
        <v>76</v>
      </c>
      <c r="S2015" s="42">
        <v>16.559999999999999</v>
      </c>
      <c r="T2015" s="37">
        <v>1</v>
      </c>
      <c r="U2015" s="83">
        <v>1</v>
      </c>
      <c r="V2015" t="s">
        <v>125</v>
      </c>
    </row>
    <row r="2016" spans="1:22" x14ac:dyDescent="0.2">
      <c r="A2016" s="18" t="str">
        <f t="shared" si="77"/>
        <v>Catalogo principalOPEN VALUE ENTIDADES NO CUALIFICADAS5A5-00002</v>
      </c>
      <c r="B2016" s="18" t="str">
        <f t="shared" si="78"/>
        <v>5A5-00002OPEN VALUE ENTIDADES NO CUALIFICADAS</v>
      </c>
      <c r="D2016" t="s">
        <v>122</v>
      </c>
      <c r="E2016" t="s">
        <v>3294</v>
      </c>
      <c r="F2016" s="37" t="s">
        <v>3196</v>
      </c>
      <c r="G2016" s="18" t="s">
        <v>122</v>
      </c>
      <c r="H2016" s="18" t="s">
        <v>125</v>
      </c>
      <c r="I2016" s="37" t="s">
        <v>75</v>
      </c>
      <c r="J2016" t="s">
        <v>3295</v>
      </c>
      <c r="K2016" t="s">
        <v>28</v>
      </c>
      <c r="L2016" t="s">
        <v>90</v>
      </c>
      <c r="M2016" t="s">
        <v>74</v>
      </c>
      <c r="N2016" s="37" t="s">
        <v>75</v>
      </c>
      <c r="O2016" s="37" t="s">
        <v>75</v>
      </c>
      <c r="P2016" s="37" t="s">
        <v>75</v>
      </c>
      <c r="Q2016" t="s">
        <v>3294</v>
      </c>
      <c r="R2016" t="s">
        <v>76</v>
      </c>
      <c r="S2016" s="42">
        <v>0.3</v>
      </c>
      <c r="T2016" s="37">
        <v>1</v>
      </c>
      <c r="U2016" s="83">
        <v>1</v>
      </c>
      <c r="V2016" t="s">
        <v>125</v>
      </c>
    </row>
    <row r="2017" spans="1:22" x14ac:dyDescent="0.2">
      <c r="A2017" s="18" t="str">
        <f t="shared" si="77"/>
        <v>Catalogo principalOPEN VALUE ENTIDADES NO CUALIFICADAS5A9-00002</v>
      </c>
      <c r="B2017" s="18" t="str">
        <f t="shared" si="78"/>
        <v>5A9-00002OPEN VALUE ENTIDADES NO CUALIFICADAS</v>
      </c>
      <c r="D2017" t="s">
        <v>122</v>
      </c>
      <c r="E2017" t="s">
        <v>3296</v>
      </c>
      <c r="F2017" s="37" t="s">
        <v>3196</v>
      </c>
      <c r="G2017" s="18" t="s">
        <v>122</v>
      </c>
      <c r="H2017" s="18" t="s">
        <v>125</v>
      </c>
      <c r="I2017" s="37" t="s">
        <v>75</v>
      </c>
      <c r="J2017" t="s">
        <v>3297</v>
      </c>
      <c r="K2017" t="s">
        <v>28</v>
      </c>
      <c r="L2017" t="s">
        <v>90</v>
      </c>
      <c r="M2017" t="s">
        <v>74</v>
      </c>
      <c r="N2017" s="37" t="s">
        <v>75</v>
      </c>
      <c r="O2017" s="37" t="s">
        <v>75</v>
      </c>
      <c r="P2017" s="37" t="s">
        <v>75</v>
      </c>
      <c r="Q2017" t="s">
        <v>3296</v>
      </c>
      <c r="R2017" t="s">
        <v>76</v>
      </c>
      <c r="S2017" s="42">
        <v>3</v>
      </c>
      <c r="T2017" s="37">
        <v>1</v>
      </c>
      <c r="U2017" s="83">
        <v>1</v>
      </c>
      <c r="V2017" t="s">
        <v>125</v>
      </c>
    </row>
    <row r="2018" spans="1:22" x14ac:dyDescent="0.2">
      <c r="A2018" s="18" t="str">
        <f t="shared" si="77"/>
        <v>Catalogo principalOPEN VALUE ENTIDADES NO CUALIFICADAS5HK-00147</v>
      </c>
      <c r="B2018" s="18" t="str">
        <f t="shared" si="78"/>
        <v>5HK-00147OPEN VALUE ENTIDADES NO CUALIFICADAS</v>
      </c>
      <c r="D2018" t="s">
        <v>122</v>
      </c>
      <c r="E2018" t="s">
        <v>3298</v>
      </c>
      <c r="F2018" s="37" t="s">
        <v>3196</v>
      </c>
      <c r="G2018" s="18" t="s">
        <v>122</v>
      </c>
      <c r="H2018" s="18" t="s">
        <v>125</v>
      </c>
      <c r="I2018" s="37" t="s">
        <v>75</v>
      </c>
      <c r="J2018" t="s">
        <v>3299</v>
      </c>
      <c r="K2018" t="s">
        <v>28</v>
      </c>
      <c r="L2018" t="s">
        <v>90</v>
      </c>
      <c r="M2018" t="s">
        <v>74</v>
      </c>
      <c r="N2018" s="37" t="s">
        <v>75</v>
      </c>
      <c r="O2018" s="37" t="s">
        <v>75</v>
      </c>
      <c r="P2018" s="37" t="s">
        <v>75</v>
      </c>
      <c r="Q2018" t="s">
        <v>3298</v>
      </c>
      <c r="R2018" t="s">
        <v>2153</v>
      </c>
      <c r="S2018" s="42">
        <v>75</v>
      </c>
      <c r="T2018" s="37">
        <v>1</v>
      </c>
      <c r="U2018" s="83">
        <v>1</v>
      </c>
      <c r="V2018" t="s">
        <v>125</v>
      </c>
    </row>
    <row r="2019" spans="1:22" x14ac:dyDescent="0.2">
      <c r="A2019" s="18" t="str">
        <f t="shared" si="77"/>
        <v>Catalogo principalOPEN VALUE ENTIDADES NO CUALIFICADAS5HK-00159</v>
      </c>
      <c r="B2019" s="18" t="str">
        <f t="shared" si="78"/>
        <v>5HK-00159OPEN VALUE ENTIDADES NO CUALIFICADAS</v>
      </c>
      <c r="D2019" t="s">
        <v>122</v>
      </c>
      <c r="E2019" t="s">
        <v>3300</v>
      </c>
      <c r="F2019" s="37" t="s">
        <v>3196</v>
      </c>
      <c r="G2019" s="18" t="s">
        <v>122</v>
      </c>
      <c r="H2019" s="18" t="s">
        <v>125</v>
      </c>
      <c r="I2019" s="37" t="s">
        <v>75</v>
      </c>
      <c r="J2019" t="s">
        <v>3301</v>
      </c>
      <c r="K2019" t="s">
        <v>28</v>
      </c>
      <c r="L2019" t="s">
        <v>90</v>
      </c>
      <c r="M2019" t="s">
        <v>74</v>
      </c>
      <c r="N2019" s="37" t="s">
        <v>75</v>
      </c>
      <c r="O2019" s="37" t="s">
        <v>75</v>
      </c>
      <c r="P2019" s="37" t="s">
        <v>75</v>
      </c>
      <c r="Q2019" t="s">
        <v>3300</v>
      </c>
      <c r="R2019" t="s">
        <v>2153</v>
      </c>
      <c r="S2019" s="42">
        <v>36</v>
      </c>
      <c r="T2019" s="37">
        <v>1</v>
      </c>
      <c r="U2019" s="83">
        <v>1</v>
      </c>
      <c r="V2019" t="s">
        <v>125</v>
      </c>
    </row>
    <row r="2020" spans="1:22" x14ac:dyDescent="0.2">
      <c r="A2020" s="18" t="str">
        <f t="shared" si="77"/>
        <v>Catalogo principalOPEN VALUE ENTIDADES NO CUALIFICADAS5HU-00147</v>
      </c>
      <c r="B2020" s="18" t="str">
        <f t="shared" si="78"/>
        <v>5HU-00147OPEN VALUE ENTIDADES NO CUALIFICADAS</v>
      </c>
      <c r="D2020" t="s">
        <v>122</v>
      </c>
      <c r="E2020" t="s">
        <v>3302</v>
      </c>
      <c r="F2020" s="37" t="s">
        <v>3196</v>
      </c>
      <c r="G2020" s="18" t="s">
        <v>122</v>
      </c>
      <c r="H2020" s="18" t="s">
        <v>125</v>
      </c>
      <c r="I2020" s="37" t="s">
        <v>75</v>
      </c>
      <c r="J2020" t="s">
        <v>3303</v>
      </c>
      <c r="K2020" t="s">
        <v>28</v>
      </c>
      <c r="L2020" t="s">
        <v>90</v>
      </c>
      <c r="M2020" t="s">
        <v>74</v>
      </c>
      <c r="N2020" s="37" t="s">
        <v>75</v>
      </c>
      <c r="O2020" s="37" t="s">
        <v>75</v>
      </c>
      <c r="P2020" s="37" t="s">
        <v>75</v>
      </c>
      <c r="Q2020" t="s">
        <v>3302</v>
      </c>
      <c r="R2020" t="s">
        <v>2153</v>
      </c>
      <c r="S2020" s="42">
        <v>8922</v>
      </c>
      <c r="T2020" s="37">
        <v>1</v>
      </c>
      <c r="U2020" s="83">
        <v>1</v>
      </c>
      <c r="V2020" t="s">
        <v>125</v>
      </c>
    </row>
    <row r="2021" spans="1:22" x14ac:dyDescent="0.2">
      <c r="A2021" s="18" t="str">
        <f t="shared" si="77"/>
        <v>Catalogo principalOPEN VALUE ENTIDADES NO CUALIFICADAS5HU-00149</v>
      </c>
      <c r="B2021" s="18" t="str">
        <f t="shared" si="78"/>
        <v>5HU-00149OPEN VALUE ENTIDADES NO CUALIFICADAS</v>
      </c>
      <c r="D2021" t="s">
        <v>122</v>
      </c>
      <c r="E2021" t="s">
        <v>3304</v>
      </c>
      <c r="F2021" s="37" t="s">
        <v>3196</v>
      </c>
      <c r="G2021" s="18" t="s">
        <v>122</v>
      </c>
      <c r="H2021" s="18" t="s">
        <v>125</v>
      </c>
      <c r="I2021" s="37" t="s">
        <v>75</v>
      </c>
      <c r="J2021" t="s">
        <v>3305</v>
      </c>
      <c r="K2021" t="s">
        <v>28</v>
      </c>
      <c r="L2021" t="s">
        <v>90</v>
      </c>
      <c r="M2021" t="s">
        <v>74</v>
      </c>
      <c r="N2021" s="37" t="s">
        <v>75</v>
      </c>
      <c r="O2021" s="37" t="s">
        <v>75</v>
      </c>
      <c r="P2021" s="37" t="s">
        <v>75</v>
      </c>
      <c r="Q2021" t="s">
        <v>3304</v>
      </c>
      <c r="R2021" t="s">
        <v>2153</v>
      </c>
      <c r="S2021" s="42">
        <v>3825</v>
      </c>
      <c r="T2021" s="37">
        <v>1</v>
      </c>
      <c r="U2021" s="83">
        <v>1</v>
      </c>
      <c r="V2021" t="s">
        <v>125</v>
      </c>
    </row>
    <row r="2022" spans="1:22" x14ac:dyDescent="0.2">
      <c r="A2022" s="18" t="str">
        <f t="shared" si="77"/>
        <v>Catalogo principalOPEN VALUE ENTIDADES NO CUALIFICADAS6EM-00004</v>
      </c>
      <c r="B2022" s="18" t="str">
        <f t="shared" si="78"/>
        <v>6EM-00004OPEN VALUE ENTIDADES NO CUALIFICADAS</v>
      </c>
      <c r="D2022" t="s">
        <v>122</v>
      </c>
      <c r="E2022" t="s">
        <v>3306</v>
      </c>
      <c r="F2022" s="37" t="s">
        <v>3196</v>
      </c>
      <c r="G2022" s="18" t="s">
        <v>122</v>
      </c>
      <c r="H2022" s="18" t="s">
        <v>125</v>
      </c>
      <c r="I2022" s="37" t="s">
        <v>75</v>
      </c>
      <c r="J2022" t="s">
        <v>3307</v>
      </c>
      <c r="K2022" t="s">
        <v>28</v>
      </c>
      <c r="L2022" t="s">
        <v>90</v>
      </c>
      <c r="M2022" t="s">
        <v>74</v>
      </c>
      <c r="N2022" s="37" t="s">
        <v>75</v>
      </c>
      <c r="O2022" s="37" t="s">
        <v>75</v>
      </c>
      <c r="P2022" s="37" t="s">
        <v>75</v>
      </c>
      <c r="Q2022" t="s">
        <v>3306</v>
      </c>
      <c r="R2022" t="s">
        <v>76</v>
      </c>
      <c r="S2022" s="42">
        <v>9</v>
      </c>
      <c r="T2022" s="37">
        <v>1</v>
      </c>
      <c r="U2022" s="83">
        <v>1</v>
      </c>
      <c r="V2022" t="s">
        <v>125</v>
      </c>
    </row>
    <row r="2023" spans="1:22" x14ac:dyDescent="0.2">
      <c r="A2023" s="18" t="str">
        <f t="shared" si="77"/>
        <v>Catalogo principalOPEN VALUE ENTIDADES NO CUALIFICADAS6KV-00004</v>
      </c>
      <c r="B2023" s="18" t="str">
        <f t="shared" si="78"/>
        <v>6KV-00004OPEN VALUE ENTIDADES NO CUALIFICADAS</v>
      </c>
      <c r="D2023" t="s">
        <v>122</v>
      </c>
      <c r="E2023" t="s">
        <v>3308</v>
      </c>
      <c r="F2023" s="37" t="s">
        <v>3196</v>
      </c>
      <c r="G2023" s="18" t="s">
        <v>122</v>
      </c>
      <c r="H2023" s="18" t="s">
        <v>125</v>
      </c>
      <c r="I2023" s="37" t="s">
        <v>75</v>
      </c>
      <c r="J2023" t="s">
        <v>3309</v>
      </c>
      <c r="K2023" t="s">
        <v>28</v>
      </c>
      <c r="L2023" t="s">
        <v>90</v>
      </c>
      <c r="M2023" t="s">
        <v>74</v>
      </c>
      <c r="N2023" s="37" t="s">
        <v>75</v>
      </c>
      <c r="O2023" s="37" t="s">
        <v>75</v>
      </c>
      <c r="P2023" s="37" t="s">
        <v>75</v>
      </c>
      <c r="Q2023" t="s">
        <v>3308</v>
      </c>
      <c r="R2023" t="s">
        <v>76</v>
      </c>
      <c r="S2023" s="42">
        <v>0</v>
      </c>
      <c r="T2023" s="37">
        <v>1</v>
      </c>
      <c r="U2023" s="83">
        <v>1</v>
      </c>
      <c r="V2023" t="s">
        <v>125</v>
      </c>
    </row>
    <row r="2024" spans="1:22" x14ac:dyDescent="0.2">
      <c r="A2024" s="18" t="str">
        <f t="shared" si="77"/>
        <v>Catalogo principalOPEN VALUE ENTIDADES NO CUALIFICADAS6PV-00004</v>
      </c>
      <c r="B2024" s="18" t="str">
        <f t="shared" si="78"/>
        <v>6PV-00004OPEN VALUE ENTIDADES NO CUALIFICADAS</v>
      </c>
      <c r="D2024" t="s">
        <v>122</v>
      </c>
      <c r="E2024" t="s">
        <v>3310</v>
      </c>
      <c r="F2024" s="37" t="s">
        <v>3196</v>
      </c>
      <c r="G2024" s="18" t="s">
        <v>122</v>
      </c>
      <c r="H2024" s="18" t="s">
        <v>125</v>
      </c>
      <c r="I2024" s="37" t="s">
        <v>75</v>
      </c>
      <c r="J2024" t="s">
        <v>3311</v>
      </c>
      <c r="K2024" t="s">
        <v>28</v>
      </c>
      <c r="L2024" t="s">
        <v>90</v>
      </c>
      <c r="M2024" t="s">
        <v>74</v>
      </c>
      <c r="N2024" s="37" t="s">
        <v>75</v>
      </c>
      <c r="O2024" s="37" t="s">
        <v>75</v>
      </c>
      <c r="P2024" s="37" t="s">
        <v>75</v>
      </c>
      <c r="Q2024" t="s">
        <v>3310</v>
      </c>
      <c r="R2024" t="s">
        <v>76</v>
      </c>
      <c r="S2024" s="42">
        <v>0</v>
      </c>
      <c r="T2024" s="37">
        <v>1</v>
      </c>
      <c r="U2024" s="83">
        <v>1</v>
      </c>
      <c r="V2024" t="s">
        <v>125</v>
      </c>
    </row>
    <row r="2025" spans="1:22" x14ac:dyDescent="0.2">
      <c r="A2025" s="18" t="str">
        <f t="shared" si="77"/>
        <v>Catalogo principalOPEN VALUE ENTIDADES NO CUALIFICADAS6VC-00979</v>
      </c>
      <c r="B2025" s="18" t="str">
        <f t="shared" si="78"/>
        <v>6VC-00979OPEN VALUE ENTIDADES NO CUALIFICADAS</v>
      </c>
      <c r="D2025" t="s">
        <v>122</v>
      </c>
      <c r="E2025" t="s">
        <v>3312</v>
      </c>
      <c r="F2025" s="37" t="s">
        <v>3196</v>
      </c>
      <c r="G2025" s="18" t="s">
        <v>122</v>
      </c>
      <c r="H2025" s="18" t="s">
        <v>125</v>
      </c>
      <c r="I2025" s="37" t="s">
        <v>75</v>
      </c>
      <c r="J2025" t="s">
        <v>3313</v>
      </c>
      <c r="K2025" t="s">
        <v>28</v>
      </c>
      <c r="L2025" t="s">
        <v>90</v>
      </c>
      <c r="M2025" t="s">
        <v>74</v>
      </c>
      <c r="N2025" s="37" t="s">
        <v>75</v>
      </c>
      <c r="O2025" s="37" t="s">
        <v>75</v>
      </c>
      <c r="P2025" s="37" t="s">
        <v>75</v>
      </c>
      <c r="Q2025" t="s">
        <v>3312</v>
      </c>
      <c r="R2025" t="s">
        <v>2153</v>
      </c>
      <c r="S2025" s="42">
        <v>324</v>
      </c>
      <c r="T2025" s="37">
        <v>1</v>
      </c>
      <c r="U2025" s="83">
        <v>1</v>
      </c>
      <c r="V2025" t="s">
        <v>125</v>
      </c>
    </row>
    <row r="2026" spans="1:22" x14ac:dyDescent="0.2">
      <c r="A2026" s="18" t="str">
        <f t="shared" si="77"/>
        <v>Catalogo principalOPEN VALUE ENTIDADES NO CUALIFICADAS6VC-00981</v>
      </c>
      <c r="B2026" s="18" t="str">
        <f t="shared" si="78"/>
        <v>6VC-00981OPEN VALUE ENTIDADES NO CUALIFICADAS</v>
      </c>
      <c r="D2026" t="s">
        <v>122</v>
      </c>
      <c r="E2026" t="s">
        <v>3314</v>
      </c>
      <c r="F2026" s="37" t="s">
        <v>3196</v>
      </c>
      <c r="G2026" s="18" t="s">
        <v>122</v>
      </c>
      <c r="H2026" s="18" t="s">
        <v>125</v>
      </c>
      <c r="I2026" s="37" t="s">
        <v>75</v>
      </c>
      <c r="J2026" t="s">
        <v>3315</v>
      </c>
      <c r="K2026" t="s">
        <v>28</v>
      </c>
      <c r="L2026" t="s">
        <v>90</v>
      </c>
      <c r="M2026" t="s">
        <v>74</v>
      </c>
      <c r="N2026" s="37" t="s">
        <v>75</v>
      </c>
      <c r="O2026" s="37" t="s">
        <v>75</v>
      </c>
      <c r="P2026" s="37" t="s">
        <v>75</v>
      </c>
      <c r="Q2026" t="s">
        <v>3314</v>
      </c>
      <c r="R2026" t="s">
        <v>2153</v>
      </c>
      <c r="S2026" s="42">
        <v>324</v>
      </c>
      <c r="T2026" s="37">
        <v>1</v>
      </c>
      <c r="U2026" s="83">
        <v>1</v>
      </c>
      <c r="V2026" t="s">
        <v>125</v>
      </c>
    </row>
    <row r="2027" spans="1:22" x14ac:dyDescent="0.2">
      <c r="A2027" s="18" t="str">
        <f t="shared" si="77"/>
        <v>Catalogo principalOPEN VALUE ENTIDADES NO CUALIFICADAS6VC-00983</v>
      </c>
      <c r="B2027" s="18" t="str">
        <f t="shared" si="78"/>
        <v>6VC-00983OPEN VALUE ENTIDADES NO CUALIFICADAS</v>
      </c>
      <c r="D2027" t="s">
        <v>122</v>
      </c>
      <c r="E2027" t="s">
        <v>3316</v>
      </c>
      <c r="F2027" s="37" t="s">
        <v>3196</v>
      </c>
      <c r="G2027" s="18" t="s">
        <v>122</v>
      </c>
      <c r="H2027" s="18" t="s">
        <v>125</v>
      </c>
      <c r="I2027" s="37" t="s">
        <v>75</v>
      </c>
      <c r="J2027" t="s">
        <v>3317</v>
      </c>
      <c r="K2027" t="s">
        <v>28</v>
      </c>
      <c r="L2027" t="s">
        <v>90</v>
      </c>
      <c r="M2027" t="s">
        <v>74</v>
      </c>
      <c r="N2027" s="37" t="s">
        <v>75</v>
      </c>
      <c r="O2027" s="37" t="s">
        <v>75</v>
      </c>
      <c r="P2027" s="37" t="s">
        <v>75</v>
      </c>
      <c r="Q2027" t="s">
        <v>3316</v>
      </c>
      <c r="R2027" t="s">
        <v>2153</v>
      </c>
      <c r="S2027" s="42">
        <v>141</v>
      </c>
      <c r="T2027" s="37">
        <v>1</v>
      </c>
      <c r="U2027" s="83">
        <v>1</v>
      </c>
      <c r="V2027" t="s">
        <v>125</v>
      </c>
    </row>
    <row r="2028" spans="1:22" x14ac:dyDescent="0.2">
      <c r="A2028" s="18" t="str">
        <f t="shared" si="77"/>
        <v>Catalogo principalOPEN VALUE ENTIDADES NO CUALIFICADAS6VC-00985</v>
      </c>
      <c r="B2028" s="18" t="str">
        <f t="shared" si="78"/>
        <v>6VC-00985OPEN VALUE ENTIDADES NO CUALIFICADAS</v>
      </c>
      <c r="D2028" t="s">
        <v>122</v>
      </c>
      <c r="E2028" t="s">
        <v>3318</v>
      </c>
      <c r="F2028" s="37" t="s">
        <v>3196</v>
      </c>
      <c r="G2028" s="18" t="s">
        <v>122</v>
      </c>
      <c r="H2028" s="18" t="s">
        <v>125</v>
      </c>
      <c r="I2028" s="37" t="s">
        <v>75</v>
      </c>
      <c r="J2028" t="s">
        <v>3319</v>
      </c>
      <c r="K2028" t="s">
        <v>28</v>
      </c>
      <c r="L2028" t="s">
        <v>90</v>
      </c>
      <c r="M2028" t="s">
        <v>74</v>
      </c>
      <c r="N2028" s="37" t="s">
        <v>75</v>
      </c>
      <c r="O2028" s="37" t="s">
        <v>75</v>
      </c>
      <c r="P2028" s="37" t="s">
        <v>75</v>
      </c>
      <c r="Q2028" t="s">
        <v>3318</v>
      </c>
      <c r="R2028" t="s">
        <v>2153</v>
      </c>
      <c r="S2028" s="42">
        <v>141</v>
      </c>
      <c r="T2028" s="37">
        <v>1</v>
      </c>
      <c r="U2028" s="83">
        <v>1</v>
      </c>
      <c r="V2028" t="s">
        <v>125</v>
      </c>
    </row>
    <row r="2029" spans="1:22" x14ac:dyDescent="0.2">
      <c r="A2029" s="18" t="str">
        <f t="shared" si="77"/>
        <v>Catalogo principalOPEN VALUE ENTIDADES NO CUALIFICADAS6XC-00162</v>
      </c>
      <c r="B2029" s="18" t="str">
        <f t="shared" si="78"/>
        <v>6XC-00162OPEN VALUE ENTIDADES NO CUALIFICADAS</v>
      </c>
      <c r="D2029" t="s">
        <v>122</v>
      </c>
      <c r="E2029" t="s">
        <v>3320</v>
      </c>
      <c r="F2029" s="37" t="s">
        <v>3196</v>
      </c>
      <c r="G2029" s="18" t="s">
        <v>122</v>
      </c>
      <c r="H2029" s="18" t="s">
        <v>125</v>
      </c>
      <c r="I2029" s="37" t="s">
        <v>75</v>
      </c>
      <c r="J2029" t="s">
        <v>3321</v>
      </c>
      <c r="K2029" t="s">
        <v>28</v>
      </c>
      <c r="L2029" t="s">
        <v>90</v>
      </c>
      <c r="M2029" t="s">
        <v>74</v>
      </c>
      <c r="N2029" s="37" t="s">
        <v>75</v>
      </c>
      <c r="O2029" s="37" t="s">
        <v>75</v>
      </c>
      <c r="P2029" s="37" t="s">
        <v>75</v>
      </c>
      <c r="Q2029" t="s">
        <v>3320</v>
      </c>
      <c r="R2029" t="s">
        <v>2153</v>
      </c>
      <c r="S2029" s="42">
        <v>32373</v>
      </c>
      <c r="T2029" s="37">
        <v>1</v>
      </c>
      <c r="U2029" s="83">
        <v>1</v>
      </c>
      <c r="V2029" t="s">
        <v>125</v>
      </c>
    </row>
    <row r="2030" spans="1:22" x14ac:dyDescent="0.2">
      <c r="A2030" s="18" t="str">
        <f t="shared" si="77"/>
        <v>Catalogo principalOPEN VALUE ENTIDADES NO CUALIFICADAS6XC-00164</v>
      </c>
      <c r="B2030" s="18" t="str">
        <f t="shared" si="78"/>
        <v>6XC-00164OPEN VALUE ENTIDADES NO CUALIFICADAS</v>
      </c>
      <c r="D2030" t="s">
        <v>122</v>
      </c>
      <c r="E2030" t="s">
        <v>3322</v>
      </c>
      <c r="F2030" s="37" t="s">
        <v>3196</v>
      </c>
      <c r="G2030" s="18" t="s">
        <v>122</v>
      </c>
      <c r="H2030" s="18" t="s">
        <v>125</v>
      </c>
      <c r="I2030" s="37" t="s">
        <v>75</v>
      </c>
      <c r="J2030" t="s">
        <v>3323</v>
      </c>
      <c r="K2030" t="s">
        <v>28</v>
      </c>
      <c r="L2030" t="s">
        <v>90</v>
      </c>
      <c r="M2030" t="s">
        <v>74</v>
      </c>
      <c r="N2030" s="37" t="s">
        <v>75</v>
      </c>
      <c r="O2030" s="37" t="s">
        <v>75</v>
      </c>
      <c r="P2030" s="37" t="s">
        <v>75</v>
      </c>
      <c r="Q2030" t="s">
        <v>3322</v>
      </c>
      <c r="R2030" t="s">
        <v>2153</v>
      </c>
      <c r="S2030" s="42">
        <v>13875</v>
      </c>
      <c r="T2030" s="37">
        <v>1</v>
      </c>
      <c r="U2030" s="83">
        <v>1</v>
      </c>
      <c r="V2030" t="s">
        <v>125</v>
      </c>
    </row>
    <row r="2031" spans="1:22" x14ac:dyDescent="0.2">
      <c r="A2031" s="18" t="str">
        <f t="shared" si="77"/>
        <v>Catalogo principalOPEN VALUE ENTIDADES NO CUALIFICADAS6YH-00242</v>
      </c>
      <c r="B2031" s="18" t="str">
        <f t="shared" si="78"/>
        <v>6YH-00242OPEN VALUE ENTIDADES NO CUALIFICADAS</v>
      </c>
      <c r="D2031" t="s">
        <v>122</v>
      </c>
      <c r="E2031" t="s">
        <v>3324</v>
      </c>
      <c r="F2031" s="37" t="s">
        <v>3196</v>
      </c>
      <c r="G2031" s="18" t="s">
        <v>122</v>
      </c>
      <c r="H2031" s="18" t="s">
        <v>125</v>
      </c>
      <c r="I2031" s="37" t="s">
        <v>75</v>
      </c>
      <c r="J2031" t="s">
        <v>3325</v>
      </c>
      <c r="K2031" t="s">
        <v>28</v>
      </c>
      <c r="L2031" t="s">
        <v>90</v>
      </c>
      <c r="M2031" t="s">
        <v>74</v>
      </c>
      <c r="N2031" s="37" t="s">
        <v>75</v>
      </c>
      <c r="O2031" s="37" t="s">
        <v>75</v>
      </c>
      <c r="P2031" s="37" t="s">
        <v>75</v>
      </c>
      <c r="Q2031" t="s">
        <v>3324</v>
      </c>
      <c r="R2031" t="s">
        <v>2153</v>
      </c>
      <c r="S2031" s="42">
        <v>42</v>
      </c>
      <c r="T2031" s="37">
        <v>1</v>
      </c>
      <c r="U2031" s="83">
        <v>1</v>
      </c>
      <c r="V2031" t="s">
        <v>125</v>
      </c>
    </row>
    <row r="2032" spans="1:22" x14ac:dyDescent="0.2">
      <c r="A2032" s="18" t="str">
        <f t="shared" si="77"/>
        <v>Catalogo principalOPEN VALUE ENTIDADES NO CUALIFICADAS6YH-00290</v>
      </c>
      <c r="B2032" s="18" t="str">
        <f t="shared" si="78"/>
        <v>6YH-00290OPEN VALUE ENTIDADES NO CUALIFICADAS</v>
      </c>
      <c r="D2032" t="s">
        <v>122</v>
      </c>
      <c r="E2032" t="s">
        <v>3326</v>
      </c>
      <c r="F2032" s="37" t="s">
        <v>3196</v>
      </c>
      <c r="G2032" s="18" t="s">
        <v>122</v>
      </c>
      <c r="H2032" s="18" t="s">
        <v>125</v>
      </c>
      <c r="I2032" s="37" t="s">
        <v>75</v>
      </c>
      <c r="J2032" t="s">
        <v>3327</v>
      </c>
      <c r="K2032" t="s">
        <v>28</v>
      </c>
      <c r="L2032" t="s">
        <v>90</v>
      </c>
      <c r="M2032" t="s">
        <v>74</v>
      </c>
      <c r="N2032" s="37" t="s">
        <v>75</v>
      </c>
      <c r="O2032" s="37" t="s">
        <v>75</v>
      </c>
      <c r="P2032" s="37" t="s">
        <v>75</v>
      </c>
      <c r="Q2032" t="s">
        <v>3326</v>
      </c>
      <c r="R2032" t="s">
        <v>2153</v>
      </c>
      <c r="S2032" s="42">
        <v>90</v>
      </c>
      <c r="T2032" s="37">
        <v>1</v>
      </c>
      <c r="U2032" s="83">
        <v>1</v>
      </c>
      <c r="V2032" t="s">
        <v>125</v>
      </c>
    </row>
    <row r="2033" spans="1:22" x14ac:dyDescent="0.2">
      <c r="A2033" s="18" t="str">
        <f t="shared" si="77"/>
        <v>Catalogo principalOPEN VALUE ENTIDADES NO CUALIFICADAS6ZH-00224</v>
      </c>
      <c r="B2033" s="18" t="str">
        <f t="shared" si="78"/>
        <v>6ZH-00224OPEN VALUE ENTIDADES NO CUALIFICADAS</v>
      </c>
      <c r="D2033" t="s">
        <v>122</v>
      </c>
      <c r="E2033" t="s">
        <v>3328</v>
      </c>
      <c r="F2033" s="37" t="s">
        <v>3196</v>
      </c>
      <c r="G2033" s="18" t="s">
        <v>122</v>
      </c>
      <c r="H2033" s="18" t="s">
        <v>125</v>
      </c>
      <c r="I2033" s="37" t="s">
        <v>75</v>
      </c>
      <c r="J2033" t="s">
        <v>3329</v>
      </c>
      <c r="K2033" t="s">
        <v>28</v>
      </c>
      <c r="L2033" t="s">
        <v>90</v>
      </c>
      <c r="M2033" t="s">
        <v>74</v>
      </c>
      <c r="N2033" s="37" t="s">
        <v>75</v>
      </c>
      <c r="O2033" s="37" t="s">
        <v>75</v>
      </c>
      <c r="P2033" s="37" t="s">
        <v>75</v>
      </c>
      <c r="Q2033" t="s">
        <v>3328</v>
      </c>
      <c r="R2033" t="s">
        <v>2153</v>
      </c>
      <c r="S2033" s="42">
        <v>78</v>
      </c>
      <c r="T2033" s="37">
        <v>1</v>
      </c>
      <c r="U2033" s="83">
        <v>1</v>
      </c>
      <c r="V2033" t="s">
        <v>125</v>
      </c>
    </row>
    <row r="2034" spans="1:22" x14ac:dyDescent="0.2">
      <c r="A2034" s="18" t="str">
        <f t="shared" si="77"/>
        <v>Catalogo principalOPEN VALUE ENTIDADES NO CUALIFICADAS6ZH-00226</v>
      </c>
      <c r="B2034" s="18" t="str">
        <f t="shared" si="78"/>
        <v>6ZH-00226OPEN VALUE ENTIDADES NO CUALIFICADAS</v>
      </c>
      <c r="D2034" t="s">
        <v>122</v>
      </c>
      <c r="E2034" t="s">
        <v>3330</v>
      </c>
      <c r="F2034" s="37" t="s">
        <v>3196</v>
      </c>
      <c r="G2034" s="18" t="s">
        <v>122</v>
      </c>
      <c r="H2034" s="18" t="s">
        <v>125</v>
      </c>
      <c r="I2034" s="37" t="s">
        <v>75</v>
      </c>
      <c r="J2034" t="s">
        <v>3331</v>
      </c>
      <c r="K2034" t="s">
        <v>28</v>
      </c>
      <c r="L2034" t="s">
        <v>90</v>
      </c>
      <c r="M2034" t="s">
        <v>74</v>
      </c>
      <c r="N2034" s="37" t="s">
        <v>75</v>
      </c>
      <c r="O2034" s="37" t="s">
        <v>75</v>
      </c>
      <c r="P2034" s="37" t="s">
        <v>75</v>
      </c>
      <c r="Q2034" t="s">
        <v>3330</v>
      </c>
      <c r="R2034" t="s">
        <v>2153</v>
      </c>
      <c r="S2034" s="42">
        <v>102</v>
      </c>
      <c r="T2034" s="37">
        <v>1</v>
      </c>
      <c r="U2034" s="83">
        <v>1</v>
      </c>
      <c r="V2034" t="s">
        <v>125</v>
      </c>
    </row>
    <row r="2035" spans="1:22" x14ac:dyDescent="0.2">
      <c r="A2035" s="18" t="str">
        <f t="shared" si="77"/>
        <v>Catalogo principalOPEN VALUE ENTIDADES NO CUALIFICADAS6ZH-00228</v>
      </c>
      <c r="B2035" s="18" t="str">
        <f t="shared" si="78"/>
        <v>6ZH-00228OPEN VALUE ENTIDADES NO CUALIFICADAS</v>
      </c>
      <c r="D2035" t="s">
        <v>122</v>
      </c>
      <c r="E2035" t="s">
        <v>3332</v>
      </c>
      <c r="F2035" s="37" t="s">
        <v>3196</v>
      </c>
      <c r="G2035" s="18" t="s">
        <v>122</v>
      </c>
      <c r="H2035" s="18" t="s">
        <v>125</v>
      </c>
      <c r="I2035" s="37" t="s">
        <v>75</v>
      </c>
      <c r="J2035" t="s">
        <v>3333</v>
      </c>
      <c r="K2035" t="s">
        <v>28</v>
      </c>
      <c r="L2035" t="s">
        <v>90</v>
      </c>
      <c r="M2035" t="s">
        <v>74</v>
      </c>
      <c r="N2035" s="37" t="s">
        <v>75</v>
      </c>
      <c r="O2035" s="37" t="s">
        <v>75</v>
      </c>
      <c r="P2035" s="37" t="s">
        <v>75</v>
      </c>
      <c r="Q2035" t="s">
        <v>3332</v>
      </c>
      <c r="R2035" t="s">
        <v>2153</v>
      </c>
      <c r="S2035" s="42">
        <v>36</v>
      </c>
      <c r="T2035" s="37">
        <v>1</v>
      </c>
      <c r="U2035" s="83">
        <v>1</v>
      </c>
      <c r="V2035" t="s">
        <v>125</v>
      </c>
    </row>
    <row r="2036" spans="1:22" x14ac:dyDescent="0.2">
      <c r="A2036" s="18" t="str">
        <f t="shared" si="77"/>
        <v>Catalogo principalOPEN VALUE ENTIDADES NO CUALIFICADAS6ZH-00230</v>
      </c>
      <c r="B2036" s="18" t="str">
        <f t="shared" si="78"/>
        <v>6ZH-00230OPEN VALUE ENTIDADES NO CUALIFICADAS</v>
      </c>
      <c r="D2036" t="s">
        <v>122</v>
      </c>
      <c r="E2036" t="s">
        <v>3334</v>
      </c>
      <c r="F2036" s="37" t="s">
        <v>3196</v>
      </c>
      <c r="G2036" s="18" t="s">
        <v>122</v>
      </c>
      <c r="H2036" s="18" t="s">
        <v>125</v>
      </c>
      <c r="I2036" s="37" t="s">
        <v>75</v>
      </c>
      <c r="J2036" t="s">
        <v>3335</v>
      </c>
      <c r="K2036" t="s">
        <v>28</v>
      </c>
      <c r="L2036" t="s">
        <v>90</v>
      </c>
      <c r="M2036" t="s">
        <v>74</v>
      </c>
      <c r="N2036" s="37" t="s">
        <v>75</v>
      </c>
      <c r="O2036" s="37" t="s">
        <v>75</v>
      </c>
      <c r="P2036" s="37" t="s">
        <v>75</v>
      </c>
      <c r="Q2036" t="s">
        <v>3334</v>
      </c>
      <c r="R2036" t="s">
        <v>2153</v>
      </c>
      <c r="S2036" s="42">
        <v>45</v>
      </c>
      <c r="T2036" s="37">
        <v>1</v>
      </c>
      <c r="U2036" s="83">
        <v>1</v>
      </c>
      <c r="V2036" t="s">
        <v>125</v>
      </c>
    </row>
    <row r="2037" spans="1:22" x14ac:dyDescent="0.2">
      <c r="A2037" s="18" t="str">
        <f t="shared" si="77"/>
        <v>Catalogo principalOPEN VALUE ENTIDADES NO CUALIFICADAS76A-00389</v>
      </c>
      <c r="B2037" s="18" t="str">
        <f t="shared" si="78"/>
        <v>76A-00389OPEN VALUE ENTIDADES NO CUALIFICADAS</v>
      </c>
      <c r="D2037" t="s">
        <v>122</v>
      </c>
      <c r="E2037" t="s">
        <v>3336</v>
      </c>
      <c r="F2037" s="37" t="s">
        <v>3196</v>
      </c>
      <c r="G2037" s="18" t="s">
        <v>122</v>
      </c>
      <c r="H2037" s="18" t="s">
        <v>125</v>
      </c>
      <c r="I2037" s="37" t="s">
        <v>75</v>
      </c>
      <c r="J2037" t="s">
        <v>3337</v>
      </c>
      <c r="K2037" t="s">
        <v>28</v>
      </c>
      <c r="L2037" t="s">
        <v>90</v>
      </c>
      <c r="M2037" t="s">
        <v>74</v>
      </c>
      <c r="N2037" s="37" t="s">
        <v>75</v>
      </c>
      <c r="O2037" s="37" t="s">
        <v>75</v>
      </c>
      <c r="P2037" s="37" t="s">
        <v>75</v>
      </c>
      <c r="Q2037" t="s">
        <v>3336</v>
      </c>
      <c r="R2037" t="s">
        <v>2153</v>
      </c>
      <c r="S2037" s="42">
        <v>933</v>
      </c>
      <c r="T2037" s="37">
        <v>1</v>
      </c>
      <c r="U2037" s="83">
        <v>1</v>
      </c>
      <c r="V2037" t="s">
        <v>125</v>
      </c>
    </row>
    <row r="2038" spans="1:22" x14ac:dyDescent="0.2">
      <c r="A2038" s="18" t="str">
        <f t="shared" si="77"/>
        <v>Catalogo principalOPEN VALUE ENTIDADES NO CUALIFICADAS76A-00391</v>
      </c>
      <c r="B2038" s="18" t="str">
        <f t="shared" si="78"/>
        <v>76A-00391OPEN VALUE ENTIDADES NO CUALIFICADAS</v>
      </c>
      <c r="D2038" t="s">
        <v>122</v>
      </c>
      <c r="E2038" t="s">
        <v>3338</v>
      </c>
      <c r="F2038" s="37" t="s">
        <v>3196</v>
      </c>
      <c r="G2038" s="18" t="s">
        <v>122</v>
      </c>
      <c r="H2038" s="18" t="s">
        <v>125</v>
      </c>
      <c r="I2038" s="37" t="s">
        <v>75</v>
      </c>
      <c r="J2038" t="s">
        <v>3339</v>
      </c>
      <c r="K2038" t="s">
        <v>28</v>
      </c>
      <c r="L2038" t="s">
        <v>90</v>
      </c>
      <c r="M2038" t="s">
        <v>74</v>
      </c>
      <c r="N2038" s="37" t="s">
        <v>75</v>
      </c>
      <c r="O2038" s="37" t="s">
        <v>75</v>
      </c>
      <c r="P2038" s="37" t="s">
        <v>75</v>
      </c>
      <c r="Q2038" t="s">
        <v>3338</v>
      </c>
      <c r="R2038" t="s">
        <v>2153</v>
      </c>
      <c r="S2038" s="42">
        <v>1206</v>
      </c>
      <c r="T2038" s="37">
        <v>1</v>
      </c>
      <c r="U2038" s="83">
        <v>1</v>
      </c>
      <c r="V2038" t="s">
        <v>125</v>
      </c>
    </row>
    <row r="2039" spans="1:22" x14ac:dyDescent="0.2">
      <c r="A2039" s="18" t="str">
        <f t="shared" si="77"/>
        <v>Catalogo principalOPEN VALUE ENTIDADES NO CUALIFICADAS76A-00393</v>
      </c>
      <c r="B2039" s="18" t="str">
        <f t="shared" si="78"/>
        <v>76A-00393OPEN VALUE ENTIDADES NO CUALIFICADAS</v>
      </c>
      <c r="D2039" t="s">
        <v>122</v>
      </c>
      <c r="E2039" t="s">
        <v>3340</v>
      </c>
      <c r="F2039" s="37" t="s">
        <v>3196</v>
      </c>
      <c r="G2039" s="18" t="s">
        <v>122</v>
      </c>
      <c r="H2039" s="18" t="s">
        <v>125</v>
      </c>
      <c r="I2039" s="37" t="s">
        <v>75</v>
      </c>
      <c r="J2039" t="s">
        <v>3341</v>
      </c>
      <c r="K2039" t="s">
        <v>28</v>
      </c>
      <c r="L2039" t="s">
        <v>90</v>
      </c>
      <c r="M2039" t="s">
        <v>74</v>
      </c>
      <c r="N2039" s="37" t="s">
        <v>75</v>
      </c>
      <c r="O2039" s="37" t="s">
        <v>75</v>
      </c>
      <c r="P2039" s="37" t="s">
        <v>75</v>
      </c>
      <c r="Q2039" t="s">
        <v>3340</v>
      </c>
      <c r="R2039" t="s">
        <v>2153</v>
      </c>
      <c r="S2039" s="42">
        <v>443</v>
      </c>
      <c r="T2039" s="37">
        <v>1</v>
      </c>
      <c r="U2039" s="83">
        <v>1</v>
      </c>
      <c r="V2039" t="s">
        <v>125</v>
      </c>
    </row>
    <row r="2040" spans="1:22" x14ac:dyDescent="0.2">
      <c r="A2040" s="18" t="str">
        <f t="shared" si="77"/>
        <v>Catalogo principalOPEN VALUE ENTIDADES NO CUALIFICADAS76A-00395</v>
      </c>
      <c r="B2040" s="18" t="str">
        <f t="shared" si="78"/>
        <v>76A-00395OPEN VALUE ENTIDADES NO CUALIFICADAS</v>
      </c>
      <c r="D2040" t="s">
        <v>122</v>
      </c>
      <c r="E2040" t="s">
        <v>3342</v>
      </c>
      <c r="F2040" s="37" t="s">
        <v>3196</v>
      </c>
      <c r="G2040" s="18" t="s">
        <v>122</v>
      </c>
      <c r="H2040" s="18" t="s">
        <v>125</v>
      </c>
      <c r="I2040" s="37" t="s">
        <v>75</v>
      </c>
      <c r="J2040" t="s">
        <v>3343</v>
      </c>
      <c r="K2040" t="s">
        <v>28</v>
      </c>
      <c r="L2040" t="s">
        <v>90</v>
      </c>
      <c r="M2040" t="s">
        <v>74</v>
      </c>
      <c r="N2040" s="37" t="s">
        <v>75</v>
      </c>
      <c r="O2040" s="37" t="s">
        <v>75</v>
      </c>
      <c r="P2040" s="37" t="s">
        <v>75</v>
      </c>
      <c r="Q2040" t="s">
        <v>3342</v>
      </c>
      <c r="R2040" t="s">
        <v>2153</v>
      </c>
      <c r="S2040" s="42">
        <v>575</v>
      </c>
      <c r="T2040" s="37">
        <v>1</v>
      </c>
      <c r="U2040" s="83">
        <v>1</v>
      </c>
      <c r="V2040" t="s">
        <v>125</v>
      </c>
    </row>
    <row r="2041" spans="1:22" x14ac:dyDescent="0.2">
      <c r="A2041" s="18" t="str">
        <f t="shared" si="77"/>
        <v>Catalogo principalOPEN VALUE ENTIDADES NO CUALIFICADAS76A-00397</v>
      </c>
      <c r="B2041" s="18" t="str">
        <f t="shared" si="78"/>
        <v>76A-00397OPEN VALUE ENTIDADES NO CUALIFICADAS</v>
      </c>
      <c r="D2041" t="s">
        <v>122</v>
      </c>
      <c r="E2041" t="s">
        <v>3344</v>
      </c>
      <c r="F2041" s="37" t="s">
        <v>3196</v>
      </c>
      <c r="G2041" s="18" t="s">
        <v>122</v>
      </c>
      <c r="H2041" s="18" t="s">
        <v>125</v>
      </c>
      <c r="I2041" s="37" t="s">
        <v>75</v>
      </c>
      <c r="J2041" t="s">
        <v>3345</v>
      </c>
      <c r="K2041" t="s">
        <v>28</v>
      </c>
      <c r="L2041" t="s">
        <v>90</v>
      </c>
      <c r="M2041" t="s">
        <v>74</v>
      </c>
      <c r="N2041" s="37" t="s">
        <v>75</v>
      </c>
      <c r="O2041" s="37" t="s">
        <v>75</v>
      </c>
      <c r="P2041" s="37" t="s">
        <v>75</v>
      </c>
      <c r="Q2041" t="s">
        <v>3344</v>
      </c>
      <c r="R2041" t="s">
        <v>2153</v>
      </c>
      <c r="S2041" s="42">
        <v>541</v>
      </c>
      <c r="T2041" s="37">
        <v>1</v>
      </c>
      <c r="U2041" s="83">
        <v>1</v>
      </c>
      <c r="V2041" t="s">
        <v>125</v>
      </c>
    </row>
    <row r="2042" spans="1:22" x14ac:dyDescent="0.2">
      <c r="A2042" s="18" t="str">
        <f t="shared" si="77"/>
        <v>Catalogo principalOPEN VALUE ENTIDADES NO CUALIFICADAS76A-00399</v>
      </c>
      <c r="B2042" s="18" t="str">
        <f t="shared" si="78"/>
        <v>76A-00399OPEN VALUE ENTIDADES NO CUALIFICADAS</v>
      </c>
      <c r="D2042" t="s">
        <v>122</v>
      </c>
      <c r="E2042" t="s">
        <v>3346</v>
      </c>
      <c r="F2042" s="37" t="s">
        <v>3196</v>
      </c>
      <c r="G2042" s="18" t="s">
        <v>122</v>
      </c>
      <c r="H2042" s="18" t="s">
        <v>125</v>
      </c>
      <c r="I2042" s="37" t="s">
        <v>75</v>
      </c>
      <c r="J2042" t="s">
        <v>3347</v>
      </c>
      <c r="K2042" t="s">
        <v>28</v>
      </c>
      <c r="L2042" t="s">
        <v>90</v>
      </c>
      <c r="M2042" t="s">
        <v>74</v>
      </c>
      <c r="N2042" s="37" t="s">
        <v>75</v>
      </c>
      <c r="O2042" s="37" t="s">
        <v>75</v>
      </c>
      <c r="P2042" s="37" t="s">
        <v>75</v>
      </c>
      <c r="Q2042" t="s">
        <v>3346</v>
      </c>
      <c r="R2042" t="s">
        <v>2153</v>
      </c>
      <c r="S2042" s="42">
        <v>702</v>
      </c>
      <c r="T2042" s="37">
        <v>1</v>
      </c>
      <c r="U2042" s="83">
        <v>1</v>
      </c>
      <c r="V2042" t="s">
        <v>125</v>
      </c>
    </row>
    <row r="2043" spans="1:22" x14ac:dyDescent="0.2">
      <c r="A2043" s="18" t="str">
        <f t="shared" si="77"/>
        <v>Catalogo principalOPEN VALUE ENTIDADES NO CUALIFICADAS76A-00744</v>
      </c>
      <c r="B2043" s="18" t="str">
        <f t="shared" si="78"/>
        <v>76A-00744OPEN VALUE ENTIDADES NO CUALIFICADAS</v>
      </c>
      <c r="D2043" t="s">
        <v>122</v>
      </c>
      <c r="E2043" t="s">
        <v>3348</v>
      </c>
      <c r="F2043" s="37" t="s">
        <v>3196</v>
      </c>
      <c r="G2043" s="18" t="s">
        <v>122</v>
      </c>
      <c r="H2043" s="18" t="s">
        <v>125</v>
      </c>
      <c r="I2043" s="37" t="s">
        <v>75</v>
      </c>
      <c r="J2043" t="s">
        <v>3349</v>
      </c>
      <c r="K2043" t="s">
        <v>28</v>
      </c>
      <c r="L2043" t="s">
        <v>90</v>
      </c>
      <c r="M2043" t="s">
        <v>74</v>
      </c>
      <c r="N2043" s="37" t="s">
        <v>75</v>
      </c>
      <c r="O2043" s="37" t="s">
        <v>75</v>
      </c>
      <c r="P2043" s="37" t="s">
        <v>75</v>
      </c>
      <c r="Q2043" t="s">
        <v>3348</v>
      </c>
      <c r="R2043" t="s">
        <v>2153</v>
      </c>
      <c r="S2043" s="42">
        <v>1131</v>
      </c>
      <c r="T2043" s="37">
        <v>1</v>
      </c>
      <c r="U2043" s="83">
        <v>1</v>
      </c>
      <c r="V2043" t="s">
        <v>125</v>
      </c>
    </row>
    <row r="2044" spans="1:22" x14ac:dyDescent="0.2">
      <c r="A2044" s="18" t="str">
        <f t="shared" si="77"/>
        <v>Catalogo principalOPEN VALUE ENTIDADES NO CUALIFICADAS76A-00745</v>
      </c>
      <c r="B2044" s="18" t="str">
        <f t="shared" si="78"/>
        <v>76A-00745OPEN VALUE ENTIDADES NO CUALIFICADAS</v>
      </c>
      <c r="D2044" t="s">
        <v>122</v>
      </c>
      <c r="E2044" t="s">
        <v>3350</v>
      </c>
      <c r="F2044" s="37" t="s">
        <v>3196</v>
      </c>
      <c r="G2044" s="18" t="s">
        <v>122</v>
      </c>
      <c r="H2044" s="18" t="s">
        <v>125</v>
      </c>
      <c r="I2044" s="37" t="s">
        <v>75</v>
      </c>
      <c r="J2044" t="s">
        <v>3351</v>
      </c>
      <c r="K2044" t="s">
        <v>28</v>
      </c>
      <c r="L2044" t="s">
        <v>90</v>
      </c>
      <c r="M2044" t="s">
        <v>74</v>
      </c>
      <c r="N2044" s="37" t="s">
        <v>75</v>
      </c>
      <c r="O2044" s="37" t="s">
        <v>75</v>
      </c>
      <c r="P2044" s="37" t="s">
        <v>75</v>
      </c>
      <c r="Q2044" t="s">
        <v>3350</v>
      </c>
      <c r="R2044" t="s">
        <v>2153</v>
      </c>
      <c r="S2044" s="42">
        <v>1461</v>
      </c>
      <c r="T2044" s="37">
        <v>1</v>
      </c>
      <c r="U2044" s="83">
        <v>1</v>
      </c>
      <c r="V2044" t="s">
        <v>125</v>
      </c>
    </row>
    <row r="2045" spans="1:22" x14ac:dyDescent="0.2">
      <c r="A2045" s="18" t="str">
        <f t="shared" si="77"/>
        <v>Catalogo principalOPEN VALUE ENTIDADES NO CUALIFICADAS76A-00746</v>
      </c>
      <c r="B2045" s="18" t="str">
        <f t="shared" si="78"/>
        <v>76A-00746OPEN VALUE ENTIDADES NO CUALIFICADAS</v>
      </c>
      <c r="D2045" t="s">
        <v>122</v>
      </c>
      <c r="E2045" t="s">
        <v>3352</v>
      </c>
      <c r="F2045" s="37" t="s">
        <v>3196</v>
      </c>
      <c r="G2045" s="18" t="s">
        <v>122</v>
      </c>
      <c r="H2045" s="18" t="s">
        <v>125</v>
      </c>
      <c r="I2045" s="37" t="s">
        <v>75</v>
      </c>
      <c r="J2045" t="s">
        <v>3353</v>
      </c>
      <c r="K2045" t="s">
        <v>28</v>
      </c>
      <c r="L2045" t="s">
        <v>90</v>
      </c>
      <c r="M2045" t="s">
        <v>74</v>
      </c>
      <c r="N2045" s="37" t="s">
        <v>75</v>
      </c>
      <c r="O2045" s="37" t="s">
        <v>75</v>
      </c>
      <c r="P2045" s="37" t="s">
        <v>75</v>
      </c>
      <c r="Q2045" t="s">
        <v>3352</v>
      </c>
      <c r="R2045" t="s">
        <v>2153</v>
      </c>
      <c r="S2045" s="42">
        <v>587</v>
      </c>
      <c r="T2045" s="37">
        <v>1</v>
      </c>
      <c r="U2045" s="83">
        <v>1</v>
      </c>
      <c r="V2045" t="s">
        <v>125</v>
      </c>
    </row>
    <row r="2046" spans="1:22" x14ac:dyDescent="0.2">
      <c r="A2046" s="18" t="str">
        <f t="shared" si="77"/>
        <v>Catalogo principalOPEN VALUE ENTIDADES NO CUALIFICADAS76A-00747</v>
      </c>
      <c r="B2046" s="18" t="str">
        <f t="shared" si="78"/>
        <v>76A-00747OPEN VALUE ENTIDADES NO CUALIFICADAS</v>
      </c>
      <c r="D2046" t="s">
        <v>122</v>
      </c>
      <c r="E2046" t="s">
        <v>3354</v>
      </c>
      <c r="F2046" s="37" t="s">
        <v>3196</v>
      </c>
      <c r="G2046" s="18" t="s">
        <v>122</v>
      </c>
      <c r="H2046" s="18" t="s">
        <v>125</v>
      </c>
      <c r="I2046" s="37" t="s">
        <v>75</v>
      </c>
      <c r="J2046" t="s">
        <v>3355</v>
      </c>
      <c r="K2046" t="s">
        <v>28</v>
      </c>
      <c r="L2046" t="s">
        <v>90</v>
      </c>
      <c r="M2046" t="s">
        <v>74</v>
      </c>
      <c r="N2046" s="37" t="s">
        <v>75</v>
      </c>
      <c r="O2046" s="37" t="s">
        <v>75</v>
      </c>
      <c r="P2046" s="37" t="s">
        <v>75</v>
      </c>
      <c r="Q2046" t="s">
        <v>3354</v>
      </c>
      <c r="R2046" t="s">
        <v>2153</v>
      </c>
      <c r="S2046" s="42">
        <v>761</v>
      </c>
      <c r="T2046" s="37">
        <v>1</v>
      </c>
      <c r="U2046" s="83">
        <v>1</v>
      </c>
      <c r="V2046" t="s">
        <v>125</v>
      </c>
    </row>
    <row r="2047" spans="1:22" x14ac:dyDescent="0.2">
      <c r="A2047" s="18" t="str">
        <f t="shared" si="77"/>
        <v>Catalogo principalOPEN VALUE ENTIDADES NO CUALIFICADAS76A-00748</v>
      </c>
      <c r="B2047" s="18" t="str">
        <f t="shared" si="78"/>
        <v>76A-00748OPEN VALUE ENTIDADES NO CUALIFICADAS</v>
      </c>
      <c r="D2047" t="s">
        <v>122</v>
      </c>
      <c r="E2047" t="s">
        <v>3356</v>
      </c>
      <c r="F2047" s="37" t="s">
        <v>3196</v>
      </c>
      <c r="G2047" s="18" t="s">
        <v>122</v>
      </c>
      <c r="H2047" s="18" t="s">
        <v>125</v>
      </c>
      <c r="I2047" s="37" t="s">
        <v>75</v>
      </c>
      <c r="J2047" t="s">
        <v>3357</v>
      </c>
      <c r="K2047" t="s">
        <v>28</v>
      </c>
      <c r="L2047" t="s">
        <v>90</v>
      </c>
      <c r="M2047" t="s">
        <v>74</v>
      </c>
      <c r="N2047" s="37" t="s">
        <v>75</v>
      </c>
      <c r="O2047" s="37" t="s">
        <v>75</v>
      </c>
      <c r="P2047" s="37" t="s">
        <v>75</v>
      </c>
      <c r="Q2047" t="s">
        <v>3356</v>
      </c>
      <c r="R2047" t="s">
        <v>2153</v>
      </c>
      <c r="S2047" s="42">
        <v>570</v>
      </c>
      <c r="T2047" s="37">
        <v>1</v>
      </c>
      <c r="U2047" s="83">
        <v>1</v>
      </c>
      <c r="V2047" t="s">
        <v>125</v>
      </c>
    </row>
    <row r="2048" spans="1:22" x14ac:dyDescent="0.2">
      <c r="A2048" s="18" t="str">
        <f t="shared" si="77"/>
        <v>Catalogo principalOPEN VALUE ENTIDADES NO CUALIFICADAS76A-00749</v>
      </c>
      <c r="B2048" s="18" t="str">
        <f t="shared" si="78"/>
        <v>76A-00749OPEN VALUE ENTIDADES NO CUALIFICADAS</v>
      </c>
      <c r="D2048" t="s">
        <v>122</v>
      </c>
      <c r="E2048" t="s">
        <v>3358</v>
      </c>
      <c r="F2048" s="37" t="s">
        <v>3196</v>
      </c>
      <c r="G2048" s="18" t="s">
        <v>122</v>
      </c>
      <c r="H2048" s="18" t="s">
        <v>125</v>
      </c>
      <c r="I2048" s="37" t="s">
        <v>75</v>
      </c>
      <c r="J2048" t="s">
        <v>3359</v>
      </c>
      <c r="K2048" t="s">
        <v>28</v>
      </c>
      <c r="L2048" t="s">
        <v>90</v>
      </c>
      <c r="M2048" t="s">
        <v>74</v>
      </c>
      <c r="N2048" s="37" t="s">
        <v>75</v>
      </c>
      <c r="O2048" s="37" t="s">
        <v>75</v>
      </c>
      <c r="P2048" s="37" t="s">
        <v>75</v>
      </c>
      <c r="Q2048" t="s">
        <v>3358</v>
      </c>
      <c r="R2048" t="s">
        <v>2153</v>
      </c>
      <c r="S2048" s="42">
        <v>738</v>
      </c>
      <c r="T2048" s="37">
        <v>1</v>
      </c>
      <c r="U2048" s="83">
        <v>1</v>
      </c>
      <c r="V2048" t="s">
        <v>125</v>
      </c>
    </row>
    <row r="2049" spans="1:22" x14ac:dyDescent="0.2">
      <c r="A2049" s="18" t="str">
        <f t="shared" si="77"/>
        <v>Catalogo principalOPEN VALUE ENTIDADES NO CUALIFICADAS76N-01177</v>
      </c>
      <c r="B2049" s="18" t="str">
        <f t="shared" si="78"/>
        <v>76N-01177OPEN VALUE ENTIDADES NO CUALIFICADAS</v>
      </c>
      <c r="D2049" t="s">
        <v>122</v>
      </c>
      <c r="E2049" t="s">
        <v>3360</v>
      </c>
      <c r="F2049" s="37" t="s">
        <v>3196</v>
      </c>
      <c r="G2049" s="18" t="s">
        <v>122</v>
      </c>
      <c r="H2049" s="18" t="s">
        <v>125</v>
      </c>
      <c r="I2049" s="37" t="s">
        <v>75</v>
      </c>
      <c r="J2049" t="s">
        <v>3361</v>
      </c>
      <c r="K2049" t="s">
        <v>28</v>
      </c>
      <c r="L2049" t="s">
        <v>90</v>
      </c>
      <c r="M2049" t="s">
        <v>74</v>
      </c>
      <c r="N2049" s="37" t="s">
        <v>75</v>
      </c>
      <c r="O2049" s="37" t="s">
        <v>75</v>
      </c>
      <c r="P2049" s="37" t="s">
        <v>75</v>
      </c>
      <c r="Q2049" t="s">
        <v>3360</v>
      </c>
      <c r="R2049" t="s">
        <v>2153</v>
      </c>
      <c r="S2049" s="42">
        <v>204</v>
      </c>
      <c r="T2049" s="37">
        <v>1</v>
      </c>
      <c r="U2049" s="83">
        <v>1</v>
      </c>
      <c r="V2049" t="s">
        <v>125</v>
      </c>
    </row>
    <row r="2050" spans="1:22" x14ac:dyDescent="0.2">
      <c r="A2050" s="18" t="str">
        <f t="shared" ref="A2050:A2113" si="79">D2050&amp;F2050&amp;E2050</f>
        <v>Catalogo principalOPEN VALUE ENTIDADES NO CUALIFICADAS76N-01575</v>
      </c>
      <c r="B2050" s="18" t="str">
        <f t="shared" ref="B2050:B2113" si="80">E2050&amp;F2050</f>
        <v>76N-01575OPEN VALUE ENTIDADES NO CUALIFICADAS</v>
      </c>
      <c r="D2050" t="s">
        <v>122</v>
      </c>
      <c r="E2050" t="s">
        <v>3362</v>
      </c>
      <c r="F2050" s="37" t="s">
        <v>3196</v>
      </c>
      <c r="G2050" s="18" t="s">
        <v>122</v>
      </c>
      <c r="H2050" s="18" t="s">
        <v>125</v>
      </c>
      <c r="I2050" s="37" t="s">
        <v>75</v>
      </c>
      <c r="J2050" t="s">
        <v>3363</v>
      </c>
      <c r="K2050" t="s">
        <v>28</v>
      </c>
      <c r="L2050" t="s">
        <v>90</v>
      </c>
      <c r="M2050" t="s">
        <v>74</v>
      </c>
      <c r="N2050" s="37" t="s">
        <v>75</v>
      </c>
      <c r="O2050" s="37" t="s">
        <v>75</v>
      </c>
      <c r="P2050" s="37" t="s">
        <v>75</v>
      </c>
      <c r="Q2050" t="s">
        <v>3362</v>
      </c>
      <c r="R2050" t="s">
        <v>2153</v>
      </c>
      <c r="S2050" s="42">
        <v>267</v>
      </c>
      <c r="T2050" s="37">
        <v>1</v>
      </c>
      <c r="U2050" s="83">
        <v>1</v>
      </c>
      <c r="V2050" t="s">
        <v>125</v>
      </c>
    </row>
    <row r="2051" spans="1:22" x14ac:dyDescent="0.2">
      <c r="A2051" s="18" t="str">
        <f t="shared" si="79"/>
        <v>Catalogo principalOPEN VALUE ENTIDADES NO CUALIFICADAS76N-01772</v>
      </c>
      <c r="B2051" s="18" t="str">
        <f t="shared" si="80"/>
        <v>76N-01772OPEN VALUE ENTIDADES NO CUALIFICADAS</v>
      </c>
      <c r="D2051" t="s">
        <v>122</v>
      </c>
      <c r="E2051" t="s">
        <v>3364</v>
      </c>
      <c r="F2051" s="37" t="s">
        <v>3196</v>
      </c>
      <c r="G2051" s="18" t="s">
        <v>122</v>
      </c>
      <c r="H2051" s="18" t="s">
        <v>125</v>
      </c>
      <c r="I2051" s="37" t="s">
        <v>75</v>
      </c>
      <c r="J2051" t="s">
        <v>3365</v>
      </c>
      <c r="K2051" t="s">
        <v>28</v>
      </c>
      <c r="L2051" t="s">
        <v>90</v>
      </c>
      <c r="M2051" t="s">
        <v>74</v>
      </c>
      <c r="N2051" s="37" t="s">
        <v>75</v>
      </c>
      <c r="O2051" s="37" t="s">
        <v>75</v>
      </c>
      <c r="P2051" s="37" t="s">
        <v>75</v>
      </c>
      <c r="Q2051" t="s">
        <v>3364</v>
      </c>
      <c r="R2051" t="s">
        <v>2153</v>
      </c>
      <c r="S2051" s="42">
        <v>87</v>
      </c>
      <c r="T2051" s="37">
        <v>1</v>
      </c>
      <c r="U2051" s="83">
        <v>1</v>
      </c>
      <c r="V2051" t="s">
        <v>125</v>
      </c>
    </row>
    <row r="2052" spans="1:22" x14ac:dyDescent="0.2">
      <c r="A2052" s="18" t="str">
        <f t="shared" si="79"/>
        <v>Catalogo principalOPEN VALUE ENTIDADES NO CUALIFICADAS76N-02082</v>
      </c>
      <c r="B2052" s="18" t="str">
        <f t="shared" si="80"/>
        <v>76N-02082OPEN VALUE ENTIDADES NO CUALIFICADAS</v>
      </c>
      <c r="D2052" t="s">
        <v>122</v>
      </c>
      <c r="E2052" t="s">
        <v>3366</v>
      </c>
      <c r="F2052" s="37" t="s">
        <v>3196</v>
      </c>
      <c r="G2052" s="18" t="s">
        <v>122</v>
      </c>
      <c r="H2052" s="18" t="s">
        <v>125</v>
      </c>
      <c r="I2052" s="37" t="s">
        <v>75</v>
      </c>
      <c r="J2052" t="s">
        <v>3367</v>
      </c>
      <c r="K2052" t="s">
        <v>28</v>
      </c>
      <c r="L2052" t="s">
        <v>90</v>
      </c>
      <c r="M2052" t="s">
        <v>74</v>
      </c>
      <c r="N2052" s="37" t="s">
        <v>75</v>
      </c>
      <c r="O2052" s="37" t="s">
        <v>75</v>
      </c>
      <c r="P2052" s="37" t="s">
        <v>75</v>
      </c>
      <c r="Q2052" t="s">
        <v>3366</v>
      </c>
      <c r="R2052" t="s">
        <v>2153</v>
      </c>
      <c r="S2052" s="42">
        <v>114</v>
      </c>
      <c r="T2052" s="37">
        <v>1</v>
      </c>
      <c r="U2052" s="83">
        <v>1</v>
      </c>
      <c r="V2052" t="s">
        <v>125</v>
      </c>
    </row>
    <row r="2053" spans="1:22" x14ac:dyDescent="0.2">
      <c r="A2053" s="18" t="str">
        <f t="shared" si="79"/>
        <v>Catalogo principalOPEN VALUE ENTIDADES NO CUALIFICADAS77D-00076</v>
      </c>
      <c r="B2053" s="18" t="str">
        <f t="shared" si="80"/>
        <v>77D-00076OPEN VALUE ENTIDADES NO CUALIFICADAS</v>
      </c>
      <c r="D2053" t="s">
        <v>122</v>
      </c>
      <c r="E2053" t="s">
        <v>3368</v>
      </c>
      <c r="F2053" s="37" t="s">
        <v>3196</v>
      </c>
      <c r="G2053" s="18" t="s">
        <v>122</v>
      </c>
      <c r="H2053" s="18" t="s">
        <v>125</v>
      </c>
      <c r="I2053" s="37" t="s">
        <v>75</v>
      </c>
      <c r="J2053" t="s">
        <v>3369</v>
      </c>
      <c r="K2053" t="s">
        <v>28</v>
      </c>
      <c r="L2053" t="s">
        <v>90</v>
      </c>
      <c r="M2053" t="s">
        <v>74</v>
      </c>
      <c r="N2053" s="37" t="s">
        <v>75</v>
      </c>
      <c r="O2053" s="37" t="s">
        <v>75</v>
      </c>
      <c r="P2053" s="37" t="s">
        <v>75</v>
      </c>
      <c r="Q2053" t="s">
        <v>3368</v>
      </c>
      <c r="R2053" t="s">
        <v>2153</v>
      </c>
      <c r="S2053" s="42">
        <v>2043</v>
      </c>
      <c r="T2053" s="37">
        <v>1</v>
      </c>
      <c r="U2053" s="83">
        <v>1</v>
      </c>
      <c r="V2053" t="s">
        <v>125</v>
      </c>
    </row>
    <row r="2054" spans="1:22" x14ac:dyDescent="0.2">
      <c r="A2054" s="18" t="str">
        <f t="shared" si="79"/>
        <v>Catalogo principalOPEN VALUE ENTIDADES NO CUALIFICADAS77D-00078</v>
      </c>
      <c r="B2054" s="18" t="str">
        <f t="shared" si="80"/>
        <v>77D-00078OPEN VALUE ENTIDADES NO CUALIFICADAS</v>
      </c>
      <c r="D2054" t="s">
        <v>122</v>
      </c>
      <c r="E2054" t="s">
        <v>3370</v>
      </c>
      <c r="F2054" s="37" t="s">
        <v>3196</v>
      </c>
      <c r="G2054" s="18" t="s">
        <v>122</v>
      </c>
      <c r="H2054" s="18" t="s">
        <v>125</v>
      </c>
      <c r="I2054" s="37" t="s">
        <v>75</v>
      </c>
      <c r="J2054" t="s">
        <v>3371</v>
      </c>
      <c r="K2054" t="s">
        <v>28</v>
      </c>
      <c r="L2054" t="s">
        <v>90</v>
      </c>
      <c r="M2054" t="s">
        <v>74</v>
      </c>
      <c r="N2054" s="37" t="s">
        <v>75</v>
      </c>
      <c r="O2054" s="37" t="s">
        <v>75</v>
      </c>
      <c r="P2054" s="37" t="s">
        <v>75</v>
      </c>
      <c r="Q2054" t="s">
        <v>3370</v>
      </c>
      <c r="R2054" t="s">
        <v>2153</v>
      </c>
      <c r="S2054" s="42">
        <v>1791</v>
      </c>
      <c r="T2054" s="37">
        <v>1</v>
      </c>
      <c r="U2054" s="83">
        <v>1</v>
      </c>
      <c r="V2054" t="s">
        <v>125</v>
      </c>
    </row>
    <row r="2055" spans="1:22" x14ac:dyDescent="0.2">
      <c r="A2055" s="18" t="str">
        <f t="shared" si="79"/>
        <v>Catalogo principalOPEN VALUE ENTIDADES NO CUALIFICADAS7AH-00082</v>
      </c>
      <c r="B2055" s="18" t="str">
        <f t="shared" si="80"/>
        <v>7AH-00082OPEN VALUE ENTIDADES NO CUALIFICADAS</v>
      </c>
      <c r="D2055" t="s">
        <v>122</v>
      </c>
      <c r="E2055" t="s">
        <v>3372</v>
      </c>
      <c r="F2055" s="37" t="s">
        <v>3196</v>
      </c>
      <c r="G2055" s="18" t="s">
        <v>122</v>
      </c>
      <c r="H2055" s="18" t="s">
        <v>125</v>
      </c>
      <c r="I2055" s="37" t="s">
        <v>75</v>
      </c>
      <c r="J2055" t="s">
        <v>3373</v>
      </c>
      <c r="K2055" t="s">
        <v>28</v>
      </c>
      <c r="L2055" t="s">
        <v>90</v>
      </c>
      <c r="M2055" t="s">
        <v>74</v>
      </c>
      <c r="N2055" s="37" t="s">
        <v>75</v>
      </c>
      <c r="O2055" s="37" t="s">
        <v>75</v>
      </c>
      <c r="P2055" s="37" t="s">
        <v>75</v>
      </c>
      <c r="Q2055" t="s">
        <v>3372</v>
      </c>
      <c r="R2055" t="s">
        <v>2153</v>
      </c>
      <c r="S2055" s="42">
        <v>267</v>
      </c>
      <c r="T2055" s="37">
        <v>1</v>
      </c>
      <c r="U2055" s="83">
        <v>1</v>
      </c>
      <c r="V2055" t="s">
        <v>125</v>
      </c>
    </row>
    <row r="2056" spans="1:22" x14ac:dyDescent="0.2">
      <c r="A2056" s="18" t="str">
        <f t="shared" si="79"/>
        <v>Catalogo principalOPEN VALUE ENTIDADES NO CUALIFICADAS7AH-00084</v>
      </c>
      <c r="B2056" s="18" t="str">
        <f t="shared" si="80"/>
        <v>7AH-00084OPEN VALUE ENTIDADES NO CUALIFICADAS</v>
      </c>
      <c r="D2056" t="s">
        <v>122</v>
      </c>
      <c r="E2056" t="s">
        <v>3374</v>
      </c>
      <c r="F2056" s="37" t="s">
        <v>3196</v>
      </c>
      <c r="G2056" s="18" t="s">
        <v>122</v>
      </c>
      <c r="H2056" s="18" t="s">
        <v>125</v>
      </c>
      <c r="I2056" s="37" t="s">
        <v>75</v>
      </c>
      <c r="J2056" t="s">
        <v>3375</v>
      </c>
      <c r="K2056" t="s">
        <v>28</v>
      </c>
      <c r="L2056" t="s">
        <v>90</v>
      </c>
      <c r="M2056" t="s">
        <v>74</v>
      </c>
      <c r="N2056" s="37" t="s">
        <v>75</v>
      </c>
      <c r="O2056" s="37" t="s">
        <v>75</v>
      </c>
      <c r="P2056" s="37" t="s">
        <v>75</v>
      </c>
      <c r="Q2056" t="s">
        <v>3374</v>
      </c>
      <c r="R2056" t="s">
        <v>2153</v>
      </c>
      <c r="S2056" s="42">
        <v>345</v>
      </c>
      <c r="T2056" s="37">
        <v>1</v>
      </c>
      <c r="U2056" s="83">
        <v>1</v>
      </c>
      <c r="V2056" t="s">
        <v>125</v>
      </c>
    </row>
    <row r="2057" spans="1:22" x14ac:dyDescent="0.2">
      <c r="A2057" s="18" t="str">
        <f t="shared" si="79"/>
        <v>Catalogo principalOPEN VALUE ENTIDADES NO CUALIFICADAS7AH-00086</v>
      </c>
      <c r="B2057" s="18" t="str">
        <f t="shared" si="80"/>
        <v>7AH-00086OPEN VALUE ENTIDADES NO CUALIFICADAS</v>
      </c>
      <c r="D2057" t="s">
        <v>122</v>
      </c>
      <c r="E2057" t="s">
        <v>3376</v>
      </c>
      <c r="F2057" s="37" t="s">
        <v>3196</v>
      </c>
      <c r="G2057" s="18" t="s">
        <v>122</v>
      </c>
      <c r="H2057" s="18" t="s">
        <v>125</v>
      </c>
      <c r="I2057" s="37" t="s">
        <v>75</v>
      </c>
      <c r="J2057" t="s">
        <v>3377</v>
      </c>
      <c r="K2057" t="s">
        <v>28</v>
      </c>
      <c r="L2057" t="s">
        <v>90</v>
      </c>
      <c r="M2057" t="s">
        <v>74</v>
      </c>
      <c r="N2057" s="37" t="s">
        <v>75</v>
      </c>
      <c r="O2057" s="37" t="s">
        <v>75</v>
      </c>
      <c r="P2057" s="37" t="s">
        <v>75</v>
      </c>
      <c r="Q2057" t="s">
        <v>3376</v>
      </c>
      <c r="R2057" t="s">
        <v>2153</v>
      </c>
      <c r="S2057" s="42">
        <v>114</v>
      </c>
      <c r="T2057" s="37">
        <v>1</v>
      </c>
      <c r="U2057" s="83">
        <v>1</v>
      </c>
      <c r="V2057" t="s">
        <v>125</v>
      </c>
    </row>
    <row r="2058" spans="1:22" x14ac:dyDescent="0.2">
      <c r="A2058" s="18" t="str">
        <f t="shared" si="79"/>
        <v>Catalogo principalOPEN VALUE ENTIDADES NO CUALIFICADAS7AH-00088</v>
      </c>
      <c r="B2058" s="18" t="str">
        <f t="shared" si="80"/>
        <v>7AH-00088OPEN VALUE ENTIDADES NO CUALIFICADAS</v>
      </c>
      <c r="D2058" t="s">
        <v>122</v>
      </c>
      <c r="E2058" t="s">
        <v>3378</v>
      </c>
      <c r="F2058" s="37" t="s">
        <v>3196</v>
      </c>
      <c r="G2058" s="18" t="s">
        <v>122</v>
      </c>
      <c r="H2058" s="18" t="s">
        <v>125</v>
      </c>
      <c r="I2058" s="37" t="s">
        <v>75</v>
      </c>
      <c r="J2058" t="s">
        <v>3379</v>
      </c>
      <c r="K2058" t="s">
        <v>28</v>
      </c>
      <c r="L2058" t="s">
        <v>90</v>
      </c>
      <c r="M2058" t="s">
        <v>74</v>
      </c>
      <c r="N2058" s="37" t="s">
        <v>75</v>
      </c>
      <c r="O2058" s="37" t="s">
        <v>75</v>
      </c>
      <c r="P2058" s="37" t="s">
        <v>75</v>
      </c>
      <c r="Q2058" t="s">
        <v>3378</v>
      </c>
      <c r="R2058" t="s">
        <v>2153</v>
      </c>
      <c r="S2058" s="42">
        <v>147</v>
      </c>
      <c r="T2058" s="37">
        <v>1</v>
      </c>
      <c r="U2058" s="83">
        <v>1</v>
      </c>
      <c r="V2058" t="s">
        <v>125</v>
      </c>
    </row>
    <row r="2059" spans="1:22" x14ac:dyDescent="0.2">
      <c r="A2059" s="18" t="str">
        <f t="shared" si="79"/>
        <v>Catalogo principalOPEN VALUE ENTIDADES NO CUALIFICADAS7JQ-00261</v>
      </c>
      <c r="B2059" s="18" t="str">
        <f t="shared" si="80"/>
        <v>7JQ-00261OPEN VALUE ENTIDADES NO CUALIFICADAS</v>
      </c>
      <c r="D2059" t="s">
        <v>122</v>
      </c>
      <c r="E2059" t="s">
        <v>3380</v>
      </c>
      <c r="F2059" s="37" t="s">
        <v>3196</v>
      </c>
      <c r="G2059" s="18" t="s">
        <v>122</v>
      </c>
      <c r="H2059" s="18" t="s">
        <v>125</v>
      </c>
      <c r="I2059" s="37" t="s">
        <v>75</v>
      </c>
      <c r="J2059" t="s">
        <v>3381</v>
      </c>
      <c r="K2059" t="s">
        <v>28</v>
      </c>
      <c r="L2059" t="s">
        <v>90</v>
      </c>
      <c r="M2059" t="s">
        <v>74</v>
      </c>
      <c r="N2059" s="37" t="s">
        <v>75</v>
      </c>
      <c r="O2059" s="37" t="s">
        <v>75</v>
      </c>
      <c r="P2059" s="37" t="s">
        <v>75</v>
      </c>
      <c r="Q2059" t="s">
        <v>3380</v>
      </c>
      <c r="R2059" t="s">
        <v>2153</v>
      </c>
      <c r="S2059" s="42">
        <v>30573</v>
      </c>
      <c r="T2059" s="37">
        <v>1</v>
      </c>
      <c r="U2059" s="83">
        <v>1</v>
      </c>
      <c r="V2059" t="s">
        <v>125</v>
      </c>
    </row>
    <row r="2060" spans="1:22" x14ac:dyDescent="0.2">
      <c r="A2060" s="18" t="str">
        <f t="shared" si="79"/>
        <v>Catalogo principalOPEN VALUE ENTIDADES NO CUALIFICADAS7JQ-00265</v>
      </c>
      <c r="B2060" s="18" t="str">
        <f t="shared" si="80"/>
        <v>7JQ-00265OPEN VALUE ENTIDADES NO CUALIFICADAS</v>
      </c>
      <c r="D2060" t="s">
        <v>122</v>
      </c>
      <c r="E2060" t="s">
        <v>3382</v>
      </c>
      <c r="F2060" s="37" t="s">
        <v>3196</v>
      </c>
      <c r="G2060" s="18" t="s">
        <v>122</v>
      </c>
      <c r="H2060" s="18" t="s">
        <v>125</v>
      </c>
      <c r="I2060" s="37" t="s">
        <v>75</v>
      </c>
      <c r="J2060" t="s">
        <v>3383</v>
      </c>
      <c r="K2060" t="s">
        <v>28</v>
      </c>
      <c r="L2060" t="s">
        <v>90</v>
      </c>
      <c r="M2060" t="s">
        <v>74</v>
      </c>
      <c r="N2060" s="37" t="s">
        <v>75</v>
      </c>
      <c r="O2060" s="37" t="s">
        <v>75</v>
      </c>
      <c r="P2060" s="37" t="s">
        <v>75</v>
      </c>
      <c r="Q2060" t="s">
        <v>3382</v>
      </c>
      <c r="R2060" t="s">
        <v>2153</v>
      </c>
      <c r="S2060" s="42">
        <v>13104</v>
      </c>
      <c r="T2060" s="37">
        <v>1</v>
      </c>
      <c r="U2060" s="83">
        <v>1</v>
      </c>
      <c r="V2060" t="s">
        <v>125</v>
      </c>
    </row>
    <row r="2061" spans="1:22" x14ac:dyDescent="0.2">
      <c r="A2061" s="18" t="str">
        <f t="shared" si="79"/>
        <v>Catalogo principalOPEN VALUE ENTIDADES NO CUALIFICADAS7JQ-00445</v>
      </c>
      <c r="B2061" s="18" t="str">
        <f t="shared" si="80"/>
        <v>7JQ-00445OPEN VALUE ENTIDADES NO CUALIFICADAS</v>
      </c>
      <c r="D2061" t="s">
        <v>122</v>
      </c>
      <c r="E2061" t="s">
        <v>3384</v>
      </c>
      <c r="F2061" s="37" t="s">
        <v>3196</v>
      </c>
      <c r="G2061" s="18" t="s">
        <v>122</v>
      </c>
      <c r="H2061" s="18" t="s">
        <v>125</v>
      </c>
      <c r="I2061" s="37" t="s">
        <v>75</v>
      </c>
      <c r="J2061" t="s">
        <v>3385</v>
      </c>
      <c r="K2061" t="s">
        <v>28</v>
      </c>
      <c r="L2061" t="s">
        <v>90</v>
      </c>
      <c r="M2061" t="s">
        <v>74</v>
      </c>
      <c r="N2061" s="37" t="s">
        <v>75</v>
      </c>
      <c r="O2061" s="37" t="s">
        <v>75</v>
      </c>
      <c r="P2061" s="37" t="s">
        <v>75</v>
      </c>
      <c r="Q2061" t="s">
        <v>3384</v>
      </c>
      <c r="R2061" t="s">
        <v>2153</v>
      </c>
      <c r="S2061" s="42">
        <v>22599</v>
      </c>
      <c r="T2061" s="37">
        <v>1</v>
      </c>
      <c r="U2061" s="83">
        <v>1</v>
      </c>
      <c r="V2061" t="s">
        <v>125</v>
      </c>
    </row>
    <row r="2062" spans="1:22" x14ac:dyDescent="0.2">
      <c r="A2062" s="18" t="str">
        <f t="shared" si="79"/>
        <v>Catalogo principalOPEN VALUE ENTIDADES NO CUALIFICADAS7NQ-00162</v>
      </c>
      <c r="B2062" s="18" t="str">
        <f t="shared" si="80"/>
        <v>7NQ-00162OPEN VALUE ENTIDADES NO CUALIFICADAS</v>
      </c>
      <c r="D2062" t="s">
        <v>122</v>
      </c>
      <c r="E2062" t="s">
        <v>3386</v>
      </c>
      <c r="F2062" s="37" t="s">
        <v>3196</v>
      </c>
      <c r="G2062" s="18" t="s">
        <v>122</v>
      </c>
      <c r="H2062" s="18" t="s">
        <v>125</v>
      </c>
      <c r="I2062" s="37" t="s">
        <v>75</v>
      </c>
      <c r="J2062" t="s">
        <v>3387</v>
      </c>
      <c r="K2062" t="s">
        <v>28</v>
      </c>
      <c r="L2062" t="s">
        <v>90</v>
      </c>
      <c r="M2062" t="s">
        <v>74</v>
      </c>
      <c r="N2062" s="37" t="s">
        <v>75</v>
      </c>
      <c r="O2062" s="37" t="s">
        <v>75</v>
      </c>
      <c r="P2062" s="37" t="s">
        <v>75</v>
      </c>
      <c r="Q2062" t="s">
        <v>3386</v>
      </c>
      <c r="R2062" t="s">
        <v>2153</v>
      </c>
      <c r="S2062" s="42">
        <v>7974</v>
      </c>
      <c r="T2062" s="37">
        <v>1</v>
      </c>
      <c r="U2062" s="83">
        <v>1</v>
      </c>
      <c r="V2062" t="s">
        <v>125</v>
      </c>
    </row>
    <row r="2063" spans="1:22" x14ac:dyDescent="0.2">
      <c r="A2063" s="18" t="str">
        <f t="shared" si="79"/>
        <v>Catalogo principalOPEN VALUE ENTIDADES NO CUALIFICADAS7NQ-00184</v>
      </c>
      <c r="B2063" s="18" t="str">
        <f t="shared" si="80"/>
        <v>7NQ-00184OPEN VALUE ENTIDADES NO CUALIFICADAS</v>
      </c>
      <c r="D2063" t="s">
        <v>122</v>
      </c>
      <c r="E2063" t="s">
        <v>3388</v>
      </c>
      <c r="F2063" s="37" t="s">
        <v>3196</v>
      </c>
      <c r="G2063" s="18" t="s">
        <v>122</v>
      </c>
      <c r="H2063" s="18" t="s">
        <v>125</v>
      </c>
      <c r="I2063" s="37" t="s">
        <v>75</v>
      </c>
      <c r="J2063" t="s">
        <v>3389</v>
      </c>
      <c r="K2063" t="s">
        <v>28</v>
      </c>
      <c r="L2063" t="s">
        <v>90</v>
      </c>
      <c r="M2063" t="s">
        <v>74</v>
      </c>
      <c r="N2063" s="37" t="s">
        <v>75</v>
      </c>
      <c r="O2063" s="37" t="s">
        <v>75</v>
      </c>
      <c r="P2063" s="37" t="s">
        <v>75</v>
      </c>
      <c r="Q2063" t="s">
        <v>3388</v>
      </c>
      <c r="R2063" t="s">
        <v>2153</v>
      </c>
      <c r="S2063" s="42">
        <v>3417</v>
      </c>
      <c r="T2063" s="37">
        <v>1</v>
      </c>
      <c r="U2063" s="83">
        <v>1</v>
      </c>
      <c r="V2063" t="s">
        <v>125</v>
      </c>
    </row>
    <row r="2064" spans="1:22" x14ac:dyDescent="0.2">
      <c r="A2064" s="18" t="str">
        <f t="shared" si="79"/>
        <v>Catalogo principalOPEN VALUE ENTIDADES NO CUALIFICADAS7NS-00001</v>
      </c>
      <c r="B2064" s="18" t="str">
        <f t="shared" si="80"/>
        <v>7NS-00001OPEN VALUE ENTIDADES NO CUALIFICADAS</v>
      </c>
      <c r="D2064" t="s">
        <v>122</v>
      </c>
      <c r="E2064" t="s">
        <v>3390</v>
      </c>
      <c r="F2064" s="37" t="s">
        <v>3196</v>
      </c>
      <c r="G2064" s="18" t="s">
        <v>122</v>
      </c>
      <c r="H2064" s="18" t="s">
        <v>125</v>
      </c>
      <c r="I2064" s="37" t="s">
        <v>75</v>
      </c>
      <c r="J2064" t="s">
        <v>3391</v>
      </c>
      <c r="K2064" t="s">
        <v>28</v>
      </c>
      <c r="L2064" t="s">
        <v>90</v>
      </c>
      <c r="M2064" t="s">
        <v>74</v>
      </c>
      <c r="N2064" s="37" t="s">
        <v>75</v>
      </c>
      <c r="O2064" s="37" t="s">
        <v>75</v>
      </c>
      <c r="P2064" s="37" t="s">
        <v>75</v>
      </c>
      <c r="Q2064" t="s">
        <v>3390</v>
      </c>
      <c r="R2064" t="s">
        <v>76</v>
      </c>
      <c r="S2064" s="42">
        <v>30</v>
      </c>
      <c r="T2064" s="37">
        <v>1</v>
      </c>
      <c r="U2064" s="83">
        <v>1</v>
      </c>
      <c r="V2064" t="s">
        <v>125</v>
      </c>
    </row>
    <row r="2065" spans="1:22" x14ac:dyDescent="0.2">
      <c r="A2065" s="18" t="str">
        <f t="shared" si="79"/>
        <v>Catalogo principalOPEN VALUE ENTIDADES NO CUALIFICADAS7U6-00001</v>
      </c>
      <c r="B2065" s="18" t="str">
        <f t="shared" si="80"/>
        <v>7U6-00001OPEN VALUE ENTIDADES NO CUALIFICADAS</v>
      </c>
      <c r="D2065" t="s">
        <v>122</v>
      </c>
      <c r="E2065" t="s">
        <v>3392</v>
      </c>
      <c r="F2065" s="37" t="s">
        <v>3196</v>
      </c>
      <c r="G2065" s="18" t="s">
        <v>122</v>
      </c>
      <c r="H2065" s="18" t="s">
        <v>125</v>
      </c>
      <c r="I2065" s="37" t="s">
        <v>75</v>
      </c>
      <c r="J2065" t="s">
        <v>3393</v>
      </c>
      <c r="K2065" t="s">
        <v>28</v>
      </c>
      <c r="L2065" t="s">
        <v>90</v>
      </c>
      <c r="M2065" t="s">
        <v>74</v>
      </c>
      <c r="N2065" s="37" t="s">
        <v>75</v>
      </c>
      <c r="O2065" s="37" t="s">
        <v>75</v>
      </c>
      <c r="P2065" s="37" t="s">
        <v>75</v>
      </c>
      <c r="Q2065" t="s">
        <v>3392</v>
      </c>
      <c r="R2065" t="s">
        <v>76</v>
      </c>
      <c r="S2065" s="42">
        <v>5.4</v>
      </c>
      <c r="T2065" s="37">
        <v>1</v>
      </c>
      <c r="U2065" s="83">
        <v>1</v>
      </c>
      <c r="V2065" t="s">
        <v>125</v>
      </c>
    </row>
    <row r="2066" spans="1:22" x14ac:dyDescent="0.2">
      <c r="A2066" s="18" t="str">
        <f t="shared" si="79"/>
        <v>Catalogo principalOPEN VALUE ENTIDADES NO CUALIFICADAS7YC-00001</v>
      </c>
      <c r="B2066" s="18" t="str">
        <f t="shared" si="80"/>
        <v>7YC-00001OPEN VALUE ENTIDADES NO CUALIFICADAS</v>
      </c>
      <c r="D2066" t="s">
        <v>122</v>
      </c>
      <c r="E2066" t="s">
        <v>3394</v>
      </c>
      <c r="F2066" s="37" t="s">
        <v>3196</v>
      </c>
      <c r="G2066" s="18" t="s">
        <v>122</v>
      </c>
      <c r="H2066" s="18" t="s">
        <v>125</v>
      </c>
      <c r="I2066" s="37" t="s">
        <v>75</v>
      </c>
      <c r="J2066" t="s">
        <v>3395</v>
      </c>
      <c r="K2066" t="s">
        <v>28</v>
      </c>
      <c r="L2066" t="s">
        <v>90</v>
      </c>
      <c r="M2066" t="s">
        <v>74</v>
      </c>
      <c r="N2066" s="37" t="s">
        <v>75</v>
      </c>
      <c r="O2066" s="37" t="s">
        <v>75</v>
      </c>
      <c r="P2066" s="37" t="s">
        <v>75</v>
      </c>
      <c r="Q2066" t="s">
        <v>3394</v>
      </c>
      <c r="R2066" t="s">
        <v>76</v>
      </c>
      <c r="S2066" s="42">
        <v>55</v>
      </c>
      <c r="T2066" s="37">
        <v>1</v>
      </c>
      <c r="U2066" s="83">
        <v>1</v>
      </c>
      <c r="V2066" t="s">
        <v>125</v>
      </c>
    </row>
    <row r="2067" spans="1:22" x14ac:dyDescent="0.2">
      <c r="A2067" s="18" t="str">
        <f t="shared" si="79"/>
        <v>Catalogo principalOPEN VALUE ENTIDADES NO CUALIFICADAS810-04913</v>
      </c>
      <c r="B2067" s="18" t="str">
        <f t="shared" si="80"/>
        <v>810-04913OPEN VALUE ENTIDADES NO CUALIFICADAS</v>
      </c>
      <c r="D2067" t="s">
        <v>122</v>
      </c>
      <c r="E2067" t="s">
        <v>3396</v>
      </c>
      <c r="F2067" s="37" t="s">
        <v>3196</v>
      </c>
      <c r="G2067" s="18" t="s">
        <v>122</v>
      </c>
      <c r="H2067" s="18" t="s">
        <v>125</v>
      </c>
      <c r="I2067" s="37" t="s">
        <v>75</v>
      </c>
      <c r="J2067" t="s">
        <v>3397</v>
      </c>
      <c r="K2067" t="s">
        <v>28</v>
      </c>
      <c r="L2067" t="s">
        <v>90</v>
      </c>
      <c r="M2067" t="s">
        <v>74</v>
      </c>
      <c r="N2067" s="37" t="s">
        <v>75</v>
      </c>
      <c r="O2067" s="37" t="s">
        <v>75</v>
      </c>
      <c r="P2067" s="37" t="s">
        <v>75</v>
      </c>
      <c r="Q2067" t="s">
        <v>3396</v>
      </c>
      <c r="R2067" t="s">
        <v>2153</v>
      </c>
      <c r="S2067" s="42">
        <v>8190</v>
      </c>
      <c r="T2067" s="37">
        <v>1</v>
      </c>
      <c r="U2067" s="83">
        <v>1</v>
      </c>
      <c r="V2067" t="s">
        <v>125</v>
      </c>
    </row>
    <row r="2068" spans="1:22" x14ac:dyDescent="0.2">
      <c r="A2068" s="18" t="str">
        <f t="shared" si="79"/>
        <v>Catalogo principalOPEN VALUE ENTIDADES NO CUALIFICADAS9A3-00024</v>
      </c>
      <c r="B2068" s="18" t="str">
        <f t="shared" si="80"/>
        <v>9A3-00024OPEN VALUE ENTIDADES NO CUALIFICADAS</v>
      </c>
      <c r="D2068" t="s">
        <v>122</v>
      </c>
      <c r="E2068" t="s">
        <v>3398</v>
      </c>
      <c r="F2068" s="37" t="s">
        <v>3196</v>
      </c>
      <c r="G2068" s="18" t="s">
        <v>122</v>
      </c>
      <c r="H2068" s="18" t="s">
        <v>125</v>
      </c>
      <c r="I2068" s="37" t="s">
        <v>75</v>
      </c>
      <c r="J2068" t="s">
        <v>3399</v>
      </c>
      <c r="K2068" t="s">
        <v>28</v>
      </c>
      <c r="L2068" t="s">
        <v>90</v>
      </c>
      <c r="M2068" t="s">
        <v>74</v>
      </c>
      <c r="N2068" s="37" t="s">
        <v>75</v>
      </c>
      <c r="O2068" s="37" t="s">
        <v>75</v>
      </c>
      <c r="P2068" s="37" t="s">
        <v>75</v>
      </c>
      <c r="Q2068" t="s">
        <v>3398</v>
      </c>
      <c r="R2068" t="s">
        <v>76</v>
      </c>
      <c r="S2068" s="42">
        <v>18</v>
      </c>
      <c r="T2068" s="37">
        <v>1</v>
      </c>
      <c r="U2068" s="83">
        <v>1</v>
      </c>
      <c r="V2068" t="s">
        <v>125</v>
      </c>
    </row>
    <row r="2069" spans="1:22" x14ac:dyDescent="0.2">
      <c r="A2069" s="18" t="str">
        <f t="shared" si="79"/>
        <v>Catalogo principalOPEN VALUE ENTIDADES NO CUALIFICADAS9A6-00020</v>
      </c>
      <c r="B2069" s="18" t="str">
        <f t="shared" si="80"/>
        <v>9A6-00020OPEN VALUE ENTIDADES NO CUALIFICADAS</v>
      </c>
      <c r="D2069" t="s">
        <v>122</v>
      </c>
      <c r="E2069" t="s">
        <v>3400</v>
      </c>
      <c r="F2069" s="37" t="s">
        <v>3196</v>
      </c>
      <c r="G2069" s="18" t="s">
        <v>122</v>
      </c>
      <c r="H2069" s="18" t="s">
        <v>125</v>
      </c>
      <c r="I2069" s="37" t="s">
        <v>75</v>
      </c>
      <c r="J2069" t="s">
        <v>3401</v>
      </c>
      <c r="K2069" t="s">
        <v>28</v>
      </c>
      <c r="L2069" t="s">
        <v>90</v>
      </c>
      <c r="M2069" t="s">
        <v>74</v>
      </c>
      <c r="N2069" s="37" t="s">
        <v>75</v>
      </c>
      <c r="O2069" s="37" t="s">
        <v>75</v>
      </c>
      <c r="P2069" s="37" t="s">
        <v>75</v>
      </c>
      <c r="Q2069" t="s">
        <v>3400</v>
      </c>
      <c r="R2069" t="s">
        <v>76</v>
      </c>
      <c r="S2069" s="42">
        <v>8</v>
      </c>
      <c r="T2069" s="37">
        <v>1</v>
      </c>
      <c r="U2069" s="83">
        <v>1</v>
      </c>
      <c r="V2069" t="s">
        <v>125</v>
      </c>
    </row>
    <row r="2070" spans="1:22" x14ac:dyDescent="0.2">
      <c r="A2070" s="18" t="str">
        <f t="shared" si="79"/>
        <v>Catalogo principalOPEN VALUE ENTIDADES NO CUALIFICADAS9EA-00637</v>
      </c>
      <c r="B2070" s="18" t="str">
        <f t="shared" si="80"/>
        <v>9EA-00637OPEN VALUE ENTIDADES NO CUALIFICADAS</v>
      </c>
      <c r="D2070" t="s">
        <v>122</v>
      </c>
      <c r="E2070" t="s">
        <v>3402</v>
      </c>
      <c r="F2070" s="37" t="s">
        <v>3196</v>
      </c>
      <c r="G2070" s="18" t="s">
        <v>122</v>
      </c>
      <c r="H2070" s="18" t="s">
        <v>125</v>
      </c>
      <c r="I2070" s="37" t="s">
        <v>75</v>
      </c>
      <c r="J2070" t="s">
        <v>3403</v>
      </c>
      <c r="K2070" t="s">
        <v>28</v>
      </c>
      <c r="L2070" t="s">
        <v>90</v>
      </c>
      <c r="M2070" t="s">
        <v>74</v>
      </c>
      <c r="N2070" s="37" t="s">
        <v>75</v>
      </c>
      <c r="O2070" s="37" t="s">
        <v>75</v>
      </c>
      <c r="P2070" s="37" t="s">
        <v>75</v>
      </c>
      <c r="Q2070" t="s">
        <v>3402</v>
      </c>
      <c r="R2070" t="s">
        <v>2153</v>
      </c>
      <c r="S2070" s="42">
        <v>11904</v>
      </c>
      <c r="T2070" s="37">
        <v>1</v>
      </c>
      <c r="U2070" s="83">
        <v>1</v>
      </c>
      <c r="V2070" t="s">
        <v>125</v>
      </c>
    </row>
    <row r="2071" spans="1:22" x14ac:dyDescent="0.2">
      <c r="A2071" s="18" t="str">
        <f t="shared" si="79"/>
        <v>Catalogo principalOPEN VALUE ENTIDADES NO CUALIFICADAS9EA-00639</v>
      </c>
      <c r="B2071" s="18" t="str">
        <f t="shared" si="80"/>
        <v>9EA-00639OPEN VALUE ENTIDADES NO CUALIFICADAS</v>
      </c>
      <c r="D2071" t="s">
        <v>122</v>
      </c>
      <c r="E2071" t="s">
        <v>3404</v>
      </c>
      <c r="F2071" s="37" t="s">
        <v>3196</v>
      </c>
      <c r="G2071" s="18" t="s">
        <v>122</v>
      </c>
      <c r="H2071" s="18" t="s">
        <v>125</v>
      </c>
      <c r="I2071" s="37" t="s">
        <v>75</v>
      </c>
      <c r="J2071" t="s">
        <v>3405</v>
      </c>
      <c r="K2071" t="s">
        <v>28</v>
      </c>
      <c r="L2071" t="s">
        <v>90</v>
      </c>
      <c r="M2071" t="s">
        <v>74</v>
      </c>
      <c r="N2071" s="37" t="s">
        <v>75</v>
      </c>
      <c r="O2071" s="37" t="s">
        <v>75</v>
      </c>
      <c r="P2071" s="37" t="s">
        <v>75</v>
      </c>
      <c r="Q2071" t="s">
        <v>3404</v>
      </c>
      <c r="R2071" t="s">
        <v>2153</v>
      </c>
      <c r="S2071" s="42">
        <v>5103</v>
      </c>
      <c r="T2071" s="37">
        <v>1</v>
      </c>
      <c r="U2071" s="83">
        <v>1</v>
      </c>
      <c r="V2071" t="s">
        <v>125</v>
      </c>
    </row>
    <row r="2072" spans="1:22" x14ac:dyDescent="0.2">
      <c r="A2072" s="18" t="str">
        <f t="shared" si="79"/>
        <v>Catalogo principalOPEN VALUE ENTIDADES NO CUALIFICADAS9EA-00641</v>
      </c>
      <c r="B2072" s="18" t="str">
        <f t="shared" si="80"/>
        <v>9EA-00641OPEN VALUE ENTIDADES NO CUALIFICADAS</v>
      </c>
      <c r="D2072" t="s">
        <v>122</v>
      </c>
      <c r="E2072" t="s">
        <v>3406</v>
      </c>
      <c r="F2072" s="37" t="s">
        <v>3196</v>
      </c>
      <c r="G2072" s="18" t="s">
        <v>122</v>
      </c>
      <c r="H2072" s="18" t="s">
        <v>125</v>
      </c>
      <c r="I2072" s="37" t="s">
        <v>75</v>
      </c>
      <c r="J2072" t="s">
        <v>3407</v>
      </c>
      <c r="K2072" t="s">
        <v>28</v>
      </c>
      <c r="L2072" t="s">
        <v>90</v>
      </c>
      <c r="M2072" t="s">
        <v>74</v>
      </c>
      <c r="N2072" s="37" t="s">
        <v>75</v>
      </c>
      <c r="O2072" s="37" t="s">
        <v>75</v>
      </c>
      <c r="P2072" s="37" t="s">
        <v>75</v>
      </c>
      <c r="Q2072" t="s">
        <v>3406</v>
      </c>
      <c r="R2072" t="s">
        <v>2153</v>
      </c>
      <c r="S2072" s="42">
        <v>9837</v>
      </c>
      <c r="T2072" s="37">
        <v>1</v>
      </c>
      <c r="U2072" s="83">
        <v>1</v>
      </c>
      <c r="V2072" t="s">
        <v>125</v>
      </c>
    </row>
    <row r="2073" spans="1:22" x14ac:dyDescent="0.2">
      <c r="A2073" s="18" t="str">
        <f t="shared" si="79"/>
        <v>Catalogo principalOPEN VALUE ENTIDADES NO CUALIFICADAS9EA-00643</v>
      </c>
      <c r="B2073" s="18" t="str">
        <f t="shared" si="80"/>
        <v>9EA-00643OPEN VALUE ENTIDADES NO CUALIFICADAS</v>
      </c>
      <c r="D2073" t="s">
        <v>122</v>
      </c>
      <c r="E2073" t="s">
        <v>3408</v>
      </c>
      <c r="F2073" s="37" t="s">
        <v>3196</v>
      </c>
      <c r="G2073" s="18" t="s">
        <v>122</v>
      </c>
      <c r="H2073" s="18" t="s">
        <v>125</v>
      </c>
      <c r="I2073" s="37" t="s">
        <v>75</v>
      </c>
      <c r="J2073" t="s">
        <v>3409</v>
      </c>
      <c r="K2073" t="s">
        <v>28</v>
      </c>
      <c r="L2073" t="s">
        <v>90</v>
      </c>
      <c r="M2073" t="s">
        <v>74</v>
      </c>
      <c r="N2073" s="37" t="s">
        <v>75</v>
      </c>
      <c r="O2073" s="37" t="s">
        <v>75</v>
      </c>
      <c r="P2073" s="37" t="s">
        <v>75</v>
      </c>
      <c r="Q2073" t="s">
        <v>3408</v>
      </c>
      <c r="R2073" t="s">
        <v>2153</v>
      </c>
      <c r="S2073" s="42">
        <v>1491</v>
      </c>
      <c r="T2073" s="37">
        <v>1</v>
      </c>
      <c r="U2073" s="83">
        <v>1</v>
      </c>
      <c r="V2073" t="s">
        <v>125</v>
      </c>
    </row>
    <row r="2074" spans="1:22" x14ac:dyDescent="0.2">
      <c r="A2074" s="18" t="str">
        <f t="shared" si="79"/>
        <v>Catalogo principalOPEN VALUE ENTIDADES NO CUALIFICADAS9EA-00645</v>
      </c>
      <c r="B2074" s="18" t="str">
        <f t="shared" si="80"/>
        <v>9EA-00645OPEN VALUE ENTIDADES NO CUALIFICADAS</v>
      </c>
      <c r="D2074" t="s">
        <v>122</v>
      </c>
      <c r="E2074" t="s">
        <v>3410</v>
      </c>
      <c r="F2074" s="37" t="s">
        <v>3196</v>
      </c>
      <c r="G2074" s="18" t="s">
        <v>122</v>
      </c>
      <c r="H2074" s="18" t="s">
        <v>125</v>
      </c>
      <c r="I2074" s="37" t="s">
        <v>75</v>
      </c>
      <c r="J2074" t="s">
        <v>3411</v>
      </c>
      <c r="K2074" t="s">
        <v>28</v>
      </c>
      <c r="L2074" t="s">
        <v>90</v>
      </c>
      <c r="M2074" t="s">
        <v>74</v>
      </c>
      <c r="N2074" s="37" t="s">
        <v>75</v>
      </c>
      <c r="O2074" s="37" t="s">
        <v>75</v>
      </c>
      <c r="P2074" s="37" t="s">
        <v>75</v>
      </c>
      <c r="Q2074" t="s">
        <v>3410</v>
      </c>
      <c r="R2074" t="s">
        <v>2153</v>
      </c>
      <c r="S2074" s="42">
        <v>639</v>
      </c>
      <c r="T2074" s="37">
        <v>1</v>
      </c>
      <c r="U2074" s="83">
        <v>1</v>
      </c>
      <c r="V2074" t="s">
        <v>125</v>
      </c>
    </row>
    <row r="2075" spans="1:22" x14ac:dyDescent="0.2">
      <c r="A2075" s="18" t="str">
        <f t="shared" si="79"/>
        <v>Catalogo principalOPEN VALUE ENTIDADES NO CUALIFICADAS9EA-00647</v>
      </c>
      <c r="B2075" s="18" t="str">
        <f t="shared" si="80"/>
        <v>9EA-00647OPEN VALUE ENTIDADES NO CUALIFICADAS</v>
      </c>
      <c r="D2075" t="s">
        <v>122</v>
      </c>
      <c r="E2075" t="s">
        <v>3412</v>
      </c>
      <c r="F2075" s="37" t="s">
        <v>3196</v>
      </c>
      <c r="G2075" s="18" t="s">
        <v>122</v>
      </c>
      <c r="H2075" s="18" t="s">
        <v>125</v>
      </c>
      <c r="I2075" s="37" t="s">
        <v>75</v>
      </c>
      <c r="J2075" t="s">
        <v>3413</v>
      </c>
      <c r="K2075" t="s">
        <v>28</v>
      </c>
      <c r="L2075" t="s">
        <v>90</v>
      </c>
      <c r="M2075" t="s">
        <v>74</v>
      </c>
      <c r="N2075" s="37" t="s">
        <v>75</v>
      </c>
      <c r="O2075" s="37" t="s">
        <v>75</v>
      </c>
      <c r="P2075" s="37" t="s">
        <v>75</v>
      </c>
      <c r="Q2075" t="s">
        <v>3412</v>
      </c>
      <c r="R2075" t="s">
        <v>2153</v>
      </c>
      <c r="S2075" s="42">
        <v>1227</v>
      </c>
      <c r="T2075" s="37">
        <v>1</v>
      </c>
      <c r="U2075" s="83">
        <v>1</v>
      </c>
      <c r="V2075" t="s">
        <v>125</v>
      </c>
    </row>
    <row r="2076" spans="1:22" x14ac:dyDescent="0.2">
      <c r="A2076" s="18" t="str">
        <f t="shared" si="79"/>
        <v>Catalogo principalOPEN VALUE ENTIDADES NO CUALIFICADAS9EM-00513</v>
      </c>
      <c r="B2076" s="18" t="str">
        <f t="shared" si="80"/>
        <v>9EM-00513OPEN VALUE ENTIDADES NO CUALIFICADAS</v>
      </c>
      <c r="D2076" t="s">
        <v>122</v>
      </c>
      <c r="E2076" t="s">
        <v>3414</v>
      </c>
      <c r="F2076" s="37" t="s">
        <v>3196</v>
      </c>
      <c r="G2076" s="18" t="s">
        <v>122</v>
      </c>
      <c r="H2076" s="18" t="s">
        <v>125</v>
      </c>
      <c r="I2076" s="37" t="s">
        <v>75</v>
      </c>
      <c r="J2076" t="s">
        <v>3415</v>
      </c>
      <c r="K2076" t="s">
        <v>28</v>
      </c>
      <c r="L2076" t="s">
        <v>90</v>
      </c>
      <c r="M2076" t="s">
        <v>74</v>
      </c>
      <c r="N2076" s="37" t="s">
        <v>75</v>
      </c>
      <c r="O2076" s="37" t="s">
        <v>75</v>
      </c>
      <c r="P2076" s="37" t="s">
        <v>75</v>
      </c>
      <c r="Q2076" t="s">
        <v>3414</v>
      </c>
      <c r="R2076" t="s">
        <v>2153</v>
      </c>
      <c r="S2076" s="42">
        <v>2070</v>
      </c>
      <c r="T2076" s="37">
        <v>1</v>
      </c>
      <c r="U2076" s="83">
        <v>1</v>
      </c>
      <c r="V2076" t="s">
        <v>125</v>
      </c>
    </row>
    <row r="2077" spans="1:22" x14ac:dyDescent="0.2">
      <c r="A2077" s="18" t="str">
        <f t="shared" si="79"/>
        <v>Catalogo principalOPEN VALUE ENTIDADES NO CUALIFICADAS9EM-00515</v>
      </c>
      <c r="B2077" s="18" t="str">
        <f t="shared" si="80"/>
        <v>9EM-00515OPEN VALUE ENTIDADES NO CUALIFICADAS</v>
      </c>
      <c r="D2077" t="s">
        <v>122</v>
      </c>
      <c r="E2077" t="s">
        <v>3416</v>
      </c>
      <c r="F2077" s="37" t="s">
        <v>3196</v>
      </c>
      <c r="G2077" s="18" t="s">
        <v>122</v>
      </c>
      <c r="H2077" s="18" t="s">
        <v>125</v>
      </c>
      <c r="I2077" s="37" t="s">
        <v>75</v>
      </c>
      <c r="J2077" t="s">
        <v>3417</v>
      </c>
      <c r="K2077" t="s">
        <v>28</v>
      </c>
      <c r="L2077" t="s">
        <v>90</v>
      </c>
      <c r="M2077" t="s">
        <v>74</v>
      </c>
      <c r="N2077" s="37" t="s">
        <v>75</v>
      </c>
      <c r="O2077" s="37" t="s">
        <v>75</v>
      </c>
      <c r="P2077" s="37" t="s">
        <v>75</v>
      </c>
      <c r="Q2077" t="s">
        <v>3416</v>
      </c>
      <c r="R2077" t="s">
        <v>2153</v>
      </c>
      <c r="S2077" s="42">
        <v>888</v>
      </c>
      <c r="T2077" s="37">
        <v>1</v>
      </c>
      <c r="U2077" s="83">
        <v>1</v>
      </c>
      <c r="V2077" t="s">
        <v>125</v>
      </c>
    </row>
    <row r="2078" spans="1:22" x14ac:dyDescent="0.2">
      <c r="A2078" s="18" t="str">
        <f t="shared" si="79"/>
        <v>Catalogo principalOPEN VALUE ENTIDADES NO CUALIFICADAS9EM-00517</v>
      </c>
      <c r="B2078" s="18" t="str">
        <f t="shared" si="80"/>
        <v>9EM-00517OPEN VALUE ENTIDADES NO CUALIFICADAS</v>
      </c>
      <c r="D2078" t="s">
        <v>122</v>
      </c>
      <c r="E2078" t="s">
        <v>3418</v>
      </c>
      <c r="F2078" s="37" t="s">
        <v>3196</v>
      </c>
      <c r="G2078" s="18" t="s">
        <v>122</v>
      </c>
      <c r="H2078" s="18" t="s">
        <v>125</v>
      </c>
      <c r="I2078" s="37" t="s">
        <v>75</v>
      </c>
      <c r="J2078" t="s">
        <v>3419</v>
      </c>
      <c r="K2078" t="s">
        <v>28</v>
      </c>
      <c r="L2078" t="s">
        <v>90</v>
      </c>
      <c r="M2078" t="s">
        <v>74</v>
      </c>
      <c r="N2078" s="37" t="s">
        <v>75</v>
      </c>
      <c r="O2078" s="37" t="s">
        <v>75</v>
      </c>
      <c r="P2078" s="37" t="s">
        <v>75</v>
      </c>
      <c r="Q2078" t="s">
        <v>3418</v>
      </c>
      <c r="R2078" t="s">
        <v>2153</v>
      </c>
      <c r="S2078" s="42">
        <v>264</v>
      </c>
      <c r="T2078" s="37">
        <v>1</v>
      </c>
      <c r="U2078" s="83">
        <v>1</v>
      </c>
      <c r="V2078" t="s">
        <v>125</v>
      </c>
    </row>
    <row r="2079" spans="1:22" x14ac:dyDescent="0.2">
      <c r="A2079" s="18" t="str">
        <f t="shared" si="79"/>
        <v>Catalogo principalOPEN VALUE ENTIDADES NO CUALIFICADAS9EM-00519</v>
      </c>
      <c r="B2079" s="18" t="str">
        <f t="shared" si="80"/>
        <v>9EM-00519OPEN VALUE ENTIDADES NO CUALIFICADAS</v>
      </c>
      <c r="D2079" t="s">
        <v>122</v>
      </c>
      <c r="E2079" t="s">
        <v>3420</v>
      </c>
      <c r="F2079" s="37" t="s">
        <v>3196</v>
      </c>
      <c r="G2079" s="18" t="s">
        <v>122</v>
      </c>
      <c r="H2079" s="18" t="s">
        <v>125</v>
      </c>
      <c r="I2079" s="37" t="s">
        <v>75</v>
      </c>
      <c r="J2079" t="s">
        <v>3421</v>
      </c>
      <c r="K2079" t="s">
        <v>28</v>
      </c>
      <c r="L2079" t="s">
        <v>90</v>
      </c>
      <c r="M2079" t="s">
        <v>74</v>
      </c>
      <c r="N2079" s="37" t="s">
        <v>75</v>
      </c>
      <c r="O2079" s="37" t="s">
        <v>75</v>
      </c>
      <c r="P2079" s="37" t="s">
        <v>75</v>
      </c>
      <c r="Q2079" t="s">
        <v>3420</v>
      </c>
      <c r="R2079" t="s">
        <v>2153</v>
      </c>
      <c r="S2079" s="42">
        <v>114</v>
      </c>
      <c r="T2079" s="37">
        <v>1</v>
      </c>
      <c r="U2079" s="83">
        <v>1</v>
      </c>
      <c r="V2079" t="s">
        <v>125</v>
      </c>
    </row>
    <row r="2080" spans="1:22" x14ac:dyDescent="0.2">
      <c r="A2080" s="18" t="str">
        <f t="shared" si="79"/>
        <v>Catalogo principalOPEN VALUE ENTIDADES NO CUALIFICADAS9EN-00441</v>
      </c>
      <c r="B2080" s="18" t="str">
        <f t="shared" si="80"/>
        <v>9EN-00441OPEN VALUE ENTIDADES NO CUALIFICADAS</v>
      </c>
      <c r="D2080" t="s">
        <v>122</v>
      </c>
      <c r="E2080" t="s">
        <v>3422</v>
      </c>
      <c r="F2080" s="37" t="s">
        <v>3196</v>
      </c>
      <c r="G2080" s="18" t="s">
        <v>122</v>
      </c>
      <c r="H2080" s="18" t="s">
        <v>125</v>
      </c>
      <c r="I2080" s="37" t="s">
        <v>75</v>
      </c>
      <c r="J2080" t="s">
        <v>3423</v>
      </c>
      <c r="K2080" t="s">
        <v>28</v>
      </c>
      <c r="L2080" t="s">
        <v>90</v>
      </c>
      <c r="M2080" t="s">
        <v>74</v>
      </c>
      <c r="N2080" s="37" t="s">
        <v>75</v>
      </c>
      <c r="O2080" s="37" t="s">
        <v>75</v>
      </c>
      <c r="P2080" s="37" t="s">
        <v>75</v>
      </c>
      <c r="Q2080" t="s">
        <v>3422</v>
      </c>
      <c r="R2080" t="s">
        <v>2153</v>
      </c>
      <c r="S2080" s="42">
        <v>1962</v>
      </c>
      <c r="T2080" s="37">
        <v>1</v>
      </c>
      <c r="U2080" s="83">
        <v>1</v>
      </c>
      <c r="V2080" t="s">
        <v>125</v>
      </c>
    </row>
    <row r="2081" spans="1:22" x14ac:dyDescent="0.2">
      <c r="A2081" s="18" t="str">
        <f t="shared" si="79"/>
        <v>Catalogo principalOPEN VALUE ENTIDADES NO CUALIFICADAS9EN-00443</v>
      </c>
      <c r="B2081" s="18" t="str">
        <f t="shared" si="80"/>
        <v>9EN-00443OPEN VALUE ENTIDADES NO CUALIFICADAS</v>
      </c>
      <c r="D2081" t="s">
        <v>122</v>
      </c>
      <c r="E2081" t="s">
        <v>3424</v>
      </c>
      <c r="F2081" s="37" t="s">
        <v>3196</v>
      </c>
      <c r="G2081" s="18" t="s">
        <v>122</v>
      </c>
      <c r="H2081" s="18" t="s">
        <v>125</v>
      </c>
      <c r="I2081" s="37" t="s">
        <v>75</v>
      </c>
      <c r="J2081" t="s">
        <v>3425</v>
      </c>
      <c r="K2081" t="s">
        <v>28</v>
      </c>
      <c r="L2081" t="s">
        <v>90</v>
      </c>
      <c r="M2081" t="s">
        <v>74</v>
      </c>
      <c r="N2081" s="37" t="s">
        <v>75</v>
      </c>
      <c r="O2081" s="37" t="s">
        <v>75</v>
      </c>
      <c r="P2081" s="37" t="s">
        <v>75</v>
      </c>
      <c r="Q2081" t="s">
        <v>3424</v>
      </c>
      <c r="R2081" t="s">
        <v>2153</v>
      </c>
      <c r="S2081" s="42">
        <v>843</v>
      </c>
      <c r="T2081" s="37">
        <v>1</v>
      </c>
      <c r="U2081" s="83">
        <v>1</v>
      </c>
      <c r="V2081" t="s">
        <v>125</v>
      </c>
    </row>
    <row r="2082" spans="1:22" x14ac:dyDescent="0.2">
      <c r="A2082" s="18" t="str">
        <f t="shared" si="79"/>
        <v>Catalogo principalOPEN VALUE ENTIDADES NO CUALIFICADAS9EN-00445</v>
      </c>
      <c r="B2082" s="18" t="str">
        <f t="shared" si="80"/>
        <v>9EN-00445OPEN VALUE ENTIDADES NO CUALIFICADAS</v>
      </c>
      <c r="D2082" t="s">
        <v>122</v>
      </c>
      <c r="E2082" t="s">
        <v>3426</v>
      </c>
      <c r="F2082" s="37" t="s">
        <v>3196</v>
      </c>
      <c r="G2082" s="18" t="s">
        <v>122</v>
      </c>
      <c r="H2082" s="18" t="s">
        <v>125</v>
      </c>
      <c r="I2082" s="37" t="s">
        <v>75</v>
      </c>
      <c r="J2082" t="s">
        <v>3427</v>
      </c>
      <c r="K2082" t="s">
        <v>28</v>
      </c>
      <c r="L2082" t="s">
        <v>90</v>
      </c>
      <c r="M2082" t="s">
        <v>74</v>
      </c>
      <c r="N2082" s="37" t="s">
        <v>75</v>
      </c>
      <c r="O2082" s="37" t="s">
        <v>75</v>
      </c>
      <c r="P2082" s="37" t="s">
        <v>75</v>
      </c>
      <c r="Q2082" t="s">
        <v>3426</v>
      </c>
      <c r="R2082" t="s">
        <v>2153</v>
      </c>
      <c r="S2082" s="42">
        <v>246</v>
      </c>
      <c r="T2082" s="37">
        <v>1</v>
      </c>
      <c r="U2082" s="83">
        <v>1</v>
      </c>
      <c r="V2082" t="s">
        <v>125</v>
      </c>
    </row>
    <row r="2083" spans="1:22" x14ac:dyDescent="0.2">
      <c r="A2083" s="18" t="str">
        <f t="shared" si="79"/>
        <v>Catalogo principalOPEN VALUE ENTIDADES NO CUALIFICADAS9EN-00447</v>
      </c>
      <c r="B2083" s="18" t="str">
        <f t="shared" si="80"/>
        <v>9EN-00447OPEN VALUE ENTIDADES NO CUALIFICADAS</v>
      </c>
      <c r="D2083" t="s">
        <v>122</v>
      </c>
      <c r="E2083" t="s">
        <v>3428</v>
      </c>
      <c r="F2083" s="37" t="s">
        <v>3196</v>
      </c>
      <c r="G2083" s="18" t="s">
        <v>122</v>
      </c>
      <c r="H2083" s="18" t="s">
        <v>125</v>
      </c>
      <c r="I2083" s="37" t="s">
        <v>75</v>
      </c>
      <c r="J2083" t="s">
        <v>3429</v>
      </c>
      <c r="K2083" t="s">
        <v>28</v>
      </c>
      <c r="L2083" t="s">
        <v>90</v>
      </c>
      <c r="M2083" t="s">
        <v>74</v>
      </c>
      <c r="N2083" s="37" t="s">
        <v>75</v>
      </c>
      <c r="O2083" s="37" t="s">
        <v>75</v>
      </c>
      <c r="P2083" s="37" t="s">
        <v>75</v>
      </c>
      <c r="Q2083" t="s">
        <v>3428</v>
      </c>
      <c r="R2083" t="s">
        <v>2153</v>
      </c>
      <c r="S2083" s="42">
        <v>105</v>
      </c>
      <c r="T2083" s="37">
        <v>1</v>
      </c>
      <c r="U2083" s="83">
        <v>1</v>
      </c>
      <c r="V2083" t="s">
        <v>125</v>
      </c>
    </row>
    <row r="2084" spans="1:22" x14ac:dyDescent="0.2">
      <c r="A2084" s="18" t="str">
        <f t="shared" si="79"/>
        <v>Catalogo principalOPEN VALUE ENTIDADES NO CUALIFICADAS9EP-00567</v>
      </c>
      <c r="B2084" s="18" t="str">
        <f t="shared" si="80"/>
        <v>9EP-00567OPEN VALUE ENTIDADES NO CUALIFICADAS</v>
      </c>
      <c r="D2084" t="s">
        <v>122</v>
      </c>
      <c r="E2084" t="s">
        <v>3430</v>
      </c>
      <c r="F2084" s="37" t="s">
        <v>3196</v>
      </c>
      <c r="G2084" s="18" t="s">
        <v>122</v>
      </c>
      <c r="H2084" s="18" t="s">
        <v>125</v>
      </c>
      <c r="I2084" s="37" t="s">
        <v>75</v>
      </c>
      <c r="J2084" t="s">
        <v>3431</v>
      </c>
      <c r="K2084" t="s">
        <v>28</v>
      </c>
      <c r="L2084" t="s">
        <v>90</v>
      </c>
      <c r="M2084" t="s">
        <v>74</v>
      </c>
      <c r="N2084" s="37" t="s">
        <v>75</v>
      </c>
      <c r="O2084" s="37" t="s">
        <v>75</v>
      </c>
      <c r="P2084" s="37" t="s">
        <v>75</v>
      </c>
      <c r="Q2084" t="s">
        <v>3430</v>
      </c>
      <c r="R2084" t="s">
        <v>2153</v>
      </c>
      <c r="S2084" s="42">
        <v>5349</v>
      </c>
      <c r="T2084" s="37">
        <v>1</v>
      </c>
      <c r="U2084" s="83">
        <v>1</v>
      </c>
      <c r="V2084" t="s">
        <v>125</v>
      </c>
    </row>
    <row r="2085" spans="1:22" x14ac:dyDescent="0.2">
      <c r="A2085" s="18" t="str">
        <f t="shared" si="79"/>
        <v>Catalogo principalOPEN VALUE ENTIDADES NO CUALIFICADAS9EP-00569</v>
      </c>
      <c r="B2085" s="18" t="str">
        <f t="shared" si="80"/>
        <v>9EP-00569OPEN VALUE ENTIDADES NO CUALIFICADAS</v>
      </c>
      <c r="D2085" t="s">
        <v>122</v>
      </c>
      <c r="E2085" t="s">
        <v>3432</v>
      </c>
      <c r="F2085" s="37" t="s">
        <v>3196</v>
      </c>
      <c r="G2085" s="18" t="s">
        <v>122</v>
      </c>
      <c r="H2085" s="18" t="s">
        <v>125</v>
      </c>
      <c r="I2085" s="37" t="s">
        <v>75</v>
      </c>
      <c r="J2085" t="s">
        <v>3433</v>
      </c>
      <c r="K2085" t="s">
        <v>28</v>
      </c>
      <c r="L2085" t="s">
        <v>90</v>
      </c>
      <c r="M2085" t="s">
        <v>74</v>
      </c>
      <c r="N2085" s="37" t="s">
        <v>75</v>
      </c>
      <c r="O2085" s="37" t="s">
        <v>75</v>
      </c>
      <c r="P2085" s="37" t="s">
        <v>75</v>
      </c>
      <c r="Q2085" t="s">
        <v>3432</v>
      </c>
      <c r="R2085" t="s">
        <v>2153</v>
      </c>
      <c r="S2085" s="42">
        <v>2292</v>
      </c>
      <c r="T2085" s="37">
        <v>1</v>
      </c>
      <c r="U2085" s="83">
        <v>1</v>
      </c>
      <c r="V2085" t="s">
        <v>125</v>
      </c>
    </row>
    <row r="2086" spans="1:22" x14ac:dyDescent="0.2">
      <c r="A2086" s="18" t="str">
        <f t="shared" si="79"/>
        <v>Catalogo principalOPEN VALUE ENTIDADES NO CUALIFICADAS9EP-00571</v>
      </c>
      <c r="B2086" s="18" t="str">
        <f t="shared" si="80"/>
        <v>9EP-00571OPEN VALUE ENTIDADES NO CUALIFICADAS</v>
      </c>
      <c r="D2086" t="s">
        <v>122</v>
      </c>
      <c r="E2086" t="s">
        <v>3434</v>
      </c>
      <c r="F2086" s="37" t="s">
        <v>3196</v>
      </c>
      <c r="G2086" s="18" t="s">
        <v>122</v>
      </c>
      <c r="H2086" s="18" t="s">
        <v>125</v>
      </c>
      <c r="I2086" s="37" t="s">
        <v>75</v>
      </c>
      <c r="J2086" t="s">
        <v>3435</v>
      </c>
      <c r="K2086" t="s">
        <v>28</v>
      </c>
      <c r="L2086" t="s">
        <v>90</v>
      </c>
      <c r="M2086" t="s">
        <v>74</v>
      </c>
      <c r="N2086" s="37" t="s">
        <v>75</v>
      </c>
      <c r="O2086" s="37" t="s">
        <v>75</v>
      </c>
      <c r="P2086" s="37" t="s">
        <v>75</v>
      </c>
      <c r="Q2086" t="s">
        <v>3434</v>
      </c>
      <c r="R2086" t="s">
        <v>2153</v>
      </c>
      <c r="S2086" s="42">
        <v>3386</v>
      </c>
      <c r="T2086" s="37">
        <v>1</v>
      </c>
      <c r="U2086" s="83">
        <v>1</v>
      </c>
      <c r="V2086" t="s">
        <v>125</v>
      </c>
    </row>
    <row r="2087" spans="1:22" x14ac:dyDescent="0.2">
      <c r="A2087" s="18" t="str">
        <f t="shared" si="79"/>
        <v>Catalogo principalOPEN VALUE ENTIDADES NO CUALIFICADAS9EP-00573</v>
      </c>
      <c r="B2087" s="18" t="str">
        <f t="shared" si="80"/>
        <v>9EP-00573OPEN VALUE ENTIDADES NO CUALIFICADAS</v>
      </c>
      <c r="D2087" t="s">
        <v>122</v>
      </c>
      <c r="E2087" t="s">
        <v>3436</v>
      </c>
      <c r="F2087" s="37" t="s">
        <v>3196</v>
      </c>
      <c r="G2087" s="18" t="s">
        <v>122</v>
      </c>
      <c r="H2087" s="18" t="s">
        <v>125</v>
      </c>
      <c r="I2087" s="37" t="s">
        <v>75</v>
      </c>
      <c r="J2087" t="s">
        <v>3437</v>
      </c>
      <c r="K2087" t="s">
        <v>28</v>
      </c>
      <c r="L2087" t="s">
        <v>90</v>
      </c>
      <c r="M2087" t="s">
        <v>74</v>
      </c>
      <c r="N2087" s="37" t="s">
        <v>75</v>
      </c>
      <c r="O2087" s="37" t="s">
        <v>75</v>
      </c>
      <c r="P2087" s="37" t="s">
        <v>75</v>
      </c>
      <c r="Q2087" t="s">
        <v>3436</v>
      </c>
      <c r="R2087" t="s">
        <v>2153</v>
      </c>
      <c r="S2087" s="42">
        <v>669</v>
      </c>
      <c r="T2087" s="37">
        <v>1</v>
      </c>
      <c r="U2087" s="83">
        <v>1</v>
      </c>
      <c r="V2087" t="s">
        <v>125</v>
      </c>
    </row>
    <row r="2088" spans="1:22" x14ac:dyDescent="0.2">
      <c r="A2088" s="18" t="str">
        <f t="shared" si="79"/>
        <v>Catalogo principalOPEN VALUE ENTIDADES NO CUALIFICADAS9EP-00575</v>
      </c>
      <c r="B2088" s="18" t="str">
        <f t="shared" si="80"/>
        <v>9EP-00575OPEN VALUE ENTIDADES NO CUALIFICADAS</v>
      </c>
      <c r="D2088" t="s">
        <v>122</v>
      </c>
      <c r="E2088" t="s">
        <v>3438</v>
      </c>
      <c r="F2088" s="37" t="s">
        <v>3196</v>
      </c>
      <c r="G2088" s="18" t="s">
        <v>122</v>
      </c>
      <c r="H2088" s="18" t="s">
        <v>125</v>
      </c>
      <c r="I2088" s="37" t="s">
        <v>75</v>
      </c>
      <c r="J2088" t="s">
        <v>3439</v>
      </c>
      <c r="K2088" t="s">
        <v>28</v>
      </c>
      <c r="L2088" t="s">
        <v>90</v>
      </c>
      <c r="M2088" t="s">
        <v>74</v>
      </c>
      <c r="N2088" s="37" t="s">
        <v>75</v>
      </c>
      <c r="O2088" s="37" t="s">
        <v>75</v>
      </c>
      <c r="P2088" s="37" t="s">
        <v>75</v>
      </c>
      <c r="Q2088" t="s">
        <v>3438</v>
      </c>
      <c r="R2088" t="s">
        <v>2153</v>
      </c>
      <c r="S2088" s="42">
        <v>288</v>
      </c>
      <c r="T2088" s="37">
        <v>1</v>
      </c>
      <c r="U2088" s="83">
        <v>1</v>
      </c>
      <c r="V2088" t="s">
        <v>125</v>
      </c>
    </row>
    <row r="2089" spans="1:22" x14ac:dyDescent="0.2">
      <c r="A2089" s="18" t="str">
        <f t="shared" si="79"/>
        <v>Catalogo principalOPEN VALUE ENTIDADES NO CUALIFICADAS9EP-00577</v>
      </c>
      <c r="B2089" s="18" t="str">
        <f t="shared" si="80"/>
        <v>9EP-00577OPEN VALUE ENTIDADES NO CUALIFICADAS</v>
      </c>
      <c r="D2089" t="s">
        <v>122</v>
      </c>
      <c r="E2089" t="s">
        <v>3440</v>
      </c>
      <c r="F2089" s="37" t="s">
        <v>3196</v>
      </c>
      <c r="G2089" s="18" t="s">
        <v>122</v>
      </c>
      <c r="H2089" s="18" t="s">
        <v>125</v>
      </c>
      <c r="I2089" s="37" t="s">
        <v>75</v>
      </c>
      <c r="J2089" t="s">
        <v>3441</v>
      </c>
      <c r="K2089" t="s">
        <v>28</v>
      </c>
      <c r="L2089" t="s">
        <v>90</v>
      </c>
      <c r="M2089" t="s">
        <v>74</v>
      </c>
      <c r="N2089" s="37" t="s">
        <v>75</v>
      </c>
      <c r="O2089" s="37" t="s">
        <v>75</v>
      </c>
      <c r="P2089" s="37" t="s">
        <v>75</v>
      </c>
      <c r="Q2089" t="s">
        <v>3440</v>
      </c>
      <c r="R2089" t="s">
        <v>2153</v>
      </c>
      <c r="S2089" s="42">
        <v>424</v>
      </c>
      <c r="T2089" s="37">
        <v>1</v>
      </c>
      <c r="U2089" s="83">
        <v>1</v>
      </c>
      <c r="V2089" t="s">
        <v>125</v>
      </c>
    </row>
    <row r="2090" spans="1:22" x14ac:dyDescent="0.2">
      <c r="A2090" s="18" t="str">
        <f t="shared" si="79"/>
        <v>Catalogo principalOPEN VALUE ENTIDADES NO CUALIFICADAS9F4-00001</v>
      </c>
      <c r="B2090" s="18" t="str">
        <f t="shared" si="80"/>
        <v>9F4-00001OPEN VALUE ENTIDADES NO CUALIFICADAS</v>
      </c>
      <c r="D2090" t="s">
        <v>122</v>
      </c>
      <c r="E2090" t="s">
        <v>3442</v>
      </c>
      <c r="F2090" s="37" t="s">
        <v>3196</v>
      </c>
      <c r="G2090" s="18" t="s">
        <v>122</v>
      </c>
      <c r="H2090" s="18" t="s">
        <v>125</v>
      </c>
      <c r="I2090" s="37" t="s">
        <v>75</v>
      </c>
      <c r="J2090" t="s">
        <v>3443</v>
      </c>
      <c r="K2090" t="s">
        <v>28</v>
      </c>
      <c r="L2090" t="s">
        <v>90</v>
      </c>
      <c r="M2090" t="s">
        <v>74</v>
      </c>
      <c r="N2090" s="37" t="s">
        <v>75</v>
      </c>
      <c r="O2090" s="37" t="s">
        <v>75</v>
      </c>
      <c r="P2090" s="37" t="s">
        <v>75</v>
      </c>
      <c r="Q2090" t="s">
        <v>3442</v>
      </c>
      <c r="R2090" t="s">
        <v>76</v>
      </c>
      <c r="S2090" s="42">
        <v>12.6</v>
      </c>
      <c r="T2090" s="37">
        <v>1</v>
      </c>
      <c r="U2090" s="83">
        <v>1</v>
      </c>
      <c r="V2090" t="s">
        <v>125</v>
      </c>
    </row>
    <row r="2091" spans="1:22" x14ac:dyDescent="0.2">
      <c r="A2091" s="18" t="str">
        <f t="shared" si="79"/>
        <v>Catalogo principalOPEN VALUE ENTIDADES NO CUALIFICADAS9F5-00001</v>
      </c>
      <c r="B2091" s="18" t="str">
        <f t="shared" si="80"/>
        <v>9F5-00001OPEN VALUE ENTIDADES NO CUALIFICADAS</v>
      </c>
      <c r="D2091" t="s">
        <v>122</v>
      </c>
      <c r="E2091" t="s">
        <v>3444</v>
      </c>
      <c r="F2091" s="37" t="s">
        <v>3196</v>
      </c>
      <c r="G2091" s="18" t="s">
        <v>122</v>
      </c>
      <c r="H2091" s="18" t="s">
        <v>125</v>
      </c>
      <c r="I2091" s="37" t="s">
        <v>75</v>
      </c>
      <c r="J2091" t="s">
        <v>3445</v>
      </c>
      <c r="K2091" t="s">
        <v>28</v>
      </c>
      <c r="L2091" t="s">
        <v>90</v>
      </c>
      <c r="M2091" t="s">
        <v>74</v>
      </c>
      <c r="N2091" s="37" t="s">
        <v>75</v>
      </c>
      <c r="O2091" s="37" t="s">
        <v>75</v>
      </c>
      <c r="P2091" s="37" t="s">
        <v>75</v>
      </c>
      <c r="Q2091" t="s">
        <v>3444</v>
      </c>
      <c r="R2091" t="s">
        <v>76</v>
      </c>
      <c r="S2091" s="42">
        <v>6</v>
      </c>
      <c r="T2091" s="37">
        <v>1</v>
      </c>
      <c r="U2091" s="83">
        <v>1</v>
      </c>
      <c r="V2091" t="s">
        <v>125</v>
      </c>
    </row>
    <row r="2092" spans="1:22" x14ac:dyDescent="0.2">
      <c r="A2092" s="18" t="str">
        <f t="shared" si="79"/>
        <v>Catalogo principalOPEN VALUE ENTIDADES NO CUALIFICADAS9GA-00167</v>
      </c>
      <c r="B2092" s="18" t="str">
        <f t="shared" si="80"/>
        <v>9GA-00167OPEN VALUE ENTIDADES NO CUALIFICADAS</v>
      </c>
      <c r="D2092" t="s">
        <v>122</v>
      </c>
      <c r="E2092" t="s">
        <v>3446</v>
      </c>
      <c r="F2092" s="37" t="s">
        <v>3196</v>
      </c>
      <c r="G2092" s="18" t="s">
        <v>122</v>
      </c>
      <c r="H2092" s="18" t="s">
        <v>125</v>
      </c>
      <c r="I2092" s="37" t="s">
        <v>75</v>
      </c>
      <c r="J2092" t="s">
        <v>3447</v>
      </c>
      <c r="K2092" t="s">
        <v>28</v>
      </c>
      <c r="L2092" t="s">
        <v>90</v>
      </c>
      <c r="M2092" t="s">
        <v>74</v>
      </c>
      <c r="N2092" s="37" t="s">
        <v>75</v>
      </c>
      <c r="O2092" s="37" t="s">
        <v>75</v>
      </c>
      <c r="P2092" s="37" t="s">
        <v>75</v>
      </c>
      <c r="Q2092" t="s">
        <v>3446</v>
      </c>
      <c r="R2092" t="s">
        <v>2153</v>
      </c>
      <c r="S2092" s="42">
        <v>2766</v>
      </c>
      <c r="T2092" s="37">
        <v>1</v>
      </c>
      <c r="U2092" s="83">
        <v>1</v>
      </c>
      <c r="V2092" t="s">
        <v>125</v>
      </c>
    </row>
    <row r="2093" spans="1:22" x14ac:dyDescent="0.2">
      <c r="A2093" s="18" t="str">
        <f t="shared" si="79"/>
        <v>Catalogo principalOPEN VALUE ENTIDADES NO CUALIFICADAS9GA-00169</v>
      </c>
      <c r="B2093" s="18" t="str">
        <f t="shared" si="80"/>
        <v>9GA-00169OPEN VALUE ENTIDADES NO CUALIFICADAS</v>
      </c>
      <c r="D2093" t="s">
        <v>122</v>
      </c>
      <c r="E2093" t="s">
        <v>3448</v>
      </c>
      <c r="F2093" s="37" t="s">
        <v>3196</v>
      </c>
      <c r="G2093" s="18" t="s">
        <v>122</v>
      </c>
      <c r="H2093" s="18" t="s">
        <v>125</v>
      </c>
      <c r="I2093" s="37" t="s">
        <v>75</v>
      </c>
      <c r="J2093" t="s">
        <v>3449</v>
      </c>
      <c r="K2093" t="s">
        <v>28</v>
      </c>
      <c r="L2093" t="s">
        <v>90</v>
      </c>
      <c r="M2093" t="s">
        <v>74</v>
      </c>
      <c r="N2093" s="37" t="s">
        <v>75</v>
      </c>
      <c r="O2093" s="37" t="s">
        <v>75</v>
      </c>
      <c r="P2093" s="37" t="s">
        <v>75</v>
      </c>
      <c r="Q2093" t="s">
        <v>3448</v>
      </c>
      <c r="R2093" t="s">
        <v>2153</v>
      </c>
      <c r="S2093" s="42">
        <v>351</v>
      </c>
      <c r="T2093" s="37">
        <v>1</v>
      </c>
      <c r="U2093" s="83">
        <v>1</v>
      </c>
      <c r="V2093" t="s">
        <v>125</v>
      </c>
    </row>
    <row r="2094" spans="1:22" x14ac:dyDescent="0.2">
      <c r="A2094" s="18" t="str">
        <f t="shared" si="79"/>
        <v>Catalogo principalOPEN VALUE ENTIDADES NO CUALIFICADAS9GA-00514</v>
      </c>
      <c r="B2094" s="18" t="str">
        <f t="shared" si="80"/>
        <v>9GA-00514OPEN VALUE ENTIDADES NO CUALIFICADAS</v>
      </c>
      <c r="D2094" t="s">
        <v>122</v>
      </c>
      <c r="E2094" t="s">
        <v>3450</v>
      </c>
      <c r="F2094" s="37" t="s">
        <v>3196</v>
      </c>
      <c r="G2094" s="18" t="s">
        <v>122</v>
      </c>
      <c r="H2094" s="18" t="s">
        <v>125</v>
      </c>
      <c r="I2094" s="37" t="s">
        <v>75</v>
      </c>
      <c r="J2094" t="s">
        <v>3451</v>
      </c>
      <c r="K2094" t="s">
        <v>28</v>
      </c>
      <c r="L2094" t="s">
        <v>90</v>
      </c>
      <c r="M2094" t="s">
        <v>74</v>
      </c>
      <c r="N2094" s="37" t="s">
        <v>75</v>
      </c>
      <c r="O2094" s="37" t="s">
        <v>75</v>
      </c>
      <c r="P2094" s="37" t="s">
        <v>75</v>
      </c>
      <c r="Q2094" t="s">
        <v>3450</v>
      </c>
      <c r="R2094" t="s">
        <v>2153</v>
      </c>
      <c r="S2094" s="42">
        <v>3831</v>
      </c>
      <c r="T2094" s="37">
        <v>1</v>
      </c>
      <c r="U2094" s="83">
        <v>1</v>
      </c>
      <c r="V2094" t="s">
        <v>125</v>
      </c>
    </row>
    <row r="2095" spans="1:22" x14ac:dyDescent="0.2">
      <c r="A2095" s="18" t="str">
        <f t="shared" si="79"/>
        <v>Catalogo principalOPEN VALUE ENTIDADES NO CUALIFICADAS9GA-00516</v>
      </c>
      <c r="B2095" s="18" t="str">
        <f t="shared" si="80"/>
        <v>9GA-00516OPEN VALUE ENTIDADES NO CUALIFICADAS</v>
      </c>
      <c r="D2095" t="s">
        <v>122</v>
      </c>
      <c r="E2095" t="s">
        <v>3452</v>
      </c>
      <c r="F2095" s="37" t="s">
        <v>3196</v>
      </c>
      <c r="G2095" s="18" t="s">
        <v>122</v>
      </c>
      <c r="H2095" s="18" t="s">
        <v>125</v>
      </c>
      <c r="I2095" s="37" t="s">
        <v>75</v>
      </c>
      <c r="J2095" t="s">
        <v>3453</v>
      </c>
      <c r="K2095" t="s">
        <v>28</v>
      </c>
      <c r="L2095" t="s">
        <v>90</v>
      </c>
      <c r="M2095" t="s">
        <v>74</v>
      </c>
      <c r="N2095" s="37" t="s">
        <v>75</v>
      </c>
      <c r="O2095" s="37" t="s">
        <v>75</v>
      </c>
      <c r="P2095" s="37" t="s">
        <v>75</v>
      </c>
      <c r="Q2095" t="s">
        <v>3452</v>
      </c>
      <c r="R2095" t="s">
        <v>2153</v>
      </c>
      <c r="S2095" s="42">
        <v>1641</v>
      </c>
      <c r="T2095" s="37">
        <v>1</v>
      </c>
      <c r="U2095" s="83">
        <v>1</v>
      </c>
      <c r="V2095" t="s">
        <v>125</v>
      </c>
    </row>
    <row r="2096" spans="1:22" x14ac:dyDescent="0.2">
      <c r="A2096" s="18" t="str">
        <f t="shared" si="79"/>
        <v>Catalogo principalOPEN VALUE ENTIDADES NO CUALIFICADAS9GA-00518</v>
      </c>
      <c r="B2096" s="18" t="str">
        <f t="shared" si="80"/>
        <v>9GA-00518OPEN VALUE ENTIDADES NO CUALIFICADAS</v>
      </c>
      <c r="D2096" t="s">
        <v>122</v>
      </c>
      <c r="E2096" t="s">
        <v>3454</v>
      </c>
      <c r="F2096" s="37" t="s">
        <v>3196</v>
      </c>
      <c r="G2096" s="18" t="s">
        <v>122</v>
      </c>
      <c r="H2096" s="18" t="s">
        <v>125</v>
      </c>
      <c r="I2096" s="37" t="s">
        <v>75</v>
      </c>
      <c r="J2096" t="s">
        <v>3455</v>
      </c>
      <c r="K2096" t="s">
        <v>28</v>
      </c>
      <c r="L2096" t="s">
        <v>90</v>
      </c>
      <c r="M2096" t="s">
        <v>74</v>
      </c>
      <c r="N2096" s="37" t="s">
        <v>75</v>
      </c>
      <c r="O2096" s="37" t="s">
        <v>75</v>
      </c>
      <c r="P2096" s="37" t="s">
        <v>75</v>
      </c>
      <c r="Q2096" t="s">
        <v>3454</v>
      </c>
      <c r="R2096" t="s">
        <v>2153</v>
      </c>
      <c r="S2096" s="42">
        <v>483</v>
      </c>
      <c r="T2096" s="37">
        <v>1</v>
      </c>
      <c r="U2096" s="83">
        <v>1</v>
      </c>
      <c r="V2096" t="s">
        <v>125</v>
      </c>
    </row>
    <row r="2097" spans="1:22" x14ac:dyDescent="0.2">
      <c r="A2097" s="18" t="str">
        <f t="shared" si="79"/>
        <v>Catalogo principalOPEN VALUE ENTIDADES NO CUALIFICADAS9GA-00520</v>
      </c>
      <c r="B2097" s="18" t="str">
        <f t="shared" si="80"/>
        <v>9GA-00520OPEN VALUE ENTIDADES NO CUALIFICADAS</v>
      </c>
      <c r="D2097" t="s">
        <v>122</v>
      </c>
      <c r="E2097" t="s">
        <v>3456</v>
      </c>
      <c r="F2097" s="37" t="s">
        <v>3196</v>
      </c>
      <c r="G2097" s="18" t="s">
        <v>122</v>
      </c>
      <c r="H2097" s="18" t="s">
        <v>125</v>
      </c>
      <c r="I2097" s="37" t="s">
        <v>75</v>
      </c>
      <c r="J2097" t="s">
        <v>3457</v>
      </c>
      <c r="K2097" t="s">
        <v>28</v>
      </c>
      <c r="L2097" t="s">
        <v>90</v>
      </c>
      <c r="M2097" t="s">
        <v>74</v>
      </c>
      <c r="N2097" s="37" t="s">
        <v>75</v>
      </c>
      <c r="O2097" s="37" t="s">
        <v>75</v>
      </c>
      <c r="P2097" s="37" t="s">
        <v>75</v>
      </c>
      <c r="Q2097" t="s">
        <v>3456</v>
      </c>
      <c r="R2097" t="s">
        <v>2153</v>
      </c>
      <c r="S2097" s="42">
        <v>207</v>
      </c>
      <c r="T2097" s="37">
        <v>1</v>
      </c>
      <c r="U2097" s="83">
        <v>1</v>
      </c>
      <c r="V2097" t="s">
        <v>125</v>
      </c>
    </row>
    <row r="2098" spans="1:22" x14ac:dyDescent="0.2">
      <c r="A2098" s="18" t="str">
        <f t="shared" si="79"/>
        <v>Catalogo principalOPEN VALUE ENTIDADES NO CUALIFICADAS9GA-00660</v>
      </c>
      <c r="B2098" s="18" t="str">
        <f t="shared" si="80"/>
        <v>9GA-00660OPEN VALUE ENTIDADES NO CUALIFICADAS</v>
      </c>
      <c r="D2098" t="s">
        <v>122</v>
      </c>
      <c r="E2098" t="s">
        <v>3458</v>
      </c>
      <c r="F2098" s="37" t="s">
        <v>3196</v>
      </c>
      <c r="G2098" s="18" t="s">
        <v>122</v>
      </c>
      <c r="H2098" s="18" t="s">
        <v>125</v>
      </c>
      <c r="I2098" s="37" t="s">
        <v>75</v>
      </c>
      <c r="J2098" t="s">
        <v>3459</v>
      </c>
      <c r="K2098" t="s">
        <v>28</v>
      </c>
      <c r="L2098" t="s">
        <v>90</v>
      </c>
      <c r="M2098" t="s">
        <v>74</v>
      </c>
      <c r="N2098" s="37" t="s">
        <v>75</v>
      </c>
      <c r="O2098" s="37" t="s">
        <v>75</v>
      </c>
      <c r="P2098" s="37" t="s">
        <v>75</v>
      </c>
      <c r="Q2098" t="s">
        <v>3458</v>
      </c>
      <c r="R2098" t="s">
        <v>2153</v>
      </c>
      <c r="S2098" s="42">
        <v>2706</v>
      </c>
      <c r="T2098" s="37">
        <v>1</v>
      </c>
      <c r="U2098" s="83">
        <v>1</v>
      </c>
      <c r="V2098" t="s">
        <v>125</v>
      </c>
    </row>
    <row r="2099" spans="1:22" x14ac:dyDescent="0.2">
      <c r="A2099" s="18" t="str">
        <f t="shared" si="79"/>
        <v>Catalogo principalOPEN VALUE ENTIDADES NO CUALIFICADAS9GA-00662</v>
      </c>
      <c r="B2099" s="18" t="str">
        <f t="shared" si="80"/>
        <v>9GA-00662OPEN VALUE ENTIDADES NO CUALIFICADAS</v>
      </c>
      <c r="D2099" t="s">
        <v>122</v>
      </c>
      <c r="E2099" t="s">
        <v>3460</v>
      </c>
      <c r="F2099" s="37" t="s">
        <v>3196</v>
      </c>
      <c r="G2099" s="18" t="s">
        <v>122</v>
      </c>
      <c r="H2099" s="18" t="s">
        <v>125</v>
      </c>
      <c r="I2099" s="37" t="s">
        <v>75</v>
      </c>
      <c r="J2099" t="s">
        <v>3461</v>
      </c>
      <c r="K2099" t="s">
        <v>28</v>
      </c>
      <c r="L2099" t="s">
        <v>90</v>
      </c>
      <c r="M2099" t="s">
        <v>74</v>
      </c>
      <c r="N2099" s="37" t="s">
        <v>75</v>
      </c>
      <c r="O2099" s="37" t="s">
        <v>75</v>
      </c>
      <c r="P2099" s="37" t="s">
        <v>75</v>
      </c>
      <c r="Q2099" t="s">
        <v>3460</v>
      </c>
      <c r="R2099" t="s">
        <v>2153</v>
      </c>
      <c r="S2099" s="42">
        <v>342</v>
      </c>
      <c r="T2099" s="37">
        <v>1</v>
      </c>
      <c r="U2099" s="83">
        <v>1</v>
      </c>
      <c r="V2099" t="s">
        <v>125</v>
      </c>
    </row>
    <row r="2100" spans="1:22" x14ac:dyDescent="0.2">
      <c r="A2100" s="18" t="str">
        <f t="shared" si="79"/>
        <v>Catalogo principalOPEN VALUE ENTIDADES NO CUALIFICADAS9GS-00434</v>
      </c>
      <c r="B2100" s="18" t="str">
        <f t="shared" si="80"/>
        <v>9GS-00434OPEN VALUE ENTIDADES NO CUALIFICADAS</v>
      </c>
      <c r="D2100" t="s">
        <v>122</v>
      </c>
      <c r="E2100" t="s">
        <v>3462</v>
      </c>
      <c r="F2100" s="37" t="s">
        <v>3196</v>
      </c>
      <c r="G2100" s="18" t="s">
        <v>122</v>
      </c>
      <c r="H2100" s="18" t="s">
        <v>125</v>
      </c>
      <c r="I2100" s="37" t="s">
        <v>75</v>
      </c>
      <c r="J2100" t="s">
        <v>3463</v>
      </c>
      <c r="K2100" t="s">
        <v>28</v>
      </c>
      <c r="L2100" t="s">
        <v>90</v>
      </c>
      <c r="M2100" t="s">
        <v>74</v>
      </c>
      <c r="N2100" s="37" t="s">
        <v>75</v>
      </c>
      <c r="O2100" s="37" t="s">
        <v>75</v>
      </c>
      <c r="P2100" s="37" t="s">
        <v>75</v>
      </c>
      <c r="Q2100" t="s">
        <v>3462</v>
      </c>
      <c r="R2100" t="s">
        <v>2153</v>
      </c>
      <c r="S2100" s="42">
        <v>16389</v>
      </c>
      <c r="T2100" s="37">
        <v>1</v>
      </c>
      <c r="U2100" s="83">
        <v>1</v>
      </c>
      <c r="V2100" t="s">
        <v>125</v>
      </c>
    </row>
    <row r="2101" spans="1:22" x14ac:dyDescent="0.2">
      <c r="A2101" s="18" t="str">
        <f t="shared" si="79"/>
        <v>Catalogo principalOPEN VALUE ENTIDADES NO CUALIFICADAS9GS-00436</v>
      </c>
      <c r="B2101" s="18" t="str">
        <f t="shared" si="80"/>
        <v>9GS-00436OPEN VALUE ENTIDADES NO CUALIFICADAS</v>
      </c>
      <c r="D2101" t="s">
        <v>122</v>
      </c>
      <c r="E2101" t="s">
        <v>3464</v>
      </c>
      <c r="F2101" s="37" t="s">
        <v>3196</v>
      </c>
      <c r="G2101" s="18" t="s">
        <v>122</v>
      </c>
      <c r="H2101" s="18" t="s">
        <v>125</v>
      </c>
      <c r="I2101" s="37" t="s">
        <v>75</v>
      </c>
      <c r="J2101" t="s">
        <v>3465</v>
      </c>
      <c r="K2101" t="s">
        <v>28</v>
      </c>
      <c r="L2101" t="s">
        <v>90</v>
      </c>
      <c r="M2101" t="s">
        <v>74</v>
      </c>
      <c r="N2101" s="37" t="s">
        <v>75</v>
      </c>
      <c r="O2101" s="37" t="s">
        <v>75</v>
      </c>
      <c r="P2101" s="37" t="s">
        <v>75</v>
      </c>
      <c r="Q2101" t="s">
        <v>3464</v>
      </c>
      <c r="R2101" t="s">
        <v>2153</v>
      </c>
      <c r="S2101" s="42">
        <v>7026</v>
      </c>
      <c r="T2101" s="37">
        <v>1</v>
      </c>
      <c r="U2101" s="83">
        <v>1</v>
      </c>
      <c r="V2101" t="s">
        <v>125</v>
      </c>
    </row>
    <row r="2102" spans="1:22" x14ac:dyDescent="0.2">
      <c r="A2102" s="18" t="str">
        <f t="shared" si="79"/>
        <v>Catalogo principalOPEN VALUE ENTIDADES NO CUALIFICADAS9GS-00438</v>
      </c>
      <c r="B2102" s="18" t="str">
        <f t="shared" si="80"/>
        <v>9GS-00438OPEN VALUE ENTIDADES NO CUALIFICADAS</v>
      </c>
      <c r="D2102" t="s">
        <v>122</v>
      </c>
      <c r="E2102" t="s">
        <v>3466</v>
      </c>
      <c r="F2102" s="37" t="s">
        <v>3196</v>
      </c>
      <c r="G2102" s="18" t="s">
        <v>122</v>
      </c>
      <c r="H2102" s="18" t="s">
        <v>125</v>
      </c>
      <c r="I2102" s="37" t="s">
        <v>75</v>
      </c>
      <c r="J2102" t="s">
        <v>3467</v>
      </c>
      <c r="K2102" t="s">
        <v>28</v>
      </c>
      <c r="L2102" t="s">
        <v>90</v>
      </c>
      <c r="M2102" t="s">
        <v>74</v>
      </c>
      <c r="N2102" s="37" t="s">
        <v>75</v>
      </c>
      <c r="O2102" s="37" t="s">
        <v>75</v>
      </c>
      <c r="P2102" s="37" t="s">
        <v>75</v>
      </c>
      <c r="Q2102" t="s">
        <v>3466</v>
      </c>
      <c r="R2102" t="s">
        <v>2153</v>
      </c>
      <c r="S2102" s="42">
        <v>12561</v>
      </c>
      <c r="T2102" s="37">
        <v>1</v>
      </c>
      <c r="U2102" s="83">
        <v>1</v>
      </c>
      <c r="V2102" t="s">
        <v>125</v>
      </c>
    </row>
    <row r="2103" spans="1:22" x14ac:dyDescent="0.2">
      <c r="A2103" s="18" t="str">
        <f t="shared" si="79"/>
        <v>Catalogo principalOPEN VALUE ENTIDADES NO CUALIFICADAS9GS-00440</v>
      </c>
      <c r="B2103" s="18" t="str">
        <f t="shared" si="80"/>
        <v>9GS-00440OPEN VALUE ENTIDADES NO CUALIFICADAS</v>
      </c>
      <c r="D2103" t="s">
        <v>122</v>
      </c>
      <c r="E2103" t="s">
        <v>3468</v>
      </c>
      <c r="F2103" s="37" t="s">
        <v>3196</v>
      </c>
      <c r="G2103" s="18" t="s">
        <v>122</v>
      </c>
      <c r="H2103" s="18" t="s">
        <v>125</v>
      </c>
      <c r="I2103" s="37" t="s">
        <v>75</v>
      </c>
      <c r="J2103" t="s">
        <v>3469</v>
      </c>
      <c r="K2103" t="s">
        <v>28</v>
      </c>
      <c r="L2103" t="s">
        <v>90</v>
      </c>
      <c r="M2103" t="s">
        <v>74</v>
      </c>
      <c r="N2103" s="37" t="s">
        <v>75</v>
      </c>
      <c r="O2103" s="37" t="s">
        <v>75</v>
      </c>
      <c r="P2103" s="37" t="s">
        <v>75</v>
      </c>
      <c r="Q2103" t="s">
        <v>3468</v>
      </c>
      <c r="R2103" t="s">
        <v>2153</v>
      </c>
      <c r="S2103" s="42">
        <v>2052</v>
      </c>
      <c r="T2103" s="37">
        <v>1</v>
      </c>
      <c r="U2103" s="83">
        <v>1</v>
      </c>
      <c r="V2103" t="s">
        <v>125</v>
      </c>
    </row>
    <row r="2104" spans="1:22" x14ac:dyDescent="0.2">
      <c r="A2104" s="18" t="str">
        <f t="shared" si="79"/>
        <v>Catalogo principalOPEN VALUE ENTIDADES NO CUALIFICADAS9GS-00442</v>
      </c>
      <c r="B2104" s="18" t="str">
        <f t="shared" si="80"/>
        <v>9GS-00442OPEN VALUE ENTIDADES NO CUALIFICADAS</v>
      </c>
      <c r="D2104" t="s">
        <v>122</v>
      </c>
      <c r="E2104" t="s">
        <v>3470</v>
      </c>
      <c r="F2104" s="37" t="s">
        <v>3196</v>
      </c>
      <c r="G2104" s="18" t="s">
        <v>122</v>
      </c>
      <c r="H2104" s="18" t="s">
        <v>125</v>
      </c>
      <c r="I2104" s="37" t="s">
        <v>75</v>
      </c>
      <c r="J2104" t="s">
        <v>3471</v>
      </c>
      <c r="K2104" t="s">
        <v>28</v>
      </c>
      <c r="L2104" t="s">
        <v>90</v>
      </c>
      <c r="M2104" t="s">
        <v>74</v>
      </c>
      <c r="N2104" s="37" t="s">
        <v>75</v>
      </c>
      <c r="O2104" s="37" t="s">
        <v>75</v>
      </c>
      <c r="P2104" s="37" t="s">
        <v>75</v>
      </c>
      <c r="Q2104" t="s">
        <v>3470</v>
      </c>
      <c r="R2104" t="s">
        <v>2153</v>
      </c>
      <c r="S2104" s="42">
        <v>879</v>
      </c>
      <c r="T2104" s="37">
        <v>1</v>
      </c>
      <c r="U2104" s="83">
        <v>1</v>
      </c>
      <c r="V2104" t="s">
        <v>125</v>
      </c>
    </row>
    <row r="2105" spans="1:22" x14ac:dyDescent="0.2">
      <c r="A2105" s="18" t="str">
        <f t="shared" si="79"/>
        <v>Catalogo principalOPEN VALUE ENTIDADES NO CUALIFICADAS9GS-00444</v>
      </c>
      <c r="B2105" s="18" t="str">
        <f t="shared" si="80"/>
        <v>9GS-00444OPEN VALUE ENTIDADES NO CUALIFICADAS</v>
      </c>
      <c r="D2105" t="s">
        <v>122</v>
      </c>
      <c r="E2105" t="s">
        <v>3472</v>
      </c>
      <c r="F2105" s="37" t="s">
        <v>3196</v>
      </c>
      <c r="G2105" s="18" t="s">
        <v>122</v>
      </c>
      <c r="H2105" s="18" t="s">
        <v>125</v>
      </c>
      <c r="I2105" s="37" t="s">
        <v>75</v>
      </c>
      <c r="J2105" t="s">
        <v>3473</v>
      </c>
      <c r="K2105" t="s">
        <v>28</v>
      </c>
      <c r="L2105" t="s">
        <v>90</v>
      </c>
      <c r="M2105" t="s">
        <v>74</v>
      </c>
      <c r="N2105" s="37" t="s">
        <v>75</v>
      </c>
      <c r="O2105" s="37" t="s">
        <v>75</v>
      </c>
      <c r="P2105" s="37" t="s">
        <v>75</v>
      </c>
      <c r="Q2105" t="s">
        <v>3472</v>
      </c>
      <c r="R2105" t="s">
        <v>2153</v>
      </c>
      <c r="S2105" s="42">
        <v>1569</v>
      </c>
      <c r="T2105" s="37">
        <v>1</v>
      </c>
      <c r="U2105" s="83">
        <v>1</v>
      </c>
      <c r="V2105" t="s">
        <v>125</v>
      </c>
    </row>
    <row r="2106" spans="1:22" x14ac:dyDescent="0.2">
      <c r="A2106" s="18" t="str">
        <f t="shared" si="79"/>
        <v>Catalogo principalOPEN VALUE ENTIDADES NO CUALIFICADAS9GS-00656</v>
      </c>
      <c r="B2106" s="18" t="str">
        <f t="shared" si="80"/>
        <v>9GS-00656OPEN VALUE ENTIDADES NO CUALIFICADAS</v>
      </c>
      <c r="D2106" t="s">
        <v>122</v>
      </c>
      <c r="E2106" t="s">
        <v>3474</v>
      </c>
      <c r="F2106" s="37" t="s">
        <v>3196</v>
      </c>
      <c r="G2106" s="18" t="s">
        <v>122</v>
      </c>
      <c r="H2106" s="18" t="s">
        <v>125</v>
      </c>
      <c r="I2106" s="37" t="s">
        <v>75</v>
      </c>
      <c r="J2106" t="s">
        <v>3475</v>
      </c>
      <c r="K2106" t="s">
        <v>28</v>
      </c>
      <c r="L2106" t="s">
        <v>90</v>
      </c>
      <c r="M2106" t="s">
        <v>74</v>
      </c>
      <c r="N2106" s="37" t="s">
        <v>75</v>
      </c>
      <c r="O2106" s="37" t="s">
        <v>75</v>
      </c>
      <c r="P2106" s="37" t="s">
        <v>75</v>
      </c>
      <c r="Q2106" t="s">
        <v>3474</v>
      </c>
      <c r="R2106" t="s">
        <v>2153</v>
      </c>
      <c r="S2106" s="42">
        <v>13488</v>
      </c>
      <c r="T2106" s="37">
        <v>1</v>
      </c>
      <c r="U2106" s="83">
        <v>1</v>
      </c>
      <c r="V2106" t="s">
        <v>125</v>
      </c>
    </row>
    <row r="2107" spans="1:22" x14ac:dyDescent="0.2">
      <c r="A2107" s="18" t="str">
        <f t="shared" si="79"/>
        <v>Catalogo principalOPEN VALUE ENTIDADES NO CUALIFICADAS9GS-00658</v>
      </c>
      <c r="B2107" s="18" t="str">
        <f t="shared" si="80"/>
        <v>9GS-00658OPEN VALUE ENTIDADES NO CUALIFICADAS</v>
      </c>
      <c r="D2107" t="s">
        <v>122</v>
      </c>
      <c r="E2107" t="s">
        <v>3476</v>
      </c>
      <c r="F2107" s="37" t="s">
        <v>3196</v>
      </c>
      <c r="G2107" s="18" t="s">
        <v>122</v>
      </c>
      <c r="H2107" s="18" t="s">
        <v>125</v>
      </c>
      <c r="I2107" s="37" t="s">
        <v>75</v>
      </c>
      <c r="J2107" t="s">
        <v>3477</v>
      </c>
      <c r="K2107" t="s">
        <v>28</v>
      </c>
      <c r="L2107" t="s">
        <v>90</v>
      </c>
      <c r="M2107" t="s">
        <v>74</v>
      </c>
      <c r="N2107" s="37" t="s">
        <v>75</v>
      </c>
      <c r="O2107" s="37" t="s">
        <v>75</v>
      </c>
      <c r="P2107" s="37" t="s">
        <v>75</v>
      </c>
      <c r="Q2107" t="s">
        <v>3476</v>
      </c>
      <c r="R2107" t="s">
        <v>2153</v>
      </c>
      <c r="S2107" s="42">
        <v>1689</v>
      </c>
      <c r="T2107" s="37">
        <v>1</v>
      </c>
      <c r="U2107" s="83">
        <v>1</v>
      </c>
      <c r="V2107" t="s">
        <v>125</v>
      </c>
    </row>
    <row r="2108" spans="1:22" x14ac:dyDescent="0.2">
      <c r="A2108" s="18" t="str">
        <f t="shared" si="79"/>
        <v>Catalogo principalOPEN VALUE ENTIDADES NO CUALIFICADAS9GS-00836</v>
      </c>
      <c r="B2108" s="18" t="str">
        <f t="shared" si="80"/>
        <v>9GS-00836OPEN VALUE ENTIDADES NO CUALIFICADAS</v>
      </c>
      <c r="D2108" t="s">
        <v>122</v>
      </c>
      <c r="E2108" t="s">
        <v>3478</v>
      </c>
      <c r="F2108" s="37" t="s">
        <v>3196</v>
      </c>
      <c r="G2108" s="18" t="s">
        <v>122</v>
      </c>
      <c r="H2108" s="18" t="s">
        <v>125</v>
      </c>
      <c r="I2108" s="37" t="s">
        <v>75</v>
      </c>
      <c r="J2108" t="s">
        <v>3479</v>
      </c>
      <c r="K2108" t="s">
        <v>28</v>
      </c>
      <c r="L2108" t="s">
        <v>90</v>
      </c>
      <c r="M2108" t="s">
        <v>74</v>
      </c>
      <c r="N2108" s="37" t="s">
        <v>75</v>
      </c>
      <c r="O2108" s="37" t="s">
        <v>75</v>
      </c>
      <c r="P2108" s="37" t="s">
        <v>75</v>
      </c>
      <c r="Q2108" t="s">
        <v>3478</v>
      </c>
      <c r="R2108" t="s">
        <v>2153</v>
      </c>
      <c r="S2108" s="42">
        <v>9927</v>
      </c>
      <c r="T2108" s="37">
        <v>1</v>
      </c>
      <c r="U2108" s="83">
        <v>1</v>
      </c>
      <c r="V2108" t="s">
        <v>125</v>
      </c>
    </row>
    <row r="2109" spans="1:22" x14ac:dyDescent="0.2">
      <c r="A2109" s="18" t="str">
        <f t="shared" si="79"/>
        <v>Catalogo principalOPEN VALUE ENTIDADES NO CUALIFICADAS9GS-00838</v>
      </c>
      <c r="B2109" s="18" t="str">
        <f t="shared" si="80"/>
        <v>9GS-00838OPEN VALUE ENTIDADES NO CUALIFICADAS</v>
      </c>
      <c r="D2109" t="s">
        <v>122</v>
      </c>
      <c r="E2109" t="s">
        <v>3480</v>
      </c>
      <c r="F2109" s="37" t="s">
        <v>3196</v>
      </c>
      <c r="G2109" s="18" t="s">
        <v>122</v>
      </c>
      <c r="H2109" s="18" t="s">
        <v>125</v>
      </c>
      <c r="I2109" s="37" t="s">
        <v>75</v>
      </c>
      <c r="J2109" t="s">
        <v>3481</v>
      </c>
      <c r="K2109" t="s">
        <v>28</v>
      </c>
      <c r="L2109" t="s">
        <v>90</v>
      </c>
      <c r="M2109" t="s">
        <v>74</v>
      </c>
      <c r="N2109" s="37" t="s">
        <v>75</v>
      </c>
      <c r="O2109" s="37" t="s">
        <v>75</v>
      </c>
      <c r="P2109" s="37" t="s">
        <v>75</v>
      </c>
      <c r="Q2109" t="s">
        <v>3480</v>
      </c>
      <c r="R2109" t="s">
        <v>2153</v>
      </c>
      <c r="S2109" s="42">
        <v>1242</v>
      </c>
      <c r="T2109" s="37">
        <v>1</v>
      </c>
      <c r="U2109" s="83">
        <v>1</v>
      </c>
      <c r="V2109" t="s">
        <v>125</v>
      </c>
    </row>
    <row r="2110" spans="1:22" x14ac:dyDescent="0.2">
      <c r="A2110" s="18" t="str">
        <f t="shared" si="79"/>
        <v>Catalogo principalOPEN VALUE ENTIDADES NO CUALIFICADAS9ST-00119</v>
      </c>
      <c r="B2110" s="18" t="str">
        <f t="shared" si="80"/>
        <v>9ST-00119OPEN VALUE ENTIDADES NO CUALIFICADAS</v>
      </c>
      <c r="D2110" t="s">
        <v>122</v>
      </c>
      <c r="E2110" t="s">
        <v>3482</v>
      </c>
      <c r="F2110" s="37" t="s">
        <v>3196</v>
      </c>
      <c r="G2110" s="18" t="s">
        <v>122</v>
      </c>
      <c r="H2110" s="18" t="s">
        <v>125</v>
      </c>
      <c r="I2110" s="37" t="s">
        <v>75</v>
      </c>
      <c r="J2110" t="s">
        <v>3483</v>
      </c>
      <c r="K2110" t="s">
        <v>28</v>
      </c>
      <c r="L2110" t="s">
        <v>90</v>
      </c>
      <c r="M2110" t="s">
        <v>74</v>
      </c>
      <c r="N2110" s="37" t="s">
        <v>75</v>
      </c>
      <c r="O2110" s="37" t="s">
        <v>75</v>
      </c>
      <c r="P2110" s="37" t="s">
        <v>75</v>
      </c>
      <c r="Q2110" t="s">
        <v>3482</v>
      </c>
      <c r="R2110" t="s">
        <v>2153</v>
      </c>
      <c r="S2110" s="42">
        <v>7560</v>
      </c>
      <c r="T2110" s="37">
        <v>1</v>
      </c>
      <c r="U2110" s="83">
        <v>1</v>
      </c>
      <c r="V2110" t="s">
        <v>125</v>
      </c>
    </row>
    <row r="2111" spans="1:22" x14ac:dyDescent="0.2">
      <c r="A2111" s="18" t="str">
        <f t="shared" si="79"/>
        <v>Catalogo principalOPEN VALUE ENTIDADES NO CUALIFICADAS9ST-00121</v>
      </c>
      <c r="B2111" s="18" t="str">
        <f t="shared" si="80"/>
        <v>9ST-00121OPEN VALUE ENTIDADES NO CUALIFICADAS</v>
      </c>
      <c r="D2111" t="s">
        <v>122</v>
      </c>
      <c r="E2111" t="s">
        <v>3484</v>
      </c>
      <c r="F2111" s="37" t="s">
        <v>3196</v>
      </c>
      <c r="G2111" s="18" t="s">
        <v>122</v>
      </c>
      <c r="H2111" s="18" t="s">
        <v>125</v>
      </c>
      <c r="I2111" s="37" t="s">
        <v>75</v>
      </c>
      <c r="J2111" t="s">
        <v>3485</v>
      </c>
      <c r="K2111" t="s">
        <v>28</v>
      </c>
      <c r="L2111" t="s">
        <v>90</v>
      </c>
      <c r="M2111" t="s">
        <v>74</v>
      </c>
      <c r="N2111" s="37" t="s">
        <v>75</v>
      </c>
      <c r="O2111" s="37" t="s">
        <v>75</v>
      </c>
      <c r="P2111" s="37" t="s">
        <v>75</v>
      </c>
      <c r="Q2111" t="s">
        <v>3484</v>
      </c>
      <c r="R2111" t="s">
        <v>2153</v>
      </c>
      <c r="S2111" s="42">
        <v>3240</v>
      </c>
      <c r="T2111" s="37">
        <v>1</v>
      </c>
      <c r="U2111" s="83">
        <v>1</v>
      </c>
      <c r="V2111" t="s">
        <v>125</v>
      </c>
    </row>
    <row r="2112" spans="1:22" x14ac:dyDescent="0.2">
      <c r="A2112" s="18" t="str">
        <f t="shared" si="79"/>
        <v>Catalogo principalOPEN VALUE ENTIDADES NO CUALIFICADAS9TX-00316</v>
      </c>
      <c r="B2112" s="18" t="str">
        <f t="shared" si="80"/>
        <v>9TX-00316OPEN VALUE ENTIDADES NO CUALIFICADAS</v>
      </c>
      <c r="D2112" t="s">
        <v>122</v>
      </c>
      <c r="E2112" t="s">
        <v>3486</v>
      </c>
      <c r="F2112" s="37" t="s">
        <v>3196</v>
      </c>
      <c r="G2112" s="18" t="s">
        <v>122</v>
      </c>
      <c r="H2112" s="18" t="s">
        <v>125</v>
      </c>
      <c r="I2112" s="37" t="s">
        <v>75</v>
      </c>
      <c r="J2112" t="s">
        <v>3487</v>
      </c>
      <c r="K2112" t="s">
        <v>28</v>
      </c>
      <c r="L2112" t="s">
        <v>90</v>
      </c>
      <c r="M2112" t="s">
        <v>74</v>
      </c>
      <c r="N2112" s="37" t="s">
        <v>75</v>
      </c>
      <c r="O2112" s="37" t="s">
        <v>75</v>
      </c>
      <c r="P2112" s="37" t="s">
        <v>75</v>
      </c>
      <c r="Q2112" t="s">
        <v>3486</v>
      </c>
      <c r="R2112" t="s">
        <v>2153</v>
      </c>
      <c r="S2112" s="42">
        <v>54</v>
      </c>
      <c r="T2112" s="37">
        <v>1</v>
      </c>
      <c r="U2112" s="83">
        <v>1</v>
      </c>
      <c r="V2112" t="s">
        <v>125</v>
      </c>
    </row>
    <row r="2113" spans="1:22" x14ac:dyDescent="0.2">
      <c r="A2113" s="18" t="str">
        <f t="shared" si="79"/>
        <v>Catalogo principalOPEN VALUE ENTIDADES NO CUALIFICADAS9TX-00368</v>
      </c>
      <c r="B2113" s="18" t="str">
        <f t="shared" si="80"/>
        <v>9TX-00368OPEN VALUE ENTIDADES NO CUALIFICADAS</v>
      </c>
      <c r="D2113" t="s">
        <v>122</v>
      </c>
      <c r="E2113" t="s">
        <v>3488</v>
      </c>
      <c r="F2113" s="37" t="s">
        <v>3196</v>
      </c>
      <c r="G2113" s="18" t="s">
        <v>122</v>
      </c>
      <c r="H2113" s="18" t="s">
        <v>125</v>
      </c>
      <c r="I2113" s="37" t="s">
        <v>75</v>
      </c>
      <c r="J2113" t="s">
        <v>3489</v>
      </c>
      <c r="K2113" t="s">
        <v>28</v>
      </c>
      <c r="L2113" t="s">
        <v>90</v>
      </c>
      <c r="M2113" t="s">
        <v>74</v>
      </c>
      <c r="N2113" s="37" t="s">
        <v>75</v>
      </c>
      <c r="O2113" s="37" t="s">
        <v>75</v>
      </c>
      <c r="P2113" s="37" t="s">
        <v>75</v>
      </c>
      <c r="Q2113" t="s">
        <v>3488</v>
      </c>
      <c r="R2113" t="s">
        <v>2153</v>
      </c>
      <c r="S2113" s="42">
        <v>24</v>
      </c>
      <c r="T2113" s="37">
        <v>1</v>
      </c>
      <c r="U2113" s="83">
        <v>1</v>
      </c>
      <c r="V2113" t="s">
        <v>125</v>
      </c>
    </row>
    <row r="2114" spans="1:22" x14ac:dyDescent="0.2">
      <c r="A2114" s="18" t="str">
        <f t="shared" ref="A2114:A2177" si="81">D2114&amp;F2114&amp;E2114</f>
        <v>Catalogo principalOPEN VALUE ENTIDADES NO CUALIFICADAS9TX-00685</v>
      </c>
      <c r="B2114" s="18" t="str">
        <f t="shared" ref="B2114:B2177" si="82">E2114&amp;F2114</f>
        <v>9TX-00685OPEN VALUE ENTIDADES NO CUALIFICADAS</v>
      </c>
      <c r="D2114" t="s">
        <v>122</v>
      </c>
      <c r="E2114" t="s">
        <v>3490</v>
      </c>
      <c r="F2114" s="37" t="s">
        <v>3196</v>
      </c>
      <c r="G2114" s="18" t="s">
        <v>122</v>
      </c>
      <c r="H2114" s="18" t="s">
        <v>125</v>
      </c>
      <c r="I2114" s="37" t="s">
        <v>75</v>
      </c>
      <c r="J2114" t="s">
        <v>3491</v>
      </c>
      <c r="K2114" t="s">
        <v>28</v>
      </c>
      <c r="L2114" t="s">
        <v>90</v>
      </c>
      <c r="M2114" t="s">
        <v>74</v>
      </c>
      <c r="N2114" s="37" t="s">
        <v>75</v>
      </c>
      <c r="O2114" s="37" t="s">
        <v>75</v>
      </c>
      <c r="P2114" s="37" t="s">
        <v>75</v>
      </c>
      <c r="Q2114" t="s">
        <v>3490</v>
      </c>
      <c r="R2114" t="s">
        <v>2153</v>
      </c>
      <c r="S2114" s="42">
        <v>18</v>
      </c>
      <c r="T2114" s="37">
        <v>1</v>
      </c>
      <c r="U2114" s="83">
        <v>1</v>
      </c>
      <c r="V2114" t="s">
        <v>125</v>
      </c>
    </row>
    <row r="2115" spans="1:22" x14ac:dyDescent="0.2">
      <c r="A2115" s="18" t="str">
        <f t="shared" si="81"/>
        <v>Catalogo principalOPEN VALUE ENTIDADES NO CUALIFICADAS9TX-00710</v>
      </c>
      <c r="B2115" s="18" t="str">
        <f t="shared" si="82"/>
        <v>9TX-00710OPEN VALUE ENTIDADES NO CUALIFICADAS</v>
      </c>
      <c r="D2115" t="s">
        <v>122</v>
      </c>
      <c r="E2115" t="s">
        <v>3492</v>
      </c>
      <c r="F2115" s="37" t="s">
        <v>3196</v>
      </c>
      <c r="G2115" s="18" t="s">
        <v>122</v>
      </c>
      <c r="H2115" s="18" t="s">
        <v>125</v>
      </c>
      <c r="I2115" s="37" t="s">
        <v>75</v>
      </c>
      <c r="J2115" t="s">
        <v>3493</v>
      </c>
      <c r="K2115" t="s">
        <v>28</v>
      </c>
      <c r="L2115" t="s">
        <v>90</v>
      </c>
      <c r="M2115" t="s">
        <v>74</v>
      </c>
      <c r="N2115" s="37" t="s">
        <v>75</v>
      </c>
      <c r="O2115" s="37" t="s">
        <v>75</v>
      </c>
      <c r="P2115" s="37" t="s">
        <v>75</v>
      </c>
      <c r="Q2115" t="s">
        <v>3492</v>
      </c>
      <c r="R2115" t="s">
        <v>2153</v>
      </c>
      <c r="S2115" s="42">
        <v>42</v>
      </c>
      <c r="T2115" s="37">
        <v>1</v>
      </c>
      <c r="U2115" s="83">
        <v>1</v>
      </c>
      <c r="V2115" t="s">
        <v>125</v>
      </c>
    </row>
    <row r="2116" spans="1:22" x14ac:dyDescent="0.2">
      <c r="A2116" s="18" t="str">
        <f t="shared" si="81"/>
        <v>Catalogo principalOPEN VALUE ENTIDADES NO CUALIFICADASCF3-00002</v>
      </c>
      <c r="B2116" s="18" t="str">
        <f t="shared" si="82"/>
        <v>CF3-00002OPEN VALUE ENTIDADES NO CUALIFICADAS</v>
      </c>
      <c r="D2116" t="s">
        <v>122</v>
      </c>
      <c r="E2116" t="s">
        <v>3494</v>
      </c>
      <c r="F2116" s="37" t="s">
        <v>3196</v>
      </c>
      <c r="G2116" s="18" t="s">
        <v>122</v>
      </c>
      <c r="H2116" s="18" t="s">
        <v>125</v>
      </c>
      <c r="I2116" s="37" t="s">
        <v>75</v>
      </c>
      <c r="J2116" t="s">
        <v>3495</v>
      </c>
      <c r="K2116" t="s">
        <v>28</v>
      </c>
      <c r="L2116" t="s">
        <v>90</v>
      </c>
      <c r="M2116" t="s">
        <v>74</v>
      </c>
      <c r="N2116" s="37" t="s">
        <v>75</v>
      </c>
      <c r="O2116" s="37" t="s">
        <v>75</v>
      </c>
      <c r="P2116" s="37" t="s">
        <v>75</v>
      </c>
      <c r="Q2116" t="s">
        <v>3494</v>
      </c>
      <c r="R2116" t="s">
        <v>76</v>
      </c>
      <c r="S2116" s="42">
        <v>16.5</v>
      </c>
      <c r="T2116" s="37">
        <v>1</v>
      </c>
      <c r="U2116" s="83">
        <v>1</v>
      </c>
      <c r="V2116" t="s">
        <v>125</v>
      </c>
    </row>
    <row r="2117" spans="1:22" x14ac:dyDescent="0.2">
      <c r="A2117" s="18" t="str">
        <f t="shared" si="81"/>
        <v>Catalogo principalOPEN VALUE ENTIDADES NO CUALIFICADASCGJ-00001</v>
      </c>
      <c r="B2117" s="18" t="str">
        <f t="shared" si="82"/>
        <v>CGJ-00001OPEN VALUE ENTIDADES NO CUALIFICADAS</v>
      </c>
      <c r="D2117" t="s">
        <v>122</v>
      </c>
      <c r="E2117" t="s">
        <v>3496</v>
      </c>
      <c r="F2117" s="37" t="s">
        <v>3196</v>
      </c>
      <c r="G2117" s="18" t="s">
        <v>122</v>
      </c>
      <c r="H2117" s="18" t="s">
        <v>125</v>
      </c>
      <c r="I2117" s="37" t="s">
        <v>75</v>
      </c>
      <c r="J2117" t="s">
        <v>3497</v>
      </c>
      <c r="K2117" t="s">
        <v>28</v>
      </c>
      <c r="L2117" t="s">
        <v>90</v>
      </c>
      <c r="M2117" t="s">
        <v>74</v>
      </c>
      <c r="N2117" s="37" t="s">
        <v>75</v>
      </c>
      <c r="O2117" s="37" t="s">
        <v>75</v>
      </c>
      <c r="P2117" s="37" t="s">
        <v>75</v>
      </c>
      <c r="Q2117" t="s">
        <v>3496</v>
      </c>
      <c r="R2117" t="s">
        <v>76</v>
      </c>
      <c r="S2117" s="42">
        <v>5</v>
      </c>
      <c r="T2117" s="37">
        <v>1</v>
      </c>
      <c r="U2117" s="83">
        <v>1</v>
      </c>
      <c r="V2117" t="s">
        <v>125</v>
      </c>
    </row>
    <row r="2118" spans="1:22" x14ac:dyDescent="0.2">
      <c r="A2118" s="18" t="str">
        <f t="shared" si="81"/>
        <v>Catalogo principalOPEN VALUE ENTIDADES NO CUALIFICADASD75-01908</v>
      </c>
      <c r="B2118" s="18" t="str">
        <f t="shared" si="82"/>
        <v>D75-01908OPEN VALUE ENTIDADES NO CUALIFICADAS</v>
      </c>
      <c r="D2118" t="s">
        <v>122</v>
      </c>
      <c r="E2118" t="s">
        <v>3498</v>
      </c>
      <c r="F2118" s="37" t="s">
        <v>3196</v>
      </c>
      <c r="G2118" s="18" t="s">
        <v>122</v>
      </c>
      <c r="H2118" s="18" t="s">
        <v>125</v>
      </c>
      <c r="I2118" s="37" t="s">
        <v>75</v>
      </c>
      <c r="J2118" t="s">
        <v>3499</v>
      </c>
      <c r="K2118" t="s">
        <v>28</v>
      </c>
      <c r="L2118" t="s">
        <v>90</v>
      </c>
      <c r="M2118" t="s">
        <v>74</v>
      </c>
      <c r="N2118" s="37" t="s">
        <v>75</v>
      </c>
      <c r="O2118" s="37" t="s">
        <v>75</v>
      </c>
      <c r="P2118" s="37" t="s">
        <v>75</v>
      </c>
      <c r="Q2118" t="s">
        <v>3498</v>
      </c>
      <c r="R2118" t="s">
        <v>2153</v>
      </c>
      <c r="S2118" s="42">
        <v>11277</v>
      </c>
      <c r="T2118" s="37">
        <v>1</v>
      </c>
      <c r="U2118" s="83">
        <v>1</v>
      </c>
      <c r="V2118" t="s">
        <v>125</v>
      </c>
    </row>
    <row r="2119" spans="1:22" x14ac:dyDescent="0.2">
      <c r="A2119" s="18" t="str">
        <f t="shared" si="81"/>
        <v>Catalogo principalOPEN VALUE ENTIDADES NO CUALIFICADASD75-01910</v>
      </c>
      <c r="B2119" s="18" t="str">
        <f t="shared" si="82"/>
        <v>D75-01910OPEN VALUE ENTIDADES NO CUALIFICADAS</v>
      </c>
      <c r="D2119" t="s">
        <v>122</v>
      </c>
      <c r="E2119" t="s">
        <v>3500</v>
      </c>
      <c r="F2119" s="37" t="s">
        <v>3196</v>
      </c>
      <c r="G2119" s="18" t="s">
        <v>122</v>
      </c>
      <c r="H2119" s="18" t="s">
        <v>125</v>
      </c>
      <c r="I2119" s="37" t="s">
        <v>75</v>
      </c>
      <c r="J2119" t="s">
        <v>3501</v>
      </c>
      <c r="K2119" t="s">
        <v>28</v>
      </c>
      <c r="L2119" t="s">
        <v>90</v>
      </c>
      <c r="M2119" t="s">
        <v>74</v>
      </c>
      <c r="N2119" s="37" t="s">
        <v>75</v>
      </c>
      <c r="O2119" s="37" t="s">
        <v>75</v>
      </c>
      <c r="P2119" s="37" t="s">
        <v>75</v>
      </c>
      <c r="Q2119" t="s">
        <v>3500</v>
      </c>
      <c r="R2119" t="s">
        <v>2153</v>
      </c>
      <c r="S2119" s="42">
        <v>8464</v>
      </c>
      <c r="T2119" s="37">
        <v>1</v>
      </c>
      <c r="U2119" s="83">
        <v>1</v>
      </c>
      <c r="V2119" t="s">
        <v>125</v>
      </c>
    </row>
    <row r="2120" spans="1:22" x14ac:dyDescent="0.2">
      <c r="A2120" s="18" t="str">
        <f t="shared" si="81"/>
        <v>Catalogo principalOPEN VALUE ENTIDADES NO CUALIFICADASD75-01912</v>
      </c>
      <c r="B2120" s="18" t="str">
        <f t="shared" si="82"/>
        <v>D75-01912OPEN VALUE ENTIDADES NO CUALIFICADAS</v>
      </c>
      <c r="D2120" t="s">
        <v>122</v>
      </c>
      <c r="E2120" t="s">
        <v>3502</v>
      </c>
      <c r="F2120" s="37" t="s">
        <v>3196</v>
      </c>
      <c r="G2120" s="18" t="s">
        <v>122</v>
      </c>
      <c r="H2120" s="18" t="s">
        <v>125</v>
      </c>
      <c r="I2120" s="37" t="s">
        <v>75</v>
      </c>
      <c r="J2120" t="s">
        <v>3503</v>
      </c>
      <c r="K2120" t="s">
        <v>28</v>
      </c>
      <c r="L2120" t="s">
        <v>90</v>
      </c>
      <c r="M2120" t="s">
        <v>74</v>
      </c>
      <c r="N2120" s="37" t="s">
        <v>75</v>
      </c>
      <c r="O2120" s="37" t="s">
        <v>75</v>
      </c>
      <c r="P2120" s="37" t="s">
        <v>75</v>
      </c>
      <c r="Q2120" t="s">
        <v>3502</v>
      </c>
      <c r="R2120" t="s">
        <v>2153</v>
      </c>
      <c r="S2120" s="42">
        <v>4833</v>
      </c>
      <c r="T2120" s="37">
        <v>1</v>
      </c>
      <c r="U2120" s="83">
        <v>1</v>
      </c>
      <c r="V2120" t="s">
        <v>125</v>
      </c>
    </row>
    <row r="2121" spans="1:22" x14ac:dyDescent="0.2">
      <c r="A2121" s="18" t="str">
        <f t="shared" si="81"/>
        <v>Catalogo principalOPEN VALUE ENTIDADES NO CUALIFICADASD86-02427</v>
      </c>
      <c r="B2121" s="18" t="str">
        <f t="shared" si="82"/>
        <v>D86-02427OPEN VALUE ENTIDADES NO CUALIFICADAS</v>
      </c>
      <c r="D2121" t="s">
        <v>122</v>
      </c>
      <c r="E2121" t="s">
        <v>3504</v>
      </c>
      <c r="F2121" s="37" t="s">
        <v>3196</v>
      </c>
      <c r="G2121" s="18" t="s">
        <v>122</v>
      </c>
      <c r="H2121" s="18" t="s">
        <v>125</v>
      </c>
      <c r="I2121" s="37" t="s">
        <v>75</v>
      </c>
      <c r="J2121" t="s">
        <v>3505</v>
      </c>
      <c r="K2121" t="s">
        <v>28</v>
      </c>
      <c r="L2121" t="s">
        <v>90</v>
      </c>
      <c r="M2121" t="s">
        <v>74</v>
      </c>
      <c r="N2121" s="37" t="s">
        <v>75</v>
      </c>
      <c r="O2121" s="37" t="s">
        <v>75</v>
      </c>
      <c r="P2121" s="37" t="s">
        <v>75</v>
      </c>
      <c r="Q2121" t="s">
        <v>3504</v>
      </c>
      <c r="R2121" t="s">
        <v>2153</v>
      </c>
      <c r="S2121" s="42">
        <v>738</v>
      </c>
      <c r="T2121" s="37">
        <v>1</v>
      </c>
      <c r="U2121" s="83">
        <v>1</v>
      </c>
      <c r="V2121" t="s">
        <v>125</v>
      </c>
    </row>
    <row r="2122" spans="1:22" x14ac:dyDescent="0.2">
      <c r="A2122" s="18" t="str">
        <f t="shared" si="81"/>
        <v>Catalogo principalOPEN VALUE ENTIDADES NO CUALIFICADASD86-02432</v>
      </c>
      <c r="B2122" s="18" t="str">
        <f t="shared" si="82"/>
        <v>D86-02432OPEN VALUE ENTIDADES NO CUALIFICADAS</v>
      </c>
      <c r="D2122" t="s">
        <v>122</v>
      </c>
      <c r="E2122" t="s">
        <v>3506</v>
      </c>
      <c r="F2122" s="37" t="s">
        <v>3196</v>
      </c>
      <c r="G2122" s="18" t="s">
        <v>122</v>
      </c>
      <c r="H2122" s="18" t="s">
        <v>125</v>
      </c>
      <c r="I2122" s="37" t="s">
        <v>75</v>
      </c>
      <c r="J2122" t="s">
        <v>3507</v>
      </c>
      <c r="K2122" t="s">
        <v>28</v>
      </c>
      <c r="L2122" t="s">
        <v>90</v>
      </c>
      <c r="M2122" t="s">
        <v>74</v>
      </c>
      <c r="N2122" s="37" t="s">
        <v>75</v>
      </c>
      <c r="O2122" s="37" t="s">
        <v>75</v>
      </c>
      <c r="P2122" s="37" t="s">
        <v>75</v>
      </c>
      <c r="Q2122" t="s">
        <v>3506</v>
      </c>
      <c r="R2122" t="s">
        <v>2153</v>
      </c>
      <c r="S2122" s="42">
        <v>345</v>
      </c>
      <c r="T2122" s="37">
        <v>1</v>
      </c>
      <c r="U2122" s="83">
        <v>1</v>
      </c>
      <c r="V2122" t="s">
        <v>125</v>
      </c>
    </row>
    <row r="2123" spans="1:22" x14ac:dyDescent="0.2">
      <c r="A2123" s="18" t="str">
        <f t="shared" si="81"/>
        <v>Catalogo principalOPEN VALUE ENTIDADES NO CUALIFICADASD87-02398</v>
      </c>
      <c r="B2123" s="18" t="str">
        <f t="shared" si="82"/>
        <v>D87-02398OPEN VALUE ENTIDADES NO CUALIFICADAS</v>
      </c>
      <c r="D2123" t="s">
        <v>122</v>
      </c>
      <c r="E2123" t="s">
        <v>3508</v>
      </c>
      <c r="F2123" s="37" t="s">
        <v>3196</v>
      </c>
      <c r="G2123" s="18" t="s">
        <v>122</v>
      </c>
      <c r="H2123" s="18" t="s">
        <v>125</v>
      </c>
      <c r="I2123" s="37" t="s">
        <v>75</v>
      </c>
      <c r="J2123" t="s">
        <v>3509</v>
      </c>
      <c r="K2123" t="s">
        <v>28</v>
      </c>
      <c r="L2123" t="s">
        <v>90</v>
      </c>
      <c r="M2123" t="s">
        <v>74</v>
      </c>
      <c r="N2123" s="37" t="s">
        <v>75</v>
      </c>
      <c r="O2123" s="37" t="s">
        <v>75</v>
      </c>
      <c r="P2123" s="37" t="s">
        <v>75</v>
      </c>
      <c r="Q2123" t="s">
        <v>3508</v>
      </c>
      <c r="R2123" t="s">
        <v>2153</v>
      </c>
      <c r="S2123" s="42">
        <v>1380</v>
      </c>
      <c r="T2123" s="37">
        <v>1</v>
      </c>
      <c r="U2123" s="83">
        <v>1</v>
      </c>
      <c r="V2123" t="s">
        <v>125</v>
      </c>
    </row>
    <row r="2124" spans="1:22" x14ac:dyDescent="0.2">
      <c r="A2124" s="18" t="str">
        <f t="shared" si="81"/>
        <v>Catalogo principalOPEN VALUE ENTIDADES NO CUALIFICADASD87-02403</v>
      </c>
      <c r="B2124" s="18" t="str">
        <f t="shared" si="82"/>
        <v>D87-02403OPEN VALUE ENTIDADES NO CUALIFICADAS</v>
      </c>
      <c r="D2124" t="s">
        <v>122</v>
      </c>
      <c r="E2124" t="s">
        <v>3510</v>
      </c>
      <c r="F2124" s="37" t="s">
        <v>3196</v>
      </c>
      <c r="G2124" s="18" t="s">
        <v>122</v>
      </c>
      <c r="H2124" s="18" t="s">
        <v>125</v>
      </c>
      <c r="I2124" s="37" t="s">
        <v>75</v>
      </c>
      <c r="J2124" t="s">
        <v>3511</v>
      </c>
      <c r="K2124" t="s">
        <v>28</v>
      </c>
      <c r="L2124" t="s">
        <v>90</v>
      </c>
      <c r="M2124" t="s">
        <v>74</v>
      </c>
      <c r="N2124" s="37" t="s">
        <v>75</v>
      </c>
      <c r="O2124" s="37" t="s">
        <v>75</v>
      </c>
      <c r="P2124" s="37" t="s">
        <v>75</v>
      </c>
      <c r="Q2124" t="s">
        <v>3510</v>
      </c>
      <c r="R2124" t="s">
        <v>2153</v>
      </c>
      <c r="S2124" s="42">
        <v>642</v>
      </c>
      <c r="T2124" s="37">
        <v>1</v>
      </c>
      <c r="U2124" s="83">
        <v>1</v>
      </c>
      <c r="V2124" t="s">
        <v>125</v>
      </c>
    </row>
    <row r="2125" spans="1:22" x14ac:dyDescent="0.2">
      <c r="A2125" s="18" t="str">
        <f t="shared" si="81"/>
        <v>Catalogo principalOPEN VALUE ENTIDADES NO CUALIFICADASD87-02408</v>
      </c>
      <c r="B2125" s="18" t="str">
        <f t="shared" si="82"/>
        <v>D87-02408OPEN VALUE ENTIDADES NO CUALIFICADAS</v>
      </c>
      <c r="D2125" t="s">
        <v>122</v>
      </c>
      <c r="E2125" t="s">
        <v>3512</v>
      </c>
      <c r="F2125" s="37" t="s">
        <v>3196</v>
      </c>
      <c r="G2125" s="18" t="s">
        <v>122</v>
      </c>
      <c r="H2125" s="18" t="s">
        <v>125</v>
      </c>
      <c r="I2125" s="37" t="s">
        <v>75</v>
      </c>
      <c r="J2125" t="s">
        <v>3513</v>
      </c>
      <c r="K2125" t="s">
        <v>28</v>
      </c>
      <c r="L2125" t="s">
        <v>90</v>
      </c>
      <c r="M2125" t="s">
        <v>74</v>
      </c>
      <c r="N2125" s="37" t="s">
        <v>75</v>
      </c>
      <c r="O2125" s="37" t="s">
        <v>75</v>
      </c>
      <c r="P2125" s="37" t="s">
        <v>75</v>
      </c>
      <c r="Q2125" t="s">
        <v>3512</v>
      </c>
      <c r="R2125" t="s">
        <v>2153</v>
      </c>
      <c r="S2125" s="42">
        <v>642</v>
      </c>
      <c r="T2125" s="37">
        <v>1</v>
      </c>
      <c r="U2125" s="83">
        <v>1</v>
      </c>
      <c r="V2125" t="s">
        <v>125</v>
      </c>
    </row>
    <row r="2126" spans="1:22" x14ac:dyDescent="0.2">
      <c r="A2126" s="18" t="str">
        <f t="shared" si="81"/>
        <v>Catalogo principalOPEN VALUE ENTIDADES NO CUALIFICADASDW6-00001</v>
      </c>
      <c r="B2126" s="18" t="str">
        <f t="shared" si="82"/>
        <v>DW6-00001OPEN VALUE ENTIDADES NO CUALIFICADAS</v>
      </c>
      <c r="D2126" t="s">
        <v>122</v>
      </c>
      <c r="E2126" t="s">
        <v>3514</v>
      </c>
      <c r="F2126" s="37" t="s">
        <v>3196</v>
      </c>
      <c r="G2126" s="18" t="s">
        <v>122</v>
      </c>
      <c r="H2126" s="18" t="s">
        <v>125</v>
      </c>
      <c r="I2126" s="37" t="s">
        <v>75</v>
      </c>
      <c r="J2126" t="s">
        <v>3515</v>
      </c>
      <c r="K2126" t="s">
        <v>28</v>
      </c>
      <c r="L2126" t="s">
        <v>90</v>
      </c>
      <c r="M2126" t="s">
        <v>74</v>
      </c>
      <c r="N2126" s="37" t="s">
        <v>75</v>
      </c>
      <c r="O2126" s="37" t="s">
        <v>75</v>
      </c>
      <c r="P2126" s="37" t="s">
        <v>75</v>
      </c>
      <c r="Q2126" t="s">
        <v>3514</v>
      </c>
      <c r="R2126" t="s">
        <v>76</v>
      </c>
      <c r="S2126" s="42">
        <v>10</v>
      </c>
      <c r="T2126" s="37">
        <v>1</v>
      </c>
      <c r="U2126" s="83">
        <v>1</v>
      </c>
      <c r="V2126" t="s">
        <v>125</v>
      </c>
    </row>
    <row r="2127" spans="1:22" x14ac:dyDescent="0.2">
      <c r="A2127" s="18" t="str">
        <f t="shared" si="81"/>
        <v>Catalogo principalOPEN VALUE ENTIDADES NO CUALIFICADASE9R-00006</v>
      </c>
      <c r="B2127" s="18" t="str">
        <f t="shared" si="82"/>
        <v>E9R-00006OPEN VALUE ENTIDADES NO CUALIFICADAS</v>
      </c>
      <c r="D2127" t="s">
        <v>122</v>
      </c>
      <c r="E2127" t="s">
        <v>3516</v>
      </c>
      <c r="F2127" s="37" t="s">
        <v>3196</v>
      </c>
      <c r="G2127" s="18" t="s">
        <v>122</v>
      </c>
      <c r="H2127" s="18" t="s">
        <v>125</v>
      </c>
      <c r="I2127" s="37" t="s">
        <v>75</v>
      </c>
      <c r="J2127" t="s">
        <v>3517</v>
      </c>
      <c r="K2127" t="s">
        <v>28</v>
      </c>
      <c r="L2127" t="s">
        <v>90</v>
      </c>
      <c r="M2127" t="s">
        <v>74</v>
      </c>
      <c r="N2127" s="37" t="s">
        <v>75</v>
      </c>
      <c r="O2127" s="37" t="s">
        <v>75</v>
      </c>
      <c r="P2127" s="37" t="s">
        <v>75</v>
      </c>
      <c r="Q2127" t="s">
        <v>3516</v>
      </c>
      <c r="R2127" t="s">
        <v>76</v>
      </c>
      <c r="S2127" s="42">
        <v>2.04</v>
      </c>
      <c r="T2127" s="37">
        <v>1</v>
      </c>
      <c r="U2127" s="83">
        <v>1</v>
      </c>
      <c r="V2127" t="s">
        <v>125</v>
      </c>
    </row>
    <row r="2128" spans="1:22" x14ac:dyDescent="0.2">
      <c r="A2128" s="18" t="str">
        <f t="shared" si="81"/>
        <v>Catalogo principalOPEN VALUE ENTIDADES NO CUALIFICADASEMJ-00381</v>
      </c>
      <c r="B2128" s="18" t="str">
        <f t="shared" si="82"/>
        <v>EMJ-00381OPEN VALUE ENTIDADES NO CUALIFICADAS</v>
      </c>
      <c r="D2128" t="s">
        <v>122</v>
      </c>
      <c r="E2128" t="s">
        <v>3518</v>
      </c>
      <c r="F2128" s="37" t="s">
        <v>3196</v>
      </c>
      <c r="G2128" s="18" t="s">
        <v>122</v>
      </c>
      <c r="H2128" s="18" t="s">
        <v>125</v>
      </c>
      <c r="I2128" s="37" t="s">
        <v>75</v>
      </c>
      <c r="J2128" t="s">
        <v>3519</v>
      </c>
      <c r="K2128" t="s">
        <v>28</v>
      </c>
      <c r="L2128" t="s">
        <v>90</v>
      </c>
      <c r="M2128" t="s">
        <v>74</v>
      </c>
      <c r="N2128" s="37" t="s">
        <v>75</v>
      </c>
      <c r="O2128" s="37" t="s">
        <v>75</v>
      </c>
      <c r="P2128" s="37" t="s">
        <v>75</v>
      </c>
      <c r="Q2128" t="s">
        <v>3518</v>
      </c>
      <c r="R2128" t="s">
        <v>2153</v>
      </c>
      <c r="S2128" s="42">
        <v>438</v>
      </c>
      <c r="T2128" s="37">
        <v>1</v>
      </c>
      <c r="U2128" s="83">
        <v>1</v>
      </c>
      <c r="V2128" t="s">
        <v>125</v>
      </c>
    </row>
    <row r="2129" spans="1:22" x14ac:dyDescent="0.2">
      <c r="A2129" s="18" t="str">
        <f t="shared" si="81"/>
        <v>Catalogo principalOPEN VALUE ENTIDADES NO CUALIFICADASEMJ-00383</v>
      </c>
      <c r="B2129" s="18" t="str">
        <f t="shared" si="82"/>
        <v>EMJ-00383OPEN VALUE ENTIDADES NO CUALIFICADAS</v>
      </c>
      <c r="D2129" t="s">
        <v>122</v>
      </c>
      <c r="E2129" t="s">
        <v>3520</v>
      </c>
      <c r="F2129" s="37" t="s">
        <v>3196</v>
      </c>
      <c r="G2129" s="18" t="s">
        <v>122</v>
      </c>
      <c r="H2129" s="18" t="s">
        <v>125</v>
      </c>
      <c r="I2129" s="37" t="s">
        <v>75</v>
      </c>
      <c r="J2129" t="s">
        <v>3521</v>
      </c>
      <c r="K2129" t="s">
        <v>28</v>
      </c>
      <c r="L2129" t="s">
        <v>90</v>
      </c>
      <c r="M2129" t="s">
        <v>74</v>
      </c>
      <c r="N2129" s="37" t="s">
        <v>75</v>
      </c>
      <c r="O2129" s="37" t="s">
        <v>75</v>
      </c>
      <c r="P2129" s="37" t="s">
        <v>75</v>
      </c>
      <c r="Q2129" t="s">
        <v>3520</v>
      </c>
      <c r="R2129" t="s">
        <v>2153</v>
      </c>
      <c r="S2129" s="42">
        <v>291</v>
      </c>
      <c r="T2129" s="37">
        <v>1</v>
      </c>
      <c r="U2129" s="83">
        <v>1</v>
      </c>
      <c r="V2129" t="s">
        <v>125</v>
      </c>
    </row>
    <row r="2130" spans="1:22" x14ac:dyDescent="0.2">
      <c r="A2130" s="18" t="str">
        <f t="shared" si="81"/>
        <v>Catalogo principalOPEN VALUE ENTIDADES NO CUALIFICADASEMJ-00385</v>
      </c>
      <c r="B2130" s="18" t="str">
        <f t="shared" si="82"/>
        <v>EMJ-00385OPEN VALUE ENTIDADES NO CUALIFICADAS</v>
      </c>
      <c r="D2130" t="s">
        <v>122</v>
      </c>
      <c r="E2130" t="s">
        <v>3522</v>
      </c>
      <c r="F2130" s="37" t="s">
        <v>3196</v>
      </c>
      <c r="G2130" s="18" t="s">
        <v>122</v>
      </c>
      <c r="H2130" s="18" t="s">
        <v>125</v>
      </c>
      <c r="I2130" s="37" t="s">
        <v>75</v>
      </c>
      <c r="J2130" t="s">
        <v>3523</v>
      </c>
      <c r="K2130" t="s">
        <v>28</v>
      </c>
      <c r="L2130" t="s">
        <v>90</v>
      </c>
      <c r="M2130" t="s">
        <v>74</v>
      </c>
      <c r="N2130" s="37" t="s">
        <v>75</v>
      </c>
      <c r="O2130" s="37" t="s">
        <v>75</v>
      </c>
      <c r="P2130" s="37" t="s">
        <v>75</v>
      </c>
      <c r="Q2130" t="s">
        <v>3522</v>
      </c>
      <c r="R2130" t="s">
        <v>2153</v>
      </c>
      <c r="S2130" s="42">
        <v>189</v>
      </c>
      <c r="T2130" s="37">
        <v>1</v>
      </c>
      <c r="U2130" s="83">
        <v>1</v>
      </c>
      <c r="V2130" t="s">
        <v>125</v>
      </c>
    </row>
    <row r="2131" spans="1:22" x14ac:dyDescent="0.2">
      <c r="A2131" s="18" t="str">
        <f t="shared" si="81"/>
        <v>Catalogo principalOPEN VALUE ENTIDADES NO CUALIFICADASEMJ-00387</v>
      </c>
      <c r="B2131" s="18" t="str">
        <f t="shared" si="82"/>
        <v>EMJ-00387OPEN VALUE ENTIDADES NO CUALIFICADAS</v>
      </c>
      <c r="D2131" t="s">
        <v>122</v>
      </c>
      <c r="E2131" t="s">
        <v>3524</v>
      </c>
      <c r="F2131" s="37" t="s">
        <v>3196</v>
      </c>
      <c r="G2131" s="18" t="s">
        <v>122</v>
      </c>
      <c r="H2131" s="18" t="s">
        <v>125</v>
      </c>
      <c r="I2131" s="37" t="s">
        <v>75</v>
      </c>
      <c r="J2131" t="s">
        <v>3525</v>
      </c>
      <c r="K2131" t="s">
        <v>28</v>
      </c>
      <c r="L2131" t="s">
        <v>90</v>
      </c>
      <c r="M2131" t="s">
        <v>74</v>
      </c>
      <c r="N2131" s="37" t="s">
        <v>75</v>
      </c>
      <c r="O2131" s="37" t="s">
        <v>75</v>
      </c>
      <c r="P2131" s="37" t="s">
        <v>75</v>
      </c>
      <c r="Q2131" t="s">
        <v>3524</v>
      </c>
      <c r="R2131" t="s">
        <v>2153</v>
      </c>
      <c r="S2131" s="42">
        <v>126</v>
      </c>
      <c r="T2131" s="37">
        <v>1</v>
      </c>
      <c r="U2131" s="83">
        <v>1</v>
      </c>
      <c r="V2131" t="s">
        <v>125</v>
      </c>
    </row>
    <row r="2132" spans="1:22" x14ac:dyDescent="0.2">
      <c r="A2132" s="18" t="str">
        <f t="shared" si="81"/>
        <v>Catalogo principalOPEN VALUE ENTIDADES NO CUALIFICADASEMT-00381</v>
      </c>
      <c r="B2132" s="18" t="str">
        <f t="shared" si="82"/>
        <v>EMT-00381OPEN VALUE ENTIDADES NO CUALIFICADAS</v>
      </c>
      <c r="D2132" t="s">
        <v>122</v>
      </c>
      <c r="E2132" t="s">
        <v>3526</v>
      </c>
      <c r="F2132" s="37" t="s">
        <v>3196</v>
      </c>
      <c r="G2132" s="18" t="s">
        <v>122</v>
      </c>
      <c r="H2132" s="18" t="s">
        <v>125</v>
      </c>
      <c r="I2132" s="37" t="s">
        <v>75</v>
      </c>
      <c r="J2132" t="s">
        <v>3527</v>
      </c>
      <c r="K2132" t="s">
        <v>28</v>
      </c>
      <c r="L2132" t="s">
        <v>90</v>
      </c>
      <c r="M2132" t="s">
        <v>74</v>
      </c>
      <c r="N2132" s="37" t="s">
        <v>75</v>
      </c>
      <c r="O2132" s="37" t="s">
        <v>75</v>
      </c>
      <c r="P2132" s="37" t="s">
        <v>75</v>
      </c>
      <c r="Q2132" t="s">
        <v>3526</v>
      </c>
      <c r="R2132" t="s">
        <v>2153</v>
      </c>
      <c r="S2132" s="42">
        <v>5451</v>
      </c>
      <c r="T2132" s="37">
        <v>1</v>
      </c>
      <c r="U2132" s="83">
        <v>1</v>
      </c>
      <c r="V2132" t="s">
        <v>125</v>
      </c>
    </row>
    <row r="2133" spans="1:22" x14ac:dyDescent="0.2">
      <c r="A2133" s="18" t="str">
        <f t="shared" si="81"/>
        <v>Catalogo principalOPEN VALUE ENTIDADES NO CUALIFICADASEMT-00383</v>
      </c>
      <c r="B2133" s="18" t="str">
        <f t="shared" si="82"/>
        <v>EMT-00383OPEN VALUE ENTIDADES NO CUALIFICADAS</v>
      </c>
      <c r="D2133" t="s">
        <v>122</v>
      </c>
      <c r="E2133" t="s">
        <v>3528</v>
      </c>
      <c r="F2133" s="37" t="s">
        <v>3196</v>
      </c>
      <c r="G2133" s="18" t="s">
        <v>122</v>
      </c>
      <c r="H2133" s="18" t="s">
        <v>125</v>
      </c>
      <c r="I2133" s="37" t="s">
        <v>75</v>
      </c>
      <c r="J2133" t="s">
        <v>3529</v>
      </c>
      <c r="K2133" t="s">
        <v>28</v>
      </c>
      <c r="L2133" t="s">
        <v>90</v>
      </c>
      <c r="M2133" t="s">
        <v>74</v>
      </c>
      <c r="N2133" s="37" t="s">
        <v>75</v>
      </c>
      <c r="O2133" s="37" t="s">
        <v>75</v>
      </c>
      <c r="P2133" s="37" t="s">
        <v>75</v>
      </c>
      <c r="Q2133" t="s">
        <v>3528</v>
      </c>
      <c r="R2133" t="s">
        <v>2153</v>
      </c>
      <c r="S2133" s="42">
        <v>3636</v>
      </c>
      <c r="T2133" s="37">
        <v>1</v>
      </c>
      <c r="U2133" s="83">
        <v>1</v>
      </c>
      <c r="V2133" t="s">
        <v>125</v>
      </c>
    </row>
    <row r="2134" spans="1:22" x14ac:dyDescent="0.2">
      <c r="A2134" s="18" t="str">
        <f t="shared" si="81"/>
        <v>Catalogo principalOPEN VALUE ENTIDADES NO CUALIFICADASEMT-00385</v>
      </c>
      <c r="B2134" s="18" t="str">
        <f t="shared" si="82"/>
        <v>EMT-00385OPEN VALUE ENTIDADES NO CUALIFICADAS</v>
      </c>
      <c r="D2134" t="s">
        <v>122</v>
      </c>
      <c r="E2134" t="s">
        <v>3530</v>
      </c>
      <c r="F2134" s="37" t="s">
        <v>3196</v>
      </c>
      <c r="G2134" s="18" t="s">
        <v>122</v>
      </c>
      <c r="H2134" s="18" t="s">
        <v>125</v>
      </c>
      <c r="I2134" s="37" t="s">
        <v>75</v>
      </c>
      <c r="J2134" t="s">
        <v>3531</v>
      </c>
      <c r="K2134" t="s">
        <v>28</v>
      </c>
      <c r="L2134" t="s">
        <v>90</v>
      </c>
      <c r="M2134" t="s">
        <v>74</v>
      </c>
      <c r="N2134" s="37" t="s">
        <v>75</v>
      </c>
      <c r="O2134" s="37" t="s">
        <v>75</v>
      </c>
      <c r="P2134" s="37" t="s">
        <v>75</v>
      </c>
      <c r="Q2134" t="s">
        <v>3530</v>
      </c>
      <c r="R2134" t="s">
        <v>2153</v>
      </c>
      <c r="S2134" s="42">
        <v>2337</v>
      </c>
      <c r="T2134" s="37">
        <v>1</v>
      </c>
      <c r="U2134" s="83">
        <v>1</v>
      </c>
      <c r="V2134" t="s">
        <v>125</v>
      </c>
    </row>
    <row r="2135" spans="1:22" x14ac:dyDescent="0.2">
      <c r="A2135" s="18" t="str">
        <f t="shared" si="81"/>
        <v>Catalogo principalOPEN VALUE ENTIDADES NO CUALIFICADASEMT-00387</v>
      </c>
      <c r="B2135" s="18" t="str">
        <f t="shared" si="82"/>
        <v>EMT-00387OPEN VALUE ENTIDADES NO CUALIFICADAS</v>
      </c>
      <c r="D2135" t="s">
        <v>122</v>
      </c>
      <c r="E2135" t="s">
        <v>3532</v>
      </c>
      <c r="F2135" s="37" t="s">
        <v>3196</v>
      </c>
      <c r="G2135" s="18" t="s">
        <v>122</v>
      </c>
      <c r="H2135" s="18" t="s">
        <v>125</v>
      </c>
      <c r="I2135" s="37" t="s">
        <v>75</v>
      </c>
      <c r="J2135" t="s">
        <v>3533</v>
      </c>
      <c r="K2135" t="s">
        <v>28</v>
      </c>
      <c r="L2135" t="s">
        <v>90</v>
      </c>
      <c r="M2135" t="s">
        <v>74</v>
      </c>
      <c r="N2135" s="37" t="s">
        <v>75</v>
      </c>
      <c r="O2135" s="37" t="s">
        <v>75</v>
      </c>
      <c r="P2135" s="37" t="s">
        <v>75</v>
      </c>
      <c r="Q2135" t="s">
        <v>3532</v>
      </c>
      <c r="R2135" t="s">
        <v>2153</v>
      </c>
      <c r="S2135" s="42">
        <v>1560</v>
      </c>
      <c r="T2135" s="37">
        <v>1</v>
      </c>
      <c r="U2135" s="83">
        <v>1</v>
      </c>
      <c r="V2135" t="s">
        <v>125</v>
      </c>
    </row>
    <row r="2136" spans="1:22" x14ac:dyDescent="0.2">
      <c r="A2136" s="18" t="str">
        <f t="shared" si="81"/>
        <v>Catalogo principalOPEN VALUE ENTIDADES NO CUALIFICADASEMT-00542</v>
      </c>
      <c r="B2136" s="18" t="str">
        <f t="shared" si="82"/>
        <v>EMT-00542OPEN VALUE ENTIDADES NO CUALIFICADAS</v>
      </c>
      <c r="D2136" t="s">
        <v>122</v>
      </c>
      <c r="E2136" t="s">
        <v>3534</v>
      </c>
      <c r="F2136" s="37" t="s">
        <v>3196</v>
      </c>
      <c r="G2136" s="18" t="s">
        <v>122</v>
      </c>
      <c r="H2136" s="18" t="s">
        <v>125</v>
      </c>
      <c r="I2136" s="37" t="s">
        <v>75</v>
      </c>
      <c r="J2136" t="s">
        <v>3535</v>
      </c>
      <c r="K2136" t="s">
        <v>28</v>
      </c>
      <c r="L2136" t="s">
        <v>90</v>
      </c>
      <c r="M2136" t="s">
        <v>74</v>
      </c>
      <c r="N2136" s="37" t="s">
        <v>75</v>
      </c>
      <c r="O2136" s="37" t="s">
        <v>75</v>
      </c>
      <c r="P2136" s="37" t="s">
        <v>75</v>
      </c>
      <c r="Q2136" t="s">
        <v>3534</v>
      </c>
      <c r="R2136" t="s">
        <v>2153</v>
      </c>
      <c r="S2136" s="42">
        <v>5014</v>
      </c>
      <c r="T2136" s="37">
        <v>1</v>
      </c>
      <c r="U2136" s="83">
        <v>1</v>
      </c>
      <c r="V2136" t="s">
        <v>125</v>
      </c>
    </row>
    <row r="2137" spans="1:22" x14ac:dyDescent="0.2">
      <c r="A2137" s="18" t="str">
        <f t="shared" si="81"/>
        <v>Catalogo principalOPEN VALUE ENTIDADES NO CUALIFICADASEMT-00544</v>
      </c>
      <c r="B2137" s="18" t="str">
        <f t="shared" si="82"/>
        <v>EMT-00544OPEN VALUE ENTIDADES NO CUALIFICADAS</v>
      </c>
      <c r="D2137" t="s">
        <v>122</v>
      </c>
      <c r="E2137" t="s">
        <v>3536</v>
      </c>
      <c r="F2137" s="37" t="s">
        <v>3196</v>
      </c>
      <c r="G2137" s="18" t="s">
        <v>122</v>
      </c>
      <c r="H2137" s="18" t="s">
        <v>125</v>
      </c>
      <c r="I2137" s="37" t="s">
        <v>75</v>
      </c>
      <c r="J2137" t="s">
        <v>3537</v>
      </c>
      <c r="K2137" t="s">
        <v>28</v>
      </c>
      <c r="L2137" t="s">
        <v>90</v>
      </c>
      <c r="M2137" t="s">
        <v>74</v>
      </c>
      <c r="N2137" s="37" t="s">
        <v>75</v>
      </c>
      <c r="O2137" s="37" t="s">
        <v>75</v>
      </c>
      <c r="P2137" s="37" t="s">
        <v>75</v>
      </c>
      <c r="Q2137" t="s">
        <v>3536</v>
      </c>
      <c r="R2137" t="s">
        <v>2153</v>
      </c>
      <c r="S2137" s="42">
        <v>3343</v>
      </c>
      <c r="T2137" s="37">
        <v>1</v>
      </c>
      <c r="U2137" s="83">
        <v>1</v>
      </c>
      <c r="V2137" t="s">
        <v>125</v>
      </c>
    </row>
    <row r="2138" spans="1:22" x14ac:dyDescent="0.2">
      <c r="A2138" s="18" t="str">
        <f t="shared" si="81"/>
        <v>Catalogo principalOPEN VALUE ENTIDADES NO CUALIFICADASENJ-00381</v>
      </c>
      <c r="B2138" s="18" t="str">
        <f t="shared" si="82"/>
        <v>ENJ-00381OPEN VALUE ENTIDADES NO CUALIFICADAS</v>
      </c>
      <c r="D2138" t="s">
        <v>122</v>
      </c>
      <c r="E2138" t="s">
        <v>3538</v>
      </c>
      <c r="F2138" s="37" t="s">
        <v>3196</v>
      </c>
      <c r="G2138" s="18" t="s">
        <v>122</v>
      </c>
      <c r="H2138" s="18" t="s">
        <v>125</v>
      </c>
      <c r="I2138" s="37" t="s">
        <v>75</v>
      </c>
      <c r="J2138" t="s">
        <v>3539</v>
      </c>
      <c r="K2138" t="s">
        <v>28</v>
      </c>
      <c r="L2138" t="s">
        <v>90</v>
      </c>
      <c r="M2138" t="s">
        <v>74</v>
      </c>
      <c r="N2138" s="37" t="s">
        <v>75</v>
      </c>
      <c r="O2138" s="37" t="s">
        <v>75</v>
      </c>
      <c r="P2138" s="37" t="s">
        <v>75</v>
      </c>
      <c r="Q2138" t="s">
        <v>3538</v>
      </c>
      <c r="R2138" t="s">
        <v>2153</v>
      </c>
      <c r="S2138" s="42">
        <v>5451</v>
      </c>
      <c r="T2138" s="37">
        <v>1</v>
      </c>
      <c r="U2138" s="83">
        <v>1</v>
      </c>
      <c r="V2138" t="s">
        <v>125</v>
      </c>
    </row>
    <row r="2139" spans="1:22" x14ac:dyDescent="0.2">
      <c r="A2139" s="18" t="str">
        <f t="shared" si="81"/>
        <v>Catalogo principalOPEN VALUE ENTIDADES NO CUALIFICADASENJ-00383</v>
      </c>
      <c r="B2139" s="18" t="str">
        <f t="shared" si="82"/>
        <v>ENJ-00383OPEN VALUE ENTIDADES NO CUALIFICADAS</v>
      </c>
      <c r="D2139" t="s">
        <v>122</v>
      </c>
      <c r="E2139" t="s">
        <v>3540</v>
      </c>
      <c r="F2139" s="37" t="s">
        <v>3196</v>
      </c>
      <c r="G2139" s="18" t="s">
        <v>122</v>
      </c>
      <c r="H2139" s="18" t="s">
        <v>125</v>
      </c>
      <c r="I2139" s="37" t="s">
        <v>75</v>
      </c>
      <c r="J2139" t="s">
        <v>3541</v>
      </c>
      <c r="K2139" t="s">
        <v>28</v>
      </c>
      <c r="L2139" t="s">
        <v>90</v>
      </c>
      <c r="M2139" t="s">
        <v>74</v>
      </c>
      <c r="N2139" s="37" t="s">
        <v>75</v>
      </c>
      <c r="O2139" s="37" t="s">
        <v>75</v>
      </c>
      <c r="P2139" s="37" t="s">
        <v>75</v>
      </c>
      <c r="Q2139" t="s">
        <v>3540</v>
      </c>
      <c r="R2139" t="s">
        <v>2153</v>
      </c>
      <c r="S2139" s="42">
        <v>3636</v>
      </c>
      <c r="T2139" s="37">
        <v>1</v>
      </c>
      <c r="U2139" s="83">
        <v>1</v>
      </c>
      <c r="V2139" t="s">
        <v>125</v>
      </c>
    </row>
    <row r="2140" spans="1:22" x14ac:dyDescent="0.2">
      <c r="A2140" s="18" t="str">
        <f t="shared" si="81"/>
        <v>Catalogo principalOPEN VALUE ENTIDADES NO CUALIFICADASENJ-00385</v>
      </c>
      <c r="B2140" s="18" t="str">
        <f t="shared" si="82"/>
        <v>ENJ-00385OPEN VALUE ENTIDADES NO CUALIFICADAS</v>
      </c>
      <c r="D2140" t="s">
        <v>122</v>
      </c>
      <c r="E2140" t="s">
        <v>3542</v>
      </c>
      <c r="F2140" s="37" t="s">
        <v>3196</v>
      </c>
      <c r="G2140" s="18" t="s">
        <v>122</v>
      </c>
      <c r="H2140" s="18" t="s">
        <v>125</v>
      </c>
      <c r="I2140" s="37" t="s">
        <v>75</v>
      </c>
      <c r="J2140" t="s">
        <v>3543</v>
      </c>
      <c r="K2140" t="s">
        <v>28</v>
      </c>
      <c r="L2140" t="s">
        <v>90</v>
      </c>
      <c r="M2140" t="s">
        <v>74</v>
      </c>
      <c r="N2140" s="37" t="s">
        <v>75</v>
      </c>
      <c r="O2140" s="37" t="s">
        <v>75</v>
      </c>
      <c r="P2140" s="37" t="s">
        <v>75</v>
      </c>
      <c r="Q2140" t="s">
        <v>3542</v>
      </c>
      <c r="R2140" t="s">
        <v>2153</v>
      </c>
      <c r="S2140" s="42">
        <v>2337</v>
      </c>
      <c r="T2140" s="37">
        <v>1</v>
      </c>
      <c r="U2140" s="83">
        <v>1</v>
      </c>
      <c r="V2140" t="s">
        <v>125</v>
      </c>
    </row>
    <row r="2141" spans="1:22" x14ac:dyDescent="0.2">
      <c r="A2141" s="18" t="str">
        <f t="shared" si="81"/>
        <v>Catalogo principalOPEN VALUE ENTIDADES NO CUALIFICADASENJ-00387</v>
      </c>
      <c r="B2141" s="18" t="str">
        <f t="shared" si="82"/>
        <v>ENJ-00387OPEN VALUE ENTIDADES NO CUALIFICADAS</v>
      </c>
      <c r="D2141" t="s">
        <v>122</v>
      </c>
      <c r="E2141" t="s">
        <v>3544</v>
      </c>
      <c r="F2141" s="37" t="s">
        <v>3196</v>
      </c>
      <c r="G2141" s="18" t="s">
        <v>122</v>
      </c>
      <c r="H2141" s="18" t="s">
        <v>125</v>
      </c>
      <c r="I2141" s="37" t="s">
        <v>75</v>
      </c>
      <c r="J2141" t="s">
        <v>3545</v>
      </c>
      <c r="K2141" t="s">
        <v>28</v>
      </c>
      <c r="L2141" t="s">
        <v>90</v>
      </c>
      <c r="M2141" t="s">
        <v>74</v>
      </c>
      <c r="N2141" s="37" t="s">
        <v>75</v>
      </c>
      <c r="O2141" s="37" t="s">
        <v>75</v>
      </c>
      <c r="P2141" s="37" t="s">
        <v>75</v>
      </c>
      <c r="Q2141" t="s">
        <v>3544</v>
      </c>
      <c r="R2141" t="s">
        <v>2153</v>
      </c>
      <c r="S2141" s="42">
        <v>1560</v>
      </c>
      <c r="T2141" s="37">
        <v>1</v>
      </c>
      <c r="U2141" s="83">
        <v>1</v>
      </c>
      <c r="V2141" t="s">
        <v>125</v>
      </c>
    </row>
    <row r="2142" spans="1:22" x14ac:dyDescent="0.2">
      <c r="A2142" s="18" t="str">
        <f t="shared" si="81"/>
        <v>Catalogo principalOPEN VALUE ENTIDADES NO CUALIFICADASENJ-00678</v>
      </c>
      <c r="B2142" s="18" t="str">
        <f t="shared" si="82"/>
        <v>ENJ-00678OPEN VALUE ENTIDADES NO CUALIFICADAS</v>
      </c>
      <c r="D2142" t="s">
        <v>122</v>
      </c>
      <c r="E2142" t="s">
        <v>3546</v>
      </c>
      <c r="F2142" s="37" t="s">
        <v>3196</v>
      </c>
      <c r="G2142" s="18" t="s">
        <v>122</v>
      </c>
      <c r="H2142" s="18" t="s">
        <v>125</v>
      </c>
      <c r="I2142" s="37" t="s">
        <v>75</v>
      </c>
      <c r="J2142" t="s">
        <v>3547</v>
      </c>
      <c r="K2142" t="s">
        <v>28</v>
      </c>
      <c r="L2142" t="s">
        <v>90</v>
      </c>
      <c r="M2142" t="s">
        <v>74</v>
      </c>
      <c r="N2142" s="37" t="s">
        <v>75</v>
      </c>
      <c r="O2142" s="37" t="s">
        <v>75</v>
      </c>
      <c r="P2142" s="37" t="s">
        <v>75</v>
      </c>
      <c r="Q2142" t="s">
        <v>3546</v>
      </c>
      <c r="R2142" t="s">
        <v>2153</v>
      </c>
      <c r="S2142" s="42">
        <v>5014</v>
      </c>
      <c r="T2142" s="37">
        <v>1</v>
      </c>
      <c r="U2142" s="83">
        <v>1</v>
      </c>
      <c r="V2142" t="s">
        <v>125</v>
      </c>
    </row>
    <row r="2143" spans="1:22" x14ac:dyDescent="0.2">
      <c r="A2143" s="18" t="str">
        <f t="shared" si="81"/>
        <v>Catalogo principalOPEN VALUE ENTIDADES NO CUALIFICADASENJ-00680</v>
      </c>
      <c r="B2143" s="18" t="str">
        <f t="shared" si="82"/>
        <v>ENJ-00680OPEN VALUE ENTIDADES NO CUALIFICADAS</v>
      </c>
      <c r="D2143" t="s">
        <v>122</v>
      </c>
      <c r="E2143" t="s">
        <v>3548</v>
      </c>
      <c r="F2143" s="37" t="s">
        <v>3196</v>
      </c>
      <c r="G2143" s="18" t="s">
        <v>122</v>
      </c>
      <c r="H2143" s="18" t="s">
        <v>125</v>
      </c>
      <c r="I2143" s="37" t="s">
        <v>75</v>
      </c>
      <c r="J2143" t="s">
        <v>3549</v>
      </c>
      <c r="K2143" t="s">
        <v>28</v>
      </c>
      <c r="L2143" t="s">
        <v>90</v>
      </c>
      <c r="M2143" t="s">
        <v>74</v>
      </c>
      <c r="N2143" s="37" t="s">
        <v>75</v>
      </c>
      <c r="O2143" s="37" t="s">
        <v>75</v>
      </c>
      <c r="P2143" s="37" t="s">
        <v>75</v>
      </c>
      <c r="Q2143" t="s">
        <v>3548</v>
      </c>
      <c r="R2143" t="s">
        <v>2153</v>
      </c>
      <c r="S2143" s="42">
        <v>3343</v>
      </c>
      <c r="T2143" s="37">
        <v>1</v>
      </c>
      <c r="U2143" s="83">
        <v>1</v>
      </c>
      <c r="V2143" t="s">
        <v>125</v>
      </c>
    </row>
    <row r="2144" spans="1:22" x14ac:dyDescent="0.2">
      <c r="A2144" s="18" t="str">
        <f t="shared" si="81"/>
        <v>Catalogo principalOPEN VALUE ENTIDADES NO CUALIFICADASEVY-00001</v>
      </c>
      <c r="B2144" s="18" t="str">
        <f t="shared" si="82"/>
        <v>EVY-00001OPEN VALUE ENTIDADES NO CUALIFICADAS</v>
      </c>
      <c r="D2144" t="s">
        <v>122</v>
      </c>
      <c r="E2144" t="s">
        <v>3550</v>
      </c>
      <c r="F2144" s="37" t="s">
        <v>3196</v>
      </c>
      <c r="G2144" s="18" t="s">
        <v>122</v>
      </c>
      <c r="H2144" s="18" t="s">
        <v>125</v>
      </c>
      <c r="I2144" s="37" t="s">
        <v>75</v>
      </c>
      <c r="J2144" t="s">
        <v>3551</v>
      </c>
      <c r="K2144" t="s">
        <v>28</v>
      </c>
      <c r="L2144" t="s">
        <v>90</v>
      </c>
      <c r="M2144" t="s">
        <v>74</v>
      </c>
      <c r="N2144" s="37" t="s">
        <v>75</v>
      </c>
      <c r="O2144" s="37" t="s">
        <v>75</v>
      </c>
      <c r="P2144" s="37" t="s">
        <v>75</v>
      </c>
      <c r="Q2144" t="s">
        <v>3550</v>
      </c>
      <c r="R2144" t="s">
        <v>76</v>
      </c>
      <c r="S2144" s="42">
        <v>100</v>
      </c>
      <c r="T2144" s="37">
        <v>1</v>
      </c>
      <c r="U2144" s="83">
        <v>1</v>
      </c>
      <c r="V2144" t="s">
        <v>125</v>
      </c>
    </row>
    <row r="2145" spans="1:22" x14ac:dyDescent="0.2">
      <c r="A2145" s="18" t="str">
        <f t="shared" si="81"/>
        <v>Catalogo principalOPEN VALUE ENTIDADES NO CUALIFICADASEWH-00001</v>
      </c>
      <c r="B2145" s="18" t="str">
        <f t="shared" si="82"/>
        <v>EWH-00001OPEN VALUE ENTIDADES NO CUALIFICADAS</v>
      </c>
      <c r="D2145" t="s">
        <v>122</v>
      </c>
      <c r="E2145" t="s">
        <v>3552</v>
      </c>
      <c r="F2145" s="37" t="s">
        <v>3196</v>
      </c>
      <c r="G2145" s="18" t="s">
        <v>122</v>
      </c>
      <c r="H2145" s="18" t="s">
        <v>125</v>
      </c>
      <c r="I2145" s="37" t="s">
        <v>75</v>
      </c>
      <c r="J2145" t="s">
        <v>3553</v>
      </c>
      <c r="K2145" t="s">
        <v>28</v>
      </c>
      <c r="L2145" t="s">
        <v>90</v>
      </c>
      <c r="M2145" t="s">
        <v>74</v>
      </c>
      <c r="N2145" s="37" t="s">
        <v>75</v>
      </c>
      <c r="O2145" s="37" t="s">
        <v>75</v>
      </c>
      <c r="P2145" s="37" t="s">
        <v>75</v>
      </c>
      <c r="Q2145" t="s">
        <v>3552</v>
      </c>
      <c r="R2145" t="s">
        <v>76</v>
      </c>
      <c r="S2145" s="42">
        <v>5</v>
      </c>
      <c r="T2145" s="37">
        <v>1</v>
      </c>
      <c r="U2145" s="83">
        <v>1</v>
      </c>
      <c r="V2145" t="s">
        <v>125</v>
      </c>
    </row>
    <row r="2146" spans="1:22" x14ac:dyDescent="0.2">
      <c r="A2146" s="18" t="str">
        <f t="shared" si="81"/>
        <v>Catalogo principalOPEN VALUE ENTIDADES NO CUALIFICADASF2R-00006</v>
      </c>
      <c r="B2146" s="18" t="str">
        <f t="shared" si="82"/>
        <v>F2R-00006OPEN VALUE ENTIDADES NO CUALIFICADAS</v>
      </c>
      <c r="D2146" t="s">
        <v>122</v>
      </c>
      <c r="E2146" t="s">
        <v>3554</v>
      </c>
      <c r="F2146" s="37" t="s">
        <v>3196</v>
      </c>
      <c r="G2146" s="18" t="s">
        <v>122</v>
      </c>
      <c r="H2146" s="18" t="s">
        <v>125</v>
      </c>
      <c r="I2146" s="37" t="s">
        <v>75</v>
      </c>
      <c r="J2146" t="s">
        <v>3555</v>
      </c>
      <c r="K2146" t="s">
        <v>28</v>
      </c>
      <c r="L2146" t="s">
        <v>90</v>
      </c>
      <c r="M2146" t="s">
        <v>74</v>
      </c>
      <c r="N2146" s="37" t="s">
        <v>75</v>
      </c>
      <c r="O2146" s="37" t="s">
        <v>75</v>
      </c>
      <c r="P2146" s="37" t="s">
        <v>75</v>
      </c>
      <c r="Q2146" t="s">
        <v>3554</v>
      </c>
      <c r="R2146" t="s">
        <v>76</v>
      </c>
      <c r="S2146" s="42">
        <v>1.18</v>
      </c>
      <c r="T2146" s="37">
        <v>1</v>
      </c>
      <c r="U2146" s="83">
        <v>1</v>
      </c>
      <c r="V2146" t="s">
        <v>125</v>
      </c>
    </row>
    <row r="2147" spans="1:22" x14ac:dyDescent="0.2">
      <c r="A2147" s="18" t="str">
        <f t="shared" si="81"/>
        <v>Catalogo principalOPEN VALUE ENTIDADES NO CUALIFICADASF52-02027</v>
      </c>
      <c r="B2147" s="18" t="str">
        <f t="shared" si="82"/>
        <v>F52-02027OPEN VALUE ENTIDADES NO CUALIFICADAS</v>
      </c>
      <c r="D2147" t="s">
        <v>122</v>
      </c>
      <c r="E2147" t="s">
        <v>3556</v>
      </c>
      <c r="F2147" s="37" t="s">
        <v>3196</v>
      </c>
      <c r="G2147" s="18" t="s">
        <v>122</v>
      </c>
      <c r="H2147" s="18" t="s">
        <v>125</v>
      </c>
      <c r="I2147" s="37" t="s">
        <v>75</v>
      </c>
      <c r="J2147" t="s">
        <v>3557</v>
      </c>
      <c r="K2147" t="s">
        <v>28</v>
      </c>
      <c r="L2147" t="s">
        <v>90</v>
      </c>
      <c r="M2147" t="s">
        <v>74</v>
      </c>
      <c r="N2147" s="37" t="s">
        <v>75</v>
      </c>
      <c r="O2147" s="37" t="s">
        <v>75</v>
      </c>
      <c r="P2147" s="37" t="s">
        <v>75</v>
      </c>
      <c r="Q2147" t="s">
        <v>3556</v>
      </c>
      <c r="R2147" t="s">
        <v>2153</v>
      </c>
      <c r="S2147" s="42">
        <v>49176</v>
      </c>
      <c r="T2147" s="37">
        <v>1</v>
      </c>
      <c r="U2147" s="83">
        <v>1</v>
      </c>
      <c r="V2147" t="s">
        <v>125</v>
      </c>
    </row>
    <row r="2148" spans="1:22" x14ac:dyDescent="0.2">
      <c r="A2148" s="18" t="str">
        <f t="shared" si="81"/>
        <v>Catalogo principalOPEN VALUE ENTIDADES NO CUALIFICADASF52-02029</v>
      </c>
      <c r="B2148" s="18" t="str">
        <f t="shared" si="82"/>
        <v>F52-02029OPEN VALUE ENTIDADES NO CUALIFICADAS</v>
      </c>
      <c r="D2148" t="s">
        <v>122</v>
      </c>
      <c r="E2148" t="s">
        <v>3558</v>
      </c>
      <c r="F2148" s="37" t="s">
        <v>3196</v>
      </c>
      <c r="G2148" s="18" t="s">
        <v>122</v>
      </c>
      <c r="H2148" s="18" t="s">
        <v>125</v>
      </c>
      <c r="I2148" s="37" t="s">
        <v>75</v>
      </c>
      <c r="J2148" t="s">
        <v>3559</v>
      </c>
      <c r="K2148" t="s">
        <v>28</v>
      </c>
      <c r="L2148" t="s">
        <v>90</v>
      </c>
      <c r="M2148" t="s">
        <v>74</v>
      </c>
      <c r="N2148" s="37" t="s">
        <v>75</v>
      </c>
      <c r="O2148" s="37" t="s">
        <v>75</v>
      </c>
      <c r="P2148" s="37" t="s">
        <v>75</v>
      </c>
      <c r="Q2148" t="s">
        <v>3558</v>
      </c>
      <c r="R2148" t="s">
        <v>2153</v>
      </c>
      <c r="S2148" s="42">
        <v>21078</v>
      </c>
      <c r="T2148" s="37">
        <v>1</v>
      </c>
      <c r="U2148" s="83">
        <v>1</v>
      </c>
      <c r="V2148" t="s">
        <v>125</v>
      </c>
    </row>
    <row r="2149" spans="1:22" x14ac:dyDescent="0.2">
      <c r="A2149" s="18" t="str">
        <f t="shared" si="81"/>
        <v>Catalogo principalOPEN VALUE ENTIDADES NO CUALIFICADASF52-02274</v>
      </c>
      <c r="B2149" s="18" t="str">
        <f t="shared" si="82"/>
        <v>F52-02274OPEN VALUE ENTIDADES NO CUALIFICADAS</v>
      </c>
      <c r="D2149" t="s">
        <v>122</v>
      </c>
      <c r="E2149" t="s">
        <v>3560</v>
      </c>
      <c r="F2149" s="37" t="s">
        <v>3196</v>
      </c>
      <c r="G2149" s="18" t="s">
        <v>122</v>
      </c>
      <c r="H2149" s="18" t="s">
        <v>125</v>
      </c>
      <c r="I2149" s="37" t="s">
        <v>75</v>
      </c>
      <c r="J2149" t="s">
        <v>3561</v>
      </c>
      <c r="K2149" t="s">
        <v>28</v>
      </c>
      <c r="L2149" t="s">
        <v>90</v>
      </c>
      <c r="M2149" t="s">
        <v>74</v>
      </c>
      <c r="N2149" s="37" t="s">
        <v>75</v>
      </c>
      <c r="O2149" s="37" t="s">
        <v>75</v>
      </c>
      <c r="P2149" s="37" t="s">
        <v>75</v>
      </c>
      <c r="Q2149" t="s">
        <v>3560</v>
      </c>
      <c r="R2149" t="s">
        <v>2153</v>
      </c>
      <c r="S2149" s="42">
        <v>46365</v>
      </c>
      <c r="T2149" s="37">
        <v>1</v>
      </c>
      <c r="U2149" s="83">
        <v>1</v>
      </c>
      <c r="V2149" t="s">
        <v>125</v>
      </c>
    </row>
    <row r="2150" spans="1:22" x14ac:dyDescent="0.2">
      <c r="A2150" s="18" t="str">
        <f t="shared" si="81"/>
        <v>Catalogo principalOPEN VALUE ENTIDADES NO CUALIFICADASF52-02276</v>
      </c>
      <c r="B2150" s="18" t="str">
        <f t="shared" si="82"/>
        <v>F52-02276OPEN VALUE ENTIDADES NO CUALIFICADAS</v>
      </c>
      <c r="D2150" t="s">
        <v>122</v>
      </c>
      <c r="E2150" t="s">
        <v>3562</v>
      </c>
      <c r="F2150" s="37" t="s">
        <v>3196</v>
      </c>
      <c r="G2150" s="18" t="s">
        <v>122</v>
      </c>
      <c r="H2150" s="18" t="s">
        <v>125</v>
      </c>
      <c r="I2150" s="37" t="s">
        <v>75</v>
      </c>
      <c r="J2150" t="s">
        <v>3563</v>
      </c>
      <c r="K2150" t="s">
        <v>28</v>
      </c>
      <c r="L2150" t="s">
        <v>90</v>
      </c>
      <c r="M2150" t="s">
        <v>74</v>
      </c>
      <c r="N2150" s="37" t="s">
        <v>75</v>
      </c>
      <c r="O2150" s="37" t="s">
        <v>75</v>
      </c>
      <c r="P2150" s="37" t="s">
        <v>75</v>
      </c>
      <c r="Q2150" t="s">
        <v>3562</v>
      </c>
      <c r="R2150" t="s">
        <v>2153</v>
      </c>
      <c r="S2150" s="42">
        <v>37902</v>
      </c>
      <c r="T2150" s="37">
        <v>1</v>
      </c>
      <c r="U2150" s="83">
        <v>1</v>
      </c>
      <c r="V2150" t="s">
        <v>125</v>
      </c>
    </row>
    <row r="2151" spans="1:22" x14ac:dyDescent="0.2">
      <c r="A2151" s="18" t="str">
        <f t="shared" si="81"/>
        <v>Catalogo principalOPEN VALUE ENTIDADES NO CUALIFICADASFTH-00001</v>
      </c>
      <c r="B2151" s="18" t="str">
        <f t="shared" si="82"/>
        <v>FTH-00001OPEN VALUE ENTIDADES NO CUALIFICADAS</v>
      </c>
      <c r="D2151" t="s">
        <v>122</v>
      </c>
      <c r="E2151" t="s">
        <v>3564</v>
      </c>
      <c r="F2151" s="37" t="s">
        <v>3196</v>
      </c>
      <c r="G2151" s="18" t="s">
        <v>122</v>
      </c>
      <c r="H2151" s="18" t="s">
        <v>125</v>
      </c>
      <c r="I2151" s="37" t="s">
        <v>75</v>
      </c>
      <c r="J2151" t="s">
        <v>3565</v>
      </c>
      <c r="K2151" t="s">
        <v>28</v>
      </c>
      <c r="L2151" t="s">
        <v>90</v>
      </c>
      <c r="M2151" t="s">
        <v>74</v>
      </c>
      <c r="N2151" s="37" t="s">
        <v>75</v>
      </c>
      <c r="O2151" s="37" t="s">
        <v>75</v>
      </c>
      <c r="P2151" s="37" t="s">
        <v>75</v>
      </c>
      <c r="Q2151" t="s">
        <v>3564</v>
      </c>
      <c r="R2151" t="s">
        <v>76</v>
      </c>
      <c r="S2151" s="42">
        <v>5</v>
      </c>
      <c r="T2151" s="37">
        <v>1</v>
      </c>
      <c r="U2151" s="83">
        <v>1</v>
      </c>
      <c r="V2151" t="s">
        <v>125</v>
      </c>
    </row>
    <row r="2152" spans="1:22" x14ac:dyDescent="0.2">
      <c r="A2152" s="18" t="str">
        <f t="shared" si="81"/>
        <v>Catalogo principalOPEN VALUE ENTIDADES NO CUALIFICADASG3S-00444</v>
      </c>
      <c r="B2152" s="18" t="str">
        <f t="shared" si="82"/>
        <v>G3S-00444OPEN VALUE ENTIDADES NO CUALIFICADAS</v>
      </c>
      <c r="D2152" t="s">
        <v>122</v>
      </c>
      <c r="E2152" t="s">
        <v>3566</v>
      </c>
      <c r="F2152" s="37" t="s">
        <v>3196</v>
      </c>
      <c r="G2152" s="18" t="s">
        <v>122</v>
      </c>
      <c r="H2152" s="18" t="s">
        <v>125</v>
      </c>
      <c r="I2152" s="37" t="s">
        <v>75</v>
      </c>
      <c r="J2152" t="s">
        <v>3567</v>
      </c>
      <c r="K2152" t="s">
        <v>28</v>
      </c>
      <c r="L2152" t="s">
        <v>90</v>
      </c>
      <c r="M2152" t="s">
        <v>74</v>
      </c>
      <c r="N2152" s="37" t="s">
        <v>75</v>
      </c>
      <c r="O2152" s="37" t="s">
        <v>75</v>
      </c>
      <c r="P2152" s="37" t="s">
        <v>75</v>
      </c>
      <c r="Q2152" t="s">
        <v>3566</v>
      </c>
      <c r="R2152" t="s">
        <v>2153</v>
      </c>
      <c r="S2152" s="42">
        <v>969</v>
      </c>
      <c r="T2152" s="37">
        <v>1</v>
      </c>
      <c r="U2152" s="83">
        <v>1</v>
      </c>
      <c r="V2152" t="s">
        <v>125</v>
      </c>
    </row>
    <row r="2153" spans="1:22" x14ac:dyDescent="0.2">
      <c r="A2153" s="18" t="str">
        <f t="shared" si="81"/>
        <v>Catalogo principalOPEN VALUE ENTIDADES NO CUALIFICADASG3S-00446</v>
      </c>
      <c r="B2153" s="18" t="str">
        <f t="shared" si="82"/>
        <v>G3S-00446OPEN VALUE ENTIDADES NO CUALIFICADAS</v>
      </c>
      <c r="D2153" t="s">
        <v>122</v>
      </c>
      <c r="E2153" t="s">
        <v>3568</v>
      </c>
      <c r="F2153" s="37" t="s">
        <v>3196</v>
      </c>
      <c r="G2153" s="18" t="s">
        <v>122</v>
      </c>
      <c r="H2153" s="18" t="s">
        <v>125</v>
      </c>
      <c r="I2153" s="37" t="s">
        <v>75</v>
      </c>
      <c r="J2153" t="s">
        <v>3569</v>
      </c>
      <c r="K2153" t="s">
        <v>28</v>
      </c>
      <c r="L2153" t="s">
        <v>90</v>
      </c>
      <c r="M2153" t="s">
        <v>74</v>
      </c>
      <c r="N2153" s="37" t="s">
        <v>75</v>
      </c>
      <c r="O2153" s="37" t="s">
        <v>75</v>
      </c>
      <c r="P2153" s="37" t="s">
        <v>75</v>
      </c>
      <c r="Q2153" t="s">
        <v>3568</v>
      </c>
      <c r="R2153" t="s">
        <v>2153</v>
      </c>
      <c r="S2153" s="42">
        <v>417</v>
      </c>
      <c r="T2153" s="37">
        <v>1</v>
      </c>
      <c r="U2153" s="83">
        <v>1</v>
      </c>
      <c r="V2153" t="s">
        <v>125</v>
      </c>
    </row>
    <row r="2154" spans="1:22" x14ac:dyDescent="0.2">
      <c r="A2154" s="18" t="str">
        <f t="shared" si="81"/>
        <v>Catalogo principalOPEN VALUE ENTIDADES NO CUALIFICADASGN9-00001</v>
      </c>
      <c r="B2154" s="18" t="str">
        <f t="shared" si="82"/>
        <v>GN9-00001OPEN VALUE ENTIDADES NO CUALIFICADAS</v>
      </c>
      <c r="D2154" t="s">
        <v>122</v>
      </c>
      <c r="E2154" t="s">
        <v>3570</v>
      </c>
      <c r="F2154" s="37" t="s">
        <v>3196</v>
      </c>
      <c r="G2154" s="18" t="s">
        <v>122</v>
      </c>
      <c r="H2154" s="18" t="s">
        <v>125</v>
      </c>
      <c r="I2154" s="37" t="s">
        <v>75</v>
      </c>
      <c r="J2154" t="s">
        <v>3571</v>
      </c>
      <c r="K2154" t="s">
        <v>28</v>
      </c>
      <c r="L2154" t="s">
        <v>90</v>
      </c>
      <c r="M2154" t="s">
        <v>74</v>
      </c>
      <c r="N2154" s="37" t="s">
        <v>75</v>
      </c>
      <c r="O2154" s="37" t="s">
        <v>75</v>
      </c>
      <c r="P2154" s="37" t="s">
        <v>75</v>
      </c>
      <c r="Q2154" t="s">
        <v>3570</v>
      </c>
      <c r="R2154" t="s">
        <v>76</v>
      </c>
      <c r="S2154" s="42">
        <v>6</v>
      </c>
      <c r="T2154" s="37">
        <v>1</v>
      </c>
      <c r="U2154" s="83">
        <v>1</v>
      </c>
      <c r="V2154" t="s">
        <v>125</v>
      </c>
    </row>
    <row r="2155" spans="1:22" x14ac:dyDescent="0.2">
      <c r="A2155" s="18" t="str">
        <f t="shared" si="81"/>
        <v>Catalogo principalOPEN VALUE ENTIDADES NO CUALIFICADASGR5-00001</v>
      </c>
      <c r="B2155" s="18" t="str">
        <f t="shared" si="82"/>
        <v>GR5-00001OPEN VALUE ENTIDADES NO CUALIFICADAS</v>
      </c>
      <c r="D2155" t="s">
        <v>122</v>
      </c>
      <c r="E2155" t="s">
        <v>3572</v>
      </c>
      <c r="F2155" s="37" t="s">
        <v>3196</v>
      </c>
      <c r="G2155" s="18" t="s">
        <v>122</v>
      </c>
      <c r="H2155" s="18" t="s">
        <v>125</v>
      </c>
      <c r="I2155" s="37" t="s">
        <v>75</v>
      </c>
      <c r="J2155" t="s">
        <v>3573</v>
      </c>
      <c r="K2155" t="s">
        <v>28</v>
      </c>
      <c r="L2155" t="s">
        <v>90</v>
      </c>
      <c r="M2155" t="s">
        <v>74</v>
      </c>
      <c r="N2155" s="37" t="s">
        <v>75</v>
      </c>
      <c r="O2155" s="37" t="s">
        <v>75</v>
      </c>
      <c r="P2155" s="37" t="s">
        <v>75</v>
      </c>
      <c r="Q2155" t="s">
        <v>3572</v>
      </c>
      <c r="R2155" t="s">
        <v>76</v>
      </c>
      <c r="S2155" s="42">
        <v>3</v>
      </c>
      <c r="T2155" s="37">
        <v>1</v>
      </c>
      <c r="U2155" s="83">
        <v>1</v>
      </c>
      <c r="V2155" t="s">
        <v>125</v>
      </c>
    </row>
    <row r="2156" spans="1:22" x14ac:dyDescent="0.2">
      <c r="A2156" s="18" t="str">
        <f t="shared" si="81"/>
        <v>Catalogo principalOPEN VALUE ENTIDADES NO CUALIFICADASGS7-00001</v>
      </c>
      <c r="B2156" s="18" t="str">
        <f t="shared" si="82"/>
        <v>GS7-00001OPEN VALUE ENTIDADES NO CUALIFICADAS</v>
      </c>
      <c r="D2156" t="s">
        <v>122</v>
      </c>
      <c r="E2156" t="s">
        <v>3574</v>
      </c>
      <c r="F2156" s="37" t="s">
        <v>3196</v>
      </c>
      <c r="G2156" s="18" t="s">
        <v>122</v>
      </c>
      <c r="H2156" s="18" t="s">
        <v>125</v>
      </c>
      <c r="I2156" s="37" t="s">
        <v>75</v>
      </c>
      <c r="J2156" t="s">
        <v>3575</v>
      </c>
      <c r="K2156" t="s">
        <v>28</v>
      </c>
      <c r="L2156" t="s">
        <v>90</v>
      </c>
      <c r="M2156" t="s">
        <v>74</v>
      </c>
      <c r="N2156" s="37" t="s">
        <v>75</v>
      </c>
      <c r="O2156" s="37" t="s">
        <v>75</v>
      </c>
      <c r="P2156" s="37" t="s">
        <v>75</v>
      </c>
      <c r="Q2156" t="s">
        <v>3574</v>
      </c>
      <c r="R2156" t="s">
        <v>76</v>
      </c>
      <c r="S2156" s="42">
        <v>10.6</v>
      </c>
      <c r="T2156" s="37">
        <v>1</v>
      </c>
      <c r="U2156" s="83">
        <v>1</v>
      </c>
      <c r="V2156" t="s">
        <v>125</v>
      </c>
    </row>
    <row r="2157" spans="1:22" x14ac:dyDescent="0.2">
      <c r="A2157" s="18" t="str">
        <f t="shared" si="81"/>
        <v>Catalogo principalOPEN VALUE ENTIDADES NO CUALIFICADASH04-01320</v>
      </c>
      <c r="B2157" s="18" t="str">
        <f t="shared" si="82"/>
        <v>H04-01320OPEN VALUE ENTIDADES NO CUALIFICADAS</v>
      </c>
      <c r="D2157" t="s">
        <v>122</v>
      </c>
      <c r="E2157" t="s">
        <v>3576</v>
      </c>
      <c r="F2157" s="37" t="s">
        <v>3196</v>
      </c>
      <c r="G2157" s="18" t="s">
        <v>122</v>
      </c>
      <c r="H2157" s="18" t="s">
        <v>125</v>
      </c>
      <c r="I2157" s="37" t="s">
        <v>75</v>
      </c>
      <c r="J2157" t="s">
        <v>3577</v>
      </c>
      <c r="K2157" t="s">
        <v>28</v>
      </c>
      <c r="L2157" t="s">
        <v>90</v>
      </c>
      <c r="M2157" t="s">
        <v>74</v>
      </c>
      <c r="N2157" s="37" t="s">
        <v>75</v>
      </c>
      <c r="O2157" s="37" t="s">
        <v>75</v>
      </c>
      <c r="P2157" s="37" t="s">
        <v>75</v>
      </c>
      <c r="Q2157" t="s">
        <v>3576</v>
      </c>
      <c r="R2157" t="s">
        <v>2153</v>
      </c>
      <c r="S2157" s="42">
        <v>16629</v>
      </c>
      <c r="T2157" s="37">
        <v>1</v>
      </c>
      <c r="U2157" s="83">
        <v>1</v>
      </c>
      <c r="V2157" t="s">
        <v>125</v>
      </c>
    </row>
    <row r="2158" spans="1:22" x14ac:dyDescent="0.2">
      <c r="A2158" s="18" t="str">
        <f t="shared" si="81"/>
        <v>Catalogo principalOPEN VALUE ENTIDADES NO CUALIFICADASH04-01325</v>
      </c>
      <c r="B2158" s="18" t="str">
        <f t="shared" si="82"/>
        <v>H04-01325OPEN VALUE ENTIDADES NO CUALIFICADAS</v>
      </c>
      <c r="D2158" t="s">
        <v>122</v>
      </c>
      <c r="E2158" t="s">
        <v>3578</v>
      </c>
      <c r="F2158" s="37" t="s">
        <v>3196</v>
      </c>
      <c r="G2158" s="18" t="s">
        <v>122</v>
      </c>
      <c r="H2158" s="18" t="s">
        <v>125</v>
      </c>
      <c r="I2158" s="37" t="s">
        <v>75</v>
      </c>
      <c r="J2158" t="s">
        <v>3579</v>
      </c>
      <c r="K2158" t="s">
        <v>28</v>
      </c>
      <c r="L2158" t="s">
        <v>90</v>
      </c>
      <c r="M2158" t="s">
        <v>74</v>
      </c>
      <c r="N2158" s="37" t="s">
        <v>75</v>
      </c>
      <c r="O2158" s="37" t="s">
        <v>75</v>
      </c>
      <c r="P2158" s="37" t="s">
        <v>75</v>
      </c>
      <c r="Q2158" t="s">
        <v>3578</v>
      </c>
      <c r="R2158" t="s">
        <v>2153</v>
      </c>
      <c r="S2158" s="42">
        <v>7128</v>
      </c>
      <c r="T2158" s="37">
        <v>1</v>
      </c>
      <c r="U2158" s="83">
        <v>1</v>
      </c>
      <c r="V2158" t="s">
        <v>125</v>
      </c>
    </row>
    <row r="2159" spans="1:22" x14ac:dyDescent="0.2">
      <c r="A2159" s="18" t="str">
        <f t="shared" si="81"/>
        <v>Catalogo principalOPEN VALUE ENTIDADES NO CUALIFICADASH05-01756</v>
      </c>
      <c r="B2159" s="18" t="str">
        <f t="shared" si="82"/>
        <v>H05-01756OPEN VALUE ENTIDADES NO CUALIFICADAS</v>
      </c>
      <c r="D2159" t="s">
        <v>122</v>
      </c>
      <c r="E2159" t="s">
        <v>3580</v>
      </c>
      <c r="F2159" s="37" t="s">
        <v>3196</v>
      </c>
      <c r="G2159" s="18" t="s">
        <v>122</v>
      </c>
      <c r="H2159" s="18" t="s">
        <v>125</v>
      </c>
      <c r="I2159" s="37" t="s">
        <v>75</v>
      </c>
      <c r="J2159" t="s">
        <v>3581</v>
      </c>
      <c r="K2159" t="s">
        <v>28</v>
      </c>
      <c r="L2159" t="s">
        <v>90</v>
      </c>
      <c r="M2159" t="s">
        <v>74</v>
      </c>
      <c r="N2159" s="37" t="s">
        <v>75</v>
      </c>
      <c r="O2159" s="37" t="s">
        <v>75</v>
      </c>
      <c r="P2159" s="37" t="s">
        <v>75</v>
      </c>
      <c r="Q2159" t="s">
        <v>3580</v>
      </c>
      <c r="R2159" t="s">
        <v>2153</v>
      </c>
      <c r="S2159" s="42">
        <v>234</v>
      </c>
      <c r="T2159" s="37">
        <v>1</v>
      </c>
      <c r="U2159" s="83">
        <v>1</v>
      </c>
      <c r="V2159" t="s">
        <v>125</v>
      </c>
    </row>
    <row r="2160" spans="1:22" x14ac:dyDescent="0.2">
      <c r="A2160" s="18" t="str">
        <f t="shared" si="81"/>
        <v>Catalogo principalOPEN VALUE ENTIDADES NO CUALIFICADASH05-01757</v>
      </c>
      <c r="B2160" s="18" t="str">
        <f t="shared" si="82"/>
        <v>H05-01757OPEN VALUE ENTIDADES NO CUALIFICADAS</v>
      </c>
      <c r="D2160" t="s">
        <v>122</v>
      </c>
      <c r="E2160" t="s">
        <v>3582</v>
      </c>
      <c r="F2160" s="37" t="s">
        <v>3196</v>
      </c>
      <c r="G2160" s="18" t="s">
        <v>122</v>
      </c>
      <c r="H2160" s="18" t="s">
        <v>125</v>
      </c>
      <c r="I2160" s="37" t="s">
        <v>75</v>
      </c>
      <c r="J2160" t="s">
        <v>3583</v>
      </c>
      <c r="K2160" t="s">
        <v>28</v>
      </c>
      <c r="L2160" t="s">
        <v>90</v>
      </c>
      <c r="M2160" t="s">
        <v>74</v>
      </c>
      <c r="N2160" s="37" t="s">
        <v>75</v>
      </c>
      <c r="O2160" s="37" t="s">
        <v>75</v>
      </c>
      <c r="P2160" s="37" t="s">
        <v>75</v>
      </c>
      <c r="Q2160" t="s">
        <v>3582</v>
      </c>
      <c r="R2160" t="s">
        <v>2153</v>
      </c>
      <c r="S2160" s="42">
        <v>303</v>
      </c>
      <c r="T2160" s="37">
        <v>1</v>
      </c>
      <c r="U2160" s="83">
        <v>1</v>
      </c>
      <c r="V2160" t="s">
        <v>125</v>
      </c>
    </row>
    <row r="2161" spans="1:22" x14ac:dyDescent="0.2">
      <c r="A2161" s="18" t="str">
        <f t="shared" si="81"/>
        <v>Catalogo principalOPEN VALUE ENTIDADES NO CUALIFICADASH05-01766</v>
      </c>
      <c r="B2161" s="18" t="str">
        <f t="shared" si="82"/>
        <v>H05-01766OPEN VALUE ENTIDADES NO CUALIFICADAS</v>
      </c>
      <c r="D2161" t="s">
        <v>122</v>
      </c>
      <c r="E2161" t="s">
        <v>3584</v>
      </c>
      <c r="F2161" s="37" t="s">
        <v>3196</v>
      </c>
      <c r="G2161" s="18" t="s">
        <v>122</v>
      </c>
      <c r="H2161" s="18" t="s">
        <v>125</v>
      </c>
      <c r="I2161" s="37" t="s">
        <v>75</v>
      </c>
      <c r="J2161" t="s">
        <v>3585</v>
      </c>
      <c r="K2161" t="s">
        <v>28</v>
      </c>
      <c r="L2161" t="s">
        <v>90</v>
      </c>
      <c r="M2161" t="s">
        <v>74</v>
      </c>
      <c r="N2161" s="37" t="s">
        <v>75</v>
      </c>
      <c r="O2161" s="37" t="s">
        <v>75</v>
      </c>
      <c r="P2161" s="37" t="s">
        <v>75</v>
      </c>
      <c r="Q2161" t="s">
        <v>3584</v>
      </c>
      <c r="R2161" t="s">
        <v>2153</v>
      </c>
      <c r="S2161" s="42">
        <v>102</v>
      </c>
      <c r="T2161" s="37">
        <v>1</v>
      </c>
      <c r="U2161" s="83">
        <v>1</v>
      </c>
      <c r="V2161" t="s">
        <v>125</v>
      </c>
    </row>
    <row r="2162" spans="1:22" x14ac:dyDescent="0.2">
      <c r="A2162" s="18" t="str">
        <f t="shared" si="81"/>
        <v>Catalogo principalOPEN VALUE ENTIDADES NO CUALIFICADASH05-01767</v>
      </c>
      <c r="B2162" s="18" t="str">
        <f t="shared" si="82"/>
        <v>H05-01767OPEN VALUE ENTIDADES NO CUALIFICADAS</v>
      </c>
      <c r="D2162" t="s">
        <v>122</v>
      </c>
      <c r="E2162" t="s">
        <v>3586</v>
      </c>
      <c r="F2162" s="37" t="s">
        <v>3196</v>
      </c>
      <c r="G2162" s="18" t="s">
        <v>122</v>
      </c>
      <c r="H2162" s="18" t="s">
        <v>125</v>
      </c>
      <c r="I2162" s="37" t="s">
        <v>75</v>
      </c>
      <c r="J2162" t="s">
        <v>3587</v>
      </c>
      <c r="K2162" t="s">
        <v>28</v>
      </c>
      <c r="L2162" t="s">
        <v>90</v>
      </c>
      <c r="M2162" t="s">
        <v>74</v>
      </c>
      <c r="N2162" s="37" t="s">
        <v>75</v>
      </c>
      <c r="O2162" s="37" t="s">
        <v>75</v>
      </c>
      <c r="P2162" s="37" t="s">
        <v>75</v>
      </c>
      <c r="Q2162" t="s">
        <v>3586</v>
      </c>
      <c r="R2162" t="s">
        <v>2153</v>
      </c>
      <c r="S2162" s="42">
        <v>129</v>
      </c>
      <c r="T2162" s="37">
        <v>1</v>
      </c>
      <c r="U2162" s="83">
        <v>1</v>
      </c>
      <c r="V2162" t="s">
        <v>125</v>
      </c>
    </row>
    <row r="2163" spans="1:22" x14ac:dyDescent="0.2">
      <c r="A2163" s="18" t="str">
        <f t="shared" si="81"/>
        <v>Catalogo principalOPEN VALUE ENTIDADES NO CUALIFICADASH21-01763</v>
      </c>
      <c r="B2163" s="18" t="str">
        <f t="shared" si="82"/>
        <v>H21-01763OPEN VALUE ENTIDADES NO CUALIFICADAS</v>
      </c>
      <c r="D2163" t="s">
        <v>122</v>
      </c>
      <c r="E2163" t="s">
        <v>3588</v>
      </c>
      <c r="F2163" s="37" t="s">
        <v>3196</v>
      </c>
      <c r="G2163" s="18" t="s">
        <v>122</v>
      </c>
      <c r="H2163" s="18" t="s">
        <v>125</v>
      </c>
      <c r="I2163" s="37" t="s">
        <v>75</v>
      </c>
      <c r="J2163" t="s">
        <v>3589</v>
      </c>
      <c r="K2163" t="s">
        <v>28</v>
      </c>
      <c r="L2163" t="s">
        <v>90</v>
      </c>
      <c r="M2163" t="s">
        <v>74</v>
      </c>
      <c r="N2163" s="37" t="s">
        <v>75</v>
      </c>
      <c r="O2163" s="37" t="s">
        <v>75</v>
      </c>
      <c r="P2163" s="37" t="s">
        <v>75</v>
      </c>
      <c r="Q2163" t="s">
        <v>3588</v>
      </c>
      <c r="R2163" t="s">
        <v>2153</v>
      </c>
      <c r="S2163" s="42">
        <v>414</v>
      </c>
      <c r="T2163" s="37">
        <v>1</v>
      </c>
      <c r="U2163" s="83">
        <v>1</v>
      </c>
      <c r="V2163" t="s">
        <v>125</v>
      </c>
    </row>
    <row r="2164" spans="1:22" x14ac:dyDescent="0.2">
      <c r="A2164" s="18" t="str">
        <f t="shared" si="81"/>
        <v>Catalogo principalOPEN VALUE ENTIDADES NO CUALIFICADASH21-01764</v>
      </c>
      <c r="B2164" s="18" t="str">
        <f t="shared" si="82"/>
        <v>H21-01764OPEN VALUE ENTIDADES NO CUALIFICADAS</v>
      </c>
      <c r="D2164" t="s">
        <v>122</v>
      </c>
      <c r="E2164" t="s">
        <v>3590</v>
      </c>
      <c r="F2164" s="37" t="s">
        <v>3196</v>
      </c>
      <c r="G2164" s="18" t="s">
        <v>122</v>
      </c>
      <c r="H2164" s="18" t="s">
        <v>125</v>
      </c>
      <c r="I2164" s="37" t="s">
        <v>75</v>
      </c>
      <c r="J2164" t="s">
        <v>3591</v>
      </c>
      <c r="K2164" t="s">
        <v>28</v>
      </c>
      <c r="L2164" t="s">
        <v>90</v>
      </c>
      <c r="M2164" t="s">
        <v>74</v>
      </c>
      <c r="N2164" s="37" t="s">
        <v>75</v>
      </c>
      <c r="O2164" s="37" t="s">
        <v>75</v>
      </c>
      <c r="P2164" s="37" t="s">
        <v>75</v>
      </c>
      <c r="Q2164" t="s">
        <v>3590</v>
      </c>
      <c r="R2164" t="s">
        <v>2153</v>
      </c>
      <c r="S2164" s="42">
        <v>540</v>
      </c>
      <c r="T2164" s="37">
        <v>1</v>
      </c>
      <c r="U2164" s="83">
        <v>1</v>
      </c>
      <c r="V2164" t="s">
        <v>125</v>
      </c>
    </row>
    <row r="2165" spans="1:22" x14ac:dyDescent="0.2">
      <c r="A2165" s="18" t="str">
        <f t="shared" si="81"/>
        <v>Catalogo principalOPEN VALUE ENTIDADES NO CUALIFICADASH21-01773</v>
      </c>
      <c r="B2165" s="18" t="str">
        <f t="shared" si="82"/>
        <v>H21-01773OPEN VALUE ENTIDADES NO CUALIFICADAS</v>
      </c>
      <c r="D2165" t="s">
        <v>122</v>
      </c>
      <c r="E2165" t="s">
        <v>3592</v>
      </c>
      <c r="F2165" s="37" t="s">
        <v>3196</v>
      </c>
      <c r="G2165" s="18" t="s">
        <v>122</v>
      </c>
      <c r="H2165" s="18" t="s">
        <v>125</v>
      </c>
      <c r="I2165" s="37" t="s">
        <v>75</v>
      </c>
      <c r="J2165" t="s">
        <v>3593</v>
      </c>
      <c r="K2165" t="s">
        <v>28</v>
      </c>
      <c r="L2165" t="s">
        <v>90</v>
      </c>
      <c r="M2165" t="s">
        <v>74</v>
      </c>
      <c r="N2165" s="37" t="s">
        <v>75</v>
      </c>
      <c r="O2165" s="37" t="s">
        <v>75</v>
      </c>
      <c r="P2165" s="37" t="s">
        <v>75</v>
      </c>
      <c r="Q2165" t="s">
        <v>3592</v>
      </c>
      <c r="R2165" t="s">
        <v>2153</v>
      </c>
      <c r="S2165" s="42">
        <v>177</v>
      </c>
      <c r="T2165" s="37">
        <v>1</v>
      </c>
      <c r="U2165" s="83">
        <v>1</v>
      </c>
      <c r="V2165" t="s">
        <v>125</v>
      </c>
    </row>
    <row r="2166" spans="1:22" x14ac:dyDescent="0.2">
      <c r="A2166" s="18" t="str">
        <f t="shared" si="81"/>
        <v>Catalogo principalOPEN VALUE ENTIDADES NO CUALIFICADASH21-01774</v>
      </c>
      <c r="B2166" s="18" t="str">
        <f t="shared" si="82"/>
        <v>H21-01774OPEN VALUE ENTIDADES NO CUALIFICADAS</v>
      </c>
      <c r="D2166" t="s">
        <v>122</v>
      </c>
      <c r="E2166" t="s">
        <v>3594</v>
      </c>
      <c r="F2166" s="37" t="s">
        <v>3196</v>
      </c>
      <c r="G2166" s="18" t="s">
        <v>122</v>
      </c>
      <c r="H2166" s="18" t="s">
        <v>125</v>
      </c>
      <c r="I2166" s="37" t="s">
        <v>75</v>
      </c>
      <c r="J2166" t="s">
        <v>3595</v>
      </c>
      <c r="K2166" t="s">
        <v>28</v>
      </c>
      <c r="L2166" t="s">
        <v>90</v>
      </c>
      <c r="M2166" t="s">
        <v>74</v>
      </c>
      <c r="N2166" s="37" t="s">
        <v>75</v>
      </c>
      <c r="O2166" s="37" t="s">
        <v>75</v>
      </c>
      <c r="P2166" s="37" t="s">
        <v>75</v>
      </c>
      <c r="Q2166" t="s">
        <v>3594</v>
      </c>
      <c r="R2166" t="s">
        <v>2153</v>
      </c>
      <c r="S2166" s="42">
        <v>231</v>
      </c>
      <c r="T2166" s="37">
        <v>1</v>
      </c>
      <c r="U2166" s="83">
        <v>1</v>
      </c>
      <c r="V2166" t="s">
        <v>125</v>
      </c>
    </row>
    <row r="2167" spans="1:22" x14ac:dyDescent="0.2">
      <c r="A2167" s="18" t="str">
        <f t="shared" si="81"/>
        <v>Catalogo principalOPEN VALUE ENTIDADES NO CUALIFICADASH22-01283</v>
      </c>
      <c r="B2167" s="18" t="str">
        <f t="shared" si="82"/>
        <v>H22-01283OPEN VALUE ENTIDADES NO CUALIFICADAS</v>
      </c>
      <c r="D2167" t="s">
        <v>122</v>
      </c>
      <c r="E2167" t="s">
        <v>3596</v>
      </c>
      <c r="F2167" s="37" t="s">
        <v>3196</v>
      </c>
      <c r="G2167" s="18" t="s">
        <v>122</v>
      </c>
      <c r="H2167" s="18" t="s">
        <v>125</v>
      </c>
      <c r="I2167" s="37" t="s">
        <v>75</v>
      </c>
      <c r="J2167" t="s">
        <v>3597</v>
      </c>
      <c r="K2167" t="s">
        <v>28</v>
      </c>
      <c r="L2167" t="s">
        <v>90</v>
      </c>
      <c r="M2167" t="s">
        <v>74</v>
      </c>
      <c r="N2167" s="37" t="s">
        <v>75</v>
      </c>
      <c r="O2167" s="37" t="s">
        <v>75</v>
      </c>
      <c r="P2167" s="37" t="s">
        <v>75</v>
      </c>
      <c r="Q2167" t="s">
        <v>3596</v>
      </c>
      <c r="R2167" t="s">
        <v>2153</v>
      </c>
      <c r="S2167" s="42">
        <v>13860</v>
      </c>
      <c r="T2167" s="37">
        <v>1</v>
      </c>
      <c r="U2167" s="83">
        <v>1</v>
      </c>
      <c r="V2167" t="s">
        <v>125</v>
      </c>
    </row>
    <row r="2168" spans="1:22" x14ac:dyDescent="0.2">
      <c r="A2168" s="18" t="str">
        <f t="shared" si="81"/>
        <v>Catalogo principalOPEN VALUE ENTIDADES NO CUALIFICADASH22-01288</v>
      </c>
      <c r="B2168" s="18" t="str">
        <f t="shared" si="82"/>
        <v>H22-01288OPEN VALUE ENTIDADES NO CUALIFICADAS</v>
      </c>
      <c r="D2168" t="s">
        <v>122</v>
      </c>
      <c r="E2168" t="s">
        <v>3598</v>
      </c>
      <c r="F2168" s="37" t="s">
        <v>3196</v>
      </c>
      <c r="G2168" s="18" t="s">
        <v>122</v>
      </c>
      <c r="H2168" s="18" t="s">
        <v>125</v>
      </c>
      <c r="I2168" s="37" t="s">
        <v>75</v>
      </c>
      <c r="J2168" t="s">
        <v>3599</v>
      </c>
      <c r="K2168" t="s">
        <v>28</v>
      </c>
      <c r="L2168" t="s">
        <v>90</v>
      </c>
      <c r="M2168" t="s">
        <v>74</v>
      </c>
      <c r="N2168" s="37" t="s">
        <v>75</v>
      </c>
      <c r="O2168" s="37" t="s">
        <v>75</v>
      </c>
      <c r="P2168" s="37" t="s">
        <v>75</v>
      </c>
      <c r="Q2168" t="s">
        <v>3598</v>
      </c>
      <c r="R2168" t="s">
        <v>2153</v>
      </c>
      <c r="S2168" s="42">
        <v>5940</v>
      </c>
      <c r="T2168" s="37">
        <v>1</v>
      </c>
      <c r="U2168" s="83">
        <v>1</v>
      </c>
      <c r="V2168" t="s">
        <v>125</v>
      </c>
    </row>
    <row r="2169" spans="1:22" x14ac:dyDescent="0.2">
      <c r="A2169" s="18" t="str">
        <f t="shared" si="81"/>
        <v>Catalogo principalOPEN VALUE ENTIDADES NO CUALIFICADASH30-01390</v>
      </c>
      <c r="B2169" s="18" t="str">
        <f t="shared" si="82"/>
        <v>H30-01390OPEN VALUE ENTIDADES NO CUALIFICADAS</v>
      </c>
      <c r="D2169" t="s">
        <v>122</v>
      </c>
      <c r="E2169" t="s">
        <v>3600</v>
      </c>
      <c r="F2169" s="37" t="s">
        <v>3196</v>
      </c>
      <c r="G2169" s="18" t="s">
        <v>122</v>
      </c>
      <c r="H2169" s="18" t="s">
        <v>125</v>
      </c>
      <c r="I2169" s="37" t="s">
        <v>75</v>
      </c>
      <c r="J2169" t="s">
        <v>3601</v>
      </c>
      <c r="K2169" t="s">
        <v>28</v>
      </c>
      <c r="L2169" t="s">
        <v>90</v>
      </c>
      <c r="M2169" t="s">
        <v>74</v>
      </c>
      <c r="N2169" s="37" t="s">
        <v>75</v>
      </c>
      <c r="O2169" s="37" t="s">
        <v>75</v>
      </c>
      <c r="P2169" s="37" t="s">
        <v>75</v>
      </c>
      <c r="Q2169" t="s">
        <v>3600</v>
      </c>
      <c r="R2169" t="s">
        <v>2153</v>
      </c>
      <c r="S2169" s="42">
        <v>2688</v>
      </c>
      <c r="T2169" s="37">
        <v>1</v>
      </c>
      <c r="U2169" s="83">
        <v>1</v>
      </c>
      <c r="V2169" t="s">
        <v>125</v>
      </c>
    </row>
    <row r="2170" spans="1:22" x14ac:dyDescent="0.2">
      <c r="A2170" s="18" t="str">
        <f t="shared" si="81"/>
        <v>Catalogo principalOPEN VALUE ENTIDADES NO CUALIFICADASH30-01395</v>
      </c>
      <c r="B2170" s="18" t="str">
        <f t="shared" si="82"/>
        <v>H30-01395OPEN VALUE ENTIDADES NO CUALIFICADAS</v>
      </c>
      <c r="D2170" t="s">
        <v>122</v>
      </c>
      <c r="E2170" t="s">
        <v>3602</v>
      </c>
      <c r="F2170" s="37" t="s">
        <v>3196</v>
      </c>
      <c r="G2170" s="18" t="s">
        <v>122</v>
      </c>
      <c r="H2170" s="18" t="s">
        <v>125</v>
      </c>
      <c r="I2170" s="37" t="s">
        <v>75</v>
      </c>
      <c r="J2170" t="s">
        <v>3603</v>
      </c>
      <c r="K2170" t="s">
        <v>28</v>
      </c>
      <c r="L2170" t="s">
        <v>90</v>
      </c>
      <c r="M2170" t="s">
        <v>74</v>
      </c>
      <c r="N2170" s="37" t="s">
        <v>75</v>
      </c>
      <c r="O2170" s="37" t="s">
        <v>75</v>
      </c>
      <c r="P2170" s="37" t="s">
        <v>75</v>
      </c>
      <c r="Q2170" t="s">
        <v>3602</v>
      </c>
      <c r="R2170" t="s">
        <v>2153</v>
      </c>
      <c r="S2170" s="42">
        <v>1070</v>
      </c>
      <c r="T2170" s="37">
        <v>1</v>
      </c>
      <c r="U2170" s="83">
        <v>1</v>
      </c>
      <c r="V2170" t="s">
        <v>125</v>
      </c>
    </row>
    <row r="2171" spans="1:22" x14ac:dyDescent="0.2">
      <c r="A2171" s="18" t="str">
        <f t="shared" si="81"/>
        <v>Catalogo principalOPEN VALUE ENTIDADES NO CUALIFICADASH30-01400</v>
      </c>
      <c r="B2171" s="18" t="str">
        <f t="shared" si="82"/>
        <v>H30-01400OPEN VALUE ENTIDADES NO CUALIFICADAS</v>
      </c>
      <c r="D2171" t="s">
        <v>122</v>
      </c>
      <c r="E2171" t="s">
        <v>3604</v>
      </c>
      <c r="F2171" s="37" t="s">
        <v>3196</v>
      </c>
      <c r="G2171" s="18" t="s">
        <v>122</v>
      </c>
      <c r="H2171" s="18" t="s">
        <v>125</v>
      </c>
      <c r="I2171" s="37" t="s">
        <v>75</v>
      </c>
      <c r="J2171" t="s">
        <v>3605</v>
      </c>
      <c r="K2171" t="s">
        <v>28</v>
      </c>
      <c r="L2171" t="s">
        <v>90</v>
      </c>
      <c r="M2171" t="s">
        <v>74</v>
      </c>
      <c r="N2171" s="37" t="s">
        <v>75</v>
      </c>
      <c r="O2171" s="37" t="s">
        <v>75</v>
      </c>
      <c r="P2171" s="37" t="s">
        <v>75</v>
      </c>
      <c r="Q2171" t="s">
        <v>3604</v>
      </c>
      <c r="R2171" t="s">
        <v>2153</v>
      </c>
      <c r="S2171" s="42">
        <v>1251</v>
      </c>
      <c r="T2171" s="37">
        <v>1</v>
      </c>
      <c r="U2171" s="83">
        <v>1</v>
      </c>
      <c r="V2171" t="s">
        <v>125</v>
      </c>
    </row>
    <row r="2172" spans="1:22" x14ac:dyDescent="0.2">
      <c r="A2172" s="18" t="str">
        <f t="shared" si="81"/>
        <v>Catalogo principalOPEN VALUE ENTIDADES NO CUALIFICADASHHP-00001</v>
      </c>
      <c r="B2172" s="18" t="str">
        <f t="shared" si="82"/>
        <v>HHP-00001OPEN VALUE ENTIDADES NO CUALIFICADAS</v>
      </c>
      <c r="D2172" t="s">
        <v>122</v>
      </c>
      <c r="E2172" t="s">
        <v>3606</v>
      </c>
      <c r="F2172" s="37" t="s">
        <v>3196</v>
      </c>
      <c r="G2172" s="18" t="s">
        <v>122</v>
      </c>
      <c r="H2172" s="18" t="s">
        <v>125</v>
      </c>
      <c r="I2172" s="37" t="s">
        <v>75</v>
      </c>
      <c r="J2172" t="s">
        <v>3607</v>
      </c>
      <c r="K2172" t="s">
        <v>28</v>
      </c>
      <c r="L2172" t="s">
        <v>90</v>
      </c>
      <c r="M2172" t="s">
        <v>74</v>
      </c>
      <c r="N2172" s="37" t="s">
        <v>75</v>
      </c>
      <c r="O2172" s="37" t="s">
        <v>75</v>
      </c>
      <c r="P2172" s="37" t="s">
        <v>75</v>
      </c>
      <c r="Q2172" t="s">
        <v>3606</v>
      </c>
      <c r="R2172" t="s">
        <v>76</v>
      </c>
      <c r="S2172" s="42">
        <v>5.5</v>
      </c>
      <c r="T2172" s="37">
        <v>1</v>
      </c>
      <c r="U2172" s="83">
        <v>1</v>
      </c>
      <c r="V2172" t="s">
        <v>125</v>
      </c>
    </row>
    <row r="2173" spans="1:22" x14ac:dyDescent="0.2">
      <c r="A2173" s="18" t="str">
        <f t="shared" si="81"/>
        <v>Catalogo principalOPEN VALUE ENTIDADES NO CUALIFICADASHHS-00001</v>
      </c>
      <c r="B2173" s="18" t="str">
        <f t="shared" si="82"/>
        <v>HHS-00001OPEN VALUE ENTIDADES NO CUALIFICADAS</v>
      </c>
      <c r="D2173" t="s">
        <v>122</v>
      </c>
      <c r="E2173" t="s">
        <v>3608</v>
      </c>
      <c r="F2173" s="37" t="s">
        <v>3196</v>
      </c>
      <c r="G2173" s="18" t="s">
        <v>122</v>
      </c>
      <c r="H2173" s="18" t="s">
        <v>125</v>
      </c>
      <c r="I2173" s="37" t="s">
        <v>75</v>
      </c>
      <c r="J2173" t="s">
        <v>3609</v>
      </c>
      <c r="K2173" t="s">
        <v>28</v>
      </c>
      <c r="L2173" t="s">
        <v>90</v>
      </c>
      <c r="M2173" t="s">
        <v>74</v>
      </c>
      <c r="N2173" s="37" t="s">
        <v>75</v>
      </c>
      <c r="O2173" s="37" t="s">
        <v>75</v>
      </c>
      <c r="P2173" s="37" t="s">
        <v>75</v>
      </c>
      <c r="Q2173" t="s">
        <v>3608</v>
      </c>
      <c r="R2173" t="s">
        <v>76</v>
      </c>
      <c r="S2173" s="42">
        <v>2.4</v>
      </c>
      <c r="T2173" s="37">
        <v>1</v>
      </c>
      <c r="U2173" s="83">
        <v>1</v>
      </c>
      <c r="V2173" t="s">
        <v>125</v>
      </c>
    </row>
    <row r="2174" spans="1:22" x14ac:dyDescent="0.2">
      <c r="A2174" s="18" t="str">
        <f t="shared" si="81"/>
        <v>Catalogo principalOPEN VALUE ENTIDADES NO CUALIFICADASHJA-00712</v>
      </c>
      <c r="B2174" s="18" t="str">
        <f t="shared" si="82"/>
        <v>HJA-00712OPEN VALUE ENTIDADES NO CUALIFICADAS</v>
      </c>
      <c r="D2174" t="s">
        <v>122</v>
      </c>
      <c r="E2174" t="s">
        <v>3610</v>
      </c>
      <c r="F2174" s="37" t="s">
        <v>3196</v>
      </c>
      <c r="G2174" s="18" t="s">
        <v>122</v>
      </c>
      <c r="H2174" s="18" t="s">
        <v>125</v>
      </c>
      <c r="I2174" s="37" t="s">
        <v>75</v>
      </c>
      <c r="J2174" t="s">
        <v>3611</v>
      </c>
      <c r="K2174" t="s">
        <v>28</v>
      </c>
      <c r="L2174" t="s">
        <v>90</v>
      </c>
      <c r="M2174" t="s">
        <v>74</v>
      </c>
      <c r="N2174" s="37" t="s">
        <v>75</v>
      </c>
      <c r="O2174" s="37" t="s">
        <v>75</v>
      </c>
      <c r="P2174" s="37" t="s">
        <v>75</v>
      </c>
      <c r="Q2174" t="s">
        <v>3610</v>
      </c>
      <c r="R2174" t="s">
        <v>2153</v>
      </c>
      <c r="S2174" s="42">
        <v>2811</v>
      </c>
      <c r="T2174" s="37">
        <v>1</v>
      </c>
      <c r="U2174" s="83">
        <v>1</v>
      </c>
      <c r="V2174" t="s">
        <v>125</v>
      </c>
    </row>
    <row r="2175" spans="1:22" x14ac:dyDescent="0.2">
      <c r="A2175" s="18" t="str">
        <f t="shared" si="81"/>
        <v>Catalogo principalOPEN VALUE ENTIDADES NO CUALIFICADASHJA-00714</v>
      </c>
      <c r="B2175" s="18" t="str">
        <f t="shared" si="82"/>
        <v>HJA-00714OPEN VALUE ENTIDADES NO CUALIFICADAS</v>
      </c>
      <c r="D2175" t="s">
        <v>122</v>
      </c>
      <c r="E2175" t="s">
        <v>3612</v>
      </c>
      <c r="F2175" s="37" t="s">
        <v>3196</v>
      </c>
      <c r="G2175" s="18" t="s">
        <v>122</v>
      </c>
      <c r="H2175" s="18" t="s">
        <v>125</v>
      </c>
      <c r="I2175" s="37" t="s">
        <v>75</v>
      </c>
      <c r="J2175" t="s">
        <v>3613</v>
      </c>
      <c r="K2175" t="s">
        <v>28</v>
      </c>
      <c r="L2175" t="s">
        <v>90</v>
      </c>
      <c r="M2175" t="s">
        <v>74</v>
      </c>
      <c r="N2175" s="37" t="s">
        <v>75</v>
      </c>
      <c r="O2175" s="37" t="s">
        <v>75</v>
      </c>
      <c r="P2175" s="37" t="s">
        <v>75</v>
      </c>
      <c r="Q2175" t="s">
        <v>3612</v>
      </c>
      <c r="R2175" t="s">
        <v>2153</v>
      </c>
      <c r="S2175" s="42">
        <v>1206</v>
      </c>
      <c r="T2175" s="37">
        <v>1</v>
      </c>
      <c r="U2175" s="83">
        <v>1</v>
      </c>
      <c r="V2175" t="s">
        <v>125</v>
      </c>
    </row>
    <row r="2176" spans="1:22" x14ac:dyDescent="0.2">
      <c r="A2176" s="18" t="str">
        <f t="shared" si="81"/>
        <v>Catalogo principalOPEN VALUE ENTIDADES NO CUALIFICADASHWV-00001</v>
      </c>
      <c r="B2176" s="18" t="str">
        <f t="shared" si="82"/>
        <v>HWV-00001OPEN VALUE ENTIDADES NO CUALIFICADAS</v>
      </c>
      <c r="D2176" t="s">
        <v>122</v>
      </c>
      <c r="E2176" t="s">
        <v>3614</v>
      </c>
      <c r="F2176" s="37" t="s">
        <v>3196</v>
      </c>
      <c r="G2176" s="18" t="s">
        <v>122</v>
      </c>
      <c r="H2176" s="18" t="s">
        <v>125</v>
      </c>
      <c r="I2176" s="37" t="s">
        <v>75</v>
      </c>
      <c r="J2176" t="s">
        <v>3615</v>
      </c>
      <c r="K2176" t="s">
        <v>28</v>
      </c>
      <c r="L2176" t="s">
        <v>90</v>
      </c>
      <c r="M2176" t="s">
        <v>74</v>
      </c>
      <c r="N2176" s="37" t="s">
        <v>75</v>
      </c>
      <c r="O2176" s="37" t="s">
        <v>75</v>
      </c>
      <c r="P2176" s="37" t="s">
        <v>75</v>
      </c>
      <c r="Q2176" t="s">
        <v>3614</v>
      </c>
      <c r="R2176" t="s">
        <v>76</v>
      </c>
      <c r="S2176" s="42">
        <v>5</v>
      </c>
      <c r="T2176" s="37">
        <v>1</v>
      </c>
      <c r="U2176" s="83">
        <v>1</v>
      </c>
      <c r="V2176" t="s">
        <v>125</v>
      </c>
    </row>
    <row r="2177" spans="1:22" x14ac:dyDescent="0.2">
      <c r="A2177" s="18" t="str">
        <f t="shared" si="81"/>
        <v>Catalogo principalOPEN VALUE ENTIDADES NO CUALIFICADASHXC-00011</v>
      </c>
      <c r="B2177" s="18" t="str">
        <f t="shared" si="82"/>
        <v>HXC-00011OPEN VALUE ENTIDADES NO CUALIFICADAS</v>
      </c>
      <c r="D2177" t="s">
        <v>122</v>
      </c>
      <c r="E2177" t="s">
        <v>3616</v>
      </c>
      <c r="F2177" s="37" t="s">
        <v>3196</v>
      </c>
      <c r="G2177" s="18" t="s">
        <v>122</v>
      </c>
      <c r="H2177" s="18" t="s">
        <v>125</v>
      </c>
      <c r="I2177" s="37" t="s">
        <v>75</v>
      </c>
      <c r="J2177" t="s">
        <v>3617</v>
      </c>
      <c r="K2177" t="s">
        <v>28</v>
      </c>
      <c r="L2177" t="s">
        <v>90</v>
      </c>
      <c r="M2177" t="s">
        <v>74</v>
      </c>
      <c r="N2177" s="37" t="s">
        <v>75</v>
      </c>
      <c r="O2177" s="37" t="s">
        <v>75</v>
      </c>
      <c r="P2177" s="37" t="s">
        <v>75</v>
      </c>
      <c r="Q2177" t="s">
        <v>3616</v>
      </c>
      <c r="R2177" t="s">
        <v>76</v>
      </c>
      <c r="S2177" s="42">
        <v>0.99</v>
      </c>
      <c r="T2177" s="37">
        <v>1</v>
      </c>
      <c r="U2177" s="83">
        <v>1</v>
      </c>
      <c r="V2177" t="s">
        <v>125</v>
      </c>
    </row>
    <row r="2178" spans="1:22" x14ac:dyDescent="0.2">
      <c r="A2178" s="18" t="str">
        <f t="shared" ref="A2178:A2241" si="83">D2178&amp;F2178&amp;E2178</f>
        <v>Catalogo principalOPEN VALUE ENTIDADES NO CUALIFICADASHXC-00012</v>
      </c>
      <c r="B2178" s="18" t="str">
        <f t="shared" ref="B2178:B2241" si="84">E2178&amp;F2178</f>
        <v>HXC-00012OPEN VALUE ENTIDADES NO CUALIFICADAS</v>
      </c>
      <c r="D2178" t="s">
        <v>122</v>
      </c>
      <c r="E2178" t="s">
        <v>3618</v>
      </c>
      <c r="F2178" s="37" t="s">
        <v>3196</v>
      </c>
      <c r="G2178" s="18" t="s">
        <v>122</v>
      </c>
      <c r="H2178" s="18" t="s">
        <v>125</v>
      </c>
      <c r="I2178" s="37" t="s">
        <v>75</v>
      </c>
      <c r="J2178" t="s">
        <v>3619</v>
      </c>
      <c r="K2178" t="s">
        <v>28</v>
      </c>
      <c r="L2178" t="s">
        <v>90</v>
      </c>
      <c r="M2178" t="s">
        <v>74</v>
      </c>
      <c r="N2178" s="37" t="s">
        <v>75</v>
      </c>
      <c r="O2178" s="37" t="s">
        <v>75</v>
      </c>
      <c r="P2178" s="37" t="s">
        <v>75</v>
      </c>
      <c r="Q2178" t="s">
        <v>3618</v>
      </c>
      <c r="R2178" t="s">
        <v>76</v>
      </c>
      <c r="S2178" s="42">
        <v>0.99</v>
      </c>
      <c r="T2178" s="37">
        <v>1</v>
      </c>
      <c r="U2178" s="83">
        <v>1</v>
      </c>
      <c r="V2178" t="s">
        <v>125</v>
      </c>
    </row>
    <row r="2179" spans="1:22" x14ac:dyDescent="0.2">
      <c r="A2179" s="18" t="str">
        <f t="shared" si="83"/>
        <v>Catalogo principalOPEN VALUE ENTIDADES NO CUALIFICADASJ29-00001</v>
      </c>
      <c r="B2179" s="18" t="str">
        <f t="shared" si="84"/>
        <v>J29-00001OPEN VALUE ENTIDADES NO CUALIFICADAS</v>
      </c>
      <c r="D2179" t="s">
        <v>122</v>
      </c>
      <c r="E2179" t="s">
        <v>3620</v>
      </c>
      <c r="F2179" s="37" t="s">
        <v>3196</v>
      </c>
      <c r="G2179" s="18" t="s">
        <v>122</v>
      </c>
      <c r="H2179" s="18" t="s">
        <v>125</v>
      </c>
      <c r="I2179" s="37" t="s">
        <v>75</v>
      </c>
      <c r="J2179" t="s">
        <v>3621</v>
      </c>
      <c r="K2179" t="s">
        <v>28</v>
      </c>
      <c r="L2179" t="s">
        <v>90</v>
      </c>
      <c r="M2179" t="s">
        <v>74</v>
      </c>
      <c r="N2179" s="37" t="s">
        <v>75</v>
      </c>
      <c r="O2179" s="37" t="s">
        <v>75</v>
      </c>
      <c r="P2179" s="37" t="s">
        <v>75</v>
      </c>
      <c r="Q2179" t="s">
        <v>3620</v>
      </c>
      <c r="R2179" t="s">
        <v>76</v>
      </c>
      <c r="S2179" s="42">
        <v>8.3000000000000007</v>
      </c>
      <c r="T2179" s="37">
        <v>1</v>
      </c>
      <c r="U2179" s="83">
        <v>1</v>
      </c>
      <c r="V2179" t="s">
        <v>125</v>
      </c>
    </row>
    <row r="2180" spans="1:22" x14ac:dyDescent="0.2">
      <c r="A2180" s="18" t="str">
        <f t="shared" si="83"/>
        <v>Catalogo principalOPEN VALUE ENTIDADES NO CUALIFICADASJ5A-00229</v>
      </c>
      <c r="B2180" s="18" t="str">
        <f t="shared" si="84"/>
        <v>J5A-00229OPEN VALUE ENTIDADES NO CUALIFICADAS</v>
      </c>
      <c r="D2180" t="s">
        <v>122</v>
      </c>
      <c r="E2180" t="s">
        <v>3622</v>
      </c>
      <c r="F2180" s="37" t="s">
        <v>3196</v>
      </c>
      <c r="G2180" s="18" t="s">
        <v>122</v>
      </c>
      <c r="H2180" s="18" t="s">
        <v>125</v>
      </c>
      <c r="I2180" s="37" t="s">
        <v>75</v>
      </c>
      <c r="J2180" t="s">
        <v>3623</v>
      </c>
      <c r="K2180" t="s">
        <v>28</v>
      </c>
      <c r="L2180" t="s">
        <v>90</v>
      </c>
      <c r="M2180" t="s">
        <v>74</v>
      </c>
      <c r="N2180" s="37" t="s">
        <v>75</v>
      </c>
      <c r="O2180" s="37" t="s">
        <v>75</v>
      </c>
      <c r="P2180" s="37" t="s">
        <v>75</v>
      </c>
      <c r="Q2180" t="s">
        <v>3622</v>
      </c>
      <c r="R2180" t="s">
        <v>2153</v>
      </c>
      <c r="S2180" s="42">
        <v>45</v>
      </c>
      <c r="T2180" s="37">
        <v>1</v>
      </c>
      <c r="U2180" s="83">
        <v>1</v>
      </c>
      <c r="V2180" t="s">
        <v>125</v>
      </c>
    </row>
    <row r="2181" spans="1:22" x14ac:dyDescent="0.2">
      <c r="A2181" s="18" t="str">
        <f t="shared" si="83"/>
        <v>Catalogo principalOPEN VALUE ENTIDADES NO CUALIFICADASJ5A-00237</v>
      </c>
      <c r="B2181" s="18" t="str">
        <f t="shared" si="84"/>
        <v>J5A-00237OPEN VALUE ENTIDADES NO CUALIFICADAS</v>
      </c>
      <c r="D2181" t="s">
        <v>122</v>
      </c>
      <c r="E2181" t="s">
        <v>3624</v>
      </c>
      <c r="F2181" s="37" t="s">
        <v>3196</v>
      </c>
      <c r="G2181" s="18" t="s">
        <v>122</v>
      </c>
      <c r="H2181" s="18" t="s">
        <v>125</v>
      </c>
      <c r="I2181" s="37" t="s">
        <v>75</v>
      </c>
      <c r="J2181" t="s">
        <v>3625</v>
      </c>
      <c r="K2181" t="s">
        <v>28</v>
      </c>
      <c r="L2181" t="s">
        <v>90</v>
      </c>
      <c r="M2181" t="s">
        <v>74</v>
      </c>
      <c r="N2181" s="37" t="s">
        <v>75</v>
      </c>
      <c r="O2181" s="37" t="s">
        <v>75</v>
      </c>
      <c r="P2181" s="37" t="s">
        <v>75</v>
      </c>
      <c r="Q2181" t="s">
        <v>3624</v>
      </c>
      <c r="R2181" t="s">
        <v>2153</v>
      </c>
      <c r="S2181" s="42">
        <v>102</v>
      </c>
      <c r="T2181" s="37">
        <v>1</v>
      </c>
      <c r="U2181" s="83">
        <v>1</v>
      </c>
      <c r="V2181" t="s">
        <v>125</v>
      </c>
    </row>
    <row r="2182" spans="1:22" x14ac:dyDescent="0.2">
      <c r="A2182" s="18" t="str">
        <f t="shared" si="83"/>
        <v>Catalogo principalOPEN VALUE ENTIDADES NO CUALIFICADASJ5A-00432</v>
      </c>
      <c r="B2182" s="18" t="str">
        <f t="shared" si="84"/>
        <v>J5A-00432OPEN VALUE ENTIDADES NO CUALIFICADAS</v>
      </c>
      <c r="D2182" t="s">
        <v>122</v>
      </c>
      <c r="E2182" t="s">
        <v>3626</v>
      </c>
      <c r="F2182" s="37" t="s">
        <v>3196</v>
      </c>
      <c r="G2182" s="18" t="s">
        <v>122</v>
      </c>
      <c r="H2182" s="18" t="s">
        <v>125</v>
      </c>
      <c r="I2182" s="37" t="s">
        <v>75</v>
      </c>
      <c r="J2182" t="s">
        <v>3627</v>
      </c>
      <c r="K2182" t="s">
        <v>28</v>
      </c>
      <c r="L2182" t="s">
        <v>90</v>
      </c>
      <c r="M2182" t="s">
        <v>74</v>
      </c>
      <c r="N2182" s="37" t="s">
        <v>75</v>
      </c>
      <c r="O2182" s="37" t="s">
        <v>75</v>
      </c>
      <c r="P2182" s="37" t="s">
        <v>75</v>
      </c>
      <c r="Q2182" t="s">
        <v>3626</v>
      </c>
      <c r="R2182" t="s">
        <v>2153</v>
      </c>
      <c r="S2182" s="42">
        <v>57</v>
      </c>
      <c r="T2182" s="37">
        <v>1</v>
      </c>
      <c r="U2182" s="83">
        <v>1</v>
      </c>
      <c r="V2182" t="s">
        <v>125</v>
      </c>
    </row>
    <row r="2183" spans="1:22" x14ac:dyDescent="0.2">
      <c r="A2183" s="18" t="str">
        <f t="shared" si="83"/>
        <v>Catalogo principalOPEN VALUE ENTIDADES NO CUALIFICADASJ5A-00440</v>
      </c>
      <c r="B2183" s="18" t="str">
        <f t="shared" si="84"/>
        <v>J5A-00440OPEN VALUE ENTIDADES NO CUALIFICADAS</v>
      </c>
      <c r="D2183" t="s">
        <v>122</v>
      </c>
      <c r="E2183" t="s">
        <v>3628</v>
      </c>
      <c r="F2183" s="37" t="s">
        <v>3196</v>
      </c>
      <c r="G2183" s="18" t="s">
        <v>122</v>
      </c>
      <c r="H2183" s="18" t="s">
        <v>125</v>
      </c>
      <c r="I2183" s="37" t="s">
        <v>75</v>
      </c>
      <c r="J2183" t="s">
        <v>3629</v>
      </c>
      <c r="K2183" t="s">
        <v>28</v>
      </c>
      <c r="L2183" t="s">
        <v>90</v>
      </c>
      <c r="M2183" t="s">
        <v>74</v>
      </c>
      <c r="N2183" s="37" t="s">
        <v>75</v>
      </c>
      <c r="O2183" s="37" t="s">
        <v>75</v>
      </c>
      <c r="P2183" s="37" t="s">
        <v>75</v>
      </c>
      <c r="Q2183" t="s">
        <v>3628</v>
      </c>
      <c r="R2183" t="s">
        <v>2153</v>
      </c>
      <c r="S2183" s="42">
        <v>132</v>
      </c>
      <c r="T2183" s="37">
        <v>1</v>
      </c>
      <c r="U2183" s="83">
        <v>1</v>
      </c>
      <c r="V2183" t="s">
        <v>125</v>
      </c>
    </row>
    <row r="2184" spans="1:22" x14ac:dyDescent="0.2">
      <c r="A2184" s="18" t="str">
        <f t="shared" si="83"/>
        <v>Catalogo principalOPEN VALUE ENTIDADES NO CUALIFICADASKF4-00001</v>
      </c>
      <c r="B2184" s="18" t="str">
        <f t="shared" si="84"/>
        <v>KF4-00001OPEN VALUE ENTIDADES NO CUALIFICADAS</v>
      </c>
      <c r="D2184" t="s">
        <v>122</v>
      </c>
      <c r="E2184" t="s">
        <v>3630</v>
      </c>
      <c r="F2184" s="37" t="s">
        <v>3196</v>
      </c>
      <c r="G2184" s="18" t="s">
        <v>122</v>
      </c>
      <c r="H2184" s="18" t="s">
        <v>125</v>
      </c>
      <c r="I2184" s="37" t="s">
        <v>75</v>
      </c>
      <c r="J2184" t="s">
        <v>3631</v>
      </c>
      <c r="K2184" t="s">
        <v>28</v>
      </c>
      <c r="L2184" t="s">
        <v>90</v>
      </c>
      <c r="M2184" t="s">
        <v>74</v>
      </c>
      <c r="N2184" s="37" t="s">
        <v>75</v>
      </c>
      <c r="O2184" s="37" t="s">
        <v>75</v>
      </c>
      <c r="P2184" s="37" t="s">
        <v>75</v>
      </c>
      <c r="Q2184" t="s">
        <v>3630</v>
      </c>
      <c r="R2184" t="s">
        <v>76</v>
      </c>
      <c r="S2184" s="42">
        <v>2</v>
      </c>
      <c r="T2184" s="37">
        <v>1</v>
      </c>
      <c r="U2184" s="83">
        <v>1</v>
      </c>
      <c r="V2184" t="s">
        <v>125</v>
      </c>
    </row>
    <row r="2185" spans="1:22" x14ac:dyDescent="0.2">
      <c r="A2185" s="18" t="str">
        <f t="shared" si="83"/>
        <v>Catalogo principalOPEN VALUE ENTIDADES NO CUALIFICADASKV3-00298</v>
      </c>
      <c r="B2185" s="18" t="str">
        <f t="shared" si="84"/>
        <v>KV3-00298OPEN VALUE ENTIDADES NO CUALIFICADAS</v>
      </c>
      <c r="D2185" t="s">
        <v>122</v>
      </c>
      <c r="E2185" t="s">
        <v>3632</v>
      </c>
      <c r="F2185" s="37" t="s">
        <v>3196</v>
      </c>
      <c r="G2185" s="18" t="s">
        <v>122</v>
      </c>
      <c r="H2185" s="18" t="s">
        <v>125</v>
      </c>
      <c r="I2185" s="37" t="s">
        <v>75</v>
      </c>
      <c r="J2185" t="s">
        <v>3633</v>
      </c>
      <c r="K2185" t="s">
        <v>28</v>
      </c>
      <c r="L2185" t="s">
        <v>90</v>
      </c>
      <c r="M2185" t="s">
        <v>74</v>
      </c>
      <c r="N2185" s="37" t="s">
        <v>75</v>
      </c>
      <c r="O2185" s="37" t="s">
        <v>75</v>
      </c>
      <c r="P2185" s="37" t="s">
        <v>75</v>
      </c>
      <c r="Q2185" t="s">
        <v>3632</v>
      </c>
      <c r="R2185" t="s">
        <v>2153</v>
      </c>
      <c r="S2185" s="42">
        <v>282</v>
      </c>
      <c r="T2185" s="37">
        <v>1</v>
      </c>
      <c r="U2185" s="83">
        <v>1</v>
      </c>
      <c r="V2185" t="s">
        <v>125</v>
      </c>
    </row>
    <row r="2186" spans="1:22" x14ac:dyDescent="0.2">
      <c r="A2186" s="18" t="str">
        <f t="shared" si="83"/>
        <v>Catalogo principalOPEN VALUE ENTIDADES NO CUALIFICADASKV3-00309</v>
      </c>
      <c r="B2186" s="18" t="str">
        <f t="shared" si="84"/>
        <v>KV3-00309OPEN VALUE ENTIDADES NO CUALIFICADAS</v>
      </c>
      <c r="D2186" t="s">
        <v>122</v>
      </c>
      <c r="E2186" t="s">
        <v>3634</v>
      </c>
      <c r="F2186" s="37" t="s">
        <v>3196</v>
      </c>
      <c r="G2186" s="18" t="s">
        <v>122</v>
      </c>
      <c r="H2186" s="18" t="s">
        <v>125</v>
      </c>
      <c r="I2186" s="37" t="s">
        <v>75</v>
      </c>
      <c r="J2186" t="s">
        <v>3635</v>
      </c>
      <c r="K2186" t="s">
        <v>28</v>
      </c>
      <c r="L2186" t="s">
        <v>90</v>
      </c>
      <c r="M2186" t="s">
        <v>74</v>
      </c>
      <c r="N2186" s="37" t="s">
        <v>75</v>
      </c>
      <c r="O2186" s="37" t="s">
        <v>75</v>
      </c>
      <c r="P2186" s="37" t="s">
        <v>75</v>
      </c>
      <c r="Q2186" t="s">
        <v>3634</v>
      </c>
      <c r="R2186" t="s">
        <v>2153</v>
      </c>
      <c r="S2186" s="42">
        <v>519</v>
      </c>
      <c r="T2186" s="37">
        <v>1</v>
      </c>
      <c r="U2186" s="83">
        <v>1</v>
      </c>
      <c r="V2186" t="s">
        <v>125</v>
      </c>
    </row>
    <row r="2187" spans="1:22" x14ac:dyDescent="0.2">
      <c r="A2187" s="18" t="str">
        <f t="shared" si="83"/>
        <v>Catalogo principalOPEN VALUE ENTIDADES NO CUALIFICADASKV3-00329</v>
      </c>
      <c r="B2187" s="18" t="str">
        <f t="shared" si="84"/>
        <v>KV3-00329OPEN VALUE ENTIDADES NO CUALIFICADAS</v>
      </c>
      <c r="D2187" t="s">
        <v>122</v>
      </c>
      <c r="E2187" t="s">
        <v>3636</v>
      </c>
      <c r="F2187" s="37" t="s">
        <v>3196</v>
      </c>
      <c r="G2187" s="18" t="s">
        <v>122</v>
      </c>
      <c r="H2187" s="18" t="s">
        <v>125</v>
      </c>
      <c r="I2187" s="37" t="s">
        <v>75</v>
      </c>
      <c r="J2187" t="s">
        <v>3637</v>
      </c>
      <c r="K2187" t="s">
        <v>28</v>
      </c>
      <c r="L2187" t="s">
        <v>90</v>
      </c>
      <c r="M2187" t="s">
        <v>74</v>
      </c>
      <c r="N2187" s="37" t="s">
        <v>75</v>
      </c>
      <c r="O2187" s="37" t="s">
        <v>75</v>
      </c>
      <c r="P2187" s="37" t="s">
        <v>75</v>
      </c>
      <c r="Q2187" t="s">
        <v>3636</v>
      </c>
      <c r="R2187" t="s">
        <v>2153</v>
      </c>
      <c r="S2187" s="42">
        <v>268</v>
      </c>
      <c r="T2187" s="37">
        <v>1</v>
      </c>
      <c r="U2187" s="83">
        <v>1</v>
      </c>
      <c r="V2187" t="s">
        <v>125</v>
      </c>
    </row>
    <row r="2188" spans="1:22" x14ac:dyDescent="0.2">
      <c r="A2188" s="18" t="str">
        <f t="shared" si="83"/>
        <v>Catalogo principalOPEN VALUE ENTIDADES NO CUALIFICADASKV3-00331</v>
      </c>
      <c r="B2188" s="18" t="str">
        <f t="shared" si="84"/>
        <v>KV3-00331OPEN VALUE ENTIDADES NO CUALIFICADAS</v>
      </c>
      <c r="D2188" t="s">
        <v>122</v>
      </c>
      <c r="E2188" t="s">
        <v>3638</v>
      </c>
      <c r="F2188" s="37" t="s">
        <v>3196</v>
      </c>
      <c r="G2188" s="18" t="s">
        <v>122</v>
      </c>
      <c r="H2188" s="18" t="s">
        <v>125</v>
      </c>
      <c r="I2188" s="37" t="s">
        <v>75</v>
      </c>
      <c r="J2188" t="s">
        <v>3639</v>
      </c>
      <c r="K2188" t="s">
        <v>28</v>
      </c>
      <c r="L2188" t="s">
        <v>90</v>
      </c>
      <c r="M2188" t="s">
        <v>74</v>
      </c>
      <c r="N2188" s="37" t="s">
        <v>75</v>
      </c>
      <c r="O2188" s="37" t="s">
        <v>75</v>
      </c>
      <c r="P2188" s="37" t="s">
        <v>75</v>
      </c>
      <c r="Q2188" t="s">
        <v>3638</v>
      </c>
      <c r="R2188" t="s">
        <v>2153</v>
      </c>
      <c r="S2188" s="42">
        <v>372</v>
      </c>
      <c r="T2188" s="37">
        <v>1</v>
      </c>
      <c r="U2188" s="83">
        <v>1</v>
      </c>
      <c r="V2188" t="s">
        <v>125</v>
      </c>
    </row>
    <row r="2189" spans="1:22" x14ac:dyDescent="0.2">
      <c r="A2189" s="18" t="str">
        <f t="shared" si="83"/>
        <v>Catalogo principalOPEN VALUE ENTIDADES NO CUALIFICADASL5D-00127</v>
      </c>
      <c r="B2189" s="18" t="str">
        <f t="shared" si="84"/>
        <v>L5D-00127OPEN VALUE ENTIDADES NO CUALIFICADAS</v>
      </c>
      <c r="D2189" t="s">
        <v>122</v>
      </c>
      <c r="E2189" t="s">
        <v>3640</v>
      </c>
      <c r="F2189" s="37" t="s">
        <v>3196</v>
      </c>
      <c r="G2189" s="18" t="s">
        <v>122</v>
      </c>
      <c r="H2189" s="18" t="s">
        <v>125</v>
      </c>
      <c r="I2189" s="37" t="s">
        <v>75</v>
      </c>
      <c r="J2189" t="s">
        <v>3641</v>
      </c>
      <c r="K2189" t="s">
        <v>28</v>
      </c>
      <c r="L2189" t="s">
        <v>90</v>
      </c>
      <c r="M2189" t="s">
        <v>74</v>
      </c>
      <c r="N2189" s="37" t="s">
        <v>75</v>
      </c>
      <c r="O2189" s="37" t="s">
        <v>75</v>
      </c>
      <c r="P2189" s="37" t="s">
        <v>75</v>
      </c>
      <c r="Q2189" t="s">
        <v>3640</v>
      </c>
      <c r="R2189" t="s">
        <v>2153</v>
      </c>
      <c r="S2189" s="42">
        <v>3363</v>
      </c>
      <c r="T2189" s="37">
        <v>1</v>
      </c>
      <c r="U2189" s="83">
        <v>1</v>
      </c>
      <c r="V2189" t="s">
        <v>125</v>
      </c>
    </row>
    <row r="2190" spans="1:22" x14ac:dyDescent="0.2">
      <c r="A2190" s="18" t="str">
        <f t="shared" si="83"/>
        <v>Catalogo principalOPEN VALUE ENTIDADES NO CUALIFICADASL5D-00129</v>
      </c>
      <c r="B2190" s="18" t="str">
        <f t="shared" si="84"/>
        <v>L5D-00129OPEN VALUE ENTIDADES NO CUALIFICADAS</v>
      </c>
      <c r="D2190" t="s">
        <v>122</v>
      </c>
      <c r="E2190" t="s">
        <v>3642</v>
      </c>
      <c r="F2190" s="37" t="s">
        <v>3196</v>
      </c>
      <c r="G2190" s="18" t="s">
        <v>122</v>
      </c>
      <c r="H2190" s="18" t="s">
        <v>125</v>
      </c>
      <c r="I2190" s="37" t="s">
        <v>75</v>
      </c>
      <c r="J2190" t="s">
        <v>3643</v>
      </c>
      <c r="K2190" t="s">
        <v>28</v>
      </c>
      <c r="L2190" t="s">
        <v>90</v>
      </c>
      <c r="M2190" t="s">
        <v>74</v>
      </c>
      <c r="N2190" s="37" t="s">
        <v>75</v>
      </c>
      <c r="O2190" s="37" t="s">
        <v>75</v>
      </c>
      <c r="P2190" s="37" t="s">
        <v>75</v>
      </c>
      <c r="Q2190" t="s">
        <v>3642</v>
      </c>
      <c r="R2190" t="s">
        <v>2153</v>
      </c>
      <c r="S2190" s="42">
        <v>1566</v>
      </c>
      <c r="T2190" s="37">
        <v>1</v>
      </c>
      <c r="U2190" s="83">
        <v>1</v>
      </c>
      <c r="V2190" t="s">
        <v>125</v>
      </c>
    </row>
    <row r="2191" spans="1:22" x14ac:dyDescent="0.2">
      <c r="A2191" s="18" t="str">
        <f t="shared" si="83"/>
        <v>Catalogo principalOPEN VALUE ENTIDADES NO CUALIFICADASL5D-00291</v>
      </c>
      <c r="B2191" s="18" t="str">
        <f t="shared" si="84"/>
        <v>L5D-00291OPEN VALUE ENTIDADES NO CUALIFICADAS</v>
      </c>
      <c r="D2191" t="s">
        <v>122</v>
      </c>
      <c r="E2191" t="s">
        <v>3644</v>
      </c>
      <c r="F2191" s="37" t="s">
        <v>3196</v>
      </c>
      <c r="G2191" s="18" t="s">
        <v>122</v>
      </c>
      <c r="H2191" s="18" t="s">
        <v>125</v>
      </c>
      <c r="I2191" s="37" t="s">
        <v>75</v>
      </c>
      <c r="J2191" t="s">
        <v>3645</v>
      </c>
      <c r="K2191" t="s">
        <v>28</v>
      </c>
      <c r="L2191" t="s">
        <v>90</v>
      </c>
      <c r="M2191" t="s">
        <v>74</v>
      </c>
      <c r="N2191" s="37" t="s">
        <v>75</v>
      </c>
      <c r="O2191" s="37" t="s">
        <v>75</v>
      </c>
      <c r="P2191" s="37" t="s">
        <v>75</v>
      </c>
      <c r="Q2191" t="s">
        <v>3644</v>
      </c>
      <c r="R2191" t="s">
        <v>2153</v>
      </c>
      <c r="S2191" s="42">
        <v>2691</v>
      </c>
      <c r="T2191" s="37">
        <v>1</v>
      </c>
      <c r="U2191" s="83">
        <v>1</v>
      </c>
      <c r="V2191" t="s">
        <v>125</v>
      </c>
    </row>
    <row r="2192" spans="1:22" x14ac:dyDescent="0.2">
      <c r="A2192" s="18" t="str">
        <f t="shared" si="83"/>
        <v>Catalogo principalOPEN VALUE ENTIDADES NO CUALIFICADASL5D-00293</v>
      </c>
      <c r="B2192" s="18" t="str">
        <f t="shared" si="84"/>
        <v>L5D-00293OPEN VALUE ENTIDADES NO CUALIFICADAS</v>
      </c>
      <c r="D2192" t="s">
        <v>122</v>
      </c>
      <c r="E2192" t="s">
        <v>3646</v>
      </c>
      <c r="F2192" s="37" t="s">
        <v>3196</v>
      </c>
      <c r="G2192" s="18" t="s">
        <v>122</v>
      </c>
      <c r="H2192" s="18" t="s">
        <v>125</v>
      </c>
      <c r="I2192" s="37" t="s">
        <v>75</v>
      </c>
      <c r="J2192" t="s">
        <v>3647</v>
      </c>
      <c r="K2192" t="s">
        <v>28</v>
      </c>
      <c r="L2192" t="s">
        <v>90</v>
      </c>
      <c r="M2192" t="s">
        <v>74</v>
      </c>
      <c r="N2192" s="37" t="s">
        <v>75</v>
      </c>
      <c r="O2192" s="37" t="s">
        <v>75</v>
      </c>
      <c r="P2192" s="37" t="s">
        <v>75</v>
      </c>
      <c r="Q2192" t="s">
        <v>3646</v>
      </c>
      <c r="R2192" t="s">
        <v>2153</v>
      </c>
      <c r="S2192" s="42">
        <v>1251</v>
      </c>
      <c r="T2192" s="37">
        <v>1</v>
      </c>
      <c r="U2192" s="83">
        <v>1</v>
      </c>
      <c r="V2192" t="s">
        <v>125</v>
      </c>
    </row>
    <row r="2193" spans="1:22" x14ac:dyDescent="0.2">
      <c r="A2193" s="18" t="str">
        <f t="shared" si="83"/>
        <v>Catalogo principalOPEN VALUE ENTIDADES NO CUALIFICADASLJ7-00001</v>
      </c>
      <c r="B2193" s="18" t="str">
        <f t="shared" si="84"/>
        <v>LJ7-00001OPEN VALUE ENTIDADES NO CUALIFICADAS</v>
      </c>
      <c r="D2193" t="s">
        <v>122</v>
      </c>
      <c r="E2193" t="s">
        <v>3648</v>
      </c>
      <c r="F2193" s="37" t="s">
        <v>3196</v>
      </c>
      <c r="G2193" s="18" t="s">
        <v>122</v>
      </c>
      <c r="H2193" s="18" t="s">
        <v>125</v>
      </c>
      <c r="I2193" s="37" t="s">
        <v>75</v>
      </c>
      <c r="J2193" t="s">
        <v>3649</v>
      </c>
      <c r="K2193" t="s">
        <v>28</v>
      </c>
      <c r="L2193" t="s">
        <v>90</v>
      </c>
      <c r="M2193" t="s">
        <v>74</v>
      </c>
      <c r="N2193" s="37" t="s">
        <v>75</v>
      </c>
      <c r="O2193" s="37" t="s">
        <v>75</v>
      </c>
      <c r="P2193" s="37" t="s">
        <v>75</v>
      </c>
      <c r="Q2193" t="s">
        <v>3648</v>
      </c>
      <c r="R2193" t="s">
        <v>76</v>
      </c>
      <c r="S2193" s="42">
        <v>2.5</v>
      </c>
      <c r="T2193" s="37">
        <v>1</v>
      </c>
      <c r="U2193" s="83">
        <v>1</v>
      </c>
      <c r="V2193" t="s">
        <v>125</v>
      </c>
    </row>
    <row r="2194" spans="1:22" x14ac:dyDescent="0.2">
      <c r="A2194" s="18" t="str">
        <f t="shared" si="83"/>
        <v>Catalogo principalOPEN VALUE ENTIDADES NO CUALIFICADASM3J-00079</v>
      </c>
      <c r="B2194" s="18" t="str">
        <f t="shared" si="84"/>
        <v>M3J-00079OPEN VALUE ENTIDADES NO CUALIFICADAS</v>
      </c>
      <c r="D2194" t="s">
        <v>122</v>
      </c>
      <c r="E2194" t="s">
        <v>3650</v>
      </c>
      <c r="F2194" s="37" t="s">
        <v>3196</v>
      </c>
      <c r="G2194" s="18" t="s">
        <v>122</v>
      </c>
      <c r="H2194" s="18" t="s">
        <v>125</v>
      </c>
      <c r="I2194" s="37" t="s">
        <v>75</v>
      </c>
      <c r="J2194" t="s">
        <v>3651</v>
      </c>
      <c r="K2194" t="s">
        <v>28</v>
      </c>
      <c r="L2194" t="s">
        <v>90</v>
      </c>
      <c r="M2194" t="s">
        <v>74</v>
      </c>
      <c r="N2194" s="37" t="s">
        <v>75</v>
      </c>
      <c r="O2194" s="37" t="s">
        <v>75</v>
      </c>
      <c r="P2194" s="37" t="s">
        <v>75</v>
      </c>
      <c r="Q2194" t="s">
        <v>3650</v>
      </c>
      <c r="R2194" t="s">
        <v>76</v>
      </c>
      <c r="S2194" s="42">
        <v>1.2</v>
      </c>
      <c r="T2194" s="37">
        <v>1</v>
      </c>
      <c r="U2194" s="83">
        <v>1</v>
      </c>
      <c r="V2194" t="s">
        <v>125</v>
      </c>
    </row>
    <row r="2195" spans="1:22" x14ac:dyDescent="0.2">
      <c r="A2195" s="18" t="str">
        <f t="shared" si="83"/>
        <v>Catalogo principalOPEN VALUE ENTIDADES NO CUALIFICADASM3J-00081</v>
      </c>
      <c r="B2195" s="18" t="str">
        <f t="shared" si="84"/>
        <v>M3J-00081OPEN VALUE ENTIDADES NO CUALIFICADAS</v>
      </c>
      <c r="D2195" t="s">
        <v>122</v>
      </c>
      <c r="E2195" t="s">
        <v>3652</v>
      </c>
      <c r="F2195" s="37" t="s">
        <v>3196</v>
      </c>
      <c r="G2195" s="18" t="s">
        <v>122</v>
      </c>
      <c r="H2195" s="18" t="s">
        <v>125</v>
      </c>
      <c r="I2195" s="37" t="s">
        <v>75</v>
      </c>
      <c r="J2195" t="s">
        <v>3653</v>
      </c>
      <c r="K2195" t="s">
        <v>28</v>
      </c>
      <c r="L2195" t="s">
        <v>90</v>
      </c>
      <c r="M2195" t="s">
        <v>74</v>
      </c>
      <c r="N2195" s="37" t="s">
        <v>75</v>
      </c>
      <c r="O2195" s="37" t="s">
        <v>75</v>
      </c>
      <c r="P2195" s="37" t="s">
        <v>75</v>
      </c>
      <c r="Q2195" t="s">
        <v>3652</v>
      </c>
      <c r="R2195" t="s">
        <v>76</v>
      </c>
      <c r="S2195" s="42">
        <v>1.56</v>
      </c>
      <c r="T2195" s="37">
        <v>1</v>
      </c>
      <c r="U2195" s="83">
        <v>1</v>
      </c>
      <c r="V2195" t="s">
        <v>125</v>
      </c>
    </row>
    <row r="2196" spans="1:22" x14ac:dyDescent="0.2">
      <c r="A2196" s="18" t="str">
        <f t="shared" si="83"/>
        <v>Catalogo principalOPEN VALUE ENTIDADES NO CUALIFICADASMX3-00068</v>
      </c>
      <c r="B2196" s="18" t="str">
        <f t="shared" si="84"/>
        <v>MX3-00068OPEN VALUE ENTIDADES NO CUALIFICADAS</v>
      </c>
      <c r="D2196" t="s">
        <v>122</v>
      </c>
      <c r="E2196" t="s">
        <v>3654</v>
      </c>
      <c r="F2196" s="37" t="s">
        <v>3196</v>
      </c>
      <c r="G2196" s="18" t="s">
        <v>122</v>
      </c>
      <c r="H2196" s="18" t="s">
        <v>125</v>
      </c>
      <c r="I2196" s="37" t="s">
        <v>75</v>
      </c>
      <c r="J2196" t="s">
        <v>3655</v>
      </c>
      <c r="K2196" t="s">
        <v>28</v>
      </c>
      <c r="L2196" t="s">
        <v>90</v>
      </c>
      <c r="M2196" t="s">
        <v>74</v>
      </c>
      <c r="N2196" s="37" t="s">
        <v>75</v>
      </c>
      <c r="O2196" s="37" t="s">
        <v>75</v>
      </c>
      <c r="P2196" s="37" t="s">
        <v>75</v>
      </c>
      <c r="Q2196" t="s">
        <v>3654</v>
      </c>
      <c r="R2196" t="s">
        <v>2153</v>
      </c>
      <c r="S2196" s="42">
        <v>10746</v>
      </c>
      <c r="T2196" s="37">
        <v>1</v>
      </c>
      <c r="U2196" s="83">
        <v>1</v>
      </c>
      <c r="V2196" t="s">
        <v>125</v>
      </c>
    </row>
    <row r="2197" spans="1:22" x14ac:dyDescent="0.2">
      <c r="A2197" s="18" t="str">
        <f t="shared" si="83"/>
        <v>Catalogo principalOPEN VALUE ENTIDADES NO CUALIFICADASMX3-00070</v>
      </c>
      <c r="B2197" s="18" t="str">
        <f t="shared" si="84"/>
        <v>MX3-00070OPEN VALUE ENTIDADES NO CUALIFICADAS</v>
      </c>
      <c r="D2197" t="s">
        <v>122</v>
      </c>
      <c r="E2197" t="s">
        <v>3656</v>
      </c>
      <c r="F2197" s="37" t="s">
        <v>3196</v>
      </c>
      <c r="G2197" s="18" t="s">
        <v>122</v>
      </c>
      <c r="H2197" s="18" t="s">
        <v>125</v>
      </c>
      <c r="I2197" s="37" t="s">
        <v>75</v>
      </c>
      <c r="J2197" t="s">
        <v>3657</v>
      </c>
      <c r="K2197" t="s">
        <v>28</v>
      </c>
      <c r="L2197" t="s">
        <v>90</v>
      </c>
      <c r="M2197" t="s">
        <v>74</v>
      </c>
      <c r="N2197" s="37" t="s">
        <v>75</v>
      </c>
      <c r="O2197" s="37" t="s">
        <v>75</v>
      </c>
      <c r="P2197" s="37" t="s">
        <v>75</v>
      </c>
      <c r="Q2197" t="s">
        <v>3656</v>
      </c>
      <c r="R2197" t="s">
        <v>2153</v>
      </c>
      <c r="S2197" s="42">
        <v>5001</v>
      </c>
      <c r="T2197" s="37">
        <v>1</v>
      </c>
      <c r="U2197" s="83">
        <v>1</v>
      </c>
      <c r="V2197" t="s">
        <v>125</v>
      </c>
    </row>
    <row r="2198" spans="1:22" x14ac:dyDescent="0.2">
      <c r="A2198" s="18" t="str">
        <f t="shared" si="83"/>
        <v>Catalogo principalOPEN VALUE ENTIDADES NO CUALIFICADASMX3-00199</v>
      </c>
      <c r="B2198" s="18" t="str">
        <f t="shared" si="84"/>
        <v>MX3-00199OPEN VALUE ENTIDADES NO CUALIFICADAS</v>
      </c>
      <c r="D2198" t="s">
        <v>122</v>
      </c>
      <c r="E2198" t="s">
        <v>3658</v>
      </c>
      <c r="F2198" s="37" t="s">
        <v>3196</v>
      </c>
      <c r="G2198" s="18" t="s">
        <v>122</v>
      </c>
      <c r="H2198" s="18" t="s">
        <v>125</v>
      </c>
      <c r="I2198" s="37" t="s">
        <v>75</v>
      </c>
      <c r="J2198" t="s">
        <v>3659</v>
      </c>
      <c r="K2198" t="s">
        <v>28</v>
      </c>
      <c r="L2198" t="s">
        <v>90</v>
      </c>
      <c r="M2198" t="s">
        <v>74</v>
      </c>
      <c r="N2198" s="37" t="s">
        <v>75</v>
      </c>
      <c r="O2198" s="37" t="s">
        <v>75</v>
      </c>
      <c r="P2198" s="37" t="s">
        <v>75</v>
      </c>
      <c r="Q2198" t="s">
        <v>3658</v>
      </c>
      <c r="R2198" t="s">
        <v>2153</v>
      </c>
      <c r="S2198" s="42">
        <v>13431</v>
      </c>
      <c r="T2198" s="37">
        <v>1</v>
      </c>
      <c r="U2198" s="83">
        <v>1</v>
      </c>
      <c r="V2198" t="s">
        <v>125</v>
      </c>
    </row>
    <row r="2199" spans="1:22" x14ac:dyDescent="0.2">
      <c r="A2199" s="18" t="str">
        <f t="shared" si="83"/>
        <v>Catalogo principalOPEN VALUE ENTIDADES NO CUALIFICADASMX3-00201</v>
      </c>
      <c r="B2199" s="18" t="str">
        <f t="shared" si="84"/>
        <v>MX3-00201OPEN VALUE ENTIDADES NO CUALIFICADAS</v>
      </c>
      <c r="D2199" t="s">
        <v>122</v>
      </c>
      <c r="E2199" t="s">
        <v>3660</v>
      </c>
      <c r="F2199" s="37" t="s">
        <v>3196</v>
      </c>
      <c r="G2199" s="18" t="s">
        <v>122</v>
      </c>
      <c r="H2199" s="18" t="s">
        <v>125</v>
      </c>
      <c r="I2199" s="37" t="s">
        <v>75</v>
      </c>
      <c r="J2199" t="s">
        <v>3661</v>
      </c>
      <c r="K2199" t="s">
        <v>28</v>
      </c>
      <c r="L2199" t="s">
        <v>90</v>
      </c>
      <c r="M2199" t="s">
        <v>74</v>
      </c>
      <c r="N2199" s="37" t="s">
        <v>75</v>
      </c>
      <c r="O2199" s="37" t="s">
        <v>75</v>
      </c>
      <c r="P2199" s="37" t="s">
        <v>75</v>
      </c>
      <c r="Q2199" t="s">
        <v>3660</v>
      </c>
      <c r="R2199" t="s">
        <v>2153</v>
      </c>
      <c r="S2199" s="42">
        <v>6249</v>
      </c>
      <c r="T2199" s="37">
        <v>1</v>
      </c>
      <c r="U2199" s="83">
        <v>1</v>
      </c>
      <c r="V2199" t="s">
        <v>125</v>
      </c>
    </row>
    <row r="2200" spans="1:22" x14ac:dyDescent="0.2">
      <c r="A2200" s="18" t="str">
        <f t="shared" si="83"/>
        <v>Catalogo principalOPEN VALUE ENTIDADES NO CUALIFICADASMX3-00203</v>
      </c>
      <c r="B2200" s="18" t="str">
        <f t="shared" si="84"/>
        <v>MX3-00203OPEN VALUE ENTIDADES NO CUALIFICADAS</v>
      </c>
      <c r="D2200" t="s">
        <v>122</v>
      </c>
      <c r="E2200" t="s">
        <v>3662</v>
      </c>
      <c r="F2200" s="37" t="s">
        <v>3196</v>
      </c>
      <c r="G2200" s="18" t="s">
        <v>122</v>
      </c>
      <c r="H2200" s="18" t="s">
        <v>125</v>
      </c>
      <c r="I2200" s="37" t="s">
        <v>75</v>
      </c>
      <c r="J2200" t="s">
        <v>3663</v>
      </c>
      <c r="K2200" t="s">
        <v>28</v>
      </c>
      <c r="L2200" t="s">
        <v>90</v>
      </c>
      <c r="M2200" t="s">
        <v>74</v>
      </c>
      <c r="N2200" s="37" t="s">
        <v>75</v>
      </c>
      <c r="O2200" s="37" t="s">
        <v>75</v>
      </c>
      <c r="P2200" s="37" t="s">
        <v>75</v>
      </c>
      <c r="Q2200" t="s">
        <v>3662</v>
      </c>
      <c r="R2200" t="s">
        <v>2153</v>
      </c>
      <c r="S2200" s="42">
        <v>11388</v>
      </c>
      <c r="T2200" s="37">
        <v>1</v>
      </c>
      <c r="U2200" s="83">
        <v>1</v>
      </c>
      <c r="V2200" t="s">
        <v>125</v>
      </c>
    </row>
    <row r="2201" spans="1:22" x14ac:dyDescent="0.2">
      <c r="A2201" s="18" t="str">
        <f t="shared" si="83"/>
        <v>Catalogo principalOPEN VALUE ENTIDADES NO CUALIFICADASMX3-00205</v>
      </c>
      <c r="B2201" s="18" t="str">
        <f t="shared" si="84"/>
        <v>MX3-00205OPEN VALUE ENTIDADES NO CUALIFICADAS</v>
      </c>
      <c r="D2201" t="s">
        <v>122</v>
      </c>
      <c r="E2201" t="s">
        <v>3664</v>
      </c>
      <c r="F2201" s="37" t="s">
        <v>3196</v>
      </c>
      <c r="G2201" s="18" t="s">
        <v>122</v>
      </c>
      <c r="H2201" s="18" t="s">
        <v>125</v>
      </c>
      <c r="I2201" s="37" t="s">
        <v>75</v>
      </c>
      <c r="J2201" t="s">
        <v>3665</v>
      </c>
      <c r="K2201" t="s">
        <v>28</v>
      </c>
      <c r="L2201" t="s">
        <v>90</v>
      </c>
      <c r="M2201" t="s">
        <v>74</v>
      </c>
      <c r="N2201" s="37" t="s">
        <v>75</v>
      </c>
      <c r="O2201" s="37" t="s">
        <v>75</v>
      </c>
      <c r="P2201" s="37" t="s">
        <v>75</v>
      </c>
      <c r="Q2201" t="s">
        <v>3664</v>
      </c>
      <c r="R2201" t="s">
        <v>2153</v>
      </c>
      <c r="S2201" s="42">
        <v>10070</v>
      </c>
      <c r="T2201" s="37">
        <v>1</v>
      </c>
      <c r="U2201" s="83">
        <v>1</v>
      </c>
      <c r="V2201" t="s">
        <v>125</v>
      </c>
    </row>
    <row r="2202" spans="1:22" x14ac:dyDescent="0.2">
      <c r="A2202" s="18" t="str">
        <f t="shared" si="83"/>
        <v>Catalogo principalOPEN VALUE ENTIDADES NO CUALIFICADASNH3-00297</v>
      </c>
      <c r="B2202" s="18" t="str">
        <f t="shared" si="84"/>
        <v>NH3-00297OPEN VALUE ENTIDADES NO CUALIFICADAS</v>
      </c>
      <c r="D2202" t="s">
        <v>122</v>
      </c>
      <c r="E2202" t="s">
        <v>3666</v>
      </c>
      <c r="F2202" s="37" t="s">
        <v>3196</v>
      </c>
      <c r="G2202" s="18" t="s">
        <v>122</v>
      </c>
      <c r="H2202" s="18" t="s">
        <v>125</v>
      </c>
      <c r="I2202" s="37" t="s">
        <v>75</v>
      </c>
      <c r="J2202" t="s">
        <v>3667</v>
      </c>
      <c r="K2202" t="s">
        <v>28</v>
      </c>
      <c r="L2202" t="s">
        <v>90</v>
      </c>
      <c r="M2202" t="s">
        <v>74</v>
      </c>
      <c r="N2202" s="37" t="s">
        <v>75</v>
      </c>
      <c r="O2202" s="37" t="s">
        <v>75</v>
      </c>
      <c r="P2202" s="37" t="s">
        <v>75</v>
      </c>
      <c r="Q2202" t="s">
        <v>3666</v>
      </c>
      <c r="R2202" t="s">
        <v>2153</v>
      </c>
      <c r="S2202" s="42">
        <v>186</v>
      </c>
      <c r="T2202" s="37">
        <v>1</v>
      </c>
      <c r="U2202" s="83">
        <v>1</v>
      </c>
      <c r="V2202" t="s">
        <v>125</v>
      </c>
    </row>
    <row r="2203" spans="1:22" x14ac:dyDescent="0.2">
      <c r="A2203" s="18" t="str">
        <f t="shared" si="83"/>
        <v>Catalogo principalOPEN VALUE ENTIDADES NO CUALIFICADASNH3-00299</v>
      </c>
      <c r="B2203" s="18" t="str">
        <f t="shared" si="84"/>
        <v>NH3-00299OPEN VALUE ENTIDADES NO CUALIFICADAS</v>
      </c>
      <c r="D2203" t="s">
        <v>122</v>
      </c>
      <c r="E2203" t="s">
        <v>3668</v>
      </c>
      <c r="F2203" s="37" t="s">
        <v>3196</v>
      </c>
      <c r="G2203" s="18" t="s">
        <v>122</v>
      </c>
      <c r="H2203" s="18" t="s">
        <v>125</v>
      </c>
      <c r="I2203" s="37" t="s">
        <v>75</v>
      </c>
      <c r="J2203" t="s">
        <v>3669</v>
      </c>
      <c r="K2203" t="s">
        <v>28</v>
      </c>
      <c r="L2203" t="s">
        <v>90</v>
      </c>
      <c r="M2203" t="s">
        <v>74</v>
      </c>
      <c r="N2203" s="37" t="s">
        <v>75</v>
      </c>
      <c r="O2203" s="37" t="s">
        <v>75</v>
      </c>
      <c r="P2203" s="37" t="s">
        <v>75</v>
      </c>
      <c r="Q2203" t="s">
        <v>3668</v>
      </c>
      <c r="R2203" t="s">
        <v>2153</v>
      </c>
      <c r="S2203" s="42">
        <v>240</v>
      </c>
      <c r="T2203" s="37">
        <v>1</v>
      </c>
      <c r="U2203" s="83">
        <v>1</v>
      </c>
      <c r="V2203" t="s">
        <v>125</v>
      </c>
    </row>
    <row r="2204" spans="1:22" x14ac:dyDescent="0.2">
      <c r="A2204" s="18" t="str">
        <f t="shared" si="83"/>
        <v>Catalogo principalOPEN VALUE ENTIDADES NO CUALIFICADASNH3-00301</v>
      </c>
      <c r="B2204" s="18" t="str">
        <f t="shared" si="84"/>
        <v>NH3-00301OPEN VALUE ENTIDADES NO CUALIFICADAS</v>
      </c>
      <c r="D2204" t="s">
        <v>122</v>
      </c>
      <c r="E2204" t="s">
        <v>3670</v>
      </c>
      <c r="F2204" s="37" t="s">
        <v>3196</v>
      </c>
      <c r="G2204" s="18" t="s">
        <v>122</v>
      </c>
      <c r="H2204" s="18" t="s">
        <v>125</v>
      </c>
      <c r="I2204" s="37" t="s">
        <v>75</v>
      </c>
      <c r="J2204" t="s">
        <v>3671</v>
      </c>
      <c r="K2204" t="s">
        <v>28</v>
      </c>
      <c r="L2204" t="s">
        <v>90</v>
      </c>
      <c r="M2204" t="s">
        <v>74</v>
      </c>
      <c r="N2204" s="37" t="s">
        <v>75</v>
      </c>
      <c r="O2204" s="37" t="s">
        <v>75</v>
      </c>
      <c r="P2204" s="37" t="s">
        <v>75</v>
      </c>
      <c r="Q2204" t="s">
        <v>3670</v>
      </c>
      <c r="R2204" t="s">
        <v>2153</v>
      </c>
      <c r="S2204" s="42">
        <v>81</v>
      </c>
      <c r="T2204" s="37">
        <v>1</v>
      </c>
      <c r="U2204" s="83">
        <v>1</v>
      </c>
      <c r="V2204" t="s">
        <v>125</v>
      </c>
    </row>
    <row r="2205" spans="1:22" x14ac:dyDescent="0.2">
      <c r="A2205" s="18" t="str">
        <f t="shared" si="83"/>
        <v>Catalogo principalOPEN VALUE ENTIDADES NO CUALIFICADASNH3-00303</v>
      </c>
      <c r="B2205" s="18" t="str">
        <f t="shared" si="84"/>
        <v>NH3-00303OPEN VALUE ENTIDADES NO CUALIFICADAS</v>
      </c>
      <c r="D2205" t="s">
        <v>122</v>
      </c>
      <c r="E2205" t="s">
        <v>3672</v>
      </c>
      <c r="F2205" s="37" t="s">
        <v>3196</v>
      </c>
      <c r="G2205" s="18" t="s">
        <v>122</v>
      </c>
      <c r="H2205" s="18" t="s">
        <v>125</v>
      </c>
      <c r="I2205" s="37" t="s">
        <v>75</v>
      </c>
      <c r="J2205" t="s">
        <v>3673</v>
      </c>
      <c r="K2205" t="s">
        <v>28</v>
      </c>
      <c r="L2205" t="s">
        <v>90</v>
      </c>
      <c r="M2205" t="s">
        <v>74</v>
      </c>
      <c r="N2205" s="37" t="s">
        <v>75</v>
      </c>
      <c r="O2205" s="37" t="s">
        <v>75</v>
      </c>
      <c r="P2205" s="37" t="s">
        <v>75</v>
      </c>
      <c r="Q2205" t="s">
        <v>3672</v>
      </c>
      <c r="R2205" t="s">
        <v>2153</v>
      </c>
      <c r="S2205" s="42">
        <v>105</v>
      </c>
      <c r="T2205" s="37">
        <v>1</v>
      </c>
      <c r="U2205" s="83">
        <v>1</v>
      </c>
      <c r="V2205" t="s">
        <v>125</v>
      </c>
    </row>
    <row r="2206" spans="1:22" x14ac:dyDescent="0.2">
      <c r="A2206" s="18" t="str">
        <f t="shared" si="83"/>
        <v>Catalogo principalOPEN VALUE ENTIDADES NO CUALIFICADASNK7-00020</v>
      </c>
      <c r="B2206" s="18" t="str">
        <f t="shared" si="84"/>
        <v>NK7-00020OPEN VALUE ENTIDADES NO CUALIFICADAS</v>
      </c>
      <c r="D2206" t="s">
        <v>122</v>
      </c>
      <c r="E2206" t="s">
        <v>3674</v>
      </c>
      <c r="F2206" s="37" t="s">
        <v>3196</v>
      </c>
      <c r="G2206" s="18" t="s">
        <v>122</v>
      </c>
      <c r="H2206" s="18" t="s">
        <v>125</v>
      </c>
      <c r="I2206" s="37" t="s">
        <v>75</v>
      </c>
      <c r="J2206" t="s">
        <v>3675</v>
      </c>
      <c r="K2206" t="s">
        <v>28</v>
      </c>
      <c r="L2206" t="s">
        <v>90</v>
      </c>
      <c r="M2206" t="s">
        <v>74</v>
      </c>
      <c r="N2206" s="37" t="s">
        <v>75</v>
      </c>
      <c r="O2206" s="37" t="s">
        <v>75</v>
      </c>
      <c r="P2206" s="37" t="s">
        <v>75</v>
      </c>
      <c r="Q2206" t="s">
        <v>3674</v>
      </c>
      <c r="R2206" t="s">
        <v>2153</v>
      </c>
      <c r="S2206" s="42">
        <v>42</v>
      </c>
      <c r="T2206" s="37">
        <v>1</v>
      </c>
      <c r="U2206" s="83">
        <v>1</v>
      </c>
      <c r="V2206" t="s">
        <v>125</v>
      </c>
    </row>
    <row r="2207" spans="1:22" x14ac:dyDescent="0.2">
      <c r="A2207" s="18" t="str">
        <f t="shared" si="83"/>
        <v>Catalogo principalOPEN VALUE ENTIDADES NO CUALIFICADASNK7-00022</v>
      </c>
      <c r="B2207" s="18" t="str">
        <f t="shared" si="84"/>
        <v>NK7-00022OPEN VALUE ENTIDADES NO CUALIFICADAS</v>
      </c>
      <c r="D2207" t="s">
        <v>122</v>
      </c>
      <c r="E2207" t="s">
        <v>3676</v>
      </c>
      <c r="F2207" s="37" t="s">
        <v>3196</v>
      </c>
      <c r="G2207" s="18" t="s">
        <v>122</v>
      </c>
      <c r="H2207" s="18" t="s">
        <v>125</v>
      </c>
      <c r="I2207" s="37" t="s">
        <v>75</v>
      </c>
      <c r="J2207" t="s">
        <v>3677</v>
      </c>
      <c r="K2207" t="s">
        <v>28</v>
      </c>
      <c r="L2207" t="s">
        <v>90</v>
      </c>
      <c r="M2207" t="s">
        <v>74</v>
      </c>
      <c r="N2207" s="37" t="s">
        <v>75</v>
      </c>
      <c r="O2207" s="37" t="s">
        <v>75</v>
      </c>
      <c r="P2207" s="37" t="s">
        <v>75</v>
      </c>
      <c r="Q2207" t="s">
        <v>3676</v>
      </c>
      <c r="R2207" t="s">
        <v>2153</v>
      </c>
      <c r="S2207" s="42">
        <v>18</v>
      </c>
      <c r="T2207" s="37">
        <v>1</v>
      </c>
      <c r="U2207" s="83">
        <v>1</v>
      </c>
      <c r="V2207" t="s">
        <v>125</v>
      </c>
    </row>
    <row r="2208" spans="1:22" x14ac:dyDescent="0.2">
      <c r="A2208" s="18" t="str">
        <f t="shared" si="83"/>
        <v>Catalogo principalOPEN VALUE ENTIDADES NO CUALIFICADASNMG-00001</v>
      </c>
      <c r="B2208" s="18" t="str">
        <f t="shared" si="84"/>
        <v>NMG-00001OPEN VALUE ENTIDADES NO CUALIFICADAS</v>
      </c>
      <c r="D2208" t="s">
        <v>122</v>
      </c>
      <c r="E2208" t="s">
        <v>3678</v>
      </c>
      <c r="F2208" s="37" t="s">
        <v>3196</v>
      </c>
      <c r="G2208" s="18" t="s">
        <v>122</v>
      </c>
      <c r="H2208" s="18" t="s">
        <v>125</v>
      </c>
      <c r="I2208" s="37" t="s">
        <v>75</v>
      </c>
      <c r="J2208" t="s">
        <v>3679</v>
      </c>
      <c r="K2208" t="s">
        <v>28</v>
      </c>
      <c r="L2208" t="s">
        <v>90</v>
      </c>
      <c r="M2208" t="s">
        <v>74</v>
      </c>
      <c r="N2208" s="37" t="s">
        <v>75</v>
      </c>
      <c r="O2208" s="37" t="s">
        <v>75</v>
      </c>
      <c r="P2208" s="37" t="s">
        <v>75</v>
      </c>
      <c r="Q2208" t="s">
        <v>3678</v>
      </c>
      <c r="R2208" t="s">
        <v>76</v>
      </c>
      <c r="S2208" s="42">
        <v>2.7</v>
      </c>
      <c r="T2208" s="37">
        <v>1</v>
      </c>
      <c r="U2208" s="83">
        <v>1</v>
      </c>
      <c r="V2208" t="s">
        <v>125</v>
      </c>
    </row>
    <row r="2209" spans="1:22" x14ac:dyDescent="0.2">
      <c r="A2209" s="18" t="str">
        <f t="shared" si="83"/>
        <v>Catalogo principalOPEN VALUE ENTIDADES NO CUALIFICADASP71-07119</v>
      </c>
      <c r="B2209" s="18" t="str">
        <f t="shared" si="84"/>
        <v>P71-07119OPEN VALUE ENTIDADES NO CUALIFICADAS</v>
      </c>
      <c r="D2209" t="s">
        <v>122</v>
      </c>
      <c r="E2209" t="s">
        <v>3680</v>
      </c>
      <c r="F2209" s="37" t="s">
        <v>3196</v>
      </c>
      <c r="G2209" s="18" t="s">
        <v>122</v>
      </c>
      <c r="H2209" s="18" t="s">
        <v>125</v>
      </c>
      <c r="I2209" s="37" t="s">
        <v>75</v>
      </c>
      <c r="J2209" t="s">
        <v>3681</v>
      </c>
      <c r="K2209" t="s">
        <v>28</v>
      </c>
      <c r="L2209" t="s">
        <v>90</v>
      </c>
      <c r="M2209" t="s">
        <v>74</v>
      </c>
      <c r="N2209" s="37" t="s">
        <v>75</v>
      </c>
      <c r="O2209" s="37" t="s">
        <v>75</v>
      </c>
      <c r="P2209" s="37" t="s">
        <v>75</v>
      </c>
      <c r="Q2209" t="s">
        <v>3680</v>
      </c>
      <c r="R2209" t="s">
        <v>2153</v>
      </c>
      <c r="S2209" s="42">
        <v>10198</v>
      </c>
      <c r="T2209" s="37">
        <v>1</v>
      </c>
      <c r="U2209" s="83">
        <v>1</v>
      </c>
      <c r="V2209" t="s">
        <v>125</v>
      </c>
    </row>
    <row r="2210" spans="1:22" x14ac:dyDescent="0.2">
      <c r="A2210" s="18" t="str">
        <f t="shared" si="83"/>
        <v>Catalogo principalOPEN VALUE ENTIDADES NO CUALIFICADASPGI-00252</v>
      </c>
      <c r="B2210" s="18" t="str">
        <f t="shared" si="84"/>
        <v>PGI-00252OPEN VALUE ENTIDADES NO CUALIFICADAS</v>
      </c>
      <c r="D2210" t="s">
        <v>122</v>
      </c>
      <c r="E2210" t="s">
        <v>3682</v>
      </c>
      <c r="F2210" s="37" t="s">
        <v>3196</v>
      </c>
      <c r="G2210" s="18" t="s">
        <v>122</v>
      </c>
      <c r="H2210" s="18" t="s">
        <v>125</v>
      </c>
      <c r="I2210" s="37" t="s">
        <v>75</v>
      </c>
      <c r="J2210" t="s">
        <v>3683</v>
      </c>
      <c r="K2210" t="s">
        <v>28</v>
      </c>
      <c r="L2210" t="s">
        <v>90</v>
      </c>
      <c r="M2210" t="s">
        <v>74</v>
      </c>
      <c r="N2210" s="37" t="s">
        <v>75</v>
      </c>
      <c r="O2210" s="37" t="s">
        <v>75</v>
      </c>
      <c r="P2210" s="37" t="s">
        <v>75</v>
      </c>
      <c r="Q2210" t="s">
        <v>3682</v>
      </c>
      <c r="R2210" t="s">
        <v>2153</v>
      </c>
      <c r="S2210" s="42">
        <v>171</v>
      </c>
      <c r="T2210" s="37">
        <v>1</v>
      </c>
      <c r="U2210" s="83">
        <v>1</v>
      </c>
      <c r="V2210" t="s">
        <v>125</v>
      </c>
    </row>
    <row r="2211" spans="1:22" x14ac:dyDescent="0.2">
      <c r="A2211" s="18" t="str">
        <f t="shared" si="83"/>
        <v>Catalogo principalOPEN VALUE ENTIDADES NO CUALIFICADASPGI-00254</v>
      </c>
      <c r="B2211" s="18" t="str">
        <f t="shared" si="84"/>
        <v>PGI-00254OPEN VALUE ENTIDADES NO CUALIFICADAS</v>
      </c>
      <c r="D2211" t="s">
        <v>122</v>
      </c>
      <c r="E2211" t="s">
        <v>3684</v>
      </c>
      <c r="F2211" s="37" t="s">
        <v>3196</v>
      </c>
      <c r="G2211" s="18" t="s">
        <v>122</v>
      </c>
      <c r="H2211" s="18" t="s">
        <v>125</v>
      </c>
      <c r="I2211" s="37" t="s">
        <v>75</v>
      </c>
      <c r="J2211" t="s">
        <v>3685</v>
      </c>
      <c r="K2211" t="s">
        <v>28</v>
      </c>
      <c r="L2211" t="s">
        <v>90</v>
      </c>
      <c r="M2211" t="s">
        <v>74</v>
      </c>
      <c r="N2211" s="37" t="s">
        <v>75</v>
      </c>
      <c r="O2211" s="37" t="s">
        <v>75</v>
      </c>
      <c r="P2211" s="37" t="s">
        <v>75</v>
      </c>
      <c r="Q2211" t="s">
        <v>3684</v>
      </c>
      <c r="R2211" t="s">
        <v>2153</v>
      </c>
      <c r="S2211" s="42">
        <v>219</v>
      </c>
      <c r="T2211" s="37">
        <v>1</v>
      </c>
      <c r="U2211" s="83">
        <v>1</v>
      </c>
      <c r="V2211" t="s">
        <v>125</v>
      </c>
    </row>
    <row r="2212" spans="1:22" x14ac:dyDescent="0.2">
      <c r="A2212" s="18" t="str">
        <f t="shared" si="83"/>
        <v>Catalogo principalOPEN VALUE ENTIDADES NO CUALIFICADASPGI-00256</v>
      </c>
      <c r="B2212" s="18" t="str">
        <f t="shared" si="84"/>
        <v>PGI-00256OPEN VALUE ENTIDADES NO CUALIFICADAS</v>
      </c>
      <c r="D2212" t="s">
        <v>122</v>
      </c>
      <c r="E2212" t="s">
        <v>3686</v>
      </c>
      <c r="F2212" s="37" t="s">
        <v>3196</v>
      </c>
      <c r="G2212" s="18" t="s">
        <v>122</v>
      </c>
      <c r="H2212" s="18" t="s">
        <v>125</v>
      </c>
      <c r="I2212" s="37" t="s">
        <v>75</v>
      </c>
      <c r="J2212" t="s">
        <v>3687</v>
      </c>
      <c r="K2212" t="s">
        <v>28</v>
      </c>
      <c r="L2212" t="s">
        <v>90</v>
      </c>
      <c r="M2212" t="s">
        <v>74</v>
      </c>
      <c r="N2212" s="37" t="s">
        <v>75</v>
      </c>
      <c r="O2212" s="37" t="s">
        <v>75</v>
      </c>
      <c r="P2212" s="37" t="s">
        <v>75</v>
      </c>
      <c r="Q2212" t="s">
        <v>3686</v>
      </c>
      <c r="R2212" t="s">
        <v>2153</v>
      </c>
      <c r="S2212" s="42">
        <v>114</v>
      </c>
      <c r="T2212" s="37">
        <v>1</v>
      </c>
      <c r="U2212" s="83">
        <v>1</v>
      </c>
      <c r="V2212" t="s">
        <v>125</v>
      </c>
    </row>
    <row r="2213" spans="1:22" x14ac:dyDescent="0.2">
      <c r="A2213" s="18" t="str">
        <f t="shared" si="83"/>
        <v>Catalogo principalOPEN VALUE ENTIDADES NO CUALIFICADASPGI-00258</v>
      </c>
      <c r="B2213" s="18" t="str">
        <f t="shared" si="84"/>
        <v>PGI-00258OPEN VALUE ENTIDADES NO CUALIFICADAS</v>
      </c>
      <c r="D2213" t="s">
        <v>122</v>
      </c>
      <c r="E2213" t="s">
        <v>3688</v>
      </c>
      <c r="F2213" s="37" t="s">
        <v>3196</v>
      </c>
      <c r="G2213" s="18" t="s">
        <v>122</v>
      </c>
      <c r="H2213" s="18" t="s">
        <v>125</v>
      </c>
      <c r="I2213" s="37" t="s">
        <v>75</v>
      </c>
      <c r="J2213" t="s">
        <v>3689</v>
      </c>
      <c r="K2213" t="s">
        <v>28</v>
      </c>
      <c r="L2213" t="s">
        <v>90</v>
      </c>
      <c r="M2213" t="s">
        <v>74</v>
      </c>
      <c r="N2213" s="37" t="s">
        <v>75</v>
      </c>
      <c r="O2213" s="37" t="s">
        <v>75</v>
      </c>
      <c r="P2213" s="37" t="s">
        <v>75</v>
      </c>
      <c r="Q2213" t="s">
        <v>3688</v>
      </c>
      <c r="R2213" t="s">
        <v>2153</v>
      </c>
      <c r="S2213" s="42">
        <v>144</v>
      </c>
      <c r="T2213" s="37">
        <v>1</v>
      </c>
      <c r="U2213" s="83">
        <v>1</v>
      </c>
      <c r="V2213" t="s">
        <v>125</v>
      </c>
    </row>
    <row r="2214" spans="1:22" x14ac:dyDescent="0.2">
      <c r="A2214" s="18" t="str">
        <f t="shared" si="83"/>
        <v>Catalogo principalOPEN VALUE ENTIDADES NO CUALIFICADASPL7-00015</v>
      </c>
      <c r="B2214" s="18" t="str">
        <f t="shared" si="84"/>
        <v>PL7-00015OPEN VALUE ENTIDADES NO CUALIFICADAS</v>
      </c>
      <c r="D2214" t="s">
        <v>122</v>
      </c>
      <c r="E2214" t="s">
        <v>3690</v>
      </c>
      <c r="F2214" s="37" t="s">
        <v>3196</v>
      </c>
      <c r="G2214" s="18" t="s">
        <v>122</v>
      </c>
      <c r="H2214" s="18" t="s">
        <v>125</v>
      </c>
      <c r="I2214" s="37" t="s">
        <v>75</v>
      </c>
      <c r="J2214" t="s">
        <v>3691</v>
      </c>
      <c r="K2214" t="s">
        <v>28</v>
      </c>
      <c r="L2214" t="s">
        <v>90</v>
      </c>
      <c r="M2214" t="s">
        <v>74</v>
      </c>
      <c r="N2214" s="37" t="s">
        <v>75</v>
      </c>
      <c r="O2214" s="37" t="s">
        <v>75</v>
      </c>
      <c r="P2214" s="37" t="s">
        <v>75</v>
      </c>
      <c r="Q2214" t="s">
        <v>3690</v>
      </c>
      <c r="R2214" t="s">
        <v>2153</v>
      </c>
      <c r="S2214" s="42">
        <v>40704</v>
      </c>
      <c r="T2214" s="37">
        <v>1</v>
      </c>
      <c r="U2214" s="83">
        <v>1</v>
      </c>
      <c r="V2214" t="s">
        <v>125</v>
      </c>
    </row>
    <row r="2215" spans="1:22" x14ac:dyDescent="0.2">
      <c r="A2215" s="18" t="str">
        <f t="shared" si="83"/>
        <v>Catalogo principalOPEN VALUE ENTIDADES NO CUALIFICADASPL7-00017</v>
      </c>
      <c r="B2215" s="18" t="str">
        <f t="shared" si="84"/>
        <v>PL7-00017OPEN VALUE ENTIDADES NO CUALIFICADAS</v>
      </c>
      <c r="D2215" t="s">
        <v>122</v>
      </c>
      <c r="E2215" t="s">
        <v>3692</v>
      </c>
      <c r="F2215" s="37" t="s">
        <v>3196</v>
      </c>
      <c r="G2215" s="18" t="s">
        <v>122</v>
      </c>
      <c r="H2215" s="18" t="s">
        <v>125</v>
      </c>
      <c r="I2215" s="37" t="s">
        <v>75</v>
      </c>
      <c r="J2215" t="s">
        <v>3693</v>
      </c>
      <c r="K2215" t="s">
        <v>28</v>
      </c>
      <c r="L2215" t="s">
        <v>90</v>
      </c>
      <c r="M2215" t="s">
        <v>74</v>
      </c>
      <c r="N2215" s="37" t="s">
        <v>75</v>
      </c>
      <c r="O2215" s="37" t="s">
        <v>75</v>
      </c>
      <c r="P2215" s="37" t="s">
        <v>75</v>
      </c>
      <c r="Q2215" t="s">
        <v>3692</v>
      </c>
      <c r="R2215" t="s">
        <v>2153</v>
      </c>
      <c r="S2215" s="42">
        <v>17445</v>
      </c>
      <c r="T2215" s="37">
        <v>1</v>
      </c>
      <c r="U2215" s="83">
        <v>1</v>
      </c>
      <c r="V2215" t="s">
        <v>125</v>
      </c>
    </row>
    <row r="2216" spans="1:22" x14ac:dyDescent="0.2">
      <c r="A2216" s="18" t="str">
        <f t="shared" si="83"/>
        <v>Catalogo principalOPEN VALUE ENTIDADES NO CUALIFICADASPQR-00001</v>
      </c>
      <c r="B2216" s="18" t="str">
        <f t="shared" si="84"/>
        <v>PQR-00001OPEN VALUE ENTIDADES NO CUALIFICADAS</v>
      </c>
      <c r="D2216" t="s">
        <v>122</v>
      </c>
      <c r="E2216" t="s">
        <v>3694</v>
      </c>
      <c r="F2216" s="37" t="s">
        <v>3196</v>
      </c>
      <c r="G2216" s="18" t="s">
        <v>122</v>
      </c>
      <c r="H2216" s="18" t="s">
        <v>125</v>
      </c>
      <c r="I2216" s="37" t="s">
        <v>75</v>
      </c>
      <c r="J2216" t="s">
        <v>3695</v>
      </c>
      <c r="K2216" t="s">
        <v>28</v>
      </c>
      <c r="L2216" t="s">
        <v>90</v>
      </c>
      <c r="M2216" t="s">
        <v>74</v>
      </c>
      <c r="N2216" s="37" t="s">
        <v>75</v>
      </c>
      <c r="O2216" s="37" t="s">
        <v>75</v>
      </c>
      <c r="P2216" s="37" t="s">
        <v>75</v>
      </c>
      <c r="Q2216" t="s">
        <v>3694</v>
      </c>
      <c r="R2216" t="s">
        <v>76</v>
      </c>
      <c r="S2216" s="42">
        <v>748</v>
      </c>
      <c r="T2216" s="37">
        <v>1</v>
      </c>
      <c r="U2216" s="83">
        <v>1</v>
      </c>
      <c r="V2216" t="s">
        <v>125</v>
      </c>
    </row>
    <row r="2217" spans="1:22" x14ac:dyDescent="0.2">
      <c r="A2217" s="18" t="str">
        <f t="shared" si="83"/>
        <v>Catalogo principalOPEN VALUE ENTIDADES NO CUALIFICADASPQR-00007</v>
      </c>
      <c r="B2217" s="18" t="str">
        <f t="shared" si="84"/>
        <v>PQR-00007OPEN VALUE ENTIDADES NO CUALIFICADAS</v>
      </c>
      <c r="D2217" t="s">
        <v>122</v>
      </c>
      <c r="E2217" t="s">
        <v>3696</v>
      </c>
      <c r="F2217" s="37" t="s">
        <v>3196</v>
      </c>
      <c r="G2217" s="18" t="s">
        <v>122</v>
      </c>
      <c r="H2217" s="18" t="s">
        <v>125</v>
      </c>
      <c r="I2217" s="37" t="s">
        <v>75</v>
      </c>
      <c r="J2217" t="s">
        <v>3697</v>
      </c>
      <c r="K2217" t="s">
        <v>28</v>
      </c>
      <c r="L2217" t="s">
        <v>90</v>
      </c>
      <c r="M2217" t="s">
        <v>74</v>
      </c>
      <c r="N2217" s="37" t="s">
        <v>75</v>
      </c>
      <c r="O2217" s="37" t="s">
        <v>75</v>
      </c>
      <c r="P2217" s="37" t="s">
        <v>75</v>
      </c>
      <c r="Q2217" t="s">
        <v>3696</v>
      </c>
      <c r="R2217" t="s">
        <v>76</v>
      </c>
      <c r="S2217" s="42">
        <v>3551</v>
      </c>
      <c r="T2217" s="37">
        <v>1</v>
      </c>
      <c r="U2217" s="83">
        <v>1</v>
      </c>
      <c r="V2217" t="s">
        <v>125</v>
      </c>
    </row>
    <row r="2218" spans="1:22" x14ac:dyDescent="0.2">
      <c r="A2218" s="18" t="str">
        <f t="shared" si="83"/>
        <v>Catalogo principalOPEN VALUE ENTIDADES NO CUALIFICADASPQR-00013</v>
      </c>
      <c r="B2218" s="18" t="str">
        <f t="shared" si="84"/>
        <v>PQR-00013OPEN VALUE ENTIDADES NO CUALIFICADAS</v>
      </c>
      <c r="D2218" t="s">
        <v>122</v>
      </c>
      <c r="E2218" t="s">
        <v>3698</v>
      </c>
      <c r="F2218" s="37" t="s">
        <v>3196</v>
      </c>
      <c r="G2218" s="18" t="s">
        <v>122</v>
      </c>
      <c r="H2218" s="18" t="s">
        <v>125</v>
      </c>
      <c r="I2218" s="37" t="s">
        <v>75</v>
      </c>
      <c r="J2218" t="s">
        <v>3699</v>
      </c>
      <c r="K2218" t="s">
        <v>28</v>
      </c>
      <c r="L2218" t="s">
        <v>90</v>
      </c>
      <c r="M2218" t="s">
        <v>74</v>
      </c>
      <c r="N2218" s="37" t="s">
        <v>75</v>
      </c>
      <c r="O2218" s="37" t="s">
        <v>75</v>
      </c>
      <c r="P2218" s="37" t="s">
        <v>75</v>
      </c>
      <c r="Q2218" t="s">
        <v>3698</v>
      </c>
      <c r="R2218" t="s">
        <v>76</v>
      </c>
      <c r="S2218" s="42">
        <v>6728</v>
      </c>
      <c r="T2218" s="37">
        <v>1</v>
      </c>
      <c r="U2218" s="83">
        <v>1</v>
      </c>
      <c r="V2218" t="s">
        <v>125</v>
      </c>
    </row>
    <row r="2219" spans="1:22" x14ac:dyDescent="0.2">
      <c r="A2219" s="18" t="str">
        <f t="shared" si="83"/>
        <v>Catalogo principalOPEN VALUE ENTIDADES NO CUALIFICADASPQR-00019</v>
      </c>
      <c r="B2219" s="18" t="str">
        <f t="shared" si="84"/>
        <v>PQR-00019OPEN VALUE ENTIDADES NO CUALIFICADAS</v>
      </c>
      <c r="D2219" t="s">
        <v>122</v>
      </c>
      <c r="E2219" t="s">
        <v>3700</v>
      </c>
      <c r="F2219" s="37" t="s">
        <v>3196</v>
      </c>
      <c r="G2219" s="18" t="s">
        <v>122</v>
      </c>
      <c r="H2219" s="18" t="s">
        <v>125</v>
      </c>
      <c r="I2219" s="37" t="s">
        <v>75</v>
      </c>
      <c r="J2219" t="s">
        <v>3701</v>
      </c>
      <c r="K2219" t="s">
        <v>28</v>
      </c>
      <c r="L2219" t="s">
        <v>90</v>
      </c>
      <c r="M2219" t="s">
        <v>74</v>
      </c>
      <c r="N2219" s="37" t="s">
        <v>75</v>
      </c>
      <c r="O2219" s="37" t="s">
        <v>75</v>
      </c>
      <c r="P2219" s="37" t="s">
        <v>75</v>
      </c>
      <c r="Q2219" t="s">
        <v>3700</v>
      </c>
      <c r="R2219" t="s">
        <v>76</v>
      </c>
      <c r="S2219" s="42">
        <v>11961</v>
      </c>
      <c r="T2219" s="37">
        <v>1</v>
      </c>
      <c r="U2219" s="83">
        <v>1</v>
      </c>
      <c r="V2219" t="s">
        <v>125</v>
      </c>
    </row>
    <row r="2220" spans="1:22" x14ac:dyDescent="0.2">
      <c r="A2220" s="18" t="str">
        <f t="shared" si="83"/>
        <v>Catalogo principalOPEN VALUE ENTIDADES NO CUALIFICADASPQR-00025</v>
      </c>
      <c r="B2220" s="18" t="str">
        <f t="shared" si="84"/>
        <v>PQR-00025OPEN VALUE ENTIDADES NO CUALIFICADAS</v>
      </c>
      <c r="D2220" t="s">
        <v>122</v>
      </c>
      <c r="E2220" t="s">
        <v>3702</v>
      </c>
      <c r="F2220" s="37" t="s">
        <v>3196</v>
      </c>
      <c r="G2220" s="18" t="s">
        <v>122</v>
      </c>
      <c r="H2220" s="18" t="s">
        <v>125</v>
      </c>
      <c r="I2220" s="37" t="s">
        <v>75</v>
      </c>
      <c r="J2220" t="s">
        <v>3703</v>
      </c>
      <c r="K2220" t="s">
        <v>28</v>
      </c>
      <c r="L2220" t="s">
        <v>90</v>
      </c>
      <c r="M2220" t="s">
        <v>74</v>
      </c>
      <c r="N2220" s="37" t="s">
        <v>75</v>
      </c>
      <c r="O2220" s="37" t="s">
        <v>75</v>
      </c>
      <c r="P2220" s="37" t="s">
        <v>75</v>
      </c>
      <c r="Q2220" t="s">
        <v>3702</v>
      </c>
      <c r="R2220" t="s">
        <v>76</v>
      </c>
      <c r="S2220" s="42">
        <v>14951</v>
      </c>
      <c r="T2220" s="37">
        <v>1</v>
      </c>
      <c r="U2220" s="83">
        <v>1</v>
      </c>
      <c r="V2220" t="s">
        <v>125</v>
      </c>
    </row>
    <row r="2221" spans="1:22" x14ac:dyDescent="0.2">
      <c r="A2221" s="18" t="str">
        <f t="shared" si="83"/>
        <v>Catalogo principalOPEN VALUE ENTIDADES NO CUALIFICADASPQR-00031</v>
      </c>
      <c r="B2221" s="18" t="str">
        <f t="shared" si="84"/>
        <v>PQR-00031OPEN VALUE ENTIDADES NO CUALIFICADAS</v>
      </c>
      <c r="D2221" t="s">
        <v>122</v>
      </c>
      <c r="E2221" t="s">
        <v>3704</v>
      </c>
      <c r="F2221" s="37" t="s">
        <v>3196</v>
      </c>
      <c r="G2221" s="18" t="s">
        <v>122</v>
      </c>
      <c r="H2221" s="18" t="s">
        <v>125</v>
      </c>
      <c r="I2221" s="37" t="s">
        <v>75</v>
      </c>
      <c r="J2221" t="s">
        <v>3705</v>
      </c>
      <c r="K2221" t="s">
        <v>28</v>
      </c>
      <c r="L2221" t="s">
        <v>90</v>
      </c>
      <c r="M2221" t="s">
        <v>74</v>
      </c>
      <c r="N2221" s="37" t="s">
        <v>75</v>
      </c>
      <c r="O2221" s="37" t="s">
        <v>75</v>
      </c>
      <c r="P2221" s="37" t="s">
        <v>75</v>
      </c>
      <c r="Q2221" t="s">
        <v>3704</v>
      </c>
      <c r="R2221" t="s">
        <v>76</v>
      </c>
      <c r="S2221" s="42">
        <v>18688</v>
      </c>
      <c r="T2221" s="37">
        <v>1</v>
      </c>
      <c r="U2221" s="83">
        <v>1</v>
      </c>
      <c r="V2221" t="s">
        <v>125</v>
      </c>
    </row>
    <row r="2222" spans="1:22" x14ac:dyDescent="0.2">
      <c r="A2222" s="18" t="str">
        <f t="shared" si="83"/>
        <v>Catalogo principalOPEN VALUE ENTIDADES NO CUALIFICADASPQR-00037</v>
      </c>
      <c r="B2222" s="18" t="str">
        <f t="shared" si="84"/>
        <v>PQR-00037OPEN VALUE ENTIDADES NO CUALIFICADAS</v>
      </c>
      <c r="D2222" t="s">
        <v>122</v>
      </c>
      <c r="E2222" t="s">
        <v>3706</v>
      </c>
      <c r="F2222" s="37" t="s">
        <v>3196</v>
      </c>
      <c r="G2222" s="18" t="s">
        <v>122</v>
      </c>
      <c r="H2222" s="18" t="s">
        <v>125</v>
      </c>
      <c r="I2222" s="37" t="s">
        <v>75</v>
      </c>
      <c r="J2222" t="s">
        <v>3707</v>
      </c>
      <c r="K2222" t="s">
        <v>28</v>
      </c>
      <c r="L2222" t="s">
        <v>90</v>
      </c>
      <c r="M2222" t="s">
        <v>74</v>
      </c>
      <c r="N2222" s="37" t="s">
        <v>75</v>
      </c>
      <c r="O2222" s="37" t="s">
        <v>75</v>
      </c>
      <c r="P2222" s="37" t="s">
        <v>75</v>
      </c>
      <c r="Q2222" t="s">
        <v>3706</v>
      </c>
      <c r="R2222" t="s">
        <v>76</v>
      </c>
      <c r="S2222" s="42">
        <v>21529</v>
      </c>
      <c r="T2222" s="37">
        <v>1</v>
      </c>
      <c r="U2222" s="83">
        <v>1</v>
      </c>
      <c r="V2222" t="s">
        <v>125</v>
      </c>
    </row>
    <row r="2223" spans="1:22" x14ac:dyDescent="0.2">
      <c r="A2223" s="18" t="str">
        <f t="shared" si="83"/>
        <v>Catalogo principalOPEN VALUE ENTIDADES NO CUALIFICADASQ4Y-00002</v>
      </c>
      <c r="B2223" s="18" t="str">
        <f t="shared" si="84"/>
        <v>Q4Y-00002OPEN VALUE ENTIDADES NO CUALIFICADAS</v>
      </c>
      <c r="D2223" t="s">
        <v>122</v>
      </c>
      <c r="E2223" t="s">
        <v>3708</v>
      </c>
      <c r="F2223" s="37" t="s">
        <v>3196</v>
      </c>
      <c r="G2223" s="18" t="s">
        <v>122</v>
      </c>
      <c r="H2223" s="18" t="s">
        <v>125</v>
      </c>
      <c r="I2223" s="37" t="s">
        <v>75</v>
      </c>
      <c r="J2223" t="s">
        <v>3709</v>
      </c>
      <c r="K2223" t="s">
        <v>28</v>
      </c>
      <c r="L2223" t="s">
        <v>90</v>
      </c>
      <c r="M2223" t="s">
        <v>74</v>
      </c>
      <c r="N2223" s="37" t="s">
        <v>75</v>
      </c>
      <c r="O2223" s="37" t="s">
        <v>75</v>
      </c>
      <c r="P2223" s="37" t="s">
        <v>75</v>
      </c>
      <c r="Q2223" t="s">
        <v>3708</v>
      </c>
      <c r="R2223" t="s">
        <v>76</v>
      </c>
      <c r="S2223" s="42">
        <v>10</v>
      </c>
      <c r="T2223" s="37">
        <v>1</v>
      </c>
      <c r="U2223" s="83">
        <v>1</v>
      </c>
      <c r="V2223" t="s">
        <v>125</v>
      </c>
    </row>
    <row r="2224" spans="1:22" x14ac:dyDescent="0.2">
      <c r="A2224" s="18" t="str">
        <f t="shared" si="83"/>
        <v>Catalogo principalOPEN VALUE ENTIDADES NO CUALIFICADASQ5Y-00002</v>
      </c>
      <c r="B2224" s="18" t="str">
        <f t="shared" si="84"/>
        <v>Q5Y-00002OPEN VALUE ENTIDADES NO CUALIFICADAS</v>
      </c>
      <c r="D2224" t="s">
        <v>122</v>
      </c>
      <c r="E2224" t="s">
        <v>3710</v>
      </c>
      <c r="F2224" s="37" t="s">
        <v>3196</v>
      </c>
      <c r="G2224" s="18" t="s">
        <v>122</v>
      </c>
      <c r="H2224" s="18" t="s">
        <v>125</v>
      </c>
      <c r="I2224" s="37" t="s">
        <v>75</v>
      </c>
      <c r="J2224" t="s">
        <v>3711</v>
      </c>
      <c r="K2224" t="s">
        <v>28</v>
      </c>
      <c r="L2224" t="s">
        <v>90</v>
      </c>
      <c r="M2224" t="s">
        <v>74</v>
      </c>
      <c r="N2224" s="37" t="s">
        <v>75</v>
      </c>
      <c r="O2224" s="37" t="s">
        <v>75</v>
      </c>
      <c r="P2224" s="37" t="s">
        <v>75</v>
      </c>
      <c r="Q2224" t="s">
        <v>3710</v>
      </c>
      <c r="R2224" t="s">
        <v>76</v>
      </c>
      <c r="S2224" s="42">
        <v>23</v>
      </c>
      <c r="T2224" s="37">
        <v>1</v>
      </c>
      <c r="U2224" s="83">
        <v>1</v>
      </c>
      <c r="V2224" t="s">
        <v>125</v>
      </c>
    </row>
    <row r="2225" spans="1:22" x14ac:dyDescent="0.2">
      <c r="A2225" s="18" t="str">
        <f t="shared" si="83"/>
        <v>Catalogo principalOPEN VALUE ENTIDADES NO CUALIFICADASQ6Y-00002</v>
      </c>
      <c r="B2225" s="18" t="str">
        <f t="shared" si="84"/>
        <v>Q6Y-00002OPEN VALUE ENTIDADES NO CUALIFICADAS</v>
      </c>
      <c r="D2225" t="s">
        <v>122</v>
      </c>
      <c r="E2225" t="s">
        <v>3712</v>
      </c>
      <c r="F2225" s="37" t="s">
        <v>3196</v>
      </c>
      <c r="G2225" s="18" t="s">
        <v>122</v>
      </c>
      <c r="H2225" s="18" t="s">
        <v>125</v>
      </c>
      <c r="I2225" s="37" t="s">
        <v>75</v>
      </c>
      <c r="J2225" t="s">
        <v>3713</v>
      </c>
      <c r="K2225" t="s">
        <v>28</v>
      </c>
      <c r="L2225" t="s">
        <v>90</v>
      </c>
      <c r="M2225" t="s">
        <v>74</v>
      </c>
      <c r="N2225" s="37" t="s">
        <v>75</v>
      </c>
      <c r="O2225" s="37" t="s">
        <v>75</v>
      </c>
      <c r="P2225" s="37" t="s">
        <v>75</v>
      </c>
      <c r="Q2225" t="s">
        <v>3712</v>
      </c>
      <c r="R2225" t="s">
        <v>76</v>
      </c>
      <c r="S2225" s="42">
        <v>4</v>
      </c>
      <c r="T2225" s="37">
        <v>1</v>
      </c>
      <c r="U2225" s="83">
        <v>1</v>
      </c>
      <c r="V2225" t="s">
        <v>125</v>
      </c>
    </row>
    <row r="2226" spans="1:22" x14ac:dyDescent="0.2">
      <c r="A2226" s="18" t="str">
        <f t="shared" si="83"/>
        <v>Catalogo principalOPEN VALUE ENTIDADES NO CUALIFICADASQ6Z-00002</v>
      </c>
      <c r="B2226" s="18" t="str">
        <f t="shared" si="84"/>
        <v>Q6Z-00002OPEN VALUE ENTIDADES NO CUALIFICADAS</v>
      </c>
      <c r="D2226" t="s">
        <v>122</v>
      </c>
      <c r="E2226" t="s">
        <v>3714</v>
      </c>
      <c r="F2226" s="37" t="s">
        <v>3196</v>
      </c>
      <c r="G2226" s="18" t="s">
        <v>122</v>
      </c>
      <c r="H2226" s="18" t="s">
        <v>125</v>
      </c>
      <c r="I2226" s="37" t="s">
        <v>75</v>
      </c>
      <c r="J2226" t="s">
        <v>3715</v>
      </c>
      <c r="K2226" t="s">
        <v>28</v>
      </c>
      <c r="L2226" t="s">
        <v>90</v>
      </c>
      <c r="M2226" t="s">
        <v>74</v>
      </c>
      <c r="N2226" s="37" t="s">
        <v>75</v>
      </c>
      <c r="O2226" s="37" t="s">
        <v>75</v>
      </c>
      <c r="P2226" s="37" t="s">
        <v>75</v>
      </c>
      <c r="Q2226" t="s">
        <v>3714</v>
      </c>
      <c r="R2226" t="s">
        <v>76</v>
      </c>
      <c r="S2226" s="42">
        <v>8</v>
      </c>
      <c r="T2226" s="37">
        <v>1</v>
      </c>
      <c r="U2226" s="83">
        <v>1</v>
      </c>
      <c r="V2226" t="s">
        <v>125</v>
      </c>
    </row>
    <row r="2227" spans="1:22" x14ac:dyDescent="0.2">
      <c r="A2227" s="18" t="str">
        <f t="shared" si="83"/>
        <v>Catalogo principalOPEN VALUE ENTIDADES NO CUALIFICADASQ7Y-00002</v>
      </c>
      <c r="B2227" s="18" t="str">
        <f t="shared" si="84"/>
        <v>Q7Y-00002OPEN VALUE ENTIDADES NO CUALIFICADAS</v>
      </c>
      <c r="D2227" t="s">
        <v>122</v>
      </c>
      <c r="E2227" t="s">
        <v>3716</v>
      </c>
      <c r="F2227" s="37" t="s">
        <v>3196</v>
      </c>
      <c r="G2227" s="18" t="s">
        <v>122</v>
      </c>
      <c r="H2227" s="18" t="s">
        <v>125</v>
      </c>
      <c r="I2227" s="37" t="s">
        <v>75</v>
      </c>
      <c r="J2227" t="s">
        <v>3717</v>
      </c>
      <c r="K2227" t="s">
        <v>28</v>
      </c>
      <c r="L2227" t="s">
        <v>90</v>
      </c>
      <c r="M2227" t="s">
        <v>74</v>
      </c>
      <c r="N2227" s="37" t="s">
        <v>75</v>
      </c>
      <c r="O2227" s="37" t="s">
        <v>75</v>
      </c>
      <c r="P2227" s="37" t="s">
        <v>75</v>
      </c>
      <c r="Q2227" t="s">
        <v>3716</v>
      </c>
      <c r="R2227" t="s">
        <v>76</v>
      </c>
      <c r="S2227" s="42">
        <v>12</v>
      </c>
      <c r="T2227" s="37">
        <v>1</v>
      </c>
      <c r="U2227" s="83">
        <v>1</v>
      </c>
      <c r="V2227" t="s">
        <v>125</v>
      </c>
    </row>
    <row r="2228" spans="1:22" x14ac:dyDescent="0.2">
      <c r="A2228" s="18" t="str">
        <f t="shared" si="83"/>
        <v>Catalogo principalOPEN VALUE ENTIDADES NO CUALIFICADASQ7Y-00016</v>
      </c>
      <c r="B2228" s="18" t="str">
        <f t="shared" si="84"/>
        <v>Q7Y-00016OPEN VALUE ENTIDADES NO CUALIFICADAS</v>
      </c>
      <c r="D2228" t="s">
        <v>122</v>
      </c>
      <c r="E2228" t="s">
        <v>3718</v>
      </c>
      <c r="F2228" s="37" t="s">
        <v>3196</v>
      </c>
      <c r="G2228" s="18" t="s">
        <v>122</v>
      </c>
      <c r="H2228" s="18" t="s">
        <v>125</v>
      </c>
      <c r="I2228" s="37" t="s">
        <v>75</v>
      </c>
      <c r="J2228" t="s">
        <v>3719</v>
      </c>
      <c r="K2228" t="s">
        <v>28</v>
      </c>
      <c r="L2228" t="s">
        <v>90</v>
      </c>
      <c r="M2228" t="s">
        <v>74</v>
      </c>
      <c r="N2228" s="37" t="s">
        <v>75</v>
      </c>
      <c r="O2228" s="37" t="s">
        <v>75</v>
      </c>
      <c r="P2228" s="37" t="s">
        <v>75</v>
      </c>
      <c r="Q2228" t="s">
        <v>3718</v>
      </c>
      <c r="R2228" t="s">
        <v>76</v>
      </c>
      <c r="S2228" s="42">
        <v>12</v>
      </c>
      <c r="T2228" s="37">
        <v>1</v>
      </c>
      <c r="U2228" s="83">
        <v>1</v>
      </c>
      <c r="V2228" t="s">
        <v>125</v>
      </c>
    </row>
    <row r="2229" spans="1:22" x14ac:dyDescent="0.2">
      <c r="A2229" s="18" t="str">
        <f t="shared" si="83"/>
        <v>Catalogo principalOPEN VALUE ENTIDADES NO CUALIFICADASQ9Z-00001</v>
      </c>
      <c r="B2229" s="18" t="str">
        <f t="shared" si="84"/>
        <v>Q9Z-00001OPEN VALUE ENTIDADES NO CUALIFICADAS</v>
      </c>
      <c r="D2229" t="s">
        <v>122</v>
      </c>
      <c r="E2229" t="s">
        <v>3720</v>
      </c>
      <c r="F2229" s="37" t="s">
        <v>3196</v>
      </c>
      <c r="G2229" s="18" t="s">
        <v>122</v>
      </c>
      <c r="H2229" s="18" t="s">
        <v>125</v>
      </c>
      <c r="I2229" s="37" t="s">
        <v>75</v>
      </c>
      <c r="J2229" t="s">
        <v>3721</v>
      </c>
      <c r="K2229" t="s">
        <v>28</v>
      </c>
      <c r="L2229" t="s">
        <v>90</v>
      </c>
      <c r="M2229" t="s">
        <v>74</v>
      </c>
      <c r="N2229" s="37" t="s">
        <v>75</v>
      </c>
      <c r="O2229" s="37" t="s">
        <v>75</v>
      </c>
      <c r="P2229" s="37" t="s">
        <v>75</v>
      </c>
      <c r="Q2229" t="s">
        <v>3720</v>
      </c>
      <c r="R2229" t="s">
        <v>76</v>
      </c>
      <c r="S2229" s="42">
        <v>5</v>
      </c>
      <c r="T2229" s="37">
        <v>1</v>
      </c>
      <c r="U2229" s="83">
        <v>1</v>
      </c>
      <c r="V2229" t="s">
        <v>125</v>
      </c>
    </row>
    <row r="2230" spans="1:22" x14ac:dyDescent="0.2">
      <c r="A2230" s="18" t="str">
        <f t="shared" si="83"/>
        <v>Catalogo principalOPEN VALUE ENTIDADES NO CUALIFICADASQD3-00001</v>
      </c>
      <c r="B2230" s="18" t="str">
        <f t="shared" si="84"/>
        <v>QD3-00001OPEN VALUE ENTIDADES NO CUALIFICADAS</v>
      </c>
      <c r="D2230" t="s">
        <v>122</v>
      </c>
      <c r="E2230" t="s">
        <v>3722</v>
      </c>
      <c r="F2230" s="37" t="s">
        <v>3196</v>
      </c>
      <c r="G2230" s="18" t="s">
        <v>122</v>
      </c>
      <c r="H2230" s="18" t="s">
        <v>125</v>
      </c>
      <c r="I2230" s="37" t="s">
        <v>75</v>
      </c>
      <c r="J2230" t="s">
        <v>3723</v>
      </c>
      <c r="K2230" t="s">
        <v>28</v>
      </c>
      <c r="L2230" t="s">
        <v>90</v>
      </c>
      <c r="M2230" t="s">
        <v>74</v>
      </c>
      <c r="N2230" s="37" t="s">
        <v>75</v>
      </c>
      <c r="O2230" s="37" t="s">
        <v>75</v>
      </c>
      <c r="P2230" s="37" t="s">
        <v>75</v>
      </c>
      <c r="Q2230" t="s">
        <v>3722</v>
      </c>
      <c r="R2230" t="s">
        <v>76</v>
      </c>
      <c r="S2230" s="42">
        <v>2</v>
      </c>
      <c r="T2230" s="37">
        <v>1</v>
      </c>
      <c r="U2230" s="83">
        <v>1</v>
      </c>
      <c r="V2230" t="s">
        <v>125</v>
      </c>
    </row>
    <row r="2231" spans="1:22" x14ac:dyDescent="0.2">
      <c r="A2231" s="18" t="str">
        <f t="shared" si="83"/>
        <v>Catalogo principalOPEN VALUE ENTIDADES NO CUALIFICADASR18-01848</v>
      </c>
      <c r="B2231" s="18" t="str">
        <f t="shared" si="84"/>
        <v>R18-01848OPEN VALUE ENTIDADES NO CUALIFICADAS</v>
      </c>
      <c r="D2231" t="s">
        <v>122</v>
      </c>
      <c r="E2231" t="s">
        <v>3724</v>
      </c>
      <c r="F2231" s="37" t="s">
        <v>3196</v>
      </c>
      <c r="G2231" s="18" t="s">
        <v>122</v>
      </c>
      <c r="H2231" s="18" t="s">
        <v>125</v>
      </c>
      <c r="I2231" s="37" t="s">
        <v>75</v>
      </c>
      <c r="J2231" t="s">
        <v>3725</v>
      </c>
      <c r="K2231" t="s">
        <v>28</v>
      </c>
      <c r="L2231" t="s">
        <v>90</v>
      </c>
      <c r="M2231" t="s">
        <v>74</v>
      </c>
      <c r="N2231" s="37" t="s">
        <v>75</v>
      </c>
      <c r="O2231" s="37" t="s">
        <v>75</v>
      </c>
      <c r="P2231" s="37" t="s">
        <v>75</v>
      </c>
      <c r="Q2231" t="s">
        <v>3724</v>
      </c>
      <c r="R2231" t="s">
        <v>2153</v>
      </c>
      <c r="S2231" s="42">
        <v>81</v>
      </c>
      <c r="T2231" s="37">
        <v>1</v>
      </c>
      <c r="U2231" s="83">
        <v>1</v>
      </c>
      <c r="V2231" t="s">
        <v>125</v>
      </c>
    </row>
    <row r="2232" spans="1:22" x14ac:dyDescent="0.2">
      <c r="A2232" s="18" t="str">
        <f t="shared" si="83"/>
        <v>Catalogo principalOPEN VALUE ENTIDADES NO CUALIFICADASR18-01853</v>
      </c>
      <c r="B2232" s="18" t="str">
        <f t="shared" si="84"/>
        <v>R18-01853OPEN VALUE ENTIDADES NO CUALIFICADAS</v>
      </c>
      <c r="D2232" t="s">
        <v>122</v>
      </c>
      <c r="E2232" t="s">
        <v>3726</v>
      </c>
      <c r="F2232" s="37" t="s">
        <v>3196</v>
      </c>
      <c r="G2232" s="18" t="s">
        <v>122</v>
      </c>
      <c r="H2232" s="18" t="s">
        <v>125</v>
      </c>
      <c r="I2232" s="37" t="s">
        <v>75</v>
      </c>
      <c r="J2232" t="s">
        <v>3727</v>
      </c>
      <c r="K2232" t="s">
        <v>28</v>
      </c>
      <c r="L2232" t="s">
        <v>90</v>
      </c>
      <c r="M2232" t="s">
        <v>74</v>
      </c>
      <c r="N2232" s="37" t="s">
        <v>75</v>
      </c>
      <c r="O2232" s="37" t="s">
        <v>75</v>
      </c>
      <c r="P2232" s="37" t="s">
        <v>75</v>
      </c>
      <c r="Q2232" t="s">
        <v>3726</v>
      </c>
      <c r="R2232" t="s">
        <v>2153</v>
      </c>
      <c r="S2232" s="42">
        <v>105</v>
      </c>
      <c r="T2232" s="37">
        <v>1</v>
      </c>
      <c r="U2232" s="83">
        <v>1</v>
      </c>
      <c r="V2232" t="s">
        <v>125</v>
      </c>
    </row>
    <row r="2233" spans="1:22" x14ac:dyDescent="0.2">
      <c r="A2233" s="18" t="str">
        <f t="shared" si="83"/>
        <v>Catalogo principalOPEN VALUE ENTIDADES NO CUALIFICADASR18-01860</v>
      </c>
      <c r="B2233" s="18" t="str">
        <f t="shared" si="84"/>
        <v>R18-01860OPEN VALUE ENTIDADES NO CUALIFICADAS</v>
      </c>
      <c r="D2233" t="s">
        <v>122</v>
      </c>
      <c r="E2233" t="s">
        <v>3728</v>
      </c>
      <c r="F2233" s="37" t="s">
        <v>3196</v>
      </c>
      <c r="G2233" s="18" t="s">
        <v>122</v>
      </c>
      <c r="H2233" s="18" t="s">
        <v>125</v>
      </c>
      <c r="I2233" s="37" t="s">
        <v>75</v>
      </c>
      <c r="J2233" t="s">
        <v>3729</v>
      </c>
      <c r="K2233" t="s">
        <v>28</v>
      </c>
      <c r="L2233" t="s">
        <v>90</v>
      </c>
      <c r="M2233" t="s">
        <v>74</v>
      </c>
      <c r="N2233" s="37" t="s">
        <v>75</v>
      </c>
      <c r="O2233" s="37" t="s">
        <v>75</v>
      </c>
      <c r="P2233" s="37" t="s">
        <v>75</v>
      </c>
      <c r="Q2233" t="s">
        <v>3728</v>
      </c>
      <c r="R2233" t="s">
        <v>2153</v>
      </c>
      <c r="S2233" s="42">
        <v>36</v>
      </c>
      <c r="T2233" s="37">
        <v>1</v>
      </c>
      <c r="U2233" s="83">
        <v>1</v>
      </c>
      <c r="V2233" t="s">
        <v>125</v>
      </c>
    </row>
    <row r="2234" spans="1:22" x14ac:dyDescent="0.2">
      <c r="A2234" s="18" t="str">
        <f t="shared" si="83"/>
        <v>Catalogo principalOPEN VALUE ENTIDADES NO CUALIFICADASR18-01865</v>
      </c>
      <c r="B2234" s="18" t="str">
        <f t="shared" si="84"/>
        <v>R18-01865OPEN VALUE ENTIDADES NO CUALIFICADAS</v>
      </c>
      <c r="D2234" t="s">
        <v>122</v>
      </c>
      <c r="E2234" t="s">
        <v>3730</v>
      </c>
      <c r="F2234" s="37" t="s">
        <v>3196</v>
      </c>
      <c r="G2234" s="18" t="s">
        <v>122</v>
      </c>
      <c r="H2234" s="18" t="s">
        <v>125</v>
      </c>
      <c r="I2234" s="37" t="s">
        <v>75</v>
      </c>
      <c r="J2234" t="s">
        <v>3731</v>
      </c>
      <c r="K2234" t="s">
        <v>28</v>
      </c>
      <c r="L2234" t="s">
        <v>90</v>
      </c>
      <c r="M2234" t="s">
        <v>74</v>
      </c>
      <c r="N2234" s="37" t="s">
        <v>75</v>
      </c>
      <c r="O2234" s="37" t="s">
        <v>75</v>
      </c>
      <c r="P2234" s="37" t="s">
        <v>75</v>
      </c>
      <c r="Q2234" t="s">
        <v>3730</v>
      </c>
      <c r="R2234" t="s">
        <v>2153</v>
      </c>
      <c r="S2234" s="42">
        <v>45</v>
      </c>
      <c r="T2234" s="37">
        <v>1</v>
      </c>
      <c r="U2234" s="83">
        <v>1</v>
      </c>
      <c r="V2234" t="s">
        <v>125</v>
      </c>
    </row>
    <row r="2235" spans="1:22" x14ac:dyDescent="0.2">
      <c r="A2235" s="18" t="str">
        <f t="shared" si="83"/>
        <v>Catalogo principalOPEN VALUE ENTIDADES NO CUALIFICADASR2Z-00001</v>
      </c>
      <c r="B2235" s="18" t="str">
        <f t="shared" si="84"/>
        <v>R2Z-00001OPEN VALUE ENTIDADES NO CUALIFICADAS</v>
      </c>
      <c r="D2235" t="s">
        <v>122</v>
      </c>
      <c r="E2235" t="s">
        <v>3732</v>
      </c>
      <c r="F2235" s="37" t="s">
        <v>3196</v>
      </c>
      <c r="G2235" s="18" t="s">
        <v>122</v>
      </c>
      <c r="H2235" s="18" t="s">
        <v>125</v>
      </c>
      <c r="I2235" s="37" t="s">
        <v>75</v>
      </c>
      <c r="J2235" t="s">
        <v>3733</v>
      </c>
      <c r="K2235" t="s">
        <v>28</v>
      </c>
      <c r="L2235" t="s">
        <v>90</v>
      </c>
      <c r="M2235" t="s">
        <v>74</v>
      </c>
      <c r="N2235" s="37" t="s">
        <v>75</v>
      </c>
      <c r="O2235" s="37" t="s">
        <v>75</v>
      </c>
      <c r="P2235" s="37" t="s">
        <v>75</v>
      </c>
      <c r="Q2235" t="s">
        <v>3732</v>
      </c>
      <c r="R2235" t="s">
        <v>76</v>
      </c>
      <c r="S2235" s="42">
        <v>10</v>
      </c>
      <c r="T2235" s="37">
        <v>1</v>
      </c>
      <c r="U2235" s="83">
        <v>1</v>
      </c>
      <c r="V2235" t="s">
        <v>125</v>
      </c>
    </row>
    <row r="2236" spans="1:22" x14ac:dyDescent="0.2">
      <c r="A2236" s="18" t="str">
        <f t="shared" si="83"/>
        <v>Catalogo principalOPEN VALUE ENTIDADES NO CUALIFICADASR39-00609</v>
      </c>
      <c r="B2236" s="18" t="str">
        <f t="shared" si="84"/>
        <v>R39-00609OPEN VALUE ENTIDADES NO CUALIFICADAS</v>
      </c>
      <c r="D2236" t="s">
        <v>122</v>
      </c>
      <c r="E2236" t="s">
        <v>3734</v>
      </c>
      <c r="F2236" s="37" t="s">
        <v>3196</v>
      </c>
      <c r="G2236" s="18" t="s">
        <v>122</v>
      </c>
      <c r="H2236" s="18" t="s">
        <v>125</v>
      </c>
      <c r="I2236" s="37" t="s">
        <v>75</v>
      </c>
      <c r="J2236" t="s">
        <v>3735</v>
      </c>
      <c r="K2236" t="s">
        <v>28</v>
      </c>
      <c r="L2236" t="s">
        <v>90</v>
      </c>
      <c r="M2236" t="s">
        <v>74</v>
      </c>
      <c r="N2236" s="37" t="s">
        <v>75</v>
      </c>
      <c r="O2236" s="37" t="s">
        <v>75</v>
      </c>
      <c r="P2236" s="37" t="s">
        <v>75</v>
      </c>
      <c r="Q2236" t="s">
        <v>3734</v>
      </c>
      <c r="R2236" t="s">
        <v>2153</v>
      </c>
      <c r="S2236" s="42">
        <v>3906</v>
      </c>
      <c r="T2236" s="37">
        <v>1</v>
      </c>
      <c r="U2236" s="83">
        <v>1</v>
      </c>
      <c r="V2236" t="s">
        <v>125</v>
      </c>
    </row>
    <row r="2237" spans="1:22" x14ac:dyDescent="0.2">
      <c r="A2237" s="18" t="str">
        <f t="shared" si="83"/>
        <v>Catalogo principalOPEN VALUE ENTIDADES NO CUALIFICADASR39-00616</v>
      </c>
      <c r="B2237" s="18" t="str">
        <f t="shared" si="84"/>
        <v>R39-00616OPEN VALUE ENTIDADES NO CUALIFICADAS</v>
      </c>
      <c r="D2237" t="s">
        <v>122</v>
      </c>
      <c r="E2237" t="s">
        <v>3736</v>
      </c>
      <c r="F2237" s="37" t="s">
        <v>3196</v>
      </c>
      <c r="G2237" s="18" t="s">
        <v>122</v>
      </c>
      <c r="H2237" s="18" t="s">
        <v>125</v>
      </c>
      <c r="I2237" s="37" t="s">
        <v>75</v>
      </c>
      <c r="J2237" t="s">
        <v>3737</v>
      </c>
      <c r="K2237" t="s">
        <v>28</v>
      </c>
      <c r="L2237" t="s">
        <v>90</v>
      </c>
      <c r="M2237" t="s">
        <v>74</v>
      </c>
      <c r="N2237" s="37" t="s">
        <v>75</v>
      </c>
      <c r="O2237" s="37" t="s">
        <v>75</v>
      </c>
      <c r="P2237" s="37" t="s">
        <v>75</v>
      </c>
      <c r="Q2237" t="s">
        <v>3736</v>
      </c>
      <c r="R2237" t="s">
        <v>2153</v>
      </c>
      <c r="S2237" s="42">
        <v>1674</v>
      </c>
      <c r="T2237" s="37">
        <v>1</v>
      </c>
      <c r="U2237" s="83">
        <v>1</v>
      </c>
      <c r="V2237" t="s">
        <v>125</v>
      </c>
    </row>
    <row r="2238" spans="1:22" x14ac:dyDescent="0.2">
      <c r="A2238" s="18" t="str">
        <f t="shared" si="83"/>
        <v>Catalogo principalOPEN VALUE ENTIDADES NO CUALIFICADASR9Y-00002</v>
      </c>
      <c r="B2238" s="18" t="str">
        <f t="shared" si="84"/>
        <v>R9Y-00002OPEN VALUE ENTIDADES NO CUALIFICADAS</v>
      </c>
      <c r="D2238" t="s">
        <v>122</v>
      </c>
      <c r="E2238" t="s">
        <v>3738</v>
      </c>
      <c r="F2238" s="37" t="s">
        <v>3196</v>
      </c>
      <c r="G2238" s="18" t="s">
        <v>122</v>
      </c>
      <c r="H2238" s="18" t="s">
        <v>125</v>
      </c>
      <c r="I2238" s="37" t="s">
        <v>75</v>
      </c>
      <c r="J2238" t="s">
        <v>3739</v>
      </c>
      <c r="K2238" t="s">
        <v>28</v>
      </c>
      <c r="L2238" t="s">
        <v>90</v>
      </c>
      <c r="M2238" t="s">
        <v>74</v>
      </c>
      <c r="N2238" s="37" t="s">
        <v>75</v>
      </c>
      <c r="O2238" s="37" t="s">
        <v>75</v>
      </c>
      <c r="P2238" s="37" t="s">
        <v>75</v>
      </c>
      <c r="Q2238" t="s">
        <v>3738</v>
      </c>
      <c r="R2238" t="s">
        <v>76</v>
      </c>
      <c r="S2238" s="42">
        <v>1</v>
      </c>
      <c r="T2238" s="37">
        <v>1</v>
      </c>
      <c r="U2238" s="83">
        <v>1</v>
      </c>
      <c r="V2238" t="s">
        <v>125</v>
      </c>
    </row>
    <row r="2239" spans="1:22" x14ac:dyDescent="0.2">
      <c r="A2239" s="18" t="str">
        <f t="shared" si="83"/>
        <v>Catalogo principalOPEN VALUE ENTIDADES NO CUALIFICADASR9Z-00002</v>
      </c>
      <c r="B2239" s="18" t="str">
        <f t="shared" si="84"/>
        <v>R9Z-00002OPEN VALUE ENTIDADES NO CUALIFICADAS</v>
      </c>
      <c r="D2239" t="s">
        <v>122</v>
      </c>
      <c r="E2239" t="s">
        <v>3740</v>
      </c>
      <c r="F2239" s="37" t="s">
        <v>3196</v>
      </c>
      <c r="G2239" s="18" t="s">
        <v>122</v>
      </c>
      <c r="H2239" s="18" t="s">
        <v>125</v>
      </c>
      <c r="I2239" s="37" t="s">
        <v>75</v>
      </c>
      <c r="J2239" t="s">
        <v>3741</v>
      </c>
      <c r="K2239" t="s">
        <v>28</v>
      </c>
      <c r="L2239" t="s">
        <v>90</v>
      </c>
      <c r="M2239" t="s">
        <v>74</v>
      </c>
      <c r="N2239" s="37" t="s">
        <v>75</v>
      </c>
      <c r="O2239" s="37" t="s">
        <v>75</v>
      </c>
      <c r="P2239" s="37" t="s">
        <v>75</v>
      </c>
      <c r="Q2239" t="s">
        <v>3740</v>
      </c>
      <c r="R2239" t="s">
        <v>76</v>
      </c>
      <c r="S2239" s="42">
        <v>15</v>
      </c>
      <c r="T2239" s="37">
        <v>1</v>
      </c>
      <c r="U2239" s="83">
        <v>1</v>
      </c>
      <c r="V2239" t="s">
        <v>125</v>
      </c>
    </row>
    <row r="2240" spans="1:22" x14ac:dyDescent="0.2">
      <c r="A2240" s="18" t="str">
        <f t="shared" si="83"/>
        <v>Catalogo principalOPEN VALUE ENTIDADES NO CUALIFICADASR9Z-00008</v>
      </c>
      <c r="B2240" s="18" t="str">
        <f t="shared" si="84"/>
        <v>R9Z-00008OPEN VALUE ENTIDADES NO CUALIFICADAS</v>
      </c>
      <c r="D2240" t="s">
        <v>122</v>
      </c>
      <c r="E2240" t="s">
        <v>3742</v>
      </c>
      <c r="F2240" s="37" t="s">
        <v>3196</v>
      </c>
      <c r="G2240" s="18" t="s">
        <v>122</v>
      </c>
      <c r="H2240" s="18" t="s">
        <v>125</v>
      </c>
      <c r="I2240" s="37" t="s">
        <v>75</v>
      </c>
      <c r="J2240" t="s">
        <v>3743</v>
      </c>
      <c r="K2240" t="s">
        <v>28</v>
      </c>
      <c r="L2240" t="s">
        <v>90</v>
      </c>
      <c r="M2240" t="s">
        <v>74</v>
      </c>
      <c r="N2240" s="37" t="s">
        <v>75</v>
      </c>
      <c r="O2240" s="37" t="s">
        <v>75</v>
      </c>
      <c r="P2240" s="37" t="s">
        <v>75</v>
      </c>
      <c r="Q2240" t="s">
        <v>3742</v>
      </c>
      <c r="R2240" t="s">
        <v>76</v>
      </c>
      <c r="S2240" s="42">
        <v>9.9</v>
      </c>
      <c r="T2240" s="37">
        <v>1</v>
      </c>
      <c r="U2240" s="83">
        <v>1</v>
      </c>
      <c r="V2240" t="s">
        <v>125</v>
      </c>
    </row>
    <row r="2241" spans="1:22" x14ac:dyDescent="0.2">
      <c r="A2241" s="18" t="str">
        <f t="shared" si="83"/>
        <v>Catalogo principalOPEN VALUE ENTIDADES NO CUALIFICADASR9Z-00012</v>
      </c>
      <c r="B2241" s="18" t="str">
        <f t="shared" si="84"/>
        <v>R9Z-00012OPEN VALUE ENTIDADES NO CUALIFICADAS</v>
      </c>
      <c r="D2241" t="s">
        <v>122</v>
      </c>
      <c r="E2241" t="s">
        <v>3744</v>
      </c>
      <c r="F2241" s="37" t="s">
        <v>3196</v>
      </c>
      <c r="G2241" s="18" t="s">
        <v>122</v>
      </c>
      <c r="H2241" s="18" t="s">
        <v>125</v>
      </c>
      <c r="I2241" s="37" t="s">
        <v>75</v>
      </c>
      <c r="J2241" t="s">
        <v>3745</v>
      </c>
      <c r="K2241" t="s">
        <v>28</v>
      </c>
      <c r="L2241" t="s">
        <v>90</v>
      </c>
      <c r="M2241" t="s">
        <v>74</v>
      </c>
      <c r="N2241" s="37" t="s">
        <v>75</v>
      </c>
      <c r="O2241" s="37" t="s">
        <v>75</v>
      </c>
      <c r="P2241" s="37" t="s">
        <v>75</v>
      </c>
      <c r="Q2241" t="s">
        <v>3744</v>
      </c>
      <c r="R2241" t="s">
        <v>76</v>
      </c>
      <c r="S2241" s="42">
        <v>6.9</v>
      </c>
      <c r="T2241" s="37">
        <v>1</v>
      </c>
      <c r="U2241" s="83">
        <v>1</v>
      </c>
      <c r="V2241" t="s">
        <v>125</v>
      </c>
    </row>
    <row r="2242" spans="1:22" x14ac:dyDescent="0.2">
      <c r="A2242" s="18" t="str">
        <f t="shared" ref="A2242:A2305" si="85">D2242&amp;F2242&amp;E2242</f>
        <v>Catalogo principalOPEN VALUE ENTIDADES NO CUALIFICADASSY7-00001</v>
      </c>
      <c r="B2242" s="18" t="str">
        <f t="shared" ref="B2242:B2305" si="86">E2242&amp;F2242</f>
        <v>SY7-00001OPEN VALUE ENTIDADES NO CUALIFICADAS</v>
      </c>
      <c r="D2242" t="s">
        <v>122</v>
      </c>
      <c r="E2242" t="s">
        <v>3746</v>
      </c>
      <c r="F2242" s="37" t="s">
        <v>3196</v>
      </c>
      <c r="G2242" s="18" t="s">
        <v>122</v>
      </c>
      <c r="H2242" s="18" t="s">
        <v>125</v>
      </c>
      <c r="I2242" s="37" t="s">
        <v>75</v>
      </c>
      <c r="J2242" t="s">
        <v>3747</v>
      </c>
      <c r="K2242" t="s">
        <v>28</v>
      </c>
      <c r="L2242" t="s">
        <v>90</v>
      </c>
      <c r="M2242" t="s">
        <v>74</v>
      </c>
      <c r="N2242" s="37" t="s">
        <v>75</v>
      </c>
      <c r="O2242" s="37" t="s">
        <v>75</v>
      </c>
      <c r="P2242" s="37" t="s">
        <v>75</v>
      </c>
      <c r="Q2242" t="s">
        <v>3746</v>
      </c>
      <c r="R2242" t="s">
        <v>76</v>
      </c>
      <c r="S2242" s="42">
        <v>8</v>
      </c>
      <c r="T2242" s="37">
        <v>1</v>
      </c>
      <c r="U2242" s="83">
        <v>1</v>
      </c>
      <c r="V2242" t="s">
        <v>125</v>
      </c>
    </row>
    <row r="2243" spans="1:22" x14ac:dyDescent="0.2">
      <c r="A2243" s="18" t="str">
        <f t="shared" si="85"/>
        <v>Catalogo principalOPEN VALUE ENTIDADES NO CUALIFICADAST3V-00012</v>
      </c>
      <c r="B2243" s="18" t="str">
        <f t="shared" si="86"/>
        <v>T3V-00012OPEN VALUE ENTIDADES NO CUALIFICADAS</v>
      </c>
      <c r="D2243" t="s">
        <v>122</v>
      </c>
      <c r="E2243" t="s">
        <v>3748</v>
      </c>
      <c r="F2243" s="37" t="s">
        <v>3196</v>
      </c>
      <c r="G2243" s="18" t="s">
        <v>122</v>
      </c>
      <c r="H2243" s="18" t="s">
        <v>125</v>
      </c>
      <c r="I2243" s="37" t="s">
        <v>75</v>
      </c>
      <c r="J2243" t="s">
        <v>3749</v>
      </c>
      <c r="K2243" t="s">
        <v>28</v>
      </c>
      <c r="L2243" t="s">
        <v>90</v>
      </c>
      <c r="M2243" t="s">
        <v>74</v>
      </c>
      <c r="N2243" s="37" t="s">
        <v>75</v>
      </c>
      <c r="O2243" s="37" t="s">
        <v>75</v>
      </c>
      <c r="P2243" s="37" t="s">
        <v>75</v>
      </c>
      <c r="Q2243" t="s">
        <v>3748</v>
      </c>
      <c r="R2243" t="s">
        <v>76</v>
      </c>
      <c r="S2243" s="42">
        <v>8511</v>
      </c>
      <c r="T2243" s="37">
        <v>1</v>
      </c>
      <c r="U2243" s="83">
        <v>1</v>
      </c>
      <c r="V2243" t="s">
        <v>125</v>
      </c>
    </row>
    <row r="2244" spans="1:22" x14ac:dyDescent="0.2">
      <c r="A2244" s="18" t="str">
        <f t="shared" si="85"/>
        <v>Catalogo principalOPEN VALUE ENTIDADES NO CUALIFICADAST3V-00025</v>
      </c>
      <c r="B2244" s="18" t="str">
        <f t="shared" si="86"/>
        <v>T3V-00025OPEN VALUE ENTIDADES NO CUALIFICADAS</v>
      </c>
      <c r="D2244" t="s">
        <v>122</v>
      </c>
      <c r="E2244" t="s">
        <v>3750</v>
      </c>
      <c r="F2244" s="37" t="s">
        <v>3196</v>
      </c>
      <c r="G2244" s="18" t="s">
        <v>122</v>
      </c>
      <c r="H2244" s="18" t="s">
        <v>125</v>
      </c>
      <c r="I2244" s="37" t="s">
        <v>75</v>
      </c>
      <c r="J2244" t="s">
        <v>3751</v>
      </c>
      <c r="K2244" t="s">
        <v>28</v>
      </c>
      <c r="L2244" t="s">
        <v>90</v>
      </c>
      <c r="M2244" t="s">
        <v>74</v>
      </c>
      <c r="N2244" s="37" t="s">
        <v>75</v>
      </c>
      <c r="O2244" s="37" t="s">
        <v>75</v>
      </c>
      <c r="P2244" s="37" t="s">
        <v>75</v>
      </c>
      <c r="Q2244" t="s">
        <v>3750</v>
      </c>
      <c r="R2244" t="s">
        <v>76</v>
      </c>
      <c r="S2244" s="42">
        <v>195</v>
      </c>
      <c r="T2244" s="37">
        <v>1</v>
      </c>
      <c r="U2244" s="83">
        <v>1</v>
      </c>
      <c r="V2244" t="s">
        <v>125</v>
      </c>
    </row>
    <row r="2245" spans="1:22" x14ac:dyDescent="0.2">
      <c r="A2245" s="18" t="str">
        <f t="shared" si="85"/>
        <v>Catalogo principalOPEN VALUE ENTIDADES NO CUALIFICADAST5V-00004</v>
      </c>
      <c r="B2245" s="18" t="str">
        <f t="shared" si="86"/>
        <v>T5V-00004OPEN VALUE ENTIDADES NO CUALIFICADAS</v>
      </c>
      <c r="D2245" t="s">
        <v>122</v>
      </c>
      <c r="E2245" t="s">
        <v>3752</v>
      </c>
      <c r="F2245" s="37" t="s">
        <v>3196</v>
      </c>
      <c r="G2245" s="18" t="s">
        <v>122</v>
      </c>
      <c r="H2245" s="18" t="s">
        <v>125</v>
      </c>
      <c r="I2245" s="37" t="s">
        <v>75</v>
      </c>
      <c r="J2245" t="s">
        <v>3753</v>
      </c>
      <c r="K2245" t="s">
        <v>28</v>
      </c>
      <c r="L2245" t="s">
        <v>90</v>
      </c>
      <c r="M2245" t="s">
        <v>74</v>
      </c>
      <c r="N2245" s="37" t="s">
        <v>75</v>
      </c>
      <c r="O2245" s="37" t="s">
        <v>75</v>
      </c>
      <c r="P2245" s="37" t="s">
        <v>75</v>
      </c>
      <c r="Q2245" t="s">
        <v>3752</v>
      </c>
      <c r="R2245" t="s">
        <v>76</v>
      </c>
      <c r="S2245" s="42">
        <v>1198</v>
      </c>
      <c r="T2245" s="37">
        <v>1</v>
      </c>
      <c r="U2245" s="83">
        <v>1</v>
      </c>
      <c r="V2245" t="s">
        <v>125</v>
      </c>
    </row>
    <row r="2246" spans="1:22" x14ac:dyDescent="0.2">
      <c r="A2246" s="18" t="str">
        <f t="shared" si="85"/>
        <v>Catalogo principalOPEN VALUE ENTIDADES NO CUALIFICADAST5V-00022</v>
      </c>
      <c r="B2246" s="18" t="str">
        <f t="shared" si="86"/>
        <v>T5V-00022OPEN VALUE ENTIDADES NO CUALIFICADAS</v>
      </c>
      <c r="D2246" t="s">
        <v>122</v>
      </c>
      <c r="E2246" t="s">
        <v>3754</v>
      </c>
      <c r="F2246" s="37" t="s">
        <v>3196</v>
      </c>
      <c r="G2246" s="18" t="s">
        <v>122</v>
      </c>
      <c r="H2246" s="18" t="s">
        <v>125</v>
      </c>
      <c r="I2246" s="37" t="s">
        <v>75</v>
      </c>
      <c r="J2246" t="s">
        <v>3755</v>
      </c>
      <c r="K2246" t="s">
        <v>28</v>
      </c>
      <c r="L2246" t="s">
        <v>90</v>
      </c>
      <c r="M2246" t="s">
        <v>74</v>
      </c>
      <c r="N2246" s="37" t="s">
        <v>75</v>
      </c>
      <c r="O2246" s="37" t="s">
        <v>75</v>
      </c>
      <c r="P2246" s="37" t="s">
        <v>75</v>
      </c>
      <c r="Q2246" t="s">
        <v>3754</v>
      </c>
      <c r="R2246" t="s">
        <v>76</v>
      </c>
      <c r="S2246" s="42">
        <v>145</v>
      </c>
      <c r="T2246" s="37">
        <v>1</v>
      </c>
      <c r="U2246" s="83">
        <v>1</v>
      </c>
      <c r="V2246" t="s">
        <v>125</v>
      </c>
    </row>
    <row r="2247" spans="1:22" x14ac:dyDescent="0.2">
      <c r="A2247" s="18" t="str">
        <f t="shared" si="85"/>
        <v>Catalogo principalOPEN VALUE ENTIDADES NO CUALIFICADAST6L-00312</v>
      </c>
      <c r="B2247" s="18" t="str">
        <f t="shared" si="86"/>
        <v>T6L-00312OPEN VALUE ENTIDADES NO CUALIFICADAS</v>
      </c>
      <c r="D2247" t="s">
        <v>122</v>
      </c>
      <c r="E2247" t="s">
        <v>3756</v>
      </c>
      <c r="F2247" s="37" t="s">
        <v>3196</v>
      </c>
      <c r="G2247" s="18" t="s">
        <v>122</v>
      </c>
      <c r="H2247" s="18" t="s">
        <v>125</v>
      </c>
      <c r="I2247" s="37" t="s">
        <v>75</v>
      </c>
      <c r="J2247" t="s">
        <v>3757</v>
      </c>
      <c r="K2247" t="s">
        <v>28</v>
      </c>
      <c r="L2247" t="s">
        <v>90</v>
      </c>
      <c r="M2247" t="s">
        <v>74</v>
      </c>
      <c r="N2247" s="37" t="s">
        <v>75</v>
      </c>
      <c r="O2247" s="37" t="s">
        <v>75</v>
      </c>
      <c r="P2247" s="37" t="s">
        <v>75</v>
      </c>
      <c r="Q2247" t="s">
        <v>3756</v>
      </c>
      <c r="R2247" t="s">
        <v>2153</v>
      </c>
      <c r="S2247" s="42">
        <v>3386</v>
      </c>
      <c r="T2247" s="37">
        <v>1</v>
      </c>
      <c r="U2247" s="83">
        <v>1</v>
      </c>
      <c r="V2247" t="s">
        <v>125</v>
      </c>
    </row>
    <row r="2248" spans="1:22" x14ac:dyDescent="0.2">
      <c r="A2248" s="18" t="str">
        <f t="shared" si="85"/>
        <v>Catalogo principalOPEN VALUE ENTIDADES NO CUALIFICADAST98-01248</v>
      </c>
      <c r="B2248" s="18" t="str">
        <f t="shared" si="86"/>
        <v>T98-01248OPEN VALUE ENTIDADES NO CUALIFICADAS</v>
      </c>
      <c r="D2248" t="s">
        <v>122</v>
      </c>
      <c r="E2248" t="s">
        <v>3758</v>
      </c>
      <c r="F2248" s="37" t="s">
        <v>3196</v>
      </c>
      <c r="G2248" s="18" t="s">
        <v>122</v>
      </c>
      <c r="H2248" s="18" t="s">
        <v>125</v>
      </c>
      <c r="I2248" s="37" t="s">
        <v>75</v>
      </c>
      <c r="J2248" t="s">
        <v>3759</v>
      </c>
      <c r="K2248" t="s">
        <v>28</v>
      </c>
      <c r="L2248" t="s">
        <v>90</v>
      </c>
      <c r="M2248" t="s">
        <v>74</v>
      </c>
      <c r="N2248" s="37" t="s">
        <v>75</v>
      </c>
      <c r="O2248" s="37" t="s">
        <v>75</v>
      </c>
      <c r="P2248" s="37" t="s">
        <v>75</v>
      </c>
      <c r="Q2248" t="s">
        <v>3758</v>
      </c>
      <c r="R2248" t="s">
        <v>2153</v>
      </c>
      <c r="S2248" s="42">
        <v>102</v>
      </c>
      <c r="T2248" s="37">
        <v>1</v>
      </c>
      <c r="U2248" s="83">
        <v>1</v>
      </c>
      <c r="V2248" t="s">
        <v>125</v>
      </c>
    </row>
    <row r="2249" spans="1:22" x14ac:dyDescent="0.2">
      <c r="A2249" s="18" t="str">
        <f t="shared" si="85"/>
        <v>Catalogo principalOPEN VALUE ENTIDADES NO CUALIFICADAST98-01257</v>
      </c>
      <c r="B2249" s="18" t="str">
        <f t="shared" si="86"/>
        <v>T98-01257OPEN VALUE ENTIDADES NO CUALIFICADAS</v>
      </c>
      <c r="D2249" t="s">
        <v>122</v>
      </c>
      <c r="E2249" t="s">
        <v>3760</v>
      </c>
      <c r="F2249" s="37" t="s">
        <v>3196</v>
      </c>
      <c r="G2249" s="18" t="s">
        <v>122</v>
      </c>
      <c r="H2249" s="18" t="s">
        <v>125</v>
      </c>
      <c r="I2249" s="37" t="s">
        <v>75</v>
      </c>
      <c r="J2249" t="s">
        <v>3761</v>
      </c>
      <c r="K2249" t="s">
        <v>28</v>
      </c>
      <c r="L2249" t="s">
        <v>90</v>
      </c>
      <c r="M2249" t="s">
        <v>74</v>
      </c>
      <c r="N2249" s="37" t="s">
        <v>75</v>
      </c>
      <c r="O2249" s="37" t="s">
        <v>75</v>
      </c>
      <c r="P2249" s="37" t="s">
        <v>75</v>
      </c>
      <c r="Q2249" t="s">
        <v>3760</v>
      </c>
      <c r="R2249" t="s">
        <v>2153</v>
      </c>
      <c r="S2249" s="42">
        <v>129</v>
      </c>
      <c r="T2249" s="37">
        <v>1</v>
      </c>
      <c r="U2249" s="83">
        <v>1</v>
      </c>
      <c r="V2249" t="s">
        <v>125</v>
      </c>
    </row>
    <row r="2250" spans="1:22" x14ac:dyDescent="0.2">
      <c r="A2250" s="18" t="str">
        <f t="shared" si="85"/>
        <v>Catalogo principalOPEN VALUE ENTIDADES NO CUALIFICADAST98-01267</v>
      </c>
      <c r="B2250" s="18" t="str">
        <f t="shared" si="86"/>
        <v>T98-01267OPEN VALUE ENTIDADES NO CUALIFICADAS</v>
      </c>
      <c r="D2250" t="s">
        <v>122</v>
      </c>
      <c r="E2250" t="s">
        <v>3762</v>
      </c>
      <c r="F2250" s="37" t="s">
        <v>3196</v>
      </c>
      <c r="G2250" s="18" t="s">
        <v>122</v>
      </c>
      <c r="H2250" s="18" t="s">
        <v>125</v>
      </c>
      <c r="I2250" s="37" t="s">
        <v>75</v>
      </c>
      <c r="J2250" t="s">
        <v>3763</v>
      </c>
      <c r="K2250" t="s">
        <v>28</v>
      </c>
      <c r="L2250" t="s">
        <v>90</v>
      </c>
      <c r="M2250" t="s">
        <v>74</v>
      </c>
      <c r="N2250" s="37" t="s">
        <v>75</v>
      </c>
      <c r="O2250" s="37" t="s">
        <v>75</v>
      </c>
      <c r="P2250" s="37" t="s">
        <v>75</v>
      </c>
      <c r="Q2250" t="s">
        <v>3762</v>
      </c>
      <c r="R2250" t="s">
        <v>2153</v>
      </c>
      <c r="S2250" s="42">
        <v>45</v>
      </c>
      <c r="T2250" s="37">
        <v>1</v>
      </c>
      <c r="U2250" s="83">
        <v>1</v>
      </c>
      <c r="V2250" t="s">
        <v>125</v>
      </c>
    </row>
    <row r="2251" spans="1:22" x14ac:dyDescent="0.2">
      <c r="A2251" s="18" t="str">
        <f t="shared" si="85"/>
        <v>Catalogo principalOPEN VALUE ENTIDADES NO CUALIFICADAST98-01277</v>
      </c>
      <c r="B2251" s="18" t="str">
        <f t="shared" si="86"/>
        <v>T98-01277OPEN VALUE ENTIDADES NO CUALIFICADAS</v>
      </c>
      <c r="D2251" t="s">
        <v>122</v>
      </c>
      <c r="E2251" t="s">
        <v>3764</v>
      </c>
      <c r="F2251" s="37" t="s">
        <v>3196</v>
      </c>
      <c r="G2251" s="18" t="s">
        <v>122</v>
      </c>
      <c r="H2251" s="18" t="s">
        <v>125</v>
      </c>
      <c r="I2251" s="37" t="s">
        <v>75</v>
      </c>
      <c r="J2251" t="s">
        <v>3765</v>
      </c>
      <c r="K2251" t="s">
        <v>28</v>
      </c>
      <c r="L2251" t="s">
        <v>90</v>
      </c>
      <c r="M2251" t="s">
        <v>74</v>
      </c>
      <c r="N2251" s="37" t="s">
        <v>75</v>
      </c>
      <c r="O2251" s="37" t="s">
        <v>75</v>
      </c>
      <c r="P2251" s="37" t="s">
        <v>75</v>
      </c>
      <c r="Q2251" t="s">
        <v>3764</v>
      </c>
      <c r="R2251" t="s">
        <v>2153</v>
      </c>
      <c r="S2251" s="42">
        <v>57</v>
      </c>
      <c r="T2251" s="37">
        <v>1</v>
      </c>
      <c r="U2251" s="83">
        <v>1</v>
      </c>
      <c r="V2251" t="s">
        <v>125</v>
      </c>
    </row>
    <row r="2252" spans="1:22" x14ac:dyDescent="0.2">
      <c r="A2252" s="18" t="str">
        <f t="shared" si="85"/>
        <v>Catalogo principalOPEN VALUE ENTIDADES NO CUALIFICADAST99-00529</v>
      </c>
      <c r="B2252" s="18" t="str">
        <f t="shared" si="86"/>
        <v>T99-00529OPEN VALUE ENTIDADES NO CUALIFICADAS</v>
      </c>
      <c r="D2252" t="s">
        <v>122</v>
      </c>
      <c r="E2252" t="s">
        <v>3766</v>
      </c>
      <c r="F2252" s="37" t="s">
        <v>3196</v>
      </c>
      <c r="G2252" s="18" t="s">
        <v>122</v>
      </c>
      <c r="H2252" s="18" t="s">
        <v>125</v>
      </c>
      <c r="I2252" s="37" t="s">
        <v>75</v>
      </c>
      <c r="J2252" t="s">
        <v>3767</v>
      </c>
      <c r="K2252" t="s">
        <v>28</v>
      </c>
      <c r="L2252" t="s">
        <v>90</v>
      </c>
      <c r="M2252" t="s">
        <v>74</v>
      </c>
      <c r="N2252" s="37" t="s">
        <v>75</v>
      </c>
      <c r="O2252" s="37" t="s">
        <v>75</v>
      </c>
      <c r="P2252" s="37" t="s">
        <v>75</v>
      </c>
      <c r="Q2252" t="s">
        <v>3766</v>
      </c>
      <c r="R2252" t="s">
        <v>2153</v>
      </c>
      <c r="S2252" s="42">
        <v>44583</v>
      </c>
      <c r="T2252" s="37">
        <v>1</v>
      </c>
      <c r="U2252" s="83">
        <v>1</v>
      </c>
      <c r="V2252" t="s">
        <v>125</v>
      </c>
    </row>
    <row r="2253" spans="1:22" x14ac:dyDescent="0.2">
      <c r="A2253" s="18" t="str">
        <f t="shared" si="85"/>
        <v>Catalogo principalOPEN VALUE ENTIDADES NO CUALIFICADAST99-00536</v>
      </c>
      <c r="B2253" s="18" t="str">
        <f t="shared" si="86"/>
        <v>T99-00536OPEN VALUE ENTIDADES NO CUALIFICADAS</v>
      </c>
      <c r="D2253" t="s">
        <v>122</v>
      </c>
      <c r="E2253" t="s">
        <v>3768</v>
      </c>
      <c r="F2253" s="37" t="s">
        <v>3196</v>
      </c>
      <c r="G2253" s="18" t="s">
        <v>122</v>
      </c>
      <c r="H2253" s="18" t="s">
        <v>125</v>
      </c>
      <c r="I2253" s="37" t="s">
        <v>75</v>
      </c>
      <c r="J2253" t="s">
        <v>3769</v>
      </c>
      <c r="K2253" t="s">
        <v>28</v>
      </c>
      <c r="L2253" t="s">
        <v>90</v>
      </c>
      <c r="M2253" t="s">
        <v>74</v>
      </c>
      <c r="N2253" s="37" t="s">
        <v>75</v>
      </c>
      <c r="O2253" s="37" t="s">
        <v>75</v>
      </c>
      <c r="P2253" s="37" t="s">
        <v>75</v>
      </c>
      <c r="Q2253" t="s">
        <v>3768</v>
      </c>
      <c r="R2253" t="s">
        <v>2153</v>
      </c>
      <c r="S2253" s="42">
        <v>19107</v>
      </c>
      <c r="T2253" s="37">
        <v>1</v>
      </c>
      <c r="U2253" s="83">
        <v>1</v>
      </c>
      <c r="V2253" t="s">
        <v>125</v>
      </c>
    </row>
    <row r="2254" spans="1:22" x14ac:dyDescent="0.2">
      <c r="A2254" s="18" t="str">
        <f t="shared" si="85"/>
        <v>Catalogo principalOPEN VALUE ENTIDADES NO CUALIFICADASTK9-00001</v>
      </c>
      <c r="B2254" s="18" t="str">
        <f t="shared" si="86"/>
        <v>TK9-00001OPEN VALUE ENTIDADES NO CUALIFICADAS</v>
      </c>
      <c r="D2254" t="s">
        <v>122</v>
      </c>
      <c r="E2254" t="s">
        <v>3770</v>
      </c>
      <c r="F2254" s="37" t="s">
        <v>3196</v>
      </c>
      <c r="G2254" s="18" t="s">
        <v>122</v>
      </c>
      <c r="H2254" s="18" t="s">
        <v>125</v>
      </c>
      <c r="I2254" s="37" t="s">
        <v>75</v>
      </c>
      <c r="J2254" t="s">
        <v>3771</v>
      </c>
      <c r="K2254" t="s">
        <v>28</v>
      </c>
      <c r="L2254" t="s">
        <v>90</v>
      </c>
      <c r="M2254" t="s">
        <v>74</v>
      </c>
      <c r="N2254" s="37" t="s">
        <v>75</v>
      </c>
      <c r="O2254" s="37" t="s">
        <v>75</v>
      </c>
      <c r="P2254" s="37" t="s">
        <v>75</v>
      </c>
      <c r="Q2254" t="s">
        <v>3770</v>
      </c>
      <c r="R2254" t="s">
        <v>76</v>
      </c>
      <c r="S2254" s="42">
        <v>8</v>
      </c>
      <c r="T2254" s="37">
        <v>1</v>
      </c>
      <c r="U2254" s="83">
        <v>1</v>
      </c>
      <c r="V2254" t="s">
        <v>125</v>
      </c>
    </row>
    <row r="2255" spans="1:22" x14ac:dyDescent="0.2">
      <c r="A2255" s="18" t="str">
        <f t="shared" si="85"/>
        <v>Catalogo principalOPEN VALUE ENTIDADES NO CUALIFICADASTL4-00001</v>
      </c>
      <c r="B2255" s="18" t="str">
        <f t="shared" si="86"/>
        <v>TL4-00001OPEN VALUE ENTIDADES NO CUALIFICADAS</v>
      </c>
      <c r="D2255" t="s">
        <v>122</v>
      </c>
      <c r="E2255" t="s">
        <v>3772</v>
      </c>
      <c r="F2255" s="37" t="s">
        <v>3196</v>
      </c>
      <c r="G2255" s="18" t="s">
        <v>122</v>
      </c>
      <c r="H2255" s="18" t="s">
        <v>125</v>
      </c>
      <c r="I2255" s="37" t="s">
        <v>75</v>
      </c>
      <c r="J2255" t="s">
        <v>3773</v>
      </c>
      <c r="K2255" t="s">
        <v>28</v>
      </c>
      <c r="L2255" t="s">
        <v>90</v>
      </c>
      <c r="M2255" t="s">
        <v>74</v>
      </c>
      <c r="N2255" s="37" t="s">
        <v>75</v>
      </c>
      <c r="O2255" s="37" t="s">
        <v>75</v>
      </c>
      <c r="P2255" s="37" t="s">
        <v>75</v>
      </c>
      <c r="Q2255" t="s">
        <v>3772</v>
      </c>
      <c r="R2255" t="s">
        <v>76</v>
      </c>
      <c r="S2255" s="42">
        <v>10</v>
      </c>
      <c r="T2255" s="37">
        <v>1</v>
      </c>
      <c r="U2255" s="83">
        <v>1</v>
      </c>
      <c r="V2255" t="s">
        <v>125</v>
      </c>
    </row>
    <row r="2256" spans="1:22" x14ac:dyDescent="0.2">
      <c r="A2256" s="18" t="str">
        <f t="shared" si="85"/>
        <v>Catalogo principalOPEN VALUE ENTIDADES NO CUALIFICADASTSC-00353</v>
      </c>
      <c r="B2256" s="18" t="str">
        <f t="shared" si="86"/>
        <v>TSC-00353OPEN VALUE ENTIDADES NO CUALIFICADAS</v>
      </c>
      <c r="D2256" t="s">
        <v>122</v>
      </c>
      <c r="E2256" t="s">
        <v>3774</v>
      </c>
      <c r="F2256" s="37" t="s">
        <v>3196</v>
      </c>
      <c r="G2256" s="18" t="s">
        <v>122</v>
      </c>
      <c r="H2256" s="18" t="s">
        <v>125</v>
      </c>
      <c r="I2256" s="37" t="s">
        <v>75</v>
      </c>
      <c r="J2256" t="s">
        <v>3775</v>
      </c>
      <c r="K2256" t="s">
        <v>28</v>
      </c>
      <c r="L2256" t="s">
        <v>90</v>
      </c>
      <c r="M2256" t="s">
        <v>74</v>
      </c>
      <c r="N2256" s="37" t="s">
        <v>75</v>
      </c>
      <c r="O2256" s="37" t="s">
        <v>75</v>
      </c>
      <c r="P2256" s="37" t="s">
        <v>75</v>
      </c>
      <c r="Q2256" t="s">
        <v>3774</v>
      </c>
      <c r="R2256" t="s">
        <v>2153</v>
      </c>
      <c r="S2256" s="42">
        <v>42</v>
      </c>
      <c r="T2256" s="37">
        <v>1</v>
      </c>
      <c r="U2256" s="83">
        <v>1</v>
      </c>
      <c r="V2256" t="s">
        <v>125</v>
      </c>
    </row>
    <row r="2257" spans="1:22" x14ac:dyDescent="0.2">
      <c r="A2257" s="18" t="str">
        <f t="shared" si="85"/>
        <v>Catalogo principalOPEN VALUE ENTIDADES NO CUALIFICADASTSC-00357</v>
      </c>
      <c r="B2257" s="18" t="str">
        <f t="shared" si="86"/>
        <v>TSC-00357OPEN VALUE ENTIDADES NO CUALIFICADAS</v>
      </c>
      <c r="D2257" t="s">
        <v>122</v>
      </c>
      <c r="E2257" t="s">
        <v>3776</v>
      </c>
      <c r="F2257" s="37" t="s">
        <v>3196</v>
      </c>
      <c r="G2257" s="18" t="s">
        <v>122</v>
      </c>
      <c r="H2257" s="18" t="s">
        <v>125</v>
      </c>
      <c r="I2257" s="37" t="s">
        <v>75</v>
      </c>
      <c r="J2257" t="s">
        <v>3777</v>
      </c>
      <c r="K2257" t="s">
        <v>28</v>
      </c>
      <c r="L2257" t="s">
        <v>90</v>
      </c>
      <c r="M2257" t="s">
        <v>74</v>
      </c>
      <c r="N2257" s="37" t="s">
        <v>75</v>
      </c>
      <c r="O2257" s="37" t="s">
        <v>75</v>
      </c>
      <c r="P2257" s="37" t="s">
        <v>75</v>
      </c>
      <c r="Q2257" t="s">
        <v>3776</v>
      </c>
      <c r="R2257" t="s">
        <v>2153</v>
      </c>
      <c r="S2257" s="42">
        <v>18</v>
      </c>
      <c r="T2257" s="37">
        <v>1</v>
      </c>
      <c r="U2257" s="83">
        <v>1</v>
      </c>
      <c r="V2257" t="s">
        <v>125</v>
      </c>
    </row>
    <row r="2258" spans="1:22" x14ac:dyDescent="0.2">
      <c r="A2258" s="18" t="str">
        <f t="shared" si="85"/>
        <v>Catalogo principalOPEN VALUE ENTIDADES NO CUALIFICADASTSC-00824</v>
      </c>
      <c r="B2258" s="18" t="str">
        <f t="shared" si="86"/>
        <v>TSC-00824OPEN VALUE ENTIDADES NO CUALIFICADAS</v>
      </c>
      <c r="D2258" t="s">
        <v>122</v>
      </c>
      <c r="E2258" t="s">
        <v>3778</v>
      </c>
      <c r="F2258" s="37" t="s">
        <v>3196</v>
      </c>
      <c r="G2258" s="18" t="s">
        <v>122</v>
      </c>
      <c r="H2258" s="18" t="s">
        <v>125</v>
      </c>
      <c r="I2258" s="37" t="s">
        <v>75</v>
      </c>
      <c r="J2258" t="s">
        <v>3779</v>
      </c>
      <c r="K2258" t="s">
        <v>28</v>
      </c>
      <c r="L2258" t="s">
        <v>90</v>
      </c>
      <c r="M2258" t="s">
        <v>74</v>
      </c>
      <c r="N2258" s="37" t="s">
        <v>75</v>
      </c>
      <c r="O2258" s="37" t="s">
        <v>75</v>
      </c>
      <c r="P2258" s="37" t="s">
        <v>75</v>
      </c>
      <c r="Q2258" t="s">
        <v>3778</v>
      </c>
      <c r="R2258" t="s">
        <v>2153</v>
      </c>
      <c r="S2258" s="42">
        <v>54</v>
      </c>
      <c r="T2258" s="37">
        <v>1</v>
      </c>
      <c r="U2258" s="83">
        <v>1</v>
      </c>
      <c r="V2258" t="s">
        <v>125</v>
      </c>
    </row>
    <row r="2259" spans="1:22" x14ac:dyDescent="0.2">
      <c r="A2259" s="18" t="str">
        <f t="shared" si="85"/>
        <v>Catalogo principalOPEN VALUE ENTIDADES NO CUALIFICADASTSC-00826</v>
      </c>
      <c r="B2259" s="18" t="str">
        <f t="shared" si="86"/>
        <v>TSC-00826OPEN VALUE ENTIDADES NO CUALIFICADAS</v>
      </c>
      <c r="D2259" t="s">
        <v>122</v>
      </c>
      <c r="E2259" t="s">
        <v>3780</v>
      </c>
      <c r="F2259" s="37" t="s">
        <v>3196</v>
      </c>
      <c r="G2259" s="18" t="s">
        <v>122</v>
      </c>
      <c r="H2259" s="18" t="s">
        <v>125</v>
      </c>
      <c r="I2259" s="37" t="s">
        <v>75</v>
      </c>
      <c r="J2259" t="s">
        <v>3781</v>
      </c>
      <c r="K2259" t="s">
        <v>28</v>
      </c>
      <c r="L2259" t="s">
        <v>90</v>
      </c>
      <c r="M2259" t="s">
        <v>74</v>
      </c>
      <c r="N2259" s="37" t="s">
        <v>75</v>
      </c>
      <c r="O2259" s="37" t="s">
        <v>75</v>
      </c>
      <c r="P2259" s="37" t="s">
        <v>75</v>
      </c>
      <c r="Q2259" t="s">
        <v>3780</v>
      </c>
      <c r="R2259" t="s">
        <v>2153</v>
      </c>
      <c r="S2259" s="42">
        <v>24</v>
      </c>
      <c r="T2259" s="37">
        <v>1</v>
      </c>
      <c r="U2259" s="83">
        <v>1</v>
      </c>
      <c r="V2259" t="s">
        <v>125</v>
      </c>
    </row>
    <row r="2260" spans="1:22" x14ac:dyDescent="0.2">
      <c r="A2260" s="18" t="str">
        <f t="shared" si="85"/>
        <v>Catalogo principalOPEN VALUE ENTIDADES NO CUALIFICADASU3J-00047</v>
      </c>
      <c r="B2260" s="18" t="str">
        <f t="shared" si="86"/>
        <v>U3J-00047OPEN VALUE ENTIDADES NO CUALIFICADAS</v>
      </c>
      <c r="D2260" t="s">
        <v>122</v>
      </c>
      <c r="E2260" t="s">
        <v>3782</v>
      </c>
      <c r="F2260" s="37" t="s">
        <v>3196</v>
      </c>
      <c r="G2260" s="18" t="s">
        <v>122</v>
      </c>
      <c r="H2260" s="18" t="s">
        <v>125</v>
      </c>
      <c r="I2260" s="37" t="s">
        <v>75</v>
      </c>
      <c r="J2260" t="s">
        <v>3783</v>
      </c>
      <c r="K2260" t="s">
        <v>28</v>
      </c>
      <c r="L2260" t="s">
        <v>90</v>
      </c>
      <c r="M2260" t="s">
        <v>74</v>
      </c>
      <c r="N2260" s="37" t="s">
        <v>75</v>
      </c>
      <c r="O2260" s="37" t="s">
        <v>75</v>
      </c>
      <c r="P2260" s="37" t="s">
        <v>75</v>
      </c>
      <c r="Q2260" t="s">
        <v>3782</v>
      </c>
      <c r="R2260" t="s">
        <v>76</v>
      </c>
      <c r="S2260" s="42">
        <v>4.1900000000000004</v>
      </c>
      <c r="T2260" s="37">
        <v>1</v>
      </c>
      <c r="U2260" s="83">
        <v>1</v>
      </c>
      <c r="V2260" t="s">
        <v>125</v>
      </c>
    </row>
    <row r="2261" spans="1:22" x14ac:dyDescent="0.2">
      <c r="A2261" s="18" t="str">
        <f t="shared" si="85"/>
        <v>Catalogo principalOPEN VALUE ENTIDADES NO CUALIFICADASU5J-00055</v>
      </c>
      <c r="B2261" s="18" t="str">
        <f t="shared" si="86"/>
        <v>U5J-00055OPEN VALUE ENTIDADES NO CUALIFICADAS</v>
      </c>
      <c r="D2261" t="s">
        <v>122</v>
      </c>
      <c r="E2261" t="s">
        <v>3784</v>
      </c>
      <c r="F2261" s="37" t="s">
        <v>3196</v>
      </c>
      <c r="G2261" s="18" t="s">
        <v>122</v>
      </c>
      <c r="H2261" s="18" t="s">
        <v>125</v>
      </c>
      <c r="I2261" s="37" t="s">
        <v>75</v>
      </c>
      <c r="J2261" t="s">
        <v>3785</v>
      </c>
      <c r="K2261" t="s">
        <v>28</v>
      </c>
      <c r="L2261" t="s">
        <v>90</v>
      </c>
      <c r="M2261" t="s">
        <v>74</v>
      </c>
      <c r="N2261" s="37" t="s">
        <v>75</v>
      </c>
      <c r="O2261" s="37" t="s">
        <v>75</v>
      </c>
      <c r="P2261" s="37" t="s">
        <v>75</v>
      </c>
      <c r="Q2261" t="s">
        <v>3784</v>
      </c>
      <c r="R2261" t="s">
        <v>76</v>
      </c>
      <c r="S2261" s="42">
        <v>9</v>
      </c>
      <c r="T2261" s="37">
        <v>1</v>
      </c>
      <c r="U2261" s="83">
        <v>1</v>
      </c>
      <c r="V2261" t="s">
        <v>125</v>
      </c>
    </row>
    <row r="2262" spans="1:22" x14ac:dyDescent="0.2">
      <c r="A2262" s="18" t="str">
        <f t="shared" si="85"/>
        <v>Catalogo principalOPEN VALUE ENTIDADES NO CUALIFICADASV7U-00002</v>
      </c>
      <c r="B2262" s="18" t="str">
        <f t="shared" si="86"/>
        <v>V7U-00002OPEN VALUE ENTIDADES NO CUALIFICADAS</v>
      </c>
      <c r="D2262" t="s">
        <v>122</v>
      </c>
      <c r="E2262" t="s">
        <v>3786</v>
      </c>
      <c r="F2262" s="37" t="s">
        <v>3196</v>
      </c>
      <c r="G2262" s="18" t="s">
        <v>122</v>
      </c>
      <c r="H2262" s="18" t="s">
        <v>125</v>
      </c>
      <c r="I2262" s="37" t="s">
        <v>75</v>
      </c>
      <c r="J2262" t="s">
        <v>3787</v>
      </c>
      <c r="K2262" t="s">
        <v>28</v>
      </c>
      <c r="L2262" t="s">
        <v>90</v>
      </c>
      <c r="M2262" t="s">
        <v>74</v>
      </c>
      <c r="N2262" s="37" t="s">
        <v>75</v>
      </c>
      <c r="O2262" s="37" t="s">
        <v>75</v>
      </c>
      <c r="P2262" s="37" t="s">
        <v>75</v>
      </c>
      <c r="Q2262" t="s">
        <v>3786</v>
      </c>
      <c r="R2262" t="s">
        <v>76</v>
      </c>
      <c r="S2262" s="42">
        <v>163</v>
      </c>
      <c r="T2262" s="37">
        <v>1</v>
      </c>
      <c r="U2262" s="83">
        <v>1</v>
      </c>
      <c r="V2262" t="s">
        <v>125</v>
      </c>
    </row>
    <row r="2263" spans="1:22" x14ac:dyDescent="0.2">
      <c r="A2263" s="18" t="str">
        <f t="shared" si="85"/>
        <v>Catalogo principalOPEN VALUE ENTIDADES NO CUALIFICADASV7U-00012</v>
      </c>
      <c r="B2263" s="18" t="str">
        <f t="shared" si="86"/>
        <v>V7U-00012OPEN VALUE ENTIDADES NO CUALIFICADAS</v>
      </c>
      <c r="D2263" t="s">
        <v>122</v>
      </c>
      <c r="E2263" t="s">
        <v>3788</v>
      </c>
      <c r="F2263" s="37" t="s">
        <v>3196</v>
      </c>
      <c r="G2263" s="18" t="s">
        <v>122</v>
      </c>
      <c r="H2263" s="18" t="s">
        <v>125</v>
      </c>
      <c r="I2263" s="37" t="s">
        <v>75</v>
      </c>
      <c r="J2263" t="s">
        <v>3789</v>
      </c>
      <c r="K2263" t="s">
        <v>28</v>
      </c>
      <c r="L2263" t="s">
        <v>90</v>
      </c>
      <c r="M2263" t="s">
        <v>74</v>
      </c>
      <c r="N2263" s="37" t="s">
        <v>75</v>
      </c>
      <c r="O2263" s="37" t="s">
        <v>75</v>
      </c>
      <c r="P2263" s="37" t="s">
        <v>75</v>
      </c>
      <c r="Q2263" t="s">
        <v>3788</v>
      </c>
      <c r="R2263" t="s">
        <v>76</v>
      </c>
      <c r="S2263" s="42">
        <v>1.1399999999999999</v>
      </c>
      <c r="T2263" s="37">
        <v>1</v>
      </c>
      <c r="U2263" s="83">
        <v>1</v>
      </c>
      <c r="V2263" t="s">
        <v>125</v>
      </c>
    </row>
    <row r="2264" spans="1:22" x14ac:dyDescent="0.2">
      <c r="A2264" s="18" t="str">
        <f t="shared" si="85"/>
        <v>Catalogo principalOPEN VALUE ENTIDADES NO CUALIFICADASV7U-00020</v>
      </c>
      <c r="B2264" s="18" t="str">
        <f t="shared" si="86"/>
        <v>V7U-00020OPEN VALUE ENTIDADES NO CUALIFICADAS</v>
      </c>
      <c r="D2264" t="s">
        <v>122</v>
      </c>
      <c r="E2264" t="s">
        <v>3790</v>
      </c>
      <c r="F2264" s="37" t="s">
        <v>3196</v>
      </c>
      <c r="G2264" s="18" t="s">
        <v>122</v>
      </c>
      <c r="H2264" s="18" t="s">
        <v>125</v>
      </c>
      <c r="I2264" s="37" t="s">
        <v>75</v>
      </c>
      <c r="J2264" t="s">
        <v>3791</v>
      </c>
      <c r="K2264" t="s">
        <v>28</v>
      </c>
      <c r="L2264" t="s">
        <v>90</v>
      </c>
      <c r="M2264" t="s">
        <v>74</v>
      </c>
      <c r="N2264" s="37" t="s">
        <v>75</v>
      </c>
      <c r="O2264" s="37" t="s">
        <v>75</v>
      </c>
      <c r="P2264" s="37" t="s">
        <v>75</v>
      </c>
      <c r="Q2264" t="s">
        <v>3790</v>
      </c>
      <c r="R2264" t="s">
        <v>76</v>
      </c>
      <c r="S2264" s="42">
        <v>0.98</v>
      </c>
      <c r="T2264" s="37">
        <v>1</v>
      </c>
      <c r="U2264" s="83">
        <v>1</v>
      </c>
      <c r="V2264" t="s">
        <v>125</v>
      </c>
    </row>
    <row r="2265" spans="1:22" x14ac:dyDescent="0.2">
      <c r="A2265" s="18" t="str">
        <f t="shared" si="85"/>
        <v>Catalogo principalOPEN VALUE ENTIDADES NO CUALIFICADASV7U-00028</v>
      </c>
      <c r="B2265" s="18" t="str">
        <f t="shared" si="86"/>
        <v>V7U-00028OPEN VALUE ENTIDADES NO CUALIFICADAS</v>
      </c>
      <c r="D2265" t="s">
        <v>122</v>
      </c>
      <c r="E2265" t="s">
        <v>3792</v>
      </c>
      <c r="F2265" s="37" t="s">
        <v>3196</v>
      </c>
      <c r="G2265" s="18" t="s">
        <v>122</v>
      </c>
      <c r="H2265" s="18" t="s">
        <v>125</v>
      </c>
      <c r="I2265" s="37" t="s">
        <v>75</v>
      </c>
      <c r="J2265" t="s">
        <v>3793</v>
      </c>
      <c r="K2265" t="s">
        <v>28</v>
      </c>
      <c r="L2265" t="s">
        <v>90</v>
      </c>
      <c r="M2265" t="s">
        <v>74</v>
      </c>
      <c r="N2265" s="37" t="s">
        <v>75</v>
      </c>
      <c r="O2265" s="37" t="s">
        <v>75</v>
      </c>
      <c r="P2265" s="37" t="s">
        <v>75</v>
      </c>
      <c r="Q2265" t="s">
        <v>3792</v>
      </c>
      <c r="R2265" t="s">
        <v>76</v>
      </c>
      <c r="S2265" s="42">
        <v>1.1399999999999999</v>
      </c>
      <c r="T2265" s="37">
        <v>1</v>
      </c>
      <c r="U2265" s="83">
        <v>1</v>
      </c>
      <c r="V2265" t="s">
        <v>125</v>
      </c>
    </row>
    <row r="2266" spans="1:22" x14ac:dyDescent="0.2">
      <c r="A2266" s="18" t="str">
        <f t="shared" si="85"/>
        <v>Catalogo principalOPEN VALUE ENTIDADES NO CUALIFICADASV7U-00036</v>
      </c>
      <c r="B2266" s="18" t="str">
        <f t="shared" si="86"/>
        <v>V7U-00036OPEN VALUE ENTIDADES NO CUALIFICADAS</v>
      </c>
      <c r="D2266" t="s">
        <v>122</v>
      </c>
      <c r="E2266" t="s">
        <v>3794</v>
      </c>
      <c r="F2266" s="37" t="s">
        <v>3196</v>
      </c>
      <c r="G2266" s="18" t="s">
        <v>122</v>
      </c>
      <c r="H2266" s="18" t="s">
        <v>125</v>
      </c>
      <c r="I2266" s="37" t="s">
        <v>75</v>
      </c>
      <c r="J2266" t="s">
        <v>3795</v>
      </c>
      <c r="K2266" t="s">
        <v>28</v>
      </c>
      <c r="L2266" t="s">
        <v>90</v>
      </c>
      <c r="M2266" t="s">
        <v>74</v>
      </c>
      <c r="N2266" s="37" t="s">
        <v>75</v>
      </c>
      <c r="O2266" s="37" t="s">
        <v>75</v>
      </c>
      <c r="P2266" s="37" t="s">
        <v>75</v>
      </c>
      <c r="Q2266" t="s">
        <v>3794</v>
      </c>
      <c r="R2266" t="s">
        <v>76</v>
      </c>
      <c r="S2266" s="42">
        <v>0.78</v>
      </c>
      <c r="T2266" s="37">
        <v>1</v>
      </c>
      <c r="U2266" s="83">
        <v>1</v>
      </c>
      <c r="V2266" t="s">
        <v>125</v>
      </c>
    </row>
    <row r="2267" spans="1:22" x14ac:dyDescent="0.2">
      <c r="A2267" s="18" t="str">
        <f t="shared" si="85"/>
        <v>Catalogo principalOPEN VALUE ENTIDADES NO CUALIFICADASV7U-00044</v>
      </c>
      <c r="B2267" s="18" t="str">
        <f t="shared" si="86"/>
        <v>V7U-00044OPEN VALUE ENTIDADES NO CUALIFICADAS</v>
      </c>
      <c r="D2267" t="s">
        <v>122</v>
      </c>
      <c r="E2267" t="s">
        <v>3796</v>
      </c>
      <c r="F2267" s="37" t="s">
        <v>3196</v>
      </c>
      <c r="G2267" s="18" t="s">
        <v>122</v>
      </c>
      <c r="H2267" s="18" t="s">
        <v>125</v>
      </c>
      <c r="I2267" s="37" t="s">
        <v>75</v>
      </c>
      <c r="J2267" t="s">
        <v>3797</v>
      </c>
      <c r="K2267" t="s">
        <v>28</v>
      </c>
      <c r="L2267" t="s">
        <v>90</v>
      </c>
      <c r="M2267" t="s">
        <v>74</v>
      </c>
      <c r="N2267" s="37" t="s">
        <v>75</v>
      </c>
      <c r="O2267" s="37" t="s">
        <v>75</v>
      </c>
      <c r="P2267" s="37" t="s">
        <v>75</v>
      </c>
      <c r="Q2267" t="s">
        <v>3796</v>
      </c>
      <c r="R2267" t="s">
        <v>76</v>
      </c>
      <c r="S2267" s="42">
        <v>0.91</v>
      </c>
      <c r="T2267" s="37">
        <v>1</v>
      </c>
      <c r="U2267" s="83">
        <v>1</v>
      </c>
      <c r="V2267" t="s">
        <v>125</v>
      </c>
    </row>
    <row r="2268" spans="1:22" x14ac:dyDescent="0.2">
      <c r="A2268" s="18" t="str">
        <f t="shared" si="85"/>
        <v>Catalogo principalOPEN VALUE ENTIDADES NO CUALIFICADASV7U-00052</v>
      </c>
      <c r="B2268" s="18" t="str">
        <f t="shared" si="86"/>
        <v>V7U-00052OPEN VALUE ENTIDADES NO CUALIFICADAS</v>
      </c>
      <c r="D2268" t="s">
        <v>122</v>
      </c>
      <c r="E2268" t="s">
        <v>3798</v>
      </c>
      <c r="F2268" s="37" t="s">
        <v>3196</v>
      </c>
      <c r="G2268" s="18" t="s">
        <v>122</v>
      </c>
      <c r="H2268" s="18" t="s">
        <v>125</v>
      </c>
      <c r="I2268" s="37" t="s">
        <v>75</v>
      </c>
      <c r="J2268" t="s">
        <v>3799</v>
      </c>
      <c r="K2268" t="s">
        <v>28</v>
      </c>
      <c r="L2268" t="s">
        <v>90</v>
      </c>
      <c r="M2268" t="s">
        <v>74</v>
      </c>
      <c r="N2268" s="37" t="s">
        <v>75</v>
      </c>
      <c r="O2268" s="37" t="s">
        <v>75</v>
      </c>
      <c r="P2268" s="37" t="s">
        <v>75</v>
      </c>
      <c r="Q2268" t="s">
        <v>3798</v>
      </c>
      <c r="R2268" t="s">
        <v>76</v>
      </c>
      <c r="S2268" s="42">
        <v>0.91</v>
      </c>
      <c r="T2268" s="37">
        <v>1</v>
      </c>
      <c r="U2268" s="83">
        <v>1</v>
      </c>
      <c r="V2268" t="s">
        <v>125</v>
      </c>
    </row>
    <row r="2269" spans="1:22" x14ac:dyDescent="0.2">
      <c r="A2269" s="18" t="str">
        <f t="shared" si="85"/>
        <v>Catalogo principalOPEN VALUE ENTIDADES NO CUALIFICADASV7U-00100</v>
      </c>
      <c r="B2269" s="18" t="str">
        <f t="shared" si="86"/>
        <v>V7U-00100OPEN VALUE ENTIDADES NO CUALIFICADAS</v>
      </c>
      <c r="D2269" t="s">
        <v>122</v>
      </c>
      <c r="E2269" t="s">
        <v>3800</v>
      </c>
      <c r="F2269" s="37" t="s">
        <v>3196</v>
      </c>
      <c r="G2269" s="18" t="s">
        <v>122</v>
      </c>
      <c r="H2269" s="18" t="s">
        <v>125</v>
      </c>
      <c r="I2269" s="37" t="s">
        <v>75</v>
      </c>
      <c r="J2269" t="s">
        <v>3801</v>
      </c>
      <c r="K2269" t="s">
        <v>28</v>
      </c>
      <c r="L2269" t="s">
        <v>90</v>
      </c>
      <c r="M2269" t="s">
        <v>74</v>
      </c>
      <c r="N2269" s="37" t="s">
        <v>75</v>
      </c>
      <c r="O2269" s="37" t="s">
        <v>75</v>
      </c>
      <c r="P2269" s="37" t="s">
        <v>75</v>
      </c>
      <c r="Q2269" t="s">
        <v>3800</v>
      </c>
      <c r="R2269" t="s">
        <v>76</v>
      </c>
      <c r="S2269" s="42">
        <v>2.6</v>
      </c>
      <c r="T2269" s="37">
        <v>1</v>
      </c>
      <c r="U2269" s="83">
        <v>1</v>
      </c>
      <c r="V2269" t="s">
        <v>125</v>
      </c>
    </row>
    <row r="2270" spans="1:22" x14ac:dyDescent="0.2">
      <c r="A2270" s="18" t="str">
        <f t="shared" si="85"/>
        <v>Catalogo principalOPEN VALUE ENTIDADES NO CUALIFICADASV7U-00106</v>
      </c>
      <c r="B2270" s="18" t="str">
        <f t="shared" si="86"/>
        <v>V7U-00106OPEN VALUE ENTIDADES NO CUALIFICADAS</v>
      </c>
      <c r="D2270" t="s">
        <v>122</v>
      </c>
      <c r="E2270" t="s">
        <v>3802</v>
      </c>
      <c r="F2270" s="37" t="s">
        <v>3196</v>
      </c>
      <c r="G2270" s="18" t="s">
        <v>122</v>
      </c>
      <c r="H2270" s="18" t="s">
        <v>125</v>
      </c>
      <c r="I2270" s="37" t="s">
        <v>75</v>
      </c>
      <c r="J2270" t="s">
        <v>3803</v>
      </c>
      <c r="K2270" t="s">
        <v>28</v>
      </c>
      <c r="L2270" t="s">
        <v>90</v>
      </c>
      <c r="M2270" t="s">
        <v>74</v>
      </c>
      <c r="N2270" s="37" t="s">
        <v>75</v>
      </c>
      <c r="O2270" s="37" t="s">
        <v>75</v>
      </c>
      <c r="P2270" s="37" t="s">
        <v>75</v>
      </c>
      <c r="Q2270" t="s">
        <v>3802</v>
      </c>
      <c r="R2270" t="s">
        <v>76</v>
      </c>
      <c r="S2270" s="42">
        <v>0.49</v>
      </c>
      <c r="T2270" s="37">
        <v>1</v>
      </c>
      <c r="U2270" s="83">
        <v>1</v>
      </c>
      <c r="V2270" t="s">
        <v>125</v>
      </c>
    </row>
    <row r="2271" spans="1:22" x14ac:dyDescent="0.2">
      <c r="A2271" s="18" t="str">
        <f t="shared" si="85"/>
        <v>Catalogo principalOPEN VALUE ENTIDADES NO CUALIFICADASV7U-00112</v>
      </c>
      <c r="B2271" s="18" t="str">
        <f t="shared" si="86"/>
        <v>V7U-00112OPEN VALUE ENTIDADES NO CUALIFICADAS</v>
      </c>
      <c r="D2271" t="s">
        <v>122</v>
      </c>
      <c r="E2271" t="s">
        <v>3804</v>
      </c>
      <c r="F2271" s="37" t="s">
        <v>3196</v>
      </c>
      <c r="G2271" s="18" t="s">
        <v>122</v>
      </c>
      <c r="H2271" s="18" t="s">
        <v>125</v>
      </c>
      <c r="I2271" s="37" t="s">
        <v>75</v>
      </c>
      <c r="J2271" t="s">
        <v>3805</v>
      </c>
      <c r="K2271" t="s">
        <v>28</v>
      </c>
      <c r="L2271" t="s">
        <v>90</v>
      </c>
      <c r="M2271" t="s">
        <v>74</v>
      </c>
      <c r="N2271" s="37" t="s">
        <v>75</v>
      </c>
      <c r="O2271" s="37" t="s">
        <v>75</v>
      </c>
      <c r="P2271" s="37" t="s">
        <v>75</v>
      </c>
      <c r="Q2271" t="s">
        <v>3804</v>
      </c>
      <c r="R2271" t="s">
        <v>76</v>
      </c>
      <c r="S2271" s="42">
        <v>0.49</v>
      </c>
      <c r="T2271" s="37">
        <v>1</v>
      </c>
      <c r="U2271" s="83">
        <v>1</v>
      </c>
      <c r="V2271" t="s">
        <v>125</v>
      </c>
    </row>
    <row r="2272" spans="1:22" x14ac:dyDescent="0.2">
      <c r="A2272" s="18" t="str">
        <f t="shared" si="85"/>
        <v>Catalogo principalOPEN VALUE ENTIDADES NO CUALIFICADASV7U-00118</v>
      </c>
      <c r="B2272" s="18" t="str">
        <f t="shared" si="86"/>
        <v>V7U-00118OPEN VALUE ENTIDADES NO CUALIFICADAS</v>
      </c>
      <c r="D2272" t="s">
        <v>122</v>
      </c>
      <c r="E2272" t="s">
        <v>3806</v>
      </c>
      <c r="F2272" s="37" t="s">
        <v>3196</v>
      </c>
      <c r="G2272" s="18" t="s">
        <v>122</v>
      </c>
      <c r="H2272" s="18" t="s">
        <v>125</v>
      </c>
      <c r="I2272" s="37" t="s">
        <v>75</v>
      </c>
      <c r="J2272" t="s">
        <v>3807</v>
      </c>
      <c r="K2272" t="s">
        <v>28</v>
      </c>
      <c r="L2272" t="s">
        <v>90</v>
      </c>
      <c r="M2272" t="s">
        <v>74</v>
      </c>
      <c r="N2272" s="37" t="s">
        <v>75</v>
      </c>
      <c r="O2272" s="37" t="s">
        <v>75</v>
      </c>
      <c r="P2272" s="37" t="s">
        <v>75</v>
      </c>
      <c r="Q2272" t="s">
        <v>3806</v>
      </c>
      <c r="R2272" t="s">
        <v>76</v>
      </c>
      <c r="S2272" s="42">
        <v>0.49</v>
      </c>
      <c r="T2272" s="37">
        <v>1</v>
      </c>
      <c r="U2272" s="83">
        <v>1</v>
      </c>
      <c r="V2272" t="s">
        <v>125</v>
      </c>
    </row>
    <row r="2273" spans="1:22" x14ac:dyDescent="0.2">
      <c r="A2273" s="18" t="str">
        <f t="shared" si="85"/>
        <v>Catalogo principalOPEN VALUE ENTIDADES NO CUALIFICADASV7U-00124</v>
      </c>
      <c r="B2273" s="18" t="str">
        <f t="shared" si="86"/>
        <v>V7U-00124OPEN VALUE ENTIDADES NO CUALIFICADAS</v>
      </c>
      <c r="D2273" t="s">
        <v>122</v>
      </c>
      <c r="E2273" t="s">
        <v>3808</v>
      </c>
      <c r="F2273" s="37" t="s">
        <v>3196</v>
      </c>
      <c r="G2273" s="18" t="s">
        <v>122</v>
      </c>
      <c r="H2273" s="18" t="s">
        <v>125</v>
      </c>
      <c r="I2273" s="37" t="s">
        <v>75</v>
      </c>
      <c r="J2273" t="s">
        <v>3809</v>
      </c>
      <c r="K2273" t="s">
        <v>28</v>
      </c>
      <c r="L2273" t="s">
        <v>90</v>
      </c>
      <c r="M2273" t="s">
        <v>74</v>
      </c>
      <c r="N2273" s="37" t="s">
        <v>75</v>
      </c>
      <c r="O2273" s="37" t="s">
        <v>75</v>
      </c>
      <c r="P2273" s="37" t="s">
        <v>75</v>
      </c>
      <c r="Q2273" t="s">
        <v>3808</v>
      </c>
      <c r="R2273" t="s">
        <v>76</v>
      </c>
      <c r="S2273" s="42">
        <v>3.06</v>
      </c>
      <c r="T2273" s="37">
        <v>1</v>
      </c>
      <c r="U2273" s="83">
        <v>1</v>
      </c>
      <c r="V2273" t="s">
        <v>125</v>
      </c>
    </row>
    <row r="2274" spans="1:22" x14ac:dyDescent="0.2">
      <c r="A2274" s="18" t="str">
        <f t="shared" si="85"/>
        <v>Catalogo principalOPEN VALUE ENTIDADES NO CUALIFICADASV7U-00130</v>
      </c>
      <c r="B2274" s="18" t="str">
        <f t="shared" si="86"/>
        <v>V7U-00130OPEN VALUE ENTIDADES NO CUALIFICADAS</v>
      </c>
      <c r="D2274" t="s">
        <v>122</v>
      </c>
      <c r="E2274" t="s">
        <v>3810</v>
      </c>
      <c r="F2274" s="37" t="s">
        <v>3196</v>
      </c>
      <c r="G2274" s="18" t="s">
        <v>122</v>
      </c>
      <c r="H2274" s="18" t="s">
        <v>125</v>
      </c>
      <c r="I2274" s="37" t="s">
        <v>75</v>
      </c>
      <c r="J2274" t="s">
        <v>3811</v>
      </c>
      <c r="K2274" t="s">
        <v>28</v>
      </c>
      <c r="L2274" t="s">
        <v>90</v>
      </c>
      <c r="M2274" t="s">
        <v>74</v>
      </c>
      <c r="N2274" s="37" t="s">
        <v>75</v>
      </c>
      <c r="O2274" s="37" t="s">
        <v>75</v>
      </c>
      <c r="P2274" s="37" t="s">
        <v>75</v>
      </c>
      <c r="Q2274" t="s">
        <v>3810</v>
      </c>
      <c r="R2274" t="s">
        <v>76</v>
      </c>
      <c r="S2274" s="42">
        <v>0.53</v>
      </c>
      <c r="T2274" s="37">
        <v>1</v>
      </c>
      <c r="U2274" s="83">
        <v>1</v>
      </c>
      <c r="V2274" t="s">
        <v>125</v>
      </c>
    </row>
    <row r="2275" spans="1:22" x14ac:dyDescent="0.2">
      <c r="A2275" s="18" t="str">
        <f t="shared" si="85"/>
        <v>Catalogo principalOPEN VALUE ENTIDADES NO CUALIFICADASV7U-00136</v>
      </c>
      <c r="B2275" s="18" t="str">
        <f t="shared" si="86"/>
        <v>V7U-00136OPEN VALUE ENTIDADES NO CUALIFICADAS</v>
      </c>
      <c r="D2275" t="s">
        <v>122</v>
      </c>
      <c r="E2275" t="s">
        <v>3812</v>
      </c>
      <c r="F2275" s="37" t="s">
        <v>3196</v>
      </c>
      <c r="G2275" s="18" t="s">
        <v>122</v>
      </c>
      <c r="H2275" s="18" t="s">
        <v>125</v>
      </c>
      <c r="I2275" s="37" t="s">
        <v>75</v>
      </c>
      <c r="J2275" t="s">
        <v>3813</v>
      </c>
      <c r="K2275" t="s">
        <v>28</v>
      </c>
      <c r="L2275" t="s">
        <v>90</v>
      </c>
      <c r="M2275" t="s">
        <v>74</v>
      </c>
      <c r="N2275" s="37" t="s">
        <v>75</v>
      </c>
      <c r="O2275" s="37" t="s">
        <v>75</v>
      </c>
      <c r="P2275" s="37" t="s">
        <v>75</v>
      </c>
      <c r="Q2275" t="s">
        <v>3812</v>
      </c>
      <c r="R2275" t="s">
        <v>76</v>
      </c>
      <c r="S2275" s="42">
        <v>0.53</v>
      </c>
      <c r="T2275" s="37">
        <v>1</v>
      </c>
      <c r="U2275" s="83">
        <v>1</v>
      </c>
      <c r="V2275" t="s">
        <v>125</v>
      </c>
    </row>
    <row r="2276" spans="1:22" x14ac:dyDescent="0.2">
      <c r="A2276" s="18" t="str">
        <f t="shared" si="85"/>
        <v>Catalogo principalOPEN VALUE ENTIDADES NO CUALIFICADASV7U-00152</v>
      </c>
      <c r="B2276" s="18" t="str">
        <f t="shared" si="86"/>
        <v>V7U-00152OPEN VALUE ENTIDADES NO CUALIFICADAS</v>
      </c>
      <c r="D2276" t="s">
        <v>122</v>
      </c>
      <c r="E2276" t="s">
        <v>3814</v>
      </c>
      <c r="F2276" s="37" t="s">
        <v>3196</v>
      </c>
      <c r="G2276" s="18" t="s">
        <v>122</v>
      </c>
      <c r="H2276" s="18" t="s">
        <v>125</v>
      </c>
      <c r="I2276" s="37" t="s">
        <v>75</v>
      </c>
      <c r="J2276" t="s">
        <v>3815</v>
      </c>
      <c r="K2276" t="s">
        <v>28</v>
      </c>
      <c r="L2276" t="s">
        <v>90</v>
      </c>
      <c r="M2276" t="s">
        <v>74</v>
      </c>
      <c r="N2276" s="37" t="s">
        <v>75</v>
      </c>
      <c r="O2276" s="37" t="s">
        <v>75</v>
      </c>
      <c r="P2276" s="37" t="s">
        <v>75</v>
      </c>
      <c r="Q2276" t="s">
        <v>3814</v>
      </c>
      <c r="R2276" t="s">
        <v>76</v>
      </c>
      <c r="S2276" s="42">
        <v>0.53</v>
      </c>
      <c r="T2276" s="37">
        <v>1</v>
      </c>
      <c r="U2276" s="83">
        <v>1</v>
      </c>
      <c r="V2276" t="s">
        <v>125</v>
      </c>
    </row>
    <row r="2277" spans="1:22" x14ac:dyDescent="0.2">
      <c r="A2277" s="18" t="str">
        <f t="shared" si="85"/>
        <v>Catalogo principalOPEN VALUE ENTIDADES NO CUALIFICADASV7U-00158</v>
      </c>
      <c r="B2277" s="18" t="str">
        <f t="shared" si="86"/>
        <v>V7U-00158OPEN VALUE ENTIDADES NO CUALIFICADAS</v>
      </c>
      <c r="D2277" t="s">
        <v>122</v>
      </c>
      <c r="E2277" t="s">
        <v>3816</v>
      </c>
      <c r="F2277" s="37" t="s">
        <v>3196</v>
      </c>
      <c r="G2277" s="18" t="s">
        <v>122</v>
      </c>
      <c r="H2277" s="18" t="s">
        <v>125</v>
      </c>
      <c r="I2277" s="37" t="s">
        <v>75</v>
      </c>
      <c r="J2277" t="s">
        <v>3817</v>
      </c>
      <c r="K2277" t="s">
        <v>28</v>
      </c>
      <c r="L2277" t="s">
        <v>90</v>
      </c>
      <c r="M2277" t="s">
        <v>74</v>
      </c>
      <c r="N2277" s="37" t="s">
        <v>75</v>
      </c>
      <c r="O2277" s="37" t="s">
        <v>75</v>
      </c>
      <c r="P2277" s="37" t="s">
        <v>75</v>
      </c>
      <c r="Q2277" t="s">
        <v>3816</v>
      </c>
      <c r="R2277" t="s">
        <v>76</v>
      </c>
      <c r="S2277" s="42">
        <v>3.06</v>
      </c>
      <c r="T2277" s="37">
        <v>1</v>
      </c>
      <c r="U2277" s="83">
        <v>1</v>
      </c>
      <c r="V2277" t="s">
        <v>125</v>
      </c>
    </row>
    <row r="2278" spans="1:22" x14ac:dyDescent="0.2">
      <c r="A2278" s="18" t="str">
        <f t="shared" si="85"/>
        <v>Catalogo principalOPEN VALUE ENTIDADES NO CUALIFICADASV7U-00164</v>
      </c>
      <c r="B2278" s="18" t="str">
        <f t="shared" si="86"/>
        <v>V7U-00164OPEN VALUE ENTIDADES NO CUALIFICADAS</v>
      </c>
      <c r="D2278" t="s">
        <v>122</v>
      </c>
      <c r="E2278" t="s">
        <v>3818</v>
      </c>
      <c r="F2278" s="37" t="s">
        <v>3196</v>
      </c>
      <c r="G2278" s="18" t="s">
        <v>122</v>
      </c>
      <c r="H2278" s="18" t="s">
        <v>125</v>
      </c>
      <c r="I2278" s="37" t="s">
        <v>75</v>
      </c>
      <c r="J2278" t="s">
        <v>3819</v>
      </c>
      <c r="K2278" t="s">
        <v>28</v>
      </c>
      <c r="L2278" t="s">
        <v>90</v>
      </c>
      <c r="M2278" t="s">
        <v>74</v>
      </c>
      <c r="N2278" s="37" t="s">
        <v>75</v>
      </c>
      <c r="O2278" s="37" t="s">
        <v>75</v>
      </c>
      <c r="P2278" s="37" t="s">
        <v>75</v>
      </c>
      <c r="Q2278" t="s">
        <v>3818</v>
      </c>
      <c r="R2278" t="s">
        <v>76</v>
      </c>
      <c r="S2278" s="42">
        <v>0.53</v>
      </c>
      <c r="T2278" s="37">
        <v>1</v>
      </c>
      <c r="U2278" s="83">
        <v>1</v>
      </c>
      <c r="V2278" t="s">
        <v>125</v>
      </c>
    </row>
    <row r="2279" spans="1:22" x14ac:dyDescent="0.2">
      <c r="A2279" s="18" t="str">
        <f t="shared" si="85"/>
        <v>Catalogo principalOPEN VALUE ENTIDADES NO CUALIFICADASV7U-00170</v>
      </c>
      <c r="B2279" s="18" t="str">
        <f t="shared" si="86"/>
        <v>V7U-00170OPEN VALUE ENTIDADES NO CUALIFICADAS</v>
      </c>
      <c r="D2279" t="s">
        <v>122</v>
      </c>
      <c r="E2279" t="s">
        <v>3820</v>
      </c>
      <c r="F2279" s="37" t="s">
        <v>3196</v>
      </c>
      <c r="G2279" s="18" t="s">
        <v>122</v>
      </c>
      <c r="H2279" s="18" t="s">
        <v>125</v>
      </c>
      <c r="I2279" s="37" t="s">
        <v>75</v>
      </c>
      <c r="J2279" t="s">
        <v>3821</v>
      </c>
      <c r="K2279" t="s">
        <v>28</v>
      </c>
      <c r="L2279" t="s">
        <v>90</v>
      </c>
      <c r="M2279" t="s">
        <v>74</v>
      </c>
      <c r="N2279" s="37" t="s">
        <v>75</v>
      </c>
      <c r="O2279" s="37" t="s">
        <v>75</v>
      </c>
      <c r="P2279" s="37" t="s">
        <v>75</v>
      </c>
      <c r="Q2279" t="s">
        <v>3820</v>
      </c>
      <c r="R2279" t="s">
        <v>76</v>
      </c>
      <c r="S2279" s="42">
        <v>0.53</v>
      </c>
      <c r="T2279" s="37">
        <v>1</v>
      </c>
      <c r="U2279" s="83">
        <v>1</v>
      </c>
      <c r="V2279" t="s">
        <v>125</v>
      </c>
    </row>
    <row r="2280" spans="1:22" x14ac:dyDescent="0.2">
      <c r="A2280" s="18" t="str">
        <f t="shared" si="85"/>
        <v>Catalogo principalOPEN VALUE ENTIDADES NO CUALIFICADASV7U-00176</v>
      </c>
      <c r="B2280" s="18" t="str">
        <f t="shared" si="86"/>
        <v>V7U-00176OPEN VALUE ENTIDADES NO CUALIFICADAS</v>
      </c>
      <c r="D2280" t="s">
        <v>122</v>
      </c>
      <c r="E2280" t="s">
        <v>3822</v>
      </c>
      <c r="F2280" s="37" t="s">
        <v>3196</v>
      </c>
      <c r="G2280" s="18" t="s">
        <v>122</v>
      </c>
      <c r="H2280" s="18" t="s">
        <v>125</v>
      </c>
      <c r="I2280" s="37" t="s">
        <v>75</v>
      </c>
      <c r="J2280" t="s">
        <v>3823</v>
      </c>
      <c r="K2280" t="s">
        <v>28</v>
      </c>
      <c r="L2280" t="s">
        <v>90</v>
      </c>
      <c r="M2280" t="s">
        <v>74</v>
      </c>
      <c r="N2280" s="37" t="s">
        <v>75</v>
      </c>
      <c r="O2280" s="37" t="s">
        <v>75</v>
      </c>
      <c r="P2280" s="37" t="s">
        <v>75</v>
      </c>
      <c r="Q2280" t="s">
        <v>3822</v>
      </c>
      <c r="R2280" t="s">
        <v>76</v>
      </c>
      <c r="S2280" s="42">
        <v>0.53</v>
      </c>
      <c r="T2280" s="37">
        <v>1</v>
      </c>
      <c r="U2280" s="83">
        <v>1</v>
      </c>
      <c r="V2280" t="s">
        <v>125</v>
      </c>
    </row>
    <row r="2281" spans="1:22" x14ac:dyDescent="0.2">
      <c r="A2281" s="18" t="str">
        <f t="shared" si="85"/>
        <v>Catalogo principalOPEN VALUE ENTIDADES NO CUALIFICADASW06-00647</v>
      </c>
      <c r="B2281" s="18" t="str">
        <f t="shared" si="86"/>
        <v>W06-00647OPEN VALUE ENTIDADES NO CUALIFICADAS</v>
      </c>
      <c r="D2281" t="s">
        <v>122</v>
      </c>
      <c r="E2281" t="s">
        <v>3824</v>
      </c>
      <c r="F2281" s="37" t="s">
        <v>3196</v>
      </c>
      <c r="G2281" s="18" t="s">
        <v>122</v>
      </c>
      <c r="H2281" s="18" t="s">
        <v>125</v>
      </c>
      <c r="I2281" s="37" t="s">
        <v>75</v>
      </c>
      <c r="J2281" t="s">
        <v>3825</v>
      </c>
      <c r="K2281" t="s">
        <v>28</v>
      </c>
      <c r="L2281" t="s">
        <v>90</v>
      </c>
      <c r="M2281" t="s">
        <v>74</v>
      </c>
      <c r="N2281" s="37" t="s">
        <v>75</v>
      </c>
      <c r="O2281" s="37" t="s">
        <v>75</v>
      </c>
      <c r="P2281" s="37" t="s">
        <v>75</v>
      </c>
      <c r="Q2281" t="s">
        <v>3824</v>
      </c>
      <c r="R2281" t="s">
        <v>2153</v>
      </c>
      <c r="S2281" s="42">
        <v>543</v>
      </c>
      <c r="T2281" s="37">
        <v>1</v>
      </c>
      <c r="U2281" s="83">
        <v>1</v>
      </c>
      <c r="V2281" t="s">
        <v>125</v>
      </c>
    </row>
    <row r="2282" spans="1:22" x14ac:dyDescent="0.2">
      <c r="A2282" s="18" t="str">
        <f t="shared" si="85"/>
        <v>Catalogo principalOPEN VALUE ENTIDADES NO CUALIFICADASW06-00652</v>
      </c>
      <c r="B2282" s="18" t="str">
        <f t="shared" si="86"/>
        <v>W06-00652OPEN VALUE ENTIDADES NO CUALIFICADAS</v>
      </c>
      <c r="D2282" t="s">
        <v>122</v>
      </c>
      <c r="E2282" t="s">
        <v>3826</v>
      </c>
      <c r="F2282" s="37" t="s">
        <v>3196</v>
      </c>
      <c r="G2282" s="18" t="s">
        <v>122</v>
      </c>
      <c r="H2282" s="18" t="s">
        <v>125</v>
      </c>
      <c r="I2282" s="37" t="s">
        <v>75</v>
      </c>
      <c r="J2282" t="s">
        <v>3827</v>
      </c>
      <c r="K2282" t="s">
        <v>28</v>
      </c>
      <c r="L2282" t="s">
        <v>90</v>
      </c>
      <c r="M2282" t="s">
        <v>74</v>
      </c>
      <c r="N2282" s="37" t="s">
        <v>75</v>
      </c>
      <c r="O2282" s="37" t="s">
        <v>75</v>
      </c>
      <c r="P2282" s="37" t="s">
        <v>75</v>
      </c>
      <c r="Q2282" t="s">
        <v>3826</v>
      </c>
      <c r="R2282" t="s">
        <v>2153</v>
      </c>
      <c r="S2282" s="42">
        <v>702</v>
      </c>
      <c r="T2282" s="37">
        <v>1</v>
      </c>
      <c r="U2282" s="83">
        <v>1</v>
      </c>
      <c r="V2282" t="s">
        <v>125</v>
      </c>
    </row>
    <row r="2283" spans="1:22" x14ac:dyDescent="0.2">
      <c r="A2283" s="18" t="str">
        <f t="shared" si="85"/>
        <v>Catalogo principalOPEN VALUE ENTIDADES NO CUALIFICADASW06-00659</v>
      </c>
      <c r="B2283" s="18" t="str">
        <f t="shared" si="86"/>
        <v>W06-00659OPEN VALUE ENTIDADES NO CUALIFICADAS</v>
      </c>
      <c r="D2283" t="s">
        <v>122</v>
      </c>
      <c r="E2283" t="s">
        <v>3828</v>
      </c>
      <c r="F2283" s="37" t="s">
        <v>3196</v>
      </c>
      <c r="G2283" s="18" t="s">
        <v>122</v>
      </c>
      <c r="H2283" s="18" t="s">
        <v>125</v>
      </c>
      <c r="I2283" s="37" t="s">
        <v>75</v>
      </c>
      <c r="J2283" t="s">
        <v>3829</v>
      </c>
      <c r="K2283" t="s">
        <v>28</v>
      </c>
      <c r="L2283" t="s">
        <v>90</v>
      </c>
      <c r="M2283" t="s">
        <v>74</v>
      </c>
      <c r="N2283" s="37" t="s">
        <v>75</v>
      </c>
      <c r="O2283" s="37" t="s">
        <v>75</v>
      </c>
      <c r="P2283" s="37" t="s">
        <v>75</v>
      </c>
      <c r="Q2283" t="s">
        <v>3828</v>
      </c>
      <c r="R2283" t="s">
        <v>2153</v>
      </c>
      <c r="S2283" s="42">
        <v>243</v>
      </c>
      <c r="T2283" s="37">
        <v>1</v>
      </c>
      <c r="U2283" s="83">
        <v>1</v>
      </c>
      <c r="V2283" t="s">
        <v>125</v>
      </c>
    </row>
    <row r="2284" spans="1:22" x14ac:dyDescent="0.2">
      <c r="A2284" s="18" t="str">
        <f t="shared" si="85"/>
        <v>Catalogo principalOPEN VALUE ENTIDADES NO CUALIFICADASW06-00664</v>
      </c>
      <c r="B2284" s="18" t="str">
        <f t="shared" si="86"/>
        <v>W06-00664OPEN VALUE ENTIDADES NO CUALIFICADAS</v>
      </c>
      <c r="D2284" t="s">
        <v>122</v>
      </c>
      <c r="E2284" t="s">
        <v>3830</v>
      </c>
      <c r="F2284" s="37" t="s">
        <v>3196</v>
      </c>
      <c r="G2284" s="18" t="s">
        <v>122</v>
      </c>
      <c r="H2284" s="18" t="s">
        <v>125</v>
      </c>
      <c r="I2284" s="37" t="s">
        <v>75</v>
      </c>
      <c r="J2284" t="s">
        <v>3831</v>
      </c>
      <c r="K2284" t="s">
        <v>28</v>
      </c>
      <c r="L2284" t="s">
        <v>90</v>
      </c>
      <c r="M2284" t="s">
        <v>74</v>
      </c>
      <c r="N2284" s="37" t="s">
        <v>75</v>
      </c>
      <c r="O2284" s="37" t="s">
        <v>75</v>
      </c>
      <c r="P2284" s="37" t="s">
        <v>75</v>
      </c>
      <c r="Q2284" t="s">
        <v>3830</v>
      </c>
      <c r="R2284" t="s">
        <v>2153</v>
      </c>
      <c r="S2284" s="42">
        <v>315</v>
      </c>
      <c r="T2284" s="37">
        <v>1</v>
      </c>
      <c r="U2284" s="83">
        <v>1</v>
      </c>
      <c r="V2284" t="s">
        <v>125</v>
      </c>
    </row>
    <row r="2285" spans="1:22" x14ac:dyDescent="0.2">
      <c r="A2285" s="18" t="str">
        <f t="shared" si="85"/>
        <v>Catalogo principalOPEN VALUE ENTIDADES NO CUALIFICADASW06-00788</v>
      </c>
      <c r="B2285" s="18" t="str">
        <f t="shared" si="86"/>
        <v>W06-00788OPEN VALUE ENTIDADES NO CUALIFICADAS</v>
      </c>
      <c r="D2285" t="s">
        <v>122</v>
      </c>
      <c r="E2285" t="s">
        <v>3832</v>
      </c>
      <c r="F2285" s="37" t="s">
        <v>3196</v>
      </c>
      <c r="G2285" s="18" t="s">
        <v>122</v>
      </c>
      <c r="H2285" s="18" t="s">
        <v>125</v>
      </c>
      <c r="I2285" s="37" t="s">
        <v>75</v>
      </c>
      <c r="J2285" t="s">
        <v>3833</v>
      </c>
      <c r="K2285" t="s">
        <v>28</v>
      </c>
      <c r="L2285" t="s">
        <v>90</v>
      </c>
      <c r="M2285" t="s">
        <v>74</v>
      </c>
      <c r="N2285" s="37" t="s">
        <v>75</v>
      </c>
      <c r="O2285" s="37" t="s">
        <v>75</v>
      </c>
      <c r="P2285" s="37" t="s">
        <v>75</v>
      </c>
      <c r="Q2285" t="s">
        <v>3832</v>
      </c>
      <c r="R2285" t="s">
        <v>2153</v>
      </c>
      <c r="S2285" s="42">
        <v>492</v>
      </c>
      <c r="T2285" s="37">
        <v>1</v>
      </c>
      <c r="U2285" s="83">
        <v>1</v>
      </c>
      <c r="V2285" t="s">
        <v>125</v>
      </c>
    </row>
    <row r="2286" spans="1:22" x14ac:dyDescent="0.2">
      <c r="A2286" s="18" t="str">
        <f t="shared" si="85"/>
        <v>Catalogo principalOPEN VALUE ENTIDADES NO CUALIFICADASW06-00852</v>
      </c>
      <c r="B2286" s="18" t="str">
        <f t="shared" si="86"/>
        <v>W06-00852OPEN VALUE ENTIDADES NO CUALIFICADAS</v>
      </c>
      <c r="D2286" t="s">
        <v>122</v>
      </c>
      <c r="E2286" t="s">
        <v>3834</v>
      </c>
      <c r="F2286" s="37" t="s">
        <v>3196</v>
      </c>
      <c r="G2286" s="18" t="s">
        <v>122</v>
      </c>
      <c r="H2286" s="18" t="s">
        <v>125</v>
      </c>
      <c r="I2286" s="37" t="s">
        <v>75</v>
      </c>
      <c r="J2286" t="s">
        <v>3835</v>
      </c>
      <c r="K2286" t="s">
        <v>28</v>
      </c>
      <c r="L2286" t="s">
        <v>90</v>
      </c>
      <c r="M2286" t="s">
        <v>74</v>
      </c>
      <c r="N2286" s="37" t="s">
        <v>75</v>
      </c>
      <c r="O2286" s="37" t="s">
        <v>75</v>
      </c>
      <c r="P2286" s="37" t="s">
        <v>75</v>
      </c>
      <c r="Q2286" t="s">
        <v>3834</v>
      </c>
      <c r="R2286" t="s">
        <v>2153</v>
      </c>
      <c r="S2286" s="42">
        <v>633</v>
      </c>
      <c r="T2286" s="37">
        <v>1</v>
      </c>
      <c r="U2286" s="83">
        <v>1</v>
      </c>
      <c r="V2286" t="s">
        <v>125</v>
      </c>
    </row>
    <row r="2287" spans="1:22" x14ac:dyDescent="0.2">
      <c r="A2287" s="18" t="str">
        <f t="shared" si="85"/>
        <v>Catalogo principalOPEN VALUE ENTIDADES NO CUALIFICADASW06-00924</v>
      </c>
      <c r="B2287" s="18" t="str">
        <f t="shared" si="86"/>
        <v>W06-00924OPEN VALUE ENTIDADES NO CUALIFICADAS</v>
      </c>
      <c r="D2287" t="s">
        <v>122</v>
      </c>
      <c r="E2287" t="s">
        <v>3836</v>
      </c>
      <c r="F2287" s="37" t="s">
        <v>3196</v>
      </c>
      <c r="G2287" s="18" t="s">
        <v>122</v>
      </c>
      <c r="H2287" s="18" t="s">
        <v>125</v>
      </c>
      <c r="I2287" s="37" t="s">
        <v>75</v>
      </c>
      <c r="J2287" t="s">
        <v>3837</v>
      </c>
      <c r="K2287" t="s">
        <v>28</v>
      </c>
      <c r="L2287" t="s">
        <v>90</v>
      </c>
      <c r="M2287" t="s">
        <v>74</v>
      </c>
      <c r="N2287" s="37" t="s">
        <v>75</v>
      </c>
      <c r="O2287" s="37" t="s">
        <v>75</v>
      </c>
      <c r="P2287" s="37" t="s">
        <v>75</v>
      </c>
      <c r="Q2287" t="s">
        <v>3836</v>
      </c>
      <c r="R2287" t="s">
        <v>2153</v>
      </c>
      <c r="S2287" s="42">
        <v>232</v>
      </c>
      <c r="T2287" s="37">
        <v>1</v>
      </c>
      <c r="U2287" s="83">
        <v>1</v>
      </c>
      <c r="V2287" t="s">
        <v>125</v>
      </c>
    </row>
    <row r="2288" spans="1:22" x14ac:dyDescent="0.2">
      <c r="A2288" s="18" t="str">
        <f t="shared" si="85"/>
        <v>Catalogo principalOPEN VALUE ENTIDADES NO CUALIFICADASW06-00932</v>
      </c>
      <c r="B2288" s="18" t="str">
        <f t="shared" si="86"/>
        <v>W06-00932OPEN VALUE ENTIDADES NO CUALIFICADAS</v>
      </c>
      <c r="D2288" t="s">
        <v>122</v>
      </c>
      <c r="E2288" t="s">
        <v>3838</v>
      </c>
      <c r="F2288" s="37" t="s">
        <v>3196</v>
      </c>
      <c r="G2288" s="18" t="s">
        <v>122</v>
      </c>
      <c r="H2288" s="18" t="s">
        <v>125</v>
      </c>
      <c r="I2288" s="37" t="s">
        <v>75</v>
      </c>
      <c r="J2288" t="s">
        <v>3839</v>
      </c>
      <c r="K2288" t="s">
        <v>28</v>
      </c>
      <c r="L2288" t="s">
        <v>90</v>
      </c>
      <c r="M2288" t="s">
        <v>74</v>
      </c>
      <c r="N2288" s="37" t="s">
        <v>75</v>
      </c>
      <c r="O2288" s="37" t="s">
        <v>75</v>
      </c>
      <c r="P2288" s="37" t="s">
        <v>75</v>
      </c>
      <c r="Q2288" t="s">
        <v>3838</v>
      </c>
      <c r="R2288" t="s">
        <v>2153</v>
      </c>
      <c r="S2288" s="42">
        <v>300</v>
      </c>
      <c r="T2288" s="37">
        <v>1</v>
      </c>
      <c r="U2288" s="83">
        <v>1</v>
      </c>
      <c r="V2288" t="s">
        <v>125</v>
      </c>
    </row>
    <row r="2289" spans="1:22" x14ac:dyDescent="0.2">
      <c r="A2289" s="18" t="str">
        <f t="shared" si="85"/>
        <v>Catalogo principalOPEN VALUE ENTIDADES NO CUALIFICADASW35-00001</v>
      </c>
      <c r="B2289" s="18" t="str">
        <f t="shared" si="86"/>
        <v>W35-00001OPEN VALUE ENTIDADES NO CUALIFICADAS</v>
      </c>
      <c r="D2289" t="s">
        <v>122</v>
      </c>
      <c r="E2289" t="s">
        <v>3840</v>
      </c>
      <c r="F2289" s="37" t="s">
        <v>3196</v>
      </c>
      <c r="G2289" s="18" t="s">
        <v>122</v>
      </c>
      <c r="H2289" s="18" t="s">
        <v>125</v>
      </c>
      <c r="I2289" s="37" t="s">
        <v>75</v>
      </c>
      <c r="J2289" t="s">
        <v>3841</v>
      </c>
      <c r="K2289" t="s">
        <v>28</v>
      </c>
      <c r="L2289" t="s">
        <v>90</v>
      </c>
      <c r="M2289" t="s">
        <v>74</v>
      </c>
      <c r="N2289" s="37" t="s">
        <v>75</v>
      </c>
      <c r="O2289" s="37" t="s">
        <v>75</v>
      </c>
      <c r="P2289" s="37" t="s">
        <v>75</v>
      </c>
      <c r="Q2289" t="s">
        <v>3840</v>
      </c>
      <c r="R2289" t="s">
        <v>76</v>
      </c>
      <c r="S2289" s="42">
        <v>2</v>
      </c>
      <c r="T2289" s="37">
        <v>1</v>
      </c>
      <c r="U2289" s="83">
        <v>1</v>
      </c>
      <c r="V2289" t="s">
        <v>125</v>
      </c>
    </row>
    <row r="2290" spans="1:22" x14ac:dyDescent="0.2">
      <c r="A2290" s="18" t="str">
        <f t="shared" si="85"/>
        <v>Catalogo principalOPEN VALUE ENTIDADES NO CUALIFICADASWC2-00001</v>
      </c>
      <c r="B2290" s="18" t="str">
        <f t="shared" si="86"/>
        <v>WC2-00001OPEN VALUE ENTIDADES NO CUALIFICADAS</v>
      </c>
      <c r="D2290" t="s">
        <v>122</v>
      </c>
      <c r="E2290" t="s">
        <v>3842</v>
      </c>
      <c r="F2290" s="37" t="s">
        <v>3196</v>
      </c>
      <c r="G2290" s="18" t="s">
        <v>122</v>
      </c>
      <c r="H2290" s="18" t="s">
        <v>125</v>
      </c>
      <c r="I2290" s="37" t="s">
        <v>75</v>
      </c>
      <c r="J2290" t="s">
        <v>3843</v>
      </c>
      <c r="K2290" t="s">
        <v>28</v>
      </c>
      <c r="L2290" t="s">
        <v>90</v>
      </c>
      <c r="M2290" t="s">
        <v>74</v>
      </c>
      <c r="N2290" s="37" t="s">
        <v>75</v>
      </c>
      <c r="O2290" s="37" t="s">
        <v>75</v>
      </c>
      <c r="P2290" s="37" t="s">
        <v>75</v>
      </c>
      <c r="Q2290" t="s">
        <v>3842</v>
      </c>
      <c r="R2290" t="s">
        <v>76</v>
      </c>
      <c r="S2290" s="42">
        <v>1.3</v>
      </c>
      <c r="T2290" s="37">
        <v>1</v>
      </c>
      <c r="U2290" s="83">
        <v>1</v>
      </c>
      <c r="V2290" t="s">
        <v>125</v>
      </c>
    </row>
    <row r="2291" spans="1:22" x14ac:dyDescent="0.2">
      <c r="A2291" s="18" t="str">
        <f t="shared" si="85"/>
        <v>Catalogo principalOPEN VALUE ENTIDADES NO CUALIFICADASWSB-00073</v>
      </c>
      <c r="B2291" s="18" t="str">
        <f t="shared" si="86"/>
        <v>WSB-00073OPEN VALUE ENTIDADES NO CUALIFICADAS</v>
      </c>
      <c r="D2291" t="s">
        <v>122</v>
      </c>
      <c r="E2291" t="s">
        <v>3844</v>
      </c>
      <c r="F2291" s="37" t="s">
        <v>3196</v>
      </c>
      <c r="G2291" s="18" t="s">
        <v>122</v>
      </c>
      <c r="H2291" s="18" t="s">
        <v>125</v>
      </c>
      <c r="I2291" s="37" t="s">
        <v>75</v>
      </c>
      <c r="J2291" t="s">
        <v>3845</v>
      </c>
      <c r="K2291" t="s">
        <v>28</v>
      </c>
      <c r="L2291" t="s">
        <v>90</v>
      </c>
      <c r="M2291" t="s">
        <v>74</v>
      </c>
      <c r="N2291" s="37" t="s">
        <v>75</v>
      </c>
      <c r="O2291" s="37" t="s">
        <v>75</v>
      </c>
      <c r="P2291" s="37" t="s">
        <v>75</v>
      </c>
      <c r="Q2291" t="s">
        <v>3844</v>
      </c>
      <c r="R2291" t="s">
        <v>76</v>
      </c>
      <c r="S2291" s="42">
        <v>1.1299999999999999</v>
      </c>
      <c r="T2291" s="37">
        <v>1</v>
      </c>
      <c r="U2291" s="83">
        <v>1</v>
      </c>
      <c r="V2291" t="s">
        <v>125</v>
      </c>
    </row>
    <row r="2292" spans="1:22" x14ac:dyDescent="0.2">
      <c r="A2292" s="18" t="str">
        <f t="shared" si="85"/>
        <v>Catalogo principalOPEN VALUE ENTIDADES NO CUALIFICADASYEG-00224</v>
      </c>
      <c r="B2292" s="18" t="str">
        <f t="shared" si="86"/>
        <v>YEG-00224OPEN VALUE ENTIDADES NO CUALIFICADAS</v>
      </c>
      <c r="D2292" t="s">
        <v>122</v>
      </c>
      <c r="E2292" t="s">
        <v>3846</v>
      </c>
      <c r="F2292" s="37" t="s">
        <v>3196</v>
      </c>
      <c r="G2292" s="18" t="s">
        <v>122</v>
      </c>
      <c r="H2292" s="18" t="s">
        <v>125</v>
      </c>
      <c r="I2292" s="37" t="s">
        <v>75</v>
      </c>
      <c r="J2292" t="s">
        <v>3847</v>
      </c>
      <c r="K2292" t="s">
        <v>28</v>
      </c>
      <c r="L2292" t="s">
        <v>90</v>
      </c>
      <c r="M2292" t="s">
        <v>74</v>
      </c>
      <c r="N2292" s="37" t="s">
        <v>75</v>
      </c>
      <c r="O2292" s="37" t="s">
        <v>75</v>
      </c>
      <c r="P2292" s="37" t="s">
        <v>75</v>
      </c>
      <c r="Q2292" t="s">
        <v>3846</v>
      </c>
      <c r="R2292" t="s">
        <v>2153</v>
      </c>
      <c r="S2292" s="42">
        <v>231</v>
      </c>
      <c r="T2292" s="37">
        <v>1</v>
      </c>
      <c r="U2292" s="83">
        <v>1</v>
      </c>
      <c r="V2292" t="s">
        <v>125</v>
      </c>
    </row>
    <row r="2293" spans="1:22" x14ac:dyDescent="0.2">
      <c r="A2293" s="18" t="str">
        <f t="shared" si="85"/>
        <v>Catalogo principalOPEN VALUE ENTIDADES NO CUALIFICADASYEG-00226</v>
      </c>
      <c r="B2293" s="18" t="str">
        <f t="shared" si="86"/>
        <v>YEG-00226OPEN VALUE ENTIDADES NO CUALIFICADAS</v>
      </c>
      <c r="D2293" t="s">
        <v>122</v>
      </c>
      <c r="E2293" t="s">
        <v>3848</v>
      </c>
      <c r="F2293" s="37" t="s">
        <v>3196</v>
      </c>
      <c r="G2293" s="18" t="s">
        <v>122</v>
      </c>
      <c r="H2293" s="18" t="s">
        <v>125</v>
      </c>
      <c r="I2293" s="37" t="s">
        <v>75</v>
      </c>
      <c r="J2293" t="s">
        <v>3849</v>
      </c>
      <c r="K2293" t="s">
        <v>28</v>
      </c>
      <c r="L2293" t="s">
        <v>90</v>
      </c>
      <c r="M2293" t="s">
        <v>74</v>
      </c>
      <c r="N2293" s="37" t="s">
        <v>75</v>
      </c>
      <c r="O2293" s="37" t="s">
        <v>75</v>
      </c>
      <c r="P2293" s="37" t="s">
        <v>75</v>
      </c>
      <c r="Q2293" t="s">
        <v>3848</v>
      </c>
      <c r="R2293" t="s">
        <v>2153</v>
      </c>
      <c r="S2293" s="42">
        <v>300</v>
      </c>
      <c r="T2293" s="37">
        <v>1</v>
      </c>
      <c r="U2293" s="83">
        <v>1</v>
      </c>
      <c r="V2293" t="s">
        <v>125</v>
      </c>
    </row>
    <row r="2294" spans="1:22" x14ac:dyDescent="0.2">
      <c r="A2294" s="18" t="str">
        <f t="shared" si="85"/>
        <v>Catalogo principalOPEN VALUE ENTIDADES NO CUALIFICADASYEG-00228</v>
      </c>
      <c r="B2294" s="18" t="str">
        <f t="shared" si="86"/>
        <v>YEG-00228OPEN VALUE ENTIDADES NO CUALIFICADAS</v>
      </c>
      <c r="D2294" t="s">
        <v>122</v>
      </c>
      <c r="E2294" t="s">
        <v>3850</v>
      </c>
      <c r="F2294" s="37" t="s">
        <v>3196</v>
      </c>
      <c r="G2294" s="18" t="s">
        <v>122</v>
      </c>
      <c r="H2294" s="18" t="s">
        <v>125</v>
      </c>
      <c r="I2294" s="37" t="s">
        <v>75</v>
      </c>
      <c r="J2294" t="s">
        <v>3851</v>
      </c>
      <c r="K2294" t="s">
        <v>28</v>
      </c>
      <c r="L2294" t="s">
        <v>90</v>
      </c>
      <c r="M2294" t="s">
        <v>74</v>
      </c>
      <c r="N2294" s="37" t="s">
        <v>75</v>
      </c>
      <c r="O2294" s="37" t="s">
        <v>75</v>
      </c>
      <c r="P2294" s="37" t="s">
        <v>75</v>
      </c>
      <c r="Q2294" t="s">
        <v>3850</v>
      </c>
      <c r="R2294" t="s">
        <v>2153</v>
      </c>
      <c r="S2294" s="42">
        <v>99</v>
      </c>
      <c r="T2294" s="37">
        <v>1</v>
      </c>
      <c r="U2294" s="83">
        <v>1</v>
      </c>
      <c r="V2294" t="s">
        <v>125</v>
      </c>
    </row>
    <row r="2295" spans="1:22" x14ac:dyDescent="0.2">
      <c r="A2295" s="18" t="str">
        <f t="shared" si="85"/>
        <v>Catalogo principalOPEN VALUE ENTIDADES NO CUALIFICADASYEG-00230</v>
      </c>
      <c r="B2295" s="18" t="str">
        <f t="shared" si="86"/>
        <v>YEG-00230OPEN VALUE ENTIDADES NO CUALIFICADAS</v>
      </c>
      <c r="D2295" t="s">
        <v>122</v>
      </c>
      <c r="E2295" t="s">
        <v>3852</v>
      </c>
      <c r="F2295" s="37" t="s">
        <v>3196</v>
      </c>
      <c r="G2295" s="18" t="s">
        <v>122</v>
      </c>
      <c r="H2295" s="18" t="s">
        <v>125</v>
      </c>
      <c r="I2295" s="37" t="s">
        <v>75</v>
      </c>
      <c r="J2295" t="s">
        <v>3853</v>
      </c>
      <c r="K2295" t="s">
        <v>28</v>
      </c>
      <c r="L2295" t="s">
        <v>90</v>
      </c>
      <c r="M2295" t="s">
        <v>74</v>
      </c>
      <c r="N2295" s="37" t="s">
        <v>75</v>
      </c>
      <c r="O2295" s="37" t="s">
        <v>75</v>
      </c>
      <c r="P2295" s="37" t="s">
        <v>75</v>
      </c>
      <c r="Q2295" t="s">
        <v>3852</v>
      </c>
      <c r="R2295" t="s">
        <v>2153</v>
      </c>
      <c r="S2295" s="42">
        <v>129</v>
      </c>
      <c r="T2295" s="37">
        <v>1</v>
      </c>
      <c r="U2295" s="83">
        <v>1</v>
      </c>
      <c r="V2295" t="s">
        <v>125</v>
      </c>
    </row>
    <row r="2296" spans="1:22" x14ac:dyDescent="0.2">
      <c r="A2296" s="18" t="str">
        <f t="shared" si="85"/>
        <v>Catalogo principalOPEN VALUE ENTIDADES NO CUALIFICADASYEG-00616</v>
      </c>
      <c r="B2296" s="18" t="str">
        <f t="shared" si="86"/>
        <v>YEG-00616OPEN VALUE ENTIDADES NO CUALIFICADAS</v>
      </c>
      <c r="D2296" t="s">
        <v>122</v>
      </c>
      <c r="E2296" t="s">
        <v>3854</v>
      </c>
      <c r="F2296" s="37" t="s">
        <v>3196</v>
      </c>
      <c r="G2296" s="18" t="s">
        <v>122</v>
      </c>
      <c r="H2296" s="18" t="s">
        <v>125</v>
      </c>
      <c r="I2296" s="37" t="s">
        <v>75</v>
      </c>
      <c r="J2296" t="s">
        <v>3855</v>
      </c>
      <c r="K2296" t="s">
        <v>28</v>
      </c>
      <c r="L2296" t="s">
        <v>90</v>
      </c>
      <c r="M2296" t="s">
        <v>74</v>
      </c>
      <c r="N2296" s="37" t="s">
        <v>75</v>
      </c>
      <c r="O2296" s="37" t="s">
        <v>75</v>
      </c>
      <c r="P2296" s="37" t="s">
        <v>75</v>
      </c>
      <c r="Q2296" t="s">
        <v>3854</v>
      </c>
      <c r="R2296" t="s">
        <v>2153</v>
      </c>
      <c r="S2296" s="42">
        <v>183</v>
      </c>
      <c r="T2296" s="37">
        <v>1</v>
      </c>
      <c r="U2296" s="83">
        <v>1</v>
      </c>
      <c r="V2296" t="s">
        <v>125</v>
      </c>
    </row>
    <row r="2297" spans="1:22" x14ac:dyDescent="0.2">
      <c r="A2297" s="18" t="str">
        <f t="shared" si="85"/>
        <v>Catalogo principalOPEN VALUE ENTIDADES NO CUALIFICADASYEG-00618</v>
      </c>
      <c r="B2297" s="18" t="str">
        <f t="shared" si="86"/>
        <v>YEG-00618OPEN VALUE ENTIDADES NO CUALIFICADAS</v>
      </c>
      <c r="D2297" t="s">
        <v>122</v>
      </c>
      <c r="E2297" t="s">
        <v>3856</v>
      </c>
      <c r="F2297" s="37" t="s">
        <v>3196</v>
      </c>
      <c r="G2297" s="18" t="s">
        <v>122</v>
      </c>
      <c r="H2297" s="18" t="s">
        <v>125</v>
      </c>
      <c r="I2297" s="37" t="s">
        <v>75</v>
      </c>
      <c r="J2297" t="s">
        <v>3857</v>
      </c>
      <c r="K2297" t="s">
        <v>28</v>
      </c>
      <c r="L2297" t="s">
        <v>90</v>
      </c>
      <c r="M2297" t="s">
        <v>74</v>
      </c>
      <c r="N2297" s="37" t="s">
        <v>75</v>
      </c>
      <c r="O2297" s="37" t="s">
        <v>75</v>
      </c>
      <c r="P2297" s="37" t="s">
        <v>75</v>
      </c>
      <c r="Q2297" t="s">
        <v>3856</v>
      </c>
      <c r="R2297" t="s">
        <v>2153</v>
      </c>
      <c r="S2297" s="42">
        <v>240</v>
      </c>
      <c r="T2297" s="37">
        <v>1</v>
      </c>
      <c r="U2297" s="83">
        <v>1</v>
      </c>
      <c r="V2297" t="s">
        <v>125</v>
      </c>
    </row>
    <row r="2298" spans="1:22" x14ac:dyDescent="0.2">
      <c r="A2298" s="18" t="str">
        <f t="shared" si="85"/>
        <v>Catalogo principalOPEN VALUE ENTIDADES NO CUALIFICADASYEG-00620</v>
      </c>
      <c r="B2298" s="18" t="str">
        <f t="shared" si="86"/>
        <v>YEG-00620OPEN VALUE ENTIDADES NO CUALIFICADAS</v>
      </c>
      <c r="D2298" t="s">
        <v>122</v>
      </c>
      <c r="E2298" t="s">
        <v>3858</v>
      </c>
      <c r="F2298" s="37" t="s">
        <v>3196</v>
      </c>
      <c r="G2298" s="18" t="s">
        <v>122</v>
      </c>
      <c r="H2298" s="18" t="s">
        <v>125</v>
      </c>
      <c r="I2298" s="37" t="s">
        <v>75</v>
      </c>
      <c r="J2298" t="s">
        <v>3859</v>
      </c>
      <c r="K2298" t="s">
        <v>28</v>
      </c>
      <c r="L2298" t="s">
        <v>90</v>
      </c>
      <c r="M2298" t="s">
        <v>74</v>
      </c>
      <c r="N2298" s="37" t="s">
        <v>75</v>
      </c>
      <c r="O2298" s="37" t="s">
        <v>75</v>
      </c>
      <c r="P2298" s="37" t="s">
        <v>75</v>
      </c>
      <c r="Q2298" t="s">
        <v>3858</v>
      </c>
      <c r="R2298" t="s">
        <v>2153</v>
      </c>
      <c r="S2298" s="42">
        <v>81</v>
      </c>
      <c r="T2298" s="37">
        <v>1</v>
      </c>
      <c r="U2298" s="83">
        <v>1</v>
      </c>
      <c r="V2298" t="s">
        <v>125</v>
      </c>
    </row>
    <row r="2299" spans="1:22" x14ac:dyDescent="0.2">
      <c r="A2299" s="18" t="str">
        <f t="shared" si="85"/>
        <v>Catalogo principalOPEN VALUE ENTIDADES NO CUALIFICADASYEG-00622</v>
      </c>
      <c r="B2299" s="18" t="str">
        <f t="shared" si="86"/>
        <v>YEG-00622OPEN VALUE ENTIDADES NO CUALIFICADAS</v>
      </c>
      <c r="D2299" t="s">
        <v>122</v>
      </c>
      <c r="E2299" t="s">
        <v>3860</v>
      </c>
      <c r="F2299" s="37" t="s">
        <v>3196</v>
      </c>
      <c r="G2299" s="18" t="s">
        <v>122</v>
      </c>
      <c r="H2299" s="18" t="s">
        <v>125</v>
      </c>
      <c r="I2299" s="37" t="s">
        <v>75</v>
      </c>
      <c r="J2299" t="s">
        <v>3861</v>
      </c>
      <c r="K2299" t="s">
        <v>28</v>
      </c>
      <c r="L2299" t="s">
        <v>90</v>
      </c>
      <c r="M2299" t="s">
        <v>74</v>
      </c>
      <c r="N2299" s="37" t="s">
        <v>75</v>
      </c>
      <c r="O2299" s="37" t="s">
        <v>75</v>
      </c>
      <c r="P2299" s="37" t="s">
        <v>75</v>
      </c>
      <c r="Q2299" t="s">
        <v>3860</v>
      </c>
      <c r="R2299" t="s">
        <v>2153</v>
      </c>
      <c r="S2299" s="42">
        <v>105</v>
      </c>
      <c r="T2299" s="37">
        <v>1</v>
      </c>
      <c r="U2299" s="83">
        <v>1</v>
      </c>
      <c r="V2299" t="s">
        <v>125</v>
      </c>
    </row>
    <row r="2300" spans="1:22" x14ac:dyDescent="0.2">
      <c r="A2300" s="18" t="str">
        <f t="shared" si="85"/>
        <v>Catalogo principalOPEN VALUE ENTIDADES NO CUALIFICADASYEG-01240</v>
      </c>
      <c r="B2300" s="18" t="str">
        <f t="shared" si="86"/>
        <v>YEG-01240OPEN VALUE ENTIDADES NO CUALIFICADAS</v>
      </c>
      <c r="D2300" t="s">
        <v>122</v>
      </c>
      <c r="E2300" t="s">
        <v>3862</v>
      </c>
      <c r="F2300" s="37" t="s">
        <v>3196</v>
      </c>
      <c r="G2300" s="18" t="s">
        <v>122</v>
      </c>
      <c r="H2300" s="18" t="s">
        <v>125</v>
      </c>
      <c r="I2300" s="37" t="s">
        <v>75</v>
      </c>
      <c r="J2300" t="s">
        <v>3863</v>
      </c>
      <c r="K2300" t="s">
        <v>28</v>
      </c>
      <c r="L2300" t="s">
        <v>90</v>
      </c>
      <c r="M2300" t="s">
        <v>74</v>
      </c>
      <c r="N2300" s="37" t="s">
        <v>75</v>
      </c>
      <c r="O2300" s="37" t="s">
        <v>75</v>
      </c>
      <c r="P2300" s="37" t="s">
        <v>75</v>
      </c>
      <c r="Q2300" t="s">
        <v>3862</v>
      </c>
      <c r="R2300" t="s">
        <v>2153</v>
      </c>
      <c r="S2300" s="42">
        <v>210</v>
      </c>
      <c r="T2300" s="37">
        <v>1</v>
      </c>
      <c r="U2300" s="83">
        <v>1</v>
      </c>
      <c r="V2300" t="s">
        <v>125</v>
      </c>
    </row>
    <row r="2301" spans="1:22" x14ac:dyDescent="0.2">
      <c r="A2301" s="18" t="str">
        <f t="shared" si="85"/>
        <v>Catalogo principalOPEN VALUE ENTIDADES NO CUALIFICADASYEG-01242</v>
      </c>
      <c r="B2301" s="18" t="str">
        <f t="shared" si="86"/>
        <v>YEG-01242OPEN VALUE ENTIDADES NO CUALIFICADAS</v>
      </c>
      <c r="D2301" t="s">
        <v>122</v>
      </c>
      <c r="E2301" t="s">
        <v>3864</v>
      </c>
      <c r="F2301" s="37" t="s">
        <v>3196</v>
      </c>
      <c r="G2301" s="18" t="s">
        <v>122</v>
      </c>
      <c r="H2301" s="18" t="s">
        <v>125</v>
      </c>
      <c r="I2301" s="37" t="s">
        <v>75</v>
      </c>
      <c r="J2301" t="s">
        <v>3865</v>
      </c>
      <c r="K2301" t="s">
        <v>28</v>
      </c>
      <c r="L2301" t="s">
        <v>90</v>
      </c>
      <c r="M2301" t="s">
        <v>74</v>
      </c>
      <c r="N2301" s="37" t="s">
        <v>75</v>
      </c>
      <c r="O2301" s="37" t="s">
        <v>75</v>
      </c>
      <c r="P2301" s="37" t="s">
        <v>75</v>
      </c>
      <c r="Q2301" t="s">
        <v>3864</v>
      </c>
      <c r="R2301" t="s">
        <v>2153</v>
      </c>
      <c r="S2301" s="42">
        <v>270</v>
      </c>
      <c r="T2301" s="37">
        <v>1</v>
      </c>
      <c r="U2301" s="83">
        <v>1</v>
      </c>
      <c r="V2301" t="s">
        <v>125</v>
      </c>
    </row>
    <row r="2302" spans="1:22" x14ac:dyDescent="0.2">
      <c r="A2302" s="18" t="str">
        <f t="shared" si="85"/>
        <v>Catalogo principalOPEN VALUE ENTIDADES NO CUALIFICADASYEG-01244</v>
      </c>
      <c r="B2302" s="18" t="str">
        <f t="shared" si="86"/>
        <v>YEG-01244OPEN VALUE ENTIDADES NO CUALIFICADAS</v>
      </c>
      <c r="D2302" t="s">
        <v>122</v>
      </c>
      <c r="E2302" t="s">
        <v>3866</v>
      </c>
      <c r="F2302" s="37" t="s">
        <v>3196</v>
      </c>
      <c r="G2302" s="18" t="s">
        <v>122</v>
      </c>
      <c r="H2302" s="18" t="s">
        <v>125</v>
      </c>
      <c r="I2302" s="37" t="s">
        <v>75</v>
      </c>
      <c r="J2302" t="s">
        <v>3867</v>
      </c>
      <c r="K2302" t="s">
        <v>28</v>
      </c>
      <c r="L2302" t="s">
        <v>90</v>
      </c>
      <c r="M2302" t="s">
        <v>74</v>
      </c>
      <c r="N2302" s="37" t="s">
        <v>75</v>
      </c>
      <c r="O2302" s="37" t="s">
        <v>75</v>
      </c>
      <c r="P2302" s="37" t="s">
        <v>75</v>
      </c>
      <c r="Q2302" t="s">
        <v>3866</v>
      </c>
      <c r="R2302" t="s">
        <v>2153</v>
      </c>
      <c r="S2302" s="42">
        <v>94</v>
      </c>
      <c r="T2302" s="37">
        <v>1</v>
      </c>
      <c r="U2302" s="83">
        <v>1</v>
      </c>
      <c r="V2302" t="s">
        <v>125</v>
      </c>
    </row>
    <row r="2303" spans="1:22" x14ac:dyDescent="0.2">
      <c r="A2303" s="18" t="str">
        <f t="shared" si="85"/>
        <v>Catalogo principalOPEN VALUE ENTIDADES NO CUALIFICADASYEG-01246</v>
      </c>
      <c r="B2303" s="18" t="str">
        <f t="shared" si="86"/>
        <v>YEG-01246OPEN VALUE ENTIDADES NO CUALIFICADAS</v>
      </c>
      <c r="D2303" t="s">
        <v>122</v>
      </c>
      <c r="E2303" t="s">
        <v>3868</v>
      </c>
      <c r="F2303" s="37" t="s">
        <v>3196</v>
      </c>
      <c r="G2303" s="18" t="s">
        <v>122</v>
      </c>
      <c r="H2303" s="18" t="s">
        <v>125</v>
      </c>
      <c r="I2303" s="37" t="s">
        <v>75</v>
      </c>
      <c r="J2303" t="s">
        <v>3869</v>
      </c>
      <c r="K2303" t="s">
        <v>28</v>
      </c>
      <c r="L2303" t="s">
        <v>90</v>
      </c>
      <c r="M2303" t="s">
        <v>74</v>
      </c>
      <c r="N2303" s="37" t="s">
        <v>75</v>
      </c>
      <c r="O2303" s="37" t="s">
        <v>75</v>
      </c>
      <c r="P2303" s="37" t="s">
        <v>75</v>
      </c>
      <c r="Q2303" t="s">
        <v>3868</v>
      </c>
      <c r="R2303" t="s">
        <v>2153</v>
      </c>
      <c r="S2303" s="42">
        <v>122</v>
      </c>
      <c r="T2303" s="37">
        <v>1</v>
      </c>
      <c r="U2303" s="83">
        <v>1</v>
      </c>
      <c r="V2303" t="s">
        <v>125</v>
      </c>
    </row>
    <row r="2304" spans="1:22" x14ac:dyDescent="0.2">
      <c r="A2304" s="18" t="str">
        <f t="shared" si="85"/>
        <v>Catalogo principalOPEN VALUE ENTIDADES NO CUALIFICADASYEG-01300</v>
      </c>
      <c r="B2304" s="18" t="str">
        <f t="shared" si="86"/>
        <v>YEG-01300OPEN VALUE ENTIDADES NO CUALIFICADAS</v>
      </c>
      <c r="D2304" t="s">
        <v>122</v>
      </c>
      <c r="E2304" t="s">
        <v>3870</v>
      </c>
      <c r="F2304" s="37" t="s">
        <v>3196</v>
      </c>
      <c r="G2304" s="18" t="s">
        <v>122</v>
      </c>
      <c r="H2304" s="18" t="s">
        <v>125</v>
      </c>
      <c r="I2304" s="37" t="s">
        <v>75</v>
      </c>
      <c r="J2304" t="s">
        <v>3871</v>
      </c>
      <c r="K2304" t="s">
        <v>28</v>
      </c>
      <c r="L2304" t="s">
        <v>90</v>
      </c>
      <c r="M2304" t="s">
        <v>74</v>
      </c>
      <c r="N2304" s="37" t="s">
        <v>75</v>
      </c>
      <c r="O2304" s="37" t="s">
        <v>75</v>
      </c>
      <c r="P2304" s="37" t="s">
        <v>75</v>
      </c>
      <c r="Q2304" t="s">
        <v>3870</v>
      </c>
      <c r="R2304" t="s">
        <v>2153</v>
      </c>
      <c r="S2304" s="42">
        <v>165</v>
      </c>
      <c r="T2304" s="37">
        <v>1</v>
      </c>
      <c r="U2304" s="83">
        <v>1</v>
      </c>
      <c r="V2304" t="s">
        <v>125</v>
      </c>
    </row>
    <row r="2305" spans="1:22" x14ac:dyDescent="0.2">
      <c r="A2305" s="18" t="str">
        <f t="shared" si="85"/>
        <v>Catalogo principalOPEN VALUE ENTIDADES NO CUALIFICADASYEG-01302</v>
      </c>
      <c r="B2305" s="18" t="str">
        <f t="shared" si="86"/>
        <v>YEG-01302OPEN VALUE ENTIDADES NO CUALIFICADAS</v>
      </c>
      <c r="D2305" t="s">
        <v>122</v>
      </c>
      <c r="E2305" t="s">
        <v>3872</v>
      </c>
      <c r="F2305" s="37" t="s">
        <v>3196</v>
      </c>
      <c r="G2305" s="18" t="s">
        <v>122</v>
      </c>
      <c r="H2305" s="18" t="s">
        <v>125</v>
      </c>
      <c r="I2305" s="37" t="s">
        <v>75</v>
      </c>
      <c r="J2305" t="s">
        <v>3873</v>
      </c>
      <c r="K2305" t="s">
        <v>28</v>
      </c>
      <c r="L2305" t="s">
        <v>90</v>
      </c>
      <c r="M2305" t="s">
        <v>74</v>
      </c>
      <c r="N2305" s="37" t="s">
        <v>75</v>
      </c>
      <c r="O2305" s="37" t="s">
        <v>75</v>
      </c>
      <c r="P2305" s="37" t="s">
        <v>75</v>
      </c>
      <c r="Q2305" t="s">
        <v>3872</v>
      </c>
      <c r="R2305" t="s">
        <v>2153</v>
      </c>
      <c r="S2305" s="42">
        <v>216</v>
      </c>
      <c r="T2305" s="37">
        <v>1</v>
      </c>
      <c r="U2305" s="83">
        <v>1</v>
      </c>
      <c r="V2305" t="s">
        <v>125</v>
      </c>
    </row>
    <row r="2306" spans="1:22" x14ac:dyDescent="0.2">
      <c r="A2306" s="18" t="str">
        <f t="shared" ref="A2306:A2369" si="87">D2306&amp;F2306&amp;E2306</f>
        <v>Catalogo principalOPEN VALUE ENTIDADES NO CUALIFICADASYEG-01304</v>
      </c>
      <c r="B2306" s="18" t="str">
        <f t="shared" ref="B2306:B2369" si="88">E2306&amp;F2306</f>
        <v>YEG-01304OPEN VALUE ENTIDADES NO CUALIFICADAS</v>
      </c>
      <c r="D2306" t="s">
        <v>122</v>
      </c>
      <c r="E2306" t="s">
        <v>3874</v>
      </c>
      <c r="F2306" s="37" t="s">
        <v>3196</v>
      </c>
      <c r="G2306" s="18" t="s">
        <v>122</v>
      </c>
      <c r="H2306" s="18" t="s">
        <v>125</v>
      </c>
      <c r="I2306" s="37" t="s">
        <v>75</v>
      </c>
      <c r="J2306" t="s">
        <v>3875</v>
      </c>
      <c r="K2306" t="s">
        <v>28</v>
      </c>
      <c r="L2306" t="s">
        <v>90</v>
      </c>
      <c r="M2306" t="s">
        <v>74</v>
      </c>
      <c r="N2306" s="37" t="s">
        <v>75</v>
      </c>
      <c r="O2306" s="37" t="s">
        <v>75</v>
      </c>
      <c r="P2306" s="37" t="s">
        <v>75</v>
      </c>
      <c r="Q2306" t="s">
        <v>3874</v>
      </c>
      <c r="R2306" t="s">
        <v>2153</v>
      </c>
      <c r="S2306" s="42">
        <v>75</v>
      </c>
      <c r="T2306" s="37">
        <v>1</v>
      </c>
      <c r="U2306" s="83">
        <v>1</v>
      </c>
      <c r="V2306" t="s">
        <v>125</v>
      </c>
    </row>
    <row r="2307" spans="1:22" x14ac:dyDescent="0.2">
      <c r="A2307" s="18" t="str">
        <f t="shared" si="87"/>
        <v>Catalogo principalOPEN VALUE ENTIDADES NO CUALIFICADASYEG-01306</v>
      </c>
      <c r="B2307" s="18" t="str">
        <f t="shared" si="88"/>
        <v>YEG-01306OPEN VALUE ENTIDADES NO CUALIFICADAS</v>
      </c>
      <c r="D2307" t="s">
        <v>122</v>
      </c>
      <c r="E2307" t="s">
        <v>3876</v>
      </c>
      <c r="F2307" s="37" t="s">
        <v>3196</v>
      </c>
      <c r="G2307" s="18" t="s">
        <v>122</v>
      </c>
      <c r="H2307" s="18" t="s">
        <v>125</v>
      </c>
      <c r="I2307" s="37" t="s">
        <v>75</v>
      </c>
      <c r="J2307" t="s">
        <v>3877</v>
      </c>
      <c r="K2307" t="s">
        <v>28</v>
      </c>
      <c r="L2307" t="s">
        <v>90</v>
      </c>
      <c r="M2307" t="s">
        <v>74</v>
      </c>
      <c r="N2307" s="37" t="s">
        <v>75</v>
      </c>
      <c r="O2307" s="37" t="s">
        <v>75</v>
      </c>
      <c r="P2307" s="37" t="s">
        <v>75</v>
      </c>
      <c r="Q2307" t="s">
        <v>3876</v>
      </c>
      <c r="R2307" t="s">
        <v>2153</v>
      </c>
      <c r="S2307" s="42">
        <v>97</v>
      </c>
      <c r="T2307" s="37">
        <v>1</v>
      </c>
      <c r="U2307" s="83">
        <v>1</v>
      </c>
      <c r="V2307" t="s">
        <v>125</v>
      </c>
    </row>
    <row r="2308" spans="1:22" x14ac:dyDescent="0.2">
      <c r="A2308" s="18" t="str">
        <f t="shared" si="87"/>
        <v>Catalogo principalCSP ENTIDADES NO CUALIFICADASDG7GMGF0D7FV-0001_NCLF</v>
      </c>
      <c r="B2308" s="18" t="str">
        <f t="shared" si="88"/>
        <v>DG7GMGF0D7FV-0001_NCLFCSP ENTIDADES NO CUALIFICADAS</v>
      </c>
      <c r="D2308" t="s">
        <v>122</v>
      </c>
      <c r="E2308" t="s">
        <v>3878</v>
      </c>
      <c r="F2308" s="37" t="s">
        <v>3879</v>
      </c>
      <c r="G2308" s="18" t="s">
        <v>122</v>
      </c>
      <c r="H2308" s="18" t="s">
        <v>125</v>
      </c>
      <c r="I2308" s="37" t="s">
        <v>75</v>
      </c>
      <c r="J2308" t="s">
        <v>3880</v>
      </c>
      <c r="K2308" t="s">
        <v>28</v>
      </c>
      <c r="L2308" t="s">
        <v>90</v>
      </c>
      <c r="M2308" t="s">
        <v>74</v>
      </c>
      <c r="N2308" s="37" t="s">
        <v>75</v>
      </c>
      <c r="O2308" s="37" t="s">
        <v>75</v>
      </c>
      <c r="P2308" s="37" t="s">
        <v>75</v>
      </c>
      <c r="Q2308" t="s">
        <v>3878</v>
      </c>
      <c r="R2308" t="s">
        <v>2153</v>
      </c>
      <c r="S2308" s="42">
        <v>180</v>
      </c>
      <c r="T2308" s="37">
        <v>1</v>
      </c>
      <c r="U2308" s="83">
        <v>1</v>
      </c>
      <c r="V2308" t="s">
        <v>125</v>
      </c>
    </row>
    <row r="2309" spans="1:22" x14ac:dyDescent="0.2">
      <c r="A2309" s="18" t="str">
        <f t="shared" si="87"/>
        <v>Catalogo principalCSP ENTIDADES NO CUALIFICADASDG7GMGF0G49Z-0002_NCLF</v>
      </c>
      <c r="B2309" s="18" t="str">
        <f t="shared" si="88"/>
        <v>DG7GMGF0G49Z-0002_NCLFCSP ENTIDADES NO CUALIFICADAS</v>
      </c>
      <c r="D2309" t="s">
        <v>122</v>
      </c>
      <c r="E2309" s="88" t="s">
        <v>3881</v>
      </c>
      <c r="F2309" s="37" t="s">
        <v>3879</v>
      </c>
      <c r="G2309" s="18" t="s">
        <v>122</v>
      </c>
      <c r="H2309" s="18" t="s">
        <v>125</v>
      </c>
      <c r="I2309" s="37" t="s">
        <v>75</v>
      </c>
      <c r="J2309" s="88" t="s">
        <v>3882</v>
      </c>
      <c r="K2309" t="s">
        <v>28</v>
      </c>
      <c r="L2309" t="s">
        <v>90</v>
      </c>
      <c r="M2309" t="s">
        <v>74</v>
      </c>
      <c r="N2309" s="37" t="s">
        <v>75</v>
      </c>
      <c r="O2309" s="37" t="s">
        <v>75</v>
      </c>
      <c r="P2309" s="37" t="s">
        <v>75</v>
      </c>
      <c r="Q2309" t="s">
        <v>3881</v>
      </c>
      <c r="R2309" t="s">
        <v>2153</v>
      </c>
      <c r="S2309" s="42">
        <v>1453</v>
      </c>
      <c r="T2309" s="37">
        <v>1</v>
      </c>
      <c r="U2309" s="83">
        <v>1</v>
      </c>
      <c r="V2309" t="s">
        <v>125</v>
      </c>
    </row>
    <row r="2310" spans="1:22" x14ac:dyDescent="0.2">
      <c r="A2310" s="18" t="str">
        <f t="shared" si="87"/>
        <v>Catalogo principalCSP ENTIDADES NO CUALIFICADASDG7GMGF0G49X-0001_NCLF</v>
      </c>
      <c r="B2310" s="18" t="str">
        <f t="shared" si="88"/>
        <v>DG7GMGF0G49X-0001_NCLFCSP ENTIDADES NO CUALIFICADAS</v>
      </c>
      <c r="D2310" t="s">
        <v>122</v>
      </c>
      <c r="E2310" t="s">
        <v>3883</v>
      </c>
      <c r="F2310" s="37" t="s">
        <v>3879</v>
      </c>
      <c r="G2310" s="18" t="s">
        <v>122</v>
      </c>
      <c r="H2310" s="18" t="s">
        <v>125</v>
      </c>
      <c r="I2310" s="37" t="s">
        <v>75</v>
      </c>
      <c r="J2310" s="88" t="s">
        <v>3884</v>
      </c>
      <c r="K2310" t="s">
        <v>28</v>
      </c>
      <c r="L2310" t="s">
        <v>90</v>
      </c>
      <c r="M2310" t="s">
        <v>74</v>
      </c>
      <c r="N2310" s="37" t="s">
        <v>75</v>
      </c>
      <c r="O2310" s="37" t="s">
        <v>75</v>
      </c>
      <c r="P2310" s="37" t="s">
        <v>75</v>
      </c>
      <c r="Q2310" t="s">
        <v>3883</v>
      </c>
      <c r="R2310" t="s">
        <v>2153</v>
      </c>
      <c r="S2310" s="42">
        <v>25431</v>
      </c>
      <c r="T2310" s="37">
        <v>1</v>
      </c>
      <c r="U2310" s="83">
        <v>1</v>
      </c>
      <c r="V2310" t="s">
        <v>125</v>
      </c>
    </row>
    <row r="2311" spans="1:22" x14ac:dyDescent="0.2">
      <c r="A2311" s="18" t="str">
        <f t="shared" si="87"/>
        <v>Catalogo principalCSP ENTIDADES NO CUALIFICADASDG7GMGF0G49W-0002_NCLF</v>
      </c>
      <c r="B2311" s="18" t="str">
        <f t="shared" si="88"/>
        <v>DG7GMGF0G49W-0002_NCLFCSP ENTIDADES NO CUALIFICADAS</v>
      </c>
      <c r="D2311" t="s">
        <v>122</v>
      </c>
      <c r="E2311" t="s">
        <v>3885</v>
      </c>
      <c r="F2311" s="37" t="s">
        <v>3879</v>
      </c>
      <c r="G2311" s="18" t="s">
        <v>122</v>
      </c>
      <c r="H2311" s="18" t="s">
        <v>125</v>
      </c>
      <c r="I2311" s="37" t="s">
        <v>75</v>
      </c>
      <c r="J2311" s="88" t="s">
        <v>3886</v>
      </c>
      <c r="K2311" t="s">
        <v>28</v>
      </c>
      <c r="L2311" t="s">
        <v>90</v>
      </c>
      <c r="M2311" t="s">
        <v>74</v>
      </c>
      <c r="N2311" s="37" t="s">
        <v>75</v>
      </c>
      <c r="O2311" s="37" t="s">
        <v>75</v>
      </c>
      <c r="P2311" s="37" t="s">
        <v>75</v>
      </c>
      <c r="Q2311" t="s">
        <v>3885</v>
      </c>
      <c r="R2311" t="s">
        <v>2153</v>
      </c>
      <c r="S2311" s="42">
        <v>5830</v>
      </c>
      <c r="T2311" s="37">
        <v>1</v>
      </c>
      <c r="U2311" s="83">
        <v>1</v>
      </c>
      <c r="V2311" t="s">
        <v>125</v>
      </c>
    </row>
    <row r="2312" spans="1:22" x14ac:dyDescent="0.2">
      <c r="A2312" s="18" t="str">
        <f t="shared" si="87"/>
        <v>Catalogo principalCSP ENTIDADES NO CUALIFICADASDG7GMGF0F4MF-0003_NCLF</v>
      </c>
      <c r="B2312" s="18" t="str">
        <f t="shared" si="88"/>
        <v>DG7GMGF0F4MF-0003_NCLFCSP ENTIDADES NO CUALIFICADAS</v>
      </c>
      <c r="D2312" t="s">
        <v>122</v>
      </c>
      <c r="E2312" t="s">
        <v>3887</v>
      </c>
      <c r="F2312" s="37" t="s">
        <v>3879</v>
      </c>
      <c r="G2312" s="18" t="s">
        <v>122</v>
      </c>
      <c r="H2312" s="18" t="s">
        <v>125</v>
      </c>
      <c r="I2312" s="37" t="s">
        <v>75</v>
      </c>
      <c r="J2312" s="88" t="s">
        <v>3888</v>
      </c>
      <c r="K2312" t="s">
        <v>28</v>
      </c>
      <c r="L2312" t="s">
        <v>90</v>
      </c>
      <c r="M2312" t="s">
        <v>74</v>
      </c>
      <c r="N2312" s="37" t="s">
        <v>75</v>
      </c>
      <c r="O2312" s="37" t="s">
        <v>75</v>
      </c>
      <c r="P2312" s="37" t="s">
        <v>75</v>
      </c>
      <c r="Q2312" t="s">
        <v>3887</v>
      </c>
      <c r="R2312" t="s">
        <v>2153</v>
      </c>
      <c r="S2312" s="42">
        <v>5124</v>
      </c>
      <c r="T2312" s="37">
        <v>1</v>
      </c>
      <c r="U2312" s="83">
        <v>1</v>
      </c>
      <c r="V2312" t="s">
        <v>125</v>
      </c>
    </row>
    <row r="2313" spans="1:22" x14ac:dyDescent="0.2">
      <c r="A2313" s="18" t="str">
        <f t="shared" si="87"/>
        <v>Catalogo principalCSP ENTIDADES NO CUALIFICADASDG7GMGF0F4MD-0005_NCLF</v>
      </c>
      <c r="B2313" s="18" t="str">
        <f t="shared" si="88"/>
        <v>DG7GMGF0F4MD-0005_NCLFCSP ENTIDADES NO CUALIFICADAS</v>
      </c>
      <c r="D2313" t="s">
        <v>122</v>
      </c>
      <c r="E2313" t="s">
        <v>3889</v>
      </c>
      <c r="F2313" s="37" t="s">
        <v>3879</v>
      </c>
      <c r="G2313" s="18" t="s">
        <v>122</v>
      </c>
      <c r="H2313" s="18" t="s">
        <v>125</v>
      </c>
      <c r="I2313" s="37" t="s">
        <v>75</v>
      </c>
      <c r="J2313" s="88" t="s">
        <v>3890</v>
      </c>
      <c r="K2313" t="s">
        <v>28</v>
      </c>
      <c r="L2313" t="s">
        <v>90</v>
      </c>
      <c r="M2313" t="s">
        <v>74</v>
      </c>
      <c r="N2313" s="37" t="s">
        <v>75</v>
      </c>
      <c r="O2313" s="37" t="s">
        <v>75</v>
      </c>
      <c r="P2313" s="37" t="s">
        <v>75</v>
      </c>
      <c r="Q2313" t="s">
        <v>3889</v>
      </c>
      <c r="R2313" t="s">
        <v>2153</v>
      </c>
      <c r="S2313" s="42">
        <v>54</v>
      </c>
      <c r="T2313" s="37">
        <v>1</v>
      </c>
      <c r="U2313" s="83">
        <v>1</v>
      </c>
      <c r="V2313" t="s">
        <v>125</v>
      </c>
    </row>
    <row r="2314" spans="1:22" x14ac:dyDescent="0.2">
      <c r="A2314" s="18" t="str">
        <f t="shared" si="87"/>
        <v>Catalogo principalCSP ENTIDADES NO CUALIFICADASDG7GMGF0F4MD-0004_NCLF</v>
      </c>
      <c r="B2314" s="18" t="str">
        <f t="shared" si="88"/>
        <v>DG7GMGF0F4MD-0004_NCLFCSP ENTIDADES NO CUALIFICADAS</v>
      </c>
      <c r="D2314" t="s">
        <v>122</v>
      </c>
      <c r="E2314" t="s">
        <v>3891</v>
      </c>
      <c r="F2314" s="37" t="s">
        <v>3879</v>
      </c>
      <c r="G2314" s="18" t="s">
        <v>122</v>
      </c>
      <c r="H2314" s="18" t="s">
        <v>125</v>
      </c>
      <c r="I2314" s="37" t="s">
        <v>75</v>
      </c>
      <c r="J2314" s="88" t="s">
        <v>3892</v>
      </c>
      <c r="K2314" t="s">
        <v>28</v>
      </c>
      <c r="L2314" t="s">
        <v>90</v>
      </c>
      <c r="M2314" t="s">
        <v>74</v>
      </c>
      <c r="N2314" s="37" t="s">
        <v>75</v>
      </c>
      <c r="O2314" s="37" t="s">
        <v>75</v>
      </c>
      <c r="P2314" s="37" t="s">
        <v>75</v>
      </c>
      <c r="Q2314" t="s">
        <v>3891</v>
      </c>
      <c r="R2314" t="s">
        <v>2153</v>
      </c>
      <c r="S2314" s="42">
        <v>69</v>
      </c>
      <c r="T2314" s="37">
        <v>1</v>
      </c>
      <c r="U2314" s="83">
        <v>1</v>
      </c>
      <c r="V2314" t="s">
        <v>125</v>
      </c>
    </row>
    <row r="2315" spans="1:22" x14ac:dyDescent="0.2">
      <c r="A2315" s="18" t="str">
        <f t="shared" si="87"/>
        <v>Catalogo principalCSP ENTIDADES NO CUALIFICADASDG7GMGF0F4MC-0003_NCLF</v>
      </c>
      <c r="B2315" s="18" t="str">
        <f t="shared" si="88"/>
        <v>DG7GMGF0F4MC-0003_NCLFCSP ENTIDADES NO CUALIFICADAS</v>
      </c>
      <c r="D2315" t="s">
        <v>122</v>
      </c>
      <c r="E2315" t="s">
        <v>3893</v>
      </c>
      <c r="F2315" s="37" t="s">
        <v>3879</v>
      </c>
      <c r="G2315" s="18" t="s">
        <v>122</v>
      </c>
      <c r="H2315" s="18" t="s">
        <v>125</v>
      </c>
      <c r="I2315" s="37" t="s">
        <v>75</v>
      </c>
      <c r="J2315" s="88" t="s">
        <v>3894</v>
      </c>
      <c r="K2315" t="s">
        <v>28</v>
      </c>
      <c r="L2315" t="s">
        <v>90</v>
      </c>
      <c r="M2315" t="s">
        <v>74</v>
      </c>
      <c r="N2315" s="37" t="s">
        <v>75</v>
      </c>
      <c r="O2315" s="37" t="s">
        <v>75</v>
      </c>
      <c r="P2315" s="37" t="s">
        <v>75</v>
      </c>
      <c r="Q2315" t="s">
        <v>3893</v>
      </c>
      <c r="R2315" t="s">
        <v>2153</v>
      </c>
      <c r="S2315" s="42">
        <v>897</v>
      </c>
      <c r="T2315" s="37">
        <v>1</v>
      </c>
      <c r="U2315" s="83">
        <v>1</v>
      </c>
      <c r="V2315" t="s">
        <v>125</v>
      </c>
    </row>
    <row r="2316" spans="1:22" x14ac:dyDescent="0.2">
      <c r="A2316" s="18" t="str">
        <f t="shared" si="87"/>
        <v>Catalogo principalCSP ENTIDADES NO CUALIFICADASDG7GMGF0F4MB-0005_NCLF</v>
      </c>
      <c r="B2316" s="18" t="str">
        <f t="shared" si="88"/>
        <v>DG7GMGF0F4MB-0005_NCLFCSP ENTIDADES NO CUALIFICADAS</v>
      </c>
      <c r="D2316" t="s">
        <v>122</v>
      </c>
      <c r="E2316" t="s">
        <v>3895</v>
      </c>
      <c r="F2316" s="37" t="s">
        <v>3879</v>
      </c>
      <c r="G2316" s="18" t="s">
        <v>122</v>
      </c>
      <c r="H2316" s="18" t="s">
        <v>125</v>
      </c>
      <c r="I2316" s="37" t="s">
        <v>75</v>
      </c>
      <c r="J2316" s="88" t="s">
        <v>3896</v>
      </c>
      <c r="K2316" t="s">
        <v>28</v>
      </c>
      <c r="L2316" t="s">
        <v>90</v>
      </c>
      <c r="M2316" t="s">
        <v>74</v>
      </c>
      <c r="N2316" s="37" t="s">
        <v>75</v>
      </c>
      <c r="O2316" s="37" t="s">
        <v>75</v>
      </c>
      <c r="P2316" s="37" t="s">
        <v>75</v>
      </c>
      <c r="Q2316" t="s">
        <v>3895</v>
      </c>
      <c r="R2316" t="s">
        <v>2153</v>
      </c>
      <c r="S2316" s="42">
        <v>86</v>
      </c>
      <c r="T2316" s="37">
        <v>1</v>
      </c>
      <c r="U2316" s="83">
        <v>1</v>
      </c>
      <c r="V2316" t="s">
        <v>125</v>
      </c>
    </row>
    <row r="2317" spans="1:22" x14ac:dyDescent="0.2">
      <c r="A2317" s="18" t="str">
        <f t="shared" si="87"/>
        <v>Catalogo principalCSP ENTIDADES NO CUALIFICADASDG7GMGF0F4MB-0004_NCLF</v>
      </c>
      <c r="B2317" s="18" t="str">
        <f t="shared" si="88"/>
        <v>DG7GMGF0F4MB-0004_NCLFCSP ENTIDADES NO CUALIFICADAS</v>
      </c>
      <c r="D2317" t="s">
        <v>122</v>
      </c>
      <c r="E2317" t="s">
        <v>3897</v>
      </c>
      <c r="F2317" s="37" t="s">
        <v>3879</v>
      </c>
      <c r="G2317" s="18" t="s">
        <v>122</v>
      </c>
      <c r="H2317" s="18" t="s">
        <v>125</v>
      </c>
      <c r="I2317" s="37" t="s">
        <v>75</v>
      </c>
      <c r="J2317" s="88" t="s">
        <v>3898</v>
      </c>
      <c r="K2317" t="s">
        <v>28</v>
      </c>
      <c r="L2317" t="s">
        <v>90</v>
      </c>
      <c r="M2317" t="s">
        <v>74</v>
      </c>
      <c r="N2317" s="37" t="s">
        <v>75</v>
      </c>
      <c r="O2317" s="37" t="s">
        <v>75</v>
      </c>
      <c r="P2317" s="37" t="s">
        <v>75</v>
      </c>
      <c r="Q2317" t="s">
        <v>3897</v>
      </c>
      <c r="R2317" t="s">
        <v>2153</v>
      </c>
      <c r="S2317" s="42">
        <v>111</v>
      </c>
      <c r="T2317" s="37">
        <v>1</v>
      </c>
      <c r="U2317" s="83">
        <v>1</v>
      </c>
      <c r="V2317" t="s">
        <v>125</v>
      </c>
    </row>
    <row r="2318" spans="1:22" x14ac:dyDescent="0.2">
      <c r="A2318" s="18" t="str">
        <f t="shared" si="87"/>
        <v>Catalogo principalCSP ENTIDADES NO CUALIFICADASDG7GMGF0D7FX-0002_NCLF</v>
      </c>
      <c r="B2318" s="18" t="str">
        <f t="shared" si="88"/>
        <v>DG7GMGF0D7FX-0002_NCLFCSP ENTIDADES NO CUALIFICADAS</v>
      </c>
      <c r="D2318" t="s">
        <v>122</v>
      </c>
      <c r="E2318" t="s">
        <v>3899</v>
      </c>
      <c r="F2318" s="37" t="s">
        <v>3879</v>
      </c>
      <c r="G2318" s="18" t="s">
        <v>122</v>
      </c>
      <c r="H2318" s="18" t="s">
        <v>125</v>
      </c>
      <c r="I2318" s="37" t="s">
        <v>75</v>
      </c>
      <c r="J2318" t="s">
        <v>3900</v>
      </c>
      <c r="K2318" t="s">
        <v>28</v>
      </c>
      <c r="L2318" t="s">
        <v>90</v>
      </c>
      <c r="M2318" t="s">
        <v>74</v>
      </c>
      <c r="N2318" s="37" t="s">
        <v>75</v>
      </c>
      <c r="O2318" s="37" t="s">
        <v>75</v>
      </c>
      <c r="P2318" s="37" t="s">
        <v>75</v>
      </c>
      <c r="Q2318" t="s">
        <v>3899</v>
      </c>
      <c r="R2318" t="s">
        <v>2153</v>
      </c>
      <c r="S2318" s="42">
        <v>707</v>
      </c>
      <c r="T2318" s="37">
        <v>1</v>
      </c>
      <c r="U2318" s="83">
        <v>1</v>
      </c>
      <c r="V2318" t="s">
        <v>125</v>
      </c>
    </row>
    <row r="2319" spans="1:22" x14ac:dyDescent="0.2">
      <c r="A2319" s="18" t="str">
        <f t="shared" si="87"/>
        <v>Catalogo principalCSP ENTIDADES NO CUALIFICADASDG7GMGF0D7FZ-0002_NCLF</v>
      </c>
      <c r="B2319" s="18" t="str">
        <f t="shared" si="88"/>
        <v>DG7GMGF0D7FZ-0002_NCLFCSP ENTIDADES NO CUALIFICADAS</v>
      </c>
      <c r="D2319" t="s">
        <v>122</v>
      </c>
      <c r="E2319" t="s">
        <v>3901</v>
      </c>
      <c r="F2319" s="37" t="s">
        <v>3879</v>
      </c>
      <c r="G2319" s="18" t="s">
        <v>122</v>
      </c>
      <c r="H2319" s="18" t="s">
        <v>125</v>
      </c>
      <c r="I2319" s="37" t="s">
        <v>75</v>
      </c>
      <c r="J2319" t="s">
        <v>3902</v>
      </c>
      <c r="K2319" t="s">
        <v>28</v>
      </c>
      <c r="L2319" t="s">
        <v>90</v>
      </c>
      <c r="M2319" t="s">
        <v>74</v>
      </c>
      <c r="N2319" s="37" t="s">
        <v>75</v>
      </c>
      <c r="O2319" s="37" t="s">
        <v>75</v>
      </c>
      <c r="P2319" s="37" t="s">
        <v>75</v>
      </c>
      <c r="Q2319" t="s">
        <v>3901</v>
      </c>
      <c r="R2319" t="s">
        <v>2153</v>
      </c>
      <c r="S2319" s="42">
        <v>518</v>
      </c>
      <c r="T2319" s="37">
        <v>1</v>
      </c>
      <c r="U2319" s="83">
        <v>1</v>
      </c>
      <c r="V2319" t="s">
        <v>125</v>
      </c>
    </row>
    <row r="2320" spans="1:22" x14ac:dyDescent="0.2">
      <c r="A2320" s="18" t="str">
        <f t="shared" si="87"/>
        <v>Catalogo principalCSP ENTIDADES NO CUALIFICADASDG7GMGF0D7D1-0002_NCLF</v>
      </c>
      <c r="B2320" s="18" t="str">
        <f t="shared" si="88"/>
        <v>DG7GMGF0D7D1-0002_NCLFCSP ENTIDADES NO CUALIFICADAS</v>
      </c>
      <c r="D2320" t="s">
        <v>122</v>
      </c>
      <c r="E2320" t="s">
        <v>3903</v>
      </c>
      <c r="F2320" s="37" t="s">
        <v>3879</v>
      </c>
      <c r="G2320" s="18" t="s">
        <v>122</v>
      </c>
      <c r="H2320" s="18" t="s">
        <v>125</v>
      </c>
      <c r="I2320" s="37" t="s">
        <v>75</v>
      </c>
      <c r="J2320" t="s">
        <v>3904</v>
      </c>
      <c r="K2320" t="s">
        <v>28</v>
      </c>
      <c r="L2320" t="s">
        <v>90</v>
      </c>
      <c r="M2320" t="s">
        <v>74</v>
      </c>
      <c r="N2320" s="37" t="s">
        <v>75</v>
      </c>
      <c r="O2320" s="37" t="s">
        <v>75</v>
      </c>
      <c r="P2320" s="37" t="s">
        <v>75</v>
      </c>
      <c r="Q2320" t="s">
        <v>3903</v>
      </c>
      <c r="R2320" t="s">
        <v>2153</v>
      </c>
      <c r="S2320" s="42">
        <v>518</v>
      </c>
      <c r="T2320" s="37">
        <v>1</v>
      </c>
      <c r="U2320" s="83">
        <v>1</v>
      </c>
      <c r="V2320" t="s">
        <v>125</v>
      </c>
    </row>
    <row r="2321" spans="1:22" x14ac:dyDescent="0.2">
      <c r="A2321" s="18" t="str">
        <f t="shared" si="87"/>
        <v>Catalogo principalCSP ENTIDADES NO CUALIFICADASDG7GMGF0D7D7-0001_NCLF</v>
      </c>
      <c r="B2321" s="18" t="str">
        <f t="shared" si="88"/>
        <v>DG7GMGF0D7D7-0001_NCLFCSP ENTIDADES NO CUALIFICADAS</v>
      </c>
      <c r="D2321" t="s">
        <v>122</v>
      </c>
      <c r="E2321" t="s">
        <v>3905</v>
      </c>
      <c r="F2321" s="37" t="s">
        <v>3879</v>
      </c>
      <c r="G2321" s="18" t="s">
        <v>122</v>
      </c>
      <c r="H2321" s="18" t="s">
        <v>125</v>
      </c>
      <c r="I2321" s="37" t="s">
        <v>75</v>
      </c>
      <c r="J2321" t="s">
        <v>3906</v>
      </c>
      <c r="K2321" t="s">
        <v>28</v>
      </c>
      <c r="L2321" t="s">
        <v>90</v>
      </c>
      <c r="M2321" t="s">
        <v>74</v>
      </c>
      <c r="N2321" s="37" t="s">
        <v>75</v>
      </c>
      <c r="O2321" s="37" t="s">
        <v>75</v>
      </c>
      <c r="P2321" s="37" t="s">
        <v>75</v>
      </c>
      <c r="Q2321" t="s">
        <v>3905</v>
      </c>
      <c r="R2321" t="s">
        <v>2153</v>
      </c>
      <c r="S2321" s="42">
        <v>1299</v>
      </c>
      <c r="T2321" s="37">
        <v>1</v>
      </c>
      <c r="U2321" s="83">
        <v>1</v>
      </c>
      <c r="V2321" t="s">
        <v>125</v>
      </c>
    </row>
    <row r="2322" spans="1:22" x14ac:dyDescent="0.2">
      <c r="A2322" s="18" t="str">
        <f t="shared" si="87"/>
        <v>Catalogo principalCSP ENTIDADES NO CUALIFICADASDG7GMGF0F4MH-0003_NCLF</v>
      </c>
      <c r="B2322" s="18" t="str">
        <f t="shared" si="88"/>
        <v>DG7GMGF0F4MH-0003_NCLFCSP ENTIDADES NO CUALIFICADAS</v>
      </c>
      <c r="D2322" t="s">
        <v>122</v>
      </c>
      <c r="E2322" t="s">
        <v>3907</v>
      </c>
      <c r="F2322" s="37" t="s">
        <v>3879</v>
      </c>
      <c r="G2322" s="18" t="s">
        <v>122</v>
      </c>
      <c r="H2322" s="18" t="s">
        <v>125</v>
      </c>
      <c r="I2322" s="37" t="s">
        <v>75</v>
      </c>
      <c r="J2322" t="s">
        <v>3908</v>
      </c>
      <c r="K2322" t="s">
        <v>28</v>
      </c>
      <c r="L2322" t="s">
        <v>90</v>
      </c>
      <c r="M2322" t="s">
        <v>74</v>
      </c>
      <c r="N2322" s="37" t="s">
        <v>75</v>
      </c>
      <c r="O2322" s="37" t="s">
        <v>75</v>
      </c>
      <c r="P2322" s="37" t="s">
        <v>75</v>
      </c>
      <c r="Q2322" t="s">
        <v>3907</v>
      </c>
      <c r="R2322" t="s">
        <v>2153</v>
      </c>
      <c r="S2322" s="42">
        <v>7166</v>
      </c>
      <c r="T2322" s="37">
        <v>1</v>
      </c>
      <c r="U2322" s="83">
        <v>1</v>
      </c>
      <c r="V2322" t="s">
        <v>125</v>
      </c>
    </row>
    <row r="2323" spans="1:22" x14ac:dyDescent="0.2">
      <c r="A2323" s="18" t="str">
        <f t="shared" si="87"/>
        <v>Catalogo principalCSP ENTIDADES NO CUALIFICADASDG7GMGF0F4LF-0003_NCLF</v>
      </c>
      <c r="B2323" s="18" t="str">
        <f t="shared" si="88"/>
        <v>DG7GMGF0F4LF-0003_NCLFCSP ENTIDADES NO CUALIFICADAS</v>
      </c>
      <c r="D2323" t="s">
        <v>122</v>
      </c>
      <c r="E2323" t="s">
        <v>3909</v>
      </c>
      <c r="F2323" s="37" t="s">
        <v>3879</v>
      </c>
      <c r="G2323" s="18" t="s">
        <v>122</v>
      </c>
      <c r="H2323" s="18" t="s">
        <v>125</v>
      </c>
      <c r="I2323" s="37" t="s">
        <v>75</v>
      </c>
      <c r="J2323" t="s">
        <v>3910</v>
      </c>
      <c r="K2323" t="s">
        <v>28</v>
      </c>
      <c r="L2323" t="s">
        <v>90</v>
      </c>
      <c r="M2323" t="s">
        <v>74</v>
      </c>
      <c r="N2323" s="37" t="s">
        <v>75</v>
      </c>
      <c r="O2323" s="37" t="s">
        <v>75</v>
      </c>
      <c r="P2323" s="37" t="s">
        <v>75</v>
      </c>
      <c r="Q2323" t="s">
        <v>3909</v>
      </c>
      <c r="R2323" t="s">
        <v>2153</v>
      </c>
      <c r="S2323" s="42">
        <v>213</v>
      </c>
      <c r="T2323" s="37">
        <v>1</v>
      </c>
      <c r="U2323" s="83">
        <v>1</v>
      </c>
      <c r="V2323" t="s">
        <v>125</v>
      </c>
    </row>
    <row r="2324" spans="1:22" x14ac:dyDescent="0.2">
      <c r="A2324" s="18" t="str">
        <f t="shared" si="87"/>
        <v>Catalogo principalCSP ENTIDADES NO CUALIFICADASDG7GMGF0F4LF-0001_NCLF</v>
      </c>
      <c r="B2324" s="18" t="str">
        <f t="shared" si="88"/>
        <v>DG7GMGF0F4LF-0001_NCLFCSP ENTIDADES NO CUALIFICADAS</v>
      </c>
      <c r="D2324" t="s">
        <v>122</v>
      </c>
      <c r="E2324" t="s">
        <v>3911</v>
      </c>
      <c r="F2324" s="37" t="s">
        <v>3879</v>
      </c>
      <c r="G2324" s="18" t="s">
        <v>122</v>
      </c>
      <c r="H2324" s="18" t="s">
        <v>125</v>
      </c>
      <c r="I2324" s="37" t="s">
        <v>75</v>
      </c>
      <c r="J2324" t="s">
        <v>3912</v>
      </c>
      <c r="K2324" t="s">
        <v>28</v>
      </c>
      <c r="L2324" t="s">
        <v>90</v>
      </c>
      <c r="M2324" t="s">
        <v>74</v>
      </c>
      <c r="N2324" s="37" t="s">
        <v>75</v>
      </c>
      <c r="O2324" s="37" t="s">
        <v>75</v>
      </c>
      <c r="P2324" s="37" t="s">
        <v>75</v>
      </c>
      <c r="Q2324" t="s">
        <v>3911</v>
      </c>
      <c r="R2324" t="s">
        <v>2153</v>
      </c>
      <c r="S2324" s="42">
        <v>278</v>
      </c>
      <c r="T2324" s="37">
        <v>1</v>
      </c>
      <c r="U2324" s="83">
        <v>1</v>
      </c>
      <c r="V2324" t="s">
        <v>125</v>
      </c>
    </row>
    <row r="2325" spans="1:22" x14ac:dyDescent="0.2">
      <c r="A2325" s="18" t="str">
        <f t="shared" si="87"/>
        <v>Catalogo principalCSP ENTIDADES NO CUALIFICADASDG7GMGF0D7D8-0001_NCLF</v>
      </c>
      <c r="B2325" s="18" t="str">
        <f t="shared" si="88"/>
        <v>DG7GMGF0D7D8-0001_NCLFCSP ENTIDADES NO CUALIFICADAS</v>
      </c>
      <c r="D2325" t="s">
        <v>122</v>
      </c>
      <c r="E2325" t="s">
        <v>3913</v>
      </c>
      <c r="F2325" s="37" t="s">
        <v>3879</v>
      </c>
      <c r="G2325" s="18" t="s">
        <v>122</v>
      </c>
      <c r="H2325" s="18" t="s">
        <v>125</v>
      </c>
      <c r="I2325" s="37" t="s">
        <v>75</v>
      </c>
      <c r="J2325" t="s">
        <v>3914</v>
      </c>
      <c r="K2325" t="s">
        <v>28</v>
      </c>
      <c r="L2325" t="s">
        <v>90</v>
      </c>
      <c r="M2325" t="s">
        <v>74</v>
      </c>
      <c r="N2325" s="37" t="s">
        <v>75</v>
      </c>
      <c r="O2325" s="37" t="s">
        <v>75</v>
      </c>
      <c r="P2325" s="37" t="s">
        <v>75</v>
      </c>
      <c r="Q2325" t="s">
        <v>3913</v>
      </c>
      <c r="R2325" t="s">
        <v>2153</v>
      </c>
      <c r="S2325" s="42">
        <v>782</v>
      </c>
      <c r="T2325" s="37">
        <v>1</v>
      </c>
      <c r="U2325" s="83">
        <v>1</v>
      </c>
      <c r="V2325" t="s">
        <v>125</v>
      </c>
    </row>
    <row r="2326" spans="1:22" x14ac:dyDescent="0.2">
      <c r="A2326" s="18" t="str">
        <f t="shared" si="87"/>
        <v>Catalogo principalCSP ENTIDADES NO CUALIFICADASDG7GMGF0F4LV-0003_NCLF</v>
      </c>
      <c r="B2326" s="18" t="str">
        <f t="shared" si="88"/>
        <v>DG7GMGF0F4LV-0003_NCLFCSP ENTIDADES NO CUALIFICADAS</v>
      </c>
      <c r="D2326" t="s">
        <v>122</v>
      </c>
      <c r="E2326" t="s">
        <v>3915</v>
      </c>
      <c r="F2326" s="37" t="s">
        <v>3879</v>
      </c>
      <c r="G2326" s="18" t="s">
        <v>122</v>
      </c>
      <c r="H2326" s="18" t="s">
        <v>125</v>
      </c>
      <c r="I2326" s="37" t="s">
        <v>75</v>
      </c>
      <c r="J2326" t="s">
        <v>3916</v>
      </c>
      <c r="K2326" t="s">
        <v>28</v>
      </c>
      <c r="L2326" t="s">
        <v>90</v>
      </c>
      <c r="M2326" t="s">
        <v>74</v>
      </c>
      <c r="N2326" s="37" t="s">
        <v>75</v>
      </c>
      <c r="O2326" s="37" t="s">
        <v>75</v>
      </c>
      <c r="P2326" s="37" t="s">
        <v>75</v>
      </c>
      <c r="Q2326" t="s">
        <v>3915</v>
      </c>
      <c r="R2326" t="s">
        <v>2153</v>
      </c>
      <c r="S2326" s="42">
        <v>105</v>
      </c>
      <c r="T2326" s="37">
        <v>1</v>
      </c>
      <c r="U2326" s="83">
        <v>1</v>
      </c>
      <c r="V2326" t="s">
        <v>125</v>
      </c>
    </row>
    <row r="2327" spans="1:22" x14ac:dyDescent="0.2">
      <c r="A2327" s="18" t="str">
        <f t="shared" si="87"/>
        <v>Catalogo principalCSP ENTIDADES NO CUALIFICADASDG7GMGF0F4LV-0002_NCLF</v>
      </c>
      <c r="B2327" s="18" t="str">
        <f t="shared" si="88"/>
        <v>DG7GMGF0F4LV-0002_NCLFCSP ENTIDADES NO CUALIFICADAS</v>
      </c>
      <c r="D2327" t="s">
        <v>122</v>
      </c>
      <c r="E2327" t="s">
        <v>3917</v>
      </c>
      <c r="F2327" s="37" t="s">
        <v>3879</v>
      </c>
      <c r="G2327" s="18" t="s">
        <v>122</v>
      </c>
      <c r="H2327" s="18" t="s">
        <v>125</v>
      </c>
      <c r="I2327" s="37" t="s">
        <v>75</v>
      </c>
      <c r="J2327" t="s">
        <v>3918</v>
      </c>
      <c r="K2327" t="s">
        <v>28</v>
      </c>
      <c r="L2327" t="s">
        <v>90</v>
      </c>
      <c r="M2327" t="s">
        <v>74</v>
      </c>
      <c r="N2327" s="37" t="s">
        <v>75</v>
      </c>
      <c r="O2327" s="37" t="s">
        <v>75</v>
      </c>
      <c r="P2327" s="37" t="s">
        <v>75</v>
      </c>
      <c r="Q2327" t="s">
        <v>3917</v>
      </c>
      <c r="R2327" t="s">
        <v>2153</v>
      </c>
      <c r="S2327" s="42">
        <v>138</v>
      </c>
      <c r="T2327" s="37">
        <v>1</v>
      </c>
      <c r="U2327" s="83">
        <v>1</v>
      </c>
      <c r="V2327" t="s">
        <v>125</v>
      </c>
    </row>
    <row r="2328" spans="1:22" x14ac:dyDescent="0.2">
      <c r="A2328" s="18" t="str">
        <f t="shared" si="87"/>
        <v>Catalogo principalCSP ENTIDADES NO CUALIFICADASDG7GMGF0F4LT-0002_NCLF</v>
      </c>
      <c r="B2328" s="18" t="str">
        <f t="shared" si="88"/>
        <v>DG7GMGF0F4LT-0002_NCLFCSP ENTIDADES NO CUALIFICADAS</v>
      </c>
      <c r="D2328" t="s">
        <v>122</v>
      </c>
      <c r="E2328" t="s">
        <v>3919</v>
      </c>
      <c r="F2328" s="37" t="s">
        <v>3879</v>
      </c>
      <c r="G2328" s="18" t="s">
        <v>122</v>
      </c>
      <c r="H2328" s="18" t="s">
        <v>125</v>
      </c>
      <c r="I2328" s="37" t="s">
        <v>75</v>
      </c>
      <c r="J2328" t="s">
        <v>3920</v>
      </c>
      <c r="K2328" t="s">
        <v>28</v>
      </c>
      <c r="L2328" t="s">
        <v>90</v>
      </c>
      <c r="M2328" t="s">
        <v>74</v>
      </c>
      <c r="N2328" s="37" t="s">
        <v>75</v>
      </c>
      <c r="O2328" s="37" t="s">
        <v>75</v>
      </c>
      <c r="P2328" s="37" t="s">
        <v>75</v>
      </c>
      <c r="Q2328" t="s">
        <v>3919</v>
      </c>
      <c r="R2328" t="s">
        <v>2153</v>
      </c>
      <c r="S2328" s="42">
        <v>8599</v>
      </c>
      <c r="T2328" s="37">
        <v>1</v>
      </c>
      <c r="U2328" s="83">
        <v>1</v>
      </c>
      <c r="V2328" t="s">
        <v>125</v>
      </c>
    </row>
    <row r="2329" spans="1:22" x14ac:dyDescent="0.2">
      <c r="A2329" s="18" t="str">
        <f t="shared" si="87"/>
        <v>Catalogo principalCSP ENTIDADES NO CUALIFICADASDG7GMGF0F4LS-0003_NCLF</v>
      </c>
      <c r="B2329" s="18" t="str">
        <f t="shared" si="88"/>
        <v>DG7GMGF0F4LS-0003_NCLFCSP ENTIDADES NO CUALIFICADAS</v>
      </c>
      <c r="D2329" t="s">
        <v>122</v>
      </c>
      <c r="E2329" t="s">
        <v>3921</v>
      </c>
      <c r="F2329" s="37" t="s">
        <v>3879</v>
      </c>
      <c r="G2329" s="18" t="s">
        <v>122</v>
      </c>
      <c r="H2329" s="18" t="s">
        <v>125</v>
      </c>
      <c r="I2329" s="37" t="s">
        <v>75</v>
      </c>
      <c r="J2329" t="s">
        <v>3922</v>
      </c>
      <c r="K2329" t="s">
        <v>28</v>
      </c>
      <c r="L2329" t="s">
        <v>90</v>
      </c>
      <c r="M2329" t="s">
        <v>74</v>
      </c>
      <c r="N2329" s="37" t="s">
        <v>75</v>
      </c>
      <c r="O2329" s="37" t="s">
        <v>75</v>
      </c>
      <c r="P2329" s="37" t="s">
        <v>75</v>
      </c>
      <c r="Q2329" t="s">
        <v>3921</v>
      </c>
      <c r="R2329" t="s">
        <v>2153</v>
      </c>
      <c r="S2329" s="42">
        <v>121</v>
      </c>
      <c r="T2329" s="37">
        <v>1</v>
      </c>
      <c r="U2329" s="83">
        <v>1</v>
      </c>
      <c r="V2329" t="s">
        <v>125</v>
      </c>
    </row>
    <row r="2330" spans="1:22" x14ac:dyDescent="0.2">
      <c r="A2330" s="18" t="str">
        <f t="shared" si="87"/>
        <v>Catalogo principalCSP ENTIDADES NO CUALIFICADASDG7GMGF0F4LS-0002_NCLF</v>
      </c>
      <c r="B2330" s="18" t="str">
        <f t="shared" si="88"/>
        <v>DG7GMGF0F4LS-0002_NCLFCSP ENTIDADES NO CUALIFICADAS</v>
      </c>
      <c r="D2330" t="s">
        <v>122</v>
      </c>
      <c r="E2330" t="s">
        <v>3923</v>
      </c>
      <c r="F2330" s="37" t="s">
        <v>3879</v>
      </c>
      <c r="G2330" s="18" t="s">
        <v>122</v>
      </c>
      <c r="H2330" s="18" t="s">
        <v>125</v>
      </c>
      <c r="I2330" s="37" t="s">
        <v>75</v>
      </c>
      <c r="J2330" t="s">
        <v>3924</v>
      </c>
      <c r="K2330" t="s">
        <v>28</v>
      </c>
      <c r="L2330" t="s">
        <v>90</v>
      </c>
      <c r="M2330" t="s">
        <v>74</v>
      </c>
      <c r="N2330" s="37" t="s">
        <v>75</v>
      </c>
      <c r="O2330" s="37" t="s">
        <v>75</v>
      </c>
      <c r="P2330" s="37" t="s">
        <v>75</v>
      </c>
      <c r="Q2330" t="s">
        <v>3923</v>
      </c>
      <c r="R2330" t="s">
        <v>2153</v>
      </c>
      <c r="S2330" s="42">
        <v>155</v>
      </c>
      <c r="T2330" s="37">
        <v>1</v>
      </c>
      <c r="U2330" s="83">
        <v>1</v>
      </c>
      <c r="V2330" t="s">
        <v>125</v>
      </c>
    </row>
    <row r="2331" spans="1:22" x14ac:dyDescent="0.2">
      <c r="A2331" s="18" t="str">
        <f t="shared" si="87"/>
        <v>Catalogo principalCSP ENTIDADES NO CUALIFICADASDG7GMGF0F4LQ-0002_NCLF</v>
      </c>
      <c r="B2331" s="18" t="str">
        <f t="shared" si="88"/>
        <v>DG7GMGF0F4LQ-0002_NCLFCSP ENTIDADES NO CUALIFICADAS</v>
      </c>
      <c r="D2331" t="s">
        <v>122</v>
      </c>
      <c r="E2331" t="s">
        <v>3925</v>
      </c>
      <c r="F2331" s="37" t="s">
        <v>3879</v>
      </c>
      <c r="G2331" s="18" t="s">
        <v>122</v>
      </c>
      <c r="H2331" s="18" t="s">
        <v>125</v>
      </c>
      <c r="I2331" s="37" t="s">
        <v>75</v>
      </c>
      <c r="J2331" t="s">
        <v>3926</v>
      </c>
      <c r="K2331" t="s">
        <v>28</v>
      </c>
      <c r="L2331" t="s">
        <v>90</v>
      </c>
      <c r="M2331" t="s">
        <v>74</v>
      </c>
      <c r="N2331" s="37" t="s">
        <v>75</v>
      </c>
      <c r="O2331" s="37" t="s">
        <v>75</v>
      </c>
      <c r="P2331" s="37" t="s">
        <v>75</v>
      </c>
      <c r="Q2331" t="s">
        <v>3925</v>
      </c>
      <c r="R2331" t="s">
        <v>2153</v>
      </c>
      <c r="S2331" s="42">
        <v>4612</v>
      </c>
      <c r="T2331" s="37">
        <v>1</v>
      </c>
      <c r="U2331" s="83">
        <v>1</v>
      </c>
      <c r="V2331" t="s">
        <v>125</v>
      </c>
    </row>
    <row r="2332" spans="1:22" x14ac:dyDescent="0.2">
      <c r="A2332" s="18" t="str">
        <f t="shared" si="87"/>
        <v>Catalogo principalCSP ENTIDADES NO CUALIFICADASDG7GMGF0F4LP-0003_NCLF</v>
      </c>
      <c r="B2332" s="18" t="str">
        <f t="shared" si="88"/>
        <v>DG7GMGF0F4LP-0003_NCLFCSP ENTIDADES NO CUALIFICADAS</v>
      </c>
      <c r="D2332" t="s">
        <v>122</v>
      </c>
      <c r="E2332" t="s">
        <v>3927</v>
      </c>
      <c r="F2332" s="37" t="s">
        <v>3879</v>
      </c>
      <c r="G2332" s="18" t="s">
        <v>122</v>
      </c>
      <c r="H2332" s="18" t="s">
        <v>125</v>
      </c>
      <c r="I2332" s="37" t="s">
        <v>75</v>
      </c>
      <c r="J2332" t="s">
        <v>3928</v>
      </c>
      <c r="K2332" t="s">
        <v>28</v>
      </c>
      <c r="L2332" t="s">
        <v>90</v>
      </c>
      <c r="M2332" t="s">
        <v>74</v>
      </c>
      <c r="N2332" s="37" t="s">
        <v>75</v>
      </c>
      <c r="O2332" s="37" t="s">
        <v>75</v>
      </c>
      <c r="P2332" s="37" t="s">
        <v>75</v>
      </c>
      <c r="Q2332" t="s">
        <v>3927</v>
      </c>
      <c r="R2332" t="s">
        <v>2153</v>
      </c>
      <c r="S2332" s="42">
        <v>138</v>
      </c>
      <c r="T2332" s="37">
        <v>1</v>
      </c>
      <c r="U2332" s="83">
        <v>1</v>
      </c>
      <c r="V2332" t="s">
        <v>125</v>
      </c>
    </row>
    <row r="2333" spans="1:22" x14ac:dyDescent="0.2">
      <c r="A2333" s="18" t="str">
        <f t="shared" si="87"/>
        <v>Catalogo principalCSP ENTIDADES NO CUALIFICADASDG7GMGF0F4LP-0002_NCLF</v>
      </c>
      <c r="B2333" s="18" t="str">
        <f t="shared" si="88"/>
        <v>DG7GMGF0F4LP-0002_NCLFCSP ENTIDADES NO CUALIFICADAS</v>
      </c>
      <c r="D2333" t="s">
        <v>122</v>
      </c>
      <c r="E2333" t="s">
        <v>3929</v>
      </c>
      <c r="F2333" s="37" t="s">
        <v>3879</v>
      </c>
      <c r="G2333" s="18" t="s">
        <v>122</v>
      </c>
      <c r="H2333" s="18" t="s">
        <v>125</v>
      </c>
      <c r="I2333" s="37" t="s">
        <v>75</v>
      </c>
      <c r="J2333" t="s">
        <v>3930</v>
      </c>
      <c r="K2333" t="s">
        <v>28</v>
      </c>
      <c r="L2333" t="s">
        <v>90</v>
      </c>
      <c r="M2333" t="s">
        <v>74</v>
      </c>
      <c r="N2333" s="37" t="s">
        <v>75</v>
      </c>
      <c r="O2333" s="37" t="s">
        <v>75</v>
      </c>
      <c r="P2333" s="37" t="s">
        <v>75</v>
      </c>
      <c r="Q2333" t="s">
        <v>3929</v>
      </c>
      <c r="R2333" t="s">
        <v>2153</v>
      </c>
      <c r="S2333" s="42">
        <v>178</v>
      </c>
      <c r="T2333" s="37">
        <v>1</v>
      </c>
      <c r="U2333" s="83">
        <v>1</v>
      </c>
      <c r="V2333" t="s">
        <v>125</v>
      </c>
    </row>
    <row r="2334" spans="1:22" x14ac:dyDescent="0.2">
      <c r="A2334" s="18" t="str">
        <f t="shared" si="87"/>
        <v>Catalogo principalCSP ENTIDADES NO CUALIFICADASDG7GMGF0F4LN-0003_NCLF</v>
      </c>
      <c r="B2334" s="18" t="str">
        <f t="shared" si="88"/>
        <v>DG7GMGF0F4LN-0003_NCLFCSP ENTIDADES NO CUALIFICADAS</v>
      </c>
      <c r="D2334" t="s">
        <v>122</v>
      </c>
      <c r="E2334" t="s">
        <v>3931</v>
      </c>
      <c r="F2334" s="37" t="s">
        <v>3879</v>
      </c>
      <c r="G2334" s="18" t="s">
        <v>122</v>
      </c>
      <c r="H2334" s="18" t="s">
        <v>125</v>
      </c>
      <c r="I2334" s="37" t="s">
        <v>75</v>
      </c>
      <c r="J2334" t="s">
        <v>3932</v>
      </c>
      <c r="K2334" t="s">
        <v>28</v>
      </c>
      <c r="L2334" t="s">
        <v>90</v>
      </c>
      <c r="M2334" t="s">
        <v>74</v>
      </c>
      <c r="N2334" s="37" t="s">
        <v>75</v>
      </c>
      <c r="O2334" s="37" t="s">
        <v>75</v>
      </c>
      <c r="P2334" s="37" t="s">
        <v>75</v>
      </c>
      <c r="Q2334" t="s">
        <v>3931</v>
      </c>
      <c r="R2334" t="s">
        <v>2153</v>
      </c>
      <c r="S2334" s="42">
        <v>138</v>
      </c>
      <c r="T2334" s="37">
        <v>1</v>
      </c>
      <c r="U2334" s="83">
        <v>1</v>
      </c>
      <c r="V2334" t="s">
        <v>125</v>
      </c>
    </row>
    <row r="2335" spans="1:22" x14ac:dyDescent="0.2">
      <c r="A2335" s="18" t="str">
        <f t="shared" si="87"/>
        <v>Catalogo principalCSP ENTIDADES NO CUALIFICADASDG7GMGF0F4LN-0002_NCLF</v>
      </c>
      <c r="B2335" s="18" t="str">
        <f t="shared" si="88"/>
        <v>DG7GMGF0F4LN-0002_NCLFCSP ENTIDADES NO CUALIFICADAS</v>
      </c>
      <c r="D2335" t="s">
        <v>122</v>
      </c>
      <c r="E2335" t="s">
        <v>3933</v>
      </c>
      <c r="F2335" s="37" t="s">
        <v>3879</v>
      </c>
      <c r="G2335" s="18" t="s">
        <v>122</v>
      </c>
      <c r="H2335" s="18" t="s">
        <v>125</v>
      </c>
      <c r="I2335" s="37" t="s">
        <v>75</v>
      </c>
      <c r="J2335" t="s">
        <v>3934</v>
      </c>
      <c r="K2335" t="s">
        <v>28</v>
      </c>
      <c r="L2335" t="s">
        <v>90</v>
      </c>
      <c r="M2335" t="s">
        <v>74</v>
      </c>
      <c r="N2335" s="37" t="s">
        <v>75</v>
      </c>
      <c r="O2335" s="37" t="s">
        <v>75</v>
      </c>
      <c r="P2335" s="37" t="s">
        <v>75</v>
      </c>
      <c r="Q2335" t="s">
        <v>3933</v>
      </c>
      <c r="R2335" t="s">
        <v>2153</v>
      </c>
      <c r="S2335" s="42">
        <v>178</v>
      </c>
      <c r="T2335" s="37">
        <v>1</v>
      </c>
      <c r="U2335" s="83">
        <v>1</v>
      </c>
      <c r="V2335" t="s">
        <v>125</v>
      </c>
    </row>
    <row r="2336" spans="1:22" x14ac:dyDescent="0.2">
      <c r="A2336" s="18" t="str">
        <f t="shared" si="87"/>
        <v>Catalogo principalCSP ENTIDADES NO CUALIFICADASDG7GMGF0F4K1-0003_NCLF</v>
      </c>
      <c r="B2336" s="18" t="str">
        <f t="shared" si="88"/>
        <v>DG7GMGF0F4K1-0003_NCLFCSP ENTIDADES NO CUALIFICADAS</v>
      </c>
      <c r="D2336" t="s">
        <v>122</v>
      </c>
      <c r="E2336" t="s">
        <v>3935</v>
      </c>
      <c r="F2336" s="37" t="s">
        <v>3879</v>
      </c>
      <c r="G2336" s="18" t="s">
        <v>122</v>
      </c>
      <c r="H2336" s="18" t="s">
        <v>125</v>
      </c>
      <c r="I2336" s="37" t="s">
        <v>75</v>
      </c>
      <c r="J2336" t="s">
        <v>3936</v>
      </c>
      <c r="K2336" t="s">
        <v>28</v>
      </c>
      <c r="L2336" t="s">
        <v>90</v>
      </c>
      <c r="M2336" t="s">
        <v>74</v>
      </c>
      <c r="N2336" s="37" t="s">
        <v>75</v>
      </c>
      <c r="O2336" s="37" t="s">
        <v>75</v>
      </c>
      <c r="P2336" s="37" t="s">
        <v>75</v>
      </c>
      <c r="Q2336" t="s">
        <v>3935</v>
      </c>
      <c r="R2336" t="s">
        <v>2153</v>
      </c>
      <c r="S2336" s="42">
        <v>41</v>
      </c>
      <c r="T2336" s="37">
        <v>1</v>
      </c>
      <c r="U2336" s="83">
        <v>1</v>
      </c>
      <c r="V2336" t="s">
        <v>125</v>
      </c>
    </row>
    <row r="2337" spans="1:22" x14ac:dyDescent="0.2">
      <c r="A2337" s="18" t="str">
        <f t="shared" si="87"/>
        <v>Catalogo principalCSP ENTIDADES NO CUALIFICADASDG7GMGF0F4K1-0002_NCLF</v>
      </c>
      <c r="B2337" s="18" t="str">
        <f t="shared" si="88"/>
        <v>DG7GMGF0F4K1-0002_NCLFCSP ENTIDADES NO CUALIFICADAS</v>
      </c>
      <c r="D2337" t="s">
        <v>122</v>
      </c>
      <c r="E2337" t="s">
        <v>3937</v>
      </c>
      <c r="F2337" s="37" t="s">
        <v>3879</v>
      </c>
      <c r="G2337" s="18" t="s">
        <v>122</v>
      </c>
      <c r="H2337" s="18" t="s">
        <v>125</v>
      </c>
      <c r="I2337" s="37" t="s">
        <v>75</v>
      </c>
      <c r="J2337" t="s">
        <v>3938</v>
      </c>
      <c r="K2337" t="s">
        <v>28</v>
      </c>
      <c r="L2337" t="s">
        <v>90</v>
      </c>
      <c r="M2337" t="s">
        <v>74</v>
      </c>
      <c r="N2337" s="37" t="s">
        <v>75</v>
      </c>
      <c r="O2337" s="37" t="s">
        <v>75</v>
      </c>
      <c r="P2337" s="37" t="s">
        <v>75</v>
      </c>
      <c r="Q2337" t="s">
        <v>3937</v>
      </c>
      <c r="R2337" t="s">
        <v>2153</v>
      </c>
      <c r="S2337" s="42">
        <v>52</v>
      </c>
      <c r="T2337" s="37">
        <v>1</v>
      </c>
      <c r="U2337" s="83">
        <v>1</v>
      </c>
      <c r="V2337" t="s">
        <v>125</v>
      </c>
    </row>
    <row r="2338" spans="1:22" x14ac:dyDescent="0.2">
      <c r="A2338" s="18" t="str">
        <f t="shared" si="87"/>
        <v>Catalogo principalCSP ENTIDADES NO CUALIFICADASDG7GMGF0FKZW-0002_NCLF</v>
      </c>
      <c r="B2338" s="18" t="str">
        <f t="shared" si="88"/>
        <v>DG7GMGF0FKZW-0002_NCLFCSP ENTIDADES NO CUALIFICADAS</v>
      </c>
      <c r="D2338" t="s">
        <v>122</v>
      </c>
      <c r="E2338" t="s">
        <v>3939</v>
      </c>
      <c r="F2338" s="37" t="s">
        <v>3879</v>
      </c>
      <c r="G2338" s="18" t="s">
        <v>122</v>
      </c>
      <c r="H2338" s="18" t="s">
        <v>125</v>
      </c>
      <c r="I2338" s="37" t="s">
        <v>75</v>
      </c>
      <c r="J2338" t="s">
        <v>3940</v>
      </c>
      <c r="K2338" t="s">
        <v>28</v>
      </c>
      <c r="L2338" t="s">
        <v>90</v>
      </c>
      <c r="M2338" t="s">
        <v>74</v>
      </c>
      <c r="N2338" s="37" t="s">
        <v>75</v>
      </c>
      <c r="O2338" s="37" t="s">
        <v>75</v>
      </c>
      <c r="P2338" s="37" t="s">
        <v>75</v>
      </c>
      <c r="Q2338" t="s">
        <v>3939</v>
      </c>
      <c r="R2338" t="s">
        <v>2153</v>
      </c>
      <c r="S2338" s="42">
        <v>240</v>
      </c>
      <c r="T2338" s="37">
        <v>1</v>
      </c>
      <c r="U2338" s="83">
        <v>1</v>
      </c>
      <c r="V2338" t="s">
        <v>125</v>
      </c>
    </row>
    <row r="2339" spans="1:22" x14ac:dyDescent="0.2">
      <c r="A2339" s="18" t="str">
        <f t="shared" si="87"/>
        <v>Catalogo principalCSP ENTIDADES NO CUALIFICADASDG7GMGF0FKZW-0003_NCLF</v>
      </c>
      <c r="B2339" s="18" t="str">
        <f t="shared" si="88"/>
        <v>DG7GMGF0FKZW-0003_NCLFCSP ENTIDADES NO CUALIFICADAS</v>
      </c>
      <c r="D2339" t="s">
        <v>122</v>
      </c>
      <c r="E2339" t="s">
        <v>3941</v>
      </c>
      <c r="F2339" s="37" t="s">
        <v>3879</v>
      </c>
      <c r="G2339" s="18" t="s">
        <v>122</v>
      </c>
      <c r="H2339" s="18" t="s">
        <v>125</v>
      </c>
      <c r="I2339" s="37" t="s">
        <v>75</v>
      </c>
      <c r="J2339" t="s">
        <v>3942</v>
      </c>
      <c r="K2339" t="s">
        <v>28</v>
      </c>
      <c r="L2339" t="s">
        <v>90</v>
      </c>
      <c r="M2339" t="s">
        <v>74</v>
      </c>
      <c r="N2339" s="37" t="s">
        <v>75</v>
      </c>
      <c r="O2339" s="37" t="s">
        <v>75</v>
      </c>
      <c r="P2339" s="37" t="s">
        <v>75</v>
      </c>
      <c r="Q2339" t="s">
        <v>3941</v>
      </c>
      <c r="R2339" t="s">
        <v>2153</v>
      </c>
      <c r="S2339" s="42">
        <v>240</v>
      </c>
      <c r="T2339" s="37">
        <v>1</v>
      </c>
      <c r="U2339" s="83">
        <v>1</v>
      </c>
      <c r="V2339" t="s">
        <v>125</v>
      </c>
    </row>
    <row r="2340" spans="1:22" x14ac:dyDescent="0.2">
      <c r="A2340" s="18" t="str">
        <f t="shared" si="87"/>
        <v>Catalogo principalCSP ENTIDADES NO CUALIFICADASDG7GMGF0FKZV-0001_NCLF</v>
      </c>
      <c r="B2340" s="18" t="str">
        <f t="shared" si="88"/>
        <v>DG7GMGF0FKZV-0001_NCLFCSP ENTIDADES NO CUALIFICADAS</v>
      </c>
      <c r="D2340" t="s">
        <v>122</v>
      </c>
      <c r="E2340" t="s">
        <v>3943</v>
      </c>
      <c r="F2340" s="37" t="s">
        <v>3879</v>
      </c>
      <c r="G2340" s="18" t="s">
        <v>122</v>
      </c>
      <c r="H2340" s="18" t="s">
        <v>125</v>
      </c>
      <c r="I2340" s="37" t="s">
        <v>75</v>
      </c>
      <c r="J2340" t="s">
        <v>3944</v>
      </c>
      <c r="K2340" t="s">
        <v>28</v>
      </c>
      <c r="L2340" t="s">
        <v>90</v>
      </c>
      <c r="M2340" t="s">
        <v>74</v>
      </c>
      <c r="N2340" s="37" t="s">
        <v>75</v>
      </c>
      <c r="O2340" s="37" t="s">
        <v>75</v>
      </c>
      <c r="P2340" s="37" t="s">
        <v>75</v>
      </c>
      <c r="Q2340" t="s">
        <v>3943</v>
      </c>
      <c r="R2340" t="s">
        <v>2153</v>
      </c>
      <c r="S2340" s="42">
        <v>15810</v>
      </c>
      <c r="T2340" s="37">
        <v>1</v>
      </c>
      <c r="U2340" s="83">
        <v>1</v>
      </c>
      <c r="V2340" t="s">
        <v>125</v>
      </c>
    </row>
    <row r="2341" spans="1:22" x14ac:dyDescent="0.2">
      <c r="A2341" s="18" t="str">
        <f t="shared" si="87"/>
        <v>Catalogo principalCSP ENTIDADES NO CUALIFICADASDG7GMGF0FKX9-0003_NCLF</v>
      </c>
      <c r="B2341" s="18" t="str">
        <f t="shared" si="88"/>
        <v>DG7GMGF0FKX9-0003_NCLFCSP ENTIDADES NO CUALIFICADAS</v>
      </c>
      <c r="D2341" t="s">
        <v>122</v>
      </c>
      <c r="E2341" t="s">
        <v>3945</v>
      </c>
      <c r="F2341" s="37" t="s">
        <v>3879</v>
      </c>
      <c r="G2341" s="18" t="s">
        <v>122</v>
      </c>
      <c r="H2341" s="18" t="s">
        <v>125</v>
      </c>
      <c r="I2341" s="37" t="s">
        <v>75</v>
      </c>
      <c r="J2341" t="s">
        <v>3946</v>
      </c>
      <c r="K2341" t="s">
        <v>28</v>
      </c>
      <c r="L2341" t="s">
        <v>90</v>
      </c>
      <c r="M2341" t="s">
        <v>74</v>
      </c>
      <c r="N2341" s="37" t="s">
        <v>75</v>
      </c>
      <c r="O2341" s="37" t="s">
        <v>75</v>
      </c>
      <c r="P2341" s="37" t="s">
        <v>75</v>
      </c>
      <c r="Q2341" t="s">
        <v>3945</v>
      </c>
      <c r="R2341" t="s">
        <v>2153</v>
      </c>
      <c r="S2341" s="42">
        <v>1032</v>
      </c>
      <c r="T2341" s="37">
        <v>1</v>
      </c>
      <c r="U2341" s="83">
        <v>1</v>
      </c>
      <c r="V2341" t="s">
        <v>125</v>
      </c>
    </row>
    <row r="2342" spans="1:22" x14ac:dyDescent="0.2">
      <c r="A2342" s="18" t="str">
        <f t="shared" si="87"/>
        <v>Catalogo principalCSP ENTIDADES NO CUALIFICADASDG7GMGF0FLR2-0002_NCLF</v>
      </c>
      <c r="B2342" s="18" t="str">
        <f t="shared" si="88"/>
        <v>DG7GMGF0FLR2-0002_NCLFCSP ENTIDADES NO CUALIFICADAS</v>
      </c>
      <c r="D2342" t="s">
        <v>122</v>
      </c>
      <c r="E2342" t="s">
        <v>3947</v>
      </c>
      <c r="F2342" s="37" t="s">
        <v>3879</v>
      </c>
      <c r="G2342" s="18" t="s">
        <v>122</v>
      </c>
      <c r="H2342" s="18" t="s">
        <v>125</v>
      </c>
      <c r="I2342" s="37" t="s">
        <v>75</v>
      </c>
      <c r="J2342" t="s">
        <v>3948</v>
      </c>
      <c r="K2342" t="s">
        <v>28</v>
      </c>
      <c r="L2342" t="s">
        <v>90</v>
      </c>
      <c r="M2342" t="s">
        <v>74</v>
      </c>
      <c r="N2342" s="37" t="s">
        <v>75</v>
      </c>
      <c r="O2342" s="37" t="s">
        <v>75</v>
      </c>
      <c r="P2342" s="37" t="s">
        <v>75</v>
      </c>
      <c r="Q2342" t="s">
        <v>3947</v>
      </c>
      <c r="R2342" t="s">
        <v>2153</v>
      </c>
      <c r="S2342" s="42">
        <v>4123</v>
      </c>
      <c r="T2342" s="37">
        <v>1</v>
      </c>
      <c r="U2342" s="83">
        <v>1</v>
      </c>
      <c r="V2342" t="s">
        <v>125</v>
      </c>
    </row>
    <row r="2343" spans="1:22" x14ac:dyDescent="0.2">
      <c r="A2343" s="18" t="str">
        <f t="shared" si="87"/>
        <v>Catalogo principalCSP ENTIDADES NO CUALIFICADASDG7GMGF0D7D9-0002_NCLF</v>
      </c>
      <c r="B2343" s="18" t="str">
        <f t="shared" si="88"/>
        <v>DG7GMGF0D7D9-0002_NCLFCSP ENTIDADES NO CUALIFICADAS</v>
      </c>
      <c r="D2343" t="s">
        <v>122</v>
      </c>
      <c r="E2343" t="s">
        <v>3949</v>
      </c>
      <c r="F2343" s="37" t="s">
        <v>3879</v>
      </c>
      <c r="G2343" s="18" t="s">
        <v>122</v>
      </c>
      <c r="H2343" s="18" t="s">
        <v>125</v>
      </c>
      <c r="I2343" s="37" t="s">
        <v>75</v>
      </c>
      <c r="J2343" t="s">
        <v>3950</v>
      </c>
      <c r="K2343" t="s">
        <v>28</v>
      </c>
      <c r="L2343" t="s">
        <v>90</v>
      </c>
      <c r="M2343" t="s">
        <v>74</v>
      </c>
      <c r="N2343" s="37" t="s">
        <v>75</v>
      </c>
      <c r="O2343" s="37" t="s">
        <v>75</v>
      </c>
      <c r="P2343" s="37" t="s">
        <v>75</v>
      </c>
      <c r="Q2343" t="s">
        <v>3949</v>
      </c>
      <c r="R2343" t="s">
        <v>2153</v>
      </c>
      <c r="S2343" s="42">
        <v>667</v>
      </c>
      <c r="T2343" s="37">
        <v>1</v>
      </c>
      <c r="U2343" s="83">
        <v>1</v>
      </c>
      <c r="V2343" t="s">
        <v>125</v>
      </c>
    </row>
    <row r="2344" spans="1:22" x14ac:dyDescent="0.2">
      <c r="A2344" s="18" t="str">
        <f t="shared" si="87"/>
        <v>Catalogo principalCSP ENTIDADES NO CUALIFICADASDG7GMGF0D7DB-0002_NCLF</v>
      </c>
      <c r="B2344" s="18" t="str">
        <f t="shared" si="88"/>
        <v>DG7GMGF0D7DB-0002_NCLFCSP ENTIDADES NO CUALIFICADAS</v>
      </c>
      <c r="D2344" t="s">
        <v>122</v>
      </c>
      <c r="E2344" t="s">
        <v>3951</v>
      </c>
      <c r="F2344" s="37" t="s">
        <v>3879</v>
      </c>
      <c r="G2344" s="18" t="s">
        <v>122</v>
      </c>
      <c r="H2344" s="18" t="s">
        <v>125</v>
      </c>
      <c r="I2344" s="37" t="s">
        <v>75</v>
      </c>
      <c r="J2344" t="s">
        <v>3952</v>
      </c>
      <c r="K2344" t="s">
        <v>28</v>
      </c>
      <c r="L2344" t="s">
        <v>90</v>
      </c>
      <c r="M2344" t="s">
        <v>74</v>
      </c>
      <c r="N2344" s="37" t="s">
        <v>75</v>
      </c>
      <c r="O2344" s="37" t="s">
        <v>75</v>
      </c>
      <c r="P2344" s="37" t="s">
        <v>75</v>
      </c>
      <c r="Q2344" t="s">
        <v>3951</v>
      </c>
      <c r="R2344" t="s">
        <v>2153</v>
      </c>
      <c r="S2344" s="42">
        <v>356</v>
      </c>
      <c r="T2344" s="37">
        <v>1</v>
      </c>
      <c r="U2344" s="83">
        <v>1</v>
      </c>
      <c r="V2344" t="s">
        <v>125</v>
      </c>
    </row>
    <row r="2345" spans="1:22" x14ac:dyDescent="0.2">
      <c r="A2345" s="18" t="str">
        <f t="shared" si="87"/>
        <v>Catalogo principalCSP ENTIDADES NO CUALIFICADASDG7GMGF0D3SJ-0003_NCLF</v>
      </c>
      <c r="B2345" s="18" t="str">
        <f t="shared" si="88"/>
        <v>DG7GMGF0D3SJ-0003_NCLFCSP ENTIDADES NO CUALIFICADAS</v>
      </c>
      <c r="D2345" t="s">
        <v>122</v>
      </c>
      <c r="E2345" t="s">
        <v>3953</v>
      </c>
      <c r="F2345" s="37" t="s">
        <v>3879</v>
      </c>
      <c r="G2345" s="18" t="s">
        <v>122</v>
      </c>
      <c r="H2345" s="18" t="s">
        <v>125</v>
      </c>
      <c r="I2345" s="37" t="s">
        <v>75</v>
      </c>
      <c r="J2345" t="s">
        <v>3954</v>
      </c>
      <c r="K2345" t="s">
        <v>28</v>
      </c>
      <c r="L2345" t="s">
        <v>90</v>
      </c>
      <c r="M2345" t="s">
        <v>74</v>
      </c>
      <c r="N2345" s="37" t="s">
        <v>75</v>
      </c>
      <c r="O2345" s="37" t="s">
        <v>75</v>
      </c>
      <c r="P2345" s="37" t="s">
        <v>75</v>
      </c>
      <c r="Q2345" t="s">
        <v>3953</v>
      </c>
      <c r="R2345" t="s">
        <v>2153</v>
      </c>
      <c r="S2345" s="42">
        <v>424</v>
      </c>
      <c r="T2345" s="37">
        <v>1</v>
      </c>
      <c r="U2345" s="83">
        <v>1</v>
      </c>
      <c r="V2345" t="s">
        <v>125</v>
      </c>
    </row>
    <row r="2346" spans="1:22" x14ac:dyDescent="0.2">
      <c r="A2346" s="18" t="str">
        <f t="shared" si="87"/>
        <v>Catalogo principalCSP ENTIDADES NO CUALIFICADASDG7GMGF0D19L-0001_NCLF</v>
      </c>
      <c r="B2346" s="18" t="str">
        <f t="shared" si="88"/>
        <v>DG7GMGF0D19L-0001_NCLFCSP ENTIDADES NO CUALIFICADAS</v>
      </c>
      <c r="D2346" t="s">
        <v>122</v>
      </c>
      <c r="E2346" t="s">
        <v>3955</v>
      </c>
      <c r="F2346" s="37" t="s">
        <v>3879</v>
      </c>
      <c r="G2346" s="18" t="s">
        <v>122</v>
      </c>
      <c r="H2346" s="18" t="s">
        <v>125</v>
      </c>
      <c r="I2346" s="37" t="s">
        <v>75</v>
      </c>
      <c r="J2346" t="s">
        <v>3956</v>
      </c>
      <c r="K2346" t="s">
        <v>28</v>
      </c>
      <c r="L2346" t="s">
        <v>90</v>
      </c>
      <c r="M2346" t="s">
        <v>74</v>
      </c>
      <c r="N2346" s="37" t="s">
        <v>75</v>
      </c>
      <c r="O2346" s="37" t="s">
        <v>75</v>
      </c>
      <c r="P2346" s="37" t="s">
        <v>75</v>
      </c>
      <c r="Q2346" t="s">
        <v>3955</v>
      </c>
      <c r="R2346" t="s">
        <v>2153</v>
      </c>
      <c r="S2346" s="42">
        <v>339</v>
      </c>
      <c r="T2346" s="37">
        <v>1</v>
      </c>
      <c r="U2346" s="83">
        <v>1</v>
      </c>
      <c r="V2346" t="s">
        <v>125</v>
      </c>
    </row>
    <row r="2347" spans="1:22" x14ac:dyDescent="0.2">
      <c r="A2347" s="18" t="str">
        <f t="shared" si="87"/>
        <v>Catalogo principalCSP ENTIDADES NO CUALIFICADASDG7GMGF0D19M-0001_NCLF</v>
      </c>
      <c r="B2347" s="18" t="str">
        <f t="shared" si="88"/>
        <v>DG7GMGF0D19M-0001_NCLFCSP ENTIDADES NO CUALIFICADAS</v>
      </c>
      <c r="D2347" t="s">
        <v>122</v>
      </c>
      <c r="E2347" t="s">
        <v>3957</v>
      </c>
      <c r="F2347" s="37" t="s">
        <v>3879</v>
      </c>
      <c r="G2347" s="18" t="s">
        <v>122</v>
      </c>
      <c r="H2347" s="18" t="s">
        <v>125</v>
      </c>
      <c r="I2347" s="37" t="s">
        <v>75</v>
      </c>
      <c r="J2347" t="s">
        <v>3958</v>
      </c>
      <c r="K2347" t="s">
        <v>28</v>
      </c>
      <c r="L2347" t="s">
        <v>90</v>
      </c>
      <c r="M2347" t="s">
        <v>74</v>
      </c>
      <c r="N2347" s="37" t="s">
        <v>75</v>
      </c>
      <c r="O2347" s="37" t="s">
        <v>75</v>
      </c>
      <c r="P2347" s="37" t="s">
        <v>75</v>
      </c>
      <c r="Q2347" t="s">
        <v>3957</v>
      </c>
      <c r="R2347" t="s">
        <v>2153</v>
      </c>
      <c r="S2347" s="42">
        <v>339</v>
      </c>
      <c r="T2347" s="37">
        <v>1</v>
      </c>
      <c r="U2347" s="83">
        <v>1</v>
      </c>
      <c r="V2347" t="s">
        <v>125</v>
      </c>
    </row>
    <row r="2348" spans="1:22" x14ac:dyDescent="0.2">
      <c r="A2348" s="18" t="str">
        <f t="shared" si="87"/>
        <v>Catalogo principalCSP ENTIDADES NO CUALIFICADASDG7GMGF0D8H4-0002_NCLF</v>
      </c>
      <c r="B2348" s="18" t="str">
        <f t="shared" si="88"/>
        <v>DG7GMGF0D8H4-0002_NCLFCSP ENTIDADES NO CUALIFICADAS</v>
      </c>
      <c r="D2348" t="s">
        <v>122</v>
      </c>
      <c r="E2348" t="s">
        <v>3959</v>
      </c>
      <c r="F2348" s="37" t="s">
        <v>3879</v>
      </c>
      <c r="G2348" s="18" t="s">
        <v>122</v>
      </c>
      <c r="H2348" s="18" t="s">
        <v>125</v>
      </c>
      <c r="I2348" s="37" t="s">
        <v>75</v>
      </c>
      <c r="J2348" t="s">
        <v>3960</v>
      </c>
      <c r="K2348" t="s">
        <v>28</v>
      </c>
      <c r="L2348" t="s">
        <v>90</v>
      </c>
      <c r="M2348" t="s">
        <v>74</v>
      </c>
      <c r="N2348" s="37" t="s">
        <v>75</v>
      </c>
      <c r="O2348" s="37" t="s">
        <v>75</v>
      </c>
      <c r="P2348" s="37" t="s">
        <v>75</v>
      </c>
      <c r="Q2348" t="s">
        <v>3959</v>
      </c>
      <c r="R2348" t="s">
        <v>2153</v>
      </c>
      <c r="S2348" s="42">
        <v>56</v>
      </c>
      <c r="T2348" s="37">
        <v>1</v>
      </c>
      <c r="U2348" s="83">
        <v>1</v>
      </c>
      <c r="V2348" t="s">
        <v>125</v>
      </c>
    </row>
    <row r="2349" spans="1:22" x14ac:dyDescent="0.2">
      <c r="A2349" s="18" t="str">
        <f t="shared" si="87"/>
        <v>Catalogo principalCSP ENTIDADES NO CUALIFICADASDG7GMGF0D8H3-0002_NCLF</v>
      </c>
      <c r="B2349" s="18" t="str">
        <f t="shared" si="88"/>
        <v>DG7GMGF0D8H3-0002_NCLFCSP ENTIDADES NO CUALIFICADAS</v>
      </c>
      <c r="D2349" t="s">
        <v>122</v>
      </c>
      <c r="E2349" t="s">
        <v>3961</v>
      </c>
      <c r="F2349" s="37" t="s">
        <v>3879</v>
      </c>
      <c r="G2349" s="18" t="s">
        <v>122</v>
      </c>
      <c r="H2349" s="18" t="s">
        <v>125</v>
      </c>
      <c r="I2349" s="37" t="s">
        <v>75</v>
      </c>
      <c r="J2349" t="s">
        <v>3962</v>
      </c>
      <c r="K2349" t="s">
        <v>28</v>
      </c>
      <c r="L2349" t="s">
        <v>90</v>
      </c>
      <c r="M2349" t="s">
        <v>74</v>
      </c>
      <c r="N2349" s="37" t="s">
        <v>75</v>
      </c>
      <c r="O2349" s="37" t="s">
        <v>75</v>
      </c>
      <c r="P2349" s="37" t="s">
        <v>75</v>
      </c>
      <c r="Q2349" t="s">
        <v>3961</v>
      </c>
      <c r="R2349" t="s">
        <v>2153</v>
      </c>
      <c r="S2349" s="42">
        <v>56</v>
      </c>
      <c r="T2349" s="37">
        <v>1</v>
      </c>
      <c r="U2349" s="83">
        <v>1</v>
      </c>
      <c r="V2349" t="s">
        <v>125</v>
      </c>
    </row>
    <row r="2350" spans="1:22" x14ac:dyDescent="0.2">
      <c r="A2350" s="18" t="str">
        <f t="shared" si="87"/>
        <v>Catalogo principalCSP ENTIDADES NO CUALIFICADASDG7GMGF0CGSH-0005_NCLF</v>
      </c>
      <c r="B2350" s="18" t="str">
        <f t="shared" si="88"/>
        <v>DG7GMGF0CGSH-0005_NCLFCSP ENTIDADES NO CUALIFICADAS</v>
      </c>
      <c r="D2350" t="s">
        <v>122</v>
      </c>
      <c r="E2350" t="s">
        <v>3963</v>
      </c>
      <c r="F2350" s="37" t="s">
        <v>3879</v>
      </c>
      <c r="G2350" s="18" t="s">
        <v>122</v>
      </c>
      <c r="H2350" s="18" t="s">
        <v>125</v>
      </c>
      <c r="I2350" s="37" t="s">
        <v>75</v>
      </c>
      <c r="J2350" t="s">
        <v>3964</v>
      </c>
      <c r="K2350" t="s">
        <v>28</v>
      </c>
      <c r="L2350" t="s">
        <v>90</v>
      </c>
      <c r="M2350" t="s">
        <v>74</v>
      </c>
      <c r="N2350" s="37" t="s">
        <v>75</v>
      </c>
      <c r="O2350" s="37" t="s">
        <v>75</v>
      </c>
      <c r="P2350" s="37" t="s">
        <v>75</v>
      </c>
      <c r="Q2350" t="s">
        <v>3963</v>
      </c>
      <c r="R2350" t="s">
        <v>2153</v>
      </c>
      <c r="S2350" s="42">
        <v>216</v>
      </c>
      <c r="T2350" s="37">
        <v>1</v>
      </c>
      <c r="U2350" s="83">
        <v>1</v>
      </c>
      <c r="V2350" t="s">
        <v>125</v>
      </c>
    </row>
    <row r="2351" spans="1:22" x14ac:dyDescent="0.2">
      <c r="A2351" s="18" t="str">
        <f t="shared" si="87"/>
        <v>Catalogo principalCSP ENTIDADES NO CUALIFICADASDG7GMGF0CGSH-0004_NCLF</v>
      </c>
      <c r="B2351" s="18" t="str">
        <f t="shared" si="88"/>
        <v>DG7GMGF0CGSH-0004_NCLFCSP ENTIDADES NO CUALIFICADAS</v>
      </c>
      <c r="D2351" t="s">
        <v>122</v>
      </c>
      <c r="E2351" t="s">
        <v>3965</v>
      </c>
      <c r="F2351" s="37" t="s">
        <v>3879</v>
      </c>
      <c r="G2351" s="18" t="s">
        <v>122</v>
      </c>
      <c r="H2351" s="18" t="s">
        <v>125</v>
      </c>
      <c r="I2351" s="37" t="s">
        <v>75</v>
      </c>
      <c r="J2351" t="s">
        <v>3966</v>
      </c>
      <c r="K2351" t="s">
        <v>28</v>
      </c>
      <c r="L2351" t="s">
        <v>90</v>
      </c>
      <c r="M2351" t="s">
        <v>74</v>
      </c>
      <c r="N2351" s="37" t="s">
        <v>75</v>
      </c>
      <c r="O2351" s="37" t="s">
        <v>75</v>
      </c>
      <c r="P2351" s="37" t="s">
        <v>75</v>
      </c>
      <c r="Q2351" t="s">
        <v>3965</v>
      </c>
      <c r="R2351" t="s">
        <v>2153</v>
      </c>
      <c r="S2351" s="42">
        <v>216</v>
      </c>
      <c r="T2351" s="37">
        <v>1</v>
      </c>
      <c r="U2351" s="83">
        <v>1</v>
      </c>
      <c r="V2351" t="s">
        <v>125</v>
      </c>
    </row>
    <row r="2352" spans="1:22" x14ac:dyDescent="0.2">
      <c r="A2352" s="18" t="str">
        <f t="shared" si="87"/>
        <v>Catalogo principalCSP ENTIDADES NO CUALIFICADASDG7GMGF0D609-0002_NCLF</v>
      </c>
      <c r="B2352" s="18" t="str">
        <f t="shared" si="88"/>
        <v>DG7GMGF0D609-0002_NCLFCSP ENTIDADES NO CUALIFICADAS</v>
      </c>
      <c r="D2352" t="s">
        <v>122</v>
      </c>
      <c r="E2352" t="s">
        <v>3967</v>
      </c>
      <c r="F2352" s="37" t="s">
        <v>3879</v>
      </c>
      <c r="G2352" s="18" t="s">
        <v>122</v>
      </c>
      <c r="H2352" s="18" t="s">
        <v>125</v>
      </c>
      <c r="I2352" s="37" t="s">
        <v>75</v>
      </c>
      <c r="J2352" t="s">
        <v>3968</v>
      </c>
      <c r="K2352" t="s">
        <v>28</v>
      </c>
      <c r="L2352" t="s">
        <v>90</v>
      </c>
      <c r="M2352" t="s">
        <v>74</v>
      </c>
      <c r="N2352" s="37" t="s">
        <v>75</v>
      </c>
      <c r="O2352" s="37" t="s">
        <v>75</v>
      </c>
      <c r="P2352" s="37" t="s">
        <v>75</v>
      </c>
      <c r="Q2352" t="s">
        <v>3967</v>
      </c>
      <c r="R2352" t="s">
        <v>2153</v>
      </c>
      <c r="S2352" s="42">
        <v>16740</v>
      </c>
      <c r="T2352" s="37">
        <v>1</v>
      </c>
      <c r="U2352" s="83">
        <v>1</v>
      </c>
      <c r="V2352" t="s">
        <v>125</v>
      </c>
    </row>
    <row r="2353" spans="1:22" x14ac:dyDescent="0.2">
      <c r="A2353" s="18" t="str">
        <f t="shared" si="87"/>
        <v>Catalogo principalCSP ENTIDADES NO CUALIFICADASDG7GMGF0D7HX-0006_NCLF</v>
      </c>
      <c r="B2353" s="18" t="str">
        <f t="shared" si="88"/>
        <v>DG7GMGF0D7HX-0006_NCLFCSP ENTIDADES NO CUALIFICADAS</v>
      </c>
      <c r="D2353" t="s">
        <v>122</v>
      </c>
      <c r="E2353" t="s">
        <v>3969</v>
      </c>
      <c r="F2353" s="37" t="s">
        <v>3879</v>
      </c>
      <c r="G2353" s="18" t="s">
        <v>122</v>
      </c>
      <c r="H2353" s="18" t="s">
        <v>125</v>
      </c>
      <c r="I2353" s="37" t="s">
        <v>75</v>
      </c>
      <c r="J2353" t="s">
        <v>3970</v>
      </c>
      <c r="K2353" t="s">
        <v>28</v>
      </c>
      <c r="L2353" t="s">
        <v>90</v>
      </c>
      <c r="M2353" t="s">
        <v>74</v>
      </c>
      <c r="N2353" s="37" t="s">
        <v>75</v>
      </c>
      <c r="O2353" s="37" t="s">
        <v>75</v>
      </c>
      <c r="P2353" s="37" t="s">
        <v>75</v>
      </c>
      <c r="Q2353" t="s">
        <v>3969</v>
      </c>
      <c r="R2353" t="s">
        <v>2153</v>
      </c>
      <c r="S2353" s="42">
        <v>166</v>
      </c>
      <c r="T2353" s="37">
        <v>1</v>
      </c>
      <c r="U2353" s="83">
        <v>1</v>
      </c>
      <c r="V2353" t="s">
        <v>125</v>
      </c>
    </row>
    <row r="2354" spans="1:22" x14ac:dyDescent="0.2">
      <c r="A2354" s="18" t="str">
        <f t="shared" si="87"/>
        <v>Catalogo principalCSP ENTIDADES NO CUALIFICADASDG7GMGF0D7HX-0009_NCLF</v>
      </c>
      <c r="B2354" s="18" t="str">
        <f t="shared" si="88"/>
        <v>DG7GMGF0D7HX-0009_NCLFCSP ENTIDADES NO CUALIFICADAS</v>
      </c>
      <c r="D2354" t="s">
        <v>122</v>
      </c>
      <c r="E2354" t="s">
        <v>3971</v>
      </c>
      <c r="F2354" s="37" t="s">
        <v>3879</v>
      </c>
      <c r="G2354" s="18" t="s">
        <v>122</v>
      </c>
      <c r="H2354" s="18" t="s">
        <v>125</v>
      </c>
      <c r="I2354" s="37" t="s">
        <v>75</v>
      </c>
      <c r="J2354" t="s">
        <v>3972</v>
      </c>
      <c r="K2354" t="s">
        <v>28</v>
      </c>
      <c r="L2354" t="s">
        <v>90</v>
      </c>
      <c r="M2354" t="s">
        <v>74</v>
      </c>
      <c r="N2354" s="37" t="s">
        <v>75</v>
      </c>
      <c r="O2354" s="37" t="s">
        <v>75</v>
      </c>
      <c r="P2354" s="37" t="s">
        <v>75</v>
      </c>
      <c r="Q2354" t="s">
        <v>3971</v>
      </c>
      <c r="R2354" t="s">
        <v>2153</v>
      </c>
      <c r="S2354" s="42">
        <v>166</v>
      </c>
      <c r="T2354" s="37">
        <v>1</v>
      </c>
      <c r="U2354" s="83">
        <v>1</v>
      </c>
      <c r="V2354" t="s">
        <v>125</v>
      </c>
    </row>
    <row r="2355" spans="1:22" x14ac:dyDescent="0.2">
      <c r="A2355" s="18" t="str">
        <f t="shared" si="87"/>
        <v>Catalogo principalCSP ENTIDADES NO CUALIFICADASDG7GMGF0D5SL-2_NCLF</v>
      </c>
      <c r="B2355" s="18" t="str">
        <f t="shared" si="88"/>
        <v>DG7GMGF0D5SL-2_NCLFCSP ENTIDADES NO CUALIFICADAS</v>
      </c>
      <c r="D2355" t="s">
        <v>122</v>
      </c>
      <c r="E2355" t="s">
        <v>3973</v>
      </c>
      <c r="F2355" s="37" t="s">
        <v>3879</v>
      </c>
      <c r="G2355" s="18" t="s">
        <v>122</v>
      </c>
      <c r="H2355" s="18" t="s">
        <v>125</v>
      </c>
      <c r="I2355" s="37" t="s">
        <v>75</v>
      </c>
      <c r="J2355" t="s">
        <v>3974</v>
      </c>
      <c r="K2355" t="s">
        <v>28</v>
      </c>
      <c r="L2355" t="s">
        <v>90</v>
      </c>
      <c r="M2355" t="s">
        <v>74</v>
      </c>
      <c r="N2355" s="37" t="s">
        <v>75</v>
      </c>
      <c r="O2355" s="37" t="s">
        <v>75</v>
      </c>
      <c r="P2355" s="37" t="s">
        <v>75</v>
      </c>
      <c r="Q2355" t="s">
        <v>3973</v>
      </c>
      <c r="R2355" t="s">
        <v>2153</v>
      </c>
      <c r="S2355" s="42">
        <v>66</v>
      </c>
      <c r="T2355" s="37">
        <v>1</v>
      </c>
      <c r="U2355" s="83">
        <v>1</v>
      </c>
      <c r="V2355" t="s">
        <v>125</v>
      </c>
    </row>
    <row r="2356" spans="1:22" x14ac:dyDescent="0.2">
      <c r="A2356" s="18" t="str">
        <f t="shared" si="87"/>
        <v>Catalogo principalCSP ENTIDADES NO CUALIFICADASDG7GMGF0D5SL-7_NCLF</v>
      </c>
      <c r="B2356" s="18" t="str">
        <f t="shared" si="88"/>
        <v>DG7GMGF0D5SL-7_NCLFCSP ENTIDADES NO CUALIFICADAS</v>
      </c>
      <c r="D2356" t="s">
        <v>122</v>
      </c>
      <c r="E2356" t="s">
        <v>3975</v>
      </c>
      <c r="F2356" s="37" t="s">
        <v>3879</v>
      </c>
      <c r="G2356" s="18" t="s">
        <v>122</v>
      </c>
      <c r="H2356" s="18" t="s">
        <v>125</v>
      </c>
      <c r="I2356" s="37" t="s">
        <v>75</v>
      </c>
      <c r="J2356" t="s">
        <v>3976</v>
      </c>
      <c r="K2356" t="s">
        <v>28</v>
      </c>
      <c r="L2356" t="s">
        <v>90</v>
      </c>
      <c r="M2356" t="s">
        <v>74</v>
      </c>
      <c r="N2356" s="37" t="s">
        <v>75</v>
      </c>
      <c r="O2356" s="37" t="s">
        <v>75</v>
      </c>
      <c r="P2356" s="37" t="s">
        <v>75</v>
      </c>
      <c r="Q2356" t="s">
        <v>3975</v>
      </c>
      <c r="R2356" t="s">
        <v>2153</v>
      </c>
      <c r="S2356" s="42">
        <v>51</v>
      </c>
      <c r="T2356" s="37">
        <v>1</v>
      </c>
      <c r="U2356" s="83">
        <v>1</v>
      </c>
      <c r="V2356" t="s">
        <v>125</v>
      </c>
    </row>
    <row r="2357" spans="1:22" x14ac:dyDescent="0.2">
      <c r="A2357" s="18" t="str">
        <f t="shared" si="87"/>
        <v>Catalogo principalCSP ENTIDADES NO CUALIFICADASDG7GMGF0D515-0001_NCLF</v>
      </c>
      <c r="B2357" s="18" t="str">
        <f t="shared" si="88"/>
        <v>DG7GMGF0D515-0001_NCLFCSP ENTIDADES NO CUALIFICADAS</v>
      </c>
      <c r="D2357" t="s">
        <v>122</v>
      </c>
      <c r="E2357" t="s">
        <v>3977</v>
      </c>
      <c r="F2357" s="37" t="s">
        <v>3879</v>
      </c>
      <c r="G2357" s="18" t="s">
        <v>122</v>
      </c>
      <c r="H2357" s="18" t="s">
        <v>125</v>
      </c>
      <c r="I2357" s="37" t="s">
        <v>75</v>
      </c>
      <c r="J2357" t="s">
        <v>3978</v>
      </c>
      <c r="K2357" t="s">
        <v>28</v>
      </c>
      <c r="L2357" t="s">
        <v>90</v>
      </c>
      <c r="M2357" t="s">
        <v>74</v>
      </c>
      <c r="N2357" s="37" t="s">
        <v>75</v>
      </c>
      <c r="O2357" s="37" t="s">
        <v>75</v>
      </c>
      <c r="P2357" s="37" t="s">
        <v>75</v>
      </c>
      <c r="Q2357" t="s">
        <v>3977</v>
      </c>
      <c r="R2357" t="s">
        <v>2153</v>
      </c>
      <c r="S2357" s="42">
        <v>2554</v>
      </c>
      <c r="T2357" s="37">
        <v>1</v>
      </c>
      <c r="U2357" s="83">
        <v>1</v>
      </c>
      <c r="V2357" t="s">
        <v>125</v>
      </c>
    </row>
    <row r="2358" spans="1:22" x14ac:dyDescent="0.2">
      <c r="A2358" s="18" t="str">
        <f t="shared" si="87"/>
        <v>Catalogo principalCSP ENTIDADES NO CUALIFICADASDG7GMGF0D513-0001_NCLF</v>
      </c>
      <c r="B2358" s="18" t="str">
        <f t="shared" si="88"/>
        <v>DG7GMGF0D513-0001_NCLFCSP ENTIDADES NO CUALIFICADAS</v>
      </c>
      <c r="D2358" t="s">
        <v>122</v>
      </c>
      <c r="E2358" t="s">
        <v>3979</v>
      </c>
      <c r="F2358" s="37" t="s">
        <v>3879</v>
      </c>
      <c r="G2358" s="18" t="s">
        <v>122</v>
      </c>
      <c r="H2358" s="18" t="s">
        <v>125</v>
      </c>
      <c r="I2358" s="37" t="s">
        <v>75</v>
      </c>
      <c r="J2358" t="s">
        <v>3980</v>
      </c>
      <c r="K2358" t="s">
        <v>28</v>
      </c>
      <c r="L2358" t="s">
        <v>90</v>
      </c>
      <c r="M2358" t="s">
        <v>74</v>
      </c>
      <c r="N2358" s="37" t="s">
        <v>75</v>
      </c>
      <c r="O2358" s="37" t="s">
        <v>75</v>
      </c>
      <c r="P2358" s="37" t="s">
        <v>75</v>
      </c>
      <c r="Q2358" t="s">
        <v>3979</v>
      </c>
      <c r="R2358" t="s">
        <v>2153</v>
      </c>
      <c r="S2358" s="42">
        <v>23056</v>
      </c>
      <c r="T2358" s="37">
        <v>1</v>
      </c>
      <c r="U2358" s="83">
        <v>1</v>
      </c>
      <c r="V2358" t="s">
        <v>125</v>
      </c>
    </row>
    <row r="2359" spans="1:22" x14ac:dyDescent="0.2">
      <c r="A2359" s="18" t="str">
        <f t="shared" si="87"/>
        <v>Catalogo principalCSP ENTIDADES NO CUALIFICADASDG7GMGF0D5VX-0006_NCLF</v>
      </c>
      <c r="B2359" s="18" t="str">
        <f t="shared" si="88"/>
        <v>DG7GMGF0D5VX-0006_NCLFCSP ENTIDADES NO CUALIFICADAS</v>
      </c>
      <c r="D2359" t="s">
        <v>122</v>
      </c>
      <c r="E2359" t="s">
        <v>3981</v>
      </c>
      <c r="F2359" s="37" t="s">
        <v>3879</v>
      </c>
      <c r="G2359" s="18" t="s">
        <v>122</v>
      </c>
      <c r="H2359" s="18" t="s">
        <v>125</v>
      </c>
      <c r="I2359" s="37" t="s">
        <v>75</v>
      </c>
      <c r="J2359" t="s">
        <v>3982</v>
      </c>
      <c r="K2359" t="s">
        <v>28</v>
      </c>
      <c r="L2359" t="s">
        <v>90</v>
      </c>
      <c r="M2359" t="s">
        <v>74</v>
      </c>
      <c r="N2359" s="37" t="s">
        <v>75</v>
      </c>
      <c r="O2359" s="37" t="s">
        <v>75</v>
      </c>
      <c r="P2359" s="37" t="s">
        <v>75</v>
      </c>
      <c r="Q2359" t="s">
        <v>3981</v>
      </c>
      <c r="R2359" t="s">
        <v>2153</v>
      </c>
      <c r="S2359" s="42">
        <v>41</v>
      </c>
      <c r="T2359" s="37">
        <v>1</v>
      </c>
      <c r="U2359" s="83">
        <v>1</v>
      </c>
      <c r="V2359" t="s">
        <v>125</v>
      </c>
    </row>
    <row r="2360" spans="1:22" x14ac:dyDescent="0.2">
      <c r="A2360" s="18" t="str">
        <f t="shared" si="87"/>
        <v>Catalogo principalCSP ENTIDADES NO CUALIFICADASDG7GMGF0D5VX-0007_NCLF</v>
      </c>
      <c r="B2360" s="18" t="str">
        <f t="shared" si="88"/>
        <v>DG7GMGF0D5VX-0007_NCLFCSP ENTIDADES NO CUALIFICADAS</v>
      </c>
      <c r="D2360" t="s">
        <v>122</v>
      </c>
      <c r="E2360" t="s">
        <v>3983</v>
      </c>
      <c r="F2360" s="37" t="s">
        <v>3879</v>
      </c>
      <c r="G2360" s="18" t="s">
        <v>122</v>
      </c>
      <c r="H2360" s="18" t="s">
        <v>125</v>
      </c>
      <c r="I2360" s="37" t="s">
        <v>75</v>
      </c>
      <c r="J2360" t="s">
        <v>3984</v>
      </c>
      <c r="K2360" t="s">
        <v>28</v>
      </c>
      <c r="L2360" t="s">
        <v>90</v>
      </c>
      <c r="M2360" t="s">
        <v>74</v>
      </c>
      <c r="N2360" s="37" t="s">
        <v>75</v>
      </c>
      <c r="O2360" s="37" t="s">
        <v>75</v>
      </c>
      <c r="P2360" s="37" t="s">
        <v>75</v>
      </c>
      <c r="Q2360" t="s">
        <v>3983</v>
      </c>
      <c r="R2360" t="s">
        <v>2153</v>
      </c>
      <c r="S2360" s="42">
        <v>52</v>
      </c>
      <c r="T2360" s="37">
        <v>1</v>
      </c>
      <c r="U2360" s="83">
        <v>1</v>
      </c>
      <c r="V2360" t="s">
        <v>125</v>
      </c>
    </row>
    <row r="2361" spans="1:22" x14ac:dyDescent="0.2">
      <c r="A2361" s="18" t="str">
        <f t="shared" si="87"/>
        <v>Catalogo principalCSP ENTIDADES NO CUALIFICADASDG7GMGF0D65N-0002_NCLF</v>
      </c>
      <c r="B2361" s="18" t="str">
        <f t="shared" si="88"/>
        <v>DG7GMGF0D65N-0002_NCLFCSP ENTIDADES NO CUALIFICADAS</v>
      </c>
      <c r="D2361" t="s">
        <v>122</v>
      </c>
      <c r="E2361" t="s">
        <v>3985</v>
      </c>
      <c r="F2361" s="37" t="s">
        <v>3879</v>
      </c>
      <c r="G2361" s="18" t="s">
        <v>122</v>
      </c>
      <c r="H2361" s="18" t="s">
        <v>125</v>
      </c>
      <c r="I2361" s="37" t="s">
        <v>75</v>
      </c>
      <c r="J2361" t="s">
        <v>3986</v>
      </c>
      <c r="K2361" t="s">
        <v>28</v>
      </c>
      <c r="L2361" t="s">
        <v>90</v>
      </c>
      <c r="M2361" t="s">
        <v>74</v>
      </c>
      <c r="N2361" s="37" t="s">
        <v>75</v>
      </c>
      <c r="O2361" s="37" t="s">
        <v>75</v>
      </c>
      <c r="P2361" s="37" t="s">
        <v>75</v>
      </c>
      <c r="Q2361" t="s">
        <v>3985</v>
      </c>
      <c r="R2361" t="s">
        <v>2153</v>
      </c>
      <c r="S2361" s="42">
        <v>7079</v>
      </c>
      <c r="T2361" s="37">
        <v>1</v>
      </c>
      <c r="U2361" s="83">
        <v>1</v>
      </c>
      <c r="V2361" t="s">
        <v>125</v>
      </c>
    </row>
    <row r="2362" spans="1:22" x14ac:dyDescent="0.2">
      <c r="A2362" s="18" t="str">
        <f t="shared" si="87"/>
        <v>Catalogo principalCSP ENTIDADES NO CUALIFICADASDG7GMGF0D65N-0003_NCLF</v>
      </c>
      <c r="B2362" s="18" t="str">
        <f t="shared" si="88"/>
        <v>DG7GMGF0D65N-0003_NCLFCSP ENTIDADES NO CUALIFICADAS</v>
      </c>
      <c r="D2362" t="s">
        <v>122</v>
      </c>
      <c r="E2362" t="s">
        <v>3987</v>
      </c>
      <c r="F2362" s="37" t="s">
        <v>3879</v>
      </c>
      <c r="G2362" s="18" t="s">
        <v>122</v>
      </c>
      <c r="H2362" s="18" t="s">
        <v>125</v>
      </c>
      <c r="I2362" s="37" t="s">
        <v>75</v>
      </c>
      <c r="J2362" t="s">
        <v>3988</v>
      </c>
      <c r="K2362" t="s">
        <v>28</v>
      </c>
      <c r="L2362" t="s">
        <v>90</v>
      </c>
      <c r="M2362" t="s">
        <v>74</v>
      </c>
      <c r="N2362" s="37" t="s">
        <v>75</v>
      </c>
      <c r="O2362" s="37" t="s">
        <v>75</v>
      </c>
      <c r="P2362" s="37" t="s">
        <v>75</v>
      </c>
      <c r="Q2362" t="s">
        <v>3987</v>
      </c>
      <c r="R2362" t="s">
        <v>2153</v>
      </c>
      <c r="S2362" s="42">
        <v>885</v>
      </c>
      <c r="T2362" s="37">
        <v>1</v>
      </c>
      <c r="U2362" s="83">
        <v>1</v>
      </c>
      <c r="V2362" t="s">
        <v>125</v>
      </c>
    </row>
    <row r="2363" spans="1:22" x14ac:dyDescent="0.2">
      <c r="A2363" s="18" t="str">
        <f t="shared" si="87"/>
        <v>Catalogo principalCSP ENTIDADES NO CUALIFICADASDG7GMGF0D5RK-0005_NCLF</v>
      </c>
      <c r="B2363" s="18" t="str">
        <f t="shared" si="88"/>
        <v>DG7GMGF0D5RK-0005_NCLFCSP ENTIDADES NO CUALIFICADAS</v>
      </c>
      <c r="D2363" t="s">
        <v>122</v>
      </c>
      <c r="E2363" t="s">
        <v>3989</v>
      </c>
      <c r="F2363" s="37" t="s">
        <v>3879</v>
      </c>
      <c r="G2363" s="18" t="s">
        <v>122</v>
      </c>
      <c r="H2363" s="18" t="s">
        <v>125</v>
      </c>
      <c r="I2363" s="37" t="s">
        <v>75</v>
      </c>
      <c r="J2363" t="s">
        <v>3990</v>
      </c>
      <c r="K2363" t="s">
        <v>28</v>
      </c>
      <c r="L2363" t="s">
        <v>90</v>
      </c>
      <c r="M2363" t="s">
        <v>74</v>
      </c>
      <c r="N2363" s="37" t="s">
        <v>75</v>
      </c>
      <c r="O2363" s="37" t="s">
        <v>75</v>
      </c>
      <c r="P2363" s="37" t="s">
        <v>75</v>
      </c>
      <c r="Q2363" t="s">
        <v>3989</v>
      </c>
      <c r="R2363" t="s">
        <v>2153</v>
      </c>
      <c r="S2363" s="42">
        <v>1229</v>
      </c>
      <c r="T2363" s="37">
        <v>1</v>
      </c>
      <c r="U2363" s="83">
        <v>1</v>
      </c>
      <c r="V2363" t="s">
        <v>125</v>
      </c>
    </row>
    <row r="2364" spans="1:22" x14ac:dyDescent="0.2">
      <c r="A2364" s="18" t="str">
        <f t="shared" si="87"/>
        <v>Catalogo principalCSP ENTIDADES NO CUALIFICADASDG7GMGF0D5RK-0004_NCLF</v>
      </c>
      <c r="B2364" s="18" t="str">
        <f t="shared" si="88"/>
        <v>DG7GMGF0D5RK-0004_NCLFCSP ENTIDADES NO CUALIFICADAS</v>
      </c>
      <c r="D2364" t="s">
        <v>122</v>
      </c>
      <c r="E2364" t="s">
        <v>3991</v>
      </c>
      <c r="F2364" s="37" t="s">
        <v>3879</v>
      </c>
      <c r="G2364" s="18" t="s">
        <v>122</v>
      </c>
      <c r="H2364" s="18" t="s">
        <v>125</v>
      </c>
      <c r="I2364" s="37" t="s">
        <v>75</v>
      </c>
      <c r="J2364" t="s">
        <v>3992</v>
      </c>
      <c r="K2364" t="s">
        <v>28</v>
      </c>
      <c r="L2364" t="s">
        <v>90</v>
      </c>
      <c r="M2364" t="s">
        <v>74</v>
      </c>
      <c r="N2364" s="37" t="s">
        <v>75</v>
      </c>
      <c r="O2364" s="37" t="s">
        <v>75</v>
      </c>
      <c r="P2364" s="37" t="s">
        <v>75</v>
      </c>
      <c r="Q2364" t="s">
        <v>3991</v>
      </c>
      <c r="R2364" t="s">
        <v>2153</v>
      </c>
      <c r="S2364" s="42">
        <v>154</v>
      </c>
      <c r="T2364" s="37">
        <v>1</v>
      </c>
      <c r="U2364" s="83">
        <v>1</v>
      </c>
      <c r="V2364" t="s">
        <v>125</v>
      </c>
    </row>
    <row r="2365" spans="1:22" x14ac:dyDescent="0.2">
      <c r="A2365" s="18" t="str">
        <f t="shared" si="87"/>
        <v>Catalogo principalOPEN VALUE - CSP GOBIERNO077-05312</v>
      </c>
      <c r="B2365" s="18" t="str">
        <f t="shared" si="88"/>
        <v>077-05312OPEN VALUE - CSP GOBIERNO</v>
      </c>
      <c r="D2365" t="s">
        <v>122</v>
      </c>
      <c r="E2365" t="s">
        <v>3993</v>
      </c>
      <c r="F2365" s="37" t="s">
        <v>17</v>
      </c>
      <c r="G2365" s="18" t="s">
        <v>122</v>
      </c>
      <c r="H2365" s="18" t="s">
        <v>125</v>
      </c>
      <c r="I2365" s="37" t="s">
        <v>75</v>
      </c>
      <c r="J2365" s="3" t="s">
        <v>3994</v>
      </c>
      <c r="K2365" t="s">
        <v>28</v>
      </c>
      <c r="L2365" t="s">
        <v>90</v>
      </c>
      <c r="M2365" t="s">
        <v>74</v>
      </c>
      <c r="N2365" s="37" t="s">
        <v>75</v>
      </c>
      <c r="O2365" s="37" t="s">
        <v>75</v>
      </c>
      <c r="P2365" s="37" t="s">
        <v>75</v>
      </c>
      <c r="Q2365" t="s">
        <v>3993</v>
      </c>
      <c r="R2365" t="s">
        <v>2153</v>
      </c>
      <c r="S2365" s="42">
        <v>291</v>
      </c>
      <c r="T2365" s="37">
        <v>1</v>
      </c>
      <c r="U2365" s="83">
        <v>1</v>
      </c>
      <c r="V2365" t="s">
        <v>125</v>
      </c>
    </row>
    <row r="2366" spans="1:22" x14ac:dyDescent="0.2">
      <c r="A2366" s="18" t="str">
        <f t="shared" si="87"/>
        <v>Catalogo principalOPEN VALUE - CSP GOBIERNO077-05317</v>
      </c>
      <c r="B2366" s="18" t="str">
        <f t="shared" si="88"/>
        <v>077-05317OPEN VALUE - CSP GOBIERNO</v>
      </c>
      <c r="D2366" t="s">
        <v>122</v>
      </c>
      <c r="E2366" t="s">
        <v>3995</v>
      </c>
      <c r="F2366" s="37" t="s">
        <v>17</v>
      </c>
      <c r="G2366" s="18" t="s">
        <v>122</v>
      </c>
      <c r="H2366" s="18" t="s">
        <v>125</v>
      </c>
      <c r="I2366" s="37" t="s">
        <v>75</v>
      </c>
      <c r="J2366" s="3" t="s">
        <v>3996</v>
      </c>
      <c r="K2366" t="s">
        <v>28</v>
      </c>
      <c r="L2366" t="s">
        <v>90</v>
      </c>
      <c r="M2366" t="s">
        <v>74</v>
      </c>
      <c r="N2366" s="37" t="s">
        <v>75</v>
      </c>
      <c r="O2366" s="37" t="s">
        <v>75</v>
      </c>
      <c r="P2366" s="37" t="s">
        <v>75</v>
      </c>
      <c r="Q2366" t="s">
        <v>3995</v>
      </c>
      <c r="R2366" t="s">
        <v>2153</v>
      </c>
      <c r="S2366" s="42">
        <v>135</v>
      </c>
      <c r="T2366" s="37">
        <v>1</v>
      </c>
      <c r="U2366" s="83">
        <v>1</v>
      </c>
      <c r="V2366" t="s">
        <v>125</v>
      </c>
    </row>
    <row r="2367" spans="1:22" x14ac:dyDescent="0.2">
      <c r="A2367" s="18" t="str">
        <f t="shared" si="87"/>
        <v>Catalogo principalOPEN VALUE - CSP GOBIERNO7U6-00005</v>
      </c>
      <c r="B2367" s="18" t="str">
        <f t="shared" si="88"/>
        <v>7U6-00005OPEN VALUE - CSP GOBIERNO</v>
      </c>
      <c r="D2367" t="s">
        <v>122</v>
      </c>
      <c r="E2367" t="s">
        <v>3997</v>
      </c>
      <c r="F2367" s="37" t="s">
        <v>17</v>
      </c>
      <c r="G2367" s="18" t="s">
        <v>122</v>
      </c>
      <c r="H2367" s="18" t="s">
        <v>125</v>
      </c>
      <c r="I2367" s="37" t="s">
        <v>75</v>
      </c>
      <c r="J2367" s="3" t="s">
        <v>3998</v>
      </c>
      <c r="K2367" t="s">
        <v>28</v>
      </c>
      <c r="L2367" t="s">
        <v>90</v>
      </c>
      <c r="M2367" t="s">
        <v>74</v>
      </c>
      <c r="N2367" s="37" t="s">
        <v>75</v>
      </c>
      <c r="O2367" s="37" t="s">
        <v>75</v>
      </c>
      <c r="P2367" s="37" t="s">
        <v>75</v>
      </c>
      <c r="Q2367" t="s">
        <v>3997</v>
      </c>
      <c r="R2367" t="s">
        <v>76</v>
      </c>
      <c r="S2367" s="42">
        <v>5.4</v>
      </c>
      <c r="T2367" s="37">
        <v>1</v>
      </c>
      <c r="U2367" s="83">
        <v>1</v>
      </c>
      <c r="V2367" t="s">
        <v>125</v>
      </c>
    </row>
    <row r="2368" spans="1:22" x14ac:dyDescent="0.2">
      <c r="A2368" s="18" t="str">
        <f t="shared" si="87"/>
        <v>Catalogo principalOPEN VALUE - CSP GOBIERNOHXC-00017</v>
      </c>
      <c r="B2368" s="18" t="str">
        <f t="shared" si="88"/>
        <v>HXC-00017OPEN VALUE - CSP GOBIERNO</v>
      </c>
      <c r="D2368" t="s">
        <v>122</v>
      </c>
      <c r="E2368" t="s">
        <v>3999</v>
      </c>
      <c r="F2368" s="37" t="s">
        <v>17</v>
      </c>
      <c r="G2368" s="18" t="s">
        <v>122</v>
      </c>
      <c r="H2368" s="18" t="s">
        <v>125</v>
      </c>
      <c r="I2368" s="37" t="s">
        <v>75</v>
      </c>
      <c r="J2368" s="3" t="s">
        <v>4000</v>
      </c>
      <c r="K2368" t="s">
        <v>28</v>
      </c>
      <c r="L2368" t="s">
        <v>90</v>
      </c>
      <c r="M2368" t="s">
        <v>74</v>
      </c>
      <c r="N2368" s="37" t="s">
        <v>75</v>
      </c>
      <c r="O2368" s="37" t="s">
        <v>75</v>
      </c>
      <c r="P2368" s="37" t="s">
        <v>75</v>
      </c>
      <c r="Q2368" t="s">
        <v>3999</v>
      </c>
      <c r="R2368" t="s">
        <v>76</v>
      </c>
      <c r="S2368" s="42">
        <v>0.99</v>
      </c>
      <c r="T2368" s="37">
        <v>1</v>
      </c>
      <c r="U2368" s="83">
        <v>1</v>
      </c>
      <c r="V2368" t="s">
        <v>125</v>
      </c>
    </row>
    <row r="2369" spans="1:22" x14ac:dyDescent="0.2">
      <c r="A2369" s="18" t="str">
        <f t="shared" si="87"/>
        <v>Catalogo principalOPEN VALUE - CSP GOBIERNOHXC-00018</v>
      </c>
      <c r="B2369" s="18" t="str">
        <f t="shared" si="88"/>
        <v>HXC-00018OPEN VALUE - CSP GOBIERNO</v>
      </c>
      <c r="D2369" t="s">
        <v>122</v>
      </c>
      <c r="E2369" t="s">
        <v>4001</v>
      </c>
      <c r="F2369" s="37" t="s">
        <v>17</v>
      </c>
      <c r="G2369" s="18" t="s">
        <v>122</v>
      </c>
      <c r="H2369" s="18" t="s">
        <v>125</v>
      </c>
      <c r="I2369" s="37" t="s">
        <v>75</v>
      </c>
      <c r="J2369" s="3" t="s">
        <v>4002</v>
      </c>
      <c r="K2369" t="s">
        <v>28</v>
      </c>
      <c r="L2369" t="s">
        <v>90</v>
      </c>
      <c r="M2369" t="s">
        <v>74</v>
      </c>
      <c r="N2369" s="37" t="s">
        <v>75</v>
      </c>
      <c r="O2369" s="37" t="s">
        <v>75</v>
      </c>
      <c r="P2369" s="37" t="s">
        <v>75</v>
      </c>
      <c r="Q2369" t="s">
        <v>4001</v>
      </c>
      <c r="R2369" t="s">
        <v>76</v>
      </c>
      <c r="S2369" s="42">
        <v>0.99</v>
      </c>
      <c r="T2369" s="37">
        <v>1</v>
      </c>
      <c r="U2369" s="83">
        <v>1</v>
      </c>
      <c r="V2369" t="s">
        <v>125</v>
      </c>
    </row>
    <row r="2370" spans="1:22" x14ac:dyDescent="0.2">
      <c r="A2370" s="18" t="str">
        <f t="shared" ref="A2370:A2433" si="89">D2370&amp;F2370&amp;E2370</f>
        <v>Catalogo principalOPEN VALUE - CSP GOBIERNODG7GMGF0D8H4-0004</v>
      </c>
      <c r="B2370" s="18" t="str">
        <f t="shared" ref="B2370:B2433" si="90">E2370&amp;F2370</f>
        <v>DG7GMGF0D8H4-0004OPEN VALUE - CSP GOBIERNO</v>
      </c>
      <c r="D2370" t="s">
        <v>122</v>
      </c>
      <c r="E2370" t="s">
        <v>4003</v>
      </c>
      <c r="F2370" s="37" t="s">
        <v>17</v>
      </c>
      <c r="G2370" s="18" t="s">
        <v>122</v>
      </c>
      <c r="H2370" s="18" t="s">
        <v>125</v>
      </c>
      <c r="I2370" s="37" t="s">
        <v>75</v>
      </c>
      <c r="J2370" t="s">
        <v>4004</v>
      </c>
      <c r="K2370" t="s">
        <v>28</v>
      </c>
      <c r="L2370" t="s">
        <v>90</v>
      </c>
      <c r="M2370" t="s">
        <v>74</v>
      </c>
      <c r="N2370" s="37" t="s">
        <v>75</v>
      </c>
      <c r="O2370" s="37" t="s">
        <v>75</v>
      </c>
      <c r="P2370" s="37" t="s">
        <v>75</v>
      </c>
      <c r="Q2370" t="s">
        <v>4003</v>
      </c>
      <c r="R2370" t="s">
        <v>2153</v>
      </c>
      <c r="S2370" s="42">
        <v>215</v>
      </c>
      <c r="T2370" s="37">
        <v>1</v>
      </c>
      <c r="U2370" s="83">
        <v>1</v>
      </c>
      <c r="V2370" t="s">
        <v>125</v>
      </c>
    </row>
    <row r="2371" spans="1:22" x14ac:dyDescent="0.2">
      <c r="A2371" s="18" t="str">
        <f t="shared" si="89"/>
        <v>Catalogo principalOPEN VALUE - CSP GOBIERNODG7GMGF0D8H3-0004</v>
      </c>
      <c r="B2371" s="18" t="str">
        <f t="shared" si="90"/>
        <v>DG7GMGF0D8H3-0004OPEN VALUE - CSP GOBIERNO</v>
      </c>
      <c r="D2371" t="s">
        <v>122</v>
      </c>
      <c r="E2371" t="s">
        <v>4005</v>
      </c>
      <c r="F2371" s="37" t="s">
        <v>17</v>
      </c>
      <c r="G2371" s="18" t="s">
        <v>122</v>
      </c>
      <c r="H2371" s="18" t="s">
        <v>125</v>
      </c>
      <c r="I2371" s="37" t="s">
        <v>75</v>
      </c>
      <c r="J2371" t="s">
        <v>4006</v>
      </c>
      <c r="K2371" t="s">
        <v>28</v>
      </c>
      <c r="L2371" t="s">
        <v>90</v>
      </c>
      <c r="M2371" t="s">
        <v>74</v>
      </c>
      <c r="N2371" s="37" t="s">
        <v>75</v>
      </c>
      <c r="O2371" s="37" t="s">
        <v>75</v>
      </c>
      <c r="P2371" s="37" t="s">
        <v>75</v>
      </c>
      <c r="Q2371" t="s">
        <v>4005</v>
      </c>
      <c r="R2371" t="s">
        <v>2153</v>
      </c>
      <c r="S2371" s="42">
        <v>214</v>
      </c>
      <c r="T2371" s="37">
        <v>1</v>
      </c>
      <c r="U2371" s="83">
        <v>1</v>
      </c>
      <c r="V2371" t="s">
        <v>125</v>
      </c>
    </row>
    <row r="2372" spans="1:22" x14ac:dyDescent="0.2">
      <c r="A2372" s="18" t="str">
        <f t="shared" si="89"/>
        <v>Catalogo principalOPEN VALUE - CSP GOBIERNOCFQ7TTC0HL8Z-0001</v>
      </c>
      <c r="B2372" s="18" t="str">
        <f t="shared" si="90"/>
        <v>CFQ7TTC0HL8Z-0001OPEN VALUE - CSP GOBIERNO</v>
      </c>
      <c r="D2372" t="s">
        <v>122</v>
      </c>
      <c r="E2372" t="s">
        <v>4007</v>
      </c>
      <c r="F2372" s="37" t="s">
        <v>17</v>
      </c>
      <c r="G2372" s="18" t="s">
        <v>122</v>
      </c>
      <c r="H2372" s="18" t="s">
        <v>125</v>
      </c>
      <c r="I2372" s="37" t="s">
        <v>75</v>
      </c>
      <c r="J2372" s="89" t="s">
        <v>4008</v>
      </c>
      <c r="K2372" t="s">
        <v>28</v>
      </c>
      <c r="L2372" t="s">
        <v>90</v>
      </c>
      <c r="M2372" t="s">
        <v>74</v>
      </c>
      <c r="N2372" s="37" t="s">
        <v>75</v>
      </c>
      <c r="O2372" s="37" t="s">
        <v>75</v>
      </c>
      <c r="P2372" s="37" t="s">
        <v>75</v>
      </c>
      <c r="Q2372" t="s">
        <v>4007</v>
      </c>
      <c r="R2372" t="s">
        <v>76</v>
      </c>
      <c r="S2372" s="42">
        <v>2</v>
      </c>
      <c r="T2372" s="37">
        <v>1</v>
      </c>
      <c r="U2372" s="83">
        <v>1</v>
      </c>
      <c r="V2372" t="s">
        <v>125</v>
      </c>
    </row>
    <row r="2373" spans="1:22" x14ac:dyDescent="0.2">
      <c r="A2373" s="18" t="str">
        <f t="shared" si="89"/>
        <v>Catalogo principalOPEN VALUE - CSP GOBIERNOCFQ7TTC0HDK0-0001</v>
      </c>
      <c r="B2373" s="18" t="str">
        <f t="shared" si="90"/>
        <v>CFQ7TTC0HDK0-0001OPEN VALUE - CSP GOBIERNO</v>
      </c>
      <c r="D2373" t="s">
        <v>122</v>
      </c>
      <c r="E2373" t="s">
        <v>4009</v>
      </c>
      <c r="F2373" s="37" t="s">
        <v>17</v>
      </c>
      <c r="G2373" s="18" t="s">
        <v>122</v>
      </c>
      <c r="H2373" s="18" t="s">
        <v>125</v>
      </c>
      <c r="I2373" s="37" t="s">
        <v>75</v>
      </c>
      <c r="J2373" s="89" t="s">
        <v>4010</v>
      </c>
      <c r="K2373" t="s">
        <v>28</v>
      </c>
      <c r="L2373" t="s">
        <v>90</v>
      </c>
      <c r="M2373" t="s">
        <v>74</v>
      </c>
      <c r="N2373" s="37" t="s">
        <v>75</v>
      </c>
      <c r="O2373" s="37" t="s">
        <v>75</v>
      </c>
      <c r="P2373" s="37" t="s">
        <v>75</v>
      </c>
      <c r="Q2373" t="s">
        <v>4009</v>
      </c>
      <c r="R2373" t="s">
        <v>76</v>
      </c>
      <c r="S2373" s="42">
        <v>12</v>
      </c>
      <c r="T2373" s="37">
        <v>1</v>
      </c>
      <c r="U2373" s="83">
        <v>1</v>
      </c>
      <c r="V2373" t="s">
        <v>125</v>
      </c>
    </row>
    <row r="2374" spans="1:22" x14ac:dyDescent="0.2">
      <c r="A2374" s="18" t="str">
        <f t="shared" si="89"/>
        <v>Catalogo principalOPEN VALUE - CSP GOBIERNOCFQ7TTC0LHQD-0001</v>
      </c>
      <c r="B2374" s="18" t="str">
        <f t="shared" si="90"/>
        <v>CFQ7TTC0LHQD-0001OPEN VALUE - CSP GOBIERNO</v>
      </c>
      <c r="D2374" t="s">
        <v>122</v>
      </c>
      <c r="E2374" t="s">
        <v>4011</v>
      </c>
      <c r="F2374" s="37" t="s">
        <v>17</v>
      </c>
      <c r="G2374" s="18" t="s">
        <v>122</v>
      </c>
      <c r="H2374" s="18" t="s">
        <v>125</v>
      </c>
      <c r="I2374" s="37" t="s">
        <v>75</v>
      </c>
      <c r="J2374" t="s">
        <v>4012</v>
      </c>
      <c r="K2374" t="s">
        <v>28</v>
      </c>
      <c r="L2374" t="s">
        <v>90</v>
      </c>
      <c r="M2374" t="s">
        <v>74</v>
      </c>
      <c r="N2374" s="37" t="s">
        <v>75</v>
      </c>
      <c r="O2374" s="37" t="s">
        <v>75</v>
      </c>
      <c r="P2374" s="37" t="s">
        <v>75</v>
      </c>
      <c r="Q2374" t="s">
        <v>4011</v>
      </c>
      <c r="R2374" t="s">
        <v>76</v>
      </c>
      <c r="S2374" s="42">
        <v>100</v>
      </c>
      <c r="T2374" s="37">
        <v>1</v>
      </c>
      <c r="U2374" s="83">
        <v>1</v>
      </c>
      <c r="V2374" t="s">
        <v>125</v>
      </c>
    </row>
    <row r="2375" spans="1:22" x14ac:dyDescent="0.2">
      <c r="A2375" s="18" t="str">
        <f t="shared" si="89"/>
        <v>Catalogo principalOPEN VALUE - CSP GOBIERNOCFQ7TTC0LH0Z-0001</v>
      </c>
      <c r="B2375" s="18" t="str">
        <f t="shared" si="90"/>
        <v>CFQ7TTC0LH0Z-0001OPEN VALUE - CSP GOBIERNO</v>
      </c>
      <c r="D2375" t="s">
        <v>122</v>
      </c>
      <c r="E2375" t="s">
        <v>4013</v>
      </c>
      <c r="F2375" s="37" t="s">
        <v>17</v>
      </c>
      <c r="G2375" s="18" t="s">
        <v>122</v>
      </c>
      <c r="H2375" s="18" t="s">
        <v>125</v>
      </c>
      <c r="I2375" s="37" t="s">
        <v>75</v>
      </c>
      <c r="J2375" t="s">
        <v>4014</v>
      </c>
      <c r="K2375" t="s">
        <v>28</v>
      </c>
      <c r="L2375" t="s">
        <v>90</v>
      </c>
      <c r="M2375" t="s">
        <v>74</v>
      </c>
      <c r="N2375" s="37" t="s">
        <v>75</v>
      </c>
      <c r="O2375" s="37" t="s">
        <v>75</v>
      </c>
      <c r="P2375" s="37" t="s">
        <v>75</v>
      </c>
      <c r="Q2375" t="s">
        <v>4013</v>
      </c>
      <c r="R2375" t="s">
        <v>76</v>
      </c>
      <c r="S2375" s="42">
        <v>500</v>
      </c>
      <c r="T2375" s="37">
        <v>1</v>
      </c>
      <c r="U2375" s="83">
        <v>1</v>
      </c>
      <c r="V2375" t="s">
        <v>125</v>
      </c>
    </row>
    <row r="2376" spans="1:22" x14ac:dyDescent="0.2">
      <c r="A2376" s="18" t="str">
        <f t="shared" si="89"/>
        <v>Catalogo principalOPEN VALUE - CSP GOBIERNOCFQ7TTC0LFLS-0002</v>
      </c>
      <c r="B2376" s="18" t="str">
        <f t="shared" si="90"/>
        <v>CFQ7TTC0LFLS-0002OPEN VALUE - CSP GOBIERNO</v>
      </c>
      <c r="D2376" t="s">
        <v>122</v>
      </c>
      <c r="E2376" t="s">
        <v>4015</v>
      </c>
      <c r="F2376" s="37" t="s">
        <v>17</v>
      </c>
      <c r="G2376" s="18" t="s">
        <v>122</v>
      </c>
      <c r="H2376" s="18" t="s">
        <v>125</v>
      </c>
      <c r="I2376" s="37" t="s">
        <v>75</v>
      </c>
      <c r="J2376" t="s">
        <v>4016</v>
      </c>
      <c r="K2376" t="s">
        <v>28</v>
      </c>
      <c r="L2376" t="s">
        <v>90</v>
      </c>
      <c r="M2376" t="s">
        <v>74</v>
      </c>
      <c r="N2376" s="37" t="s">
        <v>75</v>
      </c>
      <c r="O2376" s="37" t="s">
        <v>75</v>
      </c>
      <c r="P2376" s="37" t="s">
        <v>75</v>
      </c>
      <c r="Q2376" t="s">
        <v>4015</v>
      </c>
      <c r="R2376" t="s">
        <v>76</v>
      </c>
      <c r="S2376" s="42">
        <v>6</v>
      </c>
      <c r="T2376" s="37">
        <v>1</v>
      </c>
      <c r="U2376" s="83">
        <v>1</v>
      </c>
      <c r="V2376" t="s">
        <v>125</v>
      </c>
    </row>
    <row r="2377" spans="1:22" x14ac:dyDescent="0.2">
      <c r="A2377" s="18" t="str">
        <f t="shared" si="89"/>
        <v>Catalogo principalOPEN VALUE - CSP GOBIERNOCFQ7TTC0LFK5-0001</v>
      </c>
      <c r="B2377" s="18" t="str">
        <f t="shared" si="90"/>
        <v>CFQ7TTC0LFK5-0001OPEN VALUE - CSP GOBIERNO</v>
      </c>
      <c r="D2377" t="s">
        <v>122</v>
      </c>
      <c r="E2377" t="s">
        <v>4017</v>
      </c>
      <c r="F2377" s="37" t="s">
        <v>17</v>
      </c>
      <c r="G2377" s="18" t="s">
        <v>122</v>
      </c>
      <c r="H2377" s="18" t="s">
        <v>125</v>
      </c>
      <c r="I2377" s="37" t="s">
        <v>75</v>
      </c>
      <c r="J2377" t="s">
        <v>4018</v>
      </c>
      <c r="K2377" t="s">
        <v>28</v>
      </c>
      <c r="L2377" t="s">
        <v>90</v>
      </c>
      <c r="M2377" t="s">
        <v>74</v>
      </c>
      <c r="N2377" s="37" t="s">
        <v>75</v>
      </c>
      <c r="O2377" s="37" t="s">
        <v>75</v>
      </c>
      <c r="P2377" s="37" t="s">
        <v>75</v>
      </c>
      <c r="Q2377" t="s">
        <v>4017</v>
      </c>
      <c r="R2377" t="s">
        <v>76</v>
      </c>
      <c r="S2377" s="42">
        <v>9</v>
      </c>
      <c r="T2377" s="37">
        <v>1</v>
      </c>
      <c r="U2377" s="83">
        <v>1</v>
      </c>
      <c r="V2377" t="s">
        <v>125</v>
      </c>
    </row>
    <row r="2378" spans="1:22" x14ac:dyDescent="0.2">
      <c r="A2378" s="18" t="str">
        <f t="shared" si="89"/>
        <v>Catalogo principalOPEN VALUE - CSP GOBIERNOCFQ7TTC0LH9J-0001</v>
      </c>
      <c r="B2378" s="18" t="str">
        <f t="shared" si="90"/>
        <v>CFQ7TTC0LH9J-0001OPEN VALUE - CSP GOBIERNO</v>
      </c>
      <c r="D2378" t="s">
        <v>122</v>
      </c>
      <c r="E2378" t="s">
        <v>4019</v>
      </c>
      <c r="F2378" s="37" t="s">
        <v>17</v>
      </c>
      <c r="G2378" s="18" t="s">
        <v>122</v>
      </c>
      <c r="H2378" s="18" t="s">
        <v>125</v>
      </c>
      <c r="I2378" s="37" t="s">
        <v>75</v>
      </c>
      <c r="J2378" t="s">
        <v>4020</v>
      </c>
      <c r="K2378" t="s">
        <v>28</v>
      </c>
      <c r="L2378" t="s">
        <v>90</v>
      </c>
      <c r="M2378" t="s">
        <v>74</v>
      </c>
      <c r="N2378" s="37" t="s">
        <v>75</v>
      </c>
      <c r="O2378" s="37" t="s">
        <v>75</v>
      </c>
      <c r="P2378" s="37" t="s">
        <v>75</v>
      </c>
      <c r="Q2378" t="s">
        <v>4019</v>
      </c>
      <c r="R2378" t="s">
        <v>76</v>
      </c>
      <c r="S2378" s="42">
        <v>2</v>
      </c>
      <c r="T2378" s="37">
        <v>1</v>
      </c>
      <c r="U2378" s="83">
        <v>1</v>
      </c>
      <c r="V2378" t="s">
        <v>125</v>
      </c>
    </row>
    <row r="2379" spans="1:22" x14ac:dyDescent="0.2">
      <c r="A2379" s="18" t="str">
        <f t="shared" si="89"/>
        <v>Catalogo principalOPEN VALUE - CSP GOBIERNOCFQ7TTC0LHT2-0001</v>
      </c>
      <c r="B2379" s="18" t="str">
        <f t="shared" si="90"/>
        <v>CFQ7TTC0LHT2-0001OPEN VALUE - CSP GOBIERNO</v>
      </c>
      <c r="D2379" t="s">
        <v>122</v>
      </c>
      <c r="E2379" t="s">
        <v>4021</v>
      </c>
      <c r="F2379" s="37" t="s">
        <v>17</v>
      </c>
      <c r="G2379" s="18" t="s">
        <v>122</v>
      </c>
      <c r="H2379" s="18" t="s">
        <v>125</v>
      </c>
      <c r="I2379" s="37" t="s">
        <v>75</v>
      </c>
      <c r="J2379" t="s">
        <v>4022</v>
      </c>
      <c r="K2379" t="s">
        <v>28</v>
      </c>
      <c r="L2379" t="s">
        <v>90</v>
      </c>
      <c r="M2379" t="s">
        <v>74</v>
      </c>
      <c r="N2379" s="37" t="s">
        <v>75</v>
      </c>
      <c r="O2379" s="37" t="s">
        <v>75</v>
      </c>
      <c r="P2379" s="37" t="s">
        <v>75</v>
      </c>
      <c r="Q2379" t="s">
        <v>4021</v>
      </c>
      <c r="R2379" t="s">
        <v>76</v>
      </c>
      <c r="S2379" s="42">
        <v>450</v>
      </c>
      <c r="T2379" s="37">
        <v>1</v>
      </c>
      <c r="U2379" s="83">
        <v>1</v>
      </c>
      <c r="V2379" t="s">
        <v>125</v>
      </c>
    </row>
    <row r="2380" spans="1:22" x14ac:dyDescent="0.2">
      <c r="A2380" s="18" t="str">
        <f t="shared" si="89"/>
        <v>Catalogo principalOPEN VALUE - CSP GOBIERNOCFQ7TTC0LH0V-0001</v>
      </c>
      <c r="B2380" s="18" t="str">
        <f t="shared" si="90"/>
        <v>CFQ7TTC0LH0V-0001OPEN VALUE - CSP GOBIERNO</v>
      </c>
      <c r="D2380" t="s">
        <v>122</v>
      </c>
      <c r="E2380" t="s">
        <v>4023</v>
      </c>
      <c r="F2380" s="37" t="s">
        <v>17</v>
      </c>
      <c r="G2380" s="18" t="s">
        <v>122</v>
      </c>
      <c r="H2380" s="18" t="s">
        <v>125</v>
      </c>
      <c r="I2380" s="37" t="s">
        <v>75</v>
      </c>
      <c r="J2380" t="s">
        <v>4024</v>
      </c>
      <c r="K2380" t="s">
        <v>28</v>
      </c>
      <c r="L2380" t="s">
        <v>90</v>
      </c>
      <c r="M2380" t="s">
        <v>74</v>
      </c>
      <c r="N2380" s="37" t="s">
        <v>75</v>
      </c>
      <c r="O2380" s="37" t="s">
        <v>75</v>
      </c>
      <c r="P2380" s="37" t="s">
        <v>75</v>
      </c>
      <c r="Q2380" t="s">
        <v>4023</v>
      </c>
      <c r="R2380" t="s">
        <v>76</v>
      </c>
      <c r="S2380" s="42">
        <v>8</v>
      </c>
      <c r="T2380" s="37">
        <v>1</v>
      </c>
      <c r="U2380" s="83">
        <v>1</v>
      </c>
      <c r="V2380" t="s">
        <v>125</v>
      </c>
    </row>
    <row r="2381" spans="1:22" x14ac:dyDescent="0.2">
      <c r="A2381" s="18" t="str">
        <f t="shared" si="89"/>
        <v>Catalogo principalOPEN VALUE - CSP GOBIERNOCFQ7TTC0LHRL-0002</v>
      </c>
      <c r="B2381" s="18" t="str">
        <f t="shared" si="90"/>
        <v>CFQ7TTC0LHRL-0002OPEN VALUE - CSP GOBIERNO</v>
      </c>
      <c r="D2381" t="s">
        <v>122</v>
      </c>
      <c r="E2381" t="s">
        <v>4025</v>
      </c>
      <c r="F2381" s="37" t="s">
        <v>17</v>
      </c>
      <c r="G2381" s="18" t="s">
        <v>122</v>
      </c>
      <c r="H2381" s="18" t="s">
        <v>125</v>
      </c>
      <c r="I2381" s="37" t="s">
        <v>75</v>
      </c>
      <c r="J2381" t="s">
        <v>4026</v>
      </c>
      <c r="K2381" t="s">
        <v>28</v>
      </c>
      <c r="L2381" t="s">
        <v>90</v>
      </c>
      <c r="M2381" t="s">
        <v>74</v>
      </c>
      <c r="N2381" s="37" t="s">
        <v>75</v>
      </c>
      <c r="O2381" s="37" t="s">
        <v>75</v>
      </c>
      <c r="P2381" s="37" t="s">
        <v>75</v>
      </c>
      <c r="Q2381" t="s">
        <v>4025</v>
      </c>
      <c r="R2381" t="s">
        <v>76</v>
      </c>
      <c r="S2381" s="42">
        <v>40</v>
      </c>
      <c r="T2381" s="37">
        <v>1</v>
      </c>
      <c r="U2381" s="83">
        <v>1</v>
      </c>
      <c r="V2381" t="s">
        <v>125</v>
      </c>
    </row>
    <row r="2382" spans="1:22" x14ac:dyDescent="0.2">
      <c r="A2382" s="18" t="str">
        <f t="shared" si="89"/>
        <v>Catalogo principalOPEN VALUE - CSP GOBIERNOCFQ7TTC0LHQ3-0001</v>
      </c>
      <c r="B2382" s="18" t="str">
        <f t="shared" si="90"/>
        <v>CFQ7TTC0LHQ3-0001OPEN VALUE - CSP GOBIERNO</v>
      </c>
      <c r="D2382" t="s">
        <v>122</v>
      </c>
      <c r="E2382" t="s">
        <v>4027</v>
      </c>
      <c r="F2382" s="37" t="s">
        <v>17</v>
      </c>
      <c r="G2382" s="18" t="s">
        <v>122</v>
      </c>
      <c r="H2382" s="18" t="s">
        <v>125</v>
      </c>
      <c r="I2382" s="37" t="s">
        <v>75</v>
      </c>
      <c r="J2382" t="s">
        <v>4028</v>
      </c>
      <c r="K2382" t="s">
        <v>28</v>
      </c>
      <c r="L2382" t="s">
        <v>90</v>
      </c>
      <c r="M2382" t="s">
        <v>74</v>
      </c>
      <c r="N2382" s="37" t="s">
        <v>75</v>
      </c>
      <c r="O2382" s="37" t="s">
        <v>75</v>
      </c>
      <c r="P2382" s="37" t="s">
        <v>75</v>
      </c>
      <c r="Q2382" t="s">
        <v>4027</v>
      </c>
      <c r="R2382" t="s">
        <v>76</v>
      </c>
      <c r="S2382" s="42">
        <v>2</v>
      </c>
      <c r="T2382" s="37">
        <v>1</v>
      </c>
      <c r="U2382" s="83">
        <v>1</v>
      </c>
      <c r="V2382" t="s">
        <v>125</v>
      </c>
    </row>
    <row r="2383" spans="1:22" x14ac:dyDescent="0.2">
      <c r="A2383" s="18" t="str">
        <f t="shared" si="89"/>
        <v>Catalogo principalOPEN VALUE - CSP GOBIERNOCFQ7TTC0HBSL-0001</v>
      </c>
      <c r="B2383" s="18" t="str">
        <f t="shared" si="90"/>
        <v>CFQ7TTC0HBSL-0001OPEN VALUE - CSP GOBIERNO</v>
      </c>
      <c r="D2383" t="s">
        <v>122</v>
      </c>
      <c r="E2383" t="s">
        <v>4029</v>
      </c>
      <c r="F2383" s="37" t="s">
        <v>17</v>
      </c>
      <c r="G2383" s="18" t="s">
        <v>122</v>
      </c>
      <c r="H2383" s="18" t="s">
        <v>125</v>
      </c>
      <c r="I2383" s="37" t="s">
        <v>75</v>
      </c>
      <c r="J2383" t="s">
        <v>4030</v>
      </c>
      <c r="K2383" t="s">
        <v>28</v>
      </c>
      <c r="L2383" t="s">
        <v>90</v>
      </c>
      <c r="M2383" t="s">
        <v>74</v>
      </c>
      <c r="N2383" s="37" t="s">
        <v>75</v>
      </c>
      <c r="O2383" s="37" t="s">
        <v>75</v>
      </c>
      <c r="P2383" s="37" t="s">
        <v>75</v>
      </c>
      <c r="Q2383" t="s">
        <v>4029</v>
      </c>
      <c r="R2383" t="s">
        <v>76</v>
      </c>
      <c r="S2383" s="42">
        <v>10</v>
      </c>
      <c r="T2383" s="37">
        <v>1</v>
      </c>
      <c r="U2383" s="83">
        <v>1</v>
      </c>
      <c r="V2383" t="s">
        <v>125</v>
      </c>
    </row>
    <row r="2384" spans="1:22" x14ac:dyDescent="0.2">
      <c r="A2384" s="18" t="str">
        <f t="shared" si="89"/>
        <v>Catalogo principalOPEN VALUE - CSP GOBIERNOCFQ7TTC0LHXR-0001</v>
      </c>
      <c r="B2384" s="18" t="str">
        <f t="shared" si="90"/>
        <v>CFQ7TTC0LHXR-0001OPEN VALUE - CSP GOBIERNO</v>
      </c>
      <c r="D2384" t="s">
        <v>122</v>
      </c>
      <c r="E2384" t="s">
        <v>4031</v>
      </c>
      <c r="F2384" s="37" t="s">
        <v>17</v>
      </c>
      <c r="G2384" s="18" t="s">
        <v>122</v>
      </c>
      <c r="H2384" s="18" t="s">
        <v>125</v>
      </c>
      <c r="I2384" s="37" t="s">
        <v>75</v>
      </c>
      <c r="J2384" t="s">
        <v>4032</v>
      </c>
      <c r="K2384" t="s">
        <v>28</v>
      </c>
      <c r="L2384" t="s">
        <v>90</v>
      </c>
      <c r="M2384" t="s">
        <v>74</v>
      </c>
      <c r="N2384" s="37" t="s">
        <v>75</v>
      </c>
      <c r="O2384" s="37" t="s">
        <v>75</v>
      </c>
      <c r="P2384" s="37" t="s">
        <v>75</v>
      </c>
      <c r="Q2384" t="s">
        <v>4031</v>
      </c>
      <c r="R2384" t="s">
        <v>76</v>
      </c>
      <c r="S2384" s="42">
        <v>500</v>
      </c>
      <c r="T2384" s="37">
        <v>1</v>
      </c>
      <c r="U2384" s="83">
        <v>1</v>
      </c>
      <c r="V2384" t="s">
        <v>125</v>
      </c>
    </row>
    <row r="2385" spans="1:22" x14ac:dyDescent="0.2">
      <c r="A2385" s="18" t="str">
        <f t="shared" si="89"/>
        <v>Catalogo principalOPEN VALUE - CSP GOBIERNOCFQ7TTC0LHWJ-0001</v>
      </c>
      <c r="B2385" s="18" t="str">
        <f t="shared" si="90"/>
        <v>CFQ7TTC0LHWJ-0001OPEN VALUE - CSP GOBIERNO</v>
      </c>
      <c r="D2385" t="s">
        <v>122</v>
      </c>
      <c r="E2385" t="s">
        <v>4033</v>
      </c>
      <c r="F2385" s="37" t="s">
        <v>17</v>
      </c>
      <c r="G2385" s="18" t="s">
        <v>122</v>
      </c>
      <c r="H2385" s="18" t="s">
        <v>125</v>
      </c>
      <c r="I2385" s="37" t="s">
        <v>75</v>
      </c>
      <c r="J2385" t="s">
        <v>4034</v>
      </c>
      <c r="K2385" t="s">
        <v>28</v>
      </c>
      <c r="L2385" t="s">
        <v>90</v>
      </c>
      <c r="M2385" t="s">
        <v>74</v>
      </c>
      <c r="N2385" s="37" t="s">
        <v>75</v>
      </c>
      <c r="O2385" s="37" t="s">
        <v>75</v>
      </c>
      <c r="P2385" s="37" t="s">
        <v>75</v>
      </c>
      <c r="Q2385" t="s">
        <v>4033</v>
      </c>
      <c r="R2385" t="s">
        <v>76</v>
      </c>
      <c r="S2385" s="42">
        <v>100</v>
      </c>
      <c r="T2385" s="37">
        <v>1</v>
      </c>
      <c r="U2385" s="83">
        <v>1</v>
      </c>
      <c r="V2385" t="s">
        <v>125</v>
      </c>
    </row>
    <row r="2386" spans="1:22" x14ac:dyDescent="0.2">
      <c r="A2386" s="18" t="str">
        <f t="shared" si="89"/>
        <v>Catalogo principalOPEN VALUE - CSP GOBIERNOCFQ7TTC0HD7P-0001</v>
      </c>
      <c r="B2386" s="18" t="str">
        <f t="shared" si="90"/>
        <v>CFQ7TTC0HD7P-0001OPEN VALUE - CSP GOBIERNO</v>
      </c>
      <c r="D2386" t="s">
        <v>122</v>
      </c>
      <c r="E2386" t="s">
        <v>4035</v>
      </c>
      <c r="F2386" s="37" t="s">
        <v>17</v>
      </c>
      <c r="G2386" s="18" t="s">
        <v>122</v>
      </c>
      <c r="H2386" s="18" t="s">
        <v>125</v>
      </c>
      <c r="I2386" s="37" t="s">
        <v>75</v>
      </c>
      <c r="J2386" t="s">
        <v>4036</v>
      </c>
      <c r="K2386" t="s">
        <v>28</v>
      </c>
      <c r="L2386" t="s">
        <v>90</v>
      </c>
      <c r="M2386" t="s">
        <v>74</v>
      </c>
      <c r="N2386" s="37" t="s">
        <v>75</v>
      </c>
      <c r="O2386" s="37" t="s">
        <v>75</v>
      </c>
      <c r="P2386" s="37" t="s">
        <v>75</v>
      </c>
      <c r="Q2386" t="s">
        <v>4035</v>
      </c>
      <c r="R2386" t="s">
        <v>76</v>
      </c>
      <c r="S2386" s="42">
        <v>500</v>
      </c>
      <c r="T2386" s="37">
        <v>1</v>
      </c>
      <c r="U2386" s="83">
        <v>1</v>
      </c>
      <c r="V2386" t="s">
        <v>125</v>
      </c>
    </row>
    <row r="2387" spans="1:22" x14ac:dyDescent="0.2">
      <c r="A2387" s="18" t="str">
        <f t="shared" si="89"/>
        <v>Catalogo principalOPEN VALUE - CSP GOBIERNOCFQ7TTC0HD3R-0001</v>
      </c>
      <c r="B2387" s="18" t="str">
        <f t="shared" si="90"/>
        <v>CFQ7TTC0HD3R-0001OPEN VALUE - CSP GOBIERNO</v>
      </c>
      <c r="D2387" t="s">
        <v>122</v>
      </c>
      <c r="E2387" t="s">
        <v>4037</v>
      </c>
      <c r="F2387" s="37" t="s">
        <v>17</v>
      </c>
      <c r="G2387" s="18" t="s">
        <v>122</v>
      </c>
      <c r="H2387" s="18" t="s">
        <v>125</v>
      </c>
      <c r="I2387" s="37" t="s">
        <v>75</v>
      </c>
      <c r="J2387" t="s">
        <v>4038</v>
      </c>
      <c r="K2387" t="s">
        <v>28</v>
      </c>
      <c r="L2387" t="s">
        <v>90</v>
      </c>
      <c r="M2387" t="s">
        <v>74</v>
      </c>
      <c r="N2387" s="37" t="s">
        <v>75</v>
      </c>
      <c r="O2387" s="37" t="s">
        <v>75</v>
      </c>
      <c r="P2387" s="37" t="s">
        <v>75</v>
      </c>
      <c r="Q2387" t="s">
        <v>4037</v>
      </c>
      <c r="R2387" t="s">
        <v>76</v>
      </c>
      <c r="S2387" s="42">
        <v>10</v>
      </c>
      <c r="T2387" s="37">
        <v>1</v>
      </c>
      <c r="U2387" s="83">
        <v>1</v>
      </c>
      <c r="V2387" t="s">
        <v>125</v>
      </c>
    </row>
    <row r="2388" spans="1:22" x14ac:dyDescent="0.2">
      <c r="A2388" s="18" t="str">
        <f t="shared" si="89"/>
        <v>Catalogo principalOPEN VALUE - CSP GOBIERNOCFQ7TTC0HD3R-0003</v>
      </c>
      <c r="B2388" s="18" t="str">
        <f t="shared" si="90"/>
        <v>CFQ7TTC0HD3R-0003OPEN VALUE - CSP GOBIERNO</v>
      </c>
      <c r="D2388" t="s">
        <v>122</v>
      </c>
      <c r="E2388" t="s">
        <v>4039</v>
      </c>
      <c r="F2388" s="37" t="s">
        <v>17</v>
      </c>
      <c r="G2388" s="18" t="s">
        <v>122</v>
      </c>
      <c r="H2388" s="18" t="s">
        <v>125</v>
      </c>
      <c r="I2388" s="37" t="s">
        <v>75</v>
      </c>
      <c r="J2388" t="s">
        <v>4040</v>
      </c>
      <c r="K2388" t="s">
        <v>28</v>
      </c>
      <c r="L2388" t="s">
        <v>90</v>
      </c>
      <c r="M2388" t="s">
        <v>74</v>
      </c>
      <c r="N2388" s="37" t="s">
        <v>75</v>
      </c>
      <c r="O2388" s="37" t="s">
        <v>75</v>
      </c>
      <c r="P2388" s="37" t="s">
        <v>75</v>
      </c>
      <c r="Q2388" t="s">
        <v>4039</v>
      </c>
      <c r="R2388" t="s">
        <v>76</v>
      </c>
      <c r="S2388" s="42">
        <v>5</v>
      </c>
      <c r="T2388" s="37">
        <v>1</v>
      </c>
      <c r="U2388" s="83">
        <v>1</v>
      </c>
      <c r="V2388" t="s">
        <v>125</v>
      </c>
    </row>
    <row r="2389" spans="1:22" x14ac:dyDescent="0.2">
      <c r="A2389" s="18" t="str">
        <f t="shared" si="89"/>
        <v>Catalogo principalOPEN VALUE - CSP GOBIERNOCFQ7TTC0HD3R-0002</v>
      </c>
      <c r="B2389" s="18" t="str">
        <f t="shared" si="90"/>
        <v>CFQ7TTC0HD3R-0002OPEN VALUE - CSP GOBIERNO</v>
      </c>
      <c r="D2389" t="s">
        <v>122</v>
      </c>
      <c r="E2389" t="s">
        <v>4041</v>
      </c>
      <c r="F2389" s="37" t="s">
        <v>17</v>
      </c>
      <c r="G2389" s="18" t="s">
        <v>122</v>
      </c>
      <c r="H2389" s="18" t="s">
        <v>125</v>
      </c>
      <c r="I2389" s="37" t="s">
        <v>75</v>
      </c>
      <c r="J2389" t="s">
        <v>4042</v>
      </c>
      <c r="K2389" t="s">
        <v>28</v>
      </c>
      <c r="L2389" t="s">
        <v>90</v>
      </c>
      <c r="M2389" t="s">
        <v>74</v>
      </c>
      <c r="N2389" s="37" t="s">
        <v>75</v>
      </c>
      <c r="O2389" s="37" t="s">
        <v>75</v>
      </c>
      <c r="P2389" s="37" t="s">
        <v>75</v>
      </c>
      <c r="Q2389" t="s">
        <v>4041</v>
      </c>
      <c r="R2389" t="s">
        <v>76</v>
      </c>
      <c r="S2389" s="42">
        <v>500</v>
      </c>
      <c r="T2389" s="37">
        <v>1</v>
      </c>
      <c r="U2389" s="83">
        <v>1</v>
      </c>
      <c r="V2389" t="s">
        <v>125</v>
      </c>
    </row>
    <row r="2390" spans="1:22" x14ac:dyDescent="0.2">
      <c r="A2390" s="18" t="str">
        <f t="shared" si="89"/>
        <v>Catalogo principalOPEN VALUE - CSP GOBIERNOCFQ7TTC0LH3F-0002</v>
      </c>
      <c r="B2390" s="18" t="str">
        <f t="shared" si="90"/>
        <v>CFQ7TTC0LH3F-0002OPEN VALUE - CSP GOBIERNO</v>
      </c>
      <c r="D2390" t="s">
        <v>122</v>
      </c>
      <c r="E2390" t="s">
        <v>4043</v>
      </c>
      <c r="F2390" s="37" t="s">
        <v>17</v>
      </c>
      <c r="G2390" s="18" t="s">
        <v>122</v>
      </c>
      <c r="H2390" s="18" t="s">
        <v>125</v>
      </c>
      <c r="I2390" s="37" t="s">
        <v>75</v>
      </c>
      <c r="J2390" t="s">
        <v>4044</v>
      </c>
      <c r="K2390" t="s">
        <v>28</v>
      </c>
      <c r="L2390" t="s">
        <v>90</v>
      </c>
      <c r="M2390" t="s">
        <v>74</v>
      </c>
      <c r="N2390" s="37" t="s">
        <v>75</v>
      </c>
      <c r="O2390" s="37" t="s">
        <v>75</v>
      </c>
      <c r="P2390" s="37" t="s">
        <v>75</v>
      </c>
      <c r="Q2390" t="s">
        <v>4043</v>
      </c>
      <c r="R2390" t="s">
        <v>76</v>
      </c>
      <c r="S2390" s="42">
        <v>40</v>
      </c>
      <c r="T2390" s="37">
        <v>1</v>
      </c>
      <c r="U2390" s="83">
        <v>1</v>
      </c>
      <c r="V2390" t="s">
        <v>125</v>
      </c>
    </row>
    <row r="2391" spans="1:22" x14ac:dyDescent="0.2">
      <c r="A2391" s="18" t="str">
        <f t="shared" si="89"/>
        <v>Catalogo principalOPEN VALUE - CSP GOBIERNOCFQ7TTC0LH34-0001</v>
      </c>
      <c r="B2391" s="18" t="str">
        <f t="shared" si="90"/>
        <v>CFQ7TTC0LH34-0001OPEN VALUE - CSP GOBIERNO</v>
      </c>
      <c r="D2391" t="s">
        <v>122</v>
      </c>
      <c r="E2391" t="s">
        <v>4045</v>
      </c>
      <c r="F2391" s="37" t="s">
        <v>17</v>
      </c>
      <c r="G2391" s="18" t="s">
        <v>122</v>
      </c>
      <c r="H2391" s="18" t="s">
        <v>125</v>
      </c>
      <c r="I2391" s="37" t="s">
        <v>75</v>
      </c>
      <c r="J2391" t="s">
        <v>4046</v>
      </c>
      <c r="K2391" t="s">
        <v>28</v>
      </c>
      <c r="L2391" t="s">
        <v>90</v>
      </c>
      <c r="M2391" t="s">
        <v>74</v>
      </c>
      <c r="N2391" s="37" t="s">
        <v>75</v>
      </c>
      <c r="O2391" s="37" t="s">
        <v>75</v>
      </c>
      <c r="P2391" s="37" t="s">
        <v>75</v>
      </c>
      <c r="Q2391" t="s">
        <v>4045</v>
      </c>
      <c r="R2391" t="s">
        <v>76</v>
      </c>
      <c r="S2391" s="42">
        <v>70</v>
      </c>
      <c r="T2391" s="37">
        <v>1</v>
      </c>
      <c r="U2391" s="83">
        <v>1</v>
      </c>
      <c r="V2391" t="s">
        <v>125</v>
      </c>
    </row>
    <row r="2392" spans="1:22" x14ac:dyDescent="0.2">
      <c r="A2392" s="18" t="str">
        <f t="shared" si="89"/>
        <v>Catalogo principalOPEN VALUE - CSP GOBIERNOCFQ7TTC0LH33-0001</v>
      </c>
      <c r="B2392" s="18" t="str">
        <f t="shared" si="90"/>
        <v>CFQ7TTC0LH33-0001OPEN VALUE - CSP GOBIERNO</v>
      </c>
      <c r="D2392" t="s">
        <v>122</v>
      </c>
      <c r="E2392" t="s">
        <v>4047</v>
      </c>
      <c r="F2392" s="37" t="s">
        <v>17</v>
      </c>
      <c r="G2392" s="18" t="s">
        <v>122</v>
      </c>
      <c r="H2392" s="18" t="s">
        <v>125</v>
      </c>
      <c r="I2392" s="37" t="s">
        <v>75</v>
      </c>
      <c r="J2392" t="s">
        <v>4048</v>
      </c>
      <c r="K2392" t="s">
        <v>28</v>
      </c>
      <c r="L2392" t="s">
        <v>90</v>
      </c>
      <c r="M2392" t="s">
        <v>74</v>
      </c>
      <c r="N2392" s="37" t="s">
        <v>75</v>
      </c>
      <c r="O2392" s="37" t="s">
        <v>75</v>
      </c>
      <c r="P2392" s="37" t="s">
        <v>75</v>
      </c>
      <c r="Q2392" t="s">
        <v>4047</v>
      </c>
      <c r="R2392" t="s">
        <v>76</v>
      </c>
      <c r="S2392" s="42">
        <v>0</v>
      </c>
      <c r="T2392" s="37">
        <v>1</v>
      </c>
      <c r="U2392" s="83">
        <v>1</v>
      </c>
      <c r="V2392" t="s">
        <v>125</v>
      </c>
    </row>
    <row r="2393" spans="1:22" x14ac:dyDescent="0.2">
      <c r="A2393" s="18" t="str">
        <f t="shared" si="89"/>
        <v>Catalogo principalOPEN VALUE - CSP GOBIERNOCFQ7TTC0LH38-0001</v>
      </c>
      <c r="B2393" s="18" t="str">
        <f t="shared" si="90"/>
        <v>CFQ7TTC0LH38-0001OPEN VALUE - CSP GOBIERNO</v>
      </c>
      <c r="D2393" t="s">
        <v>122</v>
      </c>
      <c r="E2393" t="s">
        <v>4049</v>
      </c>
      <c r="F2393" s="37" t="s">
        <v>17</v>
      </c>
      <c r="G2393" s="18" t="s">
        <v>122</v>
      </c>
      <c r="H2393" s="18" t="s">
        <v>125</v>
      </c>
      <c r="I2393" s="37" t="s">
        <v>75</v>
      </c>
      <c r="J2393" t="s">
        <v>4050</v>
      </c>
      <c r="K2393" t="s">
        <v>28</v>
      </c>
      <c r="L2393" t="s">
        <v>90</v>
      </c>
      <c r="M2393" t="s">
        <v>74</v>
      </c>
      <c r="N2393" s="37" t="s">
        <v>75</v>
      </c>
      <c r="O2393" s="37" t="s">
        <v>75</v>
      </c>
      <c r="P2393" s="37" t="s">
        <v>75</v>
      </c>
      <c r="Q2393" t="s">
        <v>4049</v>
      </c>
      <c r="R2393" t="s">
        <v>76</v>
      </c>
      <c r="S2393" s="42">
        <v>100</v>
      </c>
      <c r="T2393" s="37">
        <v>1</v>
      </c>
      <c r="U2393" s="83">
        <v>1</v>
      </c>
      <c r="V2393" t="s">
        <v>125</v>
      </c>
    </row>
    <row r="2394" spans="1:22" x14ac:dyDescent="0.2">
      <c r="A2394" s="18" t="str">
        <f t="shared" si="89"/>
        <v>Catalogo principalOPEN VALUE - CSP GOBIERNOCFQ7TTC0LH39-0002</v>
      </c>
      <c r="B2394" s="18" t="str">
        <f t="shared" si="90"/>
        <v>CFQ7TTC0LH39-0002OPEN VALUE - CSP GOBIERNO</v>
      </c>
      <c r="D2394" t="s">
        <v>122</v>
      </c>
      <c r="E2394" t="s">
        <v>4051</v>
      </c>
      <c r="F2394" s="37" t="s">
        <v>17</v>
      </c>
      <c r="G2394" s="18" t="s">
        <v>122</v>
      </c>
      <c r="H2394" s="18" t="s">
        <v>125</v>
      </c>
      <c r="I2394" s="37" t="s">
        <v>75</v>
      </c>
      <c r="J2394" t="s">
        <v>4052</v>
      </c>
      <c r="K2394" t="s">
        <v>28</v>
      </c>
      <c r="L2394" t="s">
        <v>90</v>
      </c>
      <c r="M2394" t="s">
        <v>74</v>
      </c>
      <c r="N2394" s="37" t="s">
        <v>75</v>
      </c>
      <c r="O2394" s="37" t="s">
        <v>75</v>
      </c>
      <c r="P2394" s="37" t="s">
        <v>75</v>
      </c>
      <c r="Q2394" t="s">
        <v>4051</v>
      </c>
      <c r="R2394" t="s">
        <v>76</v>
      </c>
      <c r="S2394" s="42">
        <v>8</v>
      </c>
      <c r="T2394" s="37">
        <v>1</v>
      </c>
      <c r="U2394" s="83">
        <v>1</v>
      </c>
      <c r="V2394" t="s">
        <v>125</v>
      </c>
    </row>
    <row r="2395" spans="1:22" x14ac:dyDescent="0.2">
      <c r="A2395" s="18" t="str">
        <f t="shared" si="89"/>
        <v>Catalogo principalOPEN VALUE - CSP GOBIERNOCFQ7TTC0LH2Z-0002</v>
      </c>
      <c r="B2395" s="18" t="str">
        <f t="shared" si="90"/>
        <v>CFQ7TTC0LH2Z-0002OPEN VALUE - CSP GOBIERNO</v>
      </c>
      <c r="D2395" t="s">
        <v>122</v>
      </c>
      <c r="E2395" t="s">
        <v>4053</v>
      </c>
      <c r="F2395" s="37" t="s">
        <v>17</v>
      </c>
      <c r="G2395" s="18" t="s">
        <v>122</v>
      </c>
      <c r="H2395" s="18" t="s">
        <v>125</v>
      </c>
      <c r="I2395" s="37" t="s">
        <v>75</v>
      </c>
      <c r="J2395" t="s">
        <v>4054</v>
      </c>
      <c r="K2395" t="s">
        <v>28</v>
      </c>
      <c r="L2395" t="s">
        <v>90</v>
      </c>
      <c r="M2395" t="s">
        <v>74</v>
      </c>
      <c r="N2395" s="37" t="s">
        <v>75</v>
      </c>
      <c r="O2395" s="37" t="s">
        <v>75</v>
      </c>
      <c r="P2395" s="37" t="s">
        <v>75</v>
      </c>
      <c r="Q2395" t="s">
        <v>4053</v>
      </c>
      <c r="R2395" t="s">
        <v>76</v>
      </c>
      <c r="S2395" s="42">
        <v>180</v>
      </c>
      <c r="T2395" s="37">
        <v>1</v>
      </c>
      <c r="U2395" s="83">
        <v>1</v>
      </c>
      <c r="V2395" t="s">
        <v>125</v>
      </c>
    </row>
    <row r="2396" spans="1:22" x14ac:dyDescent="0.2">
      <c r="A2396" s="18" t="str">
        <f t="shared" si="89"/>
        <v>Catalogo principalOPEN VALUE - CSP GOBIERNOCFQ7TTC0LH2Z-0001</v>
      </c>
      <c r="B2396" s="18" t="str">
        <f t="shared" si="90"/>
        <v>CFQ7TTC0LH2Z-0001OPEN VALUE - CSP GOBIERNO</v>
      </c>
      <c r="D2396" t="s">
        <v>122</v>
      </c>
      <c r="E2396" t="s">
        <v>4055</v>
      </c>
      <c r="F2396" s="37" t="s">
        <v>17</v>
      </c>
      <c r="G2396" s="18" t="s">
        <v>122</v>
      </c>
      <c r="H2396" s="18" t="s">
        <v>125</v>
      </c>
      <c r="I2396" s="37" t="s">
        <v>75</v>
      </c>
      <c r="J2396" t="s">
        <v>4056</v>
      </c>
      <c r="K2396" t="s">
        <v>28</v>
      </c>
      <c r="L2396" t="s">
        <v>90</v>
      </c>
      <c r="M2396" t="s">
        <v>74</v>
      </c>
      <c r="N2396" s="37" t="s">
        <v>75</v>
      </c>
      <c r="O2396" s="37" t="s">
        <v>75</v>
      </c>
      <c r="P2396" s="37" t="s">
        <v>75</v>
      </c>
      <c r="Q2396" t="s">
        <v>4055</v>
      </c>
      <c r="R2396" t="s">
        <v>76</v>
      </c>
      <c r="S2396" s="42">
        <v>30</v>
      </c>
      <c r="T2396" s="37">
        <v>1</v>
      </c>
      <c r="U2396" s="83">
        <v>1</v>
      </c>
      <c r="V2396" t="s">
        <v>125</v>
      </c>
    </row>
    <row r="2397" spans="1:22" x14ac:dyDescent="0.2">
      <c r="A2397" s="18" t="str">
        <f t="shared" si="89"/>
        <v>Catalogo principalOPEN VALUE - CSP GOBIERNOCFQ7TTC0HM0T-0012</v>
      </c>
      <c r="B2397" s="18" t="str">
        <f t="shared" si="90"/>
        <v>CFQ7TTC0HM0T-0012OPEN VALUE - CSP GOBIERNO</v>
      </c>
      <c r="D2397" t="s">
        <v>122</v>
      </c>
      <c r="E2397" t="s">
        <v>4057</v>
      </c>
      <c r="F2397" s="37" t="s">
        <v>17</v>
      </c>
      <c r="G2397" s="18" t="s">
        <v>122</v>
      </c>
      <c r="H2397" s="18" t="s">
        <v>125</v>
      </c>
      <c r="I2397" s="37" t="s">
        <v>75</v>
      </c>
      <c r="J2397" t="s">
        <v>4058</v>
      </c>
      <c r="K2397" t="s">
        <v>28</v>
      </c>
      <c r="L2397" t="s">
        <v>90</v>
      </c>
      <c r="M2397" t="s">
        <v>74</v>
      </c>
      <c r="N2397" s="37" t="s">
        <v>75</v>
      </c>
      <c r="O2397" s="37" t="s">
        <v>75</v>
      </c>
      <c r="P2397" s="37" t="s">
        <v>75</v>
      </c>
      <c r="Q2397" t="s">
        <v>4057</v>
      </c>
      <c r="R2397" t="s">
        <v>76</v>
      </c>
      <c r="S2397" s="42">
        <v>500</v>
      </c>
      <c r="T2397" s="37">
        <v>1</v>
      </c>
      <c r="U2397" s="83">
        <v>1</v>
      </c>
      <c r="V2397" t="s">
        <v>125</v>
      </c>
    </row>
    <row r="2398" spans="1:22" x14ac:dyDescent="0.2">
      <c r="A2398" s="18" t="str">
        <f t="shared" si="89"/>
        <v>Catalogo principalOPEN VALUE - CSP GOBIERNOCFQ7TTC0HM0T-0011</v>
      </c>
      <c r="B2398" s="18" t="str">
        <f t="shared" si="90"/>
        <v>CFQ7TTC0HM0T-0011OPEN VALUE - CSP GOBIERNO</v>
      </c>
      <c r="D2398" t="s">
        <v>122</v>
      </c>
      <c r="E2398" t="s">
        <v>4059</v>
      </c>
      <c r="F2398" s="37" t="s">
        <v>17</v>
      </c>
      <c r="G2398" s="18" t="s">
        <v>122</v>
      </c>
      <c r="H2398" s="18" t="s">
        <v>125</v>
      </c>
      <c r="I2398" s="37" t="s">
        <v>75</v>
      </c>
      <c r="J2398" t="s">
        <v>4060</v>
      </c>
      <c r="K2398" t="s">
        <v>28</v>
      </c>
      <c r="L2398" t="s">
        <v>90</v>
      </c>
      <c r="M2398" t="s">
        <v>74</v>
      </c>
      <c r="N2398" s="37" t="s">
        <v>75</v>
      </c>
      <c r="O2398" s="37" t="s">
        <v>75</v>
      </c>
      <c r="P2398" s="37" t="s">
        <v>75</v>
      </c>
      <c r="Q2398" t="s">
        <v>4059</v>
      </c>
      <c r="R2398" t="s">
        <v>76</v>
      </c>
      <c r="S2398" s="42">
        <v>4000</v>
      </c>
      <c r="T2398" s="37">
        <v>1</v>
      </c>
      <c r="U2398" s="83">
        <v>1</v>
      </c>
      <c r="V2398" t="s">
        <v>125</v>
      </c>
    </row>
    <row r="2399" spans="1:22" x14ac:dyDescent="0.2">
      <c r="A2399" s="18" t="str">
        <f t="shared" si="89"/>
        <v>Catalogo principalOPEN VALUE - CSP GOBIERNOCFQ7TTC0HM0T-0010</v>
      </c>
      <c r="B2399" s="18" t="str">
        <f t="shared" si="90"/>
        <v>CFQ7TTC0HM0T-0010OPEN VALUE - CSP GOBIERNO</v>
      </c>
      <c r="D2399" t="s">
        <v>122</v>
      </c>
      <c r="E2399" t="s">
        <v>4061</v>
      </c>
      <c r="F2399" s="37" t="s">
        <v>17</v>
      </c>
      <c r="G2399" s="18" t="s">
        <v>122</v>
      </c>
      <c r="H2399" s="18" t="s">
        <v>125</v>
      </c>
      <c r="I2399" s="37" t="s">
        <v>75</v>
      </c>
      <c r="J2399" t="s">
        <v>4062</v>
      </c>
      <c r="K2399" t="s">
        <v>28</v>
      </c>
      <c r="L2399" t="s">
        <v>90</v>
      </c>
      <c r="M2399" t="s">
        <v>74</v>
      </c>
      <c r="N2399" s="37" t="s">
        <v>75</v>
      </c>
      <c r="O2399" s="37" t="s">
        <v>75</v>
      </c>
      <c r="P2399" s="37" t="s">
        <v>75</v>
      </c>
      <c r="Q2399" t="s">
        <v>4061</v>
      </c>
      <c r="R2399" t="s">
        <v>76</v>
      </c>
      <c r="S2399" s="42">
        <v>500</v>
      </c>
      <c r="T2399" s="37">
        <v>1</v>
      </c>
      <c r="U2399" s="83">
        <v>1</v>
      </c>
      <c r="V2399" t="s">
        <v>125</v>
      </c>
    </row>
    <row r="2400" spans="1:22" x14ac:dyDescent="0.2">
      <c r="A2400" s="18" t="str">
        <f t="shared" si="89"/>
        <v>Catalogo principalOPEN VALUE - CSP GOBIERNOCFQ7TTC0HM0T-000Z</v>
      </c>
      <c r="B2400" s="18" t="str">
        <f t="shared" si="90"/>
        <v>CFQ7TTC0HM0T-000ZOPEN VALUE - CSP GOBIERNO</v>
      </c>
      <c r="D2400" t="s">
        <v>122</v>
      </c>
      <c r="E2400" t="s">
        <v>4063</v>
      </c>
      <c r="F2400" s="37" t="s">
        <v>17</v>
      </c>
      <c r="G2400" s="18" t="s">
        <v>122</v>
      </c>
      <c r="H2400" s="18" t="s">
        <v>125</v>
      </c>
      <c r="I2400" s="37" t="s">
        <v>75</v>
      </c>
      <c r="J2400" t="s">
        <v>4064</v>
      </c>
      <c r="K2400" t="s">
        <v>28</v>
      </c>
      <c r="L2400" t="s">
        <v>90</v>
      </c>
      <c r="M2400" t="s">
        <v>74</v>
      </c>
      <c r="N2400" s="37" t="s">
        <v>75</v>
      </c>
      <c r="O2400" s="37" t="s">
        <v>75</v>
      </c>
      <c r="P2400" s="37" t="s">
        <v>75</v>
      </c>
      <c r="Q2400" t="s">
        <v>4063</v>
      </c>
      <c r="R2400" t="s">
        <v>76</v>
      </c>
      <c r="S2400" s="42">
        <v>14500</v>
      </c>
      <c r="T2400" s="37">
        <v>1</v>
      </c>
      <c r="U2400" s="83">
        <v>1</v>
      </c>
      <c r="V2400" t="s">
        <v>125</v>
      </c>
    </row>
    <row r="2401" spans="1:22" x14ac:dyDescent="0.2">
      <c r="A2401" s="18" t="str">
        <f t="shared" si="89"/>
        <v>Catalogo principalOPEN VALUE - CSP GOBIERNOCFQ7TTC0HM0T-000X</v>
      </c>
      <c r="B2401" s="18" t="str">
        <f t="shared" si="90"/>
        <v>CFQ7TTC0HM0T-000XOPEN VALUE - CSP GOBIERNO</v>
      </c>
      <c r="D2401" t="s">
        <v>122</v>
      </c>
      <c r="E2401" t="s">
        <v>4065</v>
      </c>
      <c r="F2401" s="37" t="s">
        <v>17</v>
      </c>
      <c r="G2401" s="18" t="s">
        <v>122</v>
      </c>
      <c r="H2401" s="18" t="s">
        <v>125</v>
      </c>
      <c r="I2401" s="37" t="s">
        <v>75</v>
      </c>
      <c r="J2401" t="s">
        <v>4066</v>
      </c>
      <c r="K2401" t="s">
        <v>28</v>
      </c>
      <c r="L2401" t="s">
        <v>90</v>
      </c>
      <c r="M2401" t="s">
        <v>74</v>
      </c>
      <c r="N2401" s="37" t="s">
        <v>75</v>
      </c>
      <c r="O2401" s="37" t="s">
        <v>75</v>
      </c>
      <c r="P2401" s="37" t="s">
        <v>75</v>
      </c>
      <c r="Q2401" t="s">
        <v>4065</v>
      </c>
      <c r="R2401" t="s">
        <v>76</v>
      </c>
      <c r="S2401" s="42">
        <v>500</v>
      </c>
      <c r="T2401" s="37">
        <v>1</v>
      </c>
      <c r="U2401" s="83">
        <v>1</v>
      </c>
      <c r="V2401" t="s">
        <v>125</v>
      </c>
    </row>
    <row r="2402" spans="1:22" x14ac:dyDescent="0.2">
      <c r="A2402" s="18" t="str">
        <f t="shared" si="89"/>
        <v>Catalogo principalOPEN VALUE - CSP GOBIERNOCFQ7TTC0HM0T-000W</v>
      </c>
      <c r="B2402" s="18" t="str">
        <f t="shared" si="90"/>
        <v>CFQ7TTC0HM0T-000WOPEN VALUE - CSP GOBIERNO</v>
      </c>
      <c r="D2402" t="s">
        <v>122</v>
      </c>
      <c r="E2402" t="s">
        <v>4067</v>
      </c>
      <c r="F2402" s="37" t="s">
        <v>17</v>
      </c>
      <c r="G2402" s="18" t="s">
        <v>122</v>
      </c>
      <c r="H2402" s="18" t="s">
        <v>125</v>
      </c>
      <c r="I2402" s="37" t="s">
        <v>75</v>
      </c>
      <c r="J2402" t="s">
        <v>4068</v>
      </c>
      <c r="K2402" t="s">
        <v>28</v>
      </c>
      <c r="L2402" t="s">
        <v>90</v>
      </c>
      <c r="M2402" t="s">
        <v>74</v>
      </c>
      <c r="N2402" s="37" t="s">
        <v>75</v>
      </c>
      <c r="O2402" s="37" t="s">
        <v>75</v>
      </c>
      <c r="P2402" s="37" t="s">
        <v>75</v>
      </c>
      <c r="Q2402" t="s">
        <v>4067</v>
      </c>
      <c r="R2402" t="s">
        <v>76</v>
      </c>
      <c r="S2402" s="42">
        <v>14500</v>
      </c>
      <c r="T2402" s="37">
        <v>1</v>
      </c>
      <c r="U2402" s="83">
        <v>1</v>
      </c>
      <c r="V2402" t="s">
        <v>125</v>
      </c>
    </row>
    <row r="2403" spans="1:22" x14ac:dyDescent="0.2">
      <c r="A2403" s="18" t="str">
        <f t="shared" si="89"/>
        <v>Catalogo principalOPEN VALUE - CSP GOBIERNOCFQ7TTC0HM0T-000V</v>
      </c>
      <c r="B2403" s="18" t="str">
        <f t="shared" si="90"/>
        <v>CFQ7TTC0HM0T-000VOPEN VALUE - CSP GOBIERNO</v>
      </c>
      <c r="D2403" t="s">
        <v>122</v>
      </c>
      <c r="E2403" t="s">
        <v>4069</v>
      </c>
      <c r="F2403" s="37" t="s">
        <v>17</v>
      </c>
      <c r="G2403" s="18" t="s">
        <v>122</v>
      </c>
      <c r="H2403" s="18" t="s">
        <v>125</v>
      </c>
      <c r="I2403" s="37" t="s">
        <v>75</v>
      </c>
      <c r="J2403" t="s">
        <v>4070</v>
      </c>
      <c r="K2403" t="s">
        <v>28</v>
      </c>
      <c r="L2403" t="s">
        <v>90</v>
      </c>
      <c r="M2403" t="s">
        <v>74</v>
      </c>
      <c r="N2403" s="37" t="s">
        <v>75</v>
      </c>
      <c r="O2403" s="37" t="s">
        <v>75</v>
      </c>
      <c r="P2403" s="37" t="s">
        <v>75</v>
      </c>
      <c r="Q2403" t="s">
        <v>4069</v>
      </c>
      <c r="R2403" t="s">
        <v>76</v>
      </c>
      <c r="S2403" s="42">
        <v>500</v>
      </c>
      <c r="T2403" s="37">
        <v>1</v>
      </c>
      <c r="U2403" s="83">
        <v>1</v>
      </c>
      <c r="V2403" t="s">
        <v>125</v>
      </c>
    </row>
    <row r="2404" spans="1:22" x14ac:dyDescent="0.2">
      <c r="A2404" s="18" t="str">
        <f t="shared" si="89"/>
        <v>Catalogo principalOPEN VALUE - CSP GOBIERNOCFQ7TTC0HM0T-0016</v>
      </c>
      <c r="B2404" s="18" t="str">
        <f t="shared" si="90"/>
        <v>CFQ7TTC0HM0T-0016OPEN VALUE - CSP GOBIERNO</v>
      </c>
      <c r="D2404" t="s">
        <v>122</v>
      </c>
      <c r="E2404" t="s">
        <v>4071</v>
      </c>
      <c r="F2404" s="37" t="s">
        <v>17</v>
      </c>
      <c r="G2404" s="18" t="s">
        <v>122</v>
      </c>
      <c r="H2404" s="18" t="s">
        <v>125</v>
      </c>
      <c r="I2404" s="37" t="s">
        <v>75</v>
      </c>
      <c r="J2404" t="s">
        <v>4072</v>
      </c>
      <c r="K2404" t="s">
        <v>28</v>
      </c>
      <c r="L2404" t="s">
        <v>90</v>
      </c>
      <c r="M2404" t="s">
        <v>74</v>
      </c>
      <c r="N2404" s="37" t="s">
        <v>75</v>
      </c>
      <c r="O2404" s="37" t="s">
        <v>75</v>
      </c>
      <c r="P2404" s="37" t="s">
        <v>75</v>
      </c>
      <c r="Q2404" t="s">
        <v>4071</v>
      </c>
      <c r="R2404" t="s">
        <v>76</v>
      </c>
      <c r="S2404" s="42">
        <v>500</v>
      </c>
      <c r="T2404" s="37">
        <v>1</v>
      </c>
      <c r="U2404" s="83">
        <v>1</v>
      </c>
      <c r="V2404" t="s">
        <v>125</v>
      </c>
    </row>
    <row r="2405" spans="1:22" x14ac:dyDescent="0.2">
      <c r="A2405" s="18" t="str">
        <f t="shared" si="89"/>
        <v>Catalogo principalOPEN VALUE - CSP GOBIERNOCFQ7TTC0HM0T-000G</v>
      </c>
      <c r="B2405" s="18" t="str">
        <f t="shared" si="90"/>
        <v>CFQ7TTC0HM0T-000GOPEN VALUE - CSP GOBIERNO</v>
      </c>
      <c r="D2405" t="s">
        <v>122</v>
      </c>
      <c r="E2405" t="s">
        <v>4073</v>
      </c>
      <c r="F2405" s="37" t="s">
        <v>17</v>
      </c>
      <c r="G2405" s="18" t="s">
        <v>122</v>
      </c>
      <c r="H2405" s="18" t="s">
        <v>125</v>
      </c>
      <c r="I2405" s="37" t="s">
        <v>75</v>
      </c>
      <c r="J2405" t="s">
        <v>4074</v>
      </c>
      <c r="K2405" t="s">
        <v>28</v>
      </c>
      <c r="L2405" t="s">
        <v>90</v>
      </c>
      <c r="M2405" t="s">
        <v>74</v>
      </c>
      <c r="N2405" s="37" t="s">
        <v>75</v>
      </c>
      <c r="O2405" s="37" t="s">
        <v>75</v>
      </c>
      <c r="P2405" s="37" t="s">
        <v>75</v>
      </c>
      <c r="Q2405" t="s">
        <v>4073</v>
      </c>
      <c r="R2405" t="s">
        <v>76</v>
      </c>
      <c r="S2405" s="42">
        <v>500</v>
      </c>
      <c r="T2405" s="37">
        <v>1</v>
      </c>
      <c r="U2405" s="83">
        <v>1</v>
      </c>
      <c r="V2405" t="s">
        <v>125</v>
      </c>
    </row>
    <row r="2406" spans="1:22" x14ac:dyDescent="0.2">
      <c r="A2406" s="18" t="str">
        <f t="shared" si="89"/>
        <v>Catalogo principalOPEN VALUE - CSP GOBIERNOCFQ7TTC0HM0T-000F</v>
      </c>
      <c r="B2406" s="18" t="str">
        <f t="shared" si="90"/>
        <v>CFQ7TTC0HM0T-000FOPEN VALUE - CSP GOBIERNO</v>
      </c>
      <c r="D2406" t="s">
        <v>122</v>
      </c>
      <c r="E2406" t="s">
        <v>4075</v>
      </c>
      <c r="F2406" s="37" t="s">
        <v>17</v>
      </c>
      <c r="G2406" s="18" t="s">
        <v>122</v>
      </c>
      <c r="H2406" s="18" t="s">
        <v>125</v>
      </c>
      <c r="I2406" s="37" t="s">
        <v>75</v>
      </c>
      <c r="J2406" t="s">
        <v>4076</v>
      </c>
      <c r="K2406" t="s">
        <v>28</v>
      </c>
      <c r="L2406" t="s">
        <v>90</v>
      </c>
      <c r="M2406" t="s">
        <v>74</v>
      </c>
      <c r="N2406" s="37" t="s">
        <v>75</v>
      </c>
      <c r="O2406" s="37" t="s">
        <v>75</v>
      </c>
      <c r="P2406" s="37" t="s">
        <v>75</v>
      </c>
      <c r="Q2406" t="s">
        <v>4075</v>
      </c>
      <c r="R2406" t="s">
        <v>76</v>
      </c>
      <c r="S2406" s="42">
        <v>31000</v>
      </c>
      <c r="T2406" s="37">
        <v>1</v>
      </c>
      <c r="U2406" s="83">
        <v>1</v>
      </c>
      <c r="V2406" t="s">
        <v>125</v>
      </c>
    </row>
    <row r="2407" spans="1:22" x14ac:dyDescent="0.2">
      <c r="A2407" s="18" t="str">
        <f t="shared" si="89"/>
        <v>Catalogo principalOPEN VALUE - CSP GOBIERNOCFQ7TTC0HM0T-000D</v>
      </c>
      <c r="B2407" s="18" t="str">
        <f t="shared" si="90"/>
        <v>CFQ7TTC0HM0T-000DOPEN VALUE - CSP GOBIERNO</v>
      </c>
      <c r="D2407" t="s">
        <v>122</v>
      </c>
      <c r="E2407" t="s">
        <v>4077</v>
      </c>
      <c r="F2407" s="37" t="s">
        <v>17</v>
      </c>
      <c r="G2407" s="18" t="s">
        <v>122</v>
      </c>
      <c r="H2407" s="18" t="s">
        <v>125</v>
      </c>
      <c r="I2407" s="37" t="s">
        <v>75</v>
      </c>
      <c r="J2407" t="s">
        <v>4078</v>
      </c>
      <c r="K2407" t="s">
        <v>28</v>
      </c>
      <c r="L2407" t="s">
        <v>90</v>
      </c>
      <c r="M2407" t="s">
        <v>74</v>
      </c>
      <c r="N2407" s="37" t="s">
        <v>75</v>
      </c>
      <c r="O2407" s="37" t="s">
        <v>75</v>
      </c>
      <c r="P2407" s="37" t="s">
        <v>75</v>
      </c>
      <c r="Q2407" t="s">
        <v>4077</v>
      </c>
      <c r="R2407" t="s">
        <v>76</v>
      </c>
      <c r="S2407" s="42">
        <v>500</v>
      </c>
      <c r="T2407" s="37">
        <v>1</v>
      </c>
      <c r="U2407" s="83">
        <v>1</v>
      </c>
      <c r="V2407" t="s">
        <v>125</v>
      </c>
    </row>
    <row r="2408" spans="1:22" x14ac:dyDescent="0.2">
      <c r="A2408" s="18" t="str">
        <f t="shared" si="89"/>
        <v>Catalogo principalOPEN VALUE - CSP GOBIERNOCFQ7TTC0HM0T-000C</v>
      </c>
      <c r="B2408" s="18" t="str">
        <f t="shared" si="90"/>
        <v>CFQ7TTC0HM0T-000COPEN VALUE - CSP GOBIERNO</v>
      </c>
      <c r="D2408" t="s">
        <v>122</v>
      </c>
      <c r="E2408" t="s">
        <v>4079</v>
      </c>
      <c r="F2408" s="37" t="s">
        <v>17</v>
      </c>
      <c r="G2408" s="18" t="s">
        <v>122</v>
      </c>
      <c r="H2408" s="18" t="s">
        <v>125</v>
      </c>
      <c r="I2408" s="37" t="s">
        <v>75</v>
      </c>
      <c r="J2408" t="s">
        <v>4080</v>
      </c>
      <c r="K2408" t="s">
        <v>28</v>
      </c>
      <c r="L2408" t="s">
        <v>90</v>
      </c>
      <c r="M2408" t="s">
        <v>74</v>
      </c>
      <c r="N2408" s="37" t="s">
        <v>75</v>
      </c>
      <c r="O2408" s="37" t="s">
        <v>75</v>
      </c>
      <c r="P2408" s="37" t="s">
        <v>75</v>
      </c>
      <c r="Q2408" t="s">
        <v>4079</v>
      </c>
      <c r="R2408" t="s">
        <v>76</v>
      </c>
      <c r="S2408" s="42">
        <v>4000</v>
      </c>
      <c r="T2408" s="37">
        <v>1</v>
      </c>
      <c r="U2408" s="83">
        <v>1</v>
      </c>
      <c r="V2408" t="s">
        <v>125</v>
      </c>
    </row>
    <row r="2409" spans="1:22" x14ac:dyDescent="0.2">
      <c r="A2409" s="18" t="str">
        <f t="shared" si="89"/>
        <v>Catalogo principalOPEN VALUE - CSP GOBIERNOCFQ7TTC0HM0T-000B</v>
      </c>
      <c r="B2409" s="18" t="str">
        <f t="shared" si="90"/>
        <v>CFQ7TTC0HM0T-000BOPEN VALUE - CSP GOBIERNO</v>
      </c>
      <c r="D2409" t="s">
        <v>122</v>
      </c>
      <c r="E2409" t="s">
        <v>4081</v>
      </c>
      <c r="F2409" s="37" t="s">
        <v>17</v>
      </c>
      <c r="G2409" s="18" t="s">
        <v>122</v>
      </c>
      <c r="H2409" s="18" t="s">
        <v>125</v>
      </c>
      <c r="I2409" s="37" t="s">
        <v>75</v>
      </c>
      <c r="J2409" t="s">
        <v>4082</v>
      </c>
      <c r="K2409" t="s">
        <v>28</v>
      </c>
      <c r="L2409" t="s">
        <v>90</v>
      </c>
      <c r="M2409" t="s">
        <v>74</v>
      </c>
      <c r="N2409" s="37" t="s">
        <v>75</v>
      </c>
      <c r="O2409" s="37" t="s">
        <v>75</v>
      </c>
      <c r="P2409" s="37" t="s">
        <v>75</v>
      </c>
      <c r="Q2409" t="s">
        <v>4081</v>
      </c>
      <c r="R2409" t="s">
        <v>76</v>
      </c>
      <c r="S2409" s="42">
        <v>500</v>
      </c>
      <c r="T2409" s="37">
        <v>1</v>
      </c>
      <c r="U2409" s="83">
        <v>1</v>
      </c>
      <c r="V2409" t="s">
        <v>125</v>
      </c>
    </row>
    <row r="2410" spans="1:22" x14ac:dyDescent="0.2">
      <c r="A2410" s="18" t="str">
        <f t="shared" si="89"/>
        <v>Catalogo principalOPEN VALUE - CSP GOBIERNOCFQ7TTC0HM0T-0009</v>
      </c>
      <c r="B2410" s="18" t="str">
        <f t="shared" si="90"/>
        <v>CFQ7TTC0HM0T-0009OPEN VALUE - CSP GOBIERNO</v>
      </c>
      <c r="D2410" t="s">
        <v>122</v>
      </c>
      <c r="E2410" t="s">
        <v>4083</v>
      </c>
      <c r="F2410" s="37" t="s">
        <v>17</v>
      </c>
      <c r="G2410" s="18" t="s">
        <v>122</v>
      </c>
      <c r="H2410" s="18" t="s">
        <v>125</v>
      </c>
      <c r="I2410" s="37" t="s">
        <v>75</v>
      </c>
      <c r="J2410" t="s">
        <v>4084</v>
      </c>
      <c r="K2410" t="s">
        <v>28</v>
      </c>
      <c r="L2410" t="s">
        <v>90</v>
      </c>
      <c r="M2410" t="s">
        <v>74</v>
      </c>
      <c r="N2410" s="37" t="s">
        <v>75</v>
      </c>
      <c r="O2410" s="37" t="s">
        <v>75</v>
      </c>
      <c r="P2410" s="37" t="s">
        <v>75</v>
      </c>
      <c r="Q2410" t="s">
        <v>4083</v>
      </c>
      <c r="R2410" t="s">
        <v>76</v>
      </c>
      <c r="S2410" s="42">
        <v>31000</v>
      </c>
      <c r="T2410" s="37">
        <v>1</v>
      </c>
      <c r="U2410" s="83">
        <v>1</v>
      </c>
      <c r="V2410" t="s">
        <v>125</v>
      </c>
    </row>
    <row r="2411" spans="1:22" x14ac:dyDescent="0.2">
      <c r="A2411" s="18" t="str">
        <f t="shared" si="89"/>
        <v>Catalogo principalOPEN VALUE - CSP GOBIERNOCFQ7TTC0HM0T-0008</v>
      </c>
      <c r="B2411" s="18" t="str">
        <f t="shared" si="90"/>
        <v>CFQ7TTC0HM0T-0008OPEN VALUE - CSP GOBIERNO</v>
      </c>
      <c r="D2411" t="s">
        <v>122</v>
      </c>
      <c r="E2411" t="s">
        <v>4085</v>
      </c>
      <c r="F2411" s="37" t="s">
        <v>17</v>
      </c>
      <c r="G2411" s="18" t="s">
        <v>122</v>
      </c>
      <c r="H2411" s="18" t="s">
        <v>125</v>
      </c>
      <c r="I2411" s="37" t="s">
        <v>75</v>
      </c>
      <c r="J2411" t="s">
        <v>4086</v>
      </c>
      <c r="K2411" t="s">
        <v>28</v>
      </c>
      <c r="L2411" t="s">
        <v>90</v>
      </c>
      <c r="M2411" t="s">
        <v>74</v>
      </c>
      <c r="N2411" s="37" t="s">
        <v>75</v>
      </c>
      <c r="O2411" s="37" t="s">
        <v>75</v>
      </c>
      <c r="P2411" s="37" t="s">
        <v>75</v>
      </c>
      <c r="Q2411" t="s">
        <v>4085</v>
      </c>
      <c r="R2411" t="s">
        <v>76</v>
      </c>
      <c r="S2411" s="42">
        <v>500</v>
      </c>
      <c r="T2411" s="37">
        <v>1</v>
      </c>
      <c r="U2411" s="83">
        <v>1</v>
      </c>
      <c r="V2411" t="s">
        <v>125</v>
      </c>
    </row>
    <row r="2412" spans="1:22" x14ac:dyDescent="0.2">
      <c r="A2412" s="18" t="str">
        <f t="shared" si="89"/>
        <v>Catalogo principalOPEN VALUE - CSP GOBIERNOCFQ7TTC0HM0T-0014</v>
      </c>
      <c r="B2412" s="18" t="str">
        <f t="shared" si="90"/>
        <v>CFQ7TTC0HM0T-0014OPEN VALUE - CSP GOBIERNO</v>
      </c>
      <c r="D2412" t="s">
        <v>122</v>
      </c>
      <c r="E2412" t="s">
        <v>4087</v>
      </c>
      <c r="F2412" s="37" t="s">
        <v>17</v>
      </c>
      <c r="G2412" s="18" t="s">
        <v>122</v>
      </c>
      <c r="H2412" s="18" t="s">
        <v>125</v>
      </c>
      <c r="I2412" s="37" t="s">
        <v>75</v>
      </c>
      <c r="J2412" t="s">
        <v>4088</v>
      </c>
      <c r="K2412" t="s">
        <v>28</v>
      </c>
      <c r="L2412" t="s">
        <v>90</v>
      </c>
      <c r="M2412" t="s">
        <v>74</v>
      </c>
      <c r="N2412" s="37" t="s">
        <v>75</v>
      </c>
      <c r="O2412" s="37" t="s">
        <v>75</v>
      </c>
      <c r="P2412" s="37" t="s">
        <v>75</v>
      </c>
      <c r="Q2412" t="s">
        <v>4087</v>
      </c>
      <c r="R2412" t="s">
        <v>76</v>
      </c>
      <c r="S2412" s="42">
        <v>500</v>
      </c>
      <c r="T2412" s="37">
        <v>1</v>
      </c>
      <c r="U2412" s="83">
        <v>1</v>
      </c>
      <c r="V2412" t="s">
        <v>125</v>
      </c>
    </row>
    <row r="2413" spans="1:22" x14ac:dyDescent="0.2">
      <c r="A2413" s="18" t="str">
        <f t="shared" si="89"/>
        <v>Catalogo principalOPEN VALUE - CSP GOBIERNOCFQ7TTC0HM0T-0013</v>
      </c>
      <c r="B2413" s="18" t="str">
        <f t="shared" si="90"/>
        <v>CFQ7TTC0HM0T-0013OPEN VALUE - CSP GOBIERNO</v>
      </c>
      <c r="D2413" t="s">
        <v>122</v>
      </c>
      <c r="E2413" t="s">
        <v>4089</v>
      </c>
      <c r="F2413" s="37" t="s">
        <v>17</v>
      </c>
      <c r="G2413" s="18" t="s">
        <v>122</v>
      </c>
      <c r="H2413" s="18" t="s">
        <v>125</v>
      </c>
      <c r="I2413" s="37" t="s">
        <v>75</v>
      </c>
      <c r="J2413" t="s">
        <v>4090</v>
      </c>
      <c r="K2413" t="s">
        <v>28</v>
      </c>
      <c r="L2413" t="s">
        <v>90</v>
      </c>
      <c r="M2413" t="s">
        <v>74</v>
      </c>
      <c r="N2413" s="37" t="s">
        <v>75</v>
      </c>
      <c r="O2413" s="37" t="s">
        <v>75</v>
      </c>
      <c r="P2413" s="37" t="s">
        <v>75</v>
      </c>
      <c r="Q2413" t="s">
        <v>4089</v>
      </c>
      <c r="R2413" t="s">
        <v>76</v>
      </c>
      <c r="S2413" s="42">
        <v>4000</v>
      </c>
      <c r="T2413" s="37">
        <v>1</v>
      </c>
      <c r="U2413" s="83">
        <v>1</v>
      </c>
      <c r="V2413" t="s">
        <v>125</v>
      </c>
    </row>
    <row r="2414" spans="1:22" x14ac:dyDescent="0.2">
      <c r="A2414" s="18" t="str">
        <f t="shared" si="89"/>
        <v>Catalogo principalOPEN VALUE - CSP GOBIERNOCFQ7TTC0HM0T-0007</v>
      </c>
      <c r="B2414" s="18" t="str">
        <f t="shared" si="90"/>
        <v>CFQ7TTC0HM0T-0007OPEN VALUE - CSP GOBIERNO</v>
      </c>
      <c r="D2414" t="s">
        <v>122</v>
      </c>
      <c r="E2414" t="s">
        <v>4091</v>
      </c>
      <c r="F2414" s="37" t="s">
        <v>17</v>
      </c>
      <c r="G2414" s="18" t="s">
        <v>122</v>
      </c>
      <c r="H2414" s="18" t="s">
        <v>125</v>
      </c>
      <c r="I2414" s="37" t="s">
        <v>75</v>
      </c>
      <c r="J2414" t="s">
        <v>4092</v>
      </c>
      <c r="K2414" t="s">
        <v>28</v>
      </c>
      <c r="L2414" t="s">
        <v>90</v>
      </c>
      <c r="M2414" t="s">
        <v>74</v>
      </c>
      <c r="N2414" s="37" t="s">
        <v>75</v>
      </c>
      <c r="O2414" s="37" t="s">
        <v>75</v>
      </c>
      <c r="P2414" s="37" t="s">
        <v>75</v>
      </c>
      <c r="Q2414" t="s">
        <v>4091</v>
      </c>
      <c r="R2414" t="s">
        <v>76</v>
      </c>
      <c r="S2414" s="42">
        <v>4000</v>
      </c>
      <c r="T2414" s="37">
        <v>1</v>
      </c>
      <c r="U2414" s="83">
        <v>1</v>
      </c>
      <c r="V2414" t="s">
        <v>125</v>
      </c>
    </row>
    <row r="2415" spans="1:22" x14ac:dyDescent="0.2">
      <c r="A2415" s="18" t="str">
        <f t="shared" si="89"/>
        <v>Catalogo principalOPEN VALUE - CSP GOBIERNOCFQ7TTC0HM0T-0006</v>
      </c>
      <c r="B2415" s="18" t="str">
        <f t="shared" si="90"/>
        <v>CFQ7TTC0HM0T-0006OPEN VALUE - CSP GOBIERNO</v>
      </c>
      <c r="D2415" t="s">
        <v>122</v>
      </c>
      <c r="E2415" t="s">
        <v>4093</v>
      </c>
      <c r="F2415" s="37" t="s">
        <v>17</v>
      </c>
      <c r="G2415" s="18" t="s">
        <v>122</v>
      </c>
      <c r="H2415" s="18" t="s">
        <v>125</v>
      </c>
      <c r="I2415" s="37" t="s">
        <v>75</v>
      </c>
      <c r="J2415" t="s">
        <v>4094</v>
      </c>
      <c r="K2415" t="s">
        <v>28</v>
      </c>
      <c r="L2415" t="s">
        <v>90</v>
      </c>
      <c r="M2415" t="s">
        <v>74</v>
      </c>
      <c r="N2415" s="37" t="s">
        <v>75</v>
      </c>
      <c r="O2415" s="37" t="s">
        <v>75</v>
      </c>
      <c r="P2415" s="37" t="s">
        <v>75</v>
      </c>
      <c r="Q2415" t="s">
        <v>4093</v>
      </c>
      <c r="R2415" t="s">
        <v>76</v>
      </c>
      <c r="S2415" s="42">
        <v>31000</v>
      </c>
      <c r="T2415" s="37">
        <v>1</v>
      </c>
      <c r="U2415" s="83">
        <v>1</v>
      </c>
      <c r="V2415" t="s">
        <v>125</v>
      </c>
    </row>
    <row r="2416" spans="1:22" x14ac:dyDescent="0.2">
      <c r="A2416" s="18" t="str">
        <f t="shared" si="89"/>
        <v>Catalogo principalOPEN VALUE - CSP GOBIERNOCFQ7TTC0HM0T-0005</v>
      </c>
      <c r="B2416" s="18" t="str">
        <f t="shared" si="90"/>
        <v>CFQ7TTC0HM0T-0005OPEN VALUE - CSP GOBIERNO</v>
      </c>
      <c r="D2416" t="s">
        <v>122</v>
      </c>
      <c r="E2416" t="s">
        <v>4095</v>
      </c>
      <c r="F2416" s="37" t="s">
        <v>17</v>
      </c>
      <c r="G2416" s="18" t="s">
        <v>122</v>
      </c>
      <c r="H2416" s="18" t="s">
        <v>125</v>
      </c>
      <c r="I2416" s="37" t="s">
        <v>75</v>
      </c>
      <c r="J2416" t="s">
        <v>4096</v>
      </c>
      <c r="K2416" t="s">
        <v>28</v>
      </c>
      <c r="L2416" t="s">
        <v>90</v>
      </c>
      <c r="M2416" t="s">
        <v>74</v>
      </c>
      <c r="N2416" s="37" t="s">
        <v>75</v>
      </c>
      <c r="O2416" s="37" t="s">
        <v>75</v>
      </c>
      <c r="P2416" s="37" t="s">
        <v>75</v>
      </c>
      <c r="Q2416" t="s">
        <v>4095</v>
      </c>
      <c r="R2416" t="s">
        <v>76</v>
      </c>
      <c r="S2416" s="42">
        <v>31000</v>
      </c>
      <c r="T2416" s="37">
        <v>1</v>
      </c>
      <c r="U2416" s="83">
        <v>1</v>
      </c>
      <c r="V2416" t="s">
        <v>125</v>
      </c>
    </row>
    <row r="2417" spans="1:22" x14ac:dyDescent="0.2">
      <c r="A2417" s="18" t="str">
        <f t="shared" si="89"/>
        <v>Catalogo principalOPEN VALUE - CSP GOBIERNOCFQ7TTC0HM0T-0002</v>
      </c>
      <c r="B2417" s="18" t="str">
        <f t="shared" si="90"/>
        <v>CFQ7TTC0HM0T-0002OPEN VALUE - CSP GOBIERNO</v>
      </c>
      <c r="D2417" t="s">
        <v>122</v>
      </c>
      <c r="E2417" t="s">
        <v>4097</v>
      </c>
      <c r="F2417" s="37" t="s">
        <v>17</v>
      </c>
      <c r="G2417" s="18" t="s">
        <v>122</v>
      </c>
      <c r="H2417" s="18" t="s">
        <v>125</v>
      </c>
      <c r="I2417" s="37" t="s">
        <v>75</v>
      </c>
      <c r="J2417" t="s">
        <v>4098</v>
      </c>
      <c r="K2417" t="s">
        <v>28</v>
      </c>
      <c r="L2417" t="s">
        <v>90</v>
      </c>
      <c r="M2417" t="s">
        <v>74</v>
      </c>
      <c r="N2417" s="37" t="s">
        <v>75</v>
      </c>
      <c r="O2417" s="37" t="s">
        <v>75</v>
      </c>
      <c r="P2417" s="37" t="s">
        <v>75</v>
      </c>
      <c r="Q2417" t="s">
        <v>4097</v>
      </c>
      <c r="R2417" t="s">
        <v>76</v>
      </c>
      <c r="S2417" s="42">
        <v>4000</v>
      </c>
      <c r="T2417" s="37">
        <v>1</v>
      </c>
      <c r="U2417" s="83">
        <v>1</v>
      </c>
      <c r="V2417" t="s">
        <v>125</v>
      </c>
    </row>
    <row r="2418" spans="1:22" x14ac:dyDescent="0.2">
      <c r="A2418" s="18" t="str">
        <f t="shared" si="89"/>
        <v>Catalogo principalOPEN VALUE - CSP GOBIERNOCFQ7TTC0HM0T-0001</v>
      </c>
      <c r="B2418" s="18" t="str">
        <f t="shared" si="90"/>
        <v>CFQ7TTC0HM0T-0001OPEN VALUE - CSP GOBIERNO</v>
      </c>
      <c r="D2418" t="s">
        <v>122</v>
      </c>
      <c r="E2418" t="s">
        <v>4099</v>
      </c>
      <c r="F2418" s="37" t="s">
        <v>17</v>
      </c>
      <c r="G2418" s="18" t="s">
        <v>122</v>
      </c>
      <c r="H2418" s="18" t="s">
        <v>125</v>
      </c>
      <c r="I2418" s="37" t="s">
        <v>75</v>
      </c>
      <c r="J2418" t="s">
        <v>4100</v>
      </c>
      <c r="K2418" t="s">
        <v>28</v>
      </c>
      <c r="L2418" t="s">
        <v>90</v>
      </c>
      <c r="M2418" t="s">
        <v>74</v>
      </c>
      <c r="N2418" s="37" t="s">
        <v>75</v>
      </c>
      <c r="O2418" s="37" t="s">
        <v>75</v>
      </c>
      <c r="P2418" s="37" t="s">
        <v>75</v>
      </c>
      <c r="Q2418" t="s">
        <v>4099</v>
      </c>
      <c r="R2418" t="s">
        <v>76</v>
      </c>
      <c r="S2418" s="42">
        <v>4000</v>
      </c>
      <c r="T2418" s="37">
        <v>1</v>
      </c>
      <c r="U2418" s="83">
        <v>1</v>
      </c>
      <c r="V2418" t="s">
        <v>125</v>
      </c>
    </row>
    <row r="2419" spans="1:22" x14ac:dyDescent="0.2">
      <c r="A2419" s="18" t="str">
        <f t="shared" si="89"/>
        <v>Catalogo principalOPEN VALUE - CSP GOBIERNOCFQ7TTC0HM0T-000P</v>
      </c>
      <c r="B2419" s="18" t="str">
        <f t="shared" si="90"/>
        <v>CFQ7TTC0HM0T-000POPEN VALUE - CSP GOBIERNO</v>
      </c>
      <c r="D2419" t="s">
        <v>122</v>
      </c>
      <c r="E2419" t="s">
        <v>4101</v>
      </c>
      <c r="F2419" s="37" t="s">
        <v>17</v>
      </c>
      <c r="G2419" s="18" t="s">
        <v>122</v>
      </c>
      <c r="H2419" s="18" t="s">
        <v>125</v>
      </c>
      <c r="I2419" s="37" t="s">
        <v>75</v>
      </c>
      <c r="J2419" t="s">
        <v>4102</v>
      </c>
      <c r="K2419" t="s">
        <v>28</v>
      </c>
      <c r="L2419" t="s">
        <v>90</v>
      </c>
      <c r="M2419" t="s">
        <v>74</v>
      </c>
      <c r="N2419" s="37" t="s">
        <v>75</v>
      </c>
      <c r="O2419" s="37" t="s">
        <v>75</v>
      </c>
      <c r="P2419" s="37" t="s">
        <v>75</v>
      </c>
      <c r="Q2419" t="s">
        <v>4101</v>
      </c>
      <c r="R2419" t="s">
        <v>76</v>
      </c>
      <c r="S2419" s="42">
        <v>14500</v>
      </c>
      <c r="T2419" s="37">
        <v>1</v>
      </c>
      <c r="U2419" s="83">
        <v>1</v>
      </c>
      <c r="V2419" t="s">
        <v>125</v>
      </c>
    </row>
    <row r="2420" spans="1:22" x14ac:dyDescent="0.2">
      <c r="A2420" s="18" t="str">
        <f t="shared" si="89"/>
        <v>Catalogo principalOPEN VALUE - CSP GOBIERNOCFQ7TTC0HM0T-000N</v>
      </c>
      <c r="B2420" s="18" t="str">
        <f t="shared" si="90"/>
        <v>CFQ7TTC0HM0T-000NOPEN VALUE - CSP GOBIERNO</v>
      </c>
      <c r="D2420" t="s">
        <v>122</v>
      </c>
      <c r="E2420" t="s">
        <v>4103</v>
      </c>
      <c r="F2420" s="37" t="s">
        <v>17</v>
      </c>
      <c r="G2420" s="18" t="s">
        <v>122</v>
      </c>
      <c r="H2420" s="18" t="s">
        <v>125</v>
      </c>
      <c r="I2420" s="37" t="s">
        <v>75</v>
      </c>
      <c r="J2420" t="s">
        <v>4104</v>
      </c>
      <c r="K2420" t="s">
        <v>28</v>
      </c>
      <c r="L2420" t="s">
        <v>90</v>
      </c>
      <c r="M2420" t="s">
        <v>74</v>
      </c>
      <c r="N2420" s="37" t="s">
        <v>75</v>
      </c>
      <c r="O2420" s="37" t="s">
        <v>75</v>
      </c>
      <c r="P2420" s="37" t="s">
        <v>75</v>
      </c>
      <c r="Q2420" t="s">
        <v>4103</v>
      </c>
      <c r="R2420" t="s">
        <v>76</v>
      </c>
      <c r="S2420" s="42">
        <v>500</v>
      </c>
      <c r="T2420" s="37">
        <v>1</v>
      </c>
      <c r="U2420" s="83">
        <v>1</v>
      </c>
      <c r="V2420" t="s">
        <v>125</v>
      </c>
    </row>
    <row r="2421" spans="1:22" x14ac:dyDescent="0.2">
      <c r="A2421" s="18" t="str">
        <f t="shared" si="89"/>
        <v>Catalogo principalOPEN VALUE - CSP GOBIERNOCFQ7TTC0HM0T-000M</v>
      </c>
      <c r="B2421" s="18" t="str">
        <f t="shared" si="90"/>
        <v>CFQ7TTC0HM0T-000MOPEN VALUE - CSP GOBIERNO</v>
      </c>
      <c r="D2421" t="s">
        <v>122</v>
      </c>
      <c r="E2421" t="s">
        <v>4105</v>
      </c>
      <c r="F2421" s="37" t="s">
        <v>17</v>
      </c>
      <c r="G2421" s="18" t="s">
        <v>122</v>
      </c>
      <c r="H2421" s="18" t="s">
        <v>125</v>
      </c>
      <c r="I2421" s="37" t="s">
        <v>75</v>
      </c>
      <c r="J2421" t="s">
        <v>4106</v>
      </c>
      <c r="K2421" t="s">
        <v>28</v>
      </c>
      <c r="L2421" t="s">
        <v>90</v>
      </c>
      <c r="M2421" t="s">
        <v>74</v>
      </c>
      <c r="N2421" s="37" t="s">
        <v>75</v>
      </c>
      <c r="O2421" s="37" t="s">
        <v>75</v>
      </c>
      <c r="P2421" s="37" t="s">
        <v>75</v>
      </c>
      <c r="Q2421" t="s">
        <v>4105</v>
      </c>
      <c r="R2421" t="s">
        <v>76</v>
      </c>
      <c r="S2421" s="42">
        <v>14500</v>
      </c>
      <c r="T2421" s="37">
        <v>1</v>
      </c>
      <c r="U2421" s="83">
        <v>1</v>
      </c>
      <c r="V2421" t="s">
        <v>125</v>
      </c>
    </row>
    <row r="2422" spans="1:22" x14ac:dyDescent="0.2">
      <c r="A2422" s="18" t="str">
        <f t="shared" si="89"/>
        <v>Catalogo principalOPEN VALUE - CSP GOBIERNOCFQ7TTC0HM0T-000L</v>
      </c>
      <c r="B2422" s="18" t="str">
        <f t="shared" si="90"/>
        <v>CFQ7TTC0HM0T-000LOPEN VALUE - CSP GOBIERNO</v>
      </c>
      <c r="D2422" t="s">
        <v>122</v>
      </c>
      <c r="E2422" t="s">
        <v>4107</v>
      </c>
      <c r="F2422" s="37" t="s">
        <v>17</v>
      </c>
      <c r="G2422" s="18" t="s">
        <v>122</v>
      </c>
      <c r="H2422" s="18" t="s">
        <v>125</v>
      </c>
      <c r="I2422" s="37" t="s">
        <v>75</v>
      </c>
      <c r="J2422" t="s">
        <v>4108</v>
      </c>
      <c r="K2422" t="s">
        <v>28</v>
      </c>
      <c r="L2422" t="s">
        <v>90</v>
      </c>
      <c r="M2422" t="s">
        <v>74</v>
      </c>
      <c r="N2422" s="37" t="s">
        <v>75</v>
      </c>
      <c r="O2422" s="37" t="s">
        <v>75</v>
      </c>
      <c r="P2422" s="37" t="s">
        <v>75</v>
      </c>
      <c r="Q2422" t="s">
        <v>4107</v>
      </c>
      <c r="R2422" t="s">
        <v>76</v>
      </c>
      <c r="S2422" s="42">
        <v>500</v>
      </c>
      <c r="T2422" s="37">
        <v>1</v>
      </c>
      <c r="U2422" s="83">
        <v>1</v>
      </c>
      <c r="V2422" t="s">
        <v>125</v>
      </c>
    </row>
    <row r="2423" spans="1:22" x14ac:dyDescent="0.2">
      <c r="A2423" s="18" t="str">
        <f t="shared" si="89"/>
        <v>Catalogo principalOPEN VALUE - CSP GOBIERNOCFQ7TTC0HM0T-0004</v>
      </c>
      <c r="B2423" s="18" t="str">
        <f t="shared" si="90"/>
        <v>CFQ7TTC0HM0T-0004OPEN VALUE - CSP GOBIERNO</v>
      </c>
      <c r="D2423" t="s">
        <v>122</v>
      </c>
      <c r="E2423" t="s">
        <v>4109</v>
      </c>
      <c r="F2423" s="37" t="s">
        <v>17</v>
      </c>
      <c r="G2423" s="18" t="s">
        <v>122</v>
      </c>
      <c r="H2423" s="18" t="s">
        <v>125</v>
      </c>
      <c r="I2423" s="37" t="s">
        <v>75</v>
      </c>
      <c r="J2423" t="s">
        <v>4110</v>
      </c>
      <c r="K2423" t="s">
        <v>28</v>
      </c>
      <c r="L2423" t="s">
        <v>90</v>
      </c>
      <c r="M2423" t="s">
        <v>74</v>
      </c>
      <c r="N2423" s="37" t="s">
        <v>75</v>
      </c>
      <c r="O2423" s="37" t="s">
        <v>75</v>
      </c>
      <c r="P2423" s="37" t="s">
        <v>75</v>
      </c>
      <c r="Q2423" t="s">
        <v>4109</v>
      </c>
      <c r="R2423" t="s">
        <v>76</v>
      </c>
      <c r="S2423" s="42">
        <v>500</v>
      </c>
      <c r="T2423" s="37">
        <v>1</v>
      </c>
      <c r="U2423" s="83">
        <v>1</v>
      </c>
      <c r="V2423" t="s">
        <v>125</v>
      </c>
    </row>
    <row r="2424" spans="1:22" x14ac:dyDescent="0.2">
      <c r="A2424" s="18" t="str">
        <f t="shared" si="89"/>
        <v>Catalogo principalOPEN VALUE - CSP GOBIERNOCFQ7TTC0HM0T-0003</v>
      </c>
      <c r="B2424" s="18" t="str">
        <f t="shared" si="90"/>
        <v>CFQ7TTC0HM0T-0003OPEN VALUE - CSP GOBIERNO</v>
      </c>
      <c r="D2424" t="s">
        <v>122</v>
      </c>
      <c r="E2424" t="s">
        <v>4111</v>
      </c>
      <c r="F2424" s="37" t="s">
        <v>17</v>
      </c>
      <c r="G2424" s="18" t="s">
        <v>122</v>
      </c>
      <c r="H2424" s="18" t="s">
        <v>125</v>
      </c>
      <c r="I2424" s="37" t="s">
        <v>75</v>
      </c>
      <c r="J2424" t="s">
        <v>4112</v>
      </c>
      <c r="K2424" t="s">
        <v>28</v>
      </c>
      <c r="L2424" t="s">
        <v>90</v>
      </c>
      <c r="M2424" t="s">
        <v>74</v>
      </c>
      <c r="N2424" s="37" t="s">
        <v>75</v>
      </c>
      <c r="O2424" s="37" t="s">
        <v>75</v>
      </c>
      <c r="P2424" s="37" t="s">
        <v>75</v>
      </c>
      <c r="Q2424" t="s">
        <v>4111</v>
      </c>
      <c r="R2424" t="s">
        <v>76</v>
      </c>
      <c r="S2424" s="42">
        <v>500</v>
      </c>
      <c r="T2424" s="37">
        <v>1</v>
      </c>
      <c r="U2424" s="83">
        <v>1</v>
      </c>
      <c r="V2424" t="s">
        <v>125</v>
      </c>
    </row>
    <row r="2425" spans="1:22" x14ac:dyDescent="0.2">
      <c r="A2425" s="18" t="str">
        <f t="shared" si="89"/>
        <v>Catalogo principalOPEN VALUE - CSP GOBIERNOCFQ7TTC0HM0T-000T</v>
      </c>
      <c r="B2425" s="18" t="str">
        <f t="shared" si="90"/>
        <v>CFQ7TTC0HM0T-000TOPEN VALUE - CSP GOBIERNO</v>
      </c>
      <c r="D2425" t="s">
        <v>122</v>
      </c>
      <c r="E2425" t="s">
        <v>4113</v>
      </c>
      <c r="F2425" s="37" t="s">
        <v>17</v>
      </c>
      <c r="G2425" s="18" t="s">
        <v>122</v>
      </c>
      <c r="H2425" s="18" t="s">
        <v>125</v>
      </c>
      <c r="I2425" s="37" t="s">
        <v>75</v>
      </c>
      <c r="J2425" t="s">
        <v>4114</v>
      </c>
      <c r="K2425" t="s">
        <v>28</v>
      </c>
      <c r="L2425" t="s">
        <v>90</v>
      </c>
      <c r="M2425" t="s">
        <v>74</v>
      </c>
      <c r="N2425" s="37" t="s">
        <v>75</v>
      </c>
      <c r="O2425" s="37" t="s">
        <v>75</v>
      </c>
      <c r="P2425" s="37" t="s">
        <v>75</v>
      </c>
      <c r="Q2425" t="s">
        <v>4113</v>
      </c>
      <c r="R2425" t="s">
        <v>76</v>
      </c>
      <c r="S2425" s="42">
        <v>14500</v>
      </c>
      <c r="T2425" s="37">
        <v>1</v>
      </c>
      <c r="U2425" s="83">
        <v>1</v>
      </c>
      <c r="V2425" t="s">
        <v>125</v>
      </c>
    </row>
    <row r="2426" spans="1:22" x14ac:dyDescent="0.2">
      <c r="A2426" s="18" t="str">
        <f t="shared" si="89"/>
        <v>Catalogo principalOPEN VALUE - CSP GOBIERNOCFQ7TTC0HM0T-000S</v>
      </c>
      <c r="B2426" s="18" t="str">
        <f t="shared" si="90"/>
        <v>CFQ7TTC0HM0T-000SOPEN VALUE - CSP GOBIERNO</v>
      </c>
      <c r="D2426" t="s">
        <v>122</v>
      </c>
      <c r="E2426" t="s">
        <v>4115</v>
      </c>
      <c r="F2426" s="37" t="s">
        <v>17</v>
      </c>
      <c r="G2426" s="18" t="s">
        <v>122</v>
      </c>
      <c r="H2426" s="18" t="s">
        <v>125</v>
      </c>
      <c r="I2426" s="37" t="s">
        <v>75</v>
      </c>
      <c r="J2426" t="s">
        <v>4116</v>
      </c>
      <c r="K2426" t="s">
        <v>28</v>
      </c>
      <c r="L2426" t="s">
        <v>90</v>
      </c>
      <c r="M2426" t="s">
        <v>74</v>
      </c>
      <c r="N2426" s="37" t="s">
        <v>75</v>
      </c>
      <c r="O2426" s="37" t="s">
        <v>75</v>
      </c>
      <c r="P2426" s="37" t="s">
        <v>75</v>
      </c>
      <c r="Q2426" t="s">
        <v>4115</v>
      </c>
      <c r="R2426" t="s">
        <v>76</v>
      </c>
      <c r="S2426" s="42">
        <v>500</v>
      </c>
      <c r="T2426" s="37">
        <v>1</v>
      </c>
      <c r="U2426" s="83">
        <v>1</v>
      </c>
      <c r="V2426" t="s">
        <v>125</v>
      </c>
    </row>
    <row r="2427" spans="1:22" x14ac:dyDescent="0.2">
      <c r="A2427" s="18" t="str">
        <f t="shared" si="89"/>
        <v>Catalogo principalOPEN VALUE - CSP GOBIERNOCFQ7TTC0HM0T-000R</v>
      </c>
      <c r="B2427" s="18" t="str">
        <f t="shared" si="90"/>
        <v>CFQ7TTC0HM0T-000ROPEN VALUE - CSP GOBIERNO</v>
      </c>
      <c r="D2427" t="s">
        <v>122</v>
      </c>
      <c r="E2427" t="s">
        <v>4117</v>
      </c>
      <c r="F2427" s="37" t="s">
        <v>17</v>
      </c>
      <c r="G2427" s="18" t="s">
        <v>122</v>
      </c>
      <c r="H2427" s="18" t="s">
        <v>125</v>
      </c>
      <c r="I2427" s="37" t="s">
        <v>75</v>
      </c>
      <c r="J2427" t="s">
        <v>4118</v>
      </c>
      <c r="K2427" t="s">
        <v>28</v>
      </c>
      <c r="L2427" t="s">
        <v>90</v>
      </c>
      <c r="M2427" t="s">
        <v>74</v>
      </c>
      <c r="N2427" s="37" t="s">
        <v>75</v>
      </c>
      <c r="O2427" s="37" t="s">
        <v>75</v>
      </c>
      <c r="P2427" s="37" t="s">
        <v>75</v>
      </c>
      <c r="Q2427" t="s">
        <v>4117</v>
      </c>
      <c r="R2427" t="s">
        <v>76</v>
      </c>
      <c r="S2427" s="42">
        <v>14500</v>
      </c>
      <c r="T2427" s="37">
        <v>1</v>
      </c>
      <c r="U2427" s="83">
        <v>1</v>
      </c>
      <c r="V2427" t="s">
        <v>125</v>
      </c>
    </row>
    <row r="2428" spans="1:22" x14ac:dyDescent="0.2">
      <c r="A2428" s="18" t="str">
        <f t="shared" si="89"/>
        <v>Catalogo principalOPEN VALUE - CSP GOBIERNOCFQ7TTC0HM0T-000Q</v>
      </c>
      <c r="B2428" s="18" t="str">
        <f t="shared" si="90"/>
        <v>CFQ7TTC0HM0T-000QOPEN VALUE - CSP GOBIERNO</v>
      </c>
      <c r="D2428" t="s">
        <v>122</v>
      </c>
      <c r="E2428" t="s">
        <v>4119</v>
      </c>
      <c r="F2428" s="37" t="s">
        <v>17</v>
      </c>
      <c r="G2428" s="18" t="s">
        <v>122</v>
      </c>
      <c r="H2428" s="18" t="s">
        <v>125</v>
      </c>
      <c r="I2428" s="37" t="s">
        <v>75</v>
      </c>
      <c r="J2428" t="s">
        <v>4120</v>
      </c>
      <c r="K2428" t="s">
        <v>28</v>
      </c>
      <c r="L2428" t="s">
        <v>90</v>
      </c>
      <c r="M2428" t="s">
        <v>74</v>
      </c>
      <c r="N2428" s="37" t="s">
        <v>75</v>
      </c>
      <c r="O2428" s="37" t="s">
        <v>75</v>
      </c>
      <c r="P2428" s="37" t="s">
        <v>75</v>
      </c>
      <c r="Q2428" t="s">
        <v>4119</v>
      </c>
      <c r="R2428" t="s">
        <v>76</v>
      </c>
      <c r="S2428" s="42">
        <v>500</v>
      </c>
      <c r="T2428" s="37">
        <v>1</v>
      </c>
      <c r="U2428" s="83">
        <v>1</v>
      </c>
      <c r="V2428" t="s">
        <v>125</v>
      </c>
    </row>
    <row r="2429" spans="1:22" x14ac:dyDescent="0.2">
      <c r="A2429" s="18" t="str">
        <f t="shared" si="89"/>
        <v>Catalogo principalOPEN VALUE - CSP GOBIERNOCFQ7TTC0HM0T-000J</v>
      </c>
      <c r="B2429" s="18" t="str">
        <f t="shared" si="90"/>
        <v>CFQ7TTC0HM0T-000JOPEN VALUE - CSP GOBIERNO</v>
      </c>
      <c r="D2429" t="s">
        <v>122</v>
      </c>
      <c r="E2429" t="s">
        <v>4121</v>
      </c>
      <c r="F2429" s="37" t="s">
        <v>17</v>
      </c>
      <c r="G2429" s="18" t="s">
        <v>122</v>
      </c>
      <c r="H2429" s="18" t="s">
        <v>125</v>
      </c>
      <c r="I2429" s="37" t="s">
        <v>75</v>
      </c>
      <c r="J2429" t="s">
        <v>4122</v>
      </c>
      <c r="K2429" t="s">
        <v>28</v>
      </c>
      <c r="L2429" t="s">
        <v>90</v>
      </c>
      <c r="M2429" t="s">
        <v>74</v>
      </c>
      <c r="N2429" s="37" t="s">
        <v>75</v>
      </c>
      <c r="O2429" s="37" t="s">
        <v>75</v>
      </c>
      <c r="P2429" s="37" t="s">
        <v>75</v>
      </c>
      <c r="Q2429" t="s">
        <v>4121</v>
      </c>
      <c r="R2429" t="s">
        <v>76</v>
      </c>
      <c r="S2429" s="42">
        <v>500</v>
      </c>
      <c r="T2429" s="37">
        <v>1</v>
      </c>
      <c r="U2429" s="83">
        <v>1</v>
      </c>
      <c r="V2429" t="s">
        <v>125</v>
      </c>
    </row>
    <row r="2430" spans="1:22" x14ac:dyDescent="0.2">
      <c r="A2430" s="18" t="str">
        <f t="shared" si="89"/>
        <v>Catalogo principalOPEN VALUE - CSP GOBIERNOCFQ7TTC0HM0T-000H</v>
      </c>
      <c r="B2430" s="18" t="str">
        <f t="shared" si="90"/>
        <v>CFQ7TTC0HM0T-000HOPEN VALUE - CSP GOBIERNO</v>
      </c>
      <c r="D2430" t="s">
        <v>122</v>
      </c>
      <c r="E2430" t="s">
        <v>4123</v>
      </c>
      <c r="F2430" s="37" t="s">
        <v>17</v>
      </c>
      <c r="G2430" s="18" t="s">
        <v>122</v>
      </c>
      <c r="H2430" s="18" t="s">
        <v>125</v>
      </c>
      <c r="I2430" s="37" t="s">
        <v>75</v>
      </c>
      <c r="J2430" t="s">
        <v>4124</v>
      </c>
      <c r="K2430" t="s">
        <v>28</v>
      </c>
      <c r="L2430" t="s">
        <v>90</v>
      </c>
      <c r="M2430" t="s">
        <v>74</v>
      </c>
      <c r="N2430" s="37" t="s">
        <v>75</v>
      </c>
      <c r="O2430" s="37" t="s">
        <v>75</v>
      </c>
      <c r="P2430" s="37" t="s">
        <v>75</v>
      </c>
      <c r="Q2430" t="s">
        <v>4123</v>
      </c>
      <c r="R2430" t="s">
        <v>76</v>
      </c>
      <c r="S2430" s="42">
        <v>31000</v>
      </c>
      <c r="T2430" s="37">
        <v>1</v>
      </c>
      <c r="U2430" s="83">
        <v>1</v>
      </c>
      <c r="V2430" t="s">
        <v>125</v>
      </c>
    </row>
    <row r="2431" spans="1:22" x14ac:dyDescent="0.2">
      <c r="A2431" s="18" t="str">
        <f t="shared" si="89"/>
        <v>Catalogo principalOPEN VALUE - CSP GOBIERNOCFQ7TTC0HM0T-0015</v>
      </c>
      <c r="B2431" s="18" t="str">
        <f t="shared" si="90"/>
        <v>CFQ7TTC0HM0T-0015OPEN VALUE - CSP GOBIERNO</v>
      </c>
      <c r="D2431" t="s">
        <v>122</v>
      </c>
      <c r="E2431" t="s">
        <v>4125</v>
      </c>
      <c r="F2431" s="37" t="s">
        <v>17</v>
      </c>
      <c r="G2431" s="18" t="s">
        <v>122</v>
      </c>
      <c r="H2431" s="18" t="s">
        <v>125</v>
      </c>
      <c r="I2431" s="37" t="s">
        <v>75</v>
      </c>
      <c r="J2431" t="s">
        <v>4126</v>
      </c>
      <c r="K2431" t="s">
        <v>28</v>
      </c>
      <c r="L2431" t="s">
        <v>90</v>
      </c>
      <c r="M2431" t="s">
        <v>74</v>
      </c>
      <c r="N2431" s="37" t="s">
        <v>75</v>
      </c>
      <c r="O2431" s="37" t="s">
        <v>75</v>
      </c>
      <c r="P2431" s="37" t="s">
        <v>75</v>
      </c>
      <c r="Q2431" t="s">
        <v>4125</v>
      </c>
      <c r="R2431" t="s">
        <v>76</v>
      </c>
      <c r="S2431" s="42">
        <v>500</v>
      </c>
      <c r="T2431" s="37">
        <v>1</v>
      </c>
      <c r="U2431" s="83">
        <v>1</v>
      </c>
      <c r="V2431" t="s">
        <v>125</v>
      </c>
    </row>
    <row r="2432" spans="1:22" x14ac:dyDescent="0.2">
      <c r="A2432" s="18" t="str">
        <f t="shared" si="89"/>
        <v>Catalogo principalOPEN VALUE - CSP GOBIERNOCFQ7TTC0HM0T-000K</v>
      </c>
      <c r="B2432" s="18" t="str">
        <f t="shared" si="90"/>
        <v>CFQ7TTC0HM0T-000KOPEN VALUE - CSP GOBIERNO</v>
      </c>
      <c r="D2432" t="s">
        <v>122</v>
      </c>
      <c r="E2432" t="s">
        <v>4127</v>
      </c>
      <c r="F2432" s="37" t="s">
        <v>17</v>
      </c>
      <c r="G2432" s="18" t="s">
        <v>122</v>
      </c>
      <c r="H2432" s="18" t="s">
        <v>125</v>
      </c>
      <c r="I2432" s="37" t="s">
        <v>75</v>
      </c>
      <c r="J2432" t="s">
        <v>4128</v>
      </c>
      <c r="K2432" t="s">
        <v>28</v>
      </c>
      <c r="L2432" t="s">
        <v>90</v>
      </c>
      <c r="M2432" t="s">
        <v>74</v>
      </c>
      <c r="N2432" s="37" t="s">
        <v>75</v>
      </c>
      <c r="O2432" s="37" t="s">
        <v>75</v>
      </c>
      <c r="P2432" s="37" t="s">
        <v>75</v>
      </c>
      <c r="Q2432" t="s">
        <v>4127</v>
      </c>
      <c r="R2432" t="s">
        <v>76</v>
      </c>
      <c r="S2432" s="42">
        <v>31000</v>
      </c>
      <c r="T2432" s="37">
        <v>1</v>
      </c>
      <c r="U2432" s="83">
        <v>1</v>
      </c>
      <c r="V2432" t="s">
        <v>125</v>
      </c>
    </row>
    <row r="2433" spans="1:22" x14ac:dyDescent="0.2">
      <c r="A2433" s="18" t="str">
        <f t="shared" si="89"/>
        <v>Catalogo principalOPEN VALUE - CSP GOBIERNOCFQ7TTC0LH3J-000F</v>
      </c>
      <c r="B2433" s="18" t="str">
        <f t="shared" si="90"/>
        <v>CFQ7TTC0LH3J-000FOPEN VALUE - CSP GOBIERNO</v>
      </c>
      <c r="D2433" t="s">
        <v>122</v>
      </c>
      <c r="E2433" t="s">
        <v>4129</v>
      </c>
      <c r="F2433" s="37" t="s">
        <v>17</v>
      </c>
      <c r="G2433" s="18" t="s">
        <v>122</v>
      </c>
      <c r="H2433" s="18" t="s">
        <v>125</v>
      </c>
      <c r="I2433" s="37" t="s">
        <v>75</v>
      </c>
      <c r="J2433" t="s">
        <v>4130</v>
      </c>
      <c r="K2433" t="s">
        <v>28</v>
      </c>
      <c r="L2433" t="s">
        <v>90</v>
      </c>
      <c r="M2433" t="s">
        <v>74</v>
      </c>
      <c r="N2433" s="37" t="s">
        <v>75</v>
      </c>
      <c r="O2433" s="37" t="s">
        <v>75</v>
      </c>
      <c r="P2433" s="37" t="s">
        <v>75</v>
      </c>
      <c r="Q2433" t="s">
        <v>4129</v>
      </c>
      <c r="R2433" t="s">
        <v>76</v>
      </c>
      <c r="S2433" s="42">
        <v>1000</v>
      </c>
      <c r="T2433" s="37">
        <v>1</v>
      </c>
      <c r="U2433" s="83">
        <v>1</v>
      </c>
      <c r="V2433" t="s">
        <v>125</v>
      </c>
    </row>
    <row r="2434" spans="1:22" x14ac:dyDescent="0.2">
      <c r="A2434" s="18" t="str">
        <f t="shared" ref="A2434:A2497" si="91">D2434&amp;F2434&amp;E2434</f>
        <v>Catalogo principalOPEN VALUE - CSP GOBIERNOCFQ7TTC0LH3J-000D</v>
      </c>
      <c r="B2434" s="18" t="str">
        <f t="shared" ref="B2434:B2497" si="92">E2434&amp;F2434</f>
        <v>CFQ7TTC0LH3J-000DOPEN VALUE - CSP GOBIERNO</v>
      </c>
      <c r="D2434" t="s">
        <v>122</v>
      </c>
      <c r="E2434" t="s">
        <v>4131</v>
      </c>
      <c r="F2434" s="37" t="s">
        <v>17</v>
      </c>
      <c r="G2434" s="18" t="s">
        <v>122</v>
      </c>
      <c r="H2434" s="18" t="s">
        <v>125</v>
      </c>
      <c r="I2434" s="37" t="s">
        <v>75</v>
      </c>
      <c r="J2434" t="s">
        <v>4132</v>
      </c>
      <c r="K2434" t="s">
        <v>28</v>
      </c>
      <c r="L2434" t="s">
        <v>90</v>
      </c>
      <c r="M2434" t="s">
        <v>74</v>
      </c>
      <c r="N2434" s="37" t="s">
        <v>75</v>
      </c>
      <c r="O2434" s="37" t="s">
        <v>75</v>
      </c>
      <c r="P2434" s="37" t="s">
        <v>75</v>
      </c>
      <c r="Q2434" t="s">
        <v>4131</v>
      </c>
      <c r="R2434" t="s">
        <v>76</v>
      </c>
      <c r="S2434" s="42">
        <v>75</v>
      </c>
      <c r="T2434" s="37">
        <v>1</v>
      </c>
      <c r="U2434" s="83">
        <v>1</v>
      </c>
      <c r="V2434" t="s">
        <v>125</v>
      </c>
    </row>
    <row r="2435" spans="1:22" x14ac:dyDescent="0.2">
      <c r="A2435" s="18" t="str">
        <f t="shared" si="91"/>
        <v>Catalogo principalOPEN VALUE - CSP GOBIERNOCFQ7TTC0LH3J-0003</v>
      </c>
      <c r="B2435" s="18" t="str">
        <f t="shared" si="92"/>
        <v>CFQ7TTC0LH3J-0003OPEN VALUE - CSP GOBIERNO</v>
      </c>
      <c r="D2435" t="s">
        <v>122</v>
      </c>
      <c r="E2435" t="s">
        <v>4133</v>
      </c>
      <c r="F2435" s="37" t="s">
        <v>17</v>
      </c>
      <c r="G2435" s="18" t="s">
        <v>122</v>
      </c>
      <c r="H2435" s="18" t="s">
        <v>125</v>
      </c>
      <c r="I2435" s="37" t="s">
        <v>75</v>
      </c>
      <c r="J2435" t="s">
        <v>4134</v>
      </c>
      <c r="K2435" t="s">
        <v>28</v>
      </c>
      <c r="L2435" t="s">
        <v>90</v>
      </c>
      <c r="M2435" t="s">
        <v>74</v>
      </c>
      <c r="N2435" s="37" t="s">
        <v>75</v>
      </c>
      <c r="O2435" s="37" t="s">
        <v>75</v>
      </c>
      <c r="P2435" s="37" t="s">
        <v>75</v>
      </c>
      <c r="Q2435" t="s">
        <v>4133</v>
      </c>
      <c r="R2435" t="s">
        <v>76</v>
      </c>
      <c r="S2435" s="42">
        <v>1000</v>
      </c>
      <c r="T2435" s="37">
        <v>1</v>
      </c>
      <c r="U2435" s="83">
        <v>1</v>
      </c>
      <c r="V2435" t="s">
        <v>125</v>
      </c>
    </row>
    <row r="2436" spans="1:22" x14ac:dyDescent="0.2">
      <c r="A2436" s="18" t="str">
        <f t="shared" si="91"/>
        <v>Catalogo principalOPEN VALUE - CSP GOBIERNOCFQ7TTC0LH3J-0002</v>
      </c>
      <c r="B2436" s="18" t="str">
        <f t="shared" si="92"/>
        <v>CFQ7TTC0LH3J-0002OPEN VALUE - CSP GOBIERNO</v>
      </c>
      <c r="D2436" t="s">
        <v>122</v>
      </c>
      <c r="E2436" t="s">
        <v>4135</v>
      </c>
      <c r="F2436" s="37" t="s">
        <v>17</v>
      </c>
      <c r="G2436" s="18" t="s">
        <v>122</v>
      </c>
      <c r="H2436" s="18" t="s">
        <v>125</v>
      </c>
      <c r="I2436" s="37" t="s">
        <v>75</v>
      </c>
      <c r="J2436" t="s">
        <v>4136</v>
      </c>
      <c r="K2436" t="s">
        <v>28</v>
      </c>
      <c r="L2436" t="s">
        <v>90</v>
      </c>
      <c r="M2436" t="s">
        <v>74</v>
      </c>
      <c r="N2436" s="37" t="s">
        <v>75</v>
      </c>
      <c r="O2436" s="37" t="s">
        <v>75</v>
      </c>
      <c r="P2436" s="37" t="s">
        <v>75</v>
      </c>
      <c r="Q2436" t="s">
        <v>4135</v>
      </c>
      <c r="R2436" t="s">
        <v>76</v>
      </c>
      <c r="S2436" s="42">
        <v>1500</v>
      </c>
      <c r="T2436" s="37">
        <v>1</v>
      </c>
      <c r="U2436" s="83">
        <v>1</v>
      </c>
      <c r="V2436" t="s">
        <v>125</v>
      </c>
    </row>
    <row r="2437" spans="1:22" x14ac:dyDescent="0.2">
      <c r="A2437" s="18" t="str">
        <f t="shared" si="91"/>
        <v>Catalogo principalOPEN VALUE - CSP GOBIERNOCFQ7TTC0LH3J-0001</v>
      </c>
      <c r="B2437" s="18" t="str">
        <f t="shared" si="92"/>
        <v>CFQ7TTC0LH3J-0001OPEN VALUE - CSP GOBIERNO</v>
      </c>
      <c r="D2437" t="s">
        <v>122</v>
      </c>
      <c r="E2437" t="s">
        <v>4137</v>
      </c>
      <c r="F2437" s="37" t="s">
        <v>17</v>
      </c>
      <c r="G2437" s="18" t="s">
        <v>122</v>
      </c>
      <c r="H2437" s="18" t="s">
        <v>125</v>
      </c>
      <c r="I2437" s="37" t="s">
        <v>75</v>
      </c>
      <c r="J2437" t="s">
        <v>4138</v>
      </c>
      <c r="K2437" t="s">
        <v>28</v>
      </c>
      <c r="L2437" t="s">
        <v>90</v>
      </c>
      <c r="M2437" t="s">
        <v>74</v>
      </c>
      <c r="N2437" s="37" t="s">
        <v>75</v>
      </c>
      <c r="O2437" s="37" t="s">
        <v>75</v>
      </c>
      <c r="P2437" s="37" t="s">
        <v>75</v>
      </c>
      <c r="Q2437" t="s">
        <v>4137</v>
      </c>
      <c r="R2437" t="s">
        <v>76</v>
      </c>
      <c r="S2437" s="42">
        <v>1000</v>
      </c>
      <c r="T2437" s="37">
        <v>1</v>
      </c>
      <c r="U2437" s="83">
        <v>1</v>
      </c>
      <c r="V2437" t="s">
        <v>125</v>
      </c>
    </row>
    <row r="2438" spans="1:22" x14ac:dyDescent="0.2">
      <c r="A2438" s="18" t="str">
        <f t="shared" si="91"/>
        <v>Catalogo principalOPEN VALUE - CSP GOBIERNOCFQ7TTC0J7C5-0001</v>
      </c>
      <c r="B2438" s="18" t="str">
        <f t="shared" si="92"/>
        <v>CFQ7TTC0J7C5-0001OPEN VALUE - CSP GOBIERNO</v>
      </c>
      <c r="D2438" t="s">
        <v>122</v>
      </c>
      <c r="E2438" t="s">
        <v>4139</v>
      </c>
      <c r="F2438" s="37" t="s">
        <v>17</v>
      </c>
      <c r="G2438" s="18" t="s">
        <v>122</v>
      </c>
      <c r="H2438" s="18" t="s">
        <v>125</v>
      </c>
      <c r="I2438" s="37" t="s">
        <v>75</v>
      </c>
      <c r="J2438" t="s">
        <v>4140</v>
      </c>
      <c r="K2438" t="s">
        <v>28</v>
      </c>
      <c r="L2438" t="s">
        <v>90</v>
      </c>
      <c r="M2438" t="s">
        <v>74</v>
      </c>
      <c r="N2438" s="37" t="s">
        <v>75</v>
      </c>
      <c r="O2438" s="37" t="s">
        <v>75</v>
      </c>
      <c r="P2438" s="37" t="s">
        <v>75</v>
      </c>
      <c r="Q2438" t="s">
        <v>4139</v>
      </c>
      <c r="R2438" t="s">
        <v>76</v>
      </c>
      <c r="S2438" s="42">
        <v>15</v>
      </c>
      <c r="T2438" s="37">
        <v>1</v>
      </c>
      <c r="U2438" s="83">
        <v>1</v>
      </c>
      <c r="V2438" t="s">
        <v>125</v>
      </c>
    </row>
    <row r="2439" spans="1:22" x14ac:dyDescent="0.2">
      <c r="A2439" s="18" t="str">
        <f t="shared" si="91"/>
        <v>Catalogo principalOPEN VALUE - CSP GOBIERNOCFQ7TTC0LHPZ-0001</v>
      </c>
      <c r="B2439" s="18" t="str">
        <f t="shared" si="92"/>
        <v>CFQ7TTC0LHPZ-0001OPEN VALUE - CSP GOBIERNO</v>
      </c>
      <c r="D2439" t="s">
        <v>122</v>
      </c>
      <c r="E2439" t="s">
        <v>4141</v>
      </c>
      <c r="F2439" s="37" t="s">
        <v>17</v>
      </c>
      <c r="G2439" s="18" t="s">
        <v>122</v>
      </c>
      <c r="H2439" s="18" t="s">
        <v>125</v>
      </c>
      <c r="I2439" s="37" t="s">
        <v>75</v>
      </c>
      <c r="J2439" t="s">
        <v>4142</v>
      </c>
      <c r="K2439" t="s">
        <v>28</v>
      </c>
      <c r="L2439" t="s">
        <v>90</v>
      </c>
      <c r="M2439" t="s">
        <v>74</v>
      </c>
      <c r="N2439" s="37" t="s">
        <v>75</v>
      </c>
      <c r="O2439" s="37" t="s">
        <v>75</v>
      </c>
      <c r="P2439" s="37" t="s">
        <v>75</v>
      </c>
      <c r="Q2439" t="s">
        <v>4141</v>
      </c>
      <c r="R2439" t="s">
        <v>76</v>
      </c>
      <c r="S2439" s="42">
        <v>60</v>
      </c>
      <c r="T2439" s="37">
        <v>1</v>
      </c>
      <c r="U2439" s="83">
        <v>1</v>
      </c>
      <c r="V2439" t="s">
        <v>125</v>
      </c>
    </row>
    <row r="2440" spans="1:22" x14ac:dyDescent="0.2">
      <c r="A2440" s="18" t="str">
        <f t="shared" si="91"/>
        <v>Catalogo principalOPEN VALUE - CSP GOBIERNOCFQ7TTC0LHXC-0001</v>
      </c>
      <c r="B2440" s="18" t="str">
        <f t="shared" si="92"/>
        <v>CFQ7TTC0LHXC-0001OPEN VALUE - CSP GOBIERNO</v>
      </c>
      <c r="D2440" t="s">
        <v>122</v>
      </c>
      <c r="E2440" t="s">
        <v>4143</v>
      </c>
      <c r="F2440" s="37" t="s">
        <v>17</v>
      </c>
      <c r="G2440" s="18" t="s">
        <v>122</v>
      </c>
      <c r="H2440" s="18" t="s">
        <v>125</v>
      </c>
      <c r="I2440" s="37" t="s">
        <v>75</v>
      </c>
      <c r="J2440" t="s">
        <v>4144</v>
      </c>
      <c r="K2440" t="s">
        <v>28</v>
      </c>
      <c r="L2440" t="s">
        <v>90</v>
      </c>
      <c r="M2440" t="s">
        <v>74</v>
      </c>
      <c r="N2440" s="37" t="s">
        <v>75</v>
      </c>
      <c r="O2440" s="37" t="s">
        <v>75</v>
      </c>
      <c r="P2440" s="37" t="s">
        <v>75</v>
      </c>
      <c r="Q2440" t="s">
        <v>4143</v>
      </c>
      <c r="R2440" t="s">
        <v>76</v>
      </c>
      <c r="S2440" s="42">
        <v>75</v>
      </c>
      <c r="T2440" s="37">
        <v>1</v>
      </c>
      <c r="U2440" s="83">
        <v>1</v>
      </c>
      <c r="V2440" t="s">
        <v>125</v>
      </c>
    </row>
    <row r="2441" spans="1:22" x14ac:dyDescent="0.2">
      <c r="A2441" s="18" t="str">
        <f t="shared" si="91"/>
        <v>Catalogo principalOPEN VALUE - CSP GOBIERNOCFQ7TTC0J7BH-0001</v>
      </c>
      <c r="B2441" s="18" t="str">
        <f t="shared" si="92"/>
        <v>CFQ7TTC0J7BH-0001OPEN VALUE - CSP GOBIERNO</v>
      </c>
      <c r="D2441" t="s">
        <v>122</v>
      </c>
      <c r="E2441" t="s">
        <v>4145</v>
      </c>
      <c r="F2441" s="37" t="s">
        <v>17</v>
      </c>
      <c r="G2441" s="18" t="s">
        <v>122</v>
      </c>
      <c r="H2441" s="18" t="s">
        <v>125</v>
      </c>
      <c r="I2441" s="37" t="s">
        <v>75</v>
      </c>
      <c r="J2441" t="s">
        <v>4146</v>
      </c>
      <c r="K2441" t="s">
        <v>28</v>
      </c>
      <c r="L2441" t="s">
        <v>90</v>
      </c>
      <c r="M2441" t="s">
        <v>74</v>
      </c>
      <c r="N2441" s="37" t="s">
        <v>75</v>
      </c>
      <c r="O2441" s="37" t="s">
        <v>75</v>
      </c>
      <c r="P2441" s="37" t="s">
        <v>75</v>
      </c>
      <c r="Q2441" t="s">
        <v>4145</v>
      </c>
      <c r="R2441" t="s">
        <v>76</v>
      </c>
      <c r="S2441" s="42">
        <v>90</v>
      </c>
      <c r="T2441" s="37">
        <v>1</v>
      </c>
      <c r="U2441" s="83">
        <v>1</v>
      </c>
      <c r="V2441" t="s">
        <v>125</v>
      </c>
    </row>
    <row r="2442" spans="1:22" x14ac:dyDescent="0.2">
      <c r="A2442" s="18" t="str">
        <f t="shared" si="91"/>
        <v>Catalogo principalOPEN VALUE - CSP GOBIERNOCFQ7TTC0LFDZ-0007</v>
      </c>
      <c r="B2442" s="18" t="str">
        <f t="shared" si="92"/>
        <v>CFQ7TTC0LFDZ-0007OPEN VALUE - CSP GOBIERNO</v>
      </c>
      <c r="D2442" t="s">
        <v>122</v>
      </c>
      <c r="E2442" t="s">
        <v>4147</v>
      </c>
      <c r="F2442" s="37" t="s">
        <v>17</v>
      </c>
      <c r="G2442" s="18" t="s">
        <v>122</v>
      </c>
      <c r="H2442" s="18" t="s">
        <v>125</v>
      </c>
      <c r="I2442" s="37" t="s">
        <v>75</v>
      </c>
      <c r="J2442" t="s">
        <v>4148</v>
      </c>
      <c r="K2442" t="s">
        <v>28</v>
      </c>
      <c r="L2442" t="s">
        <v>90</v>
      </c>
      <c r="M2442" t="s">
        <v>74</v>
      </c>
      <c r="N2442" s="37" t="s">
        <v>75</v>
      </c>
      <c r="O2442" s="37" t="s">
        <v>75</v>
      </c>
      <c r="P2442" s="37" t="s">
        <v>75</v>
      </c>
      <c r="Q2442" t="s">
        <v>4147</v>
      </c>
      <c r="R2442" t="s">
        <v>76</v>
      </c>
      <c r="S2442" s="42">
        <v>800</v>
      </c>
      <c r="T2442" s="37">
        <v>1</v>
      </c>
      <c r="U2442" s="83">
        <v>1</v>
      </c>
      <c r="V2442" t="s">
        <v>125</v>
      </c>
    </row>
    <row r="2443" spans="1:22" x14ac:dyDescent="0.2">
      <c r="A2443" s="18" t="str">
        <f t="shared" si="91"/>
        <v>Catalogo principalOPEN VALUE - CSP GOBIERNOCFQ7TTC0LFDZ-0003</v>
      </c>
      <c r="B2443" s="18" t="str">
        <f t="shared" si="92"/>
        <v>CFQ7TTC0LFDZ-0003OPEN VALUE - CSP GOBIERNO</v>
      </c>
      <c r="D2443" t="s">
        <v>122</v>
      </c>
      <c r="E2443" t="s">
        <v>4149</v>
      </c>
      <c r="F2443" s="37" t="s">
        <v>17</v>
      </c>
      <c r="G2443" s="18" t="s">
        <v>122</v>
      </c>
      <c r="H2443" s="18" t="s">
        <v>125</v>
      </c>
      <c r="I2443" s="37" t="s">
        <v>75</v>
      </c>
      <c r="J2443" t="s">
        <v>4150</v>
      </c>
      <c r="K2443" t="s">
        <v>28</v>
      </c>
      <c r="L2443" t="s">
        <v>90</v>
      </c>
      <c r="M2443" t="s">
        <v>74</v>
      </c>
      <c r="N2443" s="37" t="s">
        <v>75</v>
      </c>
      <c r="O2443" s="37" t="s">
        <v>75</v>
      </c>
      <c r="P2443" s="37" t="s">
        <v>75</v>
      </c>
      <c r="Q2443" t="s">
        <v>4149</v>
      </c>
      <c r="R2443" t="s">
        <v>76</v>
      </c>
      <c r="S2443" s="42">
        <v>20</v>
      </c>
      <c r="T2443" s="37">
        <v>1</v>
      </c>
      <c r="U2443" s="83">
        <v>1</v>
      </c>
      <c r="V2443" t="s">
        <v>125</v>
      </c>
    </row>
    <row r="2444" spans="1:22" x14ac:dyDescent="0.2">
      <c r="A2444" s="18" t="str">
        <f t="shared" si="91"/>
        <v>Catalogo principalOPEN VALUE - CSP GOBIERNOCFQ7TTC0LFDZ-0001</v>
      </c>
      <c r="B2444" s="18" t="str">
        <f t="shared" si="92"/>
        <v>CFQ7TTC0LFDZ-0001OPEN VALUE - CSP GOBIERNO</v>
      </c>
      <c r="D2444" t="s">
        <v>122</v>
      </c>
      <c r="E2444" t="s">
        <v>4151</v>
      </c>
      <c r="F2444" s="37" t="s">
        <v>17</v>
      </c>
      <c r="G2444" s="18" t="s">
        <v>122</v>
      </c>
      <c r="H2444" s="18" t="s">
        <v>125</v>
      </c>
      <c r="I2444" s="37" t="s">
        <v>75</v>
      </c>
      <c r="J2444" t="s">
        <v>4152</v>
      </c>
      <c r="K2444" t="s">
        <v>28</v>
      </c>
      <c r="L2444" t="s">
        <v>90</v>
      </c>
      <c r="M2444" t="s">
        <v>74</v>
      </c>
      <c r="N2444" s="37" t="s">
        <v>75</v>
      </c>
      <c r="O2444" s="37" t="s">
        <v>75</v>
      </c>
      <c r="P2444" s="37" t="s">
        <v>75</v>
      </c>
      <c r="Q2444" t="s">
        <v>4151</v>
      </c>
      <c r="R2444" t="s">
        <v>76</v>
      </c>
      <c r="S2444" s="42">
        <v>95</v>
      </c>
      <c r="T2444" s="37">
        <v>1</v>
      </c>
      <c r="U2444" s="83">
        <v>1</v>
      </c>
      <c r="V2444" t="s">
        <v>125</v>
      </c>
    </row>
    <row r="2445" spans="1:22" x14ac:dyDescent="0.2">
      <c r="A2445" s="18" t="str">
        <f t="shared" si="91"/>
        <v>Catalogo principalOPEN VALUE - CSP GOBIERNOCFQ7TTC0LFDZ-0006</v>
      </c>
      <c r="B2445" s="18" t="str">
        <f t="shared" si="92"/>
        <v>CFQ7TTC0LFDZ-0006OPEN VALUE - CSP GOBIERNO</v>
      </c>
      <c r="D2445" t="s">
        <v>122</v>
      </c>
      <c r="E2445" t="s">
        <v>4153</v>
      </c>
      <c r="F2445" s="37" t="s">
        <v>17</v>
      </c>
      <c r="G2445" s="18" t="s">
        <v>122</v>
      </c>
      <c r="H2445" s="18" t="s">
        <v>125</v>
      </c>
      <c r="I2445" s="37" t="s">
        <v>75</v>
      </c>
      <c r="J2445" t="s">
        <v>4154</v>
      </c>
      <c r="K2445" t="s">
        <v>28</v>
      </c>
      <c r="L2445" t="s">
        <v>90</v>
      </c>
      <c r="M2445" t="s">
        <v>74</v>
      </c>
      <c r="N2445" s="37" t="s">
        <v>75</v>
      </c>
      <c r="O2445" s="37" t="s">
        <v>75</v>
      </c>
      <c r="P2445" s="37" t="s">
        <v>75</v>
      </c>
      <c r="Q2445" t="s">
        <v>4153</v>
      </c>
      <c r="R2445" t="s">
        <v>76</v>
      </c>
      <c r="S2445" s="42">
        <v>145</v>
      </c>
      <c r="T2445" s="37">
        <v>1</v>
      </c>
      <c r="U2445" s="83">
        <v>1</v>
      </c>
      <c r="V2445" t="s">
        <v>125</v>
      </c>
    </row>
    <row r="2446" spans="1:22" x14ac:dyDescent="0.2">
      <c r="A2446" s="18" t="str">
        <f t="shared" si="91"/>
        <v>Catalogo principalOPEN VALUE - CSP GOBIERNOCFQ7TTC0J7M0-0001</v>
      </c>
      <c r="B2446" s="18" t="str">
        <f t="shared" si="92"/>
        <v>CFQ7TTC0J7M0-0001OPEN VALUE - CSP GOBIERNO</v>
      </c>
      <c r="D2446" t="s">
        <v>122</v>
      </c>
      <c r="E2446" t="s">
        <v>4155</v>
      </c>
      <c r="F2446" s="37" t="s">
        <v>17</v>
      </c>
      <c r="G2446" s="18" t="s">
        <v>122</v>
      </c>
      <c r="H2446" s="18" t="s">
        <v>125</v>
      </c>
      <c r="I2446" s="37" t="s">
        <v>75</v>
      </c>
      <c r="J2446" t="s">
        <v>4156</v>
      </c>
      <c r="K2446" t="s">
        <v>28</v>
      </c>
      <c r="L2446" t="s">
        <v>90</v>
      </c>
      <c r="M2446" t="s">
        <v>74</v>
      </c>
      <c r="N2446" s="37" t="s">
        <v>75</v>
      </c>
      <c r="O2446" s="37" t="s">
        <v>75</v>
      </c>
      <c r="P2446" s="37" t="s">
        <v>75</v>
      </c>
      <c r="Q2446" t="s">
        <v>4155</v>
      </c>
      <c r="R2446" t="s">
        <v>76</v>
      </c>
      <c r="S2446" s="42">
        <v>125</v>
      </c>
      <c r="T2446" s="37">
        <v>1</v>
      </c>
      <c r="U2446" s="83">
        <v>1</v>
      </c>
      <c r="V2446" t="s">
        <v>125</v>
      </c>
    </row>
    <row r="2447" spans="1:22" x14ac:dyDescent="0.2">
      <c r="A2447" s="18" t="str">
        <f t="shared" si="91"/>
        <v>Catalogo principalOPEN VALUE - CSP GOBIERNOCFQ7TTC0LFNK-0001</v>
      </c>
      <c r="B2447" s="18" t="str">
        <f t="shared" si="92"/>
        <v>CFQ7TTC0LFNK-0001OPEN VALUE - CSP GOBIERNO</v>
      </c>
      <c r="D2447" t="s">
        <v>122</v>
      </c>
      <c r="E2447" t="s">
        <v>4157</v>
      </c>
      <c r="F2447" s="37" t="s">
        <v>17</v>
      </c>
      <c r="G2447" s="18" t="s">
        <v>122</v>
      </c>
      <c r="H2447" s="18" t="s">
        <v>125</v>
      </c>
      <c r="I2447" s="37" t="s">
        <v>75</v>
      </c>
      <c r="J2447" t="s">
        <v>4158</v>
      </c>
      <c r="K2447" t="s">
        <v>28</v>
      </c>
      <c r="L2447" t="s">
        <v>90</v>
      </c>
      <c r="M2447" t="s">
        <v>74</v>
      </c>
      <c r="N2447" s="37" t="s">
        <v>75</v>
      </c>
      <c r="O2447" s="37" t="s">
        <v>75</v>
      </c>
      <c r="P2447" s="37" t="s">
        <v>75</v>
      </c>
      <c r="Q2447" t="s">
        <v>4157</v>
      </c>
      <c r="R2447" t="s">
        <v>76</v>
      </c>
      <c r="S2447" s="42">
        <v>50</v>
      </c>
      <c r="T2447" s="37">
        <v>1</v>
      </c>
      <c r="U2447" s="83">
        <v>1</v>
      </c>
      <c r="V2447" t="s">
        <v>125</v>
      </c>
    </row>
    <row r="2448" spans="1:22" x14ac:dyDescent="0.2">
      <c r="A2448" s="18" t="str">
        <f t="shared" si="91"/>
        <v>Catalogo principalOPEN VALUE - CSP GOBIERNOCFQ7TTC0LFNK-0003</v>
      </c>
      <c r="B2448" s="18" t="str">
        <f t="shared" si="92"/>
        <v>CFQ7TTC0LFNK-0003OPEN VALUE - CSP GOBIERNO</v>
      </c>
      <c r="D2448" t="s">
        <v>122</v>
      </c>
      <c r="E2448" t="s">
        <v>4159</v>
      </c>
      <c r="F2448" s="37" t="s">
        <v>17</v>
      </c>
      <c r="G2448" s="18" t="s">
        <v>122</v>
      </c>
      <c r="H2448" s="18" t="s">
        <v>125</v>
      </c>
      <c r="I2448" s="37" t="s">
        <v>75</v>
      </c>
      <c r="J2448" t="s">
        <v>4160</v>
      </c>
      <c r="K2448" t="s">
        <v>28</v>
      </c>
      <c r="L2448" t="s">
        <v>90</v>
      </c>
      <c r="M2448" t="s">
        <v>74</v>
      </c>
      <c r="N2448" s="37" t="s">
        <v>75</v>
      </c>
      <c r="O2448" s="37" t="s">
        <v>75</v>
      </c>
      <c r="P2448" s="37" t="s">
        <v>75</v>
      </c>
      <c r="Q2448" t="s">
        <v>4159</v>
      </c>
      <c r="R2448" t="s">
        <v>76</v>
      </c>
      <c r="S2448" s="42">
        <v>20</v>
      </c>
      <c r="T2448" s="37">
        <v>1</v>
      </c>
      <c r="U2448" s="83">
        <v>1</v>
      </c>
      <c r="V2448" t="s">
        <v>125</v>
      </c>
    </row>
    <row r="2449" spans="1:22" x14ac:dyDescent="0.2">
      <c r="A2449" s="18" t="str">
        <f t="shared" si="91"/>
        <v>Catalogo principalOPEN VALUE - CSP GOBIERNOCFQ7TTC0J7N8-0001</v>
      </c>
      <c r="B2449" s="18" t="str">
        <f t="shared" si="92"/>
        <v>CFQ7TTC0J7N8-0001OPEN VALUE - CSP GOBIERNO</v>
      </c>
      <c r="D2449" t="s">
        <v>122</v>
      </c>
      <c r="E2449" t="s">
        <v>4161</v>
      </c>
      <c r="F2449" s="37" t="s">
        <v>17</v>
      </c>
      <c r="G2449" s="18" t="s">
        <v>122</v>
      </c>
      <c r="H2449" s="18" t="s">
        <v>125</v>
      </c>
      <c r="I2449" s="37" t="s">
        <v>75</v>
      </c>
      <c r="J2449" t="s">
        <v>4162</v>
      </c>
      <c r="K2449" t="s">
        <v>28</v>
      </c>
      <c r="L2449" t="s">
        <v>90</v>
      </c>
      <c r="M2449" t="s">
        <v>74</v>
      </c>
      <c r="N2449" s="37" t="s">
        <v>75</v>
      </c>
      <c r="O2449" s="37" t="s">
        <v>75</v>
      </c>
      <c r="P2449" s="37" t="s">
        <v>75</v>
      </c>
      <c r="Q2449" t="s">
        <v>4161</v>
      </c>
      <c r="R2449" t="s">
        <v>76</v>
      </c>
      <c r="S2449" s="42">
        <v>75</v>
      </c>
      <c r="T2449" s="37">
        <v>1</v>
      </c>
      <c r="U2449" s="83">
        <v>1</v>
      </c>
      <c r="V2449" t="s">
        <v>125</v>
      </c>
    </row>
    <row r="2450" spans="1:22" x14ac:dyDescent="0.2">
      <c r="A2450" s="18" t="str">
        <f t="shared" si="91"/>
        <v>Catalogo principalOPEN VALUE - CSP GOBIERNOCFQ7TTC0HKJ7-0001</v>
      </c>
      <c r="B2450" s="18" t="str">
        <f t="shared" si="92"/>
        <v>CFQ7TTC0HKJ7-0001OPEN VALUE - CSP GOBIERNO</v>
      </c>
      <c r="D2450" t="s">
        <v>122</v>
      </c>
      <c r="E2450" t="s">
        <v>4163</v>
      </c>
      <c r="F2450" s="37" t="s">
        <v>17</v>
      </c>
      <c r="G2450" s="18" t="s">
        <v>122</v>
      </c>
      <c r="H2450" s="18" t="s">
        <v>125</v>
      </c>
      <c r="I2450" s="37" t="s">
        <v>75</v>
      </c>
      <c r="J2450" t="s">
        <v>4164</v>
      </c>
      <c r="K2450" t="s">
        <v>28</v>
      </c>
      <c r="L2450" t="s">
        <v>90</v>
      </c>
      <c r="M2450" t="s">
        <v>74</v>
      </c>
      <c r="N2450" s="37" t="s">
        <v>75</v>
      </c>
      <c r="O2450" s="37" t="s">
        <v>75</v>
      </c>
      <c r="P2450" s="37" t="s">
        <v>75</v>
      </c>
      <c r="Q2450" t="s">
        <v>4163</v>
      </c>
      <c r="R2450" t="s">
        <v>76</v>
      </c>
      <c r="S2450" s="42">
        <v>200</v>
      </c>
      <c r="T2450" s="37">
        <v>1</v>
      </c>
      <c r="U2450" s="83">
        <v>1</v>
      </c>
      <c r="V2450" t="s">
        <v>125</v>
      </c>
    </row>
    <row r="2451" spans="1:22" x14ac:dyDescent="0.2">
      <c r="A2451" s="18" t="str">
        <f t="shared" si="91"/>
        <v>Catalogo principalOPEN VALUE - CSP GOBIERNOCFQ7TTC0HKJ6-0001</v>
      </c>
      <c r="B2451" s="18" t="str">
        <f t="shared" si="92"/>
        <v>CFQ7TTC0HKJ6-0001OPEN VALUE - CSP GOBIERNO</v>
      </c>
      <c r="D2451" t="s">
        <v>122</v>
      </c>
      <c r="E2451" t="s">
        <v>4165</v>
      </c>
      <c r="F2451" s="37" t="s">
        <v>17</v>
      </c>
      <c r="G2451" s="18" t="s">
        <v>122</v>
      </c>
      <c r="H2451" s="18" t="s">
        <v>125</v>
      </c>
      <c r="I2451" s="37" t="s">
        <v>75</v>
      </c>
      <c r="J2451" t="s">
        <v>4166</v>
      </c>
      <c r="K2451" t="s">
        <v>28</v>
      </c>
      <c r="L2451" t="s">
        <v>90</v>
      </c>
      <c r="M2451" t="s">
        <v>74</v>
      </c>
      <c r="N2451" s="37" t="s">
        <v>75</v>
      </c>
      <c r="O2451" s="37" t="s">
        <v>75</v>
      </c>
      <c r="P2451" s="37" t="s">
        <v>75</v>
      </c>
      <c r="Q2451" t="s">
        <v>4165</v>
      </c>
      <c r="R2451" t="s">
        <v>76</v>
      </c>
      <c r="S2451" s="42">
        <v>100</v>
      </c>
      <c r="T2451" s="37">
        <v>1</v>
      </c>
      <c r="U2451" s="83">
        <v>1</v>
      </c>
      <c r="V2451" t="s">
        <v>125</v>
      </c>
    </row>
    <row r="2452" spans="1:22" x14ac:dyDescent="0.2">
      <c r="A2452" s="18" t="str">
        <f t="shared" si="91"/>
        <v>Catalogo principalOPEN VALUE - CSP GOBIERNOCFQ7TTC0HBSM-0001</v>
      </c>
      <c r="B2452" s="18" t="str">
        <f t="shared" si="92"/>
        <v>CFQ7TTC0HBSM-0001OPEN VALUE - CSP GOBIERNO</v>
      </c>
      <c r="D2452" t="s">
        <v>122</v>
      </c>
      <c r="E2452" t="s">
        <v>4167</v>
      </c>
      <c r="F2452" s="37" t="s">
        <v>17</v>
      </c>
      <c r="G2452" s="18" t="s">
        <v>122</v>
      </c>
      <c r="H2452" s="18" t="s">
        <v>125</v>
      </c>
      <c r="I2452" s="37" t="s">
        <v>75</v>
      </c>
      <c r="J2452" t="s">
        <v>4168</v>
      </c>
      <c r="K2452" t="s">
        <v>28</v>
      </c>
      <c r="L2452" t="s">
        <v>90</v>
      </c>
      <c r="M2452" t="s">
        <v>74</v>
      </c>
      <c r="N2452" s="37" t="s">
        <v>75</v>
      </c>
      <c r="O2452" s="37" t="s">
        <v>75</v>
      </c>
      <c r="P2452" s="37" t="s">
        <v>75</v>
      </c>
      <c r="Q2452" t="s">
        <v>4167</v>
      </c>
      <c r="R2452" t="s">
        <v>76</v>
      </c>
      <c r="S2452" s="42">
        <v>0</v>
      </c>
      <c r="T2452" s="37">
        <v>1</v>
      </c>
      <c r="U2452" s="83">
        <v>1</v>
      </c>
      <c r="V2452" t="s">
        <v>125</v>
      </c>
    </row>
    <row r="2453" spans="1:22" x14ac:dyDescent="0.2">
      <c r="A2453" s="18" t="str">
        <f t="shared" si="91"/>
        <v>Catalogo principalOPEN VALUE - CSP GOBIERNOCFQ7TTC0HM43-0001</v>
      </c>
      <c r="B2453" s="18" t="str">
        <f t="shared" si="92"/>
        <v>CFQ7TTC0HM43-0001OPEN VALUE - CSP GOBIERNO</v>
      </c>
      <c r="D2453" t="s">
        <v>122</v>
      </c>
      <c r="E2453" t="s">
        <v>4169</v>
      </c>
      <c r="F2453" s="37" t="s">
        <v>17</v>
      </c>
      <c r="G2453" s="18" t="s">
        <v>122</v>
      </c>
      <c r="H2453" s="18" t="s">
        <v>125</v>
      </c>
      <c r="I2453" s="37" t="s">
        <v>75</v>
      </c>
      <c r="J2453" t="s">
        <v>4170</v>
      </c>
      <c r="K2453" t="s">
        <v>28</v>
      </c>
      <c r="L2453" t="s">
        <v>90</v>
      </c>
      <c r="M2453" t="s">
        <v>74</v>
      </c>
      <c r="N2453" s="37" t="s">
        <v>75</v>
      </c>
      <c r="O2453" s="37" t="s">
        <v>75</v>
      </c>
      <c r="P2453" s="37" t="s">
        <v>75</v>
      </c>
      <c r="Q2453" t="s">
        <v>4169</v>
      </c>
      <c r="R2453" t="s">
        <v>76</v>
      </c>
      <c r="S2453" s="42">
        <v>300</v>
      </c>
      <c r="T2453" s="37">
        <v>1</v>
      </c>
      <c r="U2453" s="83">
        <v>1</v>
      </c>
      <c r="V2453" t="s">
        <v>125</v>
      </c>
    </row>
    <row r="2454" spans="1:22" x14ac:dyDescent="0.2">
      <c r="A2454" s="18" t="str">
        <f t="shared" si="91"/>
        <v>Catalogo principalOPEN VALUE - CSP GOBIERNOCFQ7TTC0LFNL-0007</v>
      </c>
      <c r="B2454" s="18" t="str">
        <f t="shared" si="92"/>
        <v>CFQ7TTC0LFNL-0007OPEN VALUE - CSP GOBIERNO</v>
      </c>
      <c r="D2454" t="s">
        <v>122</v>
      </c>
      <c r="E2454" t="s">
        <v>4171</v>
      </c>
      <c r="F2454" s="37" t="s">
        <v>17</v>
      </c>
      <c r="G2454" s="18" t="s">
        <v>122</v>
      </c>
      <c r="H2454" s="18" t="s">
        <v>125</v>
      </c>
      <c r="I2454" s="37" t="s">
        <v>75</v>
      </c>
      <c r="J2454" t="s">
        <v>4172</v>
      </c>
      <c r="K2454" t="s">
        <v>28</v>
      </c>
      <c r="L2454" t="s">
        <v>90</v>
      </c>
      <c r="M2454" t="s">
        <v>74</v>
      </c>
      <c r="N2454" s="37" t="s">
        <v>75</v>
      </c>
      <c r="O2454" s="37" t="s">
        <v>75</v>
      </c>
      <c r="P2454" s="37" t="s">
        <v>75</v>
      </c>
      <c r="Q2454" t="s">
        <v>4171</v>
      </c>
      <c r="R2454" t="s">
        <v>76</v>
      </c>
      <c r="S2454" s="42">
        <v>145</v>
      </c>
      <c r="T2454" s="37">
        <v>1</v>
      </c>
      <c r="U2454" s="83">
        <v>1</v>
      </c>
      <c r="V2454" t="s">
        <v>125</v>
      </c>
    </row>
    <row r="2455" spans="1:22" x14ac:dyDescent="0.2">
      <c r="A2455" s="18" t="str">
        <f t="shared" si="91"/>
        <v>Catalogo principalOPEN VALUE - CSP GOBIERNOCFQ7TTC0LFNL-0006</v>
      </c>
      <c r="B2455" s="18" t="str">
        <f t="shared" si="92"/>
        <v>CFQ7TTC0LFNL-0006OPEN VALUE - CSP GOBIERNO</v>
      </c>
      <c r="D2455" t="s">
        <v>122</v>
      </c>
      <c r="E2455" t="s">
        <v>4173</v>
      </c>
      <c r="F2455" s="37" t="s">
        <v>17</v>
      </c>
      <c r="G2455" s="18" t="s">
        <v>122</v>
      </c>
      <c r="H2455" s="18" t="s">
        <v>125</v>
      </c>
      <c r="I2455" s="37" t="s">
        <v>75</v>
      </c>
      <c r="J2455" t="s">
        <v>4174</v>
      </c>
      <c r="K2455" t="s">
        <v>28</v>
      </c>
      <c r="L2455" t="s">
        <v>90</v>
      </c>
      <c r="M2455" t="s">
        <v>74</v>
      </c>
      <c r="N2455" s="37" t="s">
        <v>75</v>
      </c>
      <c r="O2455" s="37" t="s">
        <v>75</v>
      </c>
      <c r="P2455" s="37" t="s">
        <v>75</v>
      </c>
      <c r="Q2455" t="s">
        <v>4173</v>
      </c>
      <c r="R2455" t="s">
        <v>76</v>
      </c>
      <c r="S2455" s="42">
        <v>20</v>
      </c>
      <c r="T2455" s="37">
        <v>1</v>
      </c>
      <c r="U2455" s="83">
        <v>1</v>
      </c>
      <c r="V2455" t="s">
        <v>125</v>
      </c>
    </row>
    <row r="2456" spans="1:22" x14ac:dyDescent="0.2">
      <c r="A2456" s="18" t="str">
        <f t="shared" si="91"/>
        <v>Catalogo principalOPEN VALUE - CSP GOBIERNOCFQ7TTC0LFNL-0001</v>
      </c>
      <c r="B2456" s="18" t="str">
        <f t="shared" si="92"/>
        <v>CFQ7TTC0LFNL-0001OPEN VALUE - CSP GOBIERNO</v>
      </c>
      <c r="D2456" t="s">
        <v>122</v>
      </c>
      <c r="E2456" t="s">
        <v>4175</v>
      </c>
      <c r="F2456" s="37" t="s">
        <v>17</v>
      </c>
      <c r="G2456" s="18" t="s">
        <v>122</v>
      </c>
      <c r="H2456" s="18" t="s">
        <v>125</v>
      </c>
      <c r="I2456" s="37" t="s">
        <v>75</v>
      </c>
      <c r="J2456" t="s">
        <v>4176</v>
      </c>
      <c r="K2456" t="s">
        <v>28</v>
      </c>
      <c r="L2456" t="s">
        <v>90</v>
      </c>
      <c r="M2456" t="s">
        <v>74</v>
      </c>
      <c r="N2456" s="37" t="s">
        <v>75</v>
      </c>
      <c r="O2456" s="37" t="s">
        <v>75</v>
      </c>
      <c r="P2456" s="37" t="s">
        <v>75</v>
      </c>
      <c r="Q2456" t="s">
        <v>4175</v>
      </c>
      <c r="R2456" t="s">
        <v>76</v>
      </c>
      <c r="S2456" s="42">
        <v>95</v>
      </c>
      <c r="T2456" s="37">
        <v>1</v>
      </c>
      <c r="U2456" s="83">
        <v>1</v>
      </c>
      <c r="V2456" t="s">
        <v>125</v>
      </c>
    </row>
    <row r="2457" spans="1:22" x14ac:dyDescent="0.2">
      <c r="A2457" s="18" t="str">
        <f t="shared" si="91"/>
        <v>Catalogo principalOPEN VALUE - CSP GOBIERNOCFQ7TTC0LFDN-0001</v>
      </c>
      <c r="B2457" s="18" t="str">
        <f t="shared" si="92"/>
        <v>CFQ7TTC0LFDN-0001OPEN VALUE - CSP GOBIERNO</v>
      </c>
      <c r="D2457" t="s">
        <v>122</v>
      </c>
      <c r="E2457" t="s">
        <v>4177</v>
      </c>
      <c r="F2457" s="37" t="s">
        <v>17</v>
      </c>
      <c r="G2457" s="18" t="s">
        <v>122</v>
      </c>
      <c r="H2457" s="18" t="s">
        <v>125</v>
      </c>
      <c r="I2457" s="37" t="s">
        <v>75</v>
      </c>
      <c r="J2457" t="s">
        <v>4178</v>
      </c>
      <c r="K2457" t="s">
        <v>28</v>
      </c>
      <c r="L2457" t="s">
        <v>90</v>
      </c>
      <c r="M2457" t="s">
        <v>74</v>
      </c>
      <c r="N2457" s="37" t="s">
        <v>75</v>
      </c>
      <c r="O2457" s="37" t="s">
        <v>75</v>
      </c>
      <c r="P2457" s="37" t="s">
        <v>75</v>
      </c>
      <c r="Q2457" t="s">
        <v>4177</v>
      </c>
      <c r="R2457" t="s">
        <v>76</v>
      </c>
      <c r="S2457" s="42">
        <v>30</v>
      </c>
      <c r="T2457" s="37">
        <v>1</v>
      </c>
      <c r="U2457" s="83">
        <v>1</v>
      </c>
      <c r="V2457" t="s">
        <v>125</v>
      </c>
    </row>
    <row r="2458" spans="1:22" x14ac:dyDescent="0.2">
      <c r="A2458" s="18" t="str">
        <f t="shared" si="91"/>
        <v>Catalogo principalOPEN VALUE - CSP GOBIERNOCFQ7TTC0LGV4-0002</v>
      </c>
      <c r="B2458" s="18" t="str">
        <f t="shared" si="92"/>
        <v>CFQ7TTC0LGV4-0002OPEN VALUE - CSP GOBIERNO</v>
      </c>
      <c r="D2458" t="s">
        <v>122</v>
      </c>
      <c r="E2458" t="s">
        <v>4179</v>
      </c>
      <c r="F2458" s="37" t="s">
        <v>17</v>
      </c>
      <c r="G2458" s="18" t="s">
        <v>122</v>
      </c>
      <c r="H2458" s="18" t="s">
        <v>125</v>
      </c>
      <c r="I2458" s="37" t="s">
        <v>75</v>
      </c>
      <c r="J2458" t="s">
        <v>4180</v>
      </c>
      <c r="K2458" t="s">
        <v>28</v>
      </c>
      <c r="L2458" t="s">
        <v>90</v>
      </c>
      <c r="M2458" t="s">
        <v>74</v>
      </c>
      <c r="N2458" s="37" t="s">
        <v>75</v>
      </c>
      <c r="O2458" s="37" t="s">
        <v>75</v>
      </c>
      <c r="P2458" s="37" t="s">
        <v>75</v>
      </c>
      <c r="Q2458" t="s">
        <v>4179</v>
      </c>
      <c r="R2458" t="s">
        <v>76</v>
      </c>
      <c r="S2458" s="42">
        <v>30</v>
      </c>
      <c r="T2458" s="37">
        <v>1</v>
      </c>
      <c r="U2458" s="83">
        <v>1</v>
      </c>
      <c r="V2458" t="s">
        <v>125</v>
      </c>
    </row>
    <row r="2459" spans="1:22" x14ac:dyDescent="0.2">
      <c r="A2459" s="18" t="str">
        <f t="shared" si="91"/>
        <v>Catalogo principalOPEN VALUE - CSP GOBIERNOCFQ7TTC0LGV4-0001</v>
      </c>
      <c r="B2459" s="18" t="str">
        <f t="shared" si="92"/>
        <v>CFQ7TTC0LGV4-0001OPEN VALUE - CSP GOBIERNO</v>
      </c>
      <c r="D2459" t="s">
        <v>122</v>
      </c>
      <c r="E2459" t="s">
        <v>4181</v>
      </c>
      <c r="F2459" s="37" t="s">
        <v>17</v>
      </c>
      <c r="G2459" s="18" t="s">
        <v>122</v>
      </c>
      <c r="H2459" s="18" t="s">
        <v>125</v>
      </c>
      <c r="I2459" s="37" t="s">
        <v>75</v>
      </c>
      <c r="J2459" t="s">
        <v>4182</v>
      </c>
      <c r="K2459" t="s">
        <v>28</v>
      </c>
      <c r="L2459" t="s">
        <v>90</v>
      </c>
      <c r="M2459" t="s">
        <v>74</v>
      </c>
      <c r="N2459" s="37" t="s">
        <v>75</v>
      </c>
      <c r="O2459" s="37" t="s">
        <v>75</v>
      </c>
      <c r="P2459" s="37" t="s">
        <v>75</v>
      </c>
      <c r="Q2459" t="s">
        <v>4181</v>
      </c>
      <c r="R2459" t="s">
        <v>76</v>
      </c>
      <c r="S2459" s="42">
        <v>180</v>
      </c>
      <c r="T2459" s="37">
        <v>1</v>
      </c>
      <c r="U2459" s="83">
        <v>1</v>
      </c>
      <c r="V2459" t="s">
        <v>125</v>
      </c>
    </row>
    <row r="2460" spans="1:22" x14ac:dyDescent="0.2">
      <c r="A2460" s="18" t="str">
        <f t="shared" si="91"/>
        <v>Catalogo principalOPEN VALUE - CSP GOBIERNOCFQ7TTC0HD41-0002</v>
      </c>
      <c r="B2460" s="18" t="str">
        <f t="shared" si="92"/>
        <v>CFQ7TTC0HD41-0002OPEN VALUE - CSP GOBIERNO</v>
      </c>
      <c r="D2460" t="s">
        <v>122</v>
      </c>
      <c r="E2460" t="s">
        <v>4183</v>
      </c>
      <c r="F2460" s="37" t="s">
        <v>17</v>
      </c>
      <c r="G2460" s="18" t="s">
        <v>122</v>
      </c>
      <c r="H2460" s="18" t="s">
        <v>125</v>
      </c>
      <c r="I2460" s="37" t="s">
        <v>75</v>
      </c>
      <c r="J2460" t="s">
        <v>4184</v>
      </c>
      <c r="K2460" t="s">
        <v>28</v>
      </c>
      <c r="L2460" t="s">
        <v>90</v>
      </c>
      <c r="M2460" t="s">
        <v>74</v>
      </c>
      <c r="N2460" s="37" t="s">
        <v>75</v>
      </c>
      <c r="O2460" s="37" t="s">
        <v>75</v>
      </c>
      <c r="P2460" s="37" t="s">
        <v>75</v>
      </c>
      <c r="Q2460" t="s">
        <v>4183</v>
      </c>
      <c r="R2460" t="s">
        <v>76</v>
      </c>
      <c r="S2460" s="42">
        <v>1000</v>
      </c>
      <c r="T2460" s="37">
        <v>1</v>
      </c>
      <c r="U2460" s="83">
        <v>1</v>
      </c>
      <c r="V2460" t="s">
        <v>125</v>
      </c>
    </row>
    <row r="2461" spans="1:22" x14ac:dyDescent="0.2">
      <c r="A2461" s="18" t="str">
        <f t="shared" si="91"/>
        <v>Catalogo principalOPEN VALUE - CSP GOBIERNOCFQ7TTC0HD41-0001</v>
      </c>
      <c r="B2461" s="18" t="str">
        <f t="shared" si="92"/>
        <v>CFQ7TTC0HD41-0001OPEN VALUE - CSP GOBIERNO</v>
      </c>
      <c r="D2461" t="s">
        <v>122</v>
      </c>
      <c r="E2461" t="s">
        <v>4185</v>
      </c>
      <c r="F2461" s="37" t="s">
        <v>17</v>
      </c>
      <c r="G2461" s="18" t="s">
        <v>122</v>
      </c>
      <c r="H2461" s="18" t="s">
        <v>125</v>
      </c>
      <c r="I2461" s="37" t="s">
        <v>75</v>
      </c>
      <c r="J2461" t="s">
        <v>4186</v>
      </c>
      <c r="K2461" t="s">
        <v>28</v>
      </c>
      <c r="L2461" t="s">
        <v>90</v>
      </c>
      <c r="M2461" t="s">
        <v>74</v>
      </c>
      <c r="N2461" s="37" t="s">
        <v>75</v>
      </c>
      <c r="O2461" s="37" t="s">
        <v>75</v>
      </c>
      <c r="P2461" s="37" t="s">
        <v>75</v>
      </c>
      <c r="Q2461" t="s">
        <v>4185</v>
      </c>
      <c r="R2461" t="s">
        <v>76</v>
      </c>
      <c r="S2461" s="42">
        <v>150</v>
      </c>
      <c r="T2461" s="37">
        <v>1</v>
      </c>
      <c r="U2461" s="83">
        <v>1</v>
      </c>
      <c r="V2461" t="s">
        <v>125</v>
      </c>
    </row>
    <row r="2462" spans="1:22" x14ac:dyDescent="0.2">
      <c r="A2462" s="18" t="str">
        <f t="shared" si="91"/>
        <v>Catalogo principalOPEN VALUE - CSP GOBIERNOCFQ7TTC0HD40-0002</v>
      </c>
      <c r="B2462" s="18" t="str">
        <f t="shared" si="92"/>
        <v>CFQ7TTC0HD40-0002OPEN VALUE - CSP GOBIERNO</v>
      </c>
      <c r="D2462" t="s">
        <v>122</v>
      </c>
      <c r="E2462" t="s">
        <v>4187</v>
      </c>
      <c r="F2462" s="37" t="s">
        <v>17</v>
      </c>
      <c r="G2462" s="18" t="s">
        <v>122</v>
      </c>
      <c r="H2462" s="18" t="s">
        <v>125</v>
      </c>
      <c r="I2462" s="37" t="s">
        <v>75</v>
      </c>
      <c r="J2462" t="s">
        <v>4188</v>
      </c>
      <c r="K2462" t="s">
        <v>28</v>
      </c>
      <c r="L2462" t="s">
        <v>90</v>
      </c>
      <c r="M2462" t="s">
        <v>74</v>
      </c>
      <c r="N2462" s="37" t="s">
        <v>75</v>
      </c>
      <c r="O2462" s="37" t="s">
        <v>75</v>
      </c>
      <c r="P2462" s="37" t="s">
        <v>75</v>
      </c>
      <c r="Q2462" t="s">
        <v>4187</v>
      </c>
      <c r="R2462" t="s">
        <v>76</v>
      </c>
      <c r="S2462" s="42">
        <v>150</v>
      </c>
      <c r="T2462" s="37">
        <v>1</v>
      </c>
      <c r="U2462" s="83">
        <v>1</v>
      </c>
      <c r="V2462" t="s">
        <v>125</v>
      </c>
    </row>
    <row r="2463" spans="1:22" x14ac:dyDescent="0.2">
      <c r="A2463" s="18" t="str">
        <f t="shared" si="91"/>
        <v>Catalogo principalOPEN VALUE - CSP GOBIERNOCFQ7TTC0HD40-0001</v>
      </c>
      <c r="B2463" s="18" t="str">
        <f t="shared" si="92"/>
        <v>CFQ7TTC0HD40-0001OPEN VALUE - CSP GOBIERNO</v>
      </c>
      <c r="D2463" t="s">
        <v>122</v>
      </c>
      <c r="E2463" t="s">
        <v>4189</v>
      </c>
      <c r="F2463" s="37" t="s">
        <v>17</v>
      </c>
      <c r="G2463" s="18" t="s">
        <v>122</v>
      </c>
      <c r="H2463" s="18" t="s">
        <v>125</v>
      </c>
      <c r="I2463" s="37" t="s">
        <v>75</v>
      </c>
      <c r="J2463" t="s">
        <v>4190</v>
      </c>
      <c r="K2463" t="s">
        <v>28</v>
      </c>
      <c r="L2463" t="s">
        <v>90</v>
      </c>
      <c r="M2463" t="s">
        <v>74</v>
      </c>
      <c r="N2463" s="37" t="s">
        <v>75</v>
      </c>
      <c r="O2463" s="37" t="s">
        <v>75</v>
      </c>
      <c r="P2463" s="37" t="s">
        <v>75</v>
      </c>
      <c r="Q2463" t="s">
        <v>4189</v>
      </c>
      <c r="R2463" t="s">
        <v>76</v>
      </c>
      <c r="S2463" s="42">
        <v>1000</v>
      </c>
      <c r="T2463" s="37">
        <v>1</v>
      </c>
      <c r="U2463" s="83">
        <v>1</v>
      </c>
      <c r="V2463" t="s">
        <v>125</v>
      </c>
    </row>
    <row r="2464" spans="1:22" x14ac:dyDescent="0.2">
      <c r="A2464" s="18" t="str">
        <f t="shared" si="91"/>
        <v>Catalogo principalOPEN VALUE - CSP GOBIERNOCFQ7TTC0HD4H-0002</v>
      </c>
      <c r="B2464" s="18" t="str">
        <f t="shared" si="92"/>
        <v>CFQ7TTC0HD4H-0002OPEN VALUE - CSP GOBIERNO</v>
      </c>
      <c r="D2464" t="s">
        <v>122</v>
      </c>
      <c r="E2464" t="s">
        <v>4191</v>
      </c>
      <c r="F2464" s="37" t="s">
        <v>17</v>
      </c>
      <c r="G2464" s="18" t="s">
        <v>122</v>
      </c>
      <c r="H2464" s="18" t="s">
        <v>125</v>
      </c>
      <c r="I2464" s="37" t="s">
        <v>75</v>
      </c>
      <c r="J2464" t="s">
        <v>4192</v>
      </c>
      <c r="K2464" t="s">
        <v>28</v>
      </c>
      <c r="L2464" t="s">
        <v>90</v>
      </c>
      <c r="M2464" t="s">
        <v>74</v>
      </c>
      <c r="N2464" s="37" t="s">
        <v>75</v>
      </c>
      <c r="O2464" s="37" t="s">
        <v>75</v>
      </c>
      <c r="P2464" s="37" t="s">
        <v>75</v>
      </c>
      <c r="Q2464" t="s">
        <v>4191</v>
      </c>
      <c r="R2464" t="s">
        <v>76</v>
      </c>
      <c r="S2464" s="42">
        <v>150</v>
      </c>
      <c r="T2464" s="37">
        <v>1</v>
      </c>
      <c r="U2464" s="83">
        <v>1</v>
      </c>
      <c r="V2464" t="s">
        <v>125</v>
      </c>
    </row>
    <row r="2465" spans="1:22" x14ac:dyDescent="0.2">
      <c r="A2465" s="18" t="str">
        <f t="shared" si="91"/>
        <v>Catalogo principalOPEN VALUE - CSP GOBIERNOCFQ7TTC0HD4H-0001</v>
      </c>
      <c r="B2465" s="18" t="str">
        <f t="shared" si="92"/>
        <v>CFQ7TTC0HD4H-0001OPEN VALUE - CSP GOBIERNO</v>
      </c>
      <c r="D2465" t="s">
        <v>122</v>
      </c>
      <c r="E2465" t="s">
        <v>4193</v>
      </c>
      <c r="F2465" s="37" t="s">
        <v>17</v>
      </c>
      <c r="G2465" s="18" t="s">
        <v>122</v>
      </c>
      <c r="H2465" s="18" t="s">
        <v>125</v>
      </c>
      <c r="I2465" s="37" t="s">
        <v>75</v>
      </c>
      <c r="J2465" t="s">
        <v>4194</v>
      </c>
      <c r="K2465" t="s">
        <v>28</v>
      </c>
      <c r="L2465" t="s">
        <v>90</v>
      </c>
      <c r="M2465" t="s">
        <v>74</v>
      </c>
      <c r="N2465" s="37" t="s">
        <v>75</v>
      </c>
      <c r="O2465" s="37" t="s">
        <v>75</v>
      </c>
      <c r="P2465" s="37" t="s">
        <v>75</v>
      </c>
      <c r="Q2465" t="s">
        <v>4193</v>
      </c>
      <c r="R2465" t="s">
        <v>76</v>
      </c>
      <c r="S2465" s="42">
        <v>1000</v>
      </c>
      <c r="T2465" s="37">
        <v>1</v>
      </c>
      <c r="U2465" s="83">
        <v>1</v>
      </c>
      <c r="V2465" t="s">
        <v>125</v>
      </c>
    </row>
    <row r="2466" spans="1:22" x14ac:dyDescent="0.2">
      <c r="A2466" s="18" t="str">
        <f t="shared" si="91"/>
        <v>Catalogo principalOPEN VALUE - CSP GOBIERNOCFQ7TTC0LGV7-0001</v>
      </c>
      <c r="B2466" s="18" t="str">
        <f t="shared" si="92"/>
        <v>CFQ7TTC0LGV7-0001OPEN VALUE - CSP GOBIERNO</v>
      </c>
      <c r="D2466" t="s">
        <v>122</v>
      </c>
      <c r="E2466" t="s">
        <v>4195</v>
      </c>
      <c r="F2466" s="37" t="s">
        <v>17</v>
      </c>
      <c r="G2466" s="18" t="s">
        <v>122</v>
      </c>
      <c r="H2466" s="18" t="s">
        <v>125</v>
      </c>
      <c r="I2466" s="37" t="s">
        <v>75</v>
      </c>
      <c r="J2466" t="s">
        <v>4196</v>
      </c>
      <c r="K2466" t="s">
        <v>28</v>
      </c>
      <c r="L2466" t="s">
        <v>90</v>
      </c>
      <c r="M2466" t="s">
        <v>74</v>
      </c>
      <c r="N2466" s="37" t="s">
        <v>75</v>
      </c>
      <c r="O2466" s="37" t="s">
        <v>75</v>
      </c>
      <c r="P2466" s="37" t="s">
        <v>75</v>
      </c>
      <c r="Q2466" t="s">
        <v>4195</v>
      </c>
      <c r="R2466" t="s">
        <v>76</v>
      </c>
      <c r="S2466" s="42">
        <v>65</v>
      </c>
      <c r="T2466" s="37">
        <v>1</v>
      </c>
      <c r="U2466" s="83">
        <v>1</v>
      </c>
      <c r="V2466" t="s">
        <v>125</v>
      </c>
    </row>
    <row r="2467" spans="1:22" x14ac:dyDescent="0.2">
      <c r="A2467" s="18" t="str">
        <f t="shared" si="91"/>
        <v>Catalogo principalOPEN VALUE - CSP GOBIERNOCFQ7TTC0HD4G-0004</v>
      </c>
      <c r="B2467" s="18" t="str">
        <f t="shared" si="92"/>
        <v>CFQ7TTC0HD4G-0004OPEN VALUE - CSP GOBIERNO</v>
      </c>
      <c r="D2467" t="s">
        <v>122</v>
      </c>
      <c r="E2467" t="s">
        <v>4197</v>
      </c>
      <c r="F2467" s="37" t="s">
        <v>17</v>
      </c>
      <c r="G2467" s="18" t="s">
        <v>122</v>
      </c>
      <c r="H2467" s="18" t="s">
        <v>125</v>
      </c>
      <c r="I2467" s="37" t="s">
        <v>75</v>
      </c>
      <c r="J2467" t="s">
        <v>4198</v>
      </c>
      <c r="K2467" t="s">
        <v>28</v>
      </c>
      <c r="L2467" t="s">
        <v>90</v>
      </c>
      <c r="M2467" t="s">
        <v>74</v>
      </c>
      <c r="N2467" s="37" t="s">
        <v>75</v>
      </c>
      <c r="O2467" s="37" t="s">
        <v>75</v>
      </c>
      <c r="P2467" s="37" t="s">
        <v>75</v>
      </c>
      <c r="Q2467" t="s">
        <v>4197</v>
      </c>
      <c r="R2467" t="s">
        <v>76</v>
      </c>
      <c r="S2467" s="42">
        <v>1400</v>
      </c>
      <c r="T2467" s="37">
        <v>1</v>
      </c>
      <c r="U2467" s="83">
        <v>1</v>
      </c>
      <c r="V2467" t="s">
        <v>125</v>
      </c>
    </row>
    <row r="2468" spans="1:22" x14ac:dyDescent="0.2">
      <c r="A2468" s="18" t="str">
        <f t="shared" si="91"/>
        <v>Catalogo principalOPEN VALUE - CSP GOBIERNOCFQ7TTC0HD4G-0003</v>
      </c>
      <c r="B2468" s="18" t="str">
        <f t="shared" si="92"/>
        <v>CFQ7TTC0HD4G-0003OPEN VALUE - CSP GOBIERNO</v>
      </c>
      <c r="D2468" t="s">
        <v>122</v>
      </c>
      <c r="E2468" t="s">
        <v>4199</v>
      </c>
      <c r="F2468" s="37" t="s">
        <v>17</v>
      </c>
      <c r="G2468" s="18" t="s">
        <v>122</v>
      </c>
      <c r="H2468" s="18" t="s">
        <v>125</v>
      </c>
      <c r="I2468" s="37" t="s">
        <v>75</v>
      </c>
      <c r="J2468" t="s">
        <v>4200</v>
      </c>
      <c r="K2468" t="s">
        <v>28</v>
      </c>
      <c r="L2468" t="s">
        <v>90</v>
      </c>
      <c r="M2468" t="s">
        <v>74</v>
      </c>
      <c r="N2468" s="37" t="s">
        <v>75</v>
      </c>
      <c r="O2468" s="37" t="s">
        <v>75</v>
      </c>
      <c r="P2468" s="37" t="s">
        <v>75</v>
      </c>
      <c r="Q2468" t="s">
        <v>4199</v>
      </c>
      <c r="R2468" t="s">
        <v>76</v>
      </c>
      <c r="S2468" s="42">
        <v>30</v>
      </c>
      <c r="T2468" s="37">
        <v>1</v>
      </c>
      <c r="U2468" s="83">
        <v>1</v>
      </c>
      <c r="V2468" t="s">
        <v>125</v>
      </c>
    </row>
    <row r="2469" spans="1:22" x14ac:dyDescent="0.2">
      <c r="A2469" s="18" t="str">
        <f t="shared" si="91"/>
        <v>Catalogo principalOPEN VALUE - CSP GOBIERNOCFQ7TTC0HD4G-0002</v>
      </c>
      <c r="B2469" s="18" t="str">
        <f t="shared" si="92"/>
        <v>CFQ7TTC0HD4G-0002OPEN VALUE - CSP GOBIERNO</v>
      </c>
      <c r="D2469" t="s">
        <v>122</v>
      </c>
      <c r="E2469" t="s">
        <v>4201</v>
      </c>
      <c r="F2469" s="37" t="s">
        <v>17</v>
      </c>
      <c r="G2469" s="18" t="s">
        <v>122</v>
      </c>
      <c r="H2469" s="18" t="s">
        <v>125</v>
      </c>
      <c r="I2469" s="37" t="s">
        <v>75</v>
      </c>
      <c r="J2469" t="s">
        <v>4202</v>
      </c>
      <c r="K2469" t="s">
        <v>28</v>
      </c>
      <c r="L2469" t="s">
        <v>90</v>
      </c>
      <c r="M2469" t="s">
        <v>74</v>
      </c>
      <c r="N2469" s="37" t="s">
        <v>75</v>
      </c>
      <c r="O2469" s="37" t="s">
        <v>75</v>
      </c>
      <c r="P2469" s="37" t="s">
        <v>75</v>
      </c>
      <c r="Q2469" t="s">
        <v>4201</v>
      </c>
      <c r="R2469" t="s">
        <v>76</v>
      </c>
      <c r="S2469" s="42">
        <v>4</v>
      </c>
      <c r="T2469" s="37">
        <v>1</v>
      </c>
      <c r="U2469" s="83">
        <v>1</v>
      </c>
      <c r="V2469" t="s">
        <v>125</v>
      </c>
    </row>
    <row r="2470" spans="1:22" x14ac:dyDescent="0.2">
      <c r="A2470" s="18" t="str">
        <f t="shared" si="91"/>
        <v>Catalogo principalOPEN VALUE - CSP GOBIERNOCFQ7TTC0HD4G-0001</v>
      </c>
      <c r="B2470" s="18" t="str">
        <f t="shared" si="92"/>
        <v>CFQ7TTC0HD4G-0001OPEN VALUE - CSP GOBIERNO</v>
      </c>
      <c r="D2470" t="s">
        <v>122</v>
      </c>
      <c r="E2470" t="s">
        <v>4203</v>
      </c>
      <c r="F2470" s="37" t="s">
        <v>17</v>
      </c>
      <c r="G2470" s="18" t="s">
        <v>122</v>
      </c>
      <c r="H2470" s="18" t="s">
        <v>125</v>
      </c>
      <c r="I2470" s="37" t="s">
        <v>75</v>
      </c>
      <c r="J2470" t="s">
        <v>4204</v>
      </c>
      <c r="K2470" t="s">
        <v>28</v>
      </c>
      <c r="L2470" t="s">
        <v>90</v>
      </c>
      <c r="M2470" t="s">
        <v>74</v>
      </c>
      <c r="N2470" s="37" t="s">
        <v>75</v>
      </c>
      <c r="O2470" s="37" t="s">
        <v>75</v>
      </c>
      <c r="P2470" s="37" t="s">
        <v>75</v>
      </c>
      <c r="Q2470" t="s">
        <v>4203</v>
      </c>
      <c r="R2470" t="s">
        <v>76</v>
      </c>
      <c r="S2470" s="42">
        <v>120</v>
      </c>
      <c r="T2470" s="37">
        <v>1</v>
      </c>
      <c r="U2470" s="83">
        <v>1</v>
      </c>
      <c r="V2470" t="s">
        <v>125</v>
      </c>
    </row>
    <row r="2471" spans="1:22" x14ac:dyDescent="0.2">
      <c r="A2471" s="18" t="str">
        <f t="shared" si="91"/>
        <v>Catalogo principalOPEN VALUE - CSP GOBIERNOCFQ7TTC0J1XF-0004</v>
      </c>
      <c r="B2471" s="18" t="str">
        <f t="shared" si="92"/>
        <v>CFQ7TTC0J1XF-0004OPEN VALUE - CSP GOBIERNO</v>
      </c>
      <c r="D2471" t="s">
        <v>122</v>
      </c>
      <c r="E2471" t="s">
        <v>4205</v>
      </c>
      <c r="F2471" s="37" t="s">
        <v>17</v>
      </c>
      <c r="G2471" s="18" t="s">
        <v>122</v>
      </c>
      <c r="H2471" s="18" t="s">
        <v>125</v>
      </c>
      <c r="I2471" s="37" t="s">
        <v>75</v>
      </c>
      <c r="J2471" t="s">
        <v>4206</v>
      </c>
      <c r="K2471" t="s">
        <v>28</v>
      </c>
      <c r="L2471" t="s">
        <v>90</v>
      </c>
      <c r="M2471" t="s">
        <v>74</v>
      </c>
      <c r="N2471" s="37" t="s">
        <v>75</v>
      </c>
      <c r="O2471" s="37" t="s">
        <v>75</v>
      </c>
      <c r="P2471" s="37" t="s">
        <v>75</v>
      </c>
      <c r="Q2471" t="s">
        <v>4205</v>
      </c>
      <c r="R2471" t="s">
        <v>76</v>
      </c>
      <c r="S2471" s="42">
        <v>0</v>
      </c>
      <c r="T2471" s="37">
        <v>1</v>
      </c>
      <c r="U2471" s="83">
        <v>1</v>
      </c>
      <c r="V2471" t="s">
        <v>125</v>
      </c>
    </row>
    <row r="2472" spans="1:22" x14ac:dyDescent="0.2">
      <c r="A2472" s="18" t="str">
        <f t="shared" si="91"/>
        <v>Catalogo principalOPEN VALUE - CSP GOBIERNOCFQ7TTC0J1XF-0003</v>
      </c>
      <c r="B2472" s="18" t="str">
        <f t="shared" si="92"/>
        <v>CFQ7TTC0J1XF-0003OPEN VALUE - CSP GOBIERNO</v>
      </c>
      <c r="D2472" t="s">
        <v>122</v>
      </c>
      <c r="E2472" t="s">
        <v>4207</v>
      </c>
      <c r="F2472" s="37" t="s">
        <v>17</v>
      </c>
      <c r="G2472" s="18" t="s">
        <v>122</v>
      </c>
      <c r="H2472" s="18" t="s">
        <v>125</v>
      </c>
      <c r="I2472" s="37" t="s">
        <v>75</v>
      </c>
      <c r="J2472" t="s">
        <v>4208</v>
      </c>
      <c r="K2472" t="s">
        <v>28</v>
      </c>
      <c r="L2472" t="s">
        <v>90</v>
      </c>
      <c r="M2472" t="s">
        <v>74</v>
      </c>
      <c r="N2472" s="37" t="s">
        <v>75</v>
      </c>
      <c r="O2472" s="37" t="s">
        <v>75</v>
      </c>
      <c r="P2472" s="37" t="s">
        <v>75</v>
      </c>
      <c r="Q2472" t="s">
        <v>4207</v>
      </c>
      <c r="R2472" t="s">
        <v>76</v>
      </c>
      <c r="S2472" s="42">
        <v>300</v>
      </c>
      <c r="T2472" s="37">
        <v>1</v>
      </c>
      <c r="U2472" s="83">
        <v>1</v>
      </c>
      <c r="V2472" t="s">
        <v>125</v>
      </c>
    </row>
    <row r="2473" spans="1:22" x14ac:dyDescent="0.2">
      <c r="A2473" s="18" t="str">
        <f t="shared" si="91"/>
        <v>Catalogo principalOPEN VALUE - CSP GOBIERNOCFQ7TTC0LH3N-0001</v>
      </c>
      <c r="B2473" s="18" t="str">
        <f t="shared" si="92"/>
        <v>CFQ7TTC0LH3N-0001OPEN VALUE - CSP GOBIERNO</v>
      </c>
      <c r="D2473" t="s">
        <v>122</v>
      </c>
      <c r="E2473" t="s">
        <v>4209</v>
      </c>
      <c r="F2473" s="37" t="s">
        <v>17</v>
      </c>
      <c r="G2473" s="18" t="s">
        <v>122</v>
      </c>
      <c r="H2473" s="18" t="s">
        <v>125</v>
      </c>
      <c r="I2473" s="37" t="s">
        <v>75</v>
      </c>
      <c r="J2473" t="s">
        <v>4210</v>
      </c>
      <c r="K2473" t="s">
        <v>28</v>
      </c>
      <c r="L2473" t="s">
        <v>90</v>
      </c>
      <c r="M2473" t="s">
        <v>74</v>
      </c>
      <c r="N2473" s="37" t="s">
        <v>75</v>
      </c>
      <c r="O2473" s="37" t="s">
        <v>75</v>
      </c>
      <c r="P2473" s="37" t="s">
        <v>75</v>
      </c>
      <c r="Q2473" t="s">
        <v>4209</v>
      </c>
      <c r="R2473" t="s">
        <v>76</v>
      </c>
      <c r="S2473" s="42">
        <v>1500</v>
      </c>
      <c r="T2473" s="37">
        <v>1</v>
      </c>
      <c r="U2473" s="83">
        <v>1</v>
      </c>
      <c r="V2473" t="s">
        <v>125</v>
      </c>
    </row>
    <row r="2474" spans="1:22" x14ac:dyDescent="0.2">
      <c r="A2474" s="18" t="str">
        <f t="shared" si="91"/>
        <v>Catalogo principalOPEN VALUE - CSP GOBIERNOCFQ7TTC0HX6F-0001</v>
      </c>
      <c r="B2474" s="18" t="str">
        <f t="shared" si="92"/>
        <v>CFQ7TTC0HX6F-0001OPEN VALUE - CSP GOBIERNO</v>
      </c>
      <c r="D2474" t="s">
        <v>122</v>
      </c>
      <c r="E2474" t="s">
        <v>4211</v>
      </c>
      <c r="F2474" s="37" t="s">
        <v>17</v>
      </c>
      <c r="G2474" s="18" t="s">
        <v>122</v>
      </c>
      <c r="H2474" s="18" t="s">
        <v>125</v>
      </c>
      <c r="I2474" s="37" t="s">
        <v>75</v>
      </c>
      <c r="J2474" t="s">
        <v>4212</v>
      </c>
      <c r="K2474" t="s">
        <v>28</v>
      </c>
      <c r="L2474" t="s">
        <v>90</v>
      </c>
      <c r="M2474" t="s">
        <v>74</v>
      </c>
      <c r="N2474" s="37" t="s">
        <v>75</v>
      </c>
      <c r="O2474" s="37" t="s">
        <v>75</v>
      </c>
      <c r="P2474" s="37" t="s">
        <v>75</v>
      </c>
      <c r="Q2474" t="s">
        <v>4211</v>
      </c>
      <c r="R2474" t="s">
        <v>76</v>
      </c>
      <c r="S2474" s="42">
        <v>225</v>
      </c>
      <c r="T2474" s="37">
        <v>1</v>
      </c>
      <c r="U2474" s="83">
        <v>1</v>
      </c>
      <c r="V2474" t="s">
        <v>125</v>
      </c>
    </row>
    <row r="2475" spans="1:22" x14ac:dyDescent="0.2">
      <c r="A2475" s="18" t="str">
        <f t="shared" si="91"/>
        <v>Catalogo principalOPEN VALUE - CSP GOBIERNOCFQ7TTC0LHVK-0001</v>
      </c>
      <c r="B2475" s="18" t="str">
        <f t="shared" si="92"/>
        <v>CFQ7TTC0LHVK-0001OPEN VALUE - CSP GOBIERNO</v>
      </c>
      <c r="D2475" t="s">
        <v>122</v>
      </c>
      <c r="E2475" t="s">
        <v>4213</v>
      </c>
      <c r="F2475" s="37" t="s">
        <v>17</v>
      </c>
      <c r="G2475" s="18" t="s">
        <v>122</v>
      </c>
      <c r="H2475" s="18" t="s">
        <v>125</v>
      </c>
      <c r="I2475" s="37" t="s">
        <v>75</v>
      </c>
      <c r="J2475" t="s">
        <v>4214</v>
      </c>
      <c r="K2475" t="s">
        <v>28</v>
      </c>
      <c r="L2475" t="s">
        <v>90</v>
      </c>
      <c r="M2475" t="s">
        <v>74</v>
      </c>
      <c r="N2475" s="37" t="s">
        <v>75</v>
      </c>
      <c r="O2475" s="37" t="s">
        <v>75</v>
      </c>
      <c r="P2475" s="37" t="s">
        <v>75</v>
      </c>
      <c r="Q2475" t="s">
        <v>4213</v>
      </c>
      <c r="R2475" t="s">
        <v>76</v>
      </c>
      <c r="S2475" s="42">
        <v>500</v>
      </c>
      <c r="T2475" s="37">
        <v>1</v>
      </c>
      <c r="U2475" s="83">
        <v>1</v>
      </c>
      <c r="V2475" t="s">
        <v>125</v>
      </c>
    </row>
    <row r="2476" spans="1:22" x14ac:dyDescent="0.2">
      <c r="A2476" s="18" t="str">
        <f t="shared" si="91"/>
        <v>Catalogo principalOPEN VALUE - CSP GOBIERNOCFQ7TTC0LHWM-0001</v>
      </c>
      <c r="B2476" s="18" t="str">
        <f t="shared" si="92"/>
        <v>CFQ7TTC0LHWM-0001OPEN VALUE - CSP GOBIERNO</v>
      </c>
      <c r="D2476" t="s">
        <v>122</v>
      </c>
      <c r="E2476" t="s">
        <v>4215</v>
      </c>
      <c r="F2476" s="37" t="s">
        <v>17</v>
      </c>
      <c r="G2476" s="18" t="s">
        <v>122</v>
      </c>
      <c r="H2476" s="18" t="s">
        <v>125</v>
      </c>
      <c r="I2476" s="37" t="s">
        <v>75</v>
      </c>
      <c r="J2476" t="s">
        <v>4216</v>
      </c>
      <c r="K2476" t="s">
        <v>28</v>
      </c>
      <c r="L2476" t="s">
        <v>90</v>
      </c>
      <c r="M2476" t="s">
        <v>74</v>
      </c>
      <c r="N2476" s="37" t="s">
        <v>75</v>
      </c>
      <c r="O2476" s="37" t="s">
        <v>75</v>
      </c>
      <c r="P2476" s="37" t="s">
        <v>75</v>
      </c>
      <c r="Q2476" t="s">
        <v>4215</v>
      </c>
      <c r="R2476" t="s">
        <v>76</v>
      </c>
      <c r="S2476" s="42">
        <v>250</v>
      </c>
      <c r="T2476" s="37">
        <v>1</v>
      </c>
      <c r="U2476" s="83">
        <v>1</v>
      </c>
      <c r="V2476" t="s">
        <v>125</v>
      </c>
    </row>
    <row r="2477" spans="1:22" x14ac:dyDescent="0.2">
      <c r="A2477" s="18" t="str">
        <f t="shared" si="91"/>
        <v>Catalogo principalOPEN VALUE - CSP GOBIERNOCFQ7TTC0LHWQ-0006</v>
      </c>
      <c r="B2477" s="18" t="str">
        <f t="shared" si="92"/>
        <v>CFQ7TTC0LHWQ-0006OPEN VALUE - CSP GOBIERNO</v>
      </c>
      <c r="D2477" t="s">
        <v>122</v>
      </c>
      <c r="E2477" t="s">
        <v>4217</v>
      </c>
      <c r="F2477" s="37" t="s">
        <v>17</v>
      </c>
      <c r="G2477" s="18" t="s">
        <v>122</v>
      </c>
      <c r="H2477" s="18" t="s">
        <v>125</v>
      </c>
      <c r="I2477" s="37" t="s">
        <v>75</v>
      </c>
      <c r="J2477" t="s">
        <v>4218</v>
      </c>
      <c r="K2477" t="s">
        <v>28</v>
      </c>
      <c r="L2477" t="s">
        <v>90</v>
      </c>
      <c r="M2477" t="s">
        <v>74</v>
      </c>
      <c r="N2477" s="37" t="s">
        <v>75</v>
      </c>
      <c r="O2477" s="37" t="s">
        <v>75</v>
      </c>
      <c r="P2477" s="37" t="s">
        <v>75</v>
      </c>
      <c r="Q2477" t="s">
        <v>4217</v>
      </c>
      <c r="R2477" t="s">
        <v>76</v>
      </c>
      <c r="S2477" s="42">
        <v>600</v>
      </c>
      <c r="T2477" s="37">
        <v>1</v>
      </c>
      <c r="U2477" s="83">
        <v>1</v>
      </c>
      <c r="V2477" t="s">
        <v>125</v>
      </c>
    </row>
    <row r="2478" spans="1:22" x14ac:dyDescent="0.2">
      <c r="A2478" s="18" t="str">
        <f t="shared" si="91"/>
        <v>Catalogo principalOPEN VALUE - CSP GOBIERNOCFQ7TTC0LHWQ-0005</v>
      </c>
      <c r="B2478" s="18" t="str">
        <f t="shared" si="92"/>
        <v>CFQ7TTC0LHWQ-0005OPEN VALUE - CSP GOBIERNO</v>
      </c>
      <c r="D2478" t="s">
        <v>122</v>
      </c>
      <c r="E2478" t="s">
        <v>4219</v>
      </c>
      <c r="F2478" s="37" t="s">
        <v>17</v>
      </c>
      <c r="G2478" s="18" t="s">
        <v>122</v>
      </c>
      <c r="H2478" s="18" t="s">
        <v>125</v>
      </c>
      <c r="I2478" s="37" t="s">
        <v>75</v>
      </c>
      <c r="J2478" t="s">
        <v>4220</v>
      </c>
      <c r="K2478" t="s">
        <v>28</v>
      </c>
      <c r="L2478" t="s">
        <v>90</v>
      </c>
      <c r="M2478" t="s">
        <v>74</v>
      </c>
      <c r="N2478" s="37" t="s">
        <v>75</v>
      </c>
      <c r="O2478" s="37" t="s">
        <v>75</v>
      </c>
      <c r="P2478" s="37" t="s">
        <v>75</v>
      </c>
      <c r="Q2478" t="s">
        <v>4219</v>
      </c>
      <c r="R2478" t="s">
        <v>76</v>
      </c>
      <c r="S2478" s="42">
        <v>750</v>
      </c>
      <c r="T2478" s="37">
        <v>1</v>
      </c>
      <c r="U2478" s="83">
        <v>1</v>
      </c>
      <c r="V2478" t="s">
        <v>125</v>
      </c>
    </row>
    <row r="2479" spans="1:22" x14ac:dyDescent="0.2">
      <c r="A2479" s="18" t="str">
        <f t="shared" si="91"/>
        <v>Catalogo principalOPEN VALUE - CSP GOBIERNOCFQ7TTC0LHWQ-0004</v>
      </c>
      <c r="B2479" s="18" t="str">
        <f t="shared" si="92"/>
        <v>CFQ7TTC0LHWQ-0004OPEN VALUE - CSP GOBIERNO</v>
      </c>
      <c r="D2479" t="s">
        <v>122</v>
      </c>
      <c r="E2479" t="s">
        <v>4221</v>
      </c>
      <c r="F2479" s="37" t="s">
        <v>17</v>
      </c>
      <c r="G2479" s="18" t="s">
        <v>122</v>
      </c>
      <c r="H2479" s="18" t="s">
        <v>125</v>
      </c>
      <c r="I2479" s="37" t="s">
        <v>75</v>
      </c>
      <c r="J2479" t="s">
        <v>4222</v>
      </c>
      <c r="K2479" t="s">
        <v>28</v>
      </c>
      <c r="L2479" t="s">
        <v>90</v>
      </c>
      <c r="M2479" t="s">
        <v>74</v>
      </c>
      <c r="N2479" s="37" t="s">
        <v>75</v>
      </c>
      <c r="O2479" s="37" t="s">
        <v>75</v>
      </c>
      <c r="P2479" s="37" t="s">
        <v>75</v>
      </c>
      <c r="Q2479" t="s">
        <v>4221</v>
      </c>
      <c r="R2479" t="s">
        <v>76</v>
      </c>
      <c r="S2479" s="42">
        <v>1250</v>
      </c>
      <c r="T2479" s="37">
        <v>1</v>
      </c>
      <c r="U2479" s="83">
        <v>1</v>
      </c>
      <c r="V2479" t="s">
        <v>125</v>
      </c>
    </row>
    <row r="2480" spans="1:22" x14ac:dyDescent="0.2">
      <c r="A2480" s="18" t="str">
        <f t="shared" si="91"/>
        <v>Catalogo principalOPEN VALUE - CSP GOBIERNOCFQ7TTC0LHWQ-0003</v>
      </c>
      <c r="B2480" s="18" t="str">
        <f t="shared" si="92"/>
        <v>CFQ7TTC0LHWQ-0003OPEN VALUE - CSP GOBIERNO</v>
      </c>
      <c r="D2480" t="s">
        <v>122</v>
      </c>
      <c r="E2480" t="s">
        <v>4223</v>
      </c>
      <c r="F2480" s="37" t="s">
        <v>17</v>
      </c>
      <c r="G2480" s="18" t="s">
        <v>122</v>
      </c>
      <c r="H2480" s="18" t="s">
        <v>125</v>
      </c>
      <c r="I2480" s="37" t="s">
        <v>75</v>
      </c>
      <c r="J2480" t="s">
        <v>4224</v>
      </c>
      <c r="K2480" t="s">
        <v>28</v>
      </c>
      <c r="L2480" t="s">
        <v>90</v>
      </c>
      <c r="M2480" t="s">
        <v>74</v>
      </c>
      <c r="N2480" s="37" t="s">
        <v>75</v>
      </c>
      <c r="O2480" s="37" t="s">
        <v>75</v>
      </c>
      <c r="P2480" s="37" t="s">
        <v>75</v>
      </c>
      <c r="Q2480" t="s">
        <v>4223</v>
      </c>
      <c r="R2480" t="s">
        <v>76</v>
      </c>
      <c r="S2480" s="42">
        <v>250</v>
      </c>
      <c r="T2480" s="37">
        <v>1</v>
      </c>
      <c r="U2480" s="83">
        <v>1</v>
      </c>
      <c r="V2480" t="s">
        <v>125</v>
      </c>
    </row>
    <row r="2481" spans="1:22" x14ac:dyDescent="0.2">
      <c r="A2481" s="18" t="str">
        <f t="shared" si="91"/>
        <v>Catalogo principalOPEN VALUE - CSP GOBIERNOCFQ7TTC0LHWQ-0001</v>
      </c>
      <c r="B2481" s="18" t="str">
        <f t="shared" si="92"/>
        <v>CFQ7TTC0LHWQ-0001OPEN VALUE - CSP GOBIERNO</v>
      </c>
      <c r="D2481" t="s">
        <v>122</v>
      </c>
      <c r="E2481" t="s">
        <v>4225</v>
      </c>
      <c r="F2481" s="37" t="s">
        <v>17</v>
      </c>
      <c r="G2481" s="18" t="s">
        <v>122</v>
      </c>
      <c r="H2481" s="18" t="s">
        <v>125</v>
      </c>
      <c r="I2481" s="37" t="s">
        <v>75</v>
      </c>
      <c r="J2481" t="s">
        <v>4226</v>
      </c>
      <c r="K2481" t="s">
        <v>28</v>
      </c>
      <c r="L2481" t="s">
        <v>90</v>
      </c>
      <c r="M2481" t="s">
        <v>74</v>
      </c>
      <c r="N2481" s="37" t="s">
        <v>75</v>
      </c>
      <c r="O2481" s="37" t="s">
        <v>75</v>
      </c>
      <c r="P2481" s="37" t="s">
        <v>75</v>
      </c>
      <c r="Q2481" t="s">
        <v>4225</v>
      </c>
      <c r="R2481" t="s">
        <v>76</v>
      </c>
      <c r="S2481" s="42">
        <v>500</v>
      </c>
      <c r="T2481" s="37">
        <v>1</v>
      </c>
      <c r="U2481" s="83">
        <v>1</v>
      </c>
      <c r="V2481" t="s">
        <v>125</v>
      </c>
    </row>
    <row r="2482" spans="1:22" x14ac:dyDescent="0.2">
      <c r="A2482" s="18" t="str">
        <f t="shared" si="91"/>
        <v>Catalogo principalOPEN VALUE - CSP GOBIERNOCFQ7TTC0LHWQ-0002</v>
      </c>
      <c r="B2482" s="18" t="str">
        <f t="shared" si="92"/>
        <v>CFQ7TTC0LHWQ-0002OPEN VALUE - CSP GOBIERNO</v>
      </c>
      <c r="D2482" t="s">
        <v>122</v>
      </c>
      <c r="E2482" t="s">
        <v>4227</v>
      </c>
      <c r="F2482" s="37" t="s">
        <v>17</v>
      </c>
      <c r="G2482" s="18" t="s">
        <v>122</v>
      </c>
      <c r="H2482" s="18" t="s">
        <v>125</v>
      </c>
      <c r="I2482" s="37" t="s">
        <v>75</v>
      </c>
      <c r="J2482" t="s">
        <v>4228</v>
      </c>
      <c r="K2482" t="s">
        <v>28</v>
      </c>
      <c r="L2482" t="s">
        <v>90</v>
      </c>
      <c r="M2482" t="s">
        <v>74</v>
      </c>
      <c r="N2482" s="37" t="s">
        <v>75</v>
      </c>
      <c r="O2482" s="37" t="s">
        <v>75</v>
      </c>
      <c r="P2482" s="37" t="s">
        <v>75</v>
      </c>
      <c r="Q2482" t="s">
        <v>4227</v>
      </c>
      <c r="R2482" t="s">
        <v>76</v>
      </c>
      <c r="S2482" s="42">
        <v>1500</v>
      </c>
      <c r="T2482" s="37">
        <v>1</v>
      </c>
      <c r="U2482" s="83">
        <v>1</v>
      </c>
      <c r="V2482" t="s">
        <v>125</v>
      </c>
    </row>
    <row r="2483" spans="1:22" x14ac:dyDescent="0.2">
      <c r="A2483" s="18" t="str">
        <f t="shared" si="91"/>
        <v>Catalogo principalOPEN VALUE - CSP GOBIERNOCFQ7TTC0LHWP-0001</v>
      </c>
      <c r="B2483" s="18" t="str">
        <f t="shared" si="92"/>
        <v>CFQ7TTC0LHWP-0001OPEN VALUE - CSP GOBIERNO</v>
      </c>
      <c r="D2483" t="s">
        <v>122</v>
      </c>
      <c r="E2483" t="s">
        <v>4229</v>
      </c>
      <c r="F2483" s="37" t="s">
        <v>17</v>
      </c>
      <c r="G2483" s="18" t="s">
        <v>122</v>
      </c>
      <c r="H2483" s="18" t="s">
        <v>125</v>
      </c>
      <c r="I2483" s="37" t="s">
        <v>75</v>
      </c>
      <c r="J2483" t="s">
        <v>4230</v>
      </c>
      <c r="K2483" t="s">
        <v>28</v>
      </c>
      <c r="L2483" t="s">
        <v>90</v>
      </c>
      <c r="M2483" t="s">
        <v>74</v>
      </c>
      <c r="N2483" s="37" t="s">
        <v>75</v>
      </c>
      <c r="O2483" s="37" t="s">
        <v>75</v>
      </c>
      <c r="P2483" s="37" t="s">
        <v>75</v>
      </c>
      <c r="Q2483" t="s">
        <v>4229</v>
      </c>
      <c r="R2483" t="s">
        <v>76</v>
      </c>
      <c r="S2483" s="42">
        <v>750</v>
      </c>
      <c r="T2483" s="37">
        <v>1</v>
      </c>
      <c r="U2483" s="83">
        <v>1</v>
      </c>
      <c r="V2483" t="s">
        <v>125</v>
      </c>
    </row>
    <row r="2484" spans="1:22" x14ac:dyDescent="0.2">
      <c r="A2484" s="18" t="str">
        <f t="shared" si="91"/>
        <v>Catalogo principalOPEN VALUE - CSP GOBIERNOCFQ7TTC0LHX0-0001</v>
      </c>
      <c r="B2484" s="18" t="str">
        <f t="shared" si="92"/>
        <v>CFQ7TTC0LHX0-0001OPEN VALUE - CSP GOBIERNO</v>
      </c>
      <c r="D2484" t="s">
        <v>122</v>
      </c>
      <c r="E2484" t="s">
        <v>4231</v>
      </c>
      <c r="F2484" s="37" t="s">
        <v>17</v>
      </c>
      <c r="G2484" s="18" t="s">
        <v>122</v>
      </c>
      <c r="H2484" s="18" t="s">
        <v>125</v>
      </c>
      <c r="I2484" s="37" t="s">
        <v>75</v>
      </c>
      <c r="J2484" t="s">
        <v>4232</v>
      </c>
      <c r="K2484" t="s">
        <v>28</v>
      </c>
      <c r="L2484" t="s">
        <v>90</v>
      </c>
      <c r="M2484" t="s">
        <v>74</v>
      </c>
      <c r="N2484" s="37" t="s">
        <v>75</v>
      </c>
      <c r="O2484" s="37" t="s">
        <v>75</v>
      </c>
      <c r="P2484" s="37" t="s">
        <v>75</v>
      </c>
      <c r="Q2484" t="s">
        <v>4231</v>
      </c>
      <c r="R2484" t="s">
        <v>76</v>
      </c>
      <c r="S2484" s="42">
        <v>50</v>
      </c>
      <c r="T2484" s="37">
        <v>1</v>
      </c>
      <c r="U2484" s="83">
        <v>1</v>
      </c>
      <c r="V2484" t="s">
        <v>125</v>
      </c>
    </row>
    <row r="2485" spans="1:22" x14ac:dyDescent="0.2">
      <c r="A2485" s="18" t="str">
        <f t="shared" si="91"/>
        <v>Catalogo principalOPEN VALUE - CSP GOBIERNOCFQ7TTC0LHXQ-0001</v>
      </c>
      <c r="B2485" s="18" t="str">
        <f t="shared" si="92"/>
        <v>CFQ7TTC0LHXQ-0001OPEN VALUE - CSP GOBIERNO</v>
      </c>
      <c r="D2485" t="s">
        <v>122</v>
      </c>
      <c r="E2485" t="s">
        <v>4233</v>
      </c>
      <c r="F2485" s="37" t="s">
        <v>17</v>
      </c>
      <c r="G2485" s="18" t="s">
        <v>122</v>
      </c>
      <c r="H2485" s="18" t="s">
        <v>125</v>
      </c>
      <c r="I2485" s="37" t="s">
        <v>75</v>
      </c>
      <c r="J2485" t="s">
        <v>4234</v>
      </c>
      <c r="K2485" t="s">
        <v>28</v>
      </c>
      <c r="L2485" t="s">
        <v>90</v>
      </c>
      <c r="M2485" t="s">
        <v>74</v>
      </c>
      <c r="N2485" s="37" t="s">
        <v>75</v>
      </c>
      <c r="O2485" s="37" t="s">
        <v>75</v>
      </c>
      <c r="P2485" s="37" t="s">
        <v>75</v>
      </c>
      <c r="Q2485" t="s">
        <v>4233</v>
      </c>
      <c r="R2485" t="s">
        <v>76</v>
      </c>
      <c r="S2485" s="42">
        <v>40</v>
      </c>
      <c r="T2485" s="37">
        <v>1</v>
      </c>
      <c r="U2485" s="83">
        <v>1</v>
      </c>
      <c r="V2485" t="s">
        <v>125</v>
      </c>
    </row>
    <row r="2486" spans="1:22" x14ac:dyDescent="0.2">
      <c r="A2486" s="18" t="str">
        <f t="shared" si="91"/>
        <v>Catalogo principalOPEN VALUE - CSP GOBIERNOCFQ7TTC0LHVJ-0001</v>
      </c>
      <c r="B2486" s="18" t="str">
        <f t="shared" si="92"/>
        <v>CFQ7TTC0LHVJ-0001OPEN VALUE - CSP GOBIERNO</v>
      </c>
      <c r="D2486" t="s">
        <v>122</v>
      </c>
      <c r="E2486" t="s">
        <v>4235</v>
      </c>
      <c r="F2486" s="37" t="s">
        <v>17</v>
      </c>
      <c r="G2486" s="18" t="s">
        <v>122</v>
      </c>
      <c r="H2486" s="18" t="s">
        <v>125</v>
      </c>
      <c r="I2486" s="37" t="s">
        <v>75</v>
      </c>
      <c r="J2486" t="s">
        <v>4236</v>
      </c>
      <c r="K2486" t="s">
        <v>28</v>
      </c>
      <c r="L2486" t="s">
        <v>90</v>
      </c>
      <c r="M2486" t="s">
        <v>74</v>
      </c>
      <c r="N2486" s="37" t="s">
        <v>75</v>
      </c>
      <c r="O2486" s="37" t="s">
        <v>75</v>
      </c>
      <c r="P2486" s="37" t="s">
        <v>75</v>
      </c>
      <c r="Q2486" t="s">
        <v>4235</v>
      </c>
      <c r="R2486" t="s">
        <v>76</v>
      </c>
      <c r="S2486" s="42">
        <v>75</v>
      </c>
      <c r="T2486" s="37">
        <v>1</v>
      </c>
      <c r="U2486" s="83">
        <v>1</v>
      </c>
      <c r="V2486" t="s">
        <v>125</v>
      </c>
    </row>
    <row r="2487" spans="1:22" x14ac:dyDescent="0.2">
      <c r="A2487" s="18" t="str">
        <f t="shared" si="91"/>
        <v>Catalogo principalOPEN VALUE - CSP GOBIERNOCFQ7TTC0LHZ1-0001</v>
      </c>
      <c r="B2487" s="18" t="str">
        <f t="shared" si="92"/>
        <v>CFQ7TTC0LHZ1-0001OPEN VALUE - CSP GOBIERNO</v>
      </c>
      <c r="D2487" t="s">
        <v>122</v>
      </c>
      <c r="E2487" t="s">
        <v>4237</v>
      </c>
      <c r="F2487" s="37" t="s">
        <v>17</v>
      </c>
      <c r="G2487" s="18" t="s">
        <v>122</v>
      </c>
      <c r="H2487" s="18" t="s">
        <v>125</v>
      </c>
      <c r="I2487" s="37" t="s">
        <v>75</v>
      </c>
      <c r="J2487" t="s">
        <v>4238</v>
      </c>
      <c r="K2487" t="s">
        <v>28</v>
      </c>
      <c r="L2487" t="s">
        <v>90</v>
      </c>
      <c r="M2487" t="s">
        <v>74</v>
      </c>
      <c r="N2487" s="37" t="s">
        <v>75</v>
      </c>
      <c r="O2487" s="37" t="s">
        <v>75</v>
      </c>
      <c r="P2487" s="37" t="s">
        <v>75</v>
      </c>
      <c r="Q2487" t="s">
        <v>4237</v>
      </c>
      <c r="R2487" t="s">
        <v>76</v>
      </c>
      <c r="S2487" s="42">
        <v>2</v>
      </c>
      <c r="T2487" s="37">
        <v>1</v>
      </c>
      <c r="U2487" s="83">
        <v>1</v>
      </c>
      <c r="V2487" t="s">
        <v>125</v>
      </c>
    </row>
    <row r="2488" spans="1:22" x14ac:dyDescent="0.2">
      <c r="A2488" s="18" t="str">
        <f t="shared" si="91"/>
        <v>Catalogo principalOPEN VALUE - CSP GOBIERNOCFQ7TTC0LHV9-0001</v>
      </c>
      <c r="B2488" s="18" t="str">
        <f t="shared" si="92"/>
        <v>CFQ7TTC0LHV9-0001OPEN VALUE - CSP GOBIERNO</v>
      </c>
      <c r="D2488" t="s">
        <v>122</v>
      </c>
      <c r="E2488" t="s">
        <v>4239</v>
      </c>
      <c r="F2488" s="37" t="s">
        <v>17</v>
      </c>
      <c r="G2488" s="18" t="s">
        <v>122</v>
      </c>
      <c r="H2488" s="18" t="s">
        <v>125</v>
      </c>
      <c r="I2488" s="37" t="s">
        <v>75</v>
      </c>
      <c r="J2488" t="s">
        <v>4240</v>
      </c>
      <c r="K2488" t="s">
        <v>28</v>
      </c>
      <c r="L2488" t="s">
        <v>90</v>
      </c>
      <c r="M2488" t="s">
        <v>74</v>
      </c>
      <c r="N2488" s="37" t="s">
        <v>75</v>
      </c>
      <c r="O2488" s="37" t="s">
        <v>75</v>
      </c>
      <c r="P2488" s="37" t="s">
        <v>75</v>
      </c>
      <c r="Q2488" t="s">
        <v>4239</v>
      </c>
      <c r="R2488" t="s">
        <v>76</v>
      </c>
      <c r="S2488" s="42">
        <v>1350</v>
      </c>
      <c r="T2488" s="37">
        <v>1</v>
      </c>
      <c r="U2488" s="83">
        <v>1</v>
      </c>
      <c r="V2488" t="s">
        <v>125</v>
      </c>
    </row>
    <row r="2489" spans="1:22" x14ac:dyDescent="0.2">
      <c r="A2489" s="18" t="str">
        <f t="shared" si="91"/>
        <v>Catalogo principalOPEN VALUE - CSP GOBIERNOCFQ7TTC0LHVN-0001</v>
      </c>
      <c r="B2489" s="18" t="str">
        <f t="shared" si="92"/>
        <v>CFQ7TTC0LHVN-0001OPEN VALUE - CSP GOBIERNO</v>
      </c>
      <c r="D2489" t="s">
        <v>122</v>
      </c>
      <c r="E2489" t="s">
        <v>4241</v>
      </c>
      <c r="F2489" s="37" t="s">
        <v>17</v>
      </c>
      <c r="G2489" s="18" t="s">
        <v>122</v>
      </c>
      <c r="H2489" s="18" t="s">
        <v>125</v>
      </c>
      <c r="I2489" s="37" t="s">
        <v>75</v>
      </c>
      <c r="J2489" t="s">
        <v>4242</v>
      </c>
      <c r="K2489" t="s">
        <v>28</v>
      </c>
      <c r="L2489" t="s">
        <v>90</v>
      </c>
      <c r="M2489" t="s">
        <v>74</v>
      </c>
      <c r="N2489" s="37" t="s">
        <v>75</v>
      </c>
      <c r="O2489" s="37" t="s">
        <v>75</v>
      </c>
      <c r="P2489" s="37" t="s">
        <v>75</v>
      </c>
      <c r="Q2489" t="s">
        <v>4241</v>
      </c>
      <c r="R2489" t="s">
        <v>76</v>
      </c>
      <c r="S2489" s="42">
        <v>4050</v>
      </c>
      <c r="T2489" s="37">
        <v>1</v>
      </c>
      <c r="U2489" s="83">
        <v>1</v>
      </c>
      <c r="V2489" t="s">
        <v>125</v>
      </c>
    </row>
    <row r="2490" spans="1:22" x14ac:dyDescent="0.2">
      <c r="A2490" s="18" t="str">
        <f t="shared" si="91"/>
        <v>Catalogo principalOPEN VALUE - CSP GOBIERNOCFQ7TTC0LHXZ-0001</v>
      </c>
      <c r="B2490" s="18" t="str">
        <f t="shared" si="92"/>
        <v>CFQ7TTC0LHXZ-0001OPEN VALUE - CSP GOBIERNO</v>
      </c>
      <c r="D2490" t="s">
        <v>122</v>
      </c>
      <c r="E2490" t="s">
        <v>4243</v>
      </c>
      <c r="F2490" s="37" t="s">
        <v>17</v>
      </c>
      <c r="G2490" s="18" t="s">
        <v>122</v>
      </c>
      <c r="H2490" s="18" t="s">
        <v>125</v>
      </c>
      <c r="I2490" s="37" t="s">
        <v>75</v>
      </c>
      <c r="J2490" t="s">
        <v>4244</v>
      </c>
      <c r="K2490" t="s">
        <v>28</v>
      </c>
      <c r="L2490" t="s">
        <v>90</v>
      </c>
      <c r="M2490" t="s">
        <v>74</v>
      </c>
      <c r="N2490" s="37" t="s">
        <v>75</v>
      </c>
      <c r="O2490" s="37" t="s">
        <v>75</v>
      </c>
      <c r="P2490" s="37" t="s">
        <v>75</v>
      </c>
      <c r="Q2490" t="s">
        <v>4243</v>
      </c>
      <c r="R2490" t="s">
        <v>76</v>
      </c>
      <c r="S2490" s="42">
        <v>7900</v>
      </c>
      <c r="T2490" s="37">
        <v>1</v>
      </c>
      <c r="U2490" s="83">
        <v>1</v>
      </c>
      <c r="V2490" t="s">
        <v>125</v>
      </c>
    </row>
    <row r="2491" spans="1:22" x14ac:dyDescent="0.2">
      <c r="A2491" s="18" t="str">
        <f t="shared" si="91"/>
        <v>Catalogo principalOPEN VALUE - CSP GOBIERNOCFQ7TTC0LHVG-0001</v>
      </c>
      <c r="B2491" s="18" t="str">
        <f t="shared" si="92"/>
        <v>CFQ7TTC0LHVG-0001OPEN VALUE - CSP GOBIERNO</v>
      </c>
      <c r="D2491" t="s">
        <v>122</v>
      </c>
      <c r="E2491" t="s">
        <v>4245</v>
      </c>
      <c r="F2491" s="37" t="s">
        <v>17</v>
      </c>
      <c r="G2491" s="18" t="s">
        <v>122</v>
      </c>
      <c r="H2491" s="18" t="s">
        <v>125</v>
      </c>
      <c r="I2491" s="37" t="s">
        <v>75</v>
      </c>
      <c r="J2491" t="s">
        <v>4246</v>
      </c>
      <c r="K2491" t="s">
        <v>28</v>
      </c>
      <c r="L2491" t="s">
        <v>90</v>
      </c>
      <c r="M2491" t="s">
        <v>74</v>
      </c>
      <c r="N2491" s="37" t="s">
        <v>75</v>
      </c>
      <c r="O2491" s="37" t="s">
        <v>75</v>
      </c>
      <c r="P2491" s="37" t="s">
        <v>75</v>
      </c>
      <c r="Q2491" t="s">
        <v>4245</v>
      </c>
      <c r="R2491" t="s">
        <v>76</v>
      </c>
      <c r="S2491" s="42">
        <v>12000</v>
      </c>
      <c r="T2491" s="37">
        <v>1</v>
      </c>
      <c r="U2491" s="83">
        <v>1</v>
      </c>
      <c r="V2491" t="s">
        <v>125</v>
      </c>
    </row>
    <row r="2492" spans="1:22" x14ac:dyDescent="0.2">
      <c r="A2492" s="18" t="str">
        <f t="shared" si="91"/>
        <v>Catalogo principalOPEN VALUE - CSP GOBIERNOCFQ7TTC0LH3D-0001</v>
      </c>
      <c r="B2492" s="18" t="str">
        <f t="shared" si="92"/>
        <v>CFQ7TTC0LH3D-0001OPEN VALUE - CSP GOBIERNO</v>
      </c>
      <c r="D2492" t="s">
        <v>122</v>
      </c>
      <c r="E2492" t="s">
        <v>4247</v>
      </c>
      <c r="F2492" s="37" t="s">
        <v>17</v>
      </c>
      <c r="G2492" s="18" t="s">
        <v>122</v>
      </c>
      <c r="H2492" s="18" t="s">
        <v>125</v>
      </c>
      <c r="I2492" s="37" t="s">
        <v>75</v>
      </c>
      <c r="J2492" t="s">
        <v>4248</v>
      </c>
      <c r="K2492" t="s">
        <v>28</v>
      </c>
      <c r="L2492" t="s">
        <v>90</v>
      </c>
      <c r="M2492" t="s">
        <v>74</v>
      </c>
      <c r="N2492" s="37" t="s">
        <v>75</v>
      </c>
      <c r="O2492" s="37" t="s">
        <v>75</v>
      </c>
      <c r="P2492" s="37" t="s">
        <v>75</v>
      </c>
      <c r="Q2492" t="s">
        <v>4247</v>
      </c>
      <c r="R2492" t="s">
        <v>76</v>
      </c>
      <c r="S2492" s="42">
        <v>7900</v>
      </c>
      <c r="T2492" s="37">
        <v>1</v>
      </c>
      <c r="U2492" s="83">
        <v>1</v>
      </c>
      <c r="V2492" t="s">
        <v>125</v>
      </c>
    </row>
    <row r="2493" spans="1:22" x14ac:dyDescent="0.2">
      <c r="A2493" s="18" t="str">
        <f t="shared" si="91"/>
        <v>Catalogo principalOPEN VALUE - CSP GOBIERNOCFQ7TTC0HD4D-0002</v>
      </c>
      <c r="B2493" s="18" t="str">
        <f t="shared" si="92"/>
        <v>CFQ7TTC0HD4D-0002OPEN VALUE - CSP GOBIERNO</v>
      </c>
      <c r="D2493" t="s">
        <v>122</v>
      </c>
      <c r="E2493" t="s">
        <v>4249</v>
      </c>
      <c r="F2493" s="37" t="s">
        <v>17</v>
      </c>
      <c r="G2493" s="18" t="s">
        <v>122</v>
      </c>
      <c r="H2493" s="18" t="s">
        <v>125</v>
      </c>
      <c r="I2493" s="37" t="s">
        <v>75</v>
      </c>
      <c r="J2493" t="s">
        <v>4250</v>
      </c>
      <c r="K2493" t="s">
        <v>28</v>
      </c>
      <c r="L2493" t="s">
        <v>90</v>
      </c>
      <c r="M2493" t="s">
        <v>74</v>
      </c>
      <c r="N2493" s="37" t="s">
        <v>75</v>
      </c>
      <c r="O2493" s="37" t="s">
        <v>75</v>
      </c>
      <c r="P2493" s="37" t="s">
        <v>75</v>
      </c>
      <c r="Q2493" t="s">
        <v>4249</v>
      </c>
      <c r="R2493" t="s">
        <v>76</v>
      </c>
      <c r="S2493" s="42">
        <v>30</v>
      </c>
      <c r="T2493" s="37">
        <v>1</v>
      </c>
      <c r="U2493" s="83">
        <v>1</v>
      </c>
      <c r="V2493" t="s">
        <v>125</v>
      </c>
    </row>
    <row r="2494" spans="1:22" x14ac:dyDescent="0.2">
      <c r="A2494" s="18" t="str">
        <f t="shared" si="91"/>
        <v>Catalogo principalOPEN VALUE - CSP GOBIERNOCFQ7TTC0HD4D-0001</v>
      </c>
      <c r="B2494" s="18" t="str">
        <f t="shared" si="92"/>
        <v>CFQ7TTC0HD4D-0001OPEN VALUE - CSP GOBIERNO</v>
      </c>
      <c r="D2494" t="s">
        <v>122</v>
      </c>
      <c r="E2494" t="s">
        <v>4251</v>
      </c>
      <c r="F2494" s="37" t="s">
        <v>17</v>
      </c>
      <c r="G2494" s="18" t="s">
        <v>122</v>
      </c>
      <c r="H2494" s="18" t="s">
        <v>125</v>
      </c>
      <c r="I2494" s="37" t="s">
        <v>75</v>
      </c>
      <c r="J2494" t="s">
        <v>4252</v>
      </c>
      <c r="K2494" t="s">
        <v>28</v>
      </c>
      <c r="L2494" t="s">
        <v>90</v>
      </c>
      <c r="M2494" t="s">
        <v>74</v>
      </c>
      <c r="N2494" s="37" t="s">
        <v>75</v>
      </c>
      <c r="O2494" s="37" t="s">
        <v>75</v>
      </c>
      <c r="P2494" s="37" t="s">
        <v>75</v>
      </c>
      <c r="Q2494" t="s">
        <v>4251</v>
      </c>
      <c r="R2494" t="s">
        <v>76</v>
      </c>
      <c r="S2494" s="42">
        <v>120</v>
      </c>
      <c r="T2494" s="37">
        <v>1</v>
      </c>
      <c r="U2494" s="83">
        <v>1</v>
      </c>
      <c r="V2494" t="s">
        <v>125</v>
      </c>
    </row>
    <row r="2495" spans="1:22" x14ac:dyDescent="0.2">
      <c r="A2495" s="18" t="str">
        <f t="shared" si="91"/>
        <v>Catalogo principalOPEN VALUE - CSP GOBIERNOCFQ7TTC0LF90-0002</v>
      </c>
      <c r="B2495" s="18" t="str">
        <f t="shared" si="92"/>
        <v>CFQ7TTC0LF90-0002OPEN VALUE - CSP GOBIERNO</v>
      </c>
      <c r="D2495" t="s">
        <v>122</v>
      </c>
      <c r="E2495" t="s">
        <v>4253</v>
      </c>
      <c r="F2495" s="37" t="s">
        <v>17</v>
      </c>
      <c r="G2495" s="18" t="s">
        <v>122</v>
      </c>
      <c r="H2495" s="18" t="s">
        <v>125</v>
      </c>
      <c r="I2495" s="37" t="s">
        <v>75</v>
      </c>
      <c r="J2495" t="s">
        <v>4254</v>
      </c>
      <c r="K2495" t="s">
        <v>28</v>
      </c>
      <c r="L2495" t="s">
        <v>90</v>
      </c>
      <c r="M2495" t="s">
        <v>74</v>
      </c>
      <c r="N2495" s="37" t="s">
        <v>75</v>
      </c>
      <c r="O2495" s="37" t="s">
        <v>75</v>
      </c>
      <c r="P2495" s="37" t="s">
        <v>75</v>
      </c>
      <c r="Q2495" t="s">
        <v>4253</v>
      </c>
      <c r="R2495" t="s">
        <v>76</v>
      </c>
      <c r="S2495" s="42">
        <v>65</v>
      </c>
      <c r="T2495" s="37">
        <v>1</v>
      </c>
      <c r="U2495" s="83">
        <v>1</v>
      </c>
      <c r="V2495" t="s">
        <v>125</v>
      </c>
    </row>
    <row r="2496" spans="1:22" x14ac:dyDescent="0.2">
      <c r="A2496" s="18" t="str">
        <f t="shared" si="91"/>
        <v>Catalogo principalOPEN VALUE - CSP GOBIERNOCFQ7TTC0LGV9-0001</v>
      </c>
      <c r="B2496" s="18" t="str">
        <f t="shared" si="92"/>
        <v>CFQ7TTC0LGV9-0001OPEN VALUE - CSP GOBIERNO</v>
      </c>
      <c r="D2496" t="s">
        <v>122</v>
      </c>
      <c r="E2496" t="s">
        <v>4255</v>
      </c>
      <c r="F2496" s="37" t="s">
        <v>17</v>
      </c>
      <c r="G2496" s="18" t="s">
        <v>122</v>
      </c>
      <c r="H2496" s="18" t="s">
        <v>125</v>
      </c>
      <c r="I2496" s="37" t="s">
        <v>75</v>
      </c>
      <c r="J2496" t="s">
        <v>4256</v>
      </c>
      <c r="K2496" t="s">
        <v>28</v>
      </c>
      <c r="L2496" t="s">
        <v>90</v>
      </c>
      <c r="M2496" t="s">
        <v>74</v>
      </c>
      <c r="N2496" s="37" t="s">
        <v>75</v>
      </c>
      <c r="O2496" s="37" t="s">
        <v>75</v>
      </c>
      <c r="P2496" s="37" t="s">
        <v>75</v>
      </c>
      <c r="Q2496" t="s">
        <v>4255</v>
      </c>
      <c r="R2496" t="s">
        <v>76</v>
      </c>
      <c r="S2496" s="42">
        <v>20</v>
      </c>
      <c r="T2496" s="37">
        <v>1</v>
      </c>
      <c r="U2496" s="83">
        <v>1</v>
      </c>
      <c r="V2496" t="s">
        <v>125</v>
      </c>
    </row>
    <row r="2497" spans="1:22" x14ac:dyDescent="0.2">
      <c r="A2497" s="18" t="str">
        <f t="shared" si="91"/>
        <v>Catalogo principalOPEN VALUE - CSP GOBIERNOCFQ7TTC0LHZ4-0001</v>
      </c>
      <c r="B2497" s="18" t="str">
        <f t="shared" si="92"/>
        <v>CFQ7TTC0LHZ4-0001OPEN VALUE - CSP GOBIERNO</v>
      </c>
      <c r="D2497" t="s">
        <v>122</v>
      </c>
      <c r="E2497" t="s">
        <v>4257</v>
      </c>
      <c r="F2497" s="37" t="s">
        <v>17</v>
      </c>
      <c r="G2497" s="18" t="s">
        <v>122</v>
      </c>
      <c r="H2497" s="18" t="s">
        <v>125</v>
      </c>
      <c r="I2497" s="37" t="s">
        <v>75</v>
      </c>
      <c r="J2497" t="s">
        <v>4258</v>
      </c>
      <c r="K2497" t="s">
        <v>28</v>
      </c>
      <c r="L2497" t="s">
        <v>90</v>
      </c>
      <c r="M2497" t="s">
        <v>74</v>
      </c>
      <c r="N2497" s="37" t="s">
        <v>75</v>
      </c>
      <c r="O2497" s="37" t="s">
        <v>75</v>
      </c>
      <c r="P2497" s="37" t="s">
        <v>75</v>
      </c>
      <c r="Q2497" t="s">
        <v>4257</v>
      </c>
      <c r="R2497" t="s">
        <v>76</v>
      </c>
      <c r="S2497" s="42">
        <v>2000</v>
      </c>
      <c r="T2497" s="37">
        <v>1</v>
      </c>
      <c r="U2497" s="83">
        <v>1</v>
      </c>
      <c r="V2497" t="s">
        <v>125</v>
      </c>
    </row>
    <row r="2498" spans="1:22" x14ac:dyDescent="0.2">
      <c r="A2498" s="18" t="str">
        <f t="shared" ref="A2498:A2561" si="93">D2498&amp;F2498&amp;E2498</f>
        <v>Catalogo principalOPEN VALUE - CSP GOBIERNOCFQ7TTC0LFF1-0006</v>
      </c>
      <c r="B2498" s="18" t="str">
        <f t="shared" ref="B2498:B2561" si="94">E2498&amp;F2498</f>
        <v>CFQ7TTC0LFF1-0006OPEN VALUE - CSP GOBIERNO</v>
      </c>
      <c r="D2498" t="s">
        <v>122</v>
      </c>
      <c r="E2498" t="s">
        <v>4259</v>
      </c>
      <c r="F2498" s="37" t="s">
        <v>17</v>
      </c>
      <c r="G2498" s="18" t="s">
        <v>122</v>
      </c>
      <c r="H2498" s="18" t="s">
        <v>125</v>
      </c>
      <c r="I2498" s="37" t="s">
        <v>75</v>
      </c>
      <c r="J2498" t="s">
        <v>4260</v>
      </c>
      <c r="K2498" t="s">
        <v>28</v>
      </c>
      <c r="L2498" t="s">
        <v>90</v>
      </c>
      <c r="M2498" t="s">
        <v>74</v>
      </c>
      <c r="N2498" s="37" t="s">
        <v>75</v>
      </c>
      <c r="O2498" s="37" t="s">
        <v>75</v>
      </c>
      <c r="P2498" s="37" t="s">
        <v>75</v>
      </c>
      <c r="Q2498" t="s">
        <v>4259</v>
      </c>
      <c r="R2498" t="s">
        <v>76</v>
      </c>
      <c r="S2498" s="42">
        <v>145</v>
      </c>
      <c r="T2498" s="37">
        <v>1</v>
      </c>
      <c r="U2498" s="83">
        <v>1</v>
      </c>
      <c r="V2498" t="s">
        <v>125</v>
      </c>
    </row>
    <row r="2499" spans="1:22" x14ac:dyDescent="0.2">
      <c r="A2499" s="18" t="str">
        <f t="shared" si="93"/>
        <v>Catalogo principalOPEN VALUE - CSP GOBIERNOCFQ7TTC0LFF1-0003</v>
      </c>
      <c r="B2499" s="18" t="str">
        <f t="shared" si="94"/>
        <v>CFQ7TTC0LFF1-0003OPEN VALUE - CSP GOBIERNO</v>
      </c>
      <c r="D2499" t="s">
        <v>122</v>
      </c>
      <c r="E2499" t="s">
        <v>4261</v>
      </c>
      <c r="F2499" s="37" t="s">
        <v>17</v>
      </c>
      <c r="G2499" s="18" t="s">
        <v>122</v>
      </c>
      <c r="H2499" s="18" t="s">
        <v>125</v>
      </c>
      <c r="I2499" s="37" t="s">
        <v>75</v>
      </c>
      <c r="J2499" t="s">
        <v>4262</v>
      </c>
      <c r="K2499" t="s">
        <v>28</v>
      </c>
      <c r="L2499" t="s">
        <v>90</v>
      </c>
      <c r="M2499" t="s">
        <v>74</v>
      </c>
      <c r="N2499" s="37" t="s">
        <v>75</v>
      </c>
      <c r="O2499" s="37" t="s">
        <v>75</v>
      </c>
      <c r="P2499" s="37" t="s">
        <v>75</v>
      </c>
      <c r="Q2499" t="s">
        <v>4261</v>
      </c>
      <c r="R2499" t="s">
        <v>76</v>
      </c>
      <c r="S2499" s="42">
        <v>20</v>
      </c>
      <c r="T2499" s="37">
        <v>1</v>
      </c>
      <c r="U2499" s="83">
        <v>1</v>
      </c>
      <c r="V2499" t="s">
        <v>125</v>
      </c>
    </row>
    <row r="2500" spans="1:22" x14ac:dyDescent="0.2">
      <c r="A2500" s="18" t="str">
        <f t="shared" si="93"/>
        <v>Catalogo principalOPEN VALUE - CSP GOBIERNOCFQ7TTC0LFF1-0001</v>
      </c>
      <c r="B2500" s="18" t="str">
        <f t="shared" si="94"/>
        <v>CFQ7TTC0LFF1-0001OPEN VALUE - CSP GOBIERNO</v>
      </c>
      <c r="D2500" t="s">
        <v>122</v>
      </c>
      <c r="E2500" t="s">
        <v>4263</v>
      </c>
      <c r="F2500" s="37" t="s">
        <v>17</v>
      </c>
      <c r="G2500" s="18" t="s">
        <v>122</v>
      </c>
      <c r="H2500" s="18" t="s">
        <v>125</v>
      </c>
      <c r="I2500" s="37" t="s">
        <v>75</v>
      </c>
      <c r="J2500" t="s">
        <v>4264</v>
      </c>
      <c r="K2500" t="s">
        <v>28</v>
      </c>
      <c r="L2500" t="s">
        <v>90</v>
      </c>
      <c r="M2500" t="s">
        <v>74</v>
      </c>
      <c r="N2500" s="37" t="s">
        <v>75</v>
      </c>
      <c r="O2500" s="37" t="s">
        <v>75</v>
      </c>
      <c r="P2500" s="37" t="s">
        <v>75</v>
      </c>
      <c r="Q2500" t="s">
        <v>4263</v>
      </c>
      <c r="R2500" t="s">
        <v>76</v>
      </c>
      <c r="S2500" s="42">
        <v>95</v>
      </c>
      <c r="T2500" s="37">
        <v>1</v>
      </c>
      <c r="U2500" s="83">
        <v>1</v>
      </c>
      <c r="V2500" t="s">
        <v>125</v>
      </c>
    </row>
    <row r="2501" spans="1:22" x14ac:dyDescent="0.2">
      <c r="A2501" s="18" t="str">
        <f t="shared" si="93"/>
        <v>Catalogo principalOPEN VALUE - CSP GOBIERNOCFQ7TTC0LHZ3-0001</v>
      </c>
      <c r="B2501" s="18" t="str">
        <f t="shared" si="94"/>
        <v>CFQ7TTC0LHZ3-0001OPEN VALUE - CSP GOBIERNO</v>
      </c>
      <c r="D2501" t="s">
        <v>122</v>
      </c>
      <c r="E2501" t="s">
        <v>4265</v>
      </c>
      <c r="F2501" s="37" t="s">
        <v>17</v>
      </c>
      <c r="G2501" s="18" t="s">
        <v>122</v>
      </c>
      <c r="H2501" s="18" t="s">
        <v>125</v>
      </c>
      <c r="I2501" s="37" t="s">
        <v>75</v>
      </c>
      <c r="J2501" t="s">
        <v>4266</v>
      </c>
      <c r="K2501" t="s">
        <v>28</v>
      </c>
      <c r="L2501" t="s">
        <v>90</v>
      </c>
      <c r="M2501" t="s">
        <v>74</v>
      </c>
      <c r="N2501" s="37" t="s">
        <v>75</v>
      </c>
      <c r="O2501" s="37" t="s">
        <v>75</v>
      </c>
      <c r="P2501" s="37" t="s">
        <v>75</v>
      </c>
      <c r="Q2501" t="s">
        <v>4265</v>
      </c>
      <c r="R2501" t="s">
        <v>76</v>
      </c>
      <c r="S2501" s="42">
        <v>50</v>
      </c>
      <c r="T2501" s="37">
        <v>1</v>
      </c>
      <c r="U2501" s="83">
        <v>1</v>
      </c>
      <c r="V2501" t="s">
        <v>125</v>
      </c>
    </row>
    <row r="2502" spans="1:22" x14ac:dyDescent="0.2">
      <c r="A2502" s="18" t="str">
        <f t="shared" si="93"/>
        <v>Catalogo principalOPEN VALUE - CSP GOBIERNOCFQ7TTC0HBSJ-0001</v>
      </c>
      <c r="B2502" s="18" t="str">
        <f t="shared" si="94"/>
        <v>CFQ7TTC0HBSJ-0001OPEN VALUE - CSP GOBIERNO</v>
      </c>
      <c r="D2502" t="s">
        <v>122</v>
      </c>
      <c r="E2502" t="s">
        <v>4267</v>
      </c>
      <c r="F2502" s="37" t="s">
        <v>17</v>
      </c>
      <c r="G2502" s="18" t="s">
        <v>122</v>
      </c>
      <c r="H2502" s="18" t="s">
        <v>125</v>
      </c>
      <c r="I2502" s="37" t="s">
        <v>75</v>
      </c>
      <c r="J2502" t="s">
        <v>4268</v>
      </c>
      <c r="K2502" t="s">
        <v>28</v>
      </c>
      <c r="L2502" t="s">
        <v>90</v>
      </c>
      <c r="M2502" t="s">
        <v>74</v>
      </c>
      <c r="N2502" s="37" t="s">
        <v>75</v>
      </c>
      <c r="O2502" s="37" t="s">
        <v>75</v>
      </c>
      <c r="P2502" s="37" t="s">
        <v>75</v>
      </c>
      <c r="Q2502" t="s">
        <v>4267</v>
      </c>
      <c r="R2502" t="s">
        <v>76</v>
      </c>
      <c r="S2502" s="42">
        <v>135</v>
      </c>
      <c r="T2502" s="37">
        <v>1</v>
      </c>
      <c r="U2502" s="83">
        <v>1</v>
      </c>
      <c r="V2502" t="s">
        <v>125</v>
      </c>
    </row>
    <row r="2503" spans="1:22" x14ac:dyDescent="0.2">
      <c r="A2503" s="18" t="str">
        <f t="shared" si="93"/>
        <v>Catalogo principalOPEN VALUE - CSP GOBIERNOCFQ7TTC0LFN5-0004</v>
      </c>
      <c r="B2503" s="18" t="str">
        <f t="shared" si="94"/>
        <v>CFQ7TTC0LFN5-0004OPEN VALUE - CSP GOBIERNO</v>
      </c>
      <c r="D2503" t="s">
        <v>122</v>
      </c>
      <c r="E2503" t="s">
        <v>4269</v>
      </c>
      <c r="F2503" s="37" t="s">
        <v>17</v>
      </c>
      <c r="G2503" s="18" t="s">
        <v>122</v>
      </c>
      <c r="H2503" s="18" t="s">
        <v>125</v>
      </c>
      <c r="I2503" s="37" t="s">
        <v>75</v>
      </c>
      <c r="J2503" t="s">
        <v>4270</v>
      </c>
      <c r="K2503" t="s">
        <v>28</v>
      </c>
      <c r="L2503" t="s">
        <v>90</v>
      </c>
      <c r="M2503" t="s">
        <v>74</v>
      </c>
      <c r="N2503" s="37" t="s">
        <v>75</v>
      </c>
      <c r="O2503" s="37" t="s">
        <v>75</v>
      </c>
      <c r="P2503" s="37" t="s">
        <v>75</v>
      </c>
      <c r="Q2503" t="s">
        <v>4269</v>
      </c>
      <c r="R2503" t="s">
        <v>76</v>
      </c>
      <c r="S2503" s="42">
        <v>20</v>
      </c>
      <c r="T2503" s="37">
        <v>1</v>
      </c>
      <c r="U2503" s="83">
        <v>1</v>
      </c>
      <c r="V2503" t="s">
        <v>125</v>
      </c>
    </row>
    <row r="2504" spans="1:22" x14ac:dyDescent="0.2">
      <c r="A2504" s="18" t="str">
        <f t="shared" si="93"/>
        <v>Catalogo principalOPEN VALUE - CSP GOBIERNOCFQ7TTC0LFN5-0002</v>
      </c>
      <c r="B2504" s="18" t="str">
        <f t="shared" si="94"/>
        <v>CFQ7TTC0LFN5-0002OPEN VALUE - CSP GOBIERNO</v>
      </c>
      <c r="D2504" t="s">
        <v>122</v>
      </c>
      <c r="E2504" t="s">
        <v>4271</v>
      </c>
      <c r="F2504" s="37" t="s">
        <v>17</v>
      </c>
      <c r="G2504" s="18" t="s">
        <v>122</v>
      </c>
      <c r="H2504" s="18" t="s">
        <v>125</v>
      </c>
      <c r="I2504" s="37" t="s">
        <v>75</v>
      </c>
      <c r="J2504" t="s">
        <v>4272</v>
      </c>
      <c r="K2504" t="s">
        <v>28</v>
      </c>
      <c r="L2504" t="s">
        <v>90</v>
      </c>
      <c r="M2504" t="s">
        <v>74</v>
      </c>
      <c r="N2504" s="37" t="s">
        <v>75</v>
      </c>
      <c r="O2504" s="37" t="s">
        <v>75</v>
      </c>
      <c r="P2504" s="37" t="s">
        <v>75</v>
      </c>
      <c r="Q2504" t="s">
        <v>4271</v>
      </c>
      <c r="R2504" t="s">
        <v>76</v>
      </c>
      <c r="S2504" s="42">
        <v>65</v>
      </c>
      <c r="T2504" s="37">
        <v>1</v>
      </c>
      <c r="U2504" s="83">
        <v>1</v>
      </c>
      <c r="V2504" t="s">
        <v>125</v>
      </c>
    </row>
    <row r="2505" spans="1:22" x14ac:dyDescent="0.2">
      <c r="A2505" s="18" t="str">
        <f t="shared" si="93"/>
        <v>Catalogo principalOPEN VALUE - CSP GOBIERNOCFQ7TTC0LH31-0009</v>
      </c>
      <c r="B2505" s="18" t="str">
        <f t="shared" si="94"/>
        <v>CFQ7TTC0LH31-0009OPEN VALUE - CSP GOBIERNO</v>
      </c>
      <c r="D2505" t="s">
        <v>122</v>
      </c>
      <c r="E2505" t="s">
        <v>4273</v>
      </c>
      <c r="F2505" s="37" t="s">
        <v>17</v>
      </c>
      <c r="G2505" s="18" t="s">
        <v>122</v>
      </c>
      <c r="H2505" s="18" t="s">
        <v>125</v>
      </c>
      <c r="I2505" s="37" t="s">
        <v>75</v>
      </c>
      <c r="J2505" t="s">
        <v>4274</v>
      </c>
      <c r="K2505" t="s">
        <v>28</v>
      </c>
      <c r="L2505" t="s">
        <v>90</v>
      </c>
      <c r="M2505" t="s">
        <v>74</v>
      </c>
      <c r="N2505" s="37" t="s">
        <v>75</v>
      </c>
      <c r="O2505" s="37" t="s">
        <v>75</v>
      </c>
      <c r="P2505" s="37" t="s">
        <v>75</v>
      </c>
      <c r="Q2505" t="s">
        <v>4273</v>
      </c>
      <c r="R2505" t="s">
        <v>76</v>
      </c>
      <c r="S2505" s="42">
        <v>500</v>
      </c>
      <c r="T2505" s="37">
        <v>1</v>
      </c>
      <c r="U2505" s="83">
        <v>1</v>
      </c>
      <c r="V2505" t="s">
        <v>125</v>
      </c>
    </row>
    <row r="2506" spans="1:22" x14ac:dyDescent="0.2">
      <c r="A2506" s="18" t="str">
        <f t="shared" si="93"/>
        <v>Catalogo principalOPEN VALUE - CSP GOBIERNOCFQ7TTC0LH31-0008</v>
      </c>
      <c r="B2506" s="18" t="str">
        <f t="shared" si="94"/>
        <v>CFQ7TTC0LH31-0008OPEN VALUE - CSP GOBIERNO</v>
      </c>
      <c r="D2506" t="s">
        <v>122</v>
      </c>
      <c r="E2506" t="s">
        <v>4275</v>
      </c>
      <c r="F2506" s="37" t="s">
        <v>17</v>
      </c>
      <c r="G2506" s="18" t="s">
        <v>122</v>
      </c>
      <c r="H2506" s="18" t="s">
        <v>125</v>
      </c>
      <c r="I2506" s="37" t="s">
        <v>75</v>
      </c>
      <c r="J2506" t="s">
        <v>4276</v>
      </c>
      <c r="K2506" t="s">
        <v>28</v>
      </c>
      <c r="L2506" t="s">
        <v>90</v>
      </c>
      <c r="M2506" t="s">
        <v>74</v>
      </c>
      <c r="N2506" s="37" t="s">
        <v>75</v>
      </c>
      <c r="O2506" s="37" t="s">
        <v>75</v>
      </c>
      <c r="P2506" s="37" t="s">
        <v>75</v>
      </c>
      <c r="Q2506" t="s">
        <v>4275</v>
      </c>
      <c r="R2506" t="s">
        <v>76</v>
      </c>
      <c r="S2506" s="42">
        <v>4000</v>
      </c>
      <c r="T2506" s="37">
        <v>1</v>
      </c>
      <c r="U2506" s="83">
        <v>1</v>
      </c>
      <c r="V2506" t="s">
        <v>125</v>
      </c>
    </row>
    <row r="2507" spans="1:22" x14ac:dyDescent="0.2">
      <c r="A2507" s="18" t="str">
        <f t="shared" si="93"/>
        <v>Catalogo principalOPEN VALUE - CSP GOBIERNOCFQ7TTC0LH31-0007</v>
      </c>
      <c r="B2507" s="18" t="str">
        <f t="shared" si="94"/>
        <v>CFQ7TTC0LH31-0007OPEN VALUE - CSP GOBIERNO</v>
      </c>
      <c r="D2507" t="s">
        <v>122</v>
      </c>
      <c r="E2507" t="s">
        <v>4277</v>
      </c>
      <c r="F2507" s="37" t="s">
        <v>17</v>
      </c>
      <c r="G2507" s="18" t="s">
        <v>122</v>
      </c>
      <c r="H2507" s="18" t="s">
        <v>125</v>
      </c>
      <c r="I2507" s="37" t="s">
        <v>75</v>
      </c>
      <c r="J2507" t="s">
        <v>4278</v>
      </c>
      <c r="K2507" t="s">
        <v>28</v>
      </c>
      <c r="L2507" t="s">
        <v>90</v>
      </c>
      <c r="M2507" t="s">
        <v>74</v>
      </c>
      <c r="N2507" s="37" t="s">
        <v>75</v>
      </c>
      <c r="O2507" s="37" t="s">
        <v>75</v>
      </c>
      <c r="P2507" s="37" t="s">
        <v>75</v>
      </c>
      <c r="Q2507" t="s">
        <v>4277</v>
      </c>
      <c r="R2507" t="s">
        <v>76</v>
      </c>
      <c r="S2507" s="42">
        <v>100</v>
      </c>
      <c r="T2507" s="37">
        <v>1</v>
      </c>
      <c r="U2507" s="83">
        <v>1</v>
      </c>
      <c r="V2507" t="s">
        <v>125</v>
      </c>
    </row>
    <row r="2508" spans="1:22" x14ac:dyDescent="0.2">
      <c r="A2508" s="18" t="str">
        <f t="shared" si="93"/>
        <v>Catalogo principalOPEN VALUE - CSP GOBIERNOCFQ7TTC0LH31-0005</v>
      </c>
      <c r="B2508" s="18" t="str">
        <f t="shared" si="94"/>
        <v>CFQ7TTC0LH31-0005OPEN VALUE - CSP GOBIERNO</v>
      </c>
      <c r="D2508" t="s">
        <v>122</v>
      </c>
      <c r="E2508" t="s">
        <v>4279</v>
      </c>
      <c r="F2508" s="37" t="s">
        <v>17</v>
      </c>
      <c r="G2508" s="18" t="s">
        <v>122</v>
      </c>
      <c r="H2508" s="18" t="s">
        <v>125</v>
      </c>
      <c r="I2508" s="37" t="s">
        <v>75</v>
      </c>
      <c r="J2508" t="s">
        <v>4280</v>
      </c>
      <c r="K2508" t="s">
        <v>28</v>
      </c>
      <c r="L2508" t="s">
        <v>90</v>
      </c>
      <c r="M2508" t="s">
        <v>74</v>
      </c>
      <c r="N2508" s="37" t="s">
        <v>75</v>
      </c>
      <c r="O2508" s="37" t="s">
        <v>75</v>
      </c>
      <c r="P2508" s="37" t="s">
        <v>75</v>
      </c>
      <c r="Q2508" t="s">
        <v>4279</v>
      </c>
      <c r="R2508" t="s">
        <v>76</v>
      </c>
      <c r="S2508" s="42">
        <v>12000</v>
      </c>
      <c r="T2508" s="37">
        <v>1</v>
      </c>
      <c r="U2508" s="83">
        <v>1</v>
      </c>
      <c r="V2508" t="s">
        <v>125</v>
      </c>
    </row>
    <row r="2509" spans="1:22" x14ac:dyDescent="0.2">
      <c r="A2509" s="18" t="str">
        <f t="shared" si="93"/>
        <v>Catalogo principalOPEN VALUE - CSP GOBIERNOCFQ7TTC0LH31-0002</v>
      </c>
      <c r="B2509" s="18" t="str">
        <f t="shared" si="94"/>
        <v>CFQ7TTC0LH31-0002OPEN VALUE - CSP GOBIERNO</v>
      </c>
      <c r="D2509" t="s">
        <v>122</v>
      </c>
      <c r="E2509" t="s">
        <v>4281</v>
      </c>
      <c r="F2509" s="37" t="s">
        <v>17</v>
      </c>
      <c r="G2509" s="18" t="s">
        <v>122</v>
      </c>
      <c r="H2509" s="18" t="s">
        <v>125</v>
      </c>
      <c r="I2509" s="37" t="s">
        <v>75</v>
      </c>
      <c r="J2509" t="s">
        <v>4282</v>
      </c>
      <c r="K2509" t="s">
        <v>28</v>
      </c>
      <c r="L2509" t="s">
        <v>90</v>
      </c>
      <c r="M2509" t="s">
        <v>74</v>
      </c>
      <c r="N2509" s="37" t="s">
        <v>75</v>
      </c>
      <c r="O2509" s="37" t="s">
        <v>75</v>
      </c>
      <c r="P2509" s="37" t="s">
        <v>75</v>
      </c>
      <c r="Q2509" t="s">
        <v>4281</v>
      </c>
      <c r="R2509" t="s">
        <v>76</v>
      </c>
      <c r="S2509" s="42">
        <v>30</v>
      </c>
      <c r="T2509" s="37">
        <v>1</v>
      </c>
      <c r="U2509" s="83">
        <v>1</v>
      </c>
      <c r="V2509" t="s">
        <v>125</v>
      </c>
    </row>
    <row r="2510" spans="1:22" x14ac:dyDescent="0.2">
      <c r="A2510" s="18" t="str">
        <f t="shared" si="93"/>
        <v>Catalogo principalOPEN VALUE - CSP GOBIERNOCFQ7TTC0LH31-001C</v>
      </c>
      <c r="B2510" s="18" t="str">
        <f t="shared" si="94"/>
        <v>CFQ7TTC0LH31-001COPEN VALUE - CSP GOBIERNO</v>
      </c>
      <c r="D2510" t="s">
        <v>122</v>
      </c>
      <c r="E2510" t="s">
        <v>4283</v>
      </c>
      <c r="F2510" s="37" t="s">
        <v>17</v>
      </c>
      <c r="G2510" s="18" t="s">
        <v>122</v>
      </c>
      <c r="H2510" s="18" t="s">
        <v>125</v>
      </c>
      <c r="I2510" s="37" t="s">
        <v>75</v>
      </c>
      <c r="J2510" t="s">
        <v>4284</v>
      </c>
      <c r="K2510" t="s">
        <v>28</v>
      </c>
      <c r="L2510" t="s">
        <v>90</v>
      </c>
      <c r="M2510" t="s">
        <v>74</v>
      </c>
      <c r="N2510" s="37" t="s">
        <v>75</v>
      </c>
      <c r="O2510" s="37" t="s">
        <v>75</v>
      </c>
      <c r="P2510" s="37" t="s">
        <v>75</v>
      </c>
      <c r="Q2510" t="s">
        <v>4283</v>
      </c>
      <c r="R2510" t="s">
        <v>76</v>
      </c>
      <c r="S2510" s="42">
        <v>2000</v>
      </c>
      <c r="T2510" s="37">
        <v>1</v>
      </c>
      <c r="U2510" s="83">
        <v>1</v>
      </c>
      <c r="V2510" t="s">
        <v>125</v>
      </c>
    </row>
    <row r="2511" spans="1:22" x14ac:dyDescent="0.2">
      <c r="A2511" s="18" t="str">
        <f t="shared" si="93"/>
        <v>Catalogo principalOPEN VALUE - CSP GOBIERNOCFQ7TTC0LH31-001B</v>
      </c>
      <c r="B2511" s="18" t="str">
        <f t="shared" si="94"/>
        <v>CFQ7TTC0LH31-001BOPEN VALUE - CSP GOBIERNO</v>
      </c>
      <c r="D2511" t="s">
        <v>122</v>
      </c>
      <c r="E2511" t="s">
        <v>4285</v>
      </c>
      <c r="F2511" s="37" t="s">
        <v>17</v>
      </c>
      <c r="G2511" s="18" t="s">
        <v>122</v>
      </c>
      <c r="H2511" s="18" t="s">
        <v>125</v>
      </c>
      <c r="I2511" s="37" t="s">
        <v>75</v>
      </c>
      <c r="J2511" t="s">
        <v>4286</v>
      </c>
      <c r="K2511" t="s">
        <v>28</v>
      </c>
      <c r="L2511" t="s">
        <v>90</v>
      </c>
      <c r="M2511" t="s">
        <v>74</v>
      </c>
      <c r="N2511" s="37" t="s">
        <v>75</v>
      </c>
      <c r="O2511" s="37" t="s">
        <v>75</v>
      </c>
      <c r="P2511" s="37" t="s">
        <v>75</v>
      </c>
      <c r="Q2511" t="s">
        <v>4285</v>
      </c>
      <c r="R2511" t="s">
        <v>76</v>
      </c>
      <c r="S2511" s="42">
        <v>50</v>
      </c>
      <c r="T2511" s="37">
        <v>1</v>
      </c>
      <c r="U2511" s="83">
        <v>1</v>
      </c>
      <c r="V2511" t="s">
        <v>125</v>
      </c>
    </row>
    <row r="2512" spans="1:22" x14ac:dyDescent="0.2">
      <c r="A2512" s="18" t="str">
        <f t="shared" si="93"/>
        <v>Catalogo principalOPEN VALUE - CSP GOBIERNOCFQ7TTC0LH31-0019</v>
      </c>
      <c r="B2512" s="18" t="str">
        <f t="shared" si="94"/>
        <v>CFQ7TTC0LH31-0019OPEN VALUE - CSP GOBIERNO</v>
      </c>
      <c r="D2512" t="s">
        <v>122</v>
      </c>
      <c r="E2512" t="s">
        <v>4287</v>
      </c>
      <c r="F2512" s="37" t="s">
        <v>17</v>
      </c>
      <c r="G2512" s="18" t="s">
        <v>122</v>
      </c>
      <c r="H2512" s="18" t="s">
        <v>125</v>
      </c>
      <c r="I2512" s="37" t="s">
        <v>75</v>
      </c>
      <c r="J2512" t="s">
        <v>4288</v>
      </c>
      <c r="K2512" t="s">
        <v>28</v>
      </c>
      <c r="L2512" t="s">
        <v>90</v>
      </c>
      <c r="M2512" t="s">
        <v>74</v>
      </c>
      <c r="N2512" s="37" t="s">
        <v>75</v>
      </c>
      <c r="O2512" s="37" t="s">
        <v>75</v>
      </c>
      <c r="P2512" s="37" t="s">
        <v>75</v>
      </c>
      <c r="Q2512" t="s">
        <v>4287</v>
      </c>
      <c r="R2512" t="s">
        <v>76</v>
      </c>
      <c r="S2512" s="42">
        <v>6000</v>
      </c>
      <c r="T2512" s="37">
        <v>1</v>
      </c>
      <c r="U2512" s="83">
        <v>1</v>
      </c>
      <c r="V2512" t="s">
        <v>125</v>
      </c>
    </row>
    <row r="2513" spans="1:22" x14ac:dyDescent="0.2">
      <c r="A2513" s="18" t="str">
        <f t="shared" si="93"/>
        <v>Catalogo principalOPEN VALUE - CSP GOBIERNOCFQ7TTC0LH31-0018</v>
      </c>
      <c r="B2513" s="18" t="str">
        <f t="shared" si="94"/>
        <v>CFQ7TTC0LH31-0018OPEN VALUE - CSP GOBIERNO</v>
      </c>
      <c r="D2513" t="s">
        <v>122</v>
      </c>
      <c r="E2513" t="s">
        <v>4289</v>
      </c>
      <c r="F2513" s="37" t="s">
        <v>17</v>
      </c>
      <c r="G2513" s="18" t="s">
        <v>122</v>
      </c>
      <c r="H2513" s="18" t="s">
        <v>125</v>
      </c>
      <c r="I2513" s="37" t="s">
        <v>75</v>
      </c>
      <c r="J2513" t="s">
        <v>4290</v>
      </c>
      <c r="K2513" t="s">
        <v>28</v>
      </c>
      <c r="L2513" t="s">
        <v>90</v>
      </c>
      <c r="M2513" t="s">
        <v>74</v>
      </c>
      <c r="N2513" s="37" t="s">
        <v>75</v>
      </c>
      <c r="O2513" s="37" t="s">
        <v>75</v>
      </c>
      <c r="P2513" s="37" t="s">
        <v>75</v>
      </c>
      <c r="Q2513" t="s">
        <v>4289</v>
      </c>
      <c r="R2513" t="s">
        <v>76</v>
      </c>
      <c r="S2513" s="42">
        <v>250</v>
      </c>
      <c r="T2513" s="37">
        <v>1</v>
      </c>
      <c r="U2513" s="83">
        <v>1</v>
      </c>
      <c r="V2513" t="s">
        <v>125</v>
      </c>
    </row>
    <row r="2514" spans="1:22" x14ac:dyDescent="0.2">
      <c r="A2514" s="18" t="str">
        <f t="shared" si="93"/>
        <v>Catalogo principalOPEN VALUE - CSP GOBIERNOCFQ7TTC0LH31-0001</v>
      </c>
      <c r="B2514" s="18" t="str">
        <f t="shared" si="94"/>
        <v>CFQ7TTC0LH31-0001OPEN VALUE - CSP GOBIERNO</v>
      </c>
      <c r="D2514" t="s">
        <v>122</v>
      </c>
      <c r="E2514" t="s">
        <v>4291</v>
      </c>
      <c r="F2514" s="37" t="s">
        <v>17</v>
      </c>
      <c r="G2514" s="18" t="s">
        <v>122</v>
      </c>
      <c r="H2514" s="18" t="s">
        <v>125</v>
      </c>
      <c r="I2514" s="37" t="s">
        <v>75</v>
      </c>
      <c r="J2514" t="s">
        <v>4292</v>
      </c>
      <c r="K2514" t="s">
        <v>28</v>
      </c>
      <c r="L2514" t="s">
        <v>90</v>
      </c>
      <c r="M2514" t="s">
        <v>74</v>
      </c>
      <c r="N2514" s="37" t="s">
        <v>75</v>
      </c>
      <c r="O2514" s="37" t="s">
        <v>75</v>
      </c>
      <c r="P2514" s="37" t="s">
        <v>75</v>
      </c>
      <c r="Q2514" t="s">
        <v>4291</v>
      </c>
      <c r="R2514" t="s">
        <v>76</v>
      </c>
      <c r="S2514" s="42">
        <v>180</v>
      </c>
      <c r="T2514" s="37">
        <v>1</v>
      </c>
      <c r="U2514" s="83">
        <v>1</v>
      </c>
      <c r="V2514" t="s">
        <v>125</v>
      </c>
    </row>
    <row r="2515" spans="1:22" x14ac:dyDescent="0.2">
      <c r="A2515" s="18" t="str">
        <f t="shared" si="93"/>
        <v>Catalogo principalOPEN VALUE - CSP GOBIERNOCFQ7TTC0LFNJ-0001</v>
      </c>
      <c r="B2515" s="18" t="str">
        <f t="shared" si="94"/>
        <v>CFQ7TTC0LFNJ-0001OPEN VALUE - CSP GOBIERNO</v>
      </c>
      <c r="D2515" t="s">
        <v>122</v>
      </c>
      <c r="E2515" t="s">
        <v>4293</v>
      </c>
      <c r="F2515" s="37" t="s">
        <v>17</v>
      </c>
      <c r="G2515" s="18" t="s">
        <v>122</v>
      </c>
      <c r="H2515" s="18" t="s">
        <v>125</v>
      </c>
      <c r="I2515" s="37" t="s">
        <v>75</v>
      </c>
      <c r="J2515" t="s">
        <v>4294</v>
      </c>
      <c r="K2515" t="s">
        <v>28</v>
      </c>
      <c r="L2515" t="s">
        <v>90</v>
      </c>
      <c r="M2515" t="s">
        <v>74</v>
      </c>
      <c r="N2515" s="37" t="s">
        <v>75</v>
      </c>
      <c r="O2515" s="37" t="s">
        <v>75</v>
      </c>
      <c r="P2515" s="37" t="s">
        <v>75</v>
      </c>
      <c r="Q2515" t="s">
        <v>4293</v>
      </c>
      <c r="R2515" t="s">
        <v>76</v>
      </c>
      <c r="S2515" s="42">
        <v>8</v>
      </c>
      <c r="T2515" s="37">
        <v>1</v>
      </c>
      <c r="U2515" s="83">
        <v>1</v>
      </c>
      <c r="V2515" t="s">
        <v>125</v>
      </c>
    </row>
    <row r="2516" spans="1:22" x14ac:dyDescent="0.2">
      <c r="A2516" s="18" t="str">
        <f t="shared" si="93"/>
        <v>Catalogo principalOPEN VALUE - CSP GOBIERNOCFQ7TTC0HD42-000C</v>
      </c>
      <c r="B2516" s="18" t="str">
        <f t="shared" si="94"/>
        <v>CFQ7TTC0HD42-000COPEN VALUE - CSP GOBIERNO</v>
      </c>
      <c r="D2516" t="s">
        <v>122</v>
      </c>
      <c r="E2516" t="s">
        <v>4295</v>
      </c>
      <c r="F2516" s="37" t="s">
        <v>17</v>
      </c>
      <c r="G2516" s="18" t="s">
        <v>122</v>
      </c>
      <c r="H2516" s="18" t="s">
        <v>125</v>
      </c>
      <c r="I2516" s="37" t="s">
        <v>75</v>
      </c>
      <c r="J2516" t="s">
        <v>4296</v>
      </c>
      <c r="K2516" t="s">
        <v>28</v>
      </c>
      <c r="L2516" t="s">
        <v>90</v>
      </c>
      <c r="M2516" t="s">
        <v>74</v>
      </c>
      <c r="N2516" s="37" t="s">
        <v>75</v>
      </c>
      <c r="O2516" s="37" t="s">
        <v>75</v>
      </c>
      <c r="P2516" s="37" t="s">
        <v>75</v>
      </c>
      <c r="Q2516" t="s">
        <v>4295</v>
      </c>
      <c r="R2516" t="s">
        <v>76</v>
      </c>
      <c r="S2516" s="42">
        <v>750</v>
      </c>
      <c r="T2516" s="37">
        <v>1</v>
      </c>
      <c r="U2516" s="83">
        <v>1</v>
      </c>
      <c r="V2516" t="s">
        <v>125</v>
      </c>
    </row>
    <row r="2517" spans="1:22" x14ac:dyDescent="0.2">
      <c r="A2517" s="18" t="str">
        <f t="shared" si="93"/>
        <v>Catalogo principalOPEN VALUE - CSP GOBIERNOCFQ7TTC0HD42-000B</v>
      </c>
      <c r="B2517" s="18" t="str">
        <f t="shared" si="94"/>
        <v>CFQ7TTC0HD42-000BOPEN VALUE - CSP GOBIERNO</v>
      </c>
      <c r="D2517" t="s">
        <v>122</v>
      </c>
      <c r="E2517" t="s">
        <v>4297</v>
      </c>
      <c r="F2517" s="37" t="s">
        <v>17</v>
      </c>
      <c r="G2517" s="18" t="s">
        <v>122</v>
      </c>
      <c r="H2517" s="18" t="s">
        <v>125</v>
      </c>
      <c r="I2517" s="37" t="s">
        <v>75</v>
      </c>
      <c r="J2517" t="s">
        <v>4298</v>
      </c>
      <c r="K2517" t="s">
        <v>28</v>
      </c>
      <c r="L2517" t="s">
        <v>90</v>
      </c>
      <c r="M2517" t="s">
        <v>74</v>
      </c>
      <c r="N2517" s="37" t="s">
        <v>75</v>
      </c>
      <c r="O2517" s="37" t="s">
        <v>75</v>
      </c>
      <c r="P2517" s="37" t="s">
        <v>75</v>
      </c>
      <c r="Q2517" t="s">
        <v>4297</v>
      </c>
      <c r="R2517" t="s">
        <v>76</v>
      </c>
      <c r="S2517" s="42">
        <v>6000</v>
      </c>
      <c r="T2517" s="37">
        <v>1</v>
      </c>
      <c r="U2517" s="83">
        <v>1</v>
      </c>
      <c r="V2517" t="s">
        <v>125</v>
      </c>
    </row>
    <row r="2518" spans="1:22" x14ac:dyDescent="0.2">
      <c r="A2518" s="18" t="str">
        <f t="shared" si="93"/>
        <v>Catalogo principalOPEN VALUE - CSP GOBIERNOCFQ7TTC0HD42-0009</v>
      </c>
      <c r="B2518" s="18" t="str">
        <f t="shared" si="94"/>
        <v>CFQ7TTC0HD42-0009OPEN VALUE - CSP GOBIERNO</v>
      </c>
      <c r="D2518" t="s">
        <v>122</v>
      </c>
      <c r="E2518" t="s">
        <v>4299</v>
      </c>
      <c r="F2518" s="37" t="s">
        <v>17</v>
      </c>
      <c r="G2518" s="18" t="s">
        <v>122</v>
      </c>
      <c r="H2518" s="18" t="s">
        <v>125</v>
      </c>
      <c r="I2518" s="37" t="s">
        <v>75</v>
      </c>
      <c r="J2518" t="s">
        <v>4300</v>
      </c>
      <c r="K2518" t="s">
        <v>28</v>
      </c>
      <c r="L2518" t="s">
        <v>90</v>
      </c>
      <c r="M2518" t="s">
        <v>74</v>
      </c>
      <c r="N2518" s="37" t="s">
        <v>75</v>
      </c>
      <c r="O2518" s="37" t="s">
        <v>75</v>
      </c>
      <c r="P2518" s="37" t="s">
        <v>75</v>
      </c>
      <c r="Q2518" t="s">
        <v>4299</v>
      </c>
      <c r="R2518" t="s">
        <v>76</v>
      </c>
      <c r="S2518" s="42">
        <v>17000</v>
      </c>
      <c r="T2518" s="37">
        <v>1</v>
      </c>
      <c r="U2518" s="83">
        <v>1</v>
      </c>
      <c r="V2518" t="s">
        <v>125</v>
      </c>
    </row>
    <row r="2519" spans="1:22" x14ac:dyDescent="0.2">
      <c r="A2519" s="18" t="str">
        <f t="shared" si="93"/>
        <v>Catalogo principalOPEN VALUE - CSP GOBIERNOCFQ7TTC0HD42-0008</v>
      </c>
      <c r="B2519" s="18" t="str">
        <f t="shared" si="94"/>
        <v>CFQ7TTC0HD42-0008OPEN VALUE - CSP GOBIERNO</v>
      </c>
      <c r="D2519" t="s">
        <v>122</v>
      </c>
      <c r="E2519" t="s">
        <v>4301</v>
      </c>
      <c r="F2519" s="37" t="s">
        <v>17</v>
      </c>
      <c r="G2519" s="18" t="s">
        <v>122</v>
      </c>
      <c r="H2519" s="18" t="s">
        <v>125</v>
      </c>
      <c r="I2519" s="37" t="s">
        <v>75</v>
      </c>
      <c r="J2519" t="s">
        <v>4302</v>
      </c>
      <c r="K2519" t="s">
        <v>28</v>
      </c>
      <c r="L2519" t="s">
        <v>90</v>
      </c>
      <c r="M2519" t="s">
        <v>74</v>
      </c>
      <c r="N2519" s="37" t="s">
        <v>75</v>
      </c>
      <c r="O2519" s="37" t="s">
        <v>75</v>
      </c>
      <c r="P2519" s="37" t="s">
        <v>75</v>
      </c>
      <c r="Q2519" t="s">
        <v>4301</v>
      </c>
      <c r="R2519" t="s">
        <v>76</v>
      </c>
      <c r="S2519" s="42">
        <v>37000</v>
      </c>
      <c r="T2519" s="37">
        <v>1</v>
      </c>
      <c r="U2519" s="83">
        <v>1</v>
      </c>
      <c r="V2519" t="s">
        <v>125</v>
      </c>
    </row>
    <row r="2520" spans="1:22" x14ac:dyDescent="0.2">
      <c r="A2520" s="18" t="str">
        <f t="shared" si="93"/>
        <v>Catalogo principalOPEN VALUE - CSP GOBIERNOCFQ7TTC0HD42-0001</v>
      </c>
      <c r="B2520" s="18" t="str">
        <f t="shared" si="94"/>
        <v>CFQ7TTC0HD42-0001OPEN VALUE - CSP GOBIERNO</v>
      </c>
      <c r="D2520" t="s">
        <v>122</v>
      </c>
      <c r="E2520" t="s">
        <v>4303</v>
      </c>
      <c r="F2520" s="37" t="s">
        <v>17</v>
      </c>
      <c r="G2520" s="18" t="s">
        <v>122</v>
      </c>
      <c r="H2520" s="18" t="s">
        <v>125</v>
      </c>
      <c r="I2520" s="37" t="s">
        <v>75</v>
      </c>
      <c r="J2520" t="s">
        <v>4304</v>
      </c>
      <c r="K2520" t="s">
        <v>28</v>
      </c>
      <c r="L2520" t="s">
        <v>90</v>
      </c>
      <c r="M2520" t="s">
        <v>74</v>
      </c>
      <c r="N2520" s="37" t="s">
        <v>75</v>
      </c>
      <c r="O2520" s="37" t="s">
        <v>75</v>
      </c>
      <c r="P2520" s="37" t="s">
        <v>75</v>
      </c>
      <c r="Q2520" t="s">
        <v>4303</v>
      </c>
      <c r="R2520" t="s">
        <v>76</v>
      </c>
      <c r="S2520" s="42">
        <v>3000</v>
      </c>
      <c r="T2520" s="37">
        <v>1</v>
      </c>
      <c r="U2520" s="83">
        <v>1</v>
      </c>
      <c r="V2520" t="s">
        <v>125</v>
      </c>
    </row>
    <row r="2521" spans="1:22" x14ac:dyDescent="0.2">
      <c r="A2521" s="18" t="str">
        <f t="shared" si="93"/>
        <v>Catalogo principalOPEN VALUE - CSP GOBIERNOCFQ7TTC0LHT4-0001</v>
      </c>
      <c r="B2521" s="18" t="str">
        <f t="shared" si="94"/>
        <v>CFQ7TTC0LHT4-0001OPEN VALUE - CSP GOBIERNO</v>
      </c>
      <c r="D2521" t="s">
        <v>122</v>
      </c>
      <c r="E2521" t="s">
        <v>4305</v>
      </c>
      <c r="F2521" s="37" t="s">
        <v>17</v>
      </c>
      <c r="G2521" s="18" t="s">
        <v>122</v>
      </c>
      <c r="H2521" s="18" t="s">
        <v>125</v>
      </c>
      <c r="I2521" s="37" t="s">
        <v>75</v>
      </c>
      <c r="J2521" t="s">
        <v>4306</v>
      </c>
      <c r="K2521" t="s">
        <v>28</v>
      </c>
      <c r="L2521" t="s">
        <v>90</v>
      </c>
      <c r="M2521" t="s">
        <v>74</v>
      </c>
      <c r="N2521" s="37" t="s">
        <v>75</v>
      </c>
      <c r="O2521" s="37" t="s">
        <v>75</v>
      </c>
      <c r="P2521" s="37" t="s">
        <v>75</v>
      </c>
      <c r="Q2521" t="s">
        <v>4305</v>
      </c>
      <c r="R2521" t="s">
        <v>76</v>
      </c>
      <c r="S2521" s="42">
        <v>10.6</v>
      </c>
      <c r="T2521" s="37">
        <v>1</v>
      </c>
      <c r="U2521" s="83">
        <v>1</v>
      </c>
      <c r="V2521" t="s">
        <v>125</v>
      </c>
    </row>
    <row r="2522" spans="1:22" x14ac:dyDescent="0.2">
      <c r="A2522" s="18" t="str">
        <f t="shared" si="93"/>
        <v>Catalogo principalOPEN VALUE - CSP GOBIERNOCFQ7TTC0LFJ1-0001</v>
      </c>
      <c r="B2522" s="18" t="str">
        <f t="shared" si="94"/>
        <v>CFQ7TTC0LFJ1-0001OPEN VALUE - CSP GOBIERNO</v>
      </c>
      <c r="D2522" t="s">
        <v>122</v>
      </c>
      <c r="E2522" t="s">
        <v>4307</v>
      </c>
      <c r="F2522" s="37" t="s">
        <v>17</v>
      </c>
      <c r="G2522" s="18" t="s">
        <v>122</v>
      </c>
      <c r="H2522" s="18" t="s">
        <v>125</v>
      </c>
      <c r="I2522" s="37" t="s">
        <v>75</v>
      </c>
      <c r="J2522" t="s">
        <v>4308</v>
      </c>
      <c r="K2522" t="s">
        <v>28</v>
      </c>
      <c r="L2522" t="s">
        <v>90</v>
      </c>
      <c r="M2522" t="s">
        <v>74</v>
      </c>
      <c r="N2522" s="37" t="s">
        <v>75</v>
      </c>
      <c r="O2522" s="37" t="s">
        <v>75</v>
      </c>
      <c r="P2522" s="37" t="s">
        <v>75</v>
      </c>
      <c r="Q2522" t="s">
        <v>4307</v>
      </c>
      <c r="R2522" t="s">
        <v>76</v>
      </c>
      <c r="S2522" s="42">
        <v>16.400000000000002</v>
      </c>
      <c r="T2522" s="37">
        <v>1</v>
      </c>
      <c r="U2522" s="83">
        <v>1</v>
      </c>
      <c r="V2522" t="s">
        <v>125</v>
      </c>
    </row>
    <row r="2523" spans="1:22" x14ac:dyDescent="0.2">
      <c r="A2523" s="18" t="str">
        <f t="shared" si="93"/>
        <v>Catalogo principalOPEN VALUE - CSP GOBIERNOCFQ7TTC0LH16-0001</v>
      </c>
      <c r="B2523" s="18" t="str">
        <f t="shared" si="94"/>
        <v>CFQ7TTC0LH16-0001OPEN VALUE - CSP GOBIERNO</v>
      </c>
      <c r="D2523" t="s">
        <v>122</v>
      </c>
      <c r="E2523" t="s">
        <v>4309</v>
      </c>
      <c r="F2523" s="37" t="s">
        <v>17</v>
      </c>
      <c r="G2523" s="18" t="s">
        <v>122</v>
      </c>
      <c r="H2523" s="18" t="s">
        <v>125</v>
      </c>
      <c r="I2523" s="37" t="s">
        <v>75</v>
      </c>
      <c r="J2523" t="s">
        <v>4310</v>
      </c>
      <c r="K2523" t="s">
        <v>28</v>
      </c>
      <c r="L2523" t="s">
        <v>90</v>
      </c>
      <c r="M2523" t="s">
        <v>74</v>
      </c>
      <c r="N2523" s="37" t="s">
        <v>75</v>
      </c>
      <c r="O2523" s="37" t="s">
        <v>75</v>
      </c>
      <c r="P2523" s="37" t="s">
        <v>75</v>
      </c>
      <c r="Q2523" t="s">
        <v>4309</v>
      </c>
      <c r="R2523" t="s">
        <v>76</v>
      </c>
      <c r="S2523" s="42">
        <v>4</v>
      </c>
      <c r="T2523" s="37">
        <v>1</v>
      </c>
      <c r="U2523" s="83">
        <v>1</v>
      </c>
      <c r="V2523" t="s">
        <v>125</v>
      </c>
    </row>
    <row r="2524" spans="1:22" x14ac:dyDescent="0.2">
      <c r="A2524" s="18" t="str">
        <f t="shared" si="93"/>
        <v>Catalogo principalOPEN VALUE - CSP GOBIERNOCFQ7TTC0LH1P-0001</v>
      </c>
      <c r="B2524" s="18" t="str">
        <f t="shared" si="94"/>
        <v>CFQ7TTC0LH1P-0001OPEN VALUE - CSP GOBIERNO</v>
      </c>
      <c r="D2524" t="s">
        <v>122</v>
      </c>
      <c r="E2524" t="s">
        <v>4311</v>
      </c>
      <c r="F2524" s="37" t="s">
        <v>17</v>
      </c>
      <c r="G2524" s="18" t="s">
        <v>122</v>
      </c>
      <c r="H2524" s="18" t="s">
        <v>125</v>
      </c>
      <c r="I2524" s="37" t="s">
        <v>75</v>
      </c>
      <c r="J2524" t="s">
        <v>4312</v>
      </c>
      <c r="K2524" t="s">
        <v>28</v>
      </c>
      <c r="L2524" t="s">
        <v>90</v>
      </c>
      <c r="M2524" t="s">
        <v>74</v>
      </c>
      <c r="N2524" s="37" t="s">
        <v>75</v>
      </c>
      <c r="O2524" s="37" t="s">
        <v>75</v>
      </c>
      <c r="P2524" s="37" t="s">
        <v>75</v>
      </c>
      <c r="Q2524" t="s">
        <v>4311</v>
      </c>
      <c r="R2524" t="s">
        <v>76</v>
      </c>
      <c r="S2524" s="42">
        <v>8</v>
      </c>
      <c r="T2524" s="37">
        <v>1</v>
      </c>
      <c r="U2524" s="83">
        <v>1</v>
      </c>
      <c r="V2524" t="s">
        <v>125</v>
      </c>
    </row>
    <row r="2525" spans="1:22" x14ac:dyDescent="0.2">
      <c r="A2525" s="18" t="str">
        <f t="shared" si="93"/>
        <v>Catalogo principalOPEN VALUE - CSP GOBIERNOCFQ7TTC0LH0J-0001</v>
      </c>
      <c r="B2525" s="18" t="str">
        <f t="shared" si="94"/>
        <v>CFQ7TTC0LH0J-0001OPEN VALUE - CSP GOBIERNO</v>
      </c>
      <c r="D2525" t="s">
        <v>122</v>
      </c>
      <c r="E2525" t="s">
        <v>4313</v>
      </c>
      <c r="F2525" s="37" t="s">
        <v>17</v>
      </c>
      <c r="G2525" s="18" t="s">
        <v>122</v>
      </c>
      <c r="H2525" s="18" t="s">
        <v>125</v>
      </c>
      <c r="I2525" s="37" t="s">
        <v>75</v>
      </c>
      <c r="J2525" t="s">
        <v>4314</v>
      </c>
      <c r="K2525" t="s">
        <v>28</v>
      </c>
      <c r="L2525" t="s">
        <v>90</v>
      </c>
      <c r="M2525" t="s">
        <v>74</v>
      </c>
      <c r="N2525" s="37" t="s">
        <v>75</v>
      </c>
      <c r="O2525" s="37" t="s">
        <v>75</v>
      </c>
      <c r="P2525" s="37" t="s">
        <v>75</v>
      </c>
      <c r="Q2525" t="s">
        <v>4313</v>
      </c>
      <c r="R2525" t="s">
        <v>76</v>
      </c>
      <c r="S2525" s="42">
        <v>3</v>
      </c>
      <c r="T2525" s="37">
        <v>1</v>
      </c>
      <c r="U2525" s="83">
        <v>1</v>
      </c>
      <c r="V2525" t="s">
        <v>125</v>
      </c>
    </row>
    <row r="2526" spans="1:22" x14ac:dyDescent="0.2">
      <c r="A2526" s="18" t="str">
        <f t="shared" si="93"/>
        <v>Catalogo principalOPEN VALUE - CSP GOBIERNOCFQ7TTC0LHQ5-0001</v>
      </c>
      <c r="B2526" s="18" t="str">
        <f t="shared" si="94"/>
        <v>CFQ7TTC0LHQ5-0001OPEN VALUE - CSP GOBIERNO</v>
      </c>
      <c r="D2526" t="s">
        <v>122</v>
      </c>
      <c r="E2526" t="s">
        <v>4315</v>
      </c>
      <c r="F2526" s="37" t="s">
        <v>17</v>
      </c>
      <c r="G2526" s="18" t="s">
        <v>122</v>
      </c>
      <c r="H2526" s="18" t="s">
        <v>125</v>
      </c>
      <c r="I2526" s="37" t="s">
        <v>75</v>
      </c>
      <c r="J2526" t="s">
        <v>4316</v>
      </c>
      <c r="K2526" t="s">
        <v>28</v>
      </c>
      <c r="L2526" t="s">
        <v>90</v>
      </c>
      <c r="M2526" t="s">
        <v>74</v>
      </c>
      <c r="N2526" s="37" t="s">
        <v>75</v>
      </c>
      <c r="O2526" s="37" t="s">
        <v>75</v>
      </c>
      <c r="P2526" s="37" t="s">
        <v>75</v>
      </c>
      <c r="Q2526" t="s">
        <v>4315</v>
      </c>
      <c r="R2526" t="s">
        <v>76</v>
      </c>
      <c r="S2526" s="42">
        <v>3</v>
      </c>
      <c r="T2526" s="37">
        <v>1</v>
      </c>
      <c r="U2526" s="83">
        <v>1</v>
      </c>
      <c r="V2526" t="s">
        <v>125</v>
      </c>
    </row>
    <row r="2527" spans="1:22" x14ac:dyDescent="0.2">
      <c r="A2527" s="18" t="str">
        <f t="shared" si="93"/>
        <v>Catalogo principalOPEN VALUE - CSP GOBIERNOCFQ7TTC0LH0L-0001</v>
      </c>
      <c r="B2527" s="18" t="str">
        <f t="shared" si="94"/>
        <v>CFQ7TTC0LH0L-0001OPEN VALUE - CSP GOBIERNO</v>
      </c>
      <c r="D2527" t="s">
        <v>122</v>
      </c>
      <c r="E2527" t="s">
        <v>4317</v>
      </c>
      <c r="F2527" s="37" t="s">
        <v>17</v>
      </c>
      <c r="G2527" s="18" t="s">
        <v>122</v>
      </c>
      <c r="H2527" s="18" t="s">
        <v>125</v>
      </c>
      <c r="I2527" s="37" t="s">
        <v>75</v>
      </c>
      <c r="J2527" t="s">
        <v>4318</v>
      </c>
      <c r="K2527" t="s">
        <v>28</v>
      </c>
      <c r="L2527" t="s">
        <v>90</v>
      </c>
      <c r="M2527" t="s">
        <v>74</v>
      </c>
      <c r="N2527" s="37" t="s">
        <v>75</v>
      </c>
      <c r="O2527" s="37" t="s">
        <v>75</v>
      </c>
      <c r="P2527" s="37" t="s">
        <v>75</v>
      </c>
      <c r="Q2527" t="s">
        <v>4317</v>
      </c>
      <c r="R2527" t="s">
        <v>76</v>
      </c>
      <c r="S2527" s="42">
        <v>2</v>
      </c>
      <c r="T2527" s="37">
        <v>1</v>
      </c>
      <c r="U2527" s="83">
        <v>1</v>
      </c>
      <c r="V2527" t="s">
        <v>125</v>
      </c>
    </row>
    <row r="2528" spans="1:22" x14ac:dyDescent="0.2">
      <c r="A2528" s="18" t="str">
        <f t="shared" si="93"/>
        <v>Catalogo principalOPEN VALUE - CSP GOBIERNOCFQ7TTC0LGZM-0001</v>
      </c>
      <c r="B2528" s="18" t="str">
        <f t="shared" si="94"/>
        <v>CFQ7TTC0LGZM-0001OPEN VALUE - CSP GOBIERNO</v>
      </c>
      <c r="D2528" t="s">
        <v>122</v>
      </c>
      <c r="E2528" t="s">
        <v>4319</v>
      </c>
      <c r="F2528" s="37" t="s">
        <v>17</v>
      </c>
      <c r="G2528" s="18" t="s">
        <v>122</v>
      </c>
      <c r="H2528" s="18" t="s">
        <v>125</v>
      </c>
      <c r="I2528" s="37" t="s">
        <v>75</v>
      </c>
      <c r="J2528" t="s">
        <v>4320</v>
      </c>
      <c r="K2528" t="s">
        <v>28</v>
      </c>
      <c r="L2528" t="s">
        <v>90</v>
      </c>
      <c r="M2528" t="s">
        <v>74</v>
      </c>
      <c r="N2528" s="37" t="s">
        <v>75</v>
      </c>
      <c r="O2528" s="37" t="s">
        <v>75</v>
      </c>
      <c r="P2528" s="37" t="s">
        <v>75</v>
      </c>
      <c r="Q2528" t="s">
        <v>4319</v>
      </c>
      <c r="R2528" t="s">
        <v>76</v>
      </c>
      <c r="S2528" s="42">
        <v>1</v>
      </c>
      <c r="T2528" s="37">
        <v>1</v>
      </c>
      <c r="U2528" s="83">
        <v>1</v>
      </c>
      <c r="V2528" t="s">
        <v>125</v>
      </c>
    </row>
    <row r="2529" spans="1:22" x14ac:dyDescent="0.2">
      <c r="A2529" s="18" t="str">
        <f t="shared" si="93"/>
        <v>Catalogo principalOPEN VALUE - CSP GOBIERNOCFQ7TTC0HDJX-0001</v>
      </c>
      <c r="B2529" s="18" t="str">
        <f t="shared" si="94"/>
        <v>CFQ7TTC0HDJX-0001OPEN VALUE - CSP GOBIERNO</v>
      </c>
      <c r="D2529" t="s">
        <v>122</v>
      </c>
      <c r="E2529" t="s">
        <v>4321</v>
      </c>
      <c r="F2529" s="37" t="s">
        <v>17</v>
      </c>
      <c r="G2529" s="18" t="s">
        <v>122</v>
      </c>
      <c r="H2529" s="18" t="s">
        <v>125</v>
      </c>
      <c r="I2529" s="37" t="s">
        <v>75</v>
      </c>
      <c r="J2529" t="s">
        <v>4322</v>
      </c>
      <c r="K2529" t="s">
        <v>28</v>
      </c>
      <c r="L2529" t="s">
        <v>90</v>
      </c>
      <c r="M2529" t="s">
        <v>74</v>
      </c>
      <c r="N2529" s="37" t="s">
        <v>75</v>
      </c>
      <c r="O2529" s="37" t="s">
        <v>75</v>
      </c>
      <c r="P2529" s="37" t="s">
        <v>75</v>
      </c>
      <c r="Q2529" t="s">
        <v>4321</v>
      </c>
      <c r="R2529" t="s">
        <v>76</v>
      </c>
      <c r="S2529" s="42">
        <v>1000</v>
      </c>
      <c r="T2529" s="37">
        <v>1</v>
      </c>
      <c r="U2529" s="83">
        <v>1</v>
      </c>
      <c r="V2529" t="s">
        <v>125</v>
      </c>
    </row>
    <row r="2530" spans="1:22" x14ac:dyDescent="0.2">
      <c r="A2530" s="18" t="str">
        <f t="shared" si="93"/>
        <v>Catalogo principalOPEN VALUE - CSP GOBIERNOCFQ7TTC0HD4F-0002</v>
      </c>
      <c r="B2530" s="18" t="str">
        <f t="shared" si="94"/>
        <v>CFQ7TTC0HD4F-0002OPEN VALUE - CSP GOBIERNO</v>
      </c>
      <c r="D2530" t="s">
        <v>122</v>
      </c>
      <c r="E2530" t="s">
        <v>4323</v>
      </c>
      <c r="F2530" s="37" t="s">
        <v>17</v>
      </c>
      <c r="G2530" s="18" t="s">
        <v>122</v>
      </c>
      <c r="H2530" s="18" t="s">
        <v>125</v>
      </c>
      <c r="I2530" s="37" t="s">
        <v>75</v>
      </c>
      <c r="J2530" t="s">
        <v>4324</v>
      </c>
      <c r="K2530" t="s">
        <v>28</v>
      </c>
      <c r="L2530" t="s">
        <v>90</v>
      </c>
      <c r="M2530" t="s">
        <v>74</v>
      </c>
      <c r="N2530" s="37" t="s">
        <v>75</v>
      </c>
      <c r="O2530" s="37" t="s">
        <v>75</v>
      </c>
      <c r="P2530" s="37" t="s">
        <v>75</v>
      </c>
      <c r="Q2530" t="s">
        <v>4323</v>
      </c>
      <c r="R2530" t="s">
        <v>76</v>
      </c>
      <c r="S2530" s="42">
        <v>250</v>
      </c>
      <c r="T2530" s="37">
        <v>1</v>
      </c>
      <c r="U2530" s="83">
        <v>1</v>
      </c>
      <c r="V2530" t="s">
        <v>125</v>
      </c>
    </row>
    <row r="2531" spans="1:22" x14ac:dyDescent="0.2">
      <c r="A2531" s="18" t="str">
        <f t="shared" si="93"/>
        <v>Catalogo principalOPEN VALUE - CSP GOBIERNOCFQ7TTC0HD4F-0001</v>
      </c>
      <c r="B2531" s="18" t="str">
        <f t="shared" si="94"/>
        <v>CFQ7TTC0HD4F-0001OPEN VALUE - CSP GOBIERNO</v>
      </c>
      <c r="D2531" t="s">
        <v>122</v>
      </c>
      <c r="E2531" t="s">
        <v>4325</v>
      </c>
      <c r="F2531" s="37" t="s">
        <v>17</v>
      </c>
      <c r="G2531" s="18" t="s">
        <v>122</v>
      </c>
      <c r="H2531" s="18" t="s">
        <v>125</v>
      </c>
      <c r="I2531" s="37" t="s">
        <v>75</v>
      </c>
      <c r="J2531" t="s">
        <v>4326</v>
      </c>
      <c r="K2531" t="s">
        <v>28</v>
      </c>
      <c r="L2531" t="s">
        <v>90</v>
      </c>
      <c r="M2531" t="s">
        <v>74</v>
      </c>
      <c r="N2531" s="37" t="s">
        <v>75</v>
      </c>
      <c r="O2531" s="37" t="s">
        <v>75</v>
      </c>
      <c r="P2531" s="37" t="s">
        <v>75</v>
      </c>
      <c r="Q2531" t="s">
        <v>4325</v>
      </c>
      <c r="R2531" t="s">
        <v>76</v>
      </c>
      <c r="S2531" s="42">
        <v>1500</v>
      </c>
      <c r="T2531" s="37">
        <v>1</v>
      </c>
      <c r="U2531" s="83">
        <v>1</v>
      </c>
      <c r="V2531" t="s">
        <v>125</v>
      </c>
    </row>
    <row r="2532" spans="1:22" x14ac:dyDescent="0.2">
      <c r="A2532" s="18" t="str">
        <f t="shared" si="93"/>
        <v>Catalogo principalOPEN VALUE - CSP GOBIERNOCFQ7TTC0LH1G-0001</v>
      </c>
      <c r="B2532" s="18" t="str">
        <f t="shared" si="94"/>
        <v>CFQ7TTC0LH1G-0001OPEN VALUE - CSP GOBIERNO</v>
      </c>
      <c r="D2532" t="s">
        <v>122</v>
      </c>
      <c r="E2532" t="s">
        <v>4327</v>
      </c>
      <c r="F2532" s="37" t="s">
        <v>17</v>
      </c>
      <c r="G2532" s="18" t="s">
        <v>122</v>
      </c>
      <c r="H2532" s="18" t="s">
        <v>125</v>
      </c>
      <c r="I2532" s="37" t="s">
        <v>75</v>
      </c>
      <c r="J2532" t="s">
        <v>4328</v>
      </c>
      <c r="K2532" t="s">
        <v>28</v>
      </c>
      <c r="L2532" t="s">
        <v>90</v>
      </c>
      <c r="M2532" t="s">
        <v>74</v>
      </c>
      <c r="N2532" s="37" t="s">
        <v>75</v>
      </c>
      <c r="O2532" s="37" t="s">
        <v>75</v>
      </c>
      <c r="P2532" s="37" t="s">
        <v>75</v>
      </c>
      <c r="Q2532" t="s">
        <v>4327</v>
      </c>
      <c r="R2532" t="s">
        <v>76</v>
      </c>
      <c r="S2532" s="42">
        <v>8.2999999999999989</v>
      </c>
      <c r="T2532" s="37">
        <v>1</v>
      </c>
      <c r="U2532" s="83">
        <v>1</v>
      </c>
      <c r="V2532" t="s">
        <v>125</v>
      </c>
    </row>
    <row r="2533" spans="1:22" x14ac:dyDescent="0.2">
      <c r="A2533" s="18" t="str">
        <f t="shared" si="93"/>
        <v>Catalogo principalOPEN VALUE - CSP GOBIERNOCFQ7TTC0LGZT-0001</v>
      </c>
      <c r="B2533" s="18" t="str">
        <f t="shared" si="94"/>
        <v>CFQ7TTC0LGZT-0001OPEN VALUE - CSP GOBIERNO</v>
      </c>
      <c r="D2533" t="s">
        <v>122</v>
      </c>
      <c r="E2533" t="s">
        <v>4329</v>
      </c>
      <c r="F2533" s="37" t="s">
        <v>17</v>
      </c>
      <c r="G2533" s="18" t="s">
        <v>122</v>
      </c>
      <c r="H2533" s="18" t="s">
        <v>125</v>
      </c>
      <c r="I2533" s="37" t="s">
        <v>75</v>
      </c>
      <c r="J2533" t="s">
        <v>4330</v>
      </c>
      <c r="K2533" t="s">
        <v>28</v>
      </c>
      <c r="L2533" t="s">
        <v>90</v>
      </c>
      <c r="M2533" t="s">
        <v>74</v>
      </c>
      <c r="N2533" s="37" t="s">
        <v>75</v>
      </c>
      <c r="O2533" s="37" t="s">
        <v>75</v>
      </c>
      <c r="P2533" s="37" t="s">
        <v>75</v>
      </c>
      <c r="Q2533" t="s">
        <v>4329</v>
      </c>
      <c r="R2533" t="s">
        <v>76</v>
      </c>
      <c r="S2533" s="42">
        <v>12</v>
      </c>
      <c r="T2533" s="37">
        <v>1</v>
      </c>
      <c r="U2533" s="83">
        <v>1</v>
      </c>
      <c r="V2533" t="s">
        <v>125</v>
      </c>
    </row>
    <row r="2534" spans="1:22" x14ac:dyDescent="0.2">
      <c r="A2534" s="18" t="str">
        <f t="shared" si="93"/>
        <v>Catalogo principalOPEN VALUE - CSP GOBIERNOCFQ7TTC0LHSL-0008</v>
      </c>
      <c r="B2534" s="18" t="str">
        <f t="shared" si="94"/>
        <v>CFQ7TTC0LHSL-0008OPEN VALUE - CSP GOBIERNO</v>
      </c>
      <c r="D2534" t="s">
        <v>122</v>
      </c>
      <c r="E2534" t="s">
        <v>4331</v>
      </c>
      <c r="F2534" s="37" t="s">
        <v>17</v>
      </c>
      <c r="G2534" s="18" t="s">
        <v>122</v>
      </c>
      <c r="H2534" s="18" t="s">
        <v>125</v>
      </c>
      <c r="I2534" s="37" t="s">
        <v>75</v>
      </c>
      <c r="J2534" t="s">
        <v>4332</v>
      </c>
      <c r="K2534" t="s">
        <v>28</v>
      </c>
      <c r="L2534" t="s">
        <v>90</v>
      </c>
      <c r="M2534" t="s">
        <v>74</v>
      </c>
      <c r="N2534" s="37" t="s">
        <v>75</v>
      </c>
      <c r="O2534" s="37" t="s">
        <v>75</v>
      </c>
      <c r="P2534" s="37" t="s">
        <v>75</v>
      </c>
      <c r="Q2534" t="s">
        <v>4331</v>
      </c>
      <c r="R2534" t="s">
        <v>76</v>
      </c>
      <c r="S2534" s="42">
        <v>0</v>
      </c>
      <c r="T2534" s="37">
        <v>1</v>
      </c>
      <c r="U2534" s="83">
        <v>1</v>
      </c>
      <c r="V2534" t="s">
        <v>125</v>
      </c>
    </row>
    <row r="2535" spans="1:22" x14ac:dyDescent="0.2">
      <c r="A2535" s="18" t="str">
        <f t="shared" si="93"/>
        <v>Catalogo principalOPEN VALUE - CSP GOBIERNOCFQ7TTC0LHSL-0002</v>
      </c>
      <c r="B2535" s="18" t="str">
        <f t="shared" si="94"/>
        <v>CFQ7TTC0LHSL-0002OPEN VALUE - CSP GOBIERNO</v>
      </c>
      <c r="D2535" t="s">
        <v>122</v>
      </c>
      <c r="E2535" t="s">
        <v>4333</v>
      </c>
      <c r="F2535" s="37" t="s">
        <v>17</v>
      </c>
      <c r="G2535" s="18" t="s">
        <v>122</v>
      </c>
      <c r="H2535" s="18" t="s">
        <v>125</v>
      </c>
      <c r="I2535" s="37" t="s">
        <v>75</v>
      </c>
      <c r="J2535" t="s">
        <v>4334</v>
      </c>
      <c r="K2535" t="s">
        <v>28</v>
      </c>
      <c r="L2535" t="s">
        <v>90</v>
      </c>
      <c r="M2535" t="s">
        <v>74</v>
      </c>
      <c r="N2535" s="37" t="s">
        <v>75</v>
      </c>
      <c r="O2535" s="37" t="s">
        <v>75</v>
      </c>
      <c r="P2535" s="37" t="s">
        <v>75</v>
      </c>
      <c r="Q2535" t="s">
        <v>4333</v>
      </c>
      <c r="R2535" t="s">
        <v>76</v>
      </c>
      <c r="S2535" s="42">
        <v>4</v>
      </c>
      <c r="T2535" s="37">
        <v>1</v>
      </c>
      <c r="U2535" s="83">
        <v>1</v>
      </c>
      <c r="V2535" t="s">
        <v>125</v>
      </c>
    </row>
    <row r="2536" spans="1:22" x14ac:dyDescent="0.2">
      <c r="A2536" s="18" t="str">
        <f t="shared" si="93"/>
        <v>Catalogo principalOPEN VALUE - CSP GOBIERNOCFQ7TTC0LHSL-0001</v>
      </c>
      <c r="B2536" s="18" t="str">
        <f t="shared" si="94"/>
        <v>CFQ7TTC0LHSL-0001OPEN VALUE - CSP GOBIERNO</v>
      </c>
      <c r="D2536" t="s">
        <v>122</v>
      </c>
      <c r="E2536" t="s">
        <v>4335</v>
      </c>
      <c r="F2536" s="37" t="s">
        <v>17</v>
      </c>
      <c r="G2536" s="18" t="s">
        <v>122</v>
      </c>
      <c r="H2536" s="18" t="s">
        <v>125</v>
      </c>
      <c r="I2536" s="37" t="s">
        <v>75</v>
      </c>
      <c r="J2536" t="s">
        <v>4336</v>
      </c>
      <c r="K2536" t="s">
        <v>28</v>
      </c>
      <c r="L2536" t="s">
        <v>90</v>
      </c>
      <c r="M2536" t="s">
        <v>74</v>
      </c>
      <c r="N2536" s="37" t="s">
        <v>75</v>
      </c>
      <c r="O2536" s="37" t="s">
        <v>75</v>
      </c>
      <c r="P2536" s="37" t="s">
        <v>75</v>
      </c>
      <c r="Q2536" t="s">
        <v>4335</v>
      </c>
      <c r="R2536" t="s">
        <v>76</v>
      </c>
      <c r="S2536" s="42">
        <v>2.5</v>
      </c>
      <c r="T2536" s="37">
        <v>1</v>
      </c>
      <c r="U2536" s="83">
        <v>1</v>
      </c>
      <c r="V2536" t="s">
        <v>125</v>
      </c>
    </row>
    <row r="2537" spans="1:22" x14ac:dyDescent="0.2">
      <c r="A2537" s="18" t="str">
        <f t="shared" si="93"/>
        <v>Catalogo principalOPEN VALUE - CSP GOBIERNOCFQ7TTC0LH18-0001</v>
      </c>
      <c r="B2537" s="18" t="str">
        <f t="shared" si="94"/>
        <v>CFQ7TTC0LH18-0001OPEN VALUE - CSP GOBIERNO</v>
      </c>
      <c r="D2537" t="s">
        <v>122</v>
      </c>
      <c r="E2537" t="s">
        <v>4337</v>
      </c>
      <c r="F2537" s="37" t="s">
        <v>17</v>
      </c>
      <c r="G2537" s="18" t="s">
        <v>122</v>
      </c>
      <c r="H2537" s="18" t="s">
        <v>125</v>
      </c>
      <c r="I2537" s="37" t="s">
        <v>75</v>
      </c>
      <c r="J2537" t="s">
        <v>4338</v>
      </c>
      <c r="K2537" t="s">
        <v>28</v>
      </c>
      <c r="L2537" t="s">
        <v>90</v>
      </c>
      <c r="M2537" t="s">
        <v>74</v>
      </c>
      <c r="N2537" s="37" t="s">
        <v>75</v>
      </c>
      <c r="O2537" s="37" t="s">
        <v>75</v>
      </c>
      <c r="P2537" s="37" t="s">
        <v>75</v>
      </c>
      <c r="Q2537" t="s">
        <v>4337</v>
      </c>
      <c r="R2537" t="s">
        <v>76</v>
      </c>
      <c r="S2537" s="42">
        <v>6</v>
      </c>
      <c r="T2537" s="37">
        <v>1</v>
      </c>
      <c r="U2537" s="83">
        <v>1</v>
      </c>
      <c r="V2537" t="s">
        <v>125</v>
      </c>
    </row>
    <row r="2538" spans="1:22" x14ac:dyDescent="0.2">
      <c r="A2538" s="18" t="str">
        <f t="shared" si="93"/>
        <v>Catalogo principalOPEN VALUE - CSP GOBIERNOCFQ7TTC0LCHC-0002</v>
      </c>
      <c r="B2538" s="18" t="str">
        <f t="shared" si="94"/>
        <v>CFQ7TTC0LCHC-0002OPEN VALUE - CSP GOBIERNO</v>
      </c>
      <c r="D2538" t="s">
        <v>122</v>
      </c>
      <c r="E2538" t="s">
        <v>4339</v>
      </c>
      <c r="F2538" s="37" t="s">
        <v>17</v>
      </c>
      <c r="G2538" s="18" t="s">
        <v>122</v>
      </c>
      <c r="H2538" s="18" t="s">
        <v>125</v>
      </c>
      <c r="I2538" s="37" t="s">
        <v>75</v>
      </c>
      <c r="J2538" t="s">
        <v>4340</v>
      </c>
      <c r="K2538" t="s">
        <v>28</v>
      </c>
      <c r="L2538" t="s">
        <v>90</v>
      </c>
      <c r="M2538" t="s">
        <v>74</v>
      </c>
      <c r="N2538" s="37" t="s">
        <v>75</v>
      </c>
      <c r="O2538" s="37" t="s">
        <v>75</v>
      </c>
      <c r="P2538" s="37" t="s">
        <v>75</v>
      </c>
      <c r="Q2538" t="s">
        <v>4339</v>
      </c>
      <c r="R2538" t="s">
        <v>76</v>
      </c>
      <c r="S2538" s="42">
        <v>22</v>
      </c>
      <c r="T2538" s="37">
        <v>1</v>
      </c>
      <c r="U2538" s="83">
        <v>1</v>
      </c>
      <c r="V2538" t="s">
        <v>125</v>
      </c>
    </row>
    <row r="2539" spans="1:22" x14ac:dyDescent="0.2">
      <c r="A2539" s="18" t="str">
        <f t="shared" si="93"/>
        <v>Catalogo principalOPEN VALUE - CSP GOBIERNOCFQ7TTC0LDPB-0001</v>
      </c>
      <c r="B2539" s="18" t="str">
        <f t="shared" si="94"/>
        <v>CFQ7TTC0LDPB-0001OPEN VALUE - CSP GOBIERNO</v>
      </c>
      <c r="D2539" t="s">
        <v>122</v>
      </c>
      <c r="E2539" t="s">
        <v>4341</v>
      </c>
      <c r="F2539" s="37" t="s">
        <v>17</v>
      </c>
      <c r="G2539" s="18" t="s">
        <v>122</v>
      </c>
      <c r="H2539" s="18" t="s">
        <v>125</v>
      </c>
      <c r="I2539" s="37" t="s">
        <v>75</v>
      </c>
      <c r="J2539" t="s">
        <v>4342</v>
      </c>
      <c r="K2539" t="s">
        <v>28</v>
      </c>
      <c r="L2539" t="s">
        <v>90</v>
      </c>
      <c r="M2539" t="s">
        <v>74</v>
      </c>
      <c r="N2539" s="37" t="s">
        <v>75</v>
      </c>
      <c r="O2539" s="37" t="s">
        <v>75</v>
      </c>
      <c r="P2539" s="37" t="s">
        <v>75</v>
      </c>
      <c r="Q2539" t="s">
        <v>4341</v>
      </c>
      <c r="R2539" t="s">
        <v>76</v>
      </c>
      <c r="S2539" s="42">
        <v>12.5</v>
      </c>
      <c r="T2539" s="37">
        <v>1</v>
      </c>
      <c r="U2539" s="83">
        <v>1</v>
      </c>
      <c r="V2539" t="s">
        <v>125</v>
      </c>
    </row>
    <row r="2540" spans="1:22" x14ac:dyDescent="0.2">
      <c r="A2540" s="18" t="str">
        <f t="shared" si="93"/>
        <v>Catalogo principalOPEN VALUE - CSP GOBIERNOCFQ7TTC0LHXT-0001</v>
      </c>
      <c r="B2540" s="18" t="str">
        <f t="shared" si="94"/>
        <v>CFQ7TTC0LHXT-0001OPEN VALUE - CSP GOBIERNO</v>
      </c>
      <c r="D2540" t="s">
        <v>122</v>
      </c>
      <c r="E2540" t="s">
        <v>4343</v>
      </c>
      <c r="F2540" s="37" t="s">
        <v>17</v>
      </c>
      <c r="G2540" s="18" t="s">
        <v>122</v>
      </c>
      <c r="H2540" s="18" t="s">
        <v>125</v>
      </c>
      <c r="I2540" s="37" t="s">
        <v>75</v>
      </c>
      <c r="J2540" t="s">
        <v>4344</v>
      </c>
      <c r="K2540" t="s">
        <v>28</v>
      </c>
      <c r="L2540" t="s">
        <v>90</v>
      </c>
      <c r="M2540" t="s">
        <v>74</v>
      </c>
      <c r="N2540" s="37" t="s">
        <v>75</v>
      </c>
      <c r="O2540" s="37" t="s">
        <v>75</v>
      </c>
      <c r="P2540" s="37" t="s">
        <v>75</v>
      </c>
      <c r="Q2540" t="s">
        <v>4343</v>
      </c>
      <c r="R2540" t="s">
        <v>76</v>
      </c>
      <c r="S2540" s="42">
        <v>24</v>
      </c>
      <c r="T2540" s="37">
        <v>1</v>
      </c>
      <c r="U2540" s="83">
        <v>1</v>
      </c>
      <c r="V2540" t="s">
        <v>125</v>
      </c>
    </row>
    <row r="2541" spans="1:22" x14ac:dyDescent="0.2">
      <c r="A2541" s="18" t="str">
        <f t="shared" si="93"/>
        <v>Catalogo principalOPEN VALUE - CSP GOBIERNOCFQ7TTC0LHXJ-0003</v>
      </c>
      <c r="B2541" s="18" t="str">
        <f t="shared" si="94"/>
        <v>CFQ7TTC0LHXJ-0003OPEN VALUE - CSP GOBIERNO</v>
      </c>
      <c r="D2541" t="s">
        <v>122</v>
      </c>
      <c r="E2541" t="s">
        <v>4345</v>
      </c>
      <c r="F2541" s="37" t="s">
        <v>17</v>
      </c>
      <c r="G2541" s="18" t="s">
        <v>122</v>
      </c>
      <c r="H2541" s="18" t="s">
        <v>125</v>
      </c>
      <c r="I2541" s="37" t="s">
        <v>75</v>
      </c>
      <c r="J2541" t="s">
        <v>4346</v>
      </c>
      <c r="K2541" t="s">
        <v>28</v>
      </c>
      <c r="L2541" t="s">
        <v>90</v>
      </c>
      <c r="M2541" t="s">
        <v>74</v>
      </c>
      <c r="N2541" s="37" t="s">
        <v>75</v>
      </c>
      <c r="O2541" s="37" t="s">
        <v>75</v>
      </c>
      <c r="P2541" s="37" t="s">
        <v>75</v>
      </c>
      <c r="Q2541" t="s">
        <v>4345</v>
      </c>
      <c r="R2541" t="s">
        <v>76</v>
      </c>
      <c r="S2541" s="42">
        <v>6</v>
      </c>
      <c r="T2541" s="37">
        <v>1</v>
      </c>
      <c r="U2541" s="83">
        <v>1</v>
      </c>
      <c r="V2541" t="s">
        <v>125</v>
      </c>
    </row>
    <row r="2542" spans="1:22" x14ac:dyDescent="0.2">
      <c r="A2542" s="18" t="str">
        <f t="shared" si="93"/>
        <v>Catalogo principalOPEN VALUE - CSP GOBIERNOCFQ7TTC0LHXJ-0001</v>
      </c>
      <c r="B2542" s="18" t="str">
        <f t="shared" si="94"/>
        <v>CFQ7TTC0LHXJ-0001OPEN VALUE - CSP GOBIERNO</v>
      </c>
      <c r="D2542" t="s">
        <v>122</v>
      </c>
      <c r="E2542" t="s">
        <v>4347</v>
      </c>
      <c r="F2542" s="37" t="s">
        <v>17</v>
      </c>
      <c r="G2542" s="18" t="s">
        <v>122</v>
      </c>
      <c r="H2542" s="18" t="s">
        <v>125</v>
      </c>
      <c r="I2542" s="37" t="s">
        <v>75</v>
      </c>
      <c r="J2542" t="s">
        <v>4348</v>
      </c>
      <c r="K2542" t="s">
        <v>28</v>
      </c>
      <c r="L2542" t="s">
        <v>90</v>
      </c>
      <c r="M2542" t="s">
        <v>74</v>
      </c>
      <c r="N2542" s="37" t="s">
        <v>75</v>
      </c>
      <c r="O2542" s="37" t="s">
        <v>75</v>
      </c>
      <c r="P2542" s="37" t="s">
        <v>75</v>
      </c>
      <c r="Q2542" t="s">
        <v>4347</v>
      </c>
      <c r="R2542" t="s">
        <v>76</v>
      </c>
      <c r="S2542" s="42">
        <v>12</v>
      </c>
      <c r="T2542" s="37">
        <v>1</v>
      </c>
      <c r="U2542" s="83">
        <v>1</v>
      </c>
      <c r="V2542" t="s">
        <v>125</v>
      </c>
    </row>
    <row r="2543" spans="1:22" x14ac:dyDescent="0.2">
      <c r="A2543" s="18" t="str">
        <f t="shared" si="93"/>
        <v>Catalogo principalOPEN VALUE - CSP GOBIERNOCFQ7TTC0LFLX-0003</v>
      </c>
      <c r="B2543" s="18" t="str">
        <f t="shared" si="94"/>
        <v>CFQ7TTC0LFLX-0003OPEN VALUE - CSP GOBIERNO</v>
      </c>
      <c r="D2543" t="s">
        <v>122</v>
      </c>
      <c r="E2543" t="s">
        <v>4349</v>
      </c>
      <c r="F2543" s="37" t="s">
        <v>17</v>
      </c>
      <c r="G2543" s="18" t="s">
        <v>122</v>
      </c>
      <c r="H2543" s="18" t="s">
        <v>125</v>
      </c>
      <c r="I2543" s="37" t="s">
        <v>75</v>
      </c>
      <c r="J2543" t="s">
        <v>4350</v>
      </c>
      <c r="K2543" t="s">
        <v>28</v>
      </c>
      <c r="L2543" t="s">
        <v>90</v>
      </c>
      <c r="M2543" t="s">
        <v>74</v>
      </c>
      <c r="N2543" s="37" t="s">
        <v>75</v>
      </c>
      <c r="O2543" s="37" t="s">
        <v>75</v>
      </c>
      <c r="P2543" s="37" t="s">
        <v>75</v>
      </c>
      <c r="Q2543" t="s">
        <v>4349</v>
      </c>
      <c r="R2543" t="s">
        <v>76</v>
      </c>
      <c r="S2543" s="42">
        <v>36</v>
      </c>
      <c r="T2543" s="37">
        <v>1</v>
      </c>
      <c r="U2543" s="83">
        <v>1</v>
      </c>
      <c r="V2543" t="s">
        <v>125</v>
      </c>
    </row>
    <row r="2544" spans="1:22" x14ac:dyDescent="0.2">
      <c r="A2544" s="18" t="str">
        <f t="shared" si="93"/>
        <v>Catalogo principalOPEN VALUE - CSP GOBIERNOCFQ7TTC0LFLX-0001</v>
      </c>
      <c r="B2544" s="18" t="str">
        <f t="shared" si="94"/>
        <v>CFQ7TTC0LFLX-0001OPEN VALUE - CSP GOBIERNO</v>
      </c>
      <c r="D2544" t="s">
        <v>122</v>
      </c>
      <c r="E2544" t="s">
        <v>4351</v>
      </c>
      <c r="F2544" s="37" t="s">
        <v>17</v>
      </c>
      <c r="G2544" s="18" t="s">
        <v>122</v>
      </c>
      <c r="H2544" s="18" t="s">
        <v>125</v>
      </c>
      <c r="I2544" s="37" t="s">
        <v>75</v>
      </c>
      <c r="J2544" t="s">
        <v>4352</v>
      </c>
      <c r="K2544" t="s">
        <v>28</v>
      </c>
      <c r="L2544" t="s">
        <v>90</v>
      </c>
      <c r="M2544" t="s">
        <v>74</v>
      </c>
      <c r="N2544" s="37" t="s">
        <v>75</v>
      </c>
      <c r="O2544" s="37" t="s">
        <v>75</v>
      </c>
      <c r="P2544" s="37" t="s">
        <v>75</v>
      </c>
      <c r="Q2544" t="s">
        <v>4351</v>
      </c>
      <c r="R2544" t="s">
        <v>76</v>
      </c>
      <c r="S2544" s="42">
        <v>36</v>
      </c>
      <c r="T2544" s="37">
        <v>1</v>
      </c>
      <c r="U2544" s="83">
        <v>1</v>
      </c>
      <c r="V2544" t="s">
        <v>125</v>
      </c>
    </row>
    <row r="2545" spans="1:22" x14ac:dyDescent="0.2">
      <c r="A2545" s="18" t="str">
        <f t="shared" si="93"/>
        <v>Catalogo principalOPEN VALUE - CSP GOBIERNOCFQ7TTC0LFLZ-0003</v>
      </c>
      <c r="B2545" s="18" t="str">
        <f t="shared" si="94"/>
        <v>CFQ7TTC0LFLZ-0003OPEN VALUE - CSP GOBIERNO</v>
      </c>
      <c r="D2545" t="s">
        <v>122</v>
      </c>
      <c r="E2545" t="s">
        <v>4353</v>
      </c>
      <c r="F2545" s="37" t="s">
        <v>17</v>
      </c>
      <c r="G2545" s="18" t="s">
        <v>122</v>
      </c>
      <c r="H2545" s="18" t="s">
        <v>125</v>
      </c>
      <c r="I2545" s="37" t="s">
        <v>75</v>
      </c>
      <c r="J2545" t="s">
        <v>4354</v>
      </c>
      <c r="K2545" t="s">
        <v>28</v>
      </c>
      <c r="L2545" t="s">
        <v>90</v>
      </c>
      <c r="M2545" t="s">
        <v>74</v>
      </c>
      <c r="N2545" s="37" t="s">
        <v>75</v>
      </c>
      <c r="O2545" s="37" t="s">
        <v>75</v>
      </c>
      <c r="P2545" s="37" t="s">
        <v>75</v>
      </c>
      <c r="Q2545" t="s">
        <v>4353</v>
      </c>
      <c r="R2545" t="s">
        <v>76</v>
      </c>
      <c r="S2545" s="42">
        <v>57</v>
      </c>
      <c r="T2545" s="37">
        <v>1</v>
      </c>
      <c r="U2545" s="83">
        <v>1</v>
      </c>
      <c r="V2545" t="s">
        <v>125</v>
      </c>
    </row>
    <row r="2546" spans="1:22" x14ac:dyDescent="0.2">
      <c r="A2546" s="18" t="str">
        <f t="shared" si="93"/>
        <v>Catalogo principalOPEN VALUE - CSP GOBIERNOCFQ7TTC0LFLZ-0002</v>
      </c>
      <c r="B2546" s="18" t="str">
        <f t="shared" si="94"/>
        <v>CFQ7TTC0LFLZ-0002OPEN VALUE - CSP GOBIERNO</v>
      </c>
      <c r="D2546" t="s">
        <v>122</v>
      </c>
      <c r="E2546" t="s">
        <v>4355</v>
      </c>
      <c r="F2546" s="37" t="s">
        <v>17</v>
      </c>
      <c r="G2546" s="18" t="s">
        <v>122</v>
      </c>
      <c r="H2546" s="18" t="s">
        <v>125</v>
      </c>
      <c r="I2546" s="37" t="s">
        <v>75</v>
      </c>
      <c r="J2546" t="s">
        <v>4356</v>
      </c>
      <c r="K2546" t="s">
        <v>28</v>
      </c>
      <c r="L2546" t="s">
        <v>90</v>
      </c>
      <c r="M2546" t="s">
        <v>74</v>
      </c>
      <c r="N2546" s="37" t="s">
        <v>75</v>
      </c>
      <c r="O2546" s="37" t="s">
        <v>75</v>
      </c>
      <c r="P2546" s="37" t="s">
        <v>75</v>
      </c>
      <c r="Q2546" t="s">
        <v>4355</v>
      </c>
      <c r="R2546" t="s">
        <v>76</v>
      </c>
      <c r="S2546" s="42">
        <v>57</v>
      </c>
      <c r="T2546" s="37">
        <v>1</v>
      </c>
      <c r="U2546" s="83">
        <v>1</v>
      </c>
      <c r="V2546" t="s">
        <v>125</v>
      </c>
    </row>
    <row r="2547" spans="1:22" x14ac:dyDescent="0.2">
      <c r="A2547" s="18" t="str">
        <f t="shared" si="93"/>
        <v>Catalogo principalOPEN VALUE - CSP GOBIERNOCFQ7TTC0LHR4-0002</v>
      </c>
      <c r="B2547" s="18" t="str">
        <f t="shared" si="94"/>
        <v>CFQ7TTC0LHR4-0002OPEN VALUE - CSP GOBIERNO</v>
      </c>
      <c r="D2547" t="s">
        <v>122</v>
      </c>
      <c r="E2547" t="s">
        <v>4357</v>
      </c>
      <c r="F2547" s="37" t="s">
        <v>17</v>
      </c>
      <c r="G2547" s="18" t="s">
        <v>122</v>
      </c>
      <c r="H2547" s="18" t="s">
        <v>125</v>
      </c>
      <c r="I2547" s="37" t="s">
        <v>75</v>
      </c>
      <c r="J2547" t="s">
        <v>4358</v>
      </c>
      <c r="K2547" t="s">
        <v>28</v>
      </c>
      <c r="L2547" t="s">
        <v>90</v>
      </c>
      <c r="M2547" t="s">
        <v>74</v>
      </c>
      <c r="N2547" s="37" t="s">
        <v>75</v>
      </c>
      <c r="O2547" s="37" t="s">
        <v>75</v>
      </c>
      <c r="P2547" s="37" t="s">
        <v>75</v>
      </c>
      <c r="Q2547" t="s">
        <v>4357</v>
      </c>
      <c r="R2547" t="s">
        <v>76</v>
      </c>
      <c r="S2547" s="42">
        <v>2500</v>
      </c>
      <c r="T2547" s="37">
        <v>1</v>
      </c>
      <c r="U2547" s="83">
        <v>1</v>
      </c>
      <c r="V2547" t="s">
        <v>125</v>
      </c>
    </row>
    <row r="2548" spans="1:22" x14ac:dyDescent="0.2">
      <c r="A2548" s="18" t="str">
        <f t="shared" si="93"/>
        <v>Catalogo principalOPEN VALUE - CSP GOBIERNOCFQ7TTC0LHR4-0001</v>
      </c>
      <c r="B2548" s="18" t="str">
        <f t="shared" si="94"/>
        <v>CFQ7TTC0LHR4-0001OPEN VALUE - CSP GOBIERNO</v>
      </c>
      <c r="D2548" t="s">
        <v>122</v>
      </c>
      <c r="E2548" t="s">
        <v>4359</v>
      </c>
      <c r="F2548" s="37" t="s">
        <v>17</v>
      </c>
      <c r="G2548" s="18" t="s">
        <v>122</v>
      </c>
      <c r="H2548" s="18" t="s">
        <v>125</v>
      </c>
      <c r="I2548" s="37" t="s">
        <v>75</v>
      </c>
      <c r="J2548" t="s">
        <v>4360</v>
      </c>
      <c r="K2548" t="s">
        <v>28</v>
      </c>
      <c r="L2548" t="s">
        <v>90</v>
      </c>
      <c r="M2548" t="s">
        <v>74</v>
      </c>
      <c r="N2548" s="37" t="s">
        <v>75</v>
      </c>
      <c r="O2548" s="37" t="s">
        <v>75</v>
      </c>
      <c r="P2548" s="37" t="s">
        <v>75</v>
      </c>
      <c r="Q2548" t="s">
        <v>4359</v>
      </c>
      <c r="R2548" t="s">
        <v>76</v>
      </c>
      <c r="S2548" s="42">
        <v>12</v>
      </c>
      <c r="T2548" s="37">
        <v>1</v>
      </c>
      <c r="U2548" s="83">
        <v>1</v>
      </c>
      <c r="V2548" t="s">
        <v>125</v>
      </c>
    </row>
    <row r="2549" spans="1:22" x14ac:dyDescent="0.2">
      <c r="A2549" s="18" t="str">
        <f t="shared" si="93"/>
        <v>Catalogo principalOPEN VALUE - CSP GOBIERNOCFQ7TTC0HD6V-0001</v>
      </c>
      <c r="B2549" s="18" t="str">
        <f t="shared" si="94"/>
        <v>CFQ7TTC0HD6V-0001OPEN VALUE - CSP GOBIERNO</v>
      </c>
      <c r="D2549" t="s">
        <v>122</v>
      </c>
      <c r="E2549" t="s">
        <v>4361</v>
      </c>
      <c r="F2549" s="37" t="s">
        <v>17</v>
      </c>
      <c r="G2549" s="18" t="s">
        <v>122</v>
      </c>
      <c r="H2549" s="18" t="s">
        <v>125</v>
      </c>
      <c r="I2549" s="37" t="s">
        <v>75</v>
      </c>
      <c r="J2549" t="s">
        <v>4362</v>
      </c>
      <c r="K2549" t="s">
        <v>28</v>
      </c>
      <c r="L2549" t="s">
        <v>90</v>
      </c>
      <c r="M2549" t="s">
        <v>74</v>
      </c>
      <c r="N2549" s="37" t="s">
        <v>75</v>
      </c>
      <c r="O2549" s="37" t="s">
        <v>75</v>
      </c>
      <c r="P2549" s="37" t="s">
        <v>75</v>
      </c>
      <c r="Q2549" t="s">
        <v>4361</v>
      </c>
      <c r="R2549" t="s">
        <v>76</v>
      </c>
      <c r="S2549" s="42">
        <v>6</v>
      </c>
      <c r="T2549" s="37">
        <v>1</v>
      </c>
      <c r="U2549" s="83">
        <v>1</v>
      </c>
      <c r="V2549" t="s">
        <v>125</v>
      </c>
    </row>
    <row r="2550" spans="1:22" x14ac:dyDescent="0.2">
      <c r="A2550" s="18" t="str">
        <f t="shared" si="93"/>
        <v>Catalogo principalOPEN VALUE - CSP GOBIERNOCFQ7TTC0HD6T-0001</v>
      </c>
      <c r="B2550" s="18" t="str">
        <f t="shared" si="94"/>
        <v>CFQ7TTC0HD6T-0001OPEN VALUE - CSP GOBIERNO</v>
      </c>
      <c r="D2550" t="s">
        <v>122</v>
      </c>
      <c r="E2550" t="s">
        <v>4363</v>
      </c>
      <c r="F2550" s="37" t="s">
        <v>17</v>
      </c>
      <c r="G2550" s="18" t="s">
        <v>122</v>
      </c>
      <c r="H2550" s="18" t="s">
        <v>125</v>
      </c>
      <c r="I2550" s="37" t="s">
        <v>75</v>
      </c>
      <c r="J2550" t="s">
        <v>4364</v>
      </c>
      <c r="K2550" t="s">
        <v>28</v>
      </c>
      <c r="L2550" t="s">
        <v>90</v>
      </c>
      <c r="M2550" t="s">
        <v>74</v>
      </c>
      <c r="N2550" s="37" t="s">
        <v>75</v>
      </c>
      <c r="O2550" s="37" t="s">
        <v>75</v>
      </c>
      <c r="P2550" s="37" t="s">
        <v>75</v>
      </c>
      <c r="Q2550" t="s">
        <v>4363</v>
      </c>
      <c r="R2550" t="s">
        <v>76</v>
      </c>
      <c r="S2550" s="42">
        <v>7</v>
      </c>
      <c r="T2550" s="37">
        <v>1</v>
      </c>
      <c r="U2550" s="83">
        <v>1</v>
      </c>
      <c r="V2550" t="s">
        <v>125</v>
      </c>
    </row>
    <row r="2551" spans="1:22" x14ac:dyDescent="0.2">
      <c r="A2551" s="18" t="str">
        <f t="shared" si="93"/>
        <v>Catalogo principalOPEN VALUE - CSP GOBIERNOCFQ7TTC0HD6S-0001</v>
      </c>
      <c r="B2551" s="18" t="str">
        <f t="shared" si="94"/>
        <v>CFQ7TTC0HD6S-0001OPEN VALUE - CSP GOBIERNO</v>
      </c>
      <c r="D2551" t="s">
        <v>122</v>
      </c>
      <c r="E2551" t="s">
        <v>4365</v>
      </c>
      <c r="F2551" s="37" t="s">
        <v>17</v>
      </c>
      <c r="G2551" s="18" t="s">
        <v>122</v>
      </c>
      <c r="H2551" s="18" t="s">
        <v>125</v>
      </c>
      <c r="I2551" s="37" t="s">
        <v>75</v>
      </c>
      <c r="J2551" t="s">
        <v>4366</v>
      </c>
      <c r="K2551" t="s">
        <v>28</v>
      </c>
      <c r="L2551" t="s">
        <v>90</v>
      </c>
      <c r="M2551" t="s">
        <v>74</v>
      </c>
      <c r="N2551" s="37" t="s">
        <v>75</v>
      </c>
      <c r="O2551" s="37" t="s">
        <v>75</v>
      </c>
      <c r="P2551" s="37" t="s">
        <v>75</v>
      </c>
      <c r="Q2551" t="s">
        <v>4365</v>
      </c>
      <c r="R2551" t="s">
        <v>76</v>
      </c>
      <c r="S2551" s="42">
        <v>6</v>
      </c>
      <c r="T2551" s="37">
        <v>1</v>
      </c>
      <c r="U2551" s="83">
        <v>1</v>
      </c>
      <c r="V2551" t="s">
        <v>125</v>
      </c>
    </row>
    <row r="2552" spans="1:22" x14ac:dyDescent="0.2">
      <c r="A2552" s="18" t="str">
        <f t="shared" si="93"/>
        <v>Catalogo principalOPEN VALUE - CSP GOBIERNOCFQ7TTC0LHQB-0001</v>
      </c>
      <c r="B2552" s="18" t="str">
        <f t="shared" si="94"/>
        <v>CFQ7TTC0LHQB-0001OPEN VALUE - CSP GOBIERNO</v>
      </c>
      <c r="D2552" t="s">
        <v>122</v>
      </c>
      <c r="E2552" t="s">
        <v>4367</v>
      </c>
      <c r="F2552" s="37" t="s">
        <v>17</v>
      </c>
      <c r="G2552" s="18" t="s">
        <v>122</v>
      </c>
      <c r="H2552" s="18" t="s">
        <v>125</v>
      </c>
      <c r="I2552" s="37" t="s">
        <v>75</v>
      </c>
      <c r="J2552" t="s">
        <v>4368</v>
      </c>
      <c r="K2552" t="s">
        <v>28</v>
      </c>
      <c r="L2552" t="s">
        <v>90</v>
      </c>
      <c r="M2552" t="s">
        <v>74</v>
      </c>
      <c r="N2552" s="37" t="s">
        <v>75</v>
      </c>
      <c r="O2552" s="37" t="s">
        <v>75</v>
      </c>
      <c r="P2552" s="37" t="s">
        <v>75</v>
      </c>
      <c r="Q2552" t="s">
        <v>4367</v>
      </c>
      <c r="R2552" t="s">
        <v>76</v>
      </c>
      <c r="S2552" s="42">
        <v>12</v>
      </c>
      <c r="T2552" s="37">
        <v>1</v>
      </c>
      <c r="U2552" s="83">
        <v>1</v>
      </c>
      <c r="V2552" t="s">
        <v>125</v>
      </c>
    </row>
    <row r="2553" spans="1:22" x14ac:dyDescent="0.2">
      <c r="A2553" s="18" t="str">
        <f t="shared" si="93"/>
        <v>Catalogo principalOPEN VALUE - CSP GOBIERNOCFQ7TTC0MBMD-0007</v>
      </c>
      <c r="B2553" s="18" t="str">
        <f t="shared" si="94"/>
        <v>CFQ7TTC0MBMD-0007OPEN VALUE - CSP GOBIERNO</v>
      </c>
      <c r="D2553" t="s">
        <v>122</v>
      </c>
      <c r="E2553" t="s">
        <v>4369</v>
      </c>
      <c r="F2553" s="37" t="s">
        <v>17</v>
      </c>
      <c r="G2553" s="18" t="s">
        <v>122</v>
      </c>
      <c r="H2553" s="18" t="s">
        <v>125</v>
      </c>
      <c r="I2553" s="37" t="s">
        <v>75</v>
      </c>
      <c r="J2553" t="s">
        <v>4370</v>
      </c>
      <c r="K2553" t="s">
        <v>28</v>
      </c>
      <c r="L2553" t="s">
        <v>90</v>
      </c>
      <c r="M2553" t="s">
        <v>74</v>
      </c>
      <c r="N2553" s="37" t="s">
        <v>75</v>
      </c>
      <c r="O2553" s="37" t="s">
        <v>75</v>
      </c>
      <c r="P2553" s="37" t="s">
        <v>75</v>
      </c>
      <c r="Q2553" t="s">
        <v>4369</v>
      </c>
      <c r="R2553" t="s">
        <v>76</v>
      </c>
      <c r="S2553" s="42">
        <v>13</v>
      </c>
      <c r="T2553" s="37">
        <v>1</v>
      </c>
      <c r="U2553" s="83">
        <v>1</v>
      </c>
      <c r="V2553" t="s">
        <v>125</v>
      </c>
    </row>
    <row r="2554" spans="1:22" x14ac:dyDescent="0.2">
      <c r="A2554" s="18" t="str">
        <f t="shared" si="93"/>
        <v>Catalogo principalOPEN VALUE - CSP GOBIERNOCFQ7TTC0MBMD-0006</v>
      </c>
      <c r="B2554" s="18" t="str">
        <f t="shared" si="94"/>
        <v>CFQ7TTC0MBMD-0006OPEN VALUE - CSP GOBIERNO</v>
      </c>
      <c r="D2554" t="s">
        <v>122</v>
      </c>
      <c r="E2554" t="s">
        <v>4371</v>
      </c>
      <c r="F2554" s="37" t="s">
        <v>17</v>
      </c>
      <c r="G2554" s="18" t="s">
        <v>122</v>
      </c>
      <c r="H2554" s="18" t="s">
        <v>125</v>
      </c>
      <c r="I2554" s="37" t="s">
        <v>75</v>
      </c>
      <c r="J2554" t="s">
        <v>4372</v>
      </c>
      <c r="K2554" t="s">
        <v>28</v>
      </c>
      <c r="L2554" t="s">
        <v>90</v>
      </c>
      <c r="M2554" t="s">
        <v>74</v>
      </c>
      <c r="N2554" s="37" t="s">
        <v>75</v>
      </c>
      <c r="O2554" s="37" t="s">
        <v>75</v>
      </c>
      <c r="P2554" s="37" t="s">
        <v>75</v>
      </c>
      <c r="Q2554" t="s">
        <v>4371</v>
      </c>
      <c r="R2554" t="s">
        <v>76</v>
      </c>
      <c r="S2554" s="42">
        <v>8</v>
      </c>
      <c r="T2554" s="37">
        <v>1</v>
      </c>
      <c r="U2554" s="83">
        <v>1</v>
      </c>
      <c r="V2554" t="s">
        <v>125</v>
      </c>
    </row>
    <row r="2555" spans="1:22" x14ac:dyDescent="0.2">
      <c r="A2555" s="18" t="str">
        <f t="shared" si="93"/>
        <v>Catalogo principalOPEN VALUE - CSP GOBIERNOCFQ7TTC0MBMD-0005</v>
      </c>
      <c r="B2555" s="18" t="str">
        <f t="shared" si="94"/>
        <v>CFQ7TTC0MBMD-0005OPEN VALUE - CSP GOBIERNO</v>
      </c>
      <c r="D2555" t="s">
        <v>122</v>
      </c>
      <c r="E2555" t="s">
        <v>4373</v>
      </c>
      <c r="F2555" s="37" t="s">
        <v>17</v>
      </c>
      <c r="G2555" s="18" t="s">
        <v>122</v>
      </c>
      <c r="H2555" s="18" t="s">
        <v>125</v>
      </c>
      <c r="I2555" s="37" t="s">
        <v>75</v>
      </c>
      <c r="J2555" t="s">
        <v>4374</v>
      </c>
      <c r="K2555" t="s">
        <v>28</v>
      </c>
      <c r="L2555" t="s">
        <v>90</v>
      </c>
      <c r="M2555" t="s">
        <v>74</v>
      </c>
      <c r="N2555" s="37" t="s">
        <v>75</v>
      </c>
      <c r="O2555" s="37" t="s">
        <v>75</v>
      </c>
      <c r="P2555" s="37" t="s">
        <v>75</v>
      </c>
      <c r="Q2555" t="s">
        <v>4373</v>
      </c>
      <c r="R2555" t="s">
        <v>76</v>
      </c>
      <c r="S2555" s="42">
        <v>8</v>
      </c>
      <c r="T2555" s="37">
        <v>1</v>
      </c>
      <c r="U2555" s="83">
        <v>1</v>
      </c>
      <c r="V2555" t="s">
        <v>125</v>
      </c>
    </row>
    <row r="2556" spans="1:22" x14ac:dyDescent="0.2">
      <c r="A2556" s="18" t="str">
        <f t="shared" si="93"/>
        <v>Catalogo principalOPEN VALUE - CSP GOBIERNOCFQ7TTC0MBMD-0002</v>
      </c>
      <c r="B2556" s="18" t="str">
        <f t="shared" si="94"/>
        <v>CFQ7TTC0MBMD-0002OPEN VALUE - CSP GOBIERNO</v>
      </c>
      <c r="D2556" t="s">
        <v>122</v>
      </c>
      <c r="E2556" t="s">
        <v>4375</v>
      </c>
      <c r="F2556" s="37" t="s">
        <v>17</v>
      </c>
      <c r="G2556" s="18" t="s">
        <v>122</v>
      </c>
      <c r="H2556" s="18" t="s">
        <v>125</v>
      </c>
      <c r="I2556" s="37" t="s">
        <v>75</v>
      </c>
      <c r="J2556" t="s">
        <v>4376</v>
      </c>
      <c r="K2556" t="s">
        <v>28</v>
      </c>
      <c r="L2556" t="s">
        <v>90</v>
      </c>
      <c r="M2556" t="s">
        <v>74</v>
      </c>
      <c r="N2556" s="37" t="s">
        <v>75</v>
      </c>
      <c r="O2556" s="37" t="s">
        <v>75</v>
      </c>
      <c r="P2556" s="37" t="s">
        <v>75</v>
      </c>
      <c r="Q2556" t="s">
        <v>4375</v>
      </c>
      <c r="R2556" t="s">
        <v>76</v>
      </c>
      <c r="S2556" s="42">
        <v>2.3000000000000003</v>
      </c>
      <c r="T2556" s="37">
        <v>1</v>
      </c>
      <c r="U2556" s="83">
        <v>1</v>
      </c>
      <c r="V2556" t="s">
        <v>125</v>
      </c>
    </row>
    <row r="2557" spans="1:22" x14ac:dyDescent="0.2">
      <c r="A2557" s="18" t="str">
        <f t="shared" si="93"/>
        <v>Catalogo principalOPEN VALUE - CSP GOBIERNOCFQ7TTC0LH05-0001</v>
      </c>
      <c r="B2557" s="18" t="str">
        <f t="shared" si="94"/>
        <v>CFQ7TTC0LH05-0001OPEN VALUE - CSP GOBIERNO</v>
      </c>
      <c r="D2557" t="s">
        <v>122</v>
      </c>
      <c r="E2557" t="s">
        <v>4377</v>
      </c>
      <c r="F2557" s="37" t="s">
        <v>17</v>
      </c>
      <c r="G2557" s="18" t="s">
        <v>122</v>
      </c>
      <c r="H2557" s="18" t="s">
        <v>125</v>
      </c>
      <c r="I2557" s="37" t="s">
        <v>75</v>
      </c>
      <c r="J2557" t="s">
        <v>4378</v>
      </c>
      <c r="K2557" t="s">
        <v>28</v>
      </c>
      <c r="L2557" t="s">
        <v>90</v>
      </c>
      <c r="M2557" t="s">
        <v>74</v>
      </c>
      <c r="N2557" s="37" t="s">
        <v>75</v>
      </c>
      <c r="O2557" s="37" t="s">
        <v>75</v>
      </c>
      <c r="P2557" s="37" t="s">
        <v>75</v>
      </c>
      <c r="Q2557" t="s">
        <v>4377</v>
      </c>
      <c r="R2557" t="s">
        <v>76</v>
      </c>
      <c r="S2557" s="42">
        <v>8</v>
      </c>
      <c r="T2557" s="37">
        <v>1</v>
      </c>
      <c r="U2557" s="83">
        <v>1</v>
      </c>
      <c r="V2557" t="s">
        <v>125</v>
      </c>
    </row>
    <row r="2558" spans="1:22" x14ac:dyDescent="0.2">
      <c r="A2558" s="18" t="str">
        <f t="shared" si="93"/>
        <v>Catalogo principalOPEN VALUE - CSP GOBIERNOCFQ7TTC0HC36-0001</v>
      </c>
      <c r="B2558" s="18" t="str">
        <f t="shared" si="94"/>
        <v>CFQ7TTC0HC36-0001OPEN VALUE - CSP GOBIERNO</v>
      </c>
      <c r="D2558" t="s">
        <v>122</v>
      </c>
      <c r="E2558" t="s">
        <v>4379</v>
      </c>
      <c r="F2558" s="37" t="s">
        <v>17</v>
      </c>
      <c r="G2558" s="18" t="s">
        <v>122</v>
      </c>
      <c r="H2558" s="18" t="s">
        <v>125</v>
      </c>
      <c r="I2558" s="37" t="s">
        <v>75</v>
      </c>
      <c r="J2558" t="s">
        <v>4380</v>
      </c>
      <c r="K2558" t="s">
        <v>28</v>
      </c>
      <c r="L2558" t="s">
        <v>90</v>
      </c>
      <c r="M2558" t="s">
        <v>74</v>
      </c>
      <c r="N2558" s="37" t="s">
        <v>75</v>
      </c>
      <c r="O2558" s="37" t="s">
        <v>75</v>
      </c>
      <c r="P2558" s="37" t="s">
        <v>75</v>
      </c>
      <c r="Q2558" t="s">
        <v>4379</v>
      </c>
      <c r="R2558" t="s">
        <v>76</v>
      </c>
      <c r="S2558" s="42">
        <v>12</v>
      </c>
      <c r="T2558" s="37">
        <v>1</v>
      </c>
      <c r="U2558" s="83">
        <v>1</v>
      </c>
      <c r="V2558" t="s">
        <v>125</v>
      </c>
    </row>
    <row r="2559" spans="1:22" x14ac:dyDescent="0.2">
      <c r="A2559" s="18" t="str">
        <f t="shared" si="93"/>
        <v>Catalogo principalOPEN VALUE - CSP GOBIERNOCFQ7TTC0J7WF-0004</v>
      </c>
      <c r="B2559" s="18" t="str">
        <f t="shared" si="94"/>
        <v>CFQ7TTC0J7WF-0004OPEN VALUE - CSP GOBIERNO</v>
      </c>
      <c r="D2559" t="s">
        <v>122</v>
      </c>
      <c r="E2559" t="s">
        <v>4381</v>
      </c>
      <c r="F2559" s="37" t="s">
        <v>17</v>
      </c>
      <c r="G2559" s="18" t="s">
        <v>122</v>
      </c>
      <c r="H2559" s="18" t="s">
        <v>125</v>
      </c>
      <c r="I2559" s="37" t="s">
        <v>75</v>
      </c>
      <c r="J2559" t="s">
        <v>4382</v>
      </c>
      <c r="K2559" t="s">
        <v>28</v>
      </c>
      <c r="L2559" t="s">
        <v>90</v>
      </c>
      <c r="M2559" t="s">
        <v>74</v>
      </c>
      <c r="N2559" s="37" t="s">
        <v>75</v>
      </c>
      <c r="O2559" s="37" t="s">
        <v>75</v>
      </c>
      <c r="P2559" s="37" t="s">
        <v>75</v>
      </c>
      <c r="Q2559" t="s">
        <v>4381</v>
      </c>
      <c r="R2559" t="s">
        <v>76</v>
      </c>
      <c r="S2559" s="42">
        <v>4</v>
      </c>
      <c r="T2559" s="37">
        <v>1</v>
      </c>
      <c r="U2559" s="83">
        <v>1</v>
      </c>
      <c r="V2559" t="s">
        <v>125</v>
      </c>
    </row>
    <row r="2560" spans="1:22" x14ac:dyDescent="0.2">
      <c r="A2560" s="18" t="str">
        <f t="shared" si="93"/>
        <v>Catalogo principalOPEN VALUE - CSP GOBIERNOCFQ7TTC0LHRR-0001</v>
      </c>
      <c r="B2560" s="18" t="str">
        <f t="shared" si="94"/>
        <v>CFQ7TTC0LHRR-0001OPEN VALUE - CSP GOBIERNO</v>
      </c>
      <c r="D2560" t="s">
        <v>122</v>
      </c>
      <c r="E2560" t="s">
        <v>4383</v>
      </c>
      <c r="F2560" s="37" t="s">
        <v>17</v>
      </c>
      <c r="G2560" s="18" t="s">
        <v>122</v>
      </c>
      <c r="H2560" s="18" t="s">
        <v>125</v>
      </c>
      <c r="I2560" s="37" t="s">
        <v>75</v>
      </c>
      <c r="J2560" t="s">
        <v>4384</v>
      </c>
      <c r="K2560" t="s">
        <v>28</v>
      </c>
      <c r="L2560" t="s">
        <v>90</v>
      </c>
      <c r="M2560" t="s">
        <v>74</v>
      </c>
      <c r="N2560" s="37" t="s">
        <v>75</v>
      </c>
      <c r="O2560" s="37" t="s">
        <v>75</v>
      </c>
      <c r="P2560" s="37" t="s">
        <v>75</v>
      </c>
      <c r="Q2560" t="s">
        <v>4383</v>
      </c>
      <c r="R2560" t="s">
        <v>76</v>
      </c>
      <c r="S2560" s="42">
        <v>3.5</v>
      </c>
      <c r="T2560" s="37">
        <v>1</v>
      </c>
      <c r="U2560" s="83">
        <v>1</v>
      </c>
      <c r="V2560" t="s">
        <v>125</v>
      </c>
    </row>
    <row r="2561" spans="1:22" x14ac:dyDescent="0.2">
      <c r="A2561" s="18" t="str">
        <f t="shared" si="93"/>
        <v>Catalogo principalOPEN VALUE - CSP GOBIERNOCFQ7TTC0J1GB-0003</v>
      </c>
      <c r="B2561" s="18" t="str">
        <f t="shared" si="94"/>
        <v>CFQ7TTC0J1GB-0003OPEN VALUE - CSP GOBIERNO</v>
      </c>
      <c r="D2561" t="s">
        <v>122</v>
      </c>
      <c r="E2561" t="s">
        <v>4385</v>
      </c>
      <c r="F2561" s="37" t="s">
        <v>17</v>
      </c>
      <c r="G2561" s="18" t="s">
        <v>122</v>
      </c>
      <c r="H2561" s="18" t="s">
        <v>125</v>
      </c>
      <c r="I2561" s="37" t="s">
        <v>75</v>
      </c>
      <c r="J2561" t="s">
        <v>4386</v>
      </c>
      <c r="K2561" t="s">
        <v>28</v>
      </c>
      <c r="L2561" t="s">
        <v>90</v>
      </c>
      <c r="M2561" t="s">
        <v>74</v>
      </c>
      <c r="N2561" s="37" t="s">
        <v>75</v>
      </c>
      <c r="O2561" s="37" t="s">
        <v>75</v>
      </c>
      <c r="P2561" s="37" t="s">
        <v>75</v>
      </c>
      <c r="Q2561" t="s">
        <v>4385</v>
      </c>
      <c r="R2561" t="s">
        <v>76</v>
      </c>
      <c r="S2561" s="42">
        <v>3</v>
      </c>
      <c r="T2561" s="37">
        <v>1</v>
      </c>
      <c r="U2561" s="83">
        <v>1</v>
      </c>
      <c r="V2561" t="s">
        <v>125</v>
      </c>
    </row>
    <row r="2562" spans="1:22" x14ac:dyDescent="0.2">
      <c r="A2562" s="18" t="str">
        <f t="shared" ref="A2562:A2625" si="95">D2562&amp;F2562&amp;E2562</f>
        <v>Catalogo principalOPEN VALUE - CSP GOBIERNOCFQ7TTC0LGV0-0003</v>
      </c>
      <c r="B2562" s="18" t="str">
        <f t="shared" ref="B2562:B2625" si="96">E2562&amp;F2562</f>
        <v>CFQ7TTC0LGV0-0003OPEN VALUE - CSP GOBIERNO</v>
      </c>
      <c r="D2562" t="s">
        <v>122</v>
      </c>
      <c r="E2562" t="s">
        <v>4387</v>
      </c>
      <c r="F2562" s="37" t="s">
        <v>17</v>
      </c>
      <c r="G2562" s="18" t="s">
        <v>122</v>
      </c>
      <c r="H2562" s="18" t="s">
        <v>125</v>
      </c>
      <c r="I2562" s="37" t="s">
        <v>75</v>
      </c>
      <c r="J2562" t="s">
        <v>4388</v>
      </c>
      <c r="K2562" t="s">
        <v>28</v>
      </c>
      <c r="L2562" t="s">
        <v>90</v>
      </c>
      <c r="M2562" t="s">
        <v>74</v>
      </c>
      <c r="N2562" s="37" t="s">
        <v>75</v>
      </c>
      <c r="O2562" s="37" t="s">
        <v>75</v>
      </c>
      <c r="P2562" s="37" t="s">
        <v>75</v>
      </c>
      <c r="Q2562" t="s">
        <v>4387</v>
      </c>
      <c r="R2562" t="s">
        <v>76</v>
      </c>
      <c r="S2562" s="42">
        <v>5.2</v>
      </c>
      <c r="T2562" s="37">
        <v>1</v>
      </c>
      <c r="U2562" s="83">
        <v>1</v>
      </c>
      <c r="V2562" t="s">
        <v>125</v>
      </c>
    </row>
    <row r="2563" spans="1:22" x14ac:dyDescent="0.2">
      <c r="A2563" s="18" t="str">
        <f t="shared" si="95"/>
        <v>Catalogo principalOPEN VALUE - CSP GOBIERNOCFQ7TTC0LGV0-0001</v>
      </c>
      <c r="B2563" s="18" t="str">
        <f t="shared" si="96"/>
        <v>CFQ7TTC0LGV0-0001OPEN VALUE - CSP GOBIERNO</v>
      </c>
      <c r="D2563" t="s">
        <v>122</v>
      </c>
      <c r="E2563" t="s">
        <v>4389</v>
      </c>
      <c r="F2563" s="37" t="s">
        <v>17</v>
      </c>
      <c r="G2563" s="18" t="s">
        <v>122</v>
      </c>
      <c r="H2563" s="18" t="s">
        <v>125</v>
      </c>
      <c r="I2563" s="37" t="s">
        <v>75</v>
      </c>
      <c r="J2563" t="s">
        <v>4390</v>
      </c>
      <c r="K2563" t="s">
        <v>28</v>
      </c>
      <c r="L2563" t="s">
        <v>90</v>
      </c>
      <c r="M2563" t="s">
        <v>74</v>
      </c>
      <c r="N2563" s="37" t="s">
        <v>75</v>
      </c>
      <c r="O2563" s="37" t="s">
        <v>75</v>
      </c>
      <c r="P2563" s="37" t="s">
        <v>75</v>
      </c>
      <c r="Q2563" t="s">
        <v>4389</v>
      </c>
      <c r="R2563" t="s">
        <v>76</v>
      </c>
      <c r="S2563" s="42">
        <v>5.2</v>
      </c>
      <c r="T2563" s="37">
        <v>1</v>
      </c>
      <c r="U2563" s="83">
        <v>1</v>
      </c>
      <c r="V2563" t="s">
        <v>125</v>
      </c>
    </row>
    <row r="2564" spans="1:22" x14ac:dyDescent="0.2">
      <c r="A2564" s="18" t="str">
        <f t="shared" si="95"/>
        <v>Catalogo principalOPEN VALUE - CSP GOBIERNOCFQ7TTC0LH0D-0001</v>
      </c>
      <c r="B2564" s="18" t="str">
        <f t="shared" si="96"/>
        <v>CFQ7TTC0LH0D-0001OPEN VALUE - CSP GOBIERNO</v>
      </c>
      <c r="D2564" t="s">
        <v>122</v>
      </c>
      <c r="E2564" t="s">
        <v>4391</v>
      </c>
      <c r="F2564" s="37" t="s">
        <v>17</v>
      </c>
      <c r="G2564" s="18" t="s">
        <v>122</v>
      </c>
      <c r="H2564" s="18" t="s">
        <v>125</v>
      </c>
      <c r="I2564" s="37" t="s">
        <v>75</v>
      </c>
      <c r="J2564" t="s">
        <v>4392</v>
      </c>
      <c r="K2564" t="s">
        <v>28</v>
      </c>
      <c r="L2564" t="s">
        <v>90</v>
      </c>
      <c r="M2564" t="s">
        <v>74</v>
      </c>
      <c r="N2564" s="37" t="s">
        <v>75</v>
      </c>
      <c r="O2564" s="37" t="s">
        <v>75</v>
      </c>
      <c r="P2564" s="37" t="s">
        <v>75</v>
      </c>
      <c r="Q2564" t="s">
        <v>4391</v>
      </c>
      <c r="R2564" t="s">
        <v>76</v>
      </c>
      <c r="S2564" s="42">
        <v>5.5</v>
      </c>
      <c r="T2564" s="37">
        <v>1</v>
      </c>
      <c r="U2564" s="83">
        <v>1</v>
      </c>
      <c r="V2564" t="s">
        <v>125</v>
      </c>
    </row>
    <row r="2565" spans="1:22" x14ac:dyDescent="0.2">
      <c r="A2565" s="18" t="str">
        <f t="shared" si="95"/>
        <v>Catalogo principalOPEN VALUE - CSP GOBIERNOCFQ7TTC0LH04-0001</v>
      </c>
      <c r="B2565" s="18" t="str">
        <f t="shared" si="96"/>
        <v>CFQ7TTC0LH04-0001OPEN VALUE - CSP GOBIERNO</v>
      </c>
      <c r="D2565" t="s">
        <v>122</v>
      </c>
      <c r="E2565" t="s">
        <v>4393</v>
      </c>
      <c r="F2565" s="37" t="s">
        <v>17</v>
      </c>
      <c r="G2565" s="18" t="s">
        <v>122</v>
      </c>
      <c r="H2565" s="18" t="s">
        <v>125</v>
      </c>
      <c r="I2565" s="37" t="s">
        <v>75</v>
      </c>
      <c r="J2565" t="s">
        <v>4394</v>
      </c>
      <c r="K2565" t="s">
        <v>28</v>
      </c>
      <c r="L2565" t="s">
        <v>90</v>
      </c>
      <c r="M2565" t="s">
        <v>74</v>
      </c>
      <c r="N2565" s="37" t="s">
        <v>75</v>
      </c>
      <c r="O2565" s="37" t="s">
        <v>75</v>
      </c>
      <c r="P2565" s="37" t="s">
        <v>75</v>
      </c>
      <c r="Q2565" t="s">
        <v>4393</v>
      </c>
      <c r="R2565" t="s">
        <v>76</v>
      </c>
      <c r="S2565" s="42">
        <v>2</v>
      </c>
      <c r="T2565" s="37">
        <v>1</v>
      </c>
      <c r="U2565" s="83">
        <v>1</v>
      </c>
      <c r="V2565" t="s">
        <v>125</v>
      </c>
    </row>
    <row r="2566" spans="1:22" x14ac:dyDescent="0.2">
      <c r="A2566" s="18" t="str">
        <f t="shared" si="95"/>
        <v>Catalogo principalOPEN VALUE - CSP GOBIERNOCFQ7TTC0LHXH-0001</v>
      </c>
      <c r="B2566" s="18" t="str">
        <f t="shared" si="96"/>
        <v>CFQ7TTC0LHXH-0001OPEN VALUE - CSP GOBIERNO</v>
      </c>
      <c r="D2566" t="s">
        <v>122</v>
      </c>
      <c r="E2566" t="s">
        <v>4395</v>
      </c>
      <c r="F2566" s="37" t="s">
        <v>17</v>
      </c>
      <c r="G2566" s="18" t="s">
        <v>122</v>
      </c>
      <c r="H2566" s="18" t="s">
        <v>125</v>
      </c>
      <c r="I2566" s="37" t="s">
        <v>75</v>
      </c>
      <c r="J2566" t="s">
        <v>4396</v>
      </c>
      <c r="K2566" t="s">
        <v>28</v>
      </c>
      <c r="L2566" t="s">
        <v>90</v>
      </c>
      <c r="M2566" t="s">
        <v>74</v>
      </c>
      <c r="N2566" s="37" t="s">
        <v>75</v>
      </c>
      <c r="O2566" s="37" t="s">
        <v>75</v>
      </c>
      <c r="P2566" s="37" t="s">
        <v>75</v>
      </c>
      <c r="Q2566" t="s">
        <v>4395</v>
      </c>
      <c r="R2566" t="s">
        <v>76</v>
      </c>
      <c r="S2566" s="42">
        <v>5</v>
      </c>
      <c r="T2566" s="37">
        <v>1</v>
      </c>
      <c r="U2566" s="83">
        <v>1</v>
      </c>
      <c r="V2566" t="s">
        <v>125</v>
      </c>
    </row>
    <row r="2567" spans="1:22" x14ac:dyDescent="0.2">
      <c r="A2567" s="18" t="str">
        <f t="shared" si="95"/>
        <v>Catalogo principalOPEN VALUE - CSP GOBIERNOCFQ7TTC0Q17R-0001</v>
      </c>
      <c r="B2567" s="18" t="str">
        <f t="shared" si="96"/>
        <v>CFQ7TTC0Q17R-0001OPEN VALUE - CSP GOBIERNO</v>
      </c>
      <c r="D2567" t="s">
        <v>122</v>
      </c>
      <c r="E2567" t="s">
        <v>4397</v>
      </c>
      <c r="F2567" s="37" t="s">
        <v>17</v>
      </c>
      <c r="G2567" s="18" t="s">
        <v>122</v>
      </c>
      <c r="H2567" s="18" t="s">
        <v>125</v>
      </c>
      <c r="I2567" s="37" t="s">
        <v>75</v>
      </c>
      <c r="J2567" t="s">
        <v>4398</v>
      </c>
      <c r="K2567" t="s">
        <v>28</v>
      </c>
      <c r="L2567" t="s">
        <v>90</v>
      </c>
      <c r="M2567" t="s">
        <v>74</v>
      </c>
      <c r="N2567" s="37" t="s">
        <v>75</v>
      </c>
      <c r="O2567" s="37" t="s">
        <v>75</v>
      </c>
      <c r="P2567" s="37" t="s">
        <v>75</v>
      </c>
      <c r="Q2567" t="s">
        <v>4397</v>
      </c>
      <c r="R2567" t="s">
        <v>76</v>
      </c>
      <c r="S2567" s="42">
        <v>3.5</v>
      </c>
      <c r="T2567" s="37">
        <v>1</v>
      </c>
      <c r="U2567" s="83">
        <v>1</v>
      </c>
      <c r="V2567" t="s">
        <v>125</v>
      </c>
    </row>
    <row r="2568" spans="1:22" x14ac:dyDescent="0.2">
      <c r="A2568" s="18" t="str">
        <f t="shared" si="95"/>
        <v>Catalogo principalOPEN VALUE - CSP GOBIERNOCFQ7TTC0LCH4-0009</v>
      </c>
      <c r="B2568" s="18" t="str">
        <f t="shared" si="96"/>
        <v>CFQ7TTC0LCH4-0009OPEN VALUE - CSP GOBIERNO</v>
      </c>
      <c r="D2568" t="s">
        <v>122</v>
      </c>
      <c r="E2568" t="s">
        <v>4399</v>
      </c>
      <c r="F2568" s="37" t="s">
        <v>17</v>
      </c>
      <c r="G2568" s="18" t="s">
        <v>122</v>
      </c>
      <c r="H2568" s="18" t="s">
        <v>125</v>
      </c>
      <c r="I2568" s="37" t="s">
        <v>75</v>
      </c>
      <c r="J2568" t="s">
        <v>4400</v>
      </c>
      <c r="K2568" t="s">
        <v>28</v>
      </c>
      <c r="L2568" t="s">
        <v>90</v>
      </c>
      <c r="M2568" t="s">
        <v>74</v>
      </c>
      <c r="N2568" s="37" t="s">
        <v>75</v>
      </c>
      <c r="O2568" s="37" t="s">
        <v>75</v>
      </c>
      <c r="P2568" s="37" t="s">
        <v>75</v>
      </c>
      <c r="Q2568" t="s">
        <v>4399</v>
      </c>
      <c r="R2568" t="s">
        <v>76</v>
      </c>
      <c r="S2568" s="42">
        <v>8</v>
      </c>
      <c r="T2568" s="37">
        <v>1</v>
      </c>
      <c r="U2568" s="83">
        <v>1</v>
      </c>
      <c r="V2568" t="s">
        <v>125</v>
      </c>
    </row>
    <row r="2569" spans="1:22" x14ac:dyDescent="0.2">
      <c r="A2569" s="18" t="str">
        <f t="shared" si="95"/>
        <v>Catalogo principalOPEN VALUE - CSP GOBIERNOCFQ7TTC0LCH4-0006</v>
      </c>
      <c r="B2569" s="18" t="str">
        <f t="shared" si="96"/>
        <v>CFQ7TTC0LCH4-0006OPEN VALUE - CSP GOBIERNO</v>
      </c>
      <c r="D2569" t="s">
        <v>122</v>
      </c>
      <c r="E2569" t="s">
        <v>4401</v>
      </c>
      <c r="F2569" s="37" t="s">
        <v>17</v>
      </c>
      <c r="G2569" s="18" t="s">
        <v>122</v>
      </c>
      <c r="H2569" s="18" t="s">
        <v>125</v>
      </c>
      <c r="I2569" s="37" t="s">
        <v>75</v>
      </c>
      <c r="J2569" t="s">
        <v>4402</v>
      </c>
      <c r="K2569" t="s">
        <v>28</v>
      </c>
      <c r="L2569" t="s">
        <v>90</v>
      </c>
      <c r="M2569" t="s">
        <v>74</v>
      </c>
      <c r="N2569" s="37" t="s">
        <v>75</v>
      </c>
      <c r="O2569" s="37" t="s">
        <v>75</v>
      </c>
      <c r="P2569" s="37" t="s">
        <v>75</v>
      </c>
      <c r="Q2569" t="s">
        <v>4401</v>
      </c>
      <c r="R2569" t="s">
        <v>76</v>
      </c>
      <c r="S2569" s="42">
        <v>4</v>
      </c>
      <c r="T2569" s="37">
        <v>1</v>
      </c>
      <c r="U2569" s="83">
        <v>1</v>
      </c>
      <c r="V2569" t="s">
        <v>125</v>
      </c>
    </row>
    <row r="2570" spans="1:22" x14ac:dyDescent="0.2">
      <c r="A2570" s="18" t="str">
        <f t="shared" si="95"/>
        <v>Catalogo principalOPEN VALUE - CSP GOBIERNOCFQ7TTC0LCH4-0004</v>
      </c>
      <c r="B2570" s="18" t="str">
        <f t="shared" si="96"/>
        <v>CFQ7TTC0LCH4-0004OPEN VALUE - CSP GOBIERNO</v>
      </c>
      <c r="D2570" t="s">
        <v>122</v>
      </c>
      <c r="E2570" t="s">
        <v>4403</v>
      </c>
      <c r="F2570" s="37" t="s">
        <v>17</v>
      </c>
      <c r="G2570" s="18" t="s">
        <v>122</v>
      </c>
      <c r="H2570" s="18" t="s">
        <v>125</v>
      </c>
      <c r="I2570" s="37" t="s">
        <v>75</v>
      </c>
      <c r="J2570" t="s">
        <v>4404</v>
      </c>
      <c r="K2570" t="s">
        <v>28</v>
      </c>
      <c r="L2570" t="s">
        <v>90</v>
      </c>
      <c r="M2570" t="s">
        <v>74</v>
      </c>
      <c r="N2570" s="37" t="s">
        <v>75</v>
      </c>
      <c r="O2570" s="37" t="s">
        <v>75</v>
      </c>
      <c r="P2570" s="37" t="s">
        <v>75</v>
      </c>
      <c r="Q2570" t="s">
        <v>4403</v>
      </c>
      <c r="R2570" t="s">
        <v>76</v>
      </c>
      <c r="S2570" s="42">
        <v>2.6999999999999997</v>
      </c>
      <c r="T2570" s="37">
        <v>1</v>
      </c>
      <c r="U2570" s="83">
        <v>1</v>
      </c>
      <c r="V2570" t="s">
        <v>125</v>
      </c>
    </row>
    <row r="2571" spans="1:22" x14ac:dyDescent="0.2">
      <c r="A2571" s="18" t="str">
        <f t="shared" si="95"/>
        <v>Catalogo principalOPEN VALUE - CSP GOBIERNOCFQ7TTC0LH0C-0001</v>
      </c>
      <c r="B2571" s="18" t="str">
        <f t="shared" si="96"/>
        <v>CFQ7TTC0LH0C-0001OPEN VALUE - CSP GOBIERNO</v>
      </c>
      <c r="D2571" t="s">
        <v>122</v>
      </c>
      <c r="E2571" t="s">
        <v>4405</v>
      </c>
      <c r="F2571" s="37" t="s">
        <v>17</v>
      </c>
      <c r="G2571" s="18" t="s">
        <v>122</v>
      </c>
      <c r="H2571" s="18" t="s">
        <v>125</v>
      </c>
      <c r="I2571" s="37" t="s">
        <v>75</v>
      </c>
      <c r="J2571" t="s">
        <v>4406</v>
      </c>
      <c r="K2571" t="s">
        <v>28</v>
      </c>
      <c r="L2571" t="s">
        <v>90</v>
      </c>
      <c r="M2571" t="s">
        <v>74</v>
      </c>
      <c r="N2571" s="37" t="s">
        <v>75</v>
      </c>
      <c r="O2571" s="37" t="s">
        <v>75</v>
      </c>
      <c r="P2571" s="37" t="s">
        <v>75</v>
      </c>
      <c r="Q2571" t="s">
        <v>4405</v>
      </c>
      <c r="R2571" t="s">
        <v>76</v>
      </c>
      <c r="S2571" s="42">
        <v>2</v>
      </c>
      <c r="T2571" s="37">
        <v>1</v>
      </c>
      <c r="U2571" s="83">
        <v>1</v>
      </c>
      <c r="V2571" t="s">
        <v>125</v>
      </c>
    </row>
    <row r="2572" spans="1:22" x14ac:dyDescent="0.2">
      <c r="A2572" s="18" t="str">
        <f t="shared" si="95"/>
        <v>Catalogo principalOPEN VALUE - CSP GOBIERNOCFQ7TTC0LHPG-0001</v>
      </c>
      <c r="B2572" s="18" t="str">
        <f t="shared" si="96"/>
        <v>CFQ7TTC0LHPG-0001OPEN VALUE - CSP GOBIERNO</v>
      </c>
      <c r="D2572" t="s">
        <v>122</v>
      </c>
      <c r="E2572" t="s">
        <v>4407</v>
      </c>
      <c r="F2572" s="37" t="s">
        <v>17</v>
      </c>
      <c r="G2572" s="18" t="s">
        <v>122</v>
      </c>
      <c r="H2572" s="18" t="s">
        <v>125</v>
      </c>
      <c r="I2572" s="37" t="s">
        <v>75</v>
      </c>
      <c r="J2572" t="s">
        <v>4408</v>
      </c>
      <c r="K2572" t="s">
        <v>28</v>
      </c>
      <c r="L2572" t="s">
        <v>90</v>
      </c>
      <c r="M2572" t="s">
        <v>74</v>
      </c>
      <c r="N2572" s="37" t="s">
        <v>75</v>
      </c>
      <c r="O2572" s="37" t="s">
        <v>75</v>
      </c>
      <c r="P2572" s="37" t="s">
        <v>75</v>
      </c>
      <c r="Q2572" t="s">
        <v>4407</v>
      </c>
      <c r="R2572" t="s">
        <v>76</v>
      </c>
      <c r="S2572" s="42">
        <v>100</v>
      </c>
      <c r="T2572" s="37">
        <v>1</v>
      </c>
      <c r="U2572" s="83">
        <v>1</v>
      </c>
      <c r="V2572" t="s">
        <v>125</v>
      </c>
    </row>
    <row r="2573" spans="1:22" x14ac:dyDescent="0.2">
      <c r="A2573" s="18" t="str">
        <f t="shared" si="95"/>
        <v>Catalogo principalOPEN VALUE - CSP GOBIERNOCFQ7TTC0JXCZ-0004</v>
      </c>
      <c r="B2573" s="18" t="str">
        <f t="shared" si="96"/>
        <v>CFQ7TTC0JXCZ-0004OPEN VALUE - CSP GOBIERNO</v>
      </c>
      <c r="D2573" t="s">
        <v>122</v>
      </c>
      <c r="E2573" t="s">
        <v>4409</v>
      </c>
      <c r="F2573" s="37" t="s">
        <v>17</v>
      </c>
      <c r="G2573" s="18" t="s">
        <v>122</v>
      </c>
      <c r="H2573" s="18" t="s">
        <v>125</v>
      </c>
      <c r="I2573" s="37" t="s">
        <v>75</v>
      </c>
      <c r="J2573" t="s">
        <v>4410</v>
      </c>
      <c r="K2573" t="s">
        <v>28</v>
      </c>
      <c r="L2573" t="s">
        <v>90</v>
      </c>
      <c r="M2573" t="s">
        <v>74</v>
      </c>
      <c r="N2573" s="37" t="s">
        <v>75</v>
      </c>
      <c r="O2573" s="37" t="s">
        <v>75</v>
      </c>
      <c r="P2573" s="37" t="s">
        <v>75</v>
      </c>
      <c r="Q2573" t="s">
        <v>4409</v>
      </c>
      <c r="R2573" t="s">
        <v>76</v>
      </c>
      <c r="S2573" s="42">
        <v>0</v>
      </c>
      <c r="T2573" s="37">
        <v>1</v>
      </c>
      <c r="U2573" s="83">
        <v>1</v>
      </c>
      <c r="V2573" t="s">
        <v>125</v>
      </c>
    </row>
    <row r="2574" spans="1:22" x14ac:dyDescent="0.2">
      <c r="A2574" s="18" t="str">
        <f t="shared" si="95"/>
        <v>Catalogo principalOPEN VALUE - CSP GOBIERNOCFQ7TTC0JN4R-0002</v>
      </c>
      <c r="B2574" s="18" t="str">
        <f t="shared" si="96"/>
        <v>CFQ7TTC0JN4R-0002OPEN VALUE - CSP GOBIERNO</v>
      </c>
      <c r="D2574" t="s">
        <v>122</v>
      </c>
      <c r="E2574" t="s">
        <v>4411</v>
      </c>
      <c r="F2574" s="37" t="s">
        <v>17</v>
      </c>
      <c r="G2574" s="18" t="s">
        <v>122</v>
      </c>
      <c r="H2574" s="18" t="s">
        <v>125</v>
      </c>
      <c r="I2574" s="37" t="s">
        <v>75</v>
      </c>
      <c r="J2574" t="s">
        <v>4412</v>
      </c>
      <c r="K2574" t="s">
        <v>28</v>
      </c>
      <c r="L2574" t="s">
        <v>90</v>
      </c>
      <c r="M2574" t="s">
        <v>74</v>
      </c>
      <c r="N2574" s="37" t="s">
        <v>75</v>
      </c>
      <c r="O2574" s="37" t="s">
        <v>75</v>
      </c>
      <c r="P2574" s="37" t="s">
        <v>75</v>
      </c>
      <c r="Q2574" t="s">
        <v>4411</v>
      </c>
      <c r="R2574" t="s">
        <v>76</v>
      </c>
      <c r="S2574" s="42">
        <v>4</v>
      </c>
      <c r="T2574" s="37">
        <v>1</v>
      </c>
      <c r="U2574" s="83">
        <v>1</v>
      </c>
      <c r="V2574" t="s">
        <v>125</v>
      </c>
    </row>
    <row r="2575" spans="1:22" x14ac:dyDescent="0.2">
      <c r="A2575" s="18" t="str">
        <f t="shared" si="95"/>
        <v>Catalogo principalOPEN VALUE - CSP GOBIERNOCFQ7TTC0LH0T-0001</v>
      </c>
      <c r="B2575" s="18" t="str">
        <f t="shared" si="96"/>
        <v>CFQ7TTC0LH0T-0001OPEN VALUE - CSP GOBIERNO</v>
      </c>
      <c r="D2575" t="s">
        <v>122</v>
      </c>
      <c r="E2575" t="s">
        <v>4413</v>
      </c>
      <c r="F2575" s="37" t="s">
        <v>17</v>
      </c>
      <c r="G2575" s="18" t="s">
        <v>122</v>
      </c>
      <c r="H2575" s="18" t="s">
        <v>125</v>
      </c>
      <c r="I2575" s="37" t="s">
        <v>75</v>
      </c>
      <c r="J2575" t="s">
        <v>4414</v>
      </c>
      <c r="K2575" t="s">
        <v>28</v>
      </c>
      <c r="L2575" t="s">
        <v>90</v>
      </c>
      <c r="M2575" t="s">
        <v>74</v>
      </c>
      <c r="N2575" s="37" t="s">
        <v>75</v>
      </c>
      <c r="O2575" s="37" t="s">
        <v>75</v>
      </c>
      <c r="P2575" s="37" t="s">
        <v>75</v>
      </c>
      <c r="Q2575" t="s">
        <v>4413</v>
      </c>
      <c r="R2575" t="s">
        <v>76</v>
      </c>
      <c r="S2575" s="42">
        <v>8</v>
      </c>
      <c r="T2575" s="37">
        <v>1</v>
      </c>
      <c r="U2575" s="83">
        <v>1</v>
      </c>
      <c r="V2575" t="s">
        <v>125</v>
      </c>
    </row>
    <row r="2576" spans="1:22" x14ac:dyDescent="0.2">
      <c r="A2576" s="18" t="str">
        <f t="shared" si="95"/>
        <v>Catalogo principalOPEN VALUE - CSP GOBIERNOCFQ7TTC0LH0R-0001</v>
      </c>
      <c r="B2576" s="18" t="str">
        <f t="shared" si="96"/>
        <v>CFQ7TTC0LH0R-0001OPEN VALUE - CSP GOBIERNO</v>
      </c>
      <c r="D2576" t="s">
        <v>122</v>
      </c>
      <c r="E2576" t="s">
        <v>4415</v>
      </c>
      <c r="F2576" s="37" t="s">
        <v>17</v>
      </c>
      <c r="G2576" s="18" t="s">
        <v>122</v>
      </c>
      <c r="H2576" s="18" t="s">
        <v>125</v>
      </c>
      <c r="I2576" s="37" t="s">
        <v>75</v>
      </c>
      <c r="J2576" t="s">
        <v>4416</v>
      </c>
      <c r="K2576" t="s">
        <v>28</v>
      </c>
      <c r="L2576" t="s">
        <v>90</v>
      </c>
      <c r="M2576" t="s">
        <v>74</v>
      </c>
      <c r="N2576" s="37" t="s">
        <v>75</v>
      </c>
      <c r="O2576" s="37" t="s">
        <v>75</v>
      </c>
      <c r="P2576" s="37" t="s">
        <v>75</v>
      </c>
      <c r="Q2576" t="s">
        <v>4415</v>
      </c>
      <c r="R2576" t="s">
        <v>76</v>
      </c>
      <c r="S2576" s="42">
        <v>0</v>
      </c>
      <c r="T2576" s="37">
        <v>1</v>
      </c>
      <c r="U2576" s="83">
        <v>1</v>
      </c>
      <c r="V2576" t="s">
        <v>125</v>
      </c>
    </row>
    <row r="2577" spans="1:22" x14ac:dyDescent="0.2">
      <c r="A2577" s="18" t="str">
        <f t="shared" si="95"/>
        <v>Catalogo principalOPEN VALUE - CSP GOBIERNOCFQ7TTC0HL73-0001</v>
      </c>
      <c r="B2577" s="18" t="str">
        <f t="shared" si="96"/>
        <v>CFQ7TTC0HL73-0001OPEN VALUE - CSP GOBIERNO</v>
      </c>
      <c r="D2577" t="s">
        <v>122</v>
      </c>
      <c r="E2577" t="s">
        <v>4417</v>
      </c>
      <c r="F2577" s="37" t="s">
        <v>17</v>
      </c>
      <c r="G2577" s="18" t="s">
        <v>122</v>
      </c>
      <c r="H2577" s="18" t="s">
        <v>125</v>
      </c>
      <c r="I2577" s="37" t="s">
        <v>75</v>
      </c>
      <c r="J2577" t="s">
        <v>4418</v>
      </c>
      <c r="K2577" t="s">
        <v>28</v>
      </c>
      <c r="L2577" t="s">
        <v>90</v>
      </c>
      <c r="M2577" t="s">
        <v>74</v>
      </c>
      <c r="N2577" s="37" t="s">
        <v>75</v>
      </c>
      <c r="O2577" s="37" t="s">
        <v>75</v>
      </c>
      <c r="P2577" s="37" t="s">
        <v>75</v>
      </c>
      <c r="Q2577" t="s">
        <v>4417</v>
      </c>
      <c r="R2577" t="s">
        <v>76</v>
      </c>
      <c r="S2577" s="42">
        <v>20</v>
      </c>
      <c r="T2577" s="37">
        <v>1</v>
      </c>
      <c r="U2577" s="83">
        <v>1</v>
      </c>
      <c r="V2577" t="s">
        <v>125</v>
      </c>
    </row>
    <row r="2578" spans="1:22" x14ac:dyDescent="0.2">
      <c r="A2578" s="18" t="str">
        <f t="shared" si="95"/>
        <v>Catalogo principalOPEN VALUE - CSP GOBIERNOCFQ7TTC0LH0S-0001</v>
      </c>
      <c r="B2578" s="18" t="str">
        <f t="shared" si="96"/>
        <v>CFQ7TTC0LH0S-0001OPEN VALUE - CSP GOBIERNO</v>
      </c>
      <c r="D2578" t="s">
        <v>122</v>
      </c>
      <c r="E2578" t="s">
        <v>4419</v>
      </c>
      <c r="F2578" s="37" t="s">
        <v>17</v>
      </c>
      <c r="G2578" s="18" t="s">
        <v>122</v>
      </c>
      <c r="H2578" s="18" t="s">
        <v>125</v>
      </c>
      <c r="I2578" s="37" t="s">
        <v>75</v>
      </c>
      <c r="J2578" t="s">
        <v>4420</v>
      </c>
      <c r="K2578" t="s">
        <v>28</v>
      </c>
      <c r="L2578" t="s">
        <v>90</v>
      </c>
      <c r="M2578" t="s">
        <v>74</v>
      </c>
      <c r="N2578" s="37" t="s">
        <v>75</v>
      </c>
      <c r="O2578" s="37" t="s">
        <v>75</v>
      </c>
      <c r="P2578" s="37" t="s">
        <v>75</v>
      </c>
      <c r="Q2578" t="s">
        <v>4419</v>
      </c>
      <c r="R2578" t="s">
        <v>76</v>
      </c>
      <c r="S2578" s="42">
        <v>15</v>
      </c>
      <c r="T2578" s="37">
        <v>1</v>
      </c>
      <c r="U2578" s="83">
        <v>1</v>
      </c>
      <c r="V2578" t="s">
        <v>125</v>
      </c>
    </row>
    <row r="2579" spans="1:22" x14ac:dyDescent="0.2">
      <c r="A2579" s="18" t="str">
        <f t="shared" si="95"/>
        <v>Catalogo principalOPEN VALUE - CSP GOBIERNOCFQ7TTC0LH0S-0002</v>
      </c>
      <c r="B2579" s="18" t="str">
        <f t="shared" si="96"/>
        <v>CFQ7TTC0LH0S-0002OPEN VALUE - CSP GOBIERNO</v>
      </c>
      <c r="D2579" t="s">
        <v>122</v>
      </c>
      <c r="E2579" t="s">
        <v>4421</v>
      </c>
      <c r="F2579" s="37" t="s">
        <v>17</v>
      </c>
      <c r="G2579" s="18" t="s">
        <v>122</v>
      </c>
      <c r="H2579" s="18" t="s">
        <v>125</v>
      </c>
      <c r="I2579" s="37" t="s">
        <v>75</v>
      </c>
      <c r="J2579" t="s">
        <v>4422</v>
      </c>
      <c r="K2579" t="s">
        <v>28</v>
      </c>
      <c r="L2579" t="s">
        <v>90</v>
      </c>
      <c r="M2579" t="s">
        <v>74</v>
      </c>
      <c r="N2579" s="37" t="s">
        <v>75</v>
      </c>
      <c r="O2579" s="37" t="s">
        <v>75</v>
      </c>
      <c r="P2579" s="37" t="s">
        <v>75</v>
      </c>
      <c r="Q2579" t="s">
        <v>4421</v>
      </c>
      <c r="R2579" t="s">
        <v>76</v>
      </c>
      <c r="S2579" s="42">
        <v>15</v>
      </c>
      <c r="T2579" s="37">
        <v>1</v>
      </c>
      <c r="U2579" s="83">
        <v>1</v>
      </c>
      <c r="V2579" t="s">
        <v>125</v>
      </c>
    </row>
    <row r="2580" spans="1:22" x14ac:dyDescent="0.2">
      <c r="A2580" s="18" t="str">
        <f t="shared" si="95"/>
        <v>Catalogo principalOPEN VALUE - CSP GOBIERNOCFQ7TTC0J7V7-0002</v>
      </c>
      <c r="B2580" s="18" t="str">
        <f t="shared" si="96"/>
        <v>CFQ7TTC0J7V7-0002OPEN VALUE - CSP GOBIERNO</v>
      </c>
      <c r="D2580" t="s">
        <v>122</v>
      </c>
      <c r="E2580" t="s">
        <v>4423</v>
      </c>
      <c r="F2580" s="37" t="s">
        <v>17</v>
      </c>
      <c r="G2580" s="18" t="s">
        <v>122</v>
      </c>
      <c r="H2580" s="18" t="s">
        <v>125</v>
      </c>
      <c r="I2580" s="37" t="s">
        <v>75</v>
      </c>
      <c r="J2580" t="s">
        <v>4424</v>
      </c>
      <c r="K2580" t="s">
        <v>28</v>
      </c>
      <c r="L2580" t="s">
        <v>90</v>
      </c>
      <c r="M2580" t="s">
        <v>74</v>
      </c>
      <c r="N2580" s="37" t="s">
        <v>75</v>
      </c>
      <c r="O2580" s="37" t="s">
        <v>75</v>
      </c>
      <c r="P2580" s="37" t="s">
        <v>75</v>
      </c>
      <c r="Q2580" t="s">
        <v>4423</v>
      </c>
      <c r="R2580" t="s">
        <v>76</v>
      </c>
      <c r="S2580" s="42">
        <v>12</v>
      </c>
      <c r="T2580" s="37">
        <v>1</v>
      </c>
      <c r="U2580" s="83">
        <v>1</v>
      </c>
      <c r="V2580" t="s">
        <v>125</v>
      </c>
    </row>
    <row r="2581" spans="1:22" x14ac:dyDescent="0.2">
      <c r="A2581" s="18" t="str">
        <f t="shared" si="95"/>
        <v>Catalogo principalOPEN VALUE - CSP GOBIERNOCFQ7TTC0LHWF-0008</v>
      </c>
      <c r="B2581" s="18" t="str">
        <f t="shared" si="96"/>
        <v>CFQ7TTC0LHWF-0008OPEN VALUE - CSP GOBIERNO</v>
      </c>
      <c r="D2581" t="s">
        <v>122</v>
      </c>
      <c r="E2581" t="s">
        <v>4425</v>
      </c>
      <c r="F2581" s="37" t="s">
        <v>17</v>
      </c>
      <c r="G2581" s="18" t="s">
        <v>122</v>
      </c>
      <c r="H2581" s="18" t="s">
        <v>125</v>
      </c>
      <c r="I2581" s="37" t="s">
        <v>75</v>
      </c>
      <c r="J2581" t="s">
        <v>4426</v>
      </c>
      <c r="K2581" t="s">
        <v>28</v>
      </c>
      <c r="L2581" t="s">
        <v>90</v>
      </c>
      <c r="M2581" t="s">
        <v>74</v>
      </c>
      <c r="N2581" s="37" t="s">
        <v>75</v>
      </c>
      <c r="O2581" s="37" t="s">
        <v>75</v>
      </c>
      <c r="P2581" s="37" t="s">
        <v>75</v>
      </c>
      <c r="Q2581" t="s">
        <v>4425</v>
      </c>
      <c r="R2581" t="s">
        <v>76</v>
      </c>
      <c r="S2581" s="42">
        <v>5000</v>
      </c>
      <c r="T2581" s="37">
        <v>1</v>
      </c>
      <c r="U2581" s="83">
        <v>1</v>
      </c>
      <c r="V2581" t="s">
        <v>125</v>
      </c>
    </row>
    <row r="2582" spans="1:22" x14ac:dyDescent="0.2">
      <c r="A2582" s="18" t="str">
        <f t="shared" si="95"/>
        <v>Catalogo principalOPEN VALUE - CSP GOBIERNOCFQ7TTC0LHWF-0001</v>
      </c>
      <c r="B2582" s="18" t="str">
        <f t="shared" si="96"/>
        <v>CFQ7TTC0LHWF-0001OPEN VALUE - CSP GOBIERNO</v>
      </c>
      <c r="D2582" t="s">
        <v>122</v>
      </c>
      <c r="E2582" t="s">
        <v>4427</v>
      </c>
      <c r="F2582" s="37" t="s">
        <v>17</v>
      </c>
      <c r="G2582" s="18" t="s">
        <v>122</v>
      </c>
      <c r="H2582" s="18" t="s">
        <v>125</v>
      </c>
      <c r="I2582" s="37" t="s">
        <v>75</v>
      </c>
      <c r="J2582" t="s">
        <v>4428</v>
      </c>
      <c r="K2582" t="s">
        <v>28</v>
      </c>
      <c r="L2582" t="s">
        <v>90</v>
      </c>
      <c r="M2582" t="s">
        <v>74</v>
      </c>
      <c r="N2582" s="37" t="s">
        <v>75</v>
      </c>
      <c r="O2582" s="37" t="s">
        <v>75</v>
      </c>
      <c r="P2582" s="37" t="s">
        <v>75</v>
      </c>
      <c r="Q2582" t="s">
        <v>4427</v>
      </c>
      <c r="R2582" t="s">
        <v>76</v>
      </c>
      <c r="S2582" s="42">
        <v>4</v>
      </c>
      <c r="T2582" s="37">
        <v>1</v>
      </c>
      <c r="U2582" s="83">
        <v>1</v>
      </c>
      <c r="V2582" t="s">
        <v>125</v>
      </c>
    </row>
    <row r="2583" spans="1:22" x14ac:dyDescent="0.2">
      <c r="A2583" s="18" t="str">
        <f t="shared" si="95"/>
        <v>Catalogo principalOPEN VALUE - CSP GOBIERNOCFQ7TTC0HDJW-0001</v>
      </c>
      <c r="B2583" s="18" t="str">
        <f t="shared" si="96"/>
        <v>CFQ7TTC0HDJW-0001OPEN VALUE - CSP GOBIERNO</v>
      </c>
      <c r="D2583" t="s">
        <v>122</v>
      </c>
      <c r="E2583" t="s">
        <v>4429</v>
      </c>
      <c r="F2583" s="37" t="s">
        <v>17</v>
      </c>
      <c r="G2583" s="18" t="s">
        <v>122</v>
      </c>
      <c r="H2583" s="18" t="s">
        <v>125</v>
      </c>
      <c r="I2583" s="37" t="s">
        <v>75</v>
      </c>
      <c r="J2583" t="s">
        <v>4430</v>
      </c>
      <c r="K2583" t="s">
        <v>28</v>
      </c>
      <c r="L2583" t="s">
        <v>90</v>
      </c>
      <c r="M2583" t="s">
        <v>74</v>
      </c>
      <c r="N2583" s="37" t="s">
        <v>75</v>
      </c>
      <c r="O2583" s="37" t="s">
        <v>75</v>
      </c>
      <c r="P2583" s="37" t="s">
        <v>75</v>
      </c>
      <c r="Q2583" t="s">
        <v>4429</v>
      </c>
      <c r="R2583" t="s">
        <v>76</v>
      </c>
      <c r="S2583" s="42">
        <v>4</v>
      </c>
      <c r="T2583" s="37">
        <v>1</v>
      </c>
      <c r="U2583" s="83">
        <v>1</v>
      </c>
      <c r="V2583" t="s">
        <v>125</v>
      </c>
    </row>
    <row r="2584" spans="1:22" x14ac:dyDescent="0.2">
      <c r="A2584" s="18" t="str">
        <f t="shared" si="95"/>
        <v>Catalogo principalOPEN VALUE - CSP GOBIERNOCFQ7TTC0LHSW-0001</v>
      </c>
      <c r="B2584" s="18" t="str">
        <f t="shared" si="96"/>
        <v>CFQ7TTC0LHSW-0001OPEN VALUE - CSP GOBIERNO</v>
      </c>
      <c r="D2584" t="s">
        <v>122</v>
      </c>
      <c r="E2584" t="s">
        <v>4431</v>
      </c>
      <c r="F2584" s="37" t="s">
        <v>17</v>
      </c>
      <c r="G2584" s="18" t="s">
        <v>122</v>
      </c>
      <c r="H2584" s="18" t="s">
        <v>125</v>
      </c>
      <c r="I2584" s="37" t="s">
        <v>75</v>
      </c>
      <c r="J2584" t="s">
        <v>4432</v>
      </c>
      <c r="K2584" t="s">
        <v>28</v>
      </c>
      <c r="L2584" t="s">
        <v>90</v>
      </c>
      <c r="M2584" t="s">
        <v>74</v>
      </c>
      <c r="N2584" s="37" t="s">
        <v>75</v>
      </c>
      <c r="O2584" s="37" t="s">
        <v>75</v>
      </c>
      <c r="P2584" s="37" t="s">
        <v>75</v>
      </c>
      <c r="Q2584" t="s">
        <v>4431</v>
      </c>
      <c r="R2584" t="s">
        <v>76</v>
      </c>
      <c r="S2584" s="42">
        <v>3</v>
      </c>
      <c r="T2584" s="37">
        <v>1</v>
      </c>
      <c r="U2584" s="83">
        <v>1</v>
      </c>
      <c r="V2584" t="s">
        <v>125</v>
      </c>
    </row>
    <row r="2585" spans="1:22" x14ac:dyDescent="0.2">
      <c r="A2585" s="18" t="str">
        <f t="shared" si="95"/>
        <v>Catalogo principalOPEN VALUE - CSP GOBIERNOCFQ7TTC0LF8Q-0001</v>
      </c>
      <c r="B2585" s="18" t="str">
        <f t="shared" si="96"/>
        <v>CFQ7TTC0LF8Q-0001OPEN VALUE - CSP GOBIERNO</v>
      </c>
      <c r="D2585" t="s">
        <v>122</v>
      </c>
      <c r="E2585" t="s">
        <v>4433</v>
      </c>
      <c r="F2585" s="37" t="s">
        <v>17</v>
      </c>
      <c r="G2585" s="18" t="s">
        <v>122</v>
      </c>
      <c r="H2585" s="18" t="s">
        <v>125</v>
      </c>
      <c r="I2585" s="37" t="s">
        <v>75</v>
      </c>
      <c r="J2585" t="s">
        <v>4434</v>
      </c>
      <c r="K2585" t="s">
        <v>28</v>
      </c>
      <c r="L2585" t="s">
        <v>90</v>
      </c>
      <c r="M2585" t="s">
        <v>74</v>
      </c>
      <c r="N2585" s="37" t="s">
        <v>75</v>
      </c>
      <c r="O2585" s="37" t="s">
        <v>75</v>
      </c>
      <c r="P2585" s="37" t="s">
        <v>75</v>
      </c>
      <c r="Q2585" t="s">
        <v>4433</v>
      </c>
      <c r="R2585" t="s">
        <v>76</v>
      </c>
      <c r="S2585" s="42">
        <v>10</v>
      </c>
      <c r="T2585" s="37">
        <v>1</v>
      </c>
      <c r="U2585" s="83">
        <v>1</v>
      </c>
      <c r="V2585" t="s">
        <v>125</v>
      </c>
    </row>
    <row r="2586" spans="1:22" x14ac:dyDescent="0.2">
      <c r="A2586" s="18" t="str">
        <f t="shared" si="95"/>
        <v>Catalogo principalOPEN VALUE - CSP GOBIERNOCFQ7TTC0LF8R-0001</v>
      </c>
      <c r="B2586" s="18" t="str">
        <f t="shared" si="96"/>
        <v>CFQ7TTC0LF8R-0001OPEN VALUE - CSP GOBIERNO</v>
      </c>
      <c r="D2586" t="s">
        <v>122</v>
      </c>
      <c r="E2586" t="s">
        <v>35</v>
      </c>
      <c r="F2586" s="37" t="s">
        <v>17</v>
      </c>
      <c r="G2586" s="18" t="s">
        <v>122</v>
      </c>
      <c r="H2586" s="18" t="s">
        <v>125</v>
      </c>
      <c r="I2586" s="37" t="s">
        <v>75</v>
      </c>
      <c r="J2586" t="s">
        <v>73</v>
      </c>
      <c r="K2586" t="s">
        <v>28</v>
      </c>
      <c r="L2586" t="s">
        <v>90</v>
      </c>
      <c r="M2586" t="s">
        <v>74</v>
      </c>
      <c r="N2586" s="37" t="s">
        <v>75</v>
      </c>
      <c r="O2586" s="37" t="s">
        <v>75</v>
      </c>
      <c r="P2586" s="37" t="s">
        <v>75</v>
      </c>
      <c r="Q2586" t="s">
        <v>35</v>
      </c>
      <c r="R2586" t="s">
        <v>76</v>
      </c>
      <c r="S2586" s="42">
        <v>23</v>
      </c>
      <c r="T2586" s="37">
        <v>1</v>
      </c>
      <c r="U2586" s="83">
        <v>1</v>
      </c>
      <c r="V2586" t="s">
        <v>125</v>
      </c>
    </row>
    <row r="2587" spans="1:22" x14ac:dyDescent="0.2">
      <c r="A2587" s="18" t="str">
        <f t="shared" si="95"/>
        <v>Catalogo principalOPEN VALUE - CSP GOBIERNOCFQ7TTC0LF8S-0002</v>
      </c>
      <c r="B2587" s="18" t="str">
        <f t="shared" si="96"/>
        <v>CFQ7TTC0LF8S-0002OPEN VALUE - CSP GOBIERNO</v>
      </c>
      <c r="D2587" t="s">
        <v>122</v>
      </c>
      <c r="E2587" t="s">
        <v>4435</v>
      </c>
      <c r="F2587" s="37" t="s">
        <v>17</v>
      </c>
      <c r="G2587" s="18" t="s">
        <v>122</v>
      </c>
      <c r="H2587" s="18" t="s">
        <v>125</v>
      </c>
      <c r="I2587" s="37" t="s">
        <v>75</v>
      </c>
      <c r="J2587" t="s">
        <v>4436</v>
      </c>
      <c r="K2587" t="s">
        <v>28</v>
      </c>
      <c r="L2587" t="s">
        <v>90</v>
      </c>
      <c r="M2587" t="s">
        <v>74</v>
      </c>
      <c r="N2587" s="37" t="s">
        <v>75</v>
      </c>
      <c r="O2587" s="37" t="s">
        <v>75</v>
      </c>
      <c r="P2587" s="37" t="s">
        <v>75</v>
      </c>
      <c r="Q2587" t="s">
        <v>4435</v>
      </c>
      <c r="R2587" t="s">
        <v>76</v>
      </c>
      <c r="S2587" s="42">
        <v>38</v>
      </c>
      <c r="T2587" s="37">
        <v>1</v>
      </c>
      <c r="U2587" s="83">
        <v>1</v>
      </c>
      <c r="V2587" t="s">
        <v>125</v>
      </c>
    </row>
    <row r="2588" spans="1:22" x14ac:dyDescent="0.2">
      <c r="A2588" s="18" t="str">
        <f t="shared" si="95"/>
        <v>Catalogo principalOPEN VALUE - CSP GOBIERNOCFQ7TTC0LF8S-0001</v>
      </c>
      <c r="B2588" s="18" t="str">
        <f t="shared" si="96"/>
        <v>CFQ7TTC0LF8S-0001OPEN VALUE - CSP GOBIERNO</v>
      </c>
      <c r="D2588" t="s">
        <v>122</v>
      </c>
      <c r="E2588" t="s">
        <v>4437</v>
      </c>
      <c r="F2588" s="37" t="s">
        <v>17</v>
      </c>
      <c r="G2588" s="18" t="s">
        <v>122</v>
      </c>
      <c r="H2588" s="18" t="s">
        <v>125</v>
      </c>
      <c r="I2588" s="37" t="s">
        <v>75</v>
      </c>
      <c r="J2588" t="s">
        <v>4438</v>
      </c>
      <c r="K2588" t="s">
        <v>28</v>
      </c>
      <c r="L2588" t="s">
        <v>90</v>
      </c>
      <c r="M2588" t="s">
        <v>74</v>
      </c>
      <c r="N2588" s="37" t="s">
        <v>75</v>
      </c>
      <c r="O2588" s="37" t="s">
        <v>75</v>
      </c>
      <c r="P2588" s="37" t="s">
        <v>75</v>
      </c>
      <c r="Q2588" t="s">
        <v>4437</v>
      </c>
      <c r="R2588" t="s">
        <v>76</v>
      </c>
      <c r="S2588" s="42">
        <v>38</v>
      </c>
      <c r="T2588" s="37">
        <v>1</v>
      </c>
      <c r="U2588" s="83">
        <v>1</v>
      </c>
      <c r="V2588" t="s">
        <v>125</v>
      </c>
    </row>
    <row r="2589" spans="1:22" x14ac:dyDescent="0.2">
      <c r="A2589" s="18" t="str">
        <f t="shared" si="95"/>
        <v>Catalogo principalOPEN VALUE - CSP GOBIERNOCFQ7TTC0LHS9-0001</v>
      </c>
      <c r="B2589" s="18" t="str">
        <f t="shared" si="96"/>
        <v>CFQ7TTC0LHS9-0001OPEN VALUE - CSP GOBIERNO</v>
      </c>
      <c r="D2589" t="s">
        <v>122</v>
      </c>
      <c r="E2589" t="s">
        <v>4439</v>
      </c>
      <c r="F2589" s="37" t="s">
        <v>17</v>
      </c>
      <c r="G2589" s="18" t="s">
        <v>122</v>
      </c>
      <c r="H2589" s="18" t="s">
        <v>125</v>
      </c>
      <c r="I2589" s="37" t="s">
        <v>75</v>
      </c>
      <c r="J2589" t="s">
        <v>4440</v>
      </c>
      <c r="K2589" t="s">
        <v>28</v>
      </c>
      <c r="L2589" t="s">
        <v>90</v>
      </c>
      <c r="M2589" t="s">
        <v>74</v>
      </c>
      <c r="N2589" s="37" t="s">
        <v>75</v>
      </c>
      <c r="O2589" s="37" t="s">
        <v>75</v>
      </c>
      <c r="P2589" s="37" t="s">
        <v>75</v>
      </c>
      <c r="Q2589" t="s">
        <v>4439</v>
      </c>
      <c r="R2589" t="s">
        <v>76</v>
      </c>
      <c r="S2589" s="42">
        <v>0.19999999999999998</v>
      </c>
      <c r="T2589" s="37">
        <v>1</v>
      </c>
      <c r="U2589" s="83">
        <v>1</v>
      </c>
      <c r="V2589" t="s">
        <v>125</v>
      </c>
    </row>
    <row r="2590" spans="1:22" x14ac:dyDescent="0.2">
      <c r="A2590" s="18" t="str">
        <f t="shared" si="95"/>
        <v>Catalogo principalOPEN VALUE - CSP GOBIERNOCFQ7TTC0LGZW-0001</v>
      </c>
      <c r="B2590" s="18" t="str">
        <f t="shared" si="96"/>
        <v>CFQ7TTC0LGZW-0001OPEN VALUE - CSP GOBIERNO</v>
      </c>
      <c r="D2590" t="s">
        <v>122</v>
      </c>
      <c r="E2590" t="s">
        <v>4441</v>
      </c>
      <c r="F2590" s="37" t="s">
        <v>17</v>
      </c>
      <c r="G2590" s="18" t="s">
        <v>122</v>
      </c>
      <c r="H2590" s="18" t="s">
        <v>125</v>
      </c>
      <c r="I2590" s="37" t="s">
        <v>75</v>
      </c>
      <c r="J2590" t="s">
        <v>4442</v>
      </c>
      <c r="K2590" t="s">
        <v>28</v>
      </c>
      <c r="L2590" t="s">
        <v>90</v>
      </c>
      <c r="M2590" t="s">
        <v>74</v>
      </c>
      <c r="N2590" s="37" t="s">
        <v>75</v>
      </c>
      <c r="O2590" s="37" t="s">
        <v>75</v>
      </c>
      <c r="P2590" s="37" t="s">
        <v>75</v>
      </c>
      <c r="Q2590" t="s">
        <v>4441</v>
      </c>
      <c r="R2590" t="s">
        <v>76</v>
      </c>
      <c r="S2590" s="42">
        <v>4</v>
      </c>
      <c r="T2590" s="37">
        <v>1</v>
      </c>
      <c r="U2590" s="83">
        <v>1</v>
      </c>
      <c r="V2590" t="s">
        <v>125</v>
      </c>
    </row>
    <row r="2591" spans="1:22" x14ac:dyDescent="0.2">
      <c r="A2591" s="18" t="str">
        <f t="shared" si="95"/>
        <v>Catalogo principalOPEN VALUE - CSP GOBIERNOCFQ7TTC0LHSV-0001</v>
      </c>
      <c r="B2591" s="18" t="str">
        <f t="shared" si="96"/>
        <v>CFQ7TTC0LHSV-0001OPEN VALUE - CSP GOBIERNO</v>
      </c>
      <c r="D2591" t="s">
        <v>122</v>
      </c>
      <c r="E2591" t="s">
        <v>4443</v>
      </c>
      <c r="F2591" s="37" t="s">
        <v>17</v>
      </c>
      <c r="G2591" s="18" t="s">
        <v>122</v>
      </c>
      <c r="H2591" s="18" t="s">
        <v>125</v>
      </c>
      <c r="I2591" s="37" t="s">
        <v>75</v>
      </c>
      <c r="J2591" t="s">
        <v>4444</v>
      </c>
      <c r="K2591" t="s">
        <v>28</v>
      </c>
      <c r="L2591" t="s">
        <v>90</v>
      </c>
      <c r="M2591" t="s">
        <v>74</v>
      </c>
      <c r="N2591" s="37" t="s">
        <v>75</v>
      </c>
      <c r="O2591" s="37" t="s">
        <v>75</v>
      </c>
      <c r="P2591" s="37" t="s">
        <v>75</v>
      </c>
      <c r="Q2591" t="s">
        <v>4443</v>
      </c>
      <c r="R2591" t="s">
        <v>76</v>
      </c>
      <c r="S2591" s="42">
        <v>5</v>
      </c>
      <c r="T2591" s="37">
        <v>1</v>
      </c>
      <c r="U2591" s="83">
        <v>1</v>
      </c>
      <c r="V2591" t="s">
        <v>125</v>
      </c>
    </row>
    <row r="2592" spans="1:22" x14ac:dyDescent="0.2">
      <c r="A2592" s="18" t="str">
        <f t="shared" si="95"/>
        <v>Catalogo principalOPEN VALUE - CSP GOBIERNOCFQ7TTC0LH1M-0001</v>
      </c>
      <c r="B2592" s="18" t="str">
        <f t="shared" si="96"/>
        <v>CFQ7TTC0LH1M-0001OPEN VALUE - CSP GOBIERNO</v>
      </c>
      <c r="D2592" t="s">
        <v>122</v>
      </c>
      <c r="E2592" t="s">
        <v>4445</v>
      </c>
      <c r="F2592" s="37" t="s">
        <v>17</v>
      </c>
      <c r="G2592" s="18" t="s">
        <v>122</v>
      </c>
      <c r="H2592" s="18" t="s">
        <v>125</v>
      </c>
      <c r="I2592" s="37" t="s">
        <v>75</v>
      </c>
      <c r="J2592" t="s">
        <v>4446</v>
      </c>
      <c r="K2592" t="s">
        <v>28</v>
      </c>
      <c r="L2592" t="s">
        <v>90</v>
      </c>
      <c r="M2592" t="s">
        <v>74</v>
      </c>
      <c r="N2592" s="37" t="s">
        <v>75</v>
      </c>
      <c r="O2592" s="37" t="s">
        <v>75</v>
      </c>
      <c r="P2592" s="37" t="s">
        <v>75</v>
      </c>
      <c r="Q2592" t="s">
        <v>4445</v>
      </c>
      <c r="R2592" t="s">
        <v>76</v>
      </c>
      <c r="S2592" s="42">
        <v>10</v>
      </c>
      <c r="T2592" s="37">
        <v>1</v>
      </c>
      <c r="U2592" s="83">
        <v>1</v>
      </c>
      <c r="V2592" t="s">
        <v>125</v>
      </c>
    </row>
    <row r="2593" spans="1:22" x14ac:dyDescent="0.2">
      <c r="A2593" s="18" t="str">
        <f t="shared" si="95"/>
        <v>Catalogo principalOPEN VALUE - CSP GOBIERNOCFQ7TTC0LH1S-0001</v>
      </c>
      <c r="B2593" s="18" t="str">
        <f t="shared" si="96"/>
        <v>CFQ7TTC0LH1S-0001OPEN VALUE - CSP GOBIERNO</v>
      </c>
      <c r="D2593" t="s">
        <v>122</v>
      </c>
      <c r="E2593" t="s">
        <v>4447</v>
      </c>
      <c r="F2593" s="37" t="s">
        <v>17</v>
      </c>
      <c r="G2593" s="18" t="s">
        <v>122</v>
      </c>
      <c r="H2593" s="18" t="s">
        <v>125</v>
      </c>
      <c r="I2593" s="37" t="s">
        <v>75</v>
      </c>
      <c r="J2593" t="s">
        <v>4448</v>
      </c>
      <c r="K2593" t="s">
        <v>28</v>
      </c>
      <c r="L2593" t="s">
        <v>90</v>
      </c>
      <c r="M2593" t="s">
        <v>74</v>
      </c>
      <c r="N2593" s="37" t="s">
        <v>75</v>
      </c>
      <c r="O2593" s="37" t="s">
        <v>75</v>
      </c>
      <c r="P2593" s="37" t="s">
        <v>75</v>
      </c>
      <c r="Q2593" t="s">
        <v>4447</v>
      </c>
      <c r="R2593" t="s">
        <v>76</v>
      </c>
      <c r="S2593" s="42">
        <v>50</v>
      </c>
      <c r="T2593" s="37">
        <v>1</v>
      </c>
      <c r="U2593" s="83">
        <v>1</v>
      </c>
      <c r="V2593" t="s">
        <v>125</v>
      </c>
    </row>
    <row r="2594" spans="1:22" x14ac:dyDescent="0.2">
      <c r="A2594" s="18" t="str">
        <f t="shared" si="95"/>
        <v>Catalogo principalOPEN VALUE - CSP GOBIERNOCFQ7TTC0J4GS-0002</v>
      </c>
      <c r="B2594" s="18" t="str">
        <f t="shared" si="96"/>
        <v>CFQ7TTC0J4GS-0002OPEN VALUE - CSP GOBIERNO</v>
      </c>
      <c r="D2594" t="s">
        <v>122</v>
      </c>
      <c r="E2594" t="s">
        <v>4449</v>
      </c>
      <c r="F2594" s="37" t="s">
        <v>17</v>
      </c>
      <c r="G2594" s="18" t="s">
        <v>122</v>
      </c>
      <c r="H2594" s="18" t="s">
        <v>125</v>
      </c>
      <c r="I2594" s="37" t="s">
        <v>75</v>
      </c>
      <c r="J2594" t="s">
        <v>4450</v>
      </c>
      <c r="K2594" t="s">
        <v>28</v>
      </c>
      <c r="L2594" t="s">
        <v>90</v>
      </c>
      <c r="M2594" t="s">
        <v>74</v>
      </c>
      <c r="N2594" s="37" t="s">
        <v>75</v>
      </c>
      <c r="O2594" s="37" t="s">
        <v>75</v>
      </c>
      <c r="P2594" s="37" t="s">
        <v>75</v>
      </c>
      <c r="Q2594" t="s">
        <v>4449</v>
      </c>
      <c r="R2594" t="s">
        <v>76</v>
      </c>
      <c r="S2594" s="42">
        <v>5</v>
      </c>
      <c r="T2594" s="37">
        <v>1</v>
      </c>
      <c r="U2594" s="83">
        <v>1</v>
      </c>
      <c r="V2594" t="s">
        <v>125</v>
      </c>
    </row>
    <row r="2595" spans="1:22" x14ac:dyDescent="0.2">
      <c r="A2595" s="18" t="str">
        <f t="shared" si="95"/>
        <v>Catalogo principalOPEN VALUE - CSP GOBIERNOCFQ7TTC0LHQM-0001</v>
      </c>
      <c r="B2595" s="18" t="str">
        <f t="shared" si="96"/>
        <v>CFQ7TTC0LHQM-0001OPEN VALUE - CSP GOBIERNO</v>
      </c>
      <c r="D2595" t="s">
        <v>122</v>
      </c>
      <c r="E2595" t="s">
        <v>4451</v>
      </c>
      <c r="F2595" s="37" t="s">
        <v>17</v>
      </c>
      <c r="G2595" s="18" t="s">
        <v>122</v>
      </c>
      <c r="H2595" s="18" t="s">
        <v>125</v>
      </c>
      <c r="I2595" s="37" t="s">
        <v>75</v>
      </c>
      <c r="J2595" t="s">
        <v>4452</v>
      </c>
      <c r="K2595" t="s">
        <v>28</v>
      </c>
      <c r="L2595" t="s">
        <v>90</v>
      </c>
      <c r="M2595" t="s">
        <v>74</v>
      </c>
      <c r="N2595" s="37" t="s">
        <v>75</v>
      </c>
      <c r="O2595" s="37" t="s">
        <v>75</v>
      </c>
      <c r="P2595" s="37" t="s">
        <v>75</v>
      </c>
      <c r="Q2595" t="s">
        <v>4451</v>
      </c>
      <c r="R2595" t="s">
        <v>76</v>
      </c>
      <c r="S2595" s="42">
        <v>10</v>
      </c>
      <c r="T2595" s="37">
        <v>1</v>
      </c>
      <c r="U2595" s="83">
        <v>1</v>
      </c>
      <c r="V2595" t="s">
        <v>125</v>
      </c>
    </row>
    <row r="2596" spans="1:22" x14ac:dyDescent="0.2">
      <c r="A2596" s="18" t="str">
        <f t="shared" si="95"/>
        <v>Catalogo principalOPEN VALUE - CSP GOBIERNOCFQ7TTC0LH2H-0002</v>
      </c>
      <c r="B2596" s="18" t="str">
        <f t="shared" si="96"/>
        <v>CFQ7TTC0LH2H-0002OPEN VALUE - CSP GOBIERNO</v>
      </c>
      <c r="D2596" t="s">
        <v>122</v>
      </c>
      <c r="E2596" t="s">
        <v>4453</v>
      </c>
      <c r="F2596" s="37" t="s">
        <v>17</v>
      </c>
      <c r="G2596" s="18" t="s">
        <v>122</v>
      </c>
      <c r="H2596" s="18" t="s">
        <v>125</v>
      </c>
      <c r="I2596" s="37" t="s">
        <v>75</v>
      </c>
      <c r="J2596" t="s">
        <v>4454</v>
      </c>
      <c r="K2596" t="s">
        <v>28</v>
      </c>
      <c r="L2596" t="s">
        <v>90</v>
      </c>
      <c r="M2596" t="s">
        <v>74</v>
      </c>
      <c r="N2596" s="37" t="s">
        <v>75</v>
      </c>
      <c r="O2596" s="37" t="s">
        <v>75</v>
      </c>
      <c r="P2596" s="37" t="s">
        <v>75</v>
      </c>
      <c r="Q2596" t="s">
        <v>4453</v>
      </c>
      <c r="R2596" t="s">
        <v>76</v>
      </c>
      <c r="S2596" s="42">
        <v>20</v>
      </c>
      <c r="T2596" s="37">
        <v>1</v>
      </c>
      <c r="U2596" s="83">
        <v>1</v>
      </c>
      <c r="V2596" t="s">
        <v>125</v>
      </c>
    </row>
    <row r="2597" spans="1:22" x14ac:dyDescent="0.2">
      <c r="A2597" s="18" t="str">
        <f t="shared" si="95"/>
        <v>Catalogo principalOPEN VALUE - CSP GOBIERNOCFQ7TTC0LHRX-0003</v>
      </c>
      <c r="B2597" s="18" t="str">
        <f t="shared" si="96"/>
        <v>CFQ7TTC0LHRX-0003OPEN VALUE - CSP GOBIERNO</v>
      </c>
      <c r="D2597" t="s">
        <v>122</v>
      </c>
      <c r="E2597" t="s">
        <v>4455</v>
      </c>
      <c r="F2597" s="37" t="s">
        <v>17</v>
      </c>
      <c r="G2597" s="18" t="s">
        <v>122</v>
      </c>
      <c r="H2597" s="18" t="s">
        <v>125</v>
      </c>
      <c r="I2597" s="37" t="s">
        <v>75</v>
      </c>
      <c r="J2597" t="s">
        <v>4456</v>
      </c>
      <c r="K2597" t="s">
        <v>28</v>
      </c>
      <c r="L2597" t="s">
        <v>90</v>
      </c>
      <c r="M2597" t="s">
        <v>74</v>
      </c>
      <c r="N2597" s="37" t="s">
        <v>75</v>
      </c>
      <c r="O2597" s="37" t="s">
        <v>75</v>
      </c>
      <c r="P2597" s="37" t="s">
        <v>75</v>
      </c>
      <c r="Q2597" t="s">
        <v>4455</v>
      </c>
      <c r="R2597" t="s">
        <v>76</v>
      </c>
      <c r="S2597" s="42">
        <v>70</v>
      </c>
      <c r="T2597" s="37">
        <v>1</v>
      </c>
      <c r="U2597" s="83">
        <v>1</v>
      </c>
      <c r="V2597" t="s">
        <v>125</v>
      </c>
    </row>
    <row r="2598" spans="1:22" x14ac:dyDescent="0.2">
      <c r="A2598" s="18" t="str">
        <f t="shared" si="95"/>
        <v>Catalogo principalOPEN VALUE - CSP GOBIERNOCFQ7TTC0LHRX-0002</v>
      </c>
      <c r="B2598" s="18" t="str">
        <f t="shared" si="96"/>
        <v>CFQ7TTC0LHRX-0002OPEN VALUE - CSP GOBIERNO</v>
      </c>
      <c r="D2598" t="s">
        <v>122</v>
      </c>
      <c r="E2598" t="s">
        <v>4457</v>
      </c>
      <c r="F2598" s="37" t="s">
        <v>17</v>
      </c>
      <c r="G2598" s="18" t="s">
        <v>122</v>
      </c>
      <c r="H2598" s="18" t="s">
        <v>125</v>
      </c>
      <c r="I2598" s="37" t="s">
        <v>75</v>
      </c>
      <c r="J2598" t="s">
        <v>4458</v>
      </c>
      <c r="K2598" t="s">
        <v>28</v>
      </c>
      <c r="L2598" t="s">
        <v>90</v>
      </c>
      <c r="M2598" t="s">
        <v>74</v>
      </c>
      <c r="N2598" s="37" t="s">
        <v>75</v>
      </c>
      <c r="O2598" s="37" t="s">
        <v>75</v>
      </c>
      <c r="P2598" s="37" t="s">
        <v>75</v>
      </c>
      <c r="Q2598" t="s">
        <v>4457</v>
      </c>
      <c r="R2598" t="s">
        <v>76</v>
      </c>
      <c r="S2598" s="42">
        <v>100</v>
      </c>
      <c r="T2598" s="37">
        <v>1</v>
      </c>
      <c r="U2598" s="83">
        <v>1</v>
      </c>
      <c r="V2598" t="s">
        <v>125</v>
      </c>
    </row>
    <row r="2599" spans="1:22" x14ac:dyDescent="0.2">
      <c r="A2599" s="18" t="str">
        <f t="shared" si="95"/>
        <v>Catalogo principalOPEN VALUE - CSP GOBIERNOCFQ7TTC0LHRX-0001</v>
      </c>
      <c r="B2599" s="18" t="str">
        <f t="shared" si="96"/>
        <v>CFQ7TTC0LHRX-0001OPEN VALUE - CSP GOBIERNO</v>
      </c>
      <c r="D2599" t="s">
        <v>122</v>
      </c>
      <c r="E2599" t="s">
        <v>4459</v>
      </c>
      <c r="F2599" s="37" t="s">
        <v>17</v>
      </c>
      <c r="G2599" s="18" t="s">
        <v>122</v>
      </c>
      <c r="H2599" s="18" t="s">
        <v>125</v>
      </c>
      <c r="I2599" s="37" t="s">
        <v>75</v>
      </c>
      <c r="J2599" t="s">
        <v>4460</v>
      </c>
      <c r="K2599" t="s">
        <v>28</v>
      </c>
      <c r="L2599" t="s">
        <v>90</v>
      </c>
      <c r="M2599" t="s">
        <v>74</v>
      </c>
      <c r="N2599" s="37" t="s">
        <v>75</v>
      </c>
      <c r="O2599" s="37" t="s">
        <v>75</v>
      </c>
      <c r="P2599" s="37" t="s">
        <v>75</v>
      </c>
      <c r="Q2599" t="s">
        <v>4459</v>
      </c>
      <c r="R2599" t="s">
        <v>76</v>
      </c>
      <c r="S2599" s="42">
        <v>200</v>
      </c>
      <c r="T2599" s="37">
        <v>1</v>
      </c>
      <c r="U2599" s="83">
        <v>1</v>
      </c>
      <c r="V2599" t="s">
        <v>125</v>
      </c>
    </row>
    <row r="2600" spans="1:22" x14ac:dyDescent="0.2">
      <c r="A2600" s="18" t="str">
        <f t="shared" si="95"/>
        <v>Catalogo principalOPEN VALUE - CSP GOBIERNOCFQ7TTC0LH23-0001</v>
      </c>
      <c r="B2600" s="18" t="str">
        <f t="shared" si="96"/>
        <v>CFQ7TTC0LH23-0001OPEN VALUE - CSP GOBIERNO</v>
      </c>
      <c r="D2600" t="s">
        <v>122</v>
      </c>
      <c r="E2600" t="s">
        <v>4461</v>
      </c>
      <c r="F2600" s="37" t="s">
        <v>17</v>
      </c>
      <c r="G2600" s="18" t="s">
        <v>122</v>
      </c>
      <c r="H2600" s="18" t="s">
        <v>125</v>
      </c>
      <c r="I2600" s="37" t="s">
        <v>75</v>
      </c>
      <c r="J2600" t="s">
        <v>4462</v>
      </c>
      <c r="K2600" t="s">
        <v>28</v>
      </c>
      <c r="L2600" t="s">
        <v>90</v>
      </c>
      <c r="M2600" t="s">
        <v>74</v>
      </c>
      <c r="N2600" s="37" t="s">
        <v>75</v>
      </c>
      <c r="O2600" s="37" t="s">
        <v>75</v>
      </c>
      <c r="P2600" s="37" t="s">
        <v>75</v>
      </c>
      <c r="Q2600" t="s">
        <v>4461</v>
      </c>
      <c r="R2600" t="s">
        <v>76</v>
      </c>
      <c r="S2600" s="42">
        <v>100</v>
      </c>
      <c r="T2600" s="37">
        <v>1</v>
      </c>
      <c r="U2600" s="83">
        <v>1</v>
      </c>
      <c r="V2600" t="s">
        <v>125</v>
      </c>
    </row>
    <row r="2601" spans="1:22" x14ac:dyDescent="0.2">
      <c r="A2601" s="18" t="str">
        <f t="shared" si="95"/>
        <v>Catalogo principalOPEN VALUE - CSP GOBIERNOCFQ7TTC0LH13-0001</v>
      </c>
      <c r="B2601" s="18" t="str">
        <f t="shared" si="96"/>
        <v>CFQ7TTC0LH13-0001OPEN VALUE - CSP GOBIERNO</v>
      </c>
      <c r="D2601" t="s">
        <v>122</v>
      </c>
      <c r="E2601" t="s">
        <v>4463</v>
      </c>
      <c r="F2601" s="37" t="s">
        <v>17</v>
      </c>
      <c r="G2601" s="18" t="s">
        <v>122</v>
      </c>
      <c r="H2601" s="18" t="s">
        <v>125</v>
      </c>
      <c r="I2601" s="37" t="s">
        <v>75</v>
      </c>
      <c r="J2601" t="s">
        <v>4464</v>
      </c>
      <c r="K2601" t="s">
        <v>28</v>
      </c>
      <c r="L2601" t="s">
        <v>90</v>
      </c>
      <c r="M2601" t="s">
        <v>74</v>
      </c>
      <c r="N2601" s="37" t="s">
        <v>75</v>
      </c>
      <c r="O2601" s="37" t="s">
        <v>75</v>
      </c>
      <c r="P2601" s="37" t="s">
        <v>75</v>
      </c>
      <c r="Q2601" t="s">
        <v>4463</v>
      </c>
      <c r="R2601" t="s">
        <v>76</v>
      </c>
      <c r="S2601" s="42">
        <v>100</v>
      </c>
      <c r="T2601" s="37">
        <v>1</v>
      </c>
      <c r="U2601" s="83">
        <v>1</v>
      </c>
      <c r="V2601" t="s">
        <v>125</v>
      </c>
    </row>
    <row r="2602" spans="1:22" x14ac:dyDescent="0.2">
      <c r="A2602" s="18" t="str">
        <f t="shared" si="95"/>
        <v>Catalogo principalOPEN VALUE - CSP GOBIERNOCFQ7TTC0LH3L-0001</v>
      </c>
      <c r="B2602" s="18" t="str">
        <f t="shared" si="96"/>
        <v>CFQ7TTC0LH3L-0001OPEN VALUE - CSP GOBIERNO</v>
      </c>
      <c r="D2602" t="s">
        <v>122</v>
      </c>
      <c r="E2602" t="s">
        <v>4465</v>
      </c>
      <c r="F2602" s="37" t="s">
        <v>17</v>
      </c>
      <c r="G2602" s="18" t="s">
        <v>122</v>
      </c>
      <c r="H2602" s="18" t="s">
        <v>125</v>
      </c>
      <c r="I2602" s="37" t="s">
        <v>75</v>
      </c>
      <c r="J2602" t="s">
        <v>4466</v>
      </c>
      <c r="K2602" t="s">
        <v>28</v>
      </c>
      <c r="L2602" t="s">
        <v>90</v>
      </c>
      <c r="M2602" t="s">
        <v>74</v>
      </c>
      <c r="N2602" s="37" t="s">
        <v>75</v>
      </c>
      <c r="O2602" s="37" t="s">
        <v>75</v>
      </c>
      <c r="P2602" s="37" t="s">
        <v>75</v>
      </c>
      <c r="Q2602" t="s">
        <v>4465</v>
      </c>
      <c r="R2602" t="s">
        <v>76</v>
      </c>
      <c r="S2602" s="42">
        <v>15</v>
      </c>
      <c r="T2602" s="37">
        <v>1</v>
      </c>
      <c r="U2602" s="83">
        <v>1</v>
      </c>
      <c r="V2602" t="s">
        <v>125</v>
      </c>
    </row>
    <row r="2603" spans="1:22" x14ac:dyDescent="0.2">
      <c r="A2603" s="18" t="str">
        <f t="shared" si="95"/>
        <v>Catalogo principalOPEN VALUE - CSP GOBIERNOCFQ7TTC0LSGZ-0001</v>
      </c>
      <c r="B2603" s="18" t="str">
        <f t="shared" si="96"/>
        <v>CFQ7TTC0LSGZ-0001OPEN VALUE - CSP GOBIERNO</v>
      </c>
      <c r="D2603" t="s">
        <v>122</v>
      </c>
      <c r="E2603" t="s">
        <v>4467</v>
      </c>
      <c r="F2603" s="37" t="s">
        <v>17</v>
      </c>
      <c r="G2603" s="18" t="s">
        <v>122</v>
      </c>
      <c r="H2603" s="18" t="s">
        <v>125</v>
      </c>
      <c r="I2603" s="37" t="s">
        <v>75</v>
      </c>
      <c r="J2603" t="s">
        <v>4468</v>
      </c>
      <c r="K2603" t="s">
        <v>28</v>
      </c>
      <c r="L2603" t="s">
        <v>90</v>
      </c>
      <c r="M2603" t="s">
        <v>74</v>
      </c>
      <c r="N2603" s="37" t="s">
        <v>75</v>
      </c>
      <c r="O2603" s="37" t="s">
        <v>75</v>
      </c>
      <c r="P2603" s="37" t="s">
        <v>75</v>
      </c>
      <c r="Q2603" t="s">
        <v>4467</v>
      </c>
      <c r="R2603" t="s">
        <v>76</v>
      </c>
      <c r="S2603" s="42">
        <v>40</v>
      </c>
      <c r="T2603" s="37">
        <v>1</v>
      </c>
      <c r="U2603" s="83">
        <v>1</v>
      </c>
      <c r="V2603" t="s">
        <v>125</v>
      </c>
    </row>
    <row r="2604" spans="1:22" x14ac:dyDescent="0.2">
      <c r="A2604" s="18" t="str">
        <f t="shared" si="95"/>
        <v>Catalogo principalOPEN VALUE - CSP GOBIERNOCFQ7TTC0LSH0-0001</v>
      </c>
      <c r="B2604" s="18" t="str">
        <f t="shared" si="96"/>
        <v>CFQ7TTC0LSH0-0001OPEN VALUE - CSP GOBIERNO</v>
      </c>
      <c r="D2604" t="s">
        <v>122</v>
      </c>
      <c r="E2604" t="s">
        <v>4469</v>
      </c>
      <c r="F2604" s="37" t="s">
        <v>17</v>
      </c>
      <c r="G2604" s="18" t="s">
        <v>122</v>
      </c>
      <c r="H2604" s="18" t="s">
        <v>125</v>
      </c>
      <c r="I2604" s="37" t="s">
        <v>75</v>
      </c>
      <c r="J2604" t="s">
        <v>4470</v>
      </c>
      <c r="K2604" t="s">
        <v>28</v>
      </c>
      <c r="L2604" t="s">
        <v>90</v>
      </c>
      <c r="M2604" t="s">
        <v>74</v>
      </c>
      <c r="N2604" s="37" t="s">
        <v>75</v>
      </c>
      <c r="O2604" s="37" t="s">
        <v>75</v>
      </c>
      <c r="P2604" s="37" t="s">
        <v>75</v>
      </c>
      <c r="Q2604" t="s">
        <v>4469</v>
      </c>
      <c r="R2604" t="s">
        <v>76</v>
      </c>
      <c r="S2604" s="42">
        <v>150</v>
      </c>
      <c r="T2604" s="37">
        <v>1</v>
      </c>
      <c r="U2604" s="83">
        <v>1</v>
      </c>
      <c r="V2604" t="s">
        <v>125</v>
      </c>
    </row>
    <row r="2605" spans="1:22" x14ac:dyDescent="0.2">
      <c r="A2605" s="18" t="str">
        <f t="shared" si="95"/>
        <v>Catalogo principalOPEN VALUE - CSP GOBIERNOCFQ7TTC0HL8W-0001</v>
      </c>
      <c r="B2605" s="18" t="str">
        <f t="shared" si="96"/>
        <v>CFQ7TTC0HL8W-0001OPEN VALUE - CSP GOBIERNO</v>
      </c>
      <c r="D2605" t="s">
        <v>122</v>
      </c>
      <c r="E2605" t="s">
        <v>4471</v>
      </c>
      <c r="F2605" s="37" t="s">
        <v>17</v>
      </c>
      <c r="G2605" s="18" t="s">
        <v>122</v>
      </c>
      <c r="H2605" s="18" t="s">
        <v>125</v>
      </c>
      <c r="I2605" s="37" t="s">
        <v>75</v>
      </c>
      <c r="J2605" t="s">
        <v>4472</v>
      </c>
      <c r="K2605" t="s">
        <v>28</v>
      </c>
      <c r="L2605" t="s">
        <v>90</v>
      </c>
      <c r="M2605" t="s">
        <v>74</v>
      </c>
      <c r="N2605" s="37" t="s">
        <v>75</v>
      </c>
      <c r="O2605" s="37" t="s">
        <v>75</v>
      </c>
      <c r="P2605" s="37" t="s">
        <v>75</v>
      </c>
      <c r="Q2605" t="s">
        <v>4471</v>
      </c>
      <c r="R2605" t="s">
        <v>76</v>
      </c>
      <c r="S2605" s="42">
        <v>20</v>
      </c>
      <c r="T2605" s="37">
        <v>1</v>
      </c>
      <c r="U2605" s="83">
        <v>1</v>
      </c>
      <c r="V2605" t="s">
        <v>125</v>
      </c>
    </row>
    <row r="2606" spans="1:22" x14ac:dyDescent="0.2">
      <c r="A2606" s="18" t="str">
        <f t="shared" si="95"/>
        <v>Catalogo principalOPEN VALUE - CSP GOBIERNOCFQ7TTC0HL8T-0001</v>
      </c>
      <c r="B2606" s="18" t="str">
        <f t="shared" si="96"/>
        <v>CFQ7TTC0HL8T-0001OPEN VALUE - CSP GOBIERNO</v>
      </c>
      <c r="D2606" t="s">
        <v>122</v>
      </c>
      <c r="E2606" t="s">
        <v>4473</v>
      </c>
      <c r="F2606" s="37" t="s">
        <v>17</v>
      </c>
      <c r="G2606" s="18" t="s">
        <v>122</v>
      </c>
      <c r="H2606" s="18" t="s">
        <v>125</v>
      </c>
      <c r="I2606" s="37" t="s">
        <v>75</v>
      </c>
      <c r="J2606" t="s">
        <v>4474</v>
      </c>
      <c r="K2606" t="s">
        <v>28</v>
      </c>
      <c r="L2606" t="s">
        <v>90</v>
      </c>
      <c r="M2606" t="s">
        <v>74</v>
      </c>
      <c r="N2606" s="37" t="s">
        <v>75</v>
      </c>
      <c r="O2606" s="37" t="s">
        <v>75</v>
      </c>
      <c r="P2606" s="37" t="s">
        <v>75</v>
      </c>
      <c r="Q2606" t="s">
        <v>4473</v>
      </c>
      <c r="R2606" t="s">
        <v>76</v>
      </c>
      <c r="S2606" s="42">
        <v>10</v>
      </c>
      <c r="T2606" s="37">
        <v>1</v>
      </c>
      <c r="U2606" s="83">
        <v>1</v>
      </c>
      <c r="V2606" t="s">
        <v>125</v>
      </c>
    </row>
    <row r="2607" spans="1:22" x14ac:dyDescent="0.2">
      <c r="A2607" s="18" t="str">
        <f t="shared" si="95"/>
        <v>Catalogo principalOPEN VALUE - CSP GOBIERNOCFQ7TTC0LHQ2-0003</v>
      </c>
      <c r="B2607" s="18" t="str">
        <f t="shared" si="96"/>
        <v>CFQ7TTC0LHQ2-0003OPEN VALUE - CSP GOBIERNO</v>
      </c>
      <c r="D2607" t="s">
        <v>122</v>
      </c>
      <c r="E2607" t="s">
        <v>4475</v>
      </c>
      <c r="F2607" s="37" t="s">
        <v>17</v>
      </c>
      <c r="G2607" s="18" t="s">
        <v>122</v>
      </c>
      <c r="H2607" s="18" t="s">
        <v>125</v>
      </c>
      <c r="I2607" s="37" t="s">
        <v>75</v>
      </c>
      <c r="J2607" t="s">
        <v>4476</v>
      </c>
      <c r="K2607" t="s">
        <v>28</v>
      </c>
      <c r="L2607" t="s">
        <v>90</v>
      </c>
      <c r="M2607" t="s">
        <v>74</v>
      </c>
      <c r="N2607" s="37" t="s">
        <v>75</v>
      </c>
      <c r="O2607" s="37" t="s">
        <v>75</v>
      </c>
      <c r="P2607" s="37" t="s">
        <v>75</v>
      </c>
      <c r="Q2607" t="s">
        <v>4475</v>
      </c>
      <c r="R2607" t="s">
        <v>76</v>
      </c>
      <c r="S2607" s="42">
        <v>4995</v>
      </c>
      <c r="T2607" s="37">
        <v>1</v>
      </c>
      <c r="U2607" s="83">
        <v>1</v>
      </c>
      <c r="V2607" t="s">
        <v>125</v>
      </c>
    </row>
    <row r="2608" spans="1:22" x14ac:dyDescent="0.2">
      <c r="A2608" s="18" t="str">
        <f t="shared" si="95"/>
        <v>Catalogo principalOPEN VALUE - CSP GOBIERNOCFQ7TTC0LHQ2-0005</v>
      </c>
      <c r="B2608" s="18" t="str">
        <f t="shared" si="96"/>
        <v>CFQ7TTC0LHQ2-0005OPEN VALUE - CSP GOBIERNO</v>
      </c>
      <c r="D2608" t="s">
        <v>122</v>
      </c>
      <c r="E2608" t="s">
        <v>4477</v>
      </c>
      <c r="F2608" s="37" t="s">
        <v>17</v>
      </c>
      <c r="G2608" s="18" t="s">
        <v>122</v>
      </c>
      <c r="H2608" s="18" t="s">
        <v>125</v>
      </c>
      <c r="I2608" s="37" t="s">
        <v>75</v>
      </c>
      <c r="J2608" t="s">
        <v>4478</v>
      </c>
      <c r="K2608" t="s">
        <v>28</v>
      </c>
      <c r="L2608" t="s">
        <v>90</v>
      </c>
      <c r="M2608" t="s">
        <v>74</v>
      </c>
      <c r="N2608" s="37" t="s">
        <v>75</v>
      </c>
      <c r="O2608" s="37" t="s">
        <v>75</v>
      </c>
      <c r="P2608" s="37" t="s">
        <v>75</v>
      </c>
      <c r="Q2608" t="s">
        <v>4477</v>
      </c>
      <c r="R2608" t="s">
        <v>76</v>
      </c>
      <c r="S2608" s="42">
        <v>39995</v>
      </c>
      <c r="T2608" s="37">
        <v>1</v>
      </c>
      <c r="U2608" s="83">
        <v>1</v>
      </c>
      <c r="V2608" t="s">
        <v>125</v>
      </c>
    </row>
    <row r="2609" spans="1:22" x14ac:dyDescent="0.2">
      <c r="A2609" s="18" t="str">
        <f t="shared" si="95"/>
        <v>Catalogo principalOPEN VALUE - CSP GOBIERNOCFQ7TTC0LHQ2-0004</v>
      </c>
      <c r="B2609" s="18" t="str">
        <f t="shared" si="96"/>
        <v>CFQ7TTC0LHQ2-0004OPEN VALUE - CSP GOBIERNO</v>
      </c>
      <c r="D2609" t="s">
        <v>122</v>
      </c>
      <c r="E2609" t="s">
        <v>4479</v>
      </c>
      <c r="F2609" s="37" t="s">
        <v>17</v>
      </c>
      <c r="G2609" s="18" t="s">
        <v>122</v>
      </c>
      <c r="H2609" s="18" t="s">
        <v>125</v>
      </c>
      <c r="I2609" s="37" t="s">
        <v>75</v>
      </c>
      <c r="J2609" t="s">
        <v>4480</v>
      </c>
      <c r="K2609" t="s">
        <v>28</v>
      </c>
      <c r="L2609" t="s">
        <v>90</v>
      </c>
      <c r="M2609" t="s">
        <v>74</v>
      </c>
      <c r="N2609" s="37" t="s">
        <v>75</v>
      </c>
      <c r="O2609" s="37" t="s">
        <v>75</v>
      </c>
      <c r="P2609" s="37" t="s">
        <v>75</v>
      </c>
      <c r="Q2609" t="s">
        <v>4479</v>
      </c>
      <c r="R2609" t="s">
        <v>76</v>
      </c>
      <c r="S2609" s="42">
        <v>19995</v>
      </c>
      <c r="T2609" s="37">
        <v>1</v>
      </c>
      <c r="U2609" s="83">
        <v>1</v>
      </c>
      <c r="V2609" t="s">
        <v>125</v>
      </c>
    </row>
    <row r="2610" spans="1:22" x14ac:dyDescent="0.2">
      <c r="A2610" s="18" t="str">
        <f t="shared" si="95"/>
        <v>Catalogo principalOPEN VALUE - CSP GOBIERNOCFQ7TTC0LHQ2-0002</v>
      </c>
      <c r="B2610" s="18" t="str">
        <f t="shared" si="96"/>
        <v>CFQ7TTC0LHQ2-0002OPEN VALUE - CSP GOBIERNO</v>
      </c>
      <c r="D2610" t="s">
        <v>122</v>
      </c>
      <c r="E2610" t="s">
        <v>4481</v>
      </c>
      <c r="F2610" s="37" t="s">
        <v>17</v>
      </c>
      <c r="G2610" s="18" t="s">
        <v>122</v>
      </c>
      <c r="H2610" s="18" t="s">
        <v>125</v>
      </c>
      <c r="I2610" s="37" t="s">
        <v>75</v>
      </c>
      <c r="J2610" t="s">
        <v>4482</v>
      </c>
      <c r="K2610" t="s">
        <v>28</v>
      </c>
      <c r="L2610" t="s">
        <v>90</v>
      </c>
      <c r="M2610" t="s">
        <v>74</v>
      </c>
      <c r="N2610" s="37" t="s">
        <v>75</v>
      </c>
      <c r="O2610" s="37" t="s">
        <v>75</v>
      </c>
      <c r="P2610" s="37" t="s">
        <v>75</v>
      </c>
      <c r="Q2610" t="s">
        <v>4481</v>
      </c>
      <c r="R2610" t="s">
        <v>76</v>
      </c>
      <c r="S2610" s="42">
        <v>9995</v>
      </c>
      <c r="T2610" s="37">
        <v>1</v>
      </c>
      <c r="U2610" s="83">
        <v>1</v>
      </c>
      <c r="V2610" t="s">
        <v>125</v>
      </c>
    </row>
    <row r="2611" spans="1:22" x14ac:dyDescent="0.2">
      <c r="A2611" s="18" t="str">
        <f t="shared" si="95"/>
        <v>Catalogo principalOPEN VALUE - CSP GOBIERNOCFQ7TTC0LHQ2-0001</v>
      </c>
      <c r="B2611" s="18" t="str">
        <f t="shared" si="96"/>
        <v>CFQ7TTC0LHQ2-0001OPEN VALUE - CSP GOBIERNO</v>
      </c>
      <c r="D2611" t="s">
        <v>122</v>
      </c>
      <c r="E2611" t="s">
        <v>4483</v>
      </c>
      <c r="F2611" s="37" t="s">
        <v>17</v>
      </c>
      <c r="G2611" s="18" t="s">
        <v>122</v>
      </c>
      <c r="H2611" s="18" t="s">
        <v>125</v>
      </c>
      <c r="I2611" s="37" t="s">
        <v>75</v>
      </c>
      <c r="J2611" t="s">
        <v>4484</v>
      </c>
      <c r="K2611" t="s">
        <v>28</v>
      </c>
      <c r="L2611" t="s">
        <v>90</v>
      </c>
      <c r="M2611" t="s">
        <v>74</v>
      </c>
      <c r="N2611" s="37" t="s">
        <v>75</v>
      </c>
      <c r="O2611" s="37" t="s">
        <v>75</v>
      </c>
      <c r="P2611" s="37" t="s">
        <v>75</v>
      </c>
      <c r="Q2611" t="s">
        <v>4483</v>
      </c>
      <c r="R2611" t="s">
        <v>76</v>
      </c>
      <c r="S2611" s="42">
        <v>79995</v>
      </c>
      <c r="T2611" s="37">
        <v>1</v>
      </c>
      <c r="U2611" s="83">
        <v>1</v>
      </c>
      <c r="V2611" t="s">
        <v>125</v>
      </c>
    </row>
    <row r="2612" spans="1:22" x14ac:dyDescent="0.2">
      <c r="A2612" s="18" t="str">
        <f t="shared" si="95"/>
        <v>Catalogo principalOPEN VALUE - CSP GOBIERNOCFQ7TTC0LHSF-0001</v>
      </c>
      <c r="B2612" s="18" t="str">
        <f t="shared" si="96"/>
        <v>CFQ7TTC0LHSF-0001OPEN VALUE - CSP GOBIERNO</v>
      </c>
      <c r="D2612" t="s">
        <v>122</v>
      </c>
      <c r="E2612" t="s">
        <v>4485</v>
      </c>
      <c r="F2612" s="37" t="s">
        <v>17</v>
      </c>
      <c r="G2612" s="18" t="s">
        <v>122</v>
      </c>
      <c r="H2612" s="18" t="s">
        <v>125</v>
      </c>
      <c r="I2612" s="37" t="s">
        <v>75</v>
      </c>
      <c r="J2612" t="s">
        <v>4486</v>
      </c>
      <c r="K2612" t="s">
        <v>28</v>
      </c>
      <c r="L2612" t="s">
        <v>90</v>
      </c>
      <c r="M2612" t="s">
        <v>74</v>
      </c>
      <c r="N2612" s="37" t="s">
        <v>75</v>
      </c>
      <c r="O2612" s="37" t="s">
        <v>75</v>
      </c>
      <c r="P2612" s="37" t="s">
        <v>75</v>
      </c>
      <c r="Q2612" t="s">
        <v>4485</v>
      </c>
      <c r="R2612" t="s">
        <v>76</v>
      </c>
      <c r="S2612" s="42">
        <v>10</v>
      </c>
      <c r="T2612" s="37">
        <v>1</v>
      </c>
      <c r="U2612" s="83">
        <v>1</v>
      </c>
      <c r="V2612" t="s">
        <v>125</v>
      </c>
    </row>
    <row r="2613" spans="1:22" x14ac:dyDescent="0.2">
      <c r="A2613" s="18" t="str">
        <f t="shared" si="95"/>
        <v>Catalogo principalOPEN VALUE - CSP GOBIERNOCFQ7TTC0LH1F-0002</v>
      </c>
      <c r="B2613" s="18" t="str">
        <f t="shared" si="96"/>
        <v>CFQ7TTC0LH1F-0002OPEN VALUE - CSP GOBIERNO</v>
      </c>
      <c r="D2613" t="s">
        <v>122</v>
      </c>
      <c r="E2613" t="s">
        <v>4487</v>
      </c>
      <c r="F2613" s="37" t="s">
        <v>17</v>
      </c>
      <c r="G2613" s="18" t="s">
        <v>122</v>
      </c>
      <c r="H2613" s="18" t="s">
        <v>125</v>
      </c>
      <c r="I2613" s="37" t="s">
        <v>75</v>
      </c>
      <c r="J2613" t="s">
        <v>4488</v>
      </c>
      <c r="K2613" t="s">
        <v>28</v>
      </c>
      <c r="L2613" t="s">
        <v>90</v>
      </c>
      <c r="M2613" t="s">
        <v>74</v>
      </c>
      <c r="N2613" s="37" t="s">
        <v>75</v>
      </c>
      <c r="O2613" s="37" t="s">
        <v>75</v>
      </c>
      <c r="P2613" s="37" t="s">
        <v>75</v>
      </c>
      <c r="Q2613" t="s">
        <v>4487</v>
      </c>
      <c r="R2613" t="s">
        <v>76</v>
      </c>
      <c r="S2613" s="42">
        <v>1000</v>
      </c>
      <c r="T2613" s="37">
        <v>1</v>
      </c>
      <c r="U2613" s="83">
        <v>1</v>
      </c>
      <c r="V2613" t="s">
        <v>125</v>
      </c>
    </row>
    <row r="2614" spans="1:22" x14ac:dyDescent="0.2">
      <c r="A2614" s="18" t="str">
        <f t="shared" si="95"/>
        <v>Catalogo principalOPEN VALUE - CSP GOBIERNOCFQ7TTC0LH1F-0001</v>
      </c>
      <c r="B2614" s="18" t="str">
        <f t="shared" si="96"/>
        <v>CFQ7TTC0LH1F-0001OPEN VALUE - CSP GOBIERNO</v>
      </c>
      <c r="D2614" t="s">
        <v>122</v>
      </c>
      <c r="E2614" t="s">
        <v>4489</v>
      </c>
      <c r="F2614" s="37" t="s">
        <v>17</v>
      </c>
      <c r="G2614" s="18" t="s">
        <v>122</v>
      </c>
      <c r="H2614" s="18" t="s">
        <v>125</v>
      </c>
      <c r="I2614" s="37" t="s">
        <v>75</v>
      </c>
      <c r="J2614" t="s">
        <v>4490</v>
      </c>
      <c r="K2614" t="s">
        <v>28</v>
      </c>
      <c r="L2614" t="s">
        <v>90</v>
      </c>
      <c r="M2614" t="s">
        <v>74</v>
      </c>
      <c r="N2614" s="37" t="s">
        <v>75</v>
      </c>
      <c r="O2614" s="37" t="s">
        <v>75</v>
      </c>
      <c r="P2614" s="37" t="s">
        <v>75</v>
      </c>
      <c r="Q2614" t="s">
        <v>4489</v>
      </c>
      <c r="R2614" t="s">
        <v>76</v>
      </c>
      <c r="S2614" s="42">
        <v>0</v>
      </c>
      <c r="T2614" s="37">
        <v>1</v>
      </c>
      <c r="U2614" s="83">
        <v>1</v>
      </c>
      <c r="V2614" t="s">
        <v>125</v>
      </c>
    </row>
    <row r="2615" spans="1:22" x14ac:dyDescent="0.2">
      <c r="A2615" s="18" t="str">
        <f t="shared" si="95"/>
        <v>Catalogo principalOPEN VALUE - CSP GOBIERNOCFQ7TTC0LHVD-0001</v>
      </c>
      <c r="B2615" s="18" t="str">
        <f t="shared" si="96"/>
        <v>CFQ7TTC0LHVD-0001OPEN VALUE - CSP GOBIERNO</v>
      </c>
      <c r="D2615" t="s">
        <v>122</v>
      </c>
      <c r="E2615" t="s">
        <v>4491</v>
      </c>
      <c r="F2615" s="37" t="s">
        <v>17</v>
      </c>
      <c r="G2615" s="18" t="s">
        <v>122</v>
      </c>
      <c r="H2615" s="18" t="s">
        <v>125</v>
      </c>
      <c r="I2615" s="37" t="s">
        <v>75</v>
      </c>
      <c r="J2615" t="s">
        <v>4492</v>
      </c>
      <c r="K2615" t="s">
        <v>28</v>
      </c>
      <c r="L2615" t="s">
        <v>90</v>
      </c>
      <c r="M2615" t="s">
        <v>74</v>
      </c>
      <c r="N2615" s="37" t="s">
        <v>75</v>
      </c>
      <c r="O2615" s="37" t="s">
        <v>75</v>
      </c>
      <c r="P2615" s="37" t="s">
        <v>75</v>
      </c>
      <c r="Q2615" t="s">
        <v>4491</v>
      </c>
      <c r="R2615" t="s">
        <v>76</v>
      </c>
      <c r="S2615" s="42">
        <v>9</v>
      </c>
      <c r="T2615" s="37">
        <v>1</v>
      </c>
      <c r="U2615" s="83">
        <v>1</v>
      </c>
      <c r="V2615" t="s">
        <v>125</v>
      </c>
    </row>
    <row r="2616" spans="1:22" x14ac:dyDescent="0.2">
      <c r="A2616" s="18" t="str">
        <f t="shared" si="95"/>
        <v>Catalogo principalOPEN VALUE - CSP GOBIERNOCFQ7TTC0LHP3-0001</v>
      </c>
      <c r="B2616" s="18" t="str">
        <f t="shared" si="96"/>
        <v>CFQ7TTC0LHP3-0001OPEN VALUE - CSP GOBIERNO</v>
      </c>
      <c r="D2616" t="s">
        <v>122</v>
      </c>
      <c r="E2616" t="s">
        <v>4493</v>
      </c>
      <c r="F2616" s="37" t="s">
        <v>17</v>
      </c>
      <c r="G2616" s="18" t="s">
        <v>122</v>
      </c>
      <c r="H2616" s="18" t="s">
        <v>125</v>
      </c>
      <c r="I2616" s="37" t="s">
        <v>75</v>
      </c>
      <c r="J2616" t="s">
        <v>4494</v>
      </c>
      <c r="K2616" t="s">
        <v>28</v>
      </c>
      <c r="L2616" t="s">
        <v>90</v>
      </c>
      <c r="M2616" t="s">
        <v>74</v>
      </c>
      <c r="N2616" s="37" t="s">
        <v>75</v>
      </c>
      <c r="O2616" s="37" t="s">
        <v>75</v>
      </c>
      <c r="P2616" s="37" t="s">
        <v>75</v>
      </c>
      <c r="Q2616" t="s">
        <v>4493</v>
      </c>
      <c r="R2616" t="s">
        <v>76</v>
      </c>
      <c r="S2616" s="42">
        <v>7</v>
      </c>
      <c r="T2616" s="37">
        <v>1</v>
      </c>
      <c r="U2616" s="83">
        <v>1</v>
      </c>
      <c r="V2616" t="s">
        <v>125</v>
      </c>
    </row>
    <row r="2617" spans="1:22" x14ac:dyDescent="0.2">
      <c r="A2617" s="18" t="str">
        <f t="shared" si="95"/>
        <v>Catalogo principalOPEN VALUE - CSP GOBIERNOCFQ7TTC0HDB1-0002</v>
      </c>
      <c r="B2617" s="18" t="str">
        <f t="shared" si="96"/>
        <v>CFQ7TTC0HDB1-0002OPEN VALUE - CSP GOBIERNO</v>
      </c>
      <c r="D2617" t="s">
        <v>122</v>
      </c>
      <c r="E2617" t="s">
        <v>4495</v>
      </c>
      <c r="F2617" s="37" t="s">
        <v>17</v>
      </c>
      <c r="G2617" s="18" t="s">
        <v>122</v>
      </c>
      <c r="H2617" s="18" t="s">
        <v>125</v>
      </c>
      <c r="I2617" s="37" t="s">
        <v>75</v>
      </c>
      <c r="J2617" t="s">
        <v>4496</v>
      </c>
      <c r="K2617" t="s">
        <v>28</v>
      </c>
      <c r="L2617" t="s">
        <v>90</v>
      </c>
      <c r="M2617" t="s">
        <v>74</v>
      </c>
      <c r="N2617" s="37" t="s">
        <v>75</v>
      </c>
      <c r="O2617" s="37" t="s">
        <v>75</v>
      </c>
      <c r="P2617" s="37" t="s">
        <v>75</v>
      </c>
      <c r="Q2617" t="s">
        <v>4495</v>
      </c>
      <c r="R2617" t="s">
        <v>76</v>
      </c>
      <c r="S2617" s="42">
        <v>10</v>
      </c>
      <c r="T2617" s="37">
        <v>1</v>
      </c>
      <c r="U2617" s="83">
        <v>1</v>
      </c>
      <c r="V2617" t="s">
        <v>125</v>
      </c>
    </row>
    <row r="2618" spans="1:22" x14ac:dyDescent="0.2">
      <c r="A2618" s="18" t="str">
        <f t="shared" si="95"/>
        <v>Catalogo principalOPEN VALUE - CSP GOBIERNOCFQ7TTC0HDB0-0002</v>
      </c>
      <c r="B2618" s="18" t="str">
        <f t="shared" si="96"/>
        <v>CFQ7TTC0HDB0-0002OPEN VALUE - CSP GOBIERNO</v>
      </c>
      <c r="D2618" t="s">
        <v>122</v>
      </c>
      <c r="E2618" t="s">
        <v>4497</v>
      </c>
      <c r="F2618" s="37" t="s">
        <v>17</v>
      </c>
      <c r="G2618" s="18" t="s">
        <v>122</v>
      </c>
      <c r="H2618" s="18" t="s">
        <v>125</v>
      </c>
      <c r="I2618" s="37" t="s">
        <v>75</v>
      </c>
      <c r="J2618" t="s">
        <v>4498</v>
      </c>
      <c r="K2618" t="s">
        <v>28</v>
      </c>
      <c r="L2618" t="s">
        <v>90</v>
      </c>
      <c r="M2618" t="s">
        <v>74</v>
      </c>
      <c r="N2618" s="37" t="s">
        <v>75</v>
      </c>
      <c r="O2618" s="37" t="s">
        <v>75</v>
      </c>
      <c r="P2618" s="37" t="s">
        <v>75</v>
      </c>
      <c r="Q2618" t="s">
        <v>4497</v>
      </c>
      <c r="R2618" t="s">
        <v>76</v>
      </c>
      <c r="S2618" s="42">
        <v>30</v>
      </c>
      <c r="T2618" s="37">
        <v>1</v>
      </c>
      <c r="U2618" s="83">
        <v>1</v>
      </c>
      <c r="V2618" t="s">
        <v>125</v>
      </c>
    </row>
    <row r="2619" spans="1:22" x14ac:dyDescent="0.2">
      <c r="A2619" s="18" t="str">
        <f t="shared" si="95"/>
        <v>Catalogo principalOPEN VALUE - CSP GOBIERNOCFQ7TTC0HD9Z-0002</v>
      </c>
      <c r="B2619" s="18" t="str">
        <f t="shared" si="96"/>
        <v>CFQ7TTC0HD9Z-0002OPEN VALUE - CSP GOBIERNO</v>
      </c>
      <c r="D2619" t="s">
        <v>122</v>
      </c>
      <c r="E2619" t="s">
        <v>4499</v>
      </c>
      <c r="F2619" s="37" t="s">
        <v>17</v>
      </c>
      <c r="G2619" s="18" t="s">
        <v>122</v>
      </c>
      <c r="H2619" s="18" t="s">
        <v>125</v>
      </c>
      <c r="I2619" s="37" t="s">
        <v>75</v>
      </c>
      <c r="J2619" t="s">
        <v>4500</v>
      </c>
      <c r="K2619" t="s">
        <v>28</v>
      </c>
      <c r="L2619" t="s">
        <v>90</v>
      </c>
      <c r="M2619" t="s">
        <v>74</v>
      </c>
      <c r="N2619" s="37" t="s">
        <v>75</v>
      </c>
      <c r="O2619" s="37" t="s">
        <v>75</v>
      </c>
      <c r="P2619" s="37" t="s">
        <v>75</v>
      </c>
      <c r="Q2619" t="s">
        <v>4499</v>
      </c>
      <c r="R2619" t="s">
        <v>76</v>
      </c>
      <c r="S2619" s="42">
        <v>55</v>
      </c>
      <c r="T2619" s="37">
        <v>1</v>
      </c>
      <c r="U2619" s="83">
        <v>1</v>
      </c>
      <c r="V2619" t="s">
        <v>125</v>
      </c>
    </row>
    <row r="2620" spans="1:22" x14ac:dyDescent="0.2">
      <c r="A2620" s="18" t="str">
        <f t="shared" si="95"/>
        <v>Catalogo principalOPEN VALUE - CSP GOBIERNOCFQ7TTC0HL72-0001</v>
      </c>
      <c r="B2620" s="18" t="str">
        <f t="shared" si="96"/>
        <v>CFQ7TTC0HL72-0001OPEN VALUE - CSP GOBIERNO</v>
      </c>
      <c r="D2620" t="s">
        <v>122</v>
      </c>
      <c r="E2620" t="s">
        <v>4501</v>
      </c>
      <c r="F2620" s="37" t="s">
        <v>17</v>
      </c>
      <c r="G2620" s="18" t="s">
        <v>122</v>
      </c>
      <c r="H2620" s="18" t="s">
        <v>125</v>
      </c>
      <c r="I2620" s="37" t="s">
        <v>75</v>
      </c>
      <c r="J2620" t="s">
        <v>4502</v>
      </c>
      <c r="K2620" t="s">
        <v>28</v>
      </c>
      <c r="L2620" t="s">
        <v>90</v>
      </c>
      <c r="M2620" t="s">
        <v>74</v>
      </c>
      <c r="N2620" s="37" t="s">
        <v>75</v>
      </c>
      <c r="O2620" s="37" t="s">
        <v>75</v>
      </c>
      <c r="P2620" s="37" t="s">
        <v>75</v>
      </c>
      <c r="Q2620" t="s">
        <v>4501</v>
      </c>
      <c r="R2620" t="s">
        <v>76</v>
      </c>
      <c r="S2620" s="42">
        <v>10</v>
      </c>
      <c r="T2620" s="37">
        <v>1</v>
      </c>
      <c r="U2620" s="83">
        <v>1</v>
      </c>
      <c r="V2620" t="s">
        <v>125</v>
      </c>
    </row>
    <row r="2621" spans="1:22" x14ac:dyDescent="0.2">
      <c r="A2621" s="18" t="str">
        <f t="shared" si="95"/>
        <v>Catalogo principalOPEN VALUE - CSP GOBIERNOCFQ7TTC0LH0N-0001</v>
      </c>
      <c r="B2621" s="18" t="str">
        <f t="shared" si="96"/>
        <v>CFQ7TTC0LH0N-0001OPEN VALUE - CSP GOBIERNO</v>
      </c>
      <c r="D2621" t="s">
        <v>122</v>
      </c>
      <c r="E2621" t="s">
        <v>4503</v>
      </c>
      <c r="F2621" s="37" t="s">
        <v>17</v>
      </c>
      <c r="G2621" s="18" t="s">
        <v>122</v>
      </c>
      <c r="H2621" s="18" t="s">
        <v>125</v>
      </c>
      <c r="I2621" s="37" t="s">
        <v>75</v>
      </c>
      <c r="J2621" t="s">
        <v>4504</v>
      </c>
      <c r="K2621" t="s">
        <v>28</v>
      </c>
      <c r="L2621" t="s">
        <v>90</v>
      </c>
      <c r="M2621" t="s">
        <v>74</v>
      </c>
      <c r="N2621" s="37" t="s">
        <v>75</v>
      </c>
      <c r="O2621" s="37" t="s">
        <v>75</v>
      </c>
      <c r="P2621" s="37" t="s">
        <v>75</v>
      </c>
      <c r="Q2621" t="s">
        <v>4503</v>
      </c>
      <c r="R2621" t="s">
        <v>76</v>
      </c>
      <c r="S2621" s="42">
        <v>5</v>
      </c>
      <c r="T2621" s="37">
        <v>1</v>
      </c>
      <c r="U2621" s="83">
        <v>1</v>
      </c>
      <c r="V2621" t="s">
        <v>125</v>
      </c>
    </row>
    <row r="2622" spans="1:22" x14ac:dyDescent="0.2">
      <c r="A2622" s="18" t="str">
        <f t="shared" si="95"/>
        <v>Catalogo principalOPEN VALUE - CSP GOBIERNOCFQ7TTC0LH14-0001</v>
      </c>
      <c r="B2622" s="18" t="str">
        <f t="shared" si="96"/>
        <v>CFQ7TTC0LH14-0001OPEN VALUE - CSP GOBIERNO</v>
      </c>
      <c r="D2622" t="s">
        <v>122</v>
      </c>
      <c r="E2622" t="s">
        <v>4505</v>
      </c>
      <c r="F2622" s="37" t="s">
        <v>17</v>
      </c>
      <c r="G2622" s="18" t="s">
        <v>122</v>
      </c>
      <c r="H2622" s="18" t="s">
        <v>125</v>
      </c>
      <c r="I2622" s="37" t="s">
        <v>75</v>
      </c>
      <c r="J2622" t="s">
        <v>4506</v>
      </c>
      <c r="K2622" t="s">
        <v>28</v>
      </c>
      <c r="L2622" t="s">
        <v>90</v>
      </c>
      <c r="M2622" t="s">
        <v>74</v>
      </c>
      <c r="N2622" s="37" t="s">
        <v>75</v>
      </c>
      <c r="O2622" s="37" t="s">
        <v>75</v>
      </c>
      <c r="P2622" s="37" t="s">
        <v>75</v>
      </c>
      <c r="Q2622" t="s">
        <v>4505</v>
      </c>
      <c r="R2622" t="s">
        <v>76</v>
      </c>
      <c r="S2622" s="42">
        <v>10</v>
      </c>
      <c r="T2622" s="37">
        <v>1</v>
      </c>
      <c r="U2622" s="83">
        <v>1</v>
      </c>
      <c r="V2622" t="s">
        <v>125</v>
      </c>
    </row>
    <row r="2623" spans="1:22" x14ac:dyDescent="0.2">
      <c r="A2623" s="18" t="str">
        <f t="shared" si="95"/>
        <v>Catalogo principalOPEN VALUE - CSP GOBIERNOCFQ7TTC0HDK2-0001</v>
      </c>
      <c r="B2623" s="18" t="str">
        <f t="shared" si="96"/>
        <v>CFQ7TTC0HDK2-0001OPEN VALUE - CSP GOBIERNO</v>
      </c>
      <c r="D2623" t="s">
        <v>122</v>
      </c>
      <c r="E2623" t="s">
        <v>4507</v>
      </c>
      <c r="F2623" s="37" t="s">
        <v>17</v>
      </c>
      <c r="G2623" s="18" t="s">
        <v>122</v>
      </c>
      <c r="H2623" s="18" t="s">
        <v>125</v>
      </c>
      <c r="I2623" s="37" t="s">
        <v>75</v>
      </c>
      <c r="J2623" t="s">
        <v>4508</v>
      </c>
      <c r="K2623" t="s">
        <v>28</v>
      </c>
      <c r="L2623" t="s">
        <v>90</v>
      </c>
      <c r="M2623" t="s">
        <v>74</v>
      </c>
      <c r="N2623" s="37" t="s">
        <v>75</v>
      </c>
      <c r="O2623" s="37" t="s">
        <v>75</v>
      </c>
      <c r="P2623" s="37" t="s">
        <v>75</v>
      </c>
      <c r="Q2623" t="s">
        <v>4507</v>
      </c>
      <c r="R2623" t="s">
        <v>76</v>
      </c>
      <c r="S2623" s="42">
        <v>5</v>
      </c>
      <c r="T2623" s="37">
        <v>1</v>
      </c>
      <c r="U2623" s="83">
        <v>1</v>
      </c>
      <c r="V2623" t="s">
        <v>125</v>
      </c>
    </row>
    <row r="2624" spans="1:22" x14ac:dyDescent="0.2">
      <c r="A2624" s="18" t="str">
        <f t="shared" si="95"/>
        <v>Catalogo principalOPEN VALUE - CSP GOBIERNOCFQ7TTC0LHR5-0001</v>
      </c>
      <c r="B2624" s="18" t="str">
        <f t="shared" si="96"/>
        <v>CFQ7TTC0LHR5-0001OPEN VALUE - CSP GOBIERNO</v>
      </c>
      <c r="D2624" t="s">
        <v>122</v>
      </c>
      <c r="E2624" t="s">
        <v>4509</v>
      </c>
      <c r="F2624" s="37" t="s">
        <v>17</v>
      </c>
      <c r="G2624" s="18" t="s">
        <v>122</v>
      </c>
      <c r="H2624" s="18" t="s">
        <v>125</v>
      </c>
      <c r="I2624" s="37" t="s">
        <v>75</v>
      </c>
      <c r="J2624" t="s">
        <v>4510</v>
      </c>
      <c r="K2624" t="s">
        <v>28</v>
      </c>
      <c r="L2624" t="s">
        <v>90</v>
      </c>
      <c r="M2624" t="s">
        <v>74</v>
      </c>
      <c r="N2624" s="37" t="s">
        <v>75</v>
      </c>
      <c r="O2624" s="37" t="s">
        <v>75</v>
      </c>
      <c r="P2624" s="37" t="s">
        <v>75</v>
      </c>
      <c r="Q2624" t="s">
        <v>4509</v>
      </c>
      <c r="R2624" t="s">
        <v>76</v>
      </c>
      <c r="S2624" s="42">
        <v>2</v>
      </c>
      <c r="T2624" s="37">
        <v>1</v>
      </c>
      <c r="U2624" s="83">
        <v>1</v>
      </c>
      <c r="V2624" t="s">
        <v>125</v>
      </c>
    </row>
    <row r="2625" spans="1:22" x14ac:dyDescent="0.2">
      <c r="A2625" s="18" t="str">
        <f t="shared" si="95"/>
        <v>Catalogo principalOPEN VALUE - CSP GOBIERNOCFQ7TTC0GZ16-0001</v>
      </c>
      <c r="B2625" s="18" t="str">
        <f t="shared" si="96"/>
        <v>CFQ7TTC0GZ16-0001OPEN VALUE - CSP GOBIERNO</v>
      </c>
      <c r="D2625" t="s">
        <v>122</v>
      </c>
      <c r="E2625" t="s">
        <v>4511</v>
      </c>
      <c r="F2625" s="37" t="s">
        <v>17</v>
      </c>
      <c r="G2625" s="18" t="s">
        <v>122</v>
      </c>
      <c r="H2625" s="18" t="s">
        <v>125</v>
      </c>
      <c r="I2625" s="37" t="s">
        <v>75</v>
      </c>
      <c r="J2625" t="s">
        <v>4512</v>
      </c>
      <c r="K2625" t="s">
        <v>28</v>
      </c>
      <c r="L2625" t="s">
        <v>90</v>
      </c>
      <c r="M2625" t="s">
        <v>74</v>
      </c>
      <c r="N2625" s="37" t="s">
        <v>75</v>
      </c>
      <c r="O2625" s="37" t="s">
        <v>75</v>
      </c>
      <c r="P2625" s="37" t="s">
        <v>75</v>
      </c>
      <c r="Q2625" t="s">
        <v>4511</v>
      </c>
      <c r="R2625" t="s">
        <v>76</v>
      </c>
      <c r="S2625" s="42">
        <v>50</v>
      </c>
      <c r="T2625" s="37">
        <v>1</v>
      </c>
      <c r="U2625" s="83">
        <v>1</v>
      </c>
      <c r="V2625" t="s">
        <v>125</v>
      </c>
    </row>
    <row r="2626" spans="1:22" x14ac:dyDescent="0.2">
      <c r="A2626" s="18" t="str">
        <f t="shared" ref="A2626:A2689" si="97">D2626&amp;F2626&amp;E2626</f>
        <v>Catalogo principalOPEN VALUE - CSP GOBIERNOCFQ7TTC0GZ16-0002</v>
      </c>
      <c r="B2626" s="18" t="str">
        <f t="shared" ref="B2626:B2689" si="98">E2626&amp;F2626</f>
        <v>CFQ7TTC0GZ16-0002OPEN VALUE - CSP GOBIERNO</v>
      </c>
      <c r="D2626" t="s">
        <v>122</v>
      </c>
      <c r="E2626" t="s">
        <v>4513</v>
      </c>
      <c r="F2626" s="37" t="s">
        <v>17</v>
      </c>
      <c r="G2626" s="18" t="s">
        <v>122</v>
      </c>
      <c r="H2626" s="18" t="s">
        <v>125</v>
      </c>
      <c r="I2626" s="37" t="s">
        <v>75</v>
      </c>
      <c r="J2626" t="s">
        <v>4514</v>
      </c>
      <c r="K2626" t="s">
        <v>28</v>
      </c>
      <c r="L2626" t="s">
        <v>90</v>
      </c>
      <c r="M2626" t="s">
        <v>74</v>
      </c>
      <c r="N2626" s="37" t="s">
        <v>75</v>
      </c>
      <c r="O2626" s="37" t="s">
        <v>75</v>
      </c>
      <c r="P2626" s="37" t="s">
        <v>75</v>
      </c>
      <c r="Q2626" t="s">
        <v>4513</v>
      </c>
      <c r="R2626" t="s">
        <v>76</v>
      </c>
      <c r="S2626" s="42">
        <v>50</v>
      </c>
      <c r="T2626" s="37">
        <v>1</v>
      </c>
      <c r="U2626" s="83">
        <v>1</v>
      </c>
      <c r="V2626" t="s">
        <v>125</v>
      </c>
    </row>
    <row r="2627" spans="1:22" x14ac:dyDescent="0.2">
      <c r="A2627" s="18" t="str">
        <f t="shared" si="97"/>
        <v>Catalogo principalOPEN VALUE - CSP GOBIERNOCFQ7TTC0HDJR-000C</v>
      </c>
      <c r="B2627" s="18" t="str">
        <f t="shared" si="98"/>
        <v>CFQ7TTC0HDJR-000COPEN VALUE - CSP GOBIERNO</v>
      </c>
      <c r="D2627" t="s">
        <v>122</v>
      </c>
      <c r="E2627" t="s">
        <v>4515</v>
      </c>
      <c r="F2627" s="37" t="s">
        <v>17</v>
      </c>
      <c r="G2627" s="18" t="s">
        <v>122</v>
      </c>
      <c r="H2627" s="18" t="s">
        <v>125</v>
      </c>
      <c r="I2627" s="37" t="s">
        <v>75</v>
      </c>
      <c r="J2627" t="s">
        <v>4516</v>
      </c>
      <c r="K2627" t="s">
        <v>28</v>
      </c>
      <c r="L2627" t="s">
        <v>90</v>
      </c>
      <c r="M2627" t="s">
        <v>74</v>
      </c>
      <c r="N2627" s="37" t="s">
        <v>75</v>
      </c>
      <c r="O2627" s="37" t="s">
        <v>75</v>
      </c>
      <c r="P2627" s="37" t="s">
        <v>75</v>
      </c>
      <c r="Q2627" t="s">
        <v>4515</v>
      </c>
      <c r="R2627" t="s">
        <v>76</v>
      </c>
      <c r="S2627" s="42">
        <v>500</v>
      </c>
      <c r="T2627" s="37">
        <v>1</v>
      </c>
      <c r="U2627" s="83">
        <v>1</v>
      </c>
      <c r="V2627" t="s">
        <v>125</v>
      </c>
    </row>
    <row r="2628" spans="1:22" x14ac:dyDescent="0.2">
      <c r="A2628" s="18" t="str">
        <f t="shared" si="97"/>
        <v>Catalogo principalOPEN VALUE - CSP GOBIERNOCFQ7TTC0HDJR-0002</v>
      </c>
      <c r="B2628" s="18" t="str">
        <f t="shared" si="98"/>
        <v>CFQ7TTC0HDJR-0002OPEN VALUE - CSP GOBIERNO</v>
      </c>
      <c r="D2628" t="s">
        <v>122</v>
      </c>
      <c r="E2628" t="s">
        <v>4517</v>
      </c>
      <c r="F2628" s="37" t="s">
        <v>17</v>
      </c>
      <c r="G2628" s="18" t="s">
        <v>122</v>
      </c>
      <c r="H2628" s="18" t="s">
        <v>125</v>
      </c>
      <c r="I2628" s="37" t="s">
        <v>75</v>
      </c>
      <c r="J2628" t="s">
        <v>4518</v>
      </c>
      <c r="K2628" t="s">
        <v>28</v>
      </c>
      <c r="L2628" t="s">
        <v>90</v>
      </c>
      <c r="M2628" t="s">
        <v>74</v>
      </c>
      <c r="N2628" s="37" t="s">
        <v>75</v>
      </c>
      <c r="O2628" s="37" t="s">
        <v>75</v>
      </c>
      <c r="P2628" s="37" t="s">
        <v>75</v>
      </c>
      <c r="Q2628" t="s">
        <v>4517</v>
      </c>
      <c r="R2628" t="s">
        <v>76</v>
      </c>
      <c r="S2628" s="42">
        <v>4</v>
      </c>
      <c r="T2628" s="37">
        <v>1</v>
      </c>
      <c r="U2628" s="83">
        <v>1</v>
      </c>
      <c r="V2628" t="s">
        <v>125</v>
      </c>
    </row>
    <row r="2629" spans="1:22" x14ac:dyDescent="0.2">
      <c r="A2629" s="18" t="str">
        <f t="shared" si="97"/>
        <v>Catalogo principalOPEN VALUE - CSP GOBIERNOCFQ7TTC0HDJR-0001</v>
      </c>
      <c r="B2629" s="18" t="str">
        <f t="shared" si="98"/>
        <v>CFQ7TTC0HDJR-0001OPEN VALUE - CSP GOBIERNO</v>
      </c>
      <c r="D2629" t="s">
        <v>122</v>
      </c>
      <c r="E2629" t="s">
        <v>4519</v>
      </c>
      <c r="F2629" s="37" t="s">
        <v>17</v>
      </c>
      <c r="G2629" s="18" t="s">
        <v>122</v>
      </c>
      <c r="H2629" s="18" t="s">
        <v>125</v>
      </c>
      <c r="I2629" s="37" t="s">
        <v>75</v>
      </c>
      <c r="J2629" t="s">
        <v>4520</v>
      </c>
      <c r="K2629" t="s">
        <v>28</v>
      </c>
      <c r="L2629" t="s">
        <v>90</v>
      </c>
      <c r="M2629" t="s">
        <v>74</v>
      </c>
      <c r="N2629" s="37" t="s">
        <v>75</v>
      </c>
      <c r="O2629" s="37" t="s">
        <v>75</v>
      </c>
      <c r="P2629" s="37" t="s">
        <v>75</v>
      </c>
      <c r="Q2629" t="s">
        <v>4519</v>
      </c>
      <c r="R2629" t="s">
        <v>76</v>
      </c>
      <c r="S2629" s="42">
        <v>25</v>
      </c>
      <c r="T2629" s="37">
        <v>1</v>
      </c>
      <c r="U2629" s="83">
        <v>1</v>
      </c>
      <c r="V2629" t="s">
        <v>125</v>
      </c>
    </row>
    <row r="2630" spans="1:22" x14ac:dyDescent="0.2">
      <c r="A2630" s="18" t="str">
        <f t="shared" si="97"/>
        <v>Catalogo principalOPEN VALUE - CSP GOBIERNOCFQ7TTC0HL82-0006</v>
      </c>
      <c r="B2630" s="18" t="str">
        <f t="shared" si="98"/>
        <v>CFQ7TTC0HL82-0006OPEN VALUE - CSP GOBIERNO</v>
      </c>
      <c r="D2630" t="s">
        <v>122</v>
      </c>
      <c r="E2630" t="s">
        <v>4521</v>
      </c>
      <c r="F2630" s="37" t="s">
        <v>17</v>
      </c>
      <c r="G2630" s="18" t="s">
        <v>122</v>
      </c>
      <c r="H2630" s="18" t="s">
        <v>125</v>
      </c>
      <c r="I2630" s="37" t="s">
        <v>75</v>
      </c>
      <c r="J2630" t="s">
        <v>4522</v>
      </c>
      <c r="K2630" t="s">
        <v>28</v>
      </c>
      <c r="L2630" t="s">
        <v>90</v>
      </c>
      <c r="M2630" t="s">
        <v>74</v>
      </c>
      <c r="N2630" s="37" t="s">
        <v>75</v>
      </c>
      <c r="O2630" s="37" t="s">
        <v>75</v>
      </c>
      <c r="P2630" s="37" t="s">
        <v>75</v>
      </c>
      <c r="Q2630" t="s">
        <v>4521</v>
      </c>
      <c r="R2630" t="s">
        <v>76</v>
      </c>
      <c r="S2630" s="42">
        <v>500</v>
      </c>
      <c r="T2630" s="37">
        <v>1</v>
      </c>
      <c r="U2630" s="83">
        <v>1</v>
      </c>
      <c r="V2630" t="s">
        <v>125</v>
      </c>
    </row>
    <row r="2631" spans="1:22" x14ac:dyDescent="0.2">
      <c r="A2631" s="18" t="str">
        <f t="shared" si="97"/>
        <v>Catalogo principalOPEN VALUE - CSP GOBIERNOCFQ7TTC0HL82-0001</v>
      </c>
      <c r="B2631" s="18" t="str">
        <f t="shared" si="98"/>
        <v>CFQ7TTC0HL82-0001OPEN VALUE - CSP GOBIERNO</v>
      </c>
      <c r="D2631" t="s">
        <v>122</v>
      </c>
      <c r="E2631" t="s">
        <v>4523</v>
      </c>
      <c r="F2631" s="37" t="s">
        <v>17</v>
      </c>
      <c r="G2631" s="18" t="s">
        <v>122</v>
      </c>
      <c r="H2631" s="18" t="s">
        <v>125</v>
      </c>
      <c r="I2631" s="37" t="s">
        <v>75</v>
      </c>
      <c r="J2631" t="s">
        <v>4524</v>
      </c>
      <c r="K2631" t="s">
        <v>28</v>
      </c>
      <c r="L2631" t="s">
        <v>90</v>
      </c>
      <c r="M2631" t="s">
        <v>74</v>
      </c>
      <c r="N2631" s="37" t="s">
        <v>75</v>
      </c>
      <c r="O2631" s="37" t="s">
        <v>75</v>
      </c>
      <c r="P2631" s="37" t="s">
        <v>75</v>
      </c>
      <c r="Q2631" t="s">
        <v>4523</v>
      </c>
      <c r="R2631" t="s">
        <v>76</v>
      </c>
      <c r="S2631" s="42">
        <v>25</v>
      </c>
      <c r="T2631" s="37">
        <v>1</v>
      </c>
      <c r="U2631" s="83">
        <v>1</v>
      </c>
      <c r="V2631" t="s">
        <v>125</v>
      </c>
    </row>
    <row r="2632" spans="1:22" x14ac:dyDescent="0.2">
      <c r="A2632" s="18" t="str">
        <f t="shared" si="97"/>
        <v>Catalogo principalOPEN VALUE - CSP GOBIERNOCFQ7TTC0HD33-0003</v>
      </c>
      <c r="B2632" s="18" t="str">
        <f t="shared" si="98"/>
        <v>CFQ7TTC0HD33-0003OPEN VALUE - CSP GOBIERNO</v>
      </c>
      <c r="D2632" t="s">
        <v>122</v>
      </c>
      <c r="E2632" t="s">
        <v>4525</v>
      </c>
      <c r="F2632" s="37" t="s">
        <v>17</v>
      </c>
      <c r="G2632" s="18" t="s">
        <v>122</v>
      </c>
      <c r="H2632" s="18" t="s">
        <v>125</v>
      </c>
      <c r="I2632" s="37" t="s">
        <v>75</v>
      </c>
      <c r="J2632" t="s">
        <v>4526</v>
      </c>
      <c r="K2632" t="s">
        <v>28</v>
      </c>
      <c r="L2632" t="s">
        <v>90</v>
      </c>
      <c r="M2632" t="s">
        <v>74</v>
      </c>
      <c r="N2632" s="37" t="s">
        <v>75</v>
      </c>
      <c r="O2632" s="37" t="s">
        <v>75</v>
      </c>
      <c r="P2632" s="37" t="s">
        <v>75</v>
      </c>
      <c r="Q2632" t="s">
        <v>4525</v>
      </c>
      <c r="R2632" t="s">
        <v>76</v>
      </c>
      <c r="S2632" s="42">
        <v>5</v>
      </c>
      <c r="T2632" s="37">
        <v>1</v>
      </c>
      <c r="U2632" s="83">
        <v>1</v>
      </c>
      <c r="V2632" t="s">
        <v>125</v>
      </c>
    </row>
    <row r="2633" spans="1:22" x14ac:dyDescent="0.2">
      <c r="A2633" s="18" t="str">
        <f t="shared" si="97"/>
        <v>Catalogo principalOPEN VALUE - CSP GOBIERNOCFQ7TTC0HD32-0002</v>
      </c>
      <c r="B2633" s="18" t="str">
        <f t="shared" si="98"/>
        <v>CFQ7TTC0HD32-0002OPEN VALUE - CSP GOBIERNO</v>
      </c>
      <c r="D2633" t="s">
        <v>122</v>
      </c>
      <c r="E2633" t="s">
        <v>4527</v>
      </c>
      <c r="F2633" s="37" t="s">
        <v>17</v>
      </c>
      <c r="G2633" s="18" t="s">
        <v>122</v>
      </c>
      <c r="H2633" s="18" t="s">
        <v>125</v>
      </c>
      <c r="I2633" s="37" t="s">
        <v>75</v>
      </c>
      <c r="J2633" t="s">
        <v>4528</v>
      </c>
      <c r="K2633" t="s">
        <v>28</v>
      </c>
      <c r="L2633" t="s">
        <v>90</v>
      </c>
      <c r="M2633" t="s">
        <v>74</v>
      </c>
      <c r="N2633" s="37" t="s">
        <v>75</v>
      </c>
      <c r="O2633" s="37" t="s">
        <v>75</v>
      </c>
      <c r="P2633" s="37" t="s">
        <v>75</v>
      </c>
      <c r="Q2633" t="s">
        <v>4527</v>
      </c>
      <c r="R2633" t="s">
        <v>76</v>
      </c>
      <c r="S2633" s="42">
        <v>15</v>
      </c>
      <c r="T2633" s="37">
        <v>1</v>
      </c>
      <c r="U2633" s="83">
        <v>1</v>
      </c>
      <c r="V2633" t="s">
        <v>125</v>
      </c>
    </row>
    <row r="2634" spans="1:22" x14ac:dyDescent="0.2">
      <c r="A2634" s="18" t="str">
        <f t="shared" si="97"/>
        <v>Catalogo principalOPEN VALUE - CSP GOBIERNOCFQ7TTC0HVZG-0001</v>
      </c>
      <c r="B2634" s="18" t="str">
        <f t="shared" si="98"/>
        <v>CFQ7TTC0HVZG-0001OPEN VALUE - CSP GOBIERNO</v>
      </c>
      <c r="D2634" t="s">
        <v>122</v>
      </c>
      <c r="E2634" t="s">
        <v>4529</v>
      </c>
      <c r="F2634" s="37" t="s">
        <v>17</v>
      </c>
      <c r="G2634" s="18" t="s">
        <v>122</v>
      </c>
      <c r="H2634" s="18" t="s">
        <v>125</v>
      </c>
      <c r="I2634" s="37" t="s">
        <v>75</v>
      </c>
      <c r="J2634" t="s">
        <v>4530</v>
      </c>
      <c r="K2634" t="s">
        <v>28</v>
      </c>
      <c r="L2634" t="s">
        <v>90</v>
      </c>
      <c r="M2634" t="s">
        <v>74</v>
      </c>
      <c r="N2634" s="37" t="s">
        <v>75</v>
      </c>
      <c r="O2634" s="37" t="s">
        <v>75</v>
      </c>
      <c r="P2634" s="37" t="s">
        <v>75</v>
      </c>
      <c r="Q2634" t="s">
        <v>4529</v>
      </c>
      <c r="R2634" t="s">
        <v>76</v>
      </c>
      <c r="S2634" s="42">
        <v>4</v>
      </c>
      <c r="T2634" s="37">
        <v>1</v>
      </c>
      <c r="U2634" s="83">
        <v>1</v>
      </c>
      <c r="V2634" t="s">
        <v>125</v>
      </c>
    </row>
    <row r="2635" spans="1:22" x14ac:dyDescent="0.2">
      <c r="A2635" s="18" t="str">
        <f t="shared" si="97"/>
        <v>Catalogo principalOPEN VALUE - CSP GOBIERNOCFQ7TTC0LGTX-0004</v>
      </c>
      <c r="B2635" s="18" t="str">
        <f t="shared" si="98"/>
        <v>CFQ7TTC0LGTX-0004OPEN VALUE - CSP GOBIERNO</v>
      </c>
      <c r="D2635" t="s">
        <v>122</v>
      </c>
      <c r="E2635" t="s">
        <v>4531</v>
      </c>
      <c r="F2635" s="37" t="s">
        <v>17</v>
      </c>
      <c r="G2635" s="18" t="s">
        <v>122</v>
      </c>
      <c r="H2635" s="18" t="s">
        <v>125</v>
      </c>
      <c r="I2635" s="37" t="s">
        <v>75</v>
      </c>
      <c r="J2635" t="s">
        <v>4532</v>
      </c>
      <c r="K2635" t="s">
        <v>28</v>
      </c>
      <c r="L2635" t="s">
        <v>90</v>
      </c>
      <c r="M2635" t="s">
        <v>74</v>
      </c>
      <c r="N2635" s="37" t="s">
        <v>75</v>
      </c>
      <c r="O2635" s="37" t="s">
        <v>75</v>
      </c>
      <c r="P2635" s="37" t="s">
        <v>75</v>
      </c>
      <c r="Q2635" t="s">
        <v>4531</v>
      </c>
      <c r="R2635" t="s">
        <v>76</v>
      </c>
      <c r="S2635" s="42">
        <v>7</v>
      </c>
      <c r="T2635" s="37">
        <v>1</v>
      </c>
      <c r="U2635" s="83">
        <v>1</v>
      </c>
      <c r="V2635" t="s">
        <v>125</v>
      </c>
    </row>
    <row r="2636" spans="1:22" x14ac:dyDescent="0.2">
      <c r="A2636" s="18" t="str">
        <f t="shared" si="97"/>
        <v>Catalogo principalOPEN VALUE - CSP GOBIERNOCFQ7TTC0LGTX-0001</v>
      </c>
      <c r="B2636" s="18" t="str">
        <f t="shared" si="98"/>
        <v>CFQ7TTC0LGTX-0001OPEN VALUE - CSP GOBIERNO</v>
      </c>
      <c r="D2636" t="s">
        <v>122</v>
      </c>
      <c r="E2636" t="s">
        <v>4533</v>
      </c>
      <c r="F2636" s="37" t="s">
        <v>17</v>
      </c>
      <c r="G2636" s="18" t="s">
        <v>122</v>
      </c>
      <c r="H2636" s="18" t="s">
        <v>125</v>
      </c>
      <c r="I2636" s="37" t="s">
        <v>75</v>
      </c>
      <c r="J2636" t="s">
        <v>4534</v>
      </c>
      <c r="K2636" t="s">
        <v>28</v>
      </c>
      <c r="L2636" t="s">
        <v>90</v>
      </c>
      <c r="M2636" t="s">
        <v>74</v>
      </c>
      <c r="N2636" s="37" t="s">
        <v>75</v>
      </c>
      <c r="O2636" s="37" t="s">
        <v>75</v>
      </c>
      <c r="P2636" s="37" t="s">
        <v>75</v>
      </c>
      <c r="Q2636" t="s">
        <v>4533</v>
      </c>
      <c r="R2636" t="s">
        <v>76</v>
      </c>
      <c r="S2636" s="42">
        <v>13.200000000000001</v>
      </c>
      <c r="T2636" s="37">
        <v>1</v>
      </c>
      <c r="U2636" s="83">
        <v>1</v>
      </c>
      <c r="V2636" t="s">
        <v>125</v>
      </c>
    </row>
    <row r="2637" spans="1:22" x14ac:dyDescent="0.2">
      <c r="A2637" s="18" t="str">
        <f t="shared" si="97"/>
        <v>Catalogo principalOPEN VALUE - CSP GOBIERNOCFQ7TTC0LFNW-0002</v>
      </c>
      <c r="B2637" s="18" t="str">
        <f t="shared" si="98"/>
        <v>CFQ7TTC0LFNW-0002OPEN VALUE - CSP GOBIERNO</v>
      </c>
      <c r="D2637" t="s">
        <v>122</v>
      </c>
      <c r="E2637" t="s">
        <v>4535</v>
      </c>
      <c r="F2637" s="37" t="s">
        <v>17</v>
      </c>
      <c r="G2637" s="18" t="s">
        <v>122</v>
      </c>
      <c r="H2637" s="18" t="s">
        <v>125</v>
      </c>
      <c r="I2637" s="37" t="s">
        <v>75</v>
      </c>
      <c r="J2637" t="s">
        <v>4536</v>
      </c>
      <c r="K2637" t="s">
        <v>28</v>
      </c>
      <c r="L2637" t="s">
        <v>90</v>
      </c>
      <c r="M2637" t="s">
        <v>74</v>
      </c>
      <c r="N2637" s="37" t="s">
        <v>75</v>
      </c>
      <c r="O2637" s="37" t="s">
        <v>75</v>
      </c>
      <c r="P2637" s="37" t="s">
        <v>75</v>
      </c>
      <c r="Q2637" t="s">
        <v>4535</v>
      </c>
      <c r="R2637" t="s">
        <v>76</v>
      </c>
      <c r="S2637" s="42">
        <v>11</v>
      </c>
      <c r="T2637" s="37">
        <v>1</v>
      </c>
      <c r="U2637" s="83">
        <v>1</v>
      </c>
      <c r="V2637" t="s">
        <v>125</v>
      </c>
    </row>
    <row r="2638" spans="1:22" x14ac:dyDescent="0.2">
      <c r="A2638" s="18" t="str">
        <f t="shared" si="97"/>
        <v>Catalogo principalOPEN VALUE - CSP GOBIERNOCFQ7TTC0J203-000K</v>
      </c>
      <c r="B2638" s="18" t="str">
        <f t="shared" si="98"/>
        <v>CFQ7TTC0J203-000KOPEN VALUE - CSP GOBIERNO</v>
      </c>
      <c r="D2638" t="s">
        <v>122</v>
      </c>
      <c r="E2638" t="s">
        <v>4537</v>
      </c>
      <c r="F2638" s="37" t="s">
        <v>17</v>
      </c>
      <c r="G2638" s="18" t="s">
        <v>122</v>
      </c>
      <c r="H2638" s="18" t="s">
        <v>125</v>
      </c>
      <c r="I2638" s="37" t="s">
        <v>75</v>
      </c>
      <c r="J2638" t="s">
        <v>4538</v>
      </c>
      <c r="K2638" t="s">
        <v>28</v>
      </c>
      <c r="L2638" t="s">
        <v>90</v>
      </c>
      <c r="M2638" t="s">
        <v>74</v>
      </c>
      <c r="N2638" s="37" t="s">
        <v>75</v>
      </c>
      <c r="O2638" s="37" t="s">
        <v>75</v>
      </c>
      <c r="P2638" s="37" t="s">
        <v>75</v>
      </c>
      <c r="Q2638" t="s">
        <v>4537</v>
      </c>
      <c r="R2638" t="s">
        <v>76</v>
      </c>
      <c r="S2638" s="42">
        <v>24</v>
      </c>
      <c r="T2638" s="37">
        <v>1</v>
      </c>
      <c r="U2638" s="83">
        <v>1</v>
      </c>
      <c r="V2638" t="s">
        <v>125</v>
      </c>
    </row>
    <row r="2639" spans="1:22" x14ac:dyDescent="0.2">
      <c r="A2639" s="18" t="str">
        <f t="shared" si="97"/>
        <v>Catalogo principalOPEN VALUE - CSP GOBIERNOCFQ7TTC0HX99-000N</v>
      </c>
      <c r="B2639" s="18" t="str">
        <f t="shared" si="98"/>
        <v>CFQ7TTC0HX99-000NOPEN VALUE - CSP GOBIERNO</v>
      </c>
      <c r="D2639" t="s">
        <v>122</v>
      </c>
      <c r="E2639" t="s">
        <v>4539</v>
      </c>
      <c r="F2639" s="37" t="s">
        <v>17</v>
      </c>
      <c r="G2639" s="18" t="s">
        <v>122</v>
      </c>
      <c r="H2639" s="18" t="s">
        <v>125</v>
      </c>
      <c r="I2639" s="37" t="s">
        <v>75</v>
      </c>
      <c r="J2639" t="s">
        <v>4540</v>
      </c>
      <c r="K2639" t="s">
        <v>28</v>
      </c>
      <c r="L2639" t="s">
        <v>90</v>
      </c>
      <c r="M2639" t="s">
        <v>74</v>
      </c>
      <c r="N2639" s="37" t="s">
        <v>75</v>
      </c>
      <c r="O2639" s="37" t="s">
        <v>75</v>
      </c>
      <c r="P2639" s="37" t="s">
        <v>75</v>
      </c>
      <c r="Q2639" t="s">
        <v>4539</v>
      </c>
      <c r="R2639" t="s">
        <v>76</v>
      </c>
      <c r="S2639" s="42">
        <v>20</v>
      </c>
      <c r="T2639" s="37">
        <v>1</v>
      </c>
      <c r="U2639" s="83">
        <v>1</v>
      </c>
      <c r="V2639" t="s">
        <v>125</v>
      </c>
    </row>
    <row r="2640" spans="1:22" x14ac:dyDescent="0.2">
      <c r="A2640" s="18" t="str">
        <f t="shared" si="97"/>
        <v>Catalogo principalOPEN VALUE - CSP GOBIERNOCFQ7TTC0HX99-000T</v>
      </c>
      <c r="B2640" s="18" t="str">
        <f t="shared" si="98"/>
        <v>CFQ7TTC0HX99-000TOPEN VALUE - CSP GOBIERNO</v>
      </c>
      <c r="D2640" t="s">
        <v>122</v>
      </c>
      <c r="E2640" t="s">
        <v>4541</v>
      </c>
      <c r="F2640" s="37" t="s">
        <v>17</v>
      </c>
      <c r="G2640" s="18" t="s">
        <v>122</v>
      </c>
      <c r="H2640" s="18" t="s">
        <v>125</v>
      </c>
      <c r="I2640" s="37" t="s">
        <v>75</v>
      </c>
      <c r="J2640" t="s">
        <v>4542</v>
      </c>
      <c r="K2640" t="s">
        <v>28</v>
      </c>
      <c r="L2640" t="s">
        <v>90</v>
      </c>
      <c r="M2640" t="s">
        <v>74</v>
      </c>
      <c r="N2640" s="37" t="s">
        <v>75</v>
      </c>
      <c r="O2640" s="37" t="s">
        <v>75</v>
      </c>
      <c r="P2640" s="37" t="s">
        <v>75</v>
      </c>
      <c r="Q2640" t="s">
        <v>4541</v>
      </c>
      <c r="R2640" t="s">
        <v>76</v>
      </c>
      <c r="S2640" s="42">
        <v>27.900000000000002</v>
      </c>
      <c r="T2640" s="37">
        <v>1</v>
      </c>
      <c r="U2640" s="83">
        <v>1</v>
      </c>
      <c r="V2640" t="s">
        <v>125</v>
      </c>
    </row>
    <row r="2641" spans="1:22" x14ac:dyDescent="0.2">
      <c r="A2641" s="18" t="str">
        <f t="shared" si="97"/>
        <v>Catalogo principalOPEN VALUE - CSP GOBIERNOCFQ7TTC0HX99-000S</v>
      </c>
      <c r="B2641" s="18" t="str">
        <f t="shared" si="98"/>
        <v>CFQ7TTC0HX99-000SOPEN VALUE - CSP GOBIERNO</v>
      </c>
      <c r="D2641" t="s">
        <v>122</v>
      </c>
      <c r="E2641" t="s">
        <v>4543</v>
      </c>
      <c r="F2641" s="37" t="s">
        <v>17</v>
      </c>
      <c r="G2641" s="18" t="s">
        <v>122</v>
      </c>
      <c r="H2641" s="18" t="s">
        <v>125</v>
      </c>
      <c r="I2641" s="37" t="s">
        <v>75</v>
      </c>
      <c r="J2641" t="s">
        <v>4544</v>
      </c>
      <c r="K2641" t="s">
        <v>28</v>
      </c>
      <c r="L2641" t="s">
        <v>90</v>
      </c>
      <c r="M2641" t="s">
        <v>74</v>
      </c>
      <c r="N2641" s="37" t="s">
        <v>75</v>
      </c>
      <c r="O2641" s="37" t="s">
        <v>75</v>
      </c>
      <c r="P2641" s="37" t="s">
        <v>75</v>
      </c>
      <c r="Q2641" t="s">
        <v>4543</v>
      </c>
      <c r="R2641" t="s">
        <v>76</v>
      </c>
      <c r="S2641" s="42">
        <v>36.9</v>
      </c>
      <c r="T2641" s="37">
        <v>1</v>
      </c>
      <c r="U2641" s="83">
        <v>1</v>
      </c>
      <c r="V2641" t="s">
        <v>125</v>
      </c>
    </row>
    <row r="2642" spans="1:22" x14ac:dyDescent="0.2">
      <c r="A2642" s="18" t="str">
        <f t="shared" si="97"/>
        <v>Catalogo principalOPEN VALUE - CSP GOBIERNOCFQ7TTC0HX99-000Q</v>
      </c>
      <c r="B2642" s="18" t="str">
        <f t="shared" si="98"/>
        <v>CFQ7TTC0HX99-000QOPEN VALUE - CSP GOBIERNO</v>
      </c>
      <c r="D2642" t="s">
        <v>122</v>
      </c>
      <c r="E2642" t="s">
        <v>4545</v>
      </c>
      <c r="F2642" s="37" t="s">
        <v>17</v>
      </c>
      <c r="G2642" s="18" t="s">
        <v>122</v>
      </c>
      <c r="H2642" s="18" t="s">
        <v>125</v>
      </c>
      <c r="I2642" s="37" t="s">
        <v>75</v>
      </c>
      <c r="J2642" t="s">
        <v>4546</v>
      </c>
      <c r="K2642" t="s">
        <v>28</v>
      </c>
      <c r="L2642" t="s">
        <v>90</v>
      </c>
      <c r="M2642" t="s">
        <v>74</v>
      </c>
      <c r="N2642" s="37" t="s">
        <v>75</v>
      </c>
      <c r="O2642" s="37" t="s">
        <v>75</v>
      </c>
      <c r="P2642" s="37" t="s">
        <v>75</v>
      </c>
      <c r="Q2642" t="s">
        <v>4545</v>
      </c>
      <c r="R2642" t="s">
        <v>76</v>
      </c>
      <c r="S2642" s="42">
        <v>45</v>
      </c>
      <c r="T2642" s="37">
        <v>1</v>
      </c>
      <c r="U2642" s="83">
        <v>1</v>
      </c>
      <c r="V2642" t="s">
        <v>125</v>
      </c>
    </row>
    <row r="2643" spans="1:22" x14ac:dyDescent="0.2">
      <c r="A2643" s="18" t="str">
        <f t="shared" si="97"/>
        <v>Catalogo principalOPEN VALUE - CSP GOBIERNOCFQ7TTC0HX99-000P</v>
      </c>
      <c r="B2643" s="18" t="str">
        <f t="shared" si="98"/>
        <v>CFQ7TTC0HX99-000POPEN VALUE - CSP GOBIERNO</v>
      </c>
      <c r="D2643" t="s">
        <v>122</v>
      </c>
      <c r="E2643" t="s">
        <v>4547</v>
      </c>
      <c r="F2643" s="37" t="s">
        <v>17</v>
      </c>
      <c r="G2643" s="18" t="s">
        <v>122</v>
      </c>
      <c r="H2643" s="18" t="s">
        <v>125</v>
      </c>
      <c r="I2643" s="37" t="s">
        <v>75</v>
      </c>
      <c r="J2643" t="s">
        <v>4548</v>
      </c>
      <c r="K2643" t="s">
        <v>28</v>
      </c>
      <c r="L2643" t="s">
        <v>90</v>
      </c>
      <c r="M2643" t="s">
        <v>74</v>
      </c>
      <c r="N2643" s="37" t="s">
        <v>75</v>
      </c>
      <c r="O2643" s="37" t="s">
        <v>75</v>
      </c>
      <c r="P2643" s="37" t="s">
        <v>75</v>
      </c>
      <c r="Q2643" t="s">
        <v>4547</v>
      </c>
      <c r="R2643" t="s">
        <v>76</v>
      </c>
      <c r="S2643" s="42">
        <v>142.20000000000002</v>
      </c>
      <c r="T2643" s="37">
        <v>1</v>
      </c>
      <c r="U2643" s="83">
        <v>1</v>
      </c>
      <c r="V2643" t="s">
        <v>125</v>
      </c>
    </row>
    <row r="2644" spans="1:22" x14ac:dyDescent="0.2">
      <c r="A2644" s="18" t="str">
        <f t="shared" si="97"/>
        <v>Catalogo principalOPEN VALUE - CSP GOBIERNOCFQ7TTC0HX99-000M</v>
      </c>
      <c r="B2644" s="18" t="str">
        <f t="shared" si="98"/>
        <v>CFQ7TTC0HX99-000MOPEN VALUE - CSP GOBIERNO</v>
      </c>
      <c r="D2644" t="s">
        <v>122</v>
      </c>
      <c r="E2644" t="s">
        <v>4549</v>
      </c>
      <c r="F2644" s="37" t="s">
        <v>17</v>
      </c>
      <c r="G2644" s="18" t="s">
        <v>122</v>
      </c>
      <c r="H2644" s="18" t="s">
        <v>125</v>
      </c>
      <c r="I2644" s="37" t="s">
        <v>75</v>
      </c>
      <c r="J2644" t="s">
        <v>4550</v>
      </c>
      <c r="K2644" t="s">
        <v>28</v>
      </c>
      <c r="L2644" t="s">
        <v>90</v>
      </c>
      <c r="M2644" t="s">
        <v>74</v>
      </c>
      <c r="N2644" s="37" t="s">
        <v>75</v>
      </c>
      <c r="O2644" s="37" t="s">
        <v>75</v>
      </c>
      <c r="P2644" s="37" t="s">
        <v>75</v>
      </c>
      <c r="Q2644" t="s">
        <v>4549</v>
      </c>
      <c r="R2644" t="s">
        <v>76</v>
      </c>
      <c r="S2644" s="42">
        <v>118.8</v>
      </c>
      <c r="T2644" s="37">
        <v>1</v>
      </c>
      <c r="U2644" s="83">
        <v>1</v>
      </c>
      <c r="V2644" t="s">
        <v>125</v>
      </c>
    </row>
    <row r="2645" spans="1:22" x14ac:dyDescent="0.2">
      <c r="A2645" s="18" t="str">
        <f t="shared" si="97"/>
        <v>Catalogo principalOPEN VALUE - CSP GOBIERNOCFQ7TTC0HX99-000L</v>
      </c>
      <c r="B2645" s="18" t="str">
        <f t="shared" si="98"/>
        <v>CFQ7TTC0HX99-000LOPEN VALUE - CSP GOBIERNO</v>
      </c>
      <c r="D2645" t="s">
        <v>122</v>
      </c>
      <c r="E2645" t="s">
        <v>4551</v>
      </c>
      <c r="F2645" s="37" t="s">
        <v>17</v>
      </c>
      <c r="G2645" s="18" t="s">
        <v>122</v>
      </c>
      <c r="H2645" s="18" t="s">
        <v>125</v>
      </c>
      <c r="I2645" s="37" t="s">
        <v>75</v>
      </c>
      <c r="J2645" t="s">
        <v>4552</v>
      </c>
      <c r="K2645" t="s">
        <v>28</v>
      </c>
      <c r="L2645" t="s">
        <v>90</v>
      </c>
      <c r="M2645" t="s">
        <v>74</v>
      </c>
      <c r="N2645" s="37" t="s">
        <v>75</v>
      </c>
      <c r="O2645" s="37" t="s">
        <v>75</v>
      </c>
      <c r="P2645" s="37" t="s">
        <v>75</v>
      </c>
      <c r="Q2645" t="s">
        <v>4551</v>
      </c>
      <c r="R2645" t="s">
        <v>76</v>
      </c>
      <c r="S2645" s="42">
        <v>110.7</v>
      </c>
      <c r="T2645" s="37">
        <v>1</v>
      </c>
      <c r="U2645" s="83">
        <v>1</v>
      </c>
      <c r="V2645" t="s">
        <v>125</v>
      </c>
    </row>
    <row r="2646" spans="1:22" x14ac:dyDescent="0.2">
      <c r="A2646" s="18" t="str">
        <f t="shared" si="97"/>
        <v>Catalogo principalOPEN VALUE - CSP GOBIERNOCFQ7TTC0HX99-000K</v>
      </c>
      <c r="B2646" s="18" t="str">
        <f t="shared" si="98"/>
        <v>CFQ7TTC0HX99-000KOPEN VALUE - CSP GOBIERNO</v>
      </c>
      <c r="D2646" t="s">
        <v>122</v>
      </c>
      <c r="E2646" t="s">
        <v>4553</v>
      </c>
      <c r="F2646" s="37" t="s">
        <v>17</v>
      </c>
      <c r="G2646" s="18" t="s">
        <v>122</v>
      </c>
      <c r="H2646" s="18" t="s">
        <v>125</v>
      </c>
      <c r="I2646" s="37" t="s">
        <v>75</v>
      </c>
      <c r="J2646" t="s">
        <v>4554</v>
      </c>
      <c r="K2646" t="s">
        <v>28</v>
      </c>
      <c r="L2646" t="s">
        <v>90</v>
      </c>
      <c r="M2646" t="s">
        <v>74</v>
      </c>
      <c r="N2646" s="37" t="s">
        <v>75</v>
      </c>
      <c r="O2646" s="37" t="s">
        <v>75</v>
      </c>
      <c r="P2646" s="37" t="s">
        <v>75</v>
      </c>
      <c r="Q2646" t="s">
        <v>4553</v>
      </c>
      <c r="R2646" t="s">
        <v>76</v>
      </c>
      <c r="S2646" s="42">
        <v>36</v>
      </c>
      <c r="T2646" s="37">
        <v>1</v>
      </c>
      <c r="U2646" s="83">
        <v>1</v>
      </c>
      <c r="V2646" t="s">
        <v>125</v>
      </c>
    </row>
    <row r="2647" spans="1:22" x14ac:dyDescent="0.2">
      <c r="A2647" s="18" t="str">
        <f t="shared" si="97"/>
        <v>Catalogo principalOPEN VALUE - CSP GOBIERNOCFQ7TTC0HX99-000J</v>
      </c>
      <c r="B2647" s="18" t="str">
        <f t="shared" si="98"/>
        <v>CFQ7TTC0HX99-000JOPEN VALUE - CSP GOBIERNO</v>
      </c>
      <c r="D2647" t="s">
        <v>122</v>
      </c>
      <c r="E2647" t="s">
        <v>4555</v>
      </c>
      <c r="F2647" s="37" t="s">
        <v>17</v>
      </c>
      <c r="G2647" s="18" t="s">
        <v>122</v>
      </c>
      <c r="H2647" s="18" t="s">
        <v>125</v>
      </c>
      <c r="I2647" s="37" t="s">
        <v>75</v>
      </c>
      <c r="J2647" t="s">
        <v>4556</v>
      </c>
      <c r="K2647" t="s">
        <v>28</v>
      </c>
      <c r="L2647" t="s">
        <v>90</v>
      </c>
      <c r="M2647" t="s">
        <v>74</v>
      </c>
      <c r="N2647" s="37" t="s">
        <v>75</v>
      </c>
      <c r="O2647" s="37" t="s">
        <v>75</v>
      </c>
      <c r="P2647" s="37" t="s">
        <v>75</v>
      </c>
      <c r="Q2647" t="s">
        <v>4555</v>
      </c>
      <c r="R2647" t="s">
        <v>76</v>
      </c>
      <c r="S2647" s="42">
        <v>25.2</v>
      </c>
      <c r="T2647" s="37">
        <v>1</v>
      </c>
      <c r="U2647" s="83">
        <v>1</v>
      </c>
      <c r="V2647" t="s">
        <v>125</v>
      </c>
    </row>
    <row r="2648" spans="1:22" x14ac:dyDescent="0.2">
      <c r="A2648" s="18" t="str">
        <f t="shared" si="97"/>
        <v>Catalogo principalOPEN VALUE - CSP GOBIERNOCFQ7TTC0HX99-000H</v>
      </c>
      <c r="B2648" s="18" t="str">
        <f t="shared" si="98"/>
        <v>CFQ7TTC0HX99-000HOPEN VALUE - CSP GOBIERNO</v>
      </c>
      <c r="D2648" t="s">
        <v>122</v>
      </c>
      <c r="E2648" t="s">
        <v>4557</v>
      </c>
      <c r="F2648" s="37" t="s">
        <v>17</v>
      </c>
      <c r="G2648" s="18" t="s">
        <v>122</v>
      </c>
      <c r="H2648" s="18" t="s">
        <v>125</v>
      </c>
      <c r="I2648" s="37" t="s">
        <v>75</v>
      </c>
      <c r="J2648" t="s">
        <v>4558</v>
      </c>
      <c r="K2648" t="s">
        <v>28</v>
      </c>
      <c r="L2648" t="s">
        <v>90</v>
      </c>
      <c r="M2648" t="s">
        <v>74</v>
      </c>
      <c r="N2648" s="37" t="s">
        <v>75</v>
      </c>
      <c r="O2648" s="37" t="s">
        <v>75</v>
      </c>
      <c r="P2648" s="37" t="s">
        <v>75</v>
      </c>
      <c r="Q2648" t="s">
        <v>4557</v>
      </c>
      <c r="R2648" t="s">
        <v>76</v>
      </c>
      <c r="S2648" s="42">
        <v>59.4</v>
      </c>
      <c r="T2648" s="37">
        <v>1</v>
      </c>
      <c r="U2648" s="83">
        <v>1</v>
      </c>
      <c r="V2648" t="s">
        <v>125</v>
      </c>
    </row>
    <row r="2649" spans="1:22" x14ac:dyDescent="0.2">
      <c r="A2649" s="18" t="str">
        <f t="shared" si="97"/>
        <v>Catalogo principalOPEN VALUE - CSP GOBIERNOCFQ7TTC0HX99-000G</v>
      </c>
      <c r="B2649" s="18" t="str">
        <f t="shared" si="98"/>
        <v>CFQ7TTC0HX99-000GOPEN VALUE - CSP GOBIERNO</v>
      </c>
      <c r="D2649" t="s">
        <v>122</v>
      </c>
      <c r="E2649" t="s">
        <v>4559</v>
      </c>
      <c r="F2649" s="37" t="s">
        <v>17</v>
      </c>
      <c r="G2649" s="18" t="s">
        <v>122</v>
      </c>
      <c r="H2649" s="18" t="s">
        <v>125</v>
      </c>
      <c r="I2649" s="37" t="s">
        <v>75</v>
      </c>
      <c r="J2649" t="s">
        <v>4560</v>
      </c>
      <c r="K2649" t="s">
        <v>28</v>
      </c>
      <c r="L2649" t="s">
        <v>90</v>
      </c>
      <c r="M2649" t="s">
        <v>74</v>
      </c>
      <c r="N2649" s="37" t="s">
        <v>75</v>
      </c>
      <c r="O2649" s="37" t="s">
        <v>75</v>
      </c>
      <c r="P2649" s="37" t="s">
        <v>75</v>
      </c>
      <c r="Q2649" t="s">
        <v>4559</v>
      </c>
      <c r="R2649" t="s">
        <v>76</v>
      </c>
      <c r="S2649" s="42">
        <v>67.5</v>
      </c>
      <c r="T2649" s="37">
        <v>1</v>
      </c>
      <c r="U2649" s="83">
        <v>1</v>
      </c>
      <c r="V2649" t="s">
        <v>125</v>
      </c>
    </row>
    <row r="2650" spans="1:22" x14ac:dyDescent="0.2">
      <c r="A2650" s="18" t="str">
        <f t="shared" si="97"/>
        <v>Catalogo principalOPEN VALUE - CSP GOBIERNOCFQ7TTC0HX99-000F</v>
      </c>
      <c r="B2650" s="18" t="str">
        <f t="shared" si="98"/>
        <v>CFQ7TTC0HX99-000FOPEN VALUE - CSP GOBIERNO</v>
      </c>
      <c r="D2650" t="s">
        <v>122</v>
      </c>
      <c r="E2650" t="s">
        <v>4561</v>
      </c>
      <c r="F2650" s="37" t="s">
        <v>17</v>
      </c>
      <c r="G2650" s="18" t="s">
        <v>122</v>
      </c>
      <c r="H2650" s="18" t="s">
        <v>125</v>
      </c>
      <c r="I2650" s="37" t="s">
        <v>75</v>
      </c>
      <c r="J2650" t="s">
        <v>4562</v>
      </c>
      <c r="K2650" t="s">
        <v>28</v>
      </c>
      <c r="L2650" t="s">
        <v>90</v>
      </c>
      <c r="M2650" t="s">
        <v>74</v>
      </c>
      <c r="N2650" s="37" t="s">
        <v>75</v>
      </c>
      <c r="O2650" s="37" t="s">
        <v>75</v>
      </c>
      <c r="P2650" s="37" t="s">
        <v>75</v>
      </c>
      <c r="Q2650" t="s">
        <v>4561</v>
      </c>
      <c r="R2650" t="s">
        <v>76</v>
      </c>
      <c r="S2650" s="42">
        <v>90.899999999999991</v>
      </c>
      <c r="T2650" s="37">
        <v>1</v>
      </c>
      <c r="U2650" s="83">
        <v>1</v>
      </c>
      <c r="V2650" t="s">
        <v>125</v>
      </c>
    </row>
    <row r="2651" spans="1:22" x14ac:dyDescent="0.2">
      <c r="A2651" s="18" t="str">
        <f t="shared" si="97"/>
        <v>Catalogo principalOPEN VALUE - CSP GOBIERNOCFQ7TTC0HHS9-0010</v>
      </c>
      <c r="B2651" s="18" t="str">
        <f t="shared" si="98"/>
        <v>CFQ7TTC0HHS9-0010OPEN VALUE - CSP GOBIERNO</v>
      </c>
      <c r="D2651" t="s">
        <v>122</v>
      </c>
      <c r="E2651" t="s">
        <v>4563</v>
      </c>
      <c r="F2651" s="37" t="s">
        <v>17</v>
      </c>
      <c r="G2651" s="18" t="s">
        <v>122</v>
      </c>
      <c r="H2651" s="18" t="s">
        <v>125</v>
      </c>
      <c r="I2651" s="37" t="s">
        <v>75</v>
      </c>
      <c r="J2651" t="s">
        <v>4564</v>
      </c>
      <c r="K2651" t="s">
        <v>28</v>
      </c>
      <c r="L2651" t="s">
        <v>90</v>
      </c>
      <c r="M2651" t="s">
        <v>74</v>
      </c>
      <c r="N2651" s="37" t="s">
        <v>75</v>
      </c>
      <c r="O2651" s="37" t="s">
        <v>75</v>
      </c>
      <c r="P2651" s="37" t="s">
        <v>75</v>
      </c>
      <c r="Q2651" t="s">
        <v>4563</v>
      </c>
      <c r="R2651" t="s">
        <v>76</v>
      </c>
      <c r="S2651" s="42">
        <v>110.7</v>
      </c>
      <c r="T2651" s="37">
        <v>1</v>
      </c>
      <c r="U2651" s="83">
        <v>1</v>
      </c>
      <c r="V2651" t="s">
        <v>125</v>
      </c>
    </row>
    <row r="2652" spans="1:22" x14ac:dyDescent="0.2">
      <c r="A2652" s="18" t="str">
        <f t="shared" si="97"/>
        <v>Catalogo principalOPEN VALUE - CSP GOBIERNOCFQ7TTC0HHS9-000Z</v>
      </c>
      <c r="B2652" s="18" t="str">
        <f t="shared" si="98"/>
        <v>CFQ7TTC0HHS9-000ZOPEN VALUE - CSP GOBIERNO</v>
      </c>
      <c r="D2652" t="s">
        <v>122</v>
      </c>
      <c r="E2652" t="s">
        <v>4565</v>
      </c>
      <c r="F2652" s="37" t="s">
        <v>17</v>
      </c>
      <c r="G2652" s="18" t="s">
        <v>122</v>
      </c>
      <c r="H2652" s="18" t="s">
        <v>125</v>
      </c>
      <c r="I2652" s="37" t="s">
        <v>75</v>
      </c>
      <c r="J2652" t="s">
        <v>4566</v>
      </c>
      <c r="K2652" t="s">
        <v>28</v>
      </c>
      <c r="L2652" t="s">
        <v>90</v>
      </c>
      <c r="M2652" t="s">
        <v>74</v>
      </c>
      <c r="N2652" s="37" t="s">
        <v>75</v>
      </c>
      <c r="O2652" s="37" t="s">
        <v>75</v>
      </c>
      <c r="P2652" s="37" t="s">
        <v>75</v>
      </c>
      <c r="Q2652" t="s">
        <v>4565</v>
      </c>
      <c r="R2652" t="s">
        <v>76</v>
      </c>
      <c r="S2652" s="42">
        <v>59.4</v>
      </c>
      <c r="T2652" s="37">
        <v>1</v>
      </c>
      <c r="U2652" s="83">
        <v>1</v>
      </c>
      <c r="V2652" t="s">
        <v>125</v>
      </c>
    </row>
    <row r="2653" spans="1:22" x14ac:dyDescent="0.2">
      <c r="A2653" s="18" t="str">
        <f t="shared" si="97"/>
        <v>Catalogo principalOPEN VALUE - CSP GOBIERNOCFQ7TTC0HHS9-000X</v>
      </c>
      <c r="B2653" s="18" t="str">
        <f t="shared" si="98"/>
        <v>CFQ7TTC0HHS9-000XOPEN VALUE - CSP GOBIERNO</v>
      </c>
      <c r="D2653" t="s">
        <v>122</v>
      </c>
      <c r="E2653" t="s">
        <v>4567</v>
      </c>
      <c r="F2653" s="37" t="s">
        <v>17</v>
      </c>
      <c r="G2653" s="18" t="s">
        <v>122</v>
      </c>
      <c r="H2653" s="18" t="s">
        <v>125</v>
      </c>
      <c r="I2653" s="37" t="s">
        <v>75</v>
      </c>
      <c r="J2653" t="s">
        <v>4568</v>
      </c>
      <c r="K2653" t="s">
        <v>28</v>
      </c>
      <c r="L2653" t="s">
        <v>90</v>
      </c>
      <c r="M2653" t="s">
        <v>74</v>
      </c>
      <c r="N2653" s="37" t="s">
        <v>75</v>
      </c>
      <c r="O2653" s="37" t="s">
        <v>75</v>
      </c>
      <c r="P2653" s="37" t="s">
        <v>75</v>
      </c>
      <c r="Q2653" t="s">
        <v>4567</v>
      </c>
      <c r="R2653" t="s">
        <v>76</v>
      </c>
      <c r="S2653" s="42">
        <v>142.20000000000002</v>
      </c>
      <c r="T2653" s="37">
        <v>1</v>
      </c>
      <c r="U2653" s="83">
        <v>1</v>
      </c>
      <c r="V2653" t="s">
        <v>125</v>
      </c>
    </row>
    <row r="2654" spans="1:22" x14ac:dyDescent="0.2">
      <c r="A2654" s="18" t="str">
        <f t="shared" si="97"/>
        <v>Catalogo principalOPEN VALUE - CSP GOBIERNOCFQ7TTC0HHS9-000W</v>
      </c>
      <c r="B2654" s="18" t="str">
        <f t="shared" si="98"/>
        <v>CFQ7TTC0HHS9-000WOPEN VALUE - CSP GOBIERNO</v>
      </c>
      <c r="D2654" t="s">
        <v>122</v>
      </c>
      <c r="E2654" t="s">
        <v>4569</v>
      </c>
      <c r="F2654" s="37" t="s">
        <v>17</v>
      </c>
      <c r="G2654" s="18" t="s">
        <v>122</v>
      </c>
      <c r="H2654" s="18" t="s">
        <v>125</v>
      </c>
      <c r="I2654" s="37" t="s">
        <v>75</v>
      </c>
      <c r="J2654" t="s">
        <v>4570</v>
      </c>
      <c r="K2654" t="s">
        <v>28</v>
      </c>
      <c r="L2654" t="s">
        <v>90</v>
      </c>
      <c r="M2654" t="s">
        <v>74</v>
      </c>
      <c r="N2654" s="37" t="s">
        <v>75</v>
      </c>
      <c r="O2654" s="37" t="s">
        <v>75</v>
      </c>
      <c r="P2654" s="37" t="s">
        <v>75</v>
      </c>
      <c r="Q2654" t="s">
        <v>4569</v>
      </c>
      <c r="R2654" t="s">
        <v>76</v>
      </c>
      <c r="S2654" s="42">
        <v>90.899999999999991</v>
      </c>
      <c r="T2654" s="37">
        <v>1</v>
      </c>
      <c r="U2654" s="83">
        <v>1</v>
      </c>
      <c r="V2654" t="s">
        <v>125</v>
      </c>
    </row>
    <row r="2655" spans="1:22" x14ac:dyDescent="0.2">
      <c r="A2655" s="18" t="str">
        <f t="shared" si="97"/>
        <v>Catalogo principalOPEN VALUE - CSP GOBIERNOCFQ7TTC0HHS9-000V</v>
      </c>
      <c r="B2655" s="18" t="str">
        <f t="shared" si="98"/>
        <v>CFQ7TTC0HHS9-000VOPEN VALUE - CSP GOBIERNO</v>
      </c>
      <c r="D2655" t="s">
        <v>122</v>
      </c>
      <c r="E2655" t="s">
        <v>4571</v>
      </c>
      <c r="F2655" s="37" t="s">
        <v>17</v>
      </c>
      <c r="G2655" s="18" t="s">
        <v>122</v>
      </c>
      <c r="H2655" s="18" t="s">
        <v>125</v>
      </c>
      <c r="I2655" s="37" t="s">
        <v>75</v>
      </c>
      <c r="J2655" t="s">
        <v>4572</v>
      </c>
      <c r="K2655" t="s">
        <v>28</v>
      </c>
      <c r="L2655" t="s">
        <v>90</v>
      </c>
      <c r="M2655" t="s">
        <v>74</v>
      </c>
      <c r="N2655" s="37" t="s">
        <v>75</v>
      </c>
      <c r="O2655" s="37" t="s">
        <v>75</v>
      </c>
      <c r="P2655" s="37" t="s">
        <v>75</v>
      </c>
      <c r="Q2655" t="s">
        <v>4571</v>
      </c>
      <c r="R2655" t="s">
        <v>76</v>
      </c>
      <c r="S2655" s="42">
        <v>118.8</v>
      </c>
      <c r="T2655" s="37">
        <v>1</v>
      </c>
      <c r="U2655" s="83">
        <v>1</v>
      </c>
      <c r="V2655" t="s">
        <v>125</v>
      </c>
    </row>
    <row r="2656" spans="1:22" x14ac:dyDescent="0.2">
      <c r="A2656" s="18" t="str">
        <f t="shared" si="97"/>
        <v>Catalogo principalOPEN VALUE - CSP GOBIERNOCFQ7TTC0HHS9-000T</v>
      </c>
      <c r="B2656" s="18" t="str">
        <f t="shared" si="98"/>
        <v>CFQ7TTC0HHS9-000TOPEN VALUE - CSP GOBIERNO</v>
      </c>
      <c r="D2656" t="s">
        <v>122</v>
      </c>
      <c r="E2656" t="s">
        <v>4573</v>
      </c>
      <c r="F2656" s="37" t="s">
        <v>17</v>
      </c>
      <c r="G2656" s="18" t="s">
        <v>122</v>
      </c>
      <c r="H2656" s="18" t="s">
        <v>125</v>
      </c>
      <c r="I2656" s="37" t="s">
        <v>75</v>
      </c>
      <c r="J2656" t="s">
        <v>4574</v>
      </c>
      <c r="K2656" t="s">
        <v>28</v>
      </c>
      <c r="L2656" t="s">
        <v>90</v>
      </c>
      <c r="M2656" t="s">
        <v>74</v>
      </c>
      <c r="N2656" s="37" t="s">
        <v>75</v>
      </c>
      <c r="O2656" s="37" t="s">
        <v>75</v>
      </c>
      <c r="P2656" s="37" t="s">
        <v>75</v>
      </c>
      <c r="Q2656" t="s">
        <v>4573</v>
      </c>
      <c r="R2656" t="s">
        <v>76</v>
      </c>
      <c r="S2656" s="42">
        <v>67.5</v>
      </c>
      <c r="T2656" s="37">
        <v>1</v>
      </c>
      <c r="U2656" s="83">
        <v>1</v>
      </c>
      <c r="V2656" t="s">
        <v>125</v>
      </c>
    </row>
    <row r="2657" spans="1:22" x14ac:dyDescent="0.2">
      <c r="A2657" s="18" t="str">
        <f t="shared" si="97"/>
        <v>Catalogo principalOPEN VALUE - CSP GOBIERNOCFQ7TTC0HHS9-0016</v>
      </c>
      <c r="B2657" s="18" t="str">
        <f t="shared" si="98"/>
        <v>CFQ7TTC0HHS9-0016OPEN VALUE - CSP GOBIERNO</v>
      </c>
      <c r="D2657" t="s">
        <v>122</v>
      </c>
      <c r="E2657" t="s">
        <v>4575</v>
      </c>
      <c r="F2657" s="37" t="s">
        <v>17</v>
      </c>
      <c r="G2657" s="18" t="s">
        <v>122</v>
      </c>
      <c r="H2657" s="18" t="s">
        <v>125</v>
      </c>
      <c r="I2657" s="37" t="s">
        <v>75</v>
      </c>
      <c r="J2657" t="s">
        <v>4576</v>
      </c>
      <c r="K2657" t="s">
        <v>28</v>
      </c>
      <c r="L2657" t="s">
        <v>90</v>
      </c>
      <c r="M2657" t="s">
        <v>74</v>
      </c>
      <c r="N2657" s="37" t="s">
        <v>75</v>
      </c>
      <c r="O2657" s="37" t="s">
        <v>75</v>
      </c>
      <c r="P2657" s="37" t="s">
        <v>75</v>
      </c>
      <c r="Q2657" t="s">
        <v>4575</v>
      </c>
      <c r="R2657" t="s">
        <v>76</v>
      </c>
      <c r="S2657" s="42">
        <v>45</v>
      </c>
      <c r="T2657" s="37">
        <v>1</v>
      </c>
      <c r="U2657" s="83">
        <v>1</v>
      </c>
      <c r="V2657" t="s">
        <v>125</v>
      </c>
    </row>
    <row r="2658" spans="1:22" x14ac:dyDescent="0.2">
      <c r="A2658" s="18" t="str">
        <f t="shared" si="97"/>
        <v>Catalogo principalOPEN VALUE - CSP GOBIERNOCFQ7TTC0HHS9-0015</v>
      </c>
      <c r="B2658" s="18" t="str">
        <f t="shared" si="98"/>
        <v>CFQ7TTC0HHS9-0015OPEN VALUE - CSP GOBIERNO</v>
      </c>
      <c r="D2658" t="s">
        <v>122</v>
      </c>
      <c r="E2658" t="s">
        <v>4577</v>
      </c>
      <c r="F2658" s="37" t="s">
        <v>17</v>
      </c>
      <c r="G2658" s="18" t="s">
        <v>122</v>
      </c>
      <c r="H2658" s="18" t="s">
        <v>125</v>
      </c>
      <c r="I2658" s="37" t="s">
        <v>75</v>
      </c>
      <c r="J2658" t="s">
        <v>4578</v>
      </c>
      <c r="K2658" t="s">
        <v>28</v>
      </c>
      <c r="L2658" t="s">
        <v>90</v>
      </c>
      <c r="M2658" t="s">
        <v>74</v>
      </c>
      <c r="N2658" s="37" t="s">
        <v>75</v>
      </c>
      <c r="O2658" s="37" t="s">
        <v>75</v>
      </c>
      <c r="P2658" s="37" t="s">
        <v>75</v>
      </c>
      <c r="Q2658" t="s">
        <v>4577</v>
      </c>
      <c r="R2658" t="s">
        <v>76</v>
      </c>
      <c r="S2658" s="42">
        <v>36.9</v>
      </c>
      <c r="T2658" s="37">
        <v>1</v>
      </c>
      <c r="U2658" s="83">
        <v>1</v>
      </c>
      <c r="V2658" t="s">
        <v>125</v>
      </c>
    </row>
    <row r="2659" spans="1:22" x14ac:dyDescent="0.2">
      <c r="A2659" s="18" t="str">
        <f t="shared" si="97"/>
        <v>Catalogo principalOPEN VALUE - CSP GOBIERNOCFQ7TTC0HHS9-0014</v>
      </c>
      <c r="B2659" s="18" t="str">
        <f t="shared" si="98"/>
        <v>CFQ7TTC0HHS9-0014OPEN VALUE - CSP GOBIERNO</v>
      </c>
      <c r="D2659" t="s">
        <v>122</v>
      </c>
      <c r="E2659" t="s">
        <v>4579</v>
      </c>
      <c r="F2659" s="37" t="s">
        <v>17</v>
      </c>
      <c r="G2659" s="18" t="s">
        <v>122</v>
      </c>
      <c r="H2659" s="18" t="s">
        <v>125</v>
      </c>
      <c r="I2659" s="37" t="s">
        <v>75</v>
      </c>
      <c r="J2659" t="s">
        <v>4580</v>
      </c>
      <c r="K2659" t="s">
        <v>28</v>
      </c>
      <c r="L2659" t="s">
        <v>90</v>
      </c>
      <c r="M2659" t="s">
        <v>74</v>
      </c>
      <c r="N2659" s="37" t="s">
        <v>75</v>
      </c>
      <c r="O2659" s="37" t="s">
        <v>75</v>
      </c>
      <c r="P2659" s="37" t="s">
        <v>75</v>
      </c>
      <c r="Q2659" t="s">
        <v>4579</v>
      </c>
      <c r="R2659" t="s">
        <v>76</v>
      </c>
      <c r="S2659" s="42">
        <v>36</v>
      </c>
      <c r="T2659" s="37">
        <v>1</v>
      </c>
      <c r="U2659" s="83">
        <v>1</v>
      </c>
      <c r="V2659" t="s">
        <v>125</v>
      </c>
    </row>
    <row r="2660" spans="1:22" x14ac:dyDescent="0.2">
      <c r="A2660" s="18" t="str">
        <f t="shared" si="97"/>
        <v>Catalogo principalOPEN VALUE - CSP GOBIERNOCFQ7TTC0HHS9-0013</v>
      </c>
      <c r="B2660" s="18" t="str">
        <f t="shared" si="98"/>
        <v>CFQ7TTC0HHS9-0013OPEN VALUE - CSP GOBIERNO</v>
      </c>
      <c r="D2660" t="s">
        <v>122</v>
      </c>
      <c r="E2660" t="s">
        <v>4581</v>
      </c>
      <c r="F2660" s="37" t="s">
        <v>17</v>
      </c>
      <c r="G2660" s="18" t="s">
        <v>122</v>
      </c>
      <c r="H2660" s="18" t="s">
        <v>125</v>
      </c>
      <c r="I2660" s="37" t="s">
        <v>75</v>
      </c>
      <c r="J2660" t="s">
        <v>4582</v>
      </c>
      <c r="K2660" t="s">
        <v>28</v>
      </c>
      <c r="L2660" t="s">
        <v>90</v>
      </c>
      <c r="M2660" t="s">
        <v>74</v>
      </c>
      <c r="N2660" s="37" t="s">
        <v>75</v>
      </c>
      <c r="O2660" s="37" t="s">
        <v>75</v>
      </c>
      <c r="P2660" s="37" t="s">
        <v>75</v>
      </c>
      <c r="Q2660" t="s">
        <v>4581</v>
      </c>
      <c r="R2660" t="s">
        <v>76</v>
      </c>
      <c r="S2660" s="42">
        <v>27.900000000000002</v>
      </c>
      <c r="T2660" s="37">
        <v>1</v>
      </c>
      <c r="U2660" s="83">
        <v>1</v>
      </c>
      <c r="V2660" t="s">
        <v>125</v>
      </c>
    </row>
    <row r="2661" spans="1:22" x14ac:dyDescent="0.2">
      <c r="A2661" s="18" t="str">
        <f t="shared" si="97"/>
        <v>Catalogo principalOPEN VALUE - CSP GOBIERNOCFQ7TTC0HHS9-0012</v>
      </c>
      <c r="B2661" s="18" t="str">
        <f t="shared" si="98"/>
        <v>CFQ7TTC0HHS9-0012OPEN VALUE - CSP GOBIERNO</v>
      </c>
      <c r="D2661" t="s">
        <v>122</v>
      </c>
      <c r="E2661" t="s">
        <v>4583</v>
      </c>
      <c r="F2661" s="37" t="s">
        <v>17</v>
      </c>
      <c r="G2661" s="18" t="s">
        <v>122</v>
      </c>
      <c r="H2661" s="18" t="s">
        <v>125</v>
      </c>
      <c r="I2661" s="37" t="s">
        <v>75</v>
      </c>
      <c r="J2661" t="s">
        <v>4584</v>
      </c>
      <c r="K2661" t="s">
        <v>28</v>
      </c>
      <c r="L2661" t="s">
        <v>90</v>
      </c>
      <c r="M2661" t="s">
        <v>74</v>
      </c>
      <c r="N2661" s="37" t="s">
        <v>75</v>
      </c>
      <c r="O2661" s="37" t="s">
        <v>75</v>
      </c>
      <c r="P2661" s="37" t="s">
        <v>75</v>
      </c>
      <c r="Q2661" t="s">
        <v>4583</v>
      </c>
      <c r="R2661" t="s">
        <v>76</v>
      </c>
      <c r="S2661" s="42">
        <v>25.2</v>
      </c>
      <c r="T2661" s="37">
        <v>1</v>
      </c>
      <c r="U2661" s="83">
        <v>1</v>
      </c>
      <c r="V2661" t="s">
        <v>125</v>
      </c>
    </row>
    <row r="2662" spans="1:22" ht="15" x14ac:dyDescent="0.25">
      <c r="A2662" s="18" t="str">
        <f t="shared" si="97"/>
        <v>Catalogo principalCSP ACADEMICOeb3e7855-136e-4b80-9519-eaa0662d8ccd</v>
      </c>
      <c r="B2662" s="18" t="str">
        <f t="shared" si="98"/>
        <v>eb3e7855-136e-4b80-9519-eaa0662d8ccdCSP ACADEMICO</v>
      </c>
      <c r="D2662" t="s">
        <v>122</v>
      </c>
      <c r="E2662" t="s">
        <v>4585</v>
      </c>
      <c r="F2662" s="37" t="s">
        <v>1339</v>
      </c>
      <c r="G2662" s="18" t="s">
        <v>122</v>
      </c>
      <c r="H2662" s="18" t="s">
        <v>125</v>
      </c>
      <c r="I2662" s="37" t="s">
        <v>75</v>
      </c>
      <c r="J2662" s="24" t="s">
        <v>4586</v>
      </c>
      <c r="K2662" t="s">
        <v>28</v>
      </c>
      <c r="L2662" t="s">
        <v>90</v>
      </c>
      <c r="M2662" t="s">
        <v>74</v>
      </c>
      <c r="N2662" s="37" t="s">
        <v>75</v>
      </c>
      <c r="O2662" s="37" t="s">
        <v>75</v>
      </c>
      <c r="P2662" s="37" t="s">
        <v>75</v>
      </c>
      <c r="Q2662" t="s">
        <v>4585</v>
      </c>
      <c r="R2662" t="s">
        <v>76</v>
      </c>
      <c r="S2662" s="42">
        <v>2200</v>
      </c>
      <c r="T2662" s="37">
        <v>1</v>
      </c>
      <c r="U2662" s="83">
        <v>1</v>
      </c>
      <c r="V2662" t="s">
        <v>125</v>
      </c>
    </row>
    <row r="2663" spans="1:22" ht="15" x14ac:dyDescent="0.25">
      <c r="A2663" s="18" t="str">
        <f t="shared" si="97"/>
        <v>Catalogo principalCSP ACADEMICO0fba8bcb-12e9-4183-bd1c-0a9ee2d36fe7</v>
      </c>
      <c r="B2663" s="18" t="str">
        <f t="shared" si="98"/>
        <v>0fba8bcb-12e9-4183-bd1c-0a9ee2d36fe7CSP ACADEMICO</v>
      </c>
      <c r="D2663" t="s">
        <v>122</v>
      </c>
      <c r="E2663" t="s">
        <v>4587</v>
      </c>
      <c r="F2663" s="37" t="s">
        <v>1339</v>
      </c>
      <c r="G2663" s="18" t="s">
        <v>122</v>
      </c>
      <c r="H2663" s="18" t="s">
        <v>125</v>
      </c>
      <c r="I2663" s="37" t="s">
        <v>75</v>
      </c>
      <c r="J2663" s="24" t="s">
        <v>4588</v>
      </c>
      <c r="K2663" t="s">
        <v>28</v>
      </c>
      <c r="L2663" t="s">
        <v>90</v>
      </c>
      <c r="M2663" t="s">
        <v>74</v>
      </c>
      <c r="N2663" s="37" t="s">
        <v>75</v>
      </c>
      <c r="O2663" s="37" t="s">
        <v>75</v>
      </c>
      <c r="P2663" s="37" t="s">
        <v>75</v>
      </c>
      <c r="Q2663" t="s">
        <v>4587</v>
      </c>
      <c r="R2663" t="s">
        <v>76</v>
      </c>
      <c r="S2663" s="42">
        <v>7975</v>
      </c>
      <c r="T2663" s="37">
        <v>1</v>
      </c>
      <c r="U2663" s="83">
        <v>1</v>
      </c>
      <c r="V2663" t="s">
        <v>125</v>
      </c>
    </row>
    <row r="2664" spans="1:22" x14ac:dyDescent="0.2">
      <c r="A2664" s="18" t="str">
        <f t="shared" si="97"/>
        <v>Catalogo principalOPEN VALUE ENTIDADES NO CUALIFICADAS077-03499</v>
      </c>
      <c r="B2664" s="18" t="str">
        <f t="shared" si="98"/>
        <v>077-03499OPEN VALUE ENTIDADES NO CUALIFICADAS</v>
      </c>
      <c r="D2664" t="s">
        <v>122</v>
      </c>
      <c r="E2664" t="s">
        <v>4589</v>
      </c>
      <c r="F2664" s="37" t="s">
        <v>3196</v>
      </c>
      <c r="G2664" s="18" t="s">
        <v>122</v>
      </c>
      <c r="H2664" s="18" t="s">
        <v>125</v>
      </c>
      <c r="I2664" s="37" t="s">
        <v>75</v>
      </c>
      <c r="J2664" t="s">
        <v>4590</v>
      </c>
      <c r="K2664" t="s">
        <v>28</v>
      </c>
      <c r="L2664" t="s">
        <v>90</v>
      </c>
      <c r="M2664" t="s">
        <v>74</v>
      </c>
      <c r="N2664" s="37" t="s">
        <v>75</v>
      </c>
      <c r="O2664" s="37" t="s">
        <v>75</v>
      </c>
      <c r="P2664" s="37" t="s">
        <v>75</v>
      </c>
      <c r="Q2664" t="s">
        <v>4589</v>
      </c>
      <c r="R2664" t="s">
        <v>2153</v>
      </c>
      <c r="S2664" s="42">
        <v>339</v>
      </c>
      <c r="T2664" s="37">
        <v>1</v>
      </c>
      <c r="U2664" s="83">
        <v>1</v>
      </c>
      <c r="V2664" t="s">
        <v>125</v>
      </c>
    </row>
    <row r="2665" spans="1:22" x14ac:dyDescent="0.2">
      <c r="A2665" s="18" t="str">
        <f t="shared" si="97"/>
        <v>Catalogo principalOPEN VALUE ENTIDADES NO CUALIFICADAS077-03504</v>
      </c>
      <c r="B2665" s="18" t="str">
        <f t="shared" si="98"/>
        <v>077-03504OPEN VALUE ENTIDADES NO CUALIFICADAS</v>
      </c>
      <c r="D2665" t="s">
        <v>122</v>
      </c>
      <c r="E2665" t="s">
        <v>4591</v>
      </c>
      <c r="F2665" s="37" t="s">
        <v>3196</v>
      </c>
      <c r="G2665" s="18" t="s">
        <v>122</v>
      </c>
      <c r="H2665" s="18" t="s">
        <v>125</v>
      </c>
      <c r="I2665" s="37" t="s">
        <v>75</v>
      </c>
      <c r="J2665" t="s">
        <v>4592</v>
      </c>
      <c r="K2665" t="s">
        <v>28</v>
      </c>
      <c r="L2665" t="s">
        <v>90</v>
      </c>
      <c r="M2665" t="s">
        <v>74</v>
      </c>
      <c r="N2665" s="37" t="s">
        <v>75</v>
      </c>
      <c r="O2665" s="37" t="s">
        <v>75</v>
      </c>
      <c r="P2665" s="37" t="s">
        <v>75</v>
      </c>
      <c r="Q2665" t="s">
        <v>4591</v>
      </c>
      <c r="R2665" t="s">
        <v>2153</v>
      </c>
      <c r="S2665" s="42">
        <v>159</v>
      </c>
      <c r="T2665" s="37">
        <v>1</v>
      </c>
      <c r="U2665" s="83">
        <v>1</v>
      </c>
      <c r="V2665" t="s">
        <v>125</v>
      </c>
    </row>
    <row r="2666" spans="1:22" x14ac:dyDescent="0.2">
      <c r="A2666" s="18" t="str">
        <f t="shared" si="97"/>
        <v>Catalogo principalCSP ENTIDADES NO CUALIFICADASCFQ7TTC0HL8Z-0001_NCLF</v>
      </c>
      <c r="B2666" s="18" t="str">
        <f t="shared" si="98"/>
        <v>CFQ7TTC0HL8Z-0001_NCLFCSP ENTIDADES NO CUALIFICADAS</v>
      </c>
      <c r="D2666" t="s">
        <v>122</v>
      </c>
      <c r="E2666" t="s">
        <v>4593</v>
      </c>
      <c r="F2666" s="37" t="s">
        <v>3879</v>
      </c>
      <c r="G2666" s="18" t="s">
        <v>122</v>
      </c>
      <c r="H2666" s="18" t="s">
        <v>125</v>
      </c>
      <c r="I2666" s="37" t="s">
        <v>75</v>
      </c>
      <c r="J2666" t="s">
        <v>4594</v>
      </c>
      <c r="K2666" t="s">
        <v>28</v>
      </c>
      <c r="L2666" t="s">
        <v>90</v>
      </c>
      <c r="M2666" t="s">
        <v>74</v>
      </c>
      <c r="N2666" s="37" t="s">
        <v>75</v>
      </c>
      <c r="O2666" s="37" t="s">
        <v>75</v>
      </c>
      <c r="P2666" s="37" t="s">
        <v>75</v>
      </c>
      <c r="Q2666" t="s">
        <v>4593</v>
      </c>
      <c r="R2666" t="s">
        <v>76</v>
      </c>
      <c r="S2666" s="42">
        <v>2</v>
      </c>
      <c r="T2666" s="37">
        <v>1</v>
      </c>
      <c r="U2666" s="83">
        <v>1</v>
      </c>
      <c r="V2666" t="s">
        <v>125</v>
      </c>
    </row>
    <row r="2667" spans="1:22" x14ac:dyDescent="0.2">
      <c r="A2667" s="18" t="str">
        <f t="shared" si="97"/>
        <v>Catalogo principalCSP ENTIDADES NO CUALIFICADASCFQ7TTC0HDK0-0001_NCLF</v>
      </c>
      <c r="B2667" s="18" t="str">
        <f t="shared" si="98"/>
        <v>CFQ7TTC0HDK0-0001_NCLFCSP ENTIDADES NO CUALIFICADAS</v>
      </c>
      <c r="D2667" t="s">
        <v>122</v>
      </c>
      <c r="E2667" t="s">
        <v>4595</v>
      </c>
      <c r="F2667" s="37" t="s">
        <v>3879</v>
      </c>
      <c r="G2667" s="18" t="s">
        <v>122</v>
      </c>
      <c r="H2667" s="18" t="s">
        <v>125</v>
      </c>
      <c r="I2667" s="37" t="s">
        <v>75</v>
      </c>
      <c r="J2667" t="s">
        <v>4596</v>
      </c>
      <c r="K2667" t="s">
        <v>28</v>
      </c>
      <c r="L2667" t="s">
        <v>90</v>
      </c>
      <c r="M2667" t="s">
        <v>74</v>
      </c>
      <c r="N2667" s="37" t="s">
        <v>75</v>
      </c>
      <c r="O2667" s="37" t="s">
        <v>75</v>
      </c>
      <c r="P2667" s="37" t="s">
        <v>75</v>
      </c>
      <c r="Q2667" t="s">
        <v>4595</v>
      </c>
      <c r="R2667" t="s">
        <v>76</v>
      </c>
      <c r="S2667" s="42">
        <v>12</v>
      </c>
      <c r="T2667" s="37">
        <v>1</v>
      </c>
      <c r="U2667" s="83">
        <v>1</v>
      </c>
      <c r="V2667" t="s">
        <v>125</v>
      </c>
    </row>
    <row r="2668" spans="1:22" x14ac:dyDescent="0.2">
      <c r="A2668" s="18" t="str">
        <f t="shared" si="97"/>
        <v>Catalogo principalCSP ENTIDADES NO CUALIFICADASCFQ7TTC0LHQD-0001_NCLF</v>
      </c>
      <c r="B2668" s="18" t="str">
        <f t="shared" si="98"/>
        <v>CFQ7TTC0LHQD-0001_NCLFCSP ENTIDADES NO CUALIFICADAS</v>
      </c>
      <c r="D2668" t="s">
        <v>122</v>
      </c>
      <c r="E2668" t="s">
        <v>4597</v>
      </c>
      <c r="F2668" s="37" t="s">
        <v>3879</v>
      </c>
      <c r="G2668" s="18" t="s">
        <v>122</v>
      </c>
      <c r="H2668" s="18" t="s">
        <v>125</v>
      </c>
      <c r="I2668" s="37" t="s">
        <v>75</v>
      </c>
      <c r="J2668" t="s">
        <v>4598</v>
      </c>
      <c r="K2668" t="s">
        <v>28</v>
      </c>
      <c r="L2668" t="s">
        <v>90</v>
      </c>
      <c r="M2668" t="s">
        <v>74</v>
      </c>
      <c r="N2668" s="37" t="s">
        <v>75</v>
      </c>
      <c r="O2668" s="37" t="s">
        <v>75</v>
      </c>
      <c r="P2668" s="37" t="s">
        <v>75</v>
      </c>
      <c r="Q2668" t="s">
        <v>4597</v>
      </c>
      <c r="R2668" t="s">
        <v>76</v>
      </c>
      <c r="S2668" s="42">
        <v>100</v>
      </c>
      <c r="T2668" s="37">
        <v>1</v>
      </c>
      <c r="U2668" s="83">
        <v>1</v>
      </c>
      <c r="V2668" t="s">
        <v>125</v>
      </c>
    </row>
    <row r="2669" spans="1:22" x14ac:dyDescent="0.2">
      <c r="A2669" s="18" t="str">
        <f t="shared" si="97"/>
        <v>Catalogo principalCSP ENTIDADES NO CUALIFICADASCFQ7TTC0LH0Z-0001_NCLF</v>
      </c>
      <c r="B2669" s="18" t="str">
        <f t="shared" si="98"/>
        <v>CFQ7TTC0LH0Z-0001_NCLFCSP ENTIDADES NO CUALIFICADAS</v>
      </c>
      <c r="D2669" t="s">
        <v>122</v>
      </c>
      <c r="E2669" t="s">
        <v>4599</v>
      </c>
      <c r="F2669" s="37" t="s">
        <v>3879</v>
      </c>
      <c r="G2669" s="18" t="s">
        <v>122</v>
      </c>
      <c r="H2669" s="18" t="s">
        <v>125</v>
      </c>
      <c r="I2669" s="37" t="s">
        <v>75</v>
      </c>
      <c r="J2669" t="s">
        <v>4600</v>
      </c>
      <c r="K2669" t="s">
        <v>28</v>
      </c>
      <c r="L2669" t="s">
        <v>90</v>
      </c>
      <c r="M2669" t="s">
        <v>74</v>
      </c>
      <c r="N2669" s="37" t="s">
        <v>75</v>
      </c>
      <c r="O2669" s="37" t="s">
        <v>75</v>
      </c>
      <c r="P2669" s="37" t="s">
        <v>75</v>
      </c>
      <c r="Q2669" t="s">
        <v>4599</v>
      </c>
      <c r="R2669" t="s">
        <v>76</v>
      </c>
      <c r="S2669" s="42">
        <v>500</v>
      </c>
      <c r="T2669" s="37">
        <v>1</v>
      </c>
      <c r="U2669" s="83">
        <v>1</v>
      </c>
      <c r="V2669" t="s">
        <v>125</v>
      </c>
    </row>
    <row r="2670" spans="1:22" x14ac:dyDescent="0.2">
      <c r="A2670" s="18" t="str">
        <f t="shared" si="97"/>
        <v>Catalogo principalCSP ENTIDADES NO CUALIFICADASCFQ7TTC0LFLS-0002_NCLF</v>
      </c>
      <c r="B2670" s="18" t="str">
        <f t="shared" si="98"/>
        <v>CFQ7TTC0LFLS-0002_NCLFCSP ENTIDADES NO CUALIFICADAS</v>
      </c>
      <c r="D2670" t="s">
        <v>122</v>
      </c>
      <c r="E2670" t="s">
        <v>4601</v>
      </c>
      <c r="F2670" s="37" t="s">
        <v>3879</v>
      </c>
      <c r="G2670" s="18" t="s">
        <v>122</v>
      </c>
      <c r="H2670" s="18" t="s">
        <v>125</v>
      </c>
      <c r="I2670" s="37" t="s">
        <v>75</v>
      </c>
      <c r="J2670" t="s">
        <v>4602</v>
      </c>
      <c r="K2670" t="s">
        <v>28</v>
      </c>
      <c r="L2670" t="s">
        <v>90</v>
      </c>
      <c r="M2670" t="s">
        <v>74</v>
      </c>
      <c r="N2670" s="37" t="s">
        <v>75</v>
      </c>
      <c r="O2670" s="37" t="s">
        <v>75</v>
      </c>
      <c r="P2670" s="37" t="s">
        <v>75</v>
      </c>
      <c r="Q2670" t="s">
        <v>4601</v>
      </c>
      <c r="R2670" t="s">
        <v>76</v>
      </c>
      <c r="S2670" s="42">
        <v>6</v>
      </c>
      <c r="T2670" s="37">
        <v>1</v>
      </c>
      <c r="U2670" s="83">
        <v>1</v>
      </c>
      <c r="V2670" t="s">
        <v>125</v>
      </c>
    </row>
    <row r="2671" spans="1:22" x14ac:dyDescent="0.2">
      <c r="A2671" s="18" t="str">
        <f t="shared" si="97"/>
        <v>Catalogo principalCSP ENTIDADES NO CUALIFICADASCFQ7TTC0LFK5-0001_NCLF</v>
      </c>
      <c r="B2671" s="18" t="str">
        <f t="shared" si="98"/>
        <v>CFQ7TTC0LFK5-0001_NCLFCSP ENTIDADES NO CUALIFICADAS</v>
      </c>
      <c r="D2671" t="s">
        <v>122</v>
      </c>
      <c r="E2671" t="s">
        <v>4603</v>
      </c>
      <c r="F2671" s="37" t="s">
        <v>3879</v>
      </c>
      <c r="G2671" s="18" t="s">
        <v>122</v>
      </c>
      <c r="H2671" s="18" t="s">
        <v>125</v>
      </c>
      <c r="I2671" s="37" t="s">
        <v>75</v>
      </c>
      <c r="J2671" t="s">
        <v>4604</v>
      </c>
      <c r="K2671" t="s">
        <v>28</v>
      </c>
      <c r="L2671" t="s">
        <v>90</v>
      </c>
      <c r="M2671" t="s">
        <v>74</v>
      </c>
      <c r="N2671" s="37" t="s">
        <v>75</v>
      </c>
      <c r="O2671" s="37" t="s">
        <v>75</v>
      </c>
      <c r="P2671" s="37" t="s">
        <v>75</v>
      </c>
      <c r="Q2671" t="s">
        <v>4603</v>
      </c>
      <c r="R2671" t="s">
        <v>76</v>
      </c>
      <c r="S2671" s="42">
        <v>9</v>
      </c>
      <c r="T2671" s="37">
        <v>1</v>
      </c>
      <c r="U2671" s="83">
        <v>1</v>
      </c>
      <c r="V2671" t="s">
        <v>125</v>
      </c>
    </row>
    <row r="2672" spans="1:22" x14ac:dyDescent="0.2">
      <c r="A2672" s="18" t="str">
        <f t="shared" si="97"/>
        <v>Catalogo principalCSP ENTIDADES NO CUALIFICADASCFQ7TTC0LH9J-0001_NCLF</v>
      </c>
      <c r="B2672" s="18" t="str">
        <f t="shared" si="98"/>
        <v>CFQ7TTC0LH9J-0001_NCLFCSP ENTIDADES NO CUALIFICADAS</v>
      </c>
      <c r="D2672" t="s">
        <v>122</v>
      </c>
      <c r="E2672" t="s">
        <v>4605</v>
      </c>
      <c r="F2672" s="37" t="s">
        <v>3879</v>
      </c>
      <c r="G2672" s="18" t="s">
        <v>122</v>
      </c>
      <c r="H2672" s="18" t="s">
        <v>125</v>
      </c>
      <c r="I2672" s="37" t="s">
        <v>75</v>
      </c>
      <c r="J2672" t="s">
        <v>4606</v>
      </c>
      <c r="K2672" t="s">
        <v>28</v>
      </c>
      <c r="L2672" t="s">
        <v>90</v>
      </c>
      <c r="M2672" t="s">
        <v>74</v>
      </c>
      <c r="N2672" s="37" t="s">
        <v>75</v>
      </c>
      <c r="O2672" s="37" t="s">
        <v>75</v>
      </c>
      <c r="P2672" s="37" t="s">
        <v>75</v>
      </c>
      <c r="Q2672" t="s">
        <v>4605</v>
      </c>
      <c r="R2672" t="s">
        <v>76</v>
      </c>
      <c r="S2672" s="42">
        <v>2</v>
      </c>
      <c r="T2672" s="37">
        <v>1</v>
      </c>
      <c r="U2672" s="83">
        <v>1</v>
      </c>
      <c r="V2672" t="s">
        <v>125</v>
      </c>
    </row>
    <row r="2673" spans="1:22" x14ac:dyDescent="0.2">
      <c r="A2673" s="18" t="str">
        <f t="shared" si="97"/>
        <v>Catalogo principalCSP ENTIDADES NO CUALIFICADASCFQ7TTC0LHT2-0001_NCLF</v>
      </c>
      <c r="B2673" s="18" t="str">
        <f t="shared" si="98"/>
        <v>CFQ7TTC0LHT2-0001_NCLFCSP ENTIDADES NO CUALIFICADAS</v>
      </c>
      <c r="D2673" t="s">
        <v>122</v>
      </c>
      <c r="E2673" t="s">
        <v>4607</v>
      </c>
      <c r="F2673" s="37" t="s">
        <v>3879</v>
      </c>
      <c r="G2673" s="18" t="s">
        <v>122</v>
      </c>
      <c r="H2673" s="18" t="s">
        <v>125</v>
      </c>
      <c r="I2673" s="37" t="s">
        <v>75</v>
      </c>
      <c r="J2673" t="s">
        <v>4608</v>
      </c>
      <c r="K2673" t="s">
        <v>28</v>
      </c>
      <c r="L2673" t="s">
        <v>90</v>
      </c>
      <c r="M2673" t="s">
        <v>74</v>
      </c>
      <c r="N2673" s="37" t="s">
        <v>75</v>
      </c>
      <c r="O2673" s="37" t="s">
        <v>75</v>
      </c>
      <c r="P2673" s="37" t="s">
        <v>75</v>
      </c>
      <c r="Q2673" t="s">
        <v>4607</v>
      </c>
      <c r="R2673" t="s">
        <v>76</v>
      </c>
      <c r="S2673" s="42">
        <v>450</v>
      </c>
      <c r="T2673" s="37">
        <v>1</v>
      </c>
      <c r="U2673" s="83">
        <v>1</v>
      </c>
      <c r="V2673" t="s">
        <v>125</v>
      </c>
    </row>
    <row r="2674" spans="1:22" x14ac:dyDescent="0.2">
      <c r="A2674" s="18" t="str">
        <f t="shared" si="97"/>
        <v>Catalogo principalCSP ENTIDADES NO CUALIFICADASCFQ7TTC0LH0V-0001_NCLF</v>
      </c>
      <c r="B2674" s="18" t="str">
        <f t="shared" si="98"/>
        <v>CFQ7TTC0LH0V-0001_NCLFCSP ENTIDADES NO CUALIFICADAS</v>
      </c>
      <c r="D2674" t="s">
        <v>122</v>
      </c>
      <c r="E2674" t="s">
        <v>4609</v>
      </c>
      <c r="F2674" s="37" t="s">
        <v>3879</v>
      </c>
      <c r="G2674" s="18" t="s">
        <v>122</v>
      </c>
      <c r="H2674" s="18" t="s">
        <v>125</v>
      </c>
      <c r="I2674" s="37" t="s">
        <v>75</v>
      </c>
      <c r="J2674" t="s">
        <v>4610</v>
      </c>
      <c r="K2674" t="s">
        <v>28</v>
      </c>
      <c r="L2674" t="s">
        <v>90</v>
      </c>
      <c r="M2674" t="s">
        <v>74</v>
      </c>
      <c r="N2674" s="37" t="s">
        <v>75</v>
      </c>
      <c r="O2674" s="37" t="s">
        <v>75</v>
      </c>
      <c r="P2674" s="37" t="s">
        <v>75</v>
      </c>
      <c r="Q2674" t="s">
        <v>4609</v>
      </c>
      <c r="R2674" t="s">
        <v>76</v>
      </c>
      <c r="S2674" s="42">
        <v>8</v>
      </c>
      <c r="T2674" s="37">
        <v>1</v>
      </c>
      <c r="U2674" s="83">
        <v>1</v>
      </c>
      <c r="V2674" t="s">
        <v>125</v>
      </c>
    </row>
    <row r="2675" spans="1:22" x14ac:dyDescent="0.2">
      <c r="A2675" s="18" t="str">
        <f t="shared" si="97"/>
        <v>Catalogo principalCSP ENTIDADES NO CUALIFICADASCFQ7TTC0LHRL-0002_NCLF</v>
      </c>
      <c r="B2675" s="18" t="str">
        <f t="shared" si="98"/>
        <v>CFQ7TTC0LHRL-0002_NCLFCSP ENTIDADES NO CUALIFICADAS</v>
      </c>
      <c r="D2675" t="s">
        <v>122</v>
      </c>
      <c r="E2675" t="s">
        <v>4611</v>
      </c>
      <c r="F2675" s="37" t="s">
        <v>3879</v>
      </c>
      <c r="G2675" s="18" t="s">
        <v>122</v>
      </c>
      <c r="H2675" s="18" t="s">
        <v>125</v>
      </c>
      <c r="I2675" s="37" t="s">
        <v>75</v>
      </c>
      <c r="J2675" t="s">
        <v>4612</v>
      </c>
      <c r="K2675" t="s">
        <v>28</v>
      </c>
      <c r="L2675" t="s">
        <v>90</v>
      </c>
      <c r="M2675" t="s">
        <v>74</v>
      </c>
      <c r="N2675" s="37" t="s">
        <v>75</v>
      </c>
      <c r="O2675" s="37" t="s">
        <v>75</v>
      </c>
      <c r="P2675" s="37" t="s">
        <v>75</v>
      </c>
      <c r="Q2675" t="s">
        <v>4611</v>
      </c>
      <c r="R2675" t="s">
        <v>76</v>
      </c>
      <c r="S2675" s="42">
        <v>40</v>
      </c>
      <c r="T2675" s="37">
        <v>1</v>
      </c>
      <c r="U2675" s="83">
        <v>1</v>
      </c>
      <c r="V2675" t="s">
        <v>125</v>
      </c>
    </row>
    <row r="2676" spans="1:22" x14ac:dyDescent="0.2">
      <c r="A2676" s="18" t="str">
        <f t="shared" si="97"/>
        <v>Catalogo principalCSP ENTIDADES NO CUALIFICADASCFQ7TTC0LHQ3-0001_NCLF</v>
      </c>
      <c r="B2676" s="18" t="str">
        <f t="shared" si="98"/>
        <v>CFQ7TTC0LHQ3-0001_NCLFCSP ENTIDADES NO CUALIFICADAS</v>
      </c>
      <c r="D2676" t="s">
        <v>122</v>
      </c>
      <c r="E2676" t="s">
        <v>4613</v>
      </c>
      <c r="F2676" s="37" t="s">
        <v>3879</v>
      </c>
      <c r="G2676" s="18" t="s">
        <v>122</v>
      </c>
      <c r="H2676" s="18" t="s">
        <v>125</v>
      </c>
      <c r="I2676" s="37" t="s">
        <v>75</v>
      </c>
      <c r="J2676" t="s">
        <v>4614</v>
      </c>
      <c r="K2676" t="s">
        <v>28</v>
      </c>
      <c r="L2676" t="s">
        <v>90</v>
      </c>
      <c r="M2676" t="s">
        <v>74</v>
      </c>
      <c r="N2676" s="37" t="s">
        <v>75</v>
      </c>
      <c r="O2676" s="37" t="s">
        <v>75</v>
      </c>
      <c r="P2676" s="37" t="s">
        <v>75</v>
      </c>
      <c r="Q2676" t="s">
        <v>4613</v>
      </c>
      <c r="R2676" t="s">
        <v>76</v>
      </c>
      <c r="S2676" s="42">
        <v>2</v>
      </c>
      <c r="T2676" s="37">
        <v>1</v>
      </c>
      <c r="U2676" s="83">
        <v>1</v>
      </c>
      <c r="V2676" t="s">
        <v>125</v>
      </c>
    </row>
    <row r="2677" spans="1:22" x14ac:dyDescent="0.2">
      <c r="A2677" s="18" t="str">
        <f t="shared" si="97"/>
        <v>Catalogo principalCSP ENTIDADES NO CUALIFICADASCFQ7TTC0HBSL-0001_NCLF</v>
      </c>
      <c r="B2677" s="18" t="str">
        <f t="shared" si="98"/>
        <v>CFQ7TTC0HBSL-0001_NCLFCSP ENTIDADES NO CUALIFICADAS</v>
      </c>
      <c r="D2677" t="s">
        <v>122</v>
      </c>
      <c r="E2677" t="s">
        <v>4615</v>
      </c>
      <c r="F2677" s="37" t="s">
        <v>3879</v>
      </c>
      <c r="G2677" s="18" t="s">
        <v>122</v>
      </c>
      <c r="H2677" s="18" t="s">
        <v>125</v>
      </c>
      <c r="I2677" s="37" t="s">
        <v>75</v>
      </c>
      <c r="J2677" t="s">
        <v>4616</v>
      </c>
      <c r="K2677" t="s">
        <v>28</v>
      </c>
      <c r="L2677" t="s">
        <v>90</v>
      </c>
      <c r="M2677" t="s">
        <v>74</v>
      </c>
      <c r="N2677" s="37" t="s">
        <v>75</v>
      </c>
      <c r="O2677" s="37" t="s">
        <v>75</v>
      </c>
      <c r="P2677" s="37" t="s">
        <v>75</v>
      </c>
      <c r="Q2677" t="s">
        <v>4615</v>
      </c>
      <c r="R2677" t="s">
        <v>76</v>
      </c>
      <c r="S2677" s="42">
        <v>10</v>
      </c>
      <c r="T2677" s="37">
        <v>1</v>
      </c>
      <c r="U2677" s="83">
        <v>1</v>
      </c>
      <c r="V2677" t="s">
        <v>125</v>
      </c>
    </row>
    <row r="2678" spans="1:22" x14ac:dyDescent="0.2">
      <c r="A2678" s="18" t="str">
        <f t="shared" si="97"/>
        <v>Catalogo principalCSP ENTIDADES NO CUALIFICADASCFQ7TTC0LHXR-0001_NCLF</v>
      </c>
      <c r="B2678" s="18" t="str">
        <f t="shared" si="98"/>
        <v>CFQ7TTC0LHXR-0001_NCLFCSP ENTIDADES NO CUALIFICADAS</v>
      </c>
      <c r="D2678" t="s">
        <v>122</v>
      </c>
      <c r="E2678" t="s">
        <v>4617</v>
      </c>
      <c r="F2678" s="37" t="s">
        <v>3879</v>
      </c>
      <c r="G2678" s="18" t="s">
        <v>122</v>
      </c>
      <c r="H2678" s="18" t="s">
        <v>125</v>
      </c>
      <c r="I2678" s="37" t="s">
        <v>75</v>
      </c>
      <c r="J2678" t="s">
        <v>4618</v>
      </c>
      <c r="K2678" t="s">
        <v>28</v>
      </c>
      <c r="L2678" t="s">
        <v>90</v>
      </c>
      <c r="M2678" t="s">
        <v>74</v>
      </c>
      <c r="N2678" s="37" t="s">
        <v>75</v>
      </c>
      <c r="O2678" s="37" t="s">
        <v>75</v>
      </c>
      <c r="P2678" s="37" t="s">
        <v>75</v>
      </c>
      <c r="Q2678" t="s">
        <v>4617</v>
      </c>
      <c r="R2678" t="s">
        <v>76</v>
      </c>
      <c r="S2678" s="42">
        <v>500</v>
      </c>
      <c r="T2678" s="37">
        <v>1</v>
      </c>
      <c r="U2678" s="83">
        <v>1</v>
      </c>
      <c r="V2678" t="s">
        <v>125</v>
      </c>
    </row>
    <row r="2679" spans="1:22" x14ac:dyDescent="0.2">
      <c r="A2679" s="18" t="str">
        <f t="shared" si="97"/>
        <v>Catalogo principalCSP ENTIDADES NO CUALIFICADASCFQ7TTC0LHWJ-0001_NCLF</v>
      </c>
      <c r="B2679" s="18" t="str">
        <f t="shared" si="98"/>
        <v>CFQ7TTC0LHWJ-0001_NCLFCSP ENTIDADES NO CUALIFICADAS</v>
      </c>
      <c r="D2679" t="s">
        <v>122</v>
      </c>
      <c r="E2679" t="s">
        <v>4619</v>
      </c>
      <c r="F2679" s="37" t="s">
        <v>3879</v>
      </c>
      <c r="G2679" s="18" t="s">
        <v>122</v>
      </c>
      <c r="H2679" s="18" t="s">
        <v>125</v>
      </c>
      <c r="I2679" s="37" t="s">
        <v>75</v>
      </c>
      <c r="J2679" t="s">
        <v>4620</v>
      </c>
      <c r="K2679" t="s">
        <v>28</v>
      </c>
      <c r="L2679" t="s">
        <v>90</v>
      </c>
      <c r="M2679" t="s">
        <v>74</v>
      </c>
      <c r="N2679" s="37" t="s">
        <v>75</v>
      </c>
      <c r="O2679" s="37" t="s">
        <v>75</v>
      </c>
      <c r="P2679" s="37" t="s">
        <v>75</v>
      </c>
      <c r="Q2679" t="s">
        <v>4619</v>
      </c>
      <c r="R2679" t="s">
        <v>76</v>
      </c>
      <c r="S2679" s="42">
        <v>100</v>
      </c>
      <c r="T2679" s="37">
        <v>1</v>
      </c>
      <c r="U2679" s="83">
        <v>1</v>
      </c>
      <c r="V2679" t="s">
        <v>125</v>
      </c>
    </row>
    <row r="2680" spans="1:22" x14ac:dyDescent="0.2">
      <c r="A2680" s="18" t="str">
        <f t="shared" si="97"/>
        <v>Catalogo principalCSP ENTIDADES NO CUALIFICADASCFQ7TTC0HD7P-0001_NCLF</v>
      </c>
      <c r="B2680" s="18" t="str">
        <f t="shared" si="98"/>
        <v>CFQ7TTC0HD7P-0001_NCLFCSP ENTIDADES NO CUALIFICADAS</v>
      </c>
      <c r="D2680" t="s">
        <v>122</v>
      </c>
      <c r="E2680" t="s">
        <v>4621</v>
      </c>
      <c r="F2680" s="37" t="s">
        <v>3879</v>
      </c>
      <c r="G2680" s="18" t="s">
        <v>122</v>
      </c>
      <c r="H2680" s="18" t="s">
        <v>125</v>
      </c>
      <c r="I2680" s="37" t="s">
        <v>75</v>
      </c>
      <c r="J2680" t="s">
        <v>4622</v>
      </c>
      <c r="K2680" t="s">
        <v>28</v>
      </c>
      <c r="L2680" t="s">
        <v>90</v>
      </c>
      <c r="M2680" t="s">
        <v>74</v>
      </c>
      <c r="N2680" s="37" t="s">
        <v>75</v>
      </c>
      <c r="O2680" s="37" t="s">
        <v>75</v>
      </c>
      <c r="P2680" s="37" t="s">
        <v>75</v>
      </c>
      <c r="Q2680" t="s">
        <v>4621</v>
      </c>
      <c r="R2680" t="s">
        <v>76</v>
      </c>
      <c r="S2680" s="42">
        <v>500</v>
      </c>
      <c r="T2680" s="37">
        <v>1</v>
      </c>
      <c r="U2680" s="83">
        <v>1</v>
      </c>
      <c r="V2680" t="s">
        <v>125</v>
      </c>
    </row>
    <row r="2681" spans="1:22" x14ac:dyDescent="0.2">
      <c r="A2681" s="18" t="str">
        <f t="shared" si="97"/>
        <v>Catalogo principalCSP ENTIDADES NO CUALIFICADASCFQ7TTC0HD3R-0001_NCLF</v>
      </c>
      <c r="B2681" s="18" t="str">
        <f t="shared" si="98"/>
        <v>CFQ7TTC0HD3R-0001_NCLFCSP ENTIDADES NO CUALIFICADAS</v>
      </c>
      <c r="D2681" t="s">
        <v>122</v>
      </c>
      <c r="E2681" t="s">
        <v>4623</v>
      </c>
      <c r="F2681" s="37" t="s">
        <v>3879</v>
      </c>
      <c r="G2681" s="18" t="s">
        <v>122</v>
      </c>
      <c r="H2681" s="18" t="s">
        <v>125</v>
      </c>
      <c r="I2681" s="37" t="s">
        <v>75</v>
      </c>
      <c r="J2681" t="s">
        <v>4624</v>
      </c>
      <c r="K2681" t="s">
        <v>28</v>
      </c>
      <c r="L2681" t="s">
        <v>90</v>
      </c>
      <c r="M2681" t="s">
        <v>74</v>
      </c>
      <c r="N2681" s="37" t="s">
        <v>75</v>
      </c>
      <c r="O2681" s="37" t="s">
        <v>75</v>
      </c>
      <c r="P2681" s="37" t="s">
        <v>75</v>
      </c>
      <c r="Q2681" t="s">
        <v>4623</v>
      </c>
      <c r="R2681" t="s">
        <v>76</v>
      </c>
      <c r="S2681" s="42">
        <v>10</v>
      </c>
      <c r="T2681" s="37">
        <v>1</v>
      </c>
      <c r="U2681" s="83">
        <v>1</v>
      </c>
      <c r="V2681" t="s">
        <v>125</v>
      </c>
    </row>
    <row r="2682" spans="1:22" x14ac:dyDescent="0.2">
      <c r="A2682" s="18" t="str">
        <f t="shared" si="97"/>
        <v>Catalogo principalCSP ENTIDADES NO CUALIFICADASCFQ7TTC0HD3R-0003_NCLF</v>
      </c>
      <c r="B2682" s="18" t="str">
        <f t="shared" si="98"/>
        <v>CFQ7TTC0HD3R-0003_NCLFCSP ENTIDADES NO CUALIFICADAS</v>
      </c>
      <c r="D2682" t="s">
        <v>122</v>
      </c>
      <c r="E2682" t="s">
        <v>4625</v>
      </c>
      <c r="F2682" s="37" t="s">
        <v>3879</v>
      </c>
      <c r="G2682" s="18" t="s">
        <v>122</v>
      </c>
      <c r="H2682" s="18" t="s">
        <v>125</v>
      </c>
      <c r="I2682" s="37" t="s">
        <v>75</v>
      </c>
      <c r="J2682" t="s">
        <v>4626</v>
      </c>
      <c r="K2682" t="s">
        <v>28</v>
      </c>
      <c r="L2682" t="s">
        <v>90</v>
      </c>
      <c r="M2682" t="s">
        <v>74</v>
      </c>
      <c r="N2682" s="37" t="s">
        <v>75</v>
      </c>
      <c r="O2682" s="37" t="s">
        <v>75</v>
      </c>
      <c r="P2682" s="37" t="s">
        <v>75</v>
      </c>
      <c r="Q2682" t="s">
        <v>4625</v>
      </c>
      <c r="R2682" t="s">
        <v>76</v>
      </c>
      <c r="S2682" s="42">
        <v>5</v>
      </c>
      <c r="T2682" s="37">
        <v>1</v>
      </c>
      <c r="U2682" s="83">
        <v>1</v>
      </c>
      <c r="V2682" t="s">
        <v>125</v>
      </c>
    </row>
    <row r="2683" spans="1:22" x14ac:dyDescent="0.2">
      <c r="A2683" s="18" t="str">
        <f t="shared" si="97"/>
        <v>Catalogo principalCSP ENTIDADES NO CUALIFICADASCFQ7TTC0HD3R-0002_NCLF</v>
      </c>
      <c r="B2683" s="18" t="str">
        <f t="shared" si="98"/>
        <v>CFQ7TTC0HD3R-0002_NCLFCSP ENTIDADES NO CUALIFICADAS</v>
      </c>
      <c r="D2683" t="s">
        <v>122</v>
      </c>
      <c r="E2683" t="s">
        <v>4627</v>
      </c>
      <c r="F2683" s="37" t="s">
        <v>3879</v>
      </c>
      <c r="G2683" s="18" t="s">
        <v>122</v>
      </c>
      <c r="H2683" s="18" t="s">
        <v>125</v>
      </c>
      <c r="I2683" s="37" t="s">
        <v>75</v>
      </c>
      <c r="J2683" t="s">
        <v>4628</v>
      </c>
      <c r="K2683" t="s">
        <v>28</v>
      </c>
      <c r="L2683" t="s">
        <v>90</v>
      </c>
      <c r="M2683" t="s">
        <v>74</v>
      </c>
      <c r="N2683" s="37" t="s">
        <v>75</v>
      </c>
      <c r="O2683" s="37" t="s">
        <v>75</v>
      </c>
      <c r="P2683" s="37" t="s">
        <v>75</v>
      </c>
      <c r="Q2683" t="s">
        <v>4627</v>
      </c>
      <c r="R2683" t="s">
        <v>76</v>
      </c>
      <c r="S2683" s="42">
        <v>500</v>
      </c>
      <c r="T2683" s="37">
        <v>1</v>
      </c>
      <c r="U2683" s="83">
        <v>1</v>
      </c>
      <c r="V2683" t="s">
        <v>125</v>
      </c>
    </row>
    <row r="2684" spans="1:22" x14ac:dyDescent="0.2">
      <c r="A2684" s="18" t="str">
        <f t="shared" si="97"/>
        <v>Catalogo principalCSP ENTIDADES NO CUALIFICADASCFQ7TTC0LH3F-0002_NCLF</v>
      </c>
      <c r="B2684" s="18" t="str">
        <f t="shared" si="98"/>
        <v>CFQ7TTC0LH3F-0002_NCLFCSP ENTIDADES NO CUALIFICADAS</v>
      </c>
      <c r="D2684" t="s">
        <v>122</v>
      </c>
      <c r="E2684" t="s">
        <v>4629</v>
      </c>
      <c r="F2684" s="37" t="s">
        <v>3879</v>
      </c>
      <c r="G2684" s="18" t="s">
        <v>122</v>
      </c>
      <c r="H2684" s="18" t="s">
        <v>125</v>
      </c>
      <c r="I2684" s="37" t="s">
        <v>75</v>
      </c>
      <c r="J2684" t="s">
        <v>4630</v>
      </c>
      <c r="K2684" t="s">
        <v>28</v>
      </c>
      <c r="L2684" t="s">
        <v>90</v>
      </c>
      <c r="M2684" t="s">
        <v>74</v>
      </c>
      <c r="N2684" s="37" t="s">
        <v>75</v>
      </c>
      <c r="O2684" s="37" t="s">
        <v>75</v>
      </c>
      <c r="P2684" s="37" t="s">
        <v>75</v>
      </c>
      <c r="Q2684" t="s">
        <v>4629</v>
      </c>
      <c r="R2684" t="s">
        <v>76</v>
      </c>
      <c r="S2684" s="42">
        <v>40</v>
      </c>
      <c r="T2684" s="37">
        <v>1</v>
      </c>
      <c r="U2684" s="83">
        <v>1</v>
      </c>
      <c r="V2684" t="s">
        <v>125</v>
      </c>
    </row>
    <row r="2685" spans="1:22" x14ac:dyDescent="0.2">
      <c r="A2685" s="18" t="str">
        <f t="shared" si="97"/>
        <v>Catalogo principalCSP ENTIDADES NO CUALIFICADASCFQ7TTC0LH34-0001_NCLF</v>
      </c>
      <c r="B2685" s="18" t="str">
        <f t="shared" si="98"/>
        <v>CFQ7TTC0LH34-0001_NCLFCSP ENTIDADES NO CUALIFICADAS</v>
      </c>
      <c r="D2685" t="s">
        <v>122</v>
      </c>
      <c r="E2685" t="s">
        <v>4631</v>
      </c>
      <c r="F2685" s="37" t="s">
        <v>3879</v>
      </c>
      <c r="G2685" s="18" t="s">
        <v>122</v>
      </c>
      <c r="H2685" s="18" t="s">
        <v>125</v>
      </c>
      <c r="I2685" s="37" t="s">
        <v>75</v>
      </c>
      <c r="J2685" t="s">
        <v>4632</v>
      </c>
      <c r="K2685" t="s">
        <v>28</v>
      </c>
      <c r="L2685" t="s">
        <v>90</v>
      </c>
      <c r="M2685" t="s">
        <v>74</v>
      </c>
      <c r="N2685" s="37" t="s">
        <v>75</v>
      </c>
      <c r="O2685" s="37" t="s">
        <v>75</v>
      </c>
      <c r="P2685" s="37" t="s">
        <v>75</v>
      </c>
      <c r="Q2685" t="s">
        <v>4631</v>
      </c>
      <c r="R2685" t="s">
        <v>76</v>
      </c>
      <c r="S2685" s="42">
        <v>70</v>
      </c>
      <c r="T2685" s="37">
        <v>1</v>
      </c>
      <c r="U2685" s="83">
        <v>1</v>
      </c>
      <c r="V2685" t="s">
        <v>125</v>
      </c>
    </row>
    <row r="2686" spans="1:22" x14ac:dyDescent="0.2">
      <c r="A2686" s="18" t="str">
        <f t="shared" si="97"/>
        <v>Catalogo principalCSP ENTIDADES NO CUALIFICADASCFQ7TTC0LH33-0001_NCLF</v>
      </c>
      <c r="B2686" s="18" t="str">
        <f t="shared" si="98"/>
        <v>CFQ7TTC0LH33-0001_NCLFCSP ENTIDADES NO CUALIFICADAS</v>
      </c>
      <c r="D2686" t="s">
        <v>122</v>
      </c>
      <c r="E2686" t="s">
        <v>4633</v>
      </c>
      <c r="F2686" s="37" t="s">
        <v>3879</v>
      </c>
      <c r="G2686" s="18" t="s">
        <v>122</v>
      </c>
      <c r="H2686" s="18" t="s">
        <v>125</v>
      </c>
      <c r="I2686" s="37" t="s">
        <v>75</v>
      </c>
      <c r="J2686" t="s">
        <v>4634</v>
      </c>
      <c r="K2686" t="s">
        <v>28</v>
      </c>
      <c r="L2686" t="s">
        <v>90</v>
      </c>
      <c r="M2686" t="s">
        <v>74</v>
      </c>
      <c r="N2686" s="37" t="s">
        <v>75</v>
      </c>
      <c r="O2686" s="37" t="s">
        <v>75</v>
      </c>
      <c r="P2686" s="37" t="s">
        <v>75</v>
      </c>
      <c r="Q2686" t="s">
        <v>4633</v>
      </c>
      <c r="R2686" t="s">
        <v>76</v>
      </c>
      <c r="S2686" s="42">
        <v>0</v>
      </c>
      <c r="T2686" s="37">
        <v>1</v>
      </c>
      <c r="U2686" s="83">
        <v>1</v>
      </c>
      <c r="V2686" t="s">
        <v>125</v>
      </c>
    </row>
    <row r="2687" spans="1:22" x14ac:dyDescent="0.2">
      <c r="A2687" s="18" t="str">
        <f t="shared" si="97"/>
        <v>Catalogo principalCSP ENTIDADES NO CUALIFICADASCFQ7TTC0LH38-0001_NCLF</v>
      </c>
      <c r="B2687" s="18" t="str">
        <f t="shared" si="98"/>
        <v>CFQ7TTC0LH38-0001_NCLFCSP ENTIDADES NO CUALIFICADAS</v>
      </c>
      <c r="D2687" t="s">
        <v>122</v>
      </c>
      <c r="E2687" t="s">
        <v>4635</v>
      </c>
      <c r="F2687" s="37" t="s">
        <v>3879</v>
      </c>
      <c r="G2687" s="18" t="s">
        <v>122</v>
      </c>
      <c r="H2687" s="18" t="s">
        <v>125</v>
      </c>
      <c r="I2687" s="37" t="s">
        <v>75</v>
      </c>
      <c r="J2687" t="s">
        <v>4636</v>
      </c>
      <c r="K2687" t="s">
        <v>28</v>
      </c>
      <c r="L2687" t="s">
        <v>90</v>
      </c>
      <c r="M2687" t="s">
        <v>74</v>
      </c>
      <c r="N2687" s="37" t="s">
        <v>75</v>
      </c>
      <c r="O2687" s="37" t="s">
        <v>75</v>
      </c>
      <c r="P2687" s="37" t="s">
        <v>75</v>
      </c>
      <c r="Q2687" t="s">
        <v>4635</v>
      </c>
      <c r="R2687" t="s">
        <v>76</v>
      </c>
      <c r="S2687" s="42">
        <v>100</v>
      </c>
      <c r="T2687" s="37">
        <v>1</v>
      </c>
      <c r="U2687" s="83">
        <v>1</v>
      </c>
      <c r="V2687" t="s">
        <v>125</v>
      </c>
    </row>
    <row r="2688" spans="1:22" x14ac:dyDescent="0.2">
      <c r="A2688" s="18" t="str">
        <f t="shared" si="97"/>
        <v>Catalogo principalCSP ENTIDADES NO CUALIFICADASCFQ7TTC0LH39-0002_NCLF</v>
      </c>
      <c r="B2688" s="18" t="str">
        <f t="shared" si="98"/>
        <v>CFQ7TTC0LH39-0002_NCLFCSP ENTIDADES NO CUALIFICADAS</v>
      </c>
      <c r="D2688" t="s">
        <v>122</v>
      </c>
      <c r="E2688" t="s">
        <v>4637</v>
      </c>
      <c r="F2688" s="37" t="s">
        <v>3879</v>
      </c>
      <c r="G2688" s="18" t="s">
        <v>122</v>
      </c>
      <c r="H2688" s="18" t="s">
        <v>125</v>
      </c>
      <c r="I2688" s="37" t="s">
        <v>75</v>
      </c>
      <c r="J2688" t="s">
        <v>4638</v>
      </c>
      <c r="K2688" t="s">
        <v>28</v>
      </c>
      <c r="L2688" t="s">
        <v>90</v>
      </c>
      <c r="M2688" t="s">
        <v>74</v>
      </c>
      <c r="N2688" s="37" t="s">
        <v>75</v>
      </c>
      <c r="O2688" s="37" t="s">
        <v>75</v>
      </c>
      <c r="P2688" s="37" t="s">
        <v>75</v>
      </c>
      <c r="Q2688" t="s">
        <v>4637</v>
      </c>
      <c r="R2688" t="s">
        <v>76</v>
      </c>
      <c r="S2688" s="42">
        <v>8</v>
      </c>
      <c r="T2688" s="37">
        <v>1</v>
      </c>
      <c r="U2688" s="83">
        <v>1</v>
      </c>
      <c r="V2688" t="s">
        <v>125</v>
      </c>
    </row>
    <row r="2689" spans="1:22" x14ac:dyDescent="0.2">
      <c r="A2689" s="18" t="str">
        <f t="shared" si="97"/>
        <v>Catalogo principalCSP ENTIDADES NO CUALIFICADASCFQ7TTC0LH2Z-0002_NCLF</v>
      </c>
      <c r="B2689" s="18" t="str">
        <f t="shared" si="98"/>
        <v>CFQ7TTC0LH2Z-0002_NCLFCSP ENTIDADES NO CUALIFICADAS</v>
      </c>
      <c r="D2689" t="s">
        <v>122</v>
      </c>
      <c r="E2689" t="s">
        <v>4639</v>
      </c>
      <c r="F2689" s="37" t="s">
        <v>3879</v>
      </c>
      <c r="G2689" s="18" t="s">
        <v>122</v>
      </c>
      <c r="H2689" s="18" t="s">
        <v>125</v>
      </c>
      <c r="I2689" s="37" t="s">
        <v>75</v>
      </c>
      <c r="J2689" t="s">
        <v>4640</v>
      </c>
      <c r="K2689" t="s">
        <v>28</v>
      </c>
      <c r="L2689" t="s">
        <v>90</v>
      </c>
      <c r="M2689" t="s">
        <v>74</v>
      </c>
      <c r="N2689" s="37" t="s">
        <v>75</v>
      </c>
      <c r="O2689" s="37" t="s">
        <v>75</v>
      </c>
      <c r="P2689" s="37" t="s">
        <v>75</v>
      </c>
      <c r="Q2689" t="s">
        <v>4639</v>
      </c>
      <c r="R2689" t="s">
        <v>76</v>
      </c>
      <c r="S2689" s="42">
        <v>180</v>
      </c>
      <c r="T2689" s="37">
        <v>1</v>
      </c>
      <c r="U2689" s="83">
        <v>1</v>
      </c>
      <c r="V2689" t="s">
        <v>125</v>
      </c>
    </row>
    <row r="2690" spans="1:22" x14ac:dyDescent="0.2">
      <c r="A2690" s="18" t="str">
        <f t="shared" ref="A2690:A2753" si="99">D2690&amp;F2690&amp;E2690</f>
        <v>Catalogo principalCSP ENTIDADES NO CUALIFICADASCFQ7TTC0LH2Z-0001_NCLF</v>
      </c>
      <c r="B2690" s="18" t="str">
        <f t="shared" ref="B2690:B2753" si="100">E2690&amp;F2690</f>
        <v>CFQ7TTC0LH2Z-0001_NCLFCSP ENTIDADES NO CUALIFICADAS</v>
      </c>
      <c r="D2690" t="s">
        <v>122</v>
      </c>
      <c r="E2690" t="s">
        <v>4641</v>
      </c>
      <c r="F2690" s="37" t="s">
        <v>3879</v>
      </c>
      <c r="G2690" s="18" t="s">
        <v>122</v>
      </c>
      <c r="H2690" s="18" t="s">
        <v>125</v>
      </c>
      <c r="I2690" s="37" t="s">
        <v>75</v>
      </c>
      <c r="J2690" t="s">
        <v>4642</v>
      </c>
      <c r="K2690" t="s">
        <v>28</v>
      </c>
      <c r="L2690" t="s">
        <v>90</v>
      </c>
      <c r="M2690" t="s">
        <v>74</v>
      </c>
      <c r="N2690" s="37" t="s">
        <v>75</v>
      </c>
      <c r="O2690" s="37" t="s">
        <v>75</v>
      </c>
      <c r="P2690" s="37" t="s">
        <v>75</v>
      </c>
      <c r="Q2690" t="s">
        <v>4641</v>
      </c>
      <c r="R2690" t="s">
        <v>76</v>
      </c>
      <c r="S2690" s="42">
        <v>30</v>
      </c>
      <c r="T2690" s="37">
        <v>1</v>
      </c>
      <c r="U2690" s="83">
        <v>1</v>
      </c>
      <c r="V2690" t="s">
        <v>125</v>
      </c>
    </row>
    <row r="2691" spans="1:22" x14ac:dyDescent="0.2">
      <c r="A2691" s="18" t="str">
        <f t="shared" si="99"/>
        <v>Catalogo principalCSP ENTIDADES NO CUALIFICADASCFQ7TTC0HM0T-0012_NCLF</v>
      </c>
      <c r="B2691" s="18" t="str">
        <f t="shared" si="100"/>
        <v>CFQ7TTC0HM0T-0012_NCLFCSP ENTIDADES NO CUALIFICADAS</v>
      </c>
      <c r="D2691" t="s">
        <v>122</v>
      </c>
      <c r="E2691" t="s">
        <v>4643</v>
      </c>
      <c r="F2691" s="37" t="s">
        <v>3879</v>
      </c>
      <c r="G2691" s="18" t="s">
        <v>122</v>
      </c>
      <c r="H2691" s="18" t="s">
        <v>125</v>
      </c>
      <c r="I2691" s="37" t="s">
        <v>75</v>
      </c>
      <c r="J2691" t="s">
        <v>4644</v>
      </c>
      <c r="K2691" t="s">
        <v>28</v>
      </c>
      <c r="L2691" t="s">
        <v>90</v>
      </c>
      <c r="M2691" t="s">
        <v>74</v>
      </c>
      <c r="N2691" s="37" t="s">
        <v>75</v>
      </c>
      <c r="O2691" s="37" t="s">
        <v>75</v>
      </c>
      <c r="P2691" s="37" t="s">
        <v>75</v>
      </c>
      <c r="Q2691" t="s">
        <v>4643</v>
      </c>
      <c r="R2691" t="s">
        <v>76</v>
      </c>
      <c r="S2691" s="42">
        <v>500</v>
      </c>
      <c r="T2691" s="37">
        <v>1</v>
      </c>
      <c r="U2691" s="83">
        <v>1</v>
      </c>
      <c r="V2691" t="s">
        <v>125</v>
      </c>
    </row>
    <row r="2692" spans="1:22" x14ac:dyDescent="0.2">
      <c r="A2692" s="18" t="str">
        <f t="shared" si="99"/>
        <v>Catalogo principalCSP ENTIDADES NO CUALIFICADASCFQ7TTC0HM0T-0011_NCLF</v>
      </c>
      <c r="B2692" s="18" t="str">
        <f t="shared" si="100"/>
        <v>CFQ7TTC0HM0T-0011_NCLFCSP ENTIDADES NO CUALIFICADAS</v>
      </c>
      <c r="D2692" t="s">
        <v>122</v>
      </c>
      <c r="E2692" t="s">
        <v>4645</v>
      </c>
      <c r="F2692" s="37" t="s">
        <v>3879</v>
      </c>
      <c r="G2692" s="18" t="s">
        <v>122</v>
      </c>
      <c r="H2692" s="18" t="s">
        <v>125</v>
      </c>
      <c r="I2692" s="37" t="s">
        <v>75</v>
      </c>
      <c r="J2692" t="s">
        <v>4646</v>
      </c>
      <c r="K2692" t="s">
        <v>28</v>
      </c>
      <c r="L2692" t="s">
        <v>90</v>
      </c>
      <c r="M2692" t="s">
        <v>74</v>
      </c>
      <c r="N2692" s="37" t="s">
        <v>75</v>
      </c>
      <c r="O2692" s="37" t="s">
        <v>75</v>
      </c>
      <c r="P2692" s="37" t="s">
        <v>75</v>
      </c>
      <c r="Q2692" t="s">
        <v>4645</v>
      </c>
      <c r="R2692" t="s">
        <v>76</v>
      </c>
      <c r="S2692" s="42">
        <v>4000</v>
      </c>
      <c r="T2692" s="37">
        <v>1</v>
      </c>
      <c r="U2692" s="83">
        <v>1</v>
      </c>
      <c r="V2692" t="s">
        <v>125</v>
      </c>
    </row>
    <row r="2693" spans="1:22" x14ac:dyDescent="0.2">
      <c r="A2693" s="18" t="str">
        <f t="shared" si="99"/>
        <v>Catalogo principalCSP ENTIDADES NO CUALIFICADASCFQ7TTC0HM0T-0010_NCLF</v>
      </c>
      <c r="B2693" s="18" t="str">
        <f t="shared" si="100"/>
        <v>CFQ7TTC0HM0T-0010_NCLFCSP ENTIDADES NO CUALIFICADAS</v>
      </c>
      <c r="D2693" t="s">
        <v>122</v>
      </c>
      <c r="E2693" t="s">
        <v>4647</v>
      </c>
      <c r="F2693" s="37" t="s">
        <v>3879</v>
      </c>
      <c r="G2693" s="18" t="s">
        <v>122</v>
      </c>
      <c r="H2693" s="18" t="s">
        <v>125</v>
      </c>
      <c r="I2693" s="37" t="s">
        <v>75</v>
      </c>
      <c r="J2693" t="s">
        <v>4648</v>
      </c>
      <c r="K2693" t="s">
        <v>28</v>
      </c>
      <c r="L2693" t="s">
        <v>90</v>
      </c>
      <c r="M2693" t="s">
        <v>74</v>
      </c>
      <c r="N2693" s="37" t="s">
        <v>75</v>
      </c>
      <c r="O2693" s="37" t="s">
        <v>75</v>
      </c>
      <c r="P2693" s="37" t="s">
        <v>75</v>
      </c>
      <c r="Q2693" t="s">
        <v>4647</v>
      </c>
      <c r="R2693" t="s">
        <v>76</v>
      </c>
      <c r="S2693" s="42">
        <v>500</v>
      </c>
      <c r="T2693" s="37">
        <v>1</v>
      </c>
      <c r="U2693" s="83">
        <v>1</v>
      </c>
      <c r="V2693" t="s">
        <v>125</v>
      </c>
    </row>
    <row r="2694" spans="1:22" x14ac:dyDescent="0.2">
      <c r="A2694" s="18" t="str">
        <f t="shared" si="99"/>
        <v>Catalogo principalCSP ENTIDADES NO CUALIFICADASCFQ7TTC0HM0T-000Z_NCLF</v>
      </c>
      <c r="B2694" s="18" t="str">
        <f t="shared" si="100"/>
        <v>CFQ7TTC0HM0T-000Z_NCLFCSP ENTIDADES NO CUALIFICADAS</v>
      </c>
      <c r="D2694" t="s">
        <v>122</v>
      </c>
      <c r="E2694" t="s">
        <v>4649</v>
      </c>
      <c r="F2694" s="37" t="s">
        <v>3879</v>
      </c>
      <c r="G2694" s="18" t="s">
        <v>122</v>
      </c>
      <c r="H2694" s="18" t="s">
        <v>125</v>
      </c>
      <c r="I2694" s="37" t="s">
        <v>75</v>
      </c>
      <c r="J2694" t="s">
        <v>4650</v>
      </c>
      <c r="K2694" t="s">
        <v>28</v>
      </c>
      <c r="L2694" t="s">
        <v>90</v>
      </c>
      <c r="M2694" t="s">
        <v>74</v>
      </c>
      <c r="N2694" s="37" t="s">
        <v>75</v>
      </c>
      <c r="O2694" s="37" t="s">
        <v>75</v>
      </c>
      <c r="P2694" s="37" t="s">
        <v>75</v>
      </c>
      <c r="Q2694" t="s">
        <v>4649</v>
      </c>
      <c r="R2694" t="s">
        <v>76</v>
      </c>
      <c r="S2694" s="42">
        <v>14500</v>
      </c>
      <c r="T2694" s="37">
        <v>1</v>
      </c>
      <c r="U2694" s="83">
        <v>1</v>
      </c>
      <c r="V2694" t="s">
        <v>125</v>
      </c>
    </row>
    <row r="2695" spans="1:22" x14ac:dyDescent="0.2">
      <c r="A2695" s="18" t="str">
        <f t="shared" si="99"/>
        <v>Catalogo principalCSP ENTIDADES NO CUALIFICADASCFQ7TTC0HM0T-000X_NCLF</v>
      </c>
      <c r="B2695" s="18" t="str">
        <f t="shared" si="100"/>
        <v>CFQ7TTC0HM0T-000X_NCLFCSP ENTIDADES NO CUALIFICADAS</v>
      </c>
      <c r="D2695" t="s">
        <v>122</v>
      </c>
      <c r="E2695" t="s">
        <v>4651</v>
      </c>
      <c r="F2695" s="37" t="s">
        <v>3879</v>
      </c>
      <c r="G2695" s="18" t="s">
        <v>122</v>
      </c>
      <c r="H2695" s="18" t="s">
        <v>125</v>
      </c>
      <c r="I2695" s="37" t="s">
        <v>75</v>
      </c>
      <c r="J2695" t="s">
        <v>4652</v>
      </c>
      <c r="K2695" t="s">
        <v>28</v>
      </c>
      <c r="L2695" t="s">
        <v>90</v>
      </c>
      <c r="M2695" t="s">
        <v>74</v>
      </c>
      <c r="N2695" s="37" t="s">
        <v>75</v>
      </c>
      <c r="O2695" s="37" t="s">
        <v>75</v>
      </c>
      <c r="P2695" s="37" t="s">
        <v>75</v>
      </c>
      <c r="Q2695" t="s">
        <v>4651</v>
      </c>
      <c r="R2695" t="s">
        <v>76</v>
      </c>
      <c r="S2695" s="42">
        <v>500</v>
      </c>
      <c r="T2695" s="37">
        <v>1</v>
      </c>
      <c r="U2695" s="83">
        <v>1</v>
      </c>
      <c r="V2695" t="s">
        <v>125</v>
      </c>
    </row>
    <row r="2696" spans="1:22" x14ac:dyDescent="0.2">
      <c r="A2696" s="18" t="str">
        <f t="shared" si="99"/>
        <v>Catalogo principalCSP ENTIDADES NO CUALIFICADASCFQ7TTC0HM0T-000W_NCLF</v>
      </c>
      <c r="B2696" s="18" t="str">
        <f t="shared" si="100"/>
        <v>CFQ7TTC0HM0T-000W_NCLFCSP ENTIDADES NO CUALIFICADAS</v>
      </c>
      <c r="D2696" t="s">
        <v>122</v>
      </c>
      <c r="E2696" t="s">
        <v>4653</v>
      </c>
      <c r="F2696" s="37" t="s">
        <v>3879</v>
      </c>
      <c r="G2696" s="18" t="s">
        <v>122</v>
      </c>
      <c r="H2696" s="18" t="s">
        <v>125</v>
      </c>
      <c r="I2696" s="37" t="s">
        <v>75</v>
      </c>
      <c r="J2696" t="s">
        <v>4654</v>
      </c>
      <c r="K2696" t="s">
        <v>28</v>
      </c>
      <c r="L2696" t="s">
        <v>90</v>
      </c>
      <c r="M2696" t="s">
        <v>74</v>
      </c>
      <c r="N2696" s="37" t="s">
        <v>75</v>
      </c>
      <c r="O2696" s="37" t="s">
        <v>75</v>
      </c>
      <c r="P2696" s="37" t="s">
        <v>75</v>
      </c>
      <c r="Q2696" t="s">
        <v>4653</v>
      </c>
      <c r="R2696" t="s">
        <v>76</v>
      </c>
      <c r="S2696" s="42">
        <v>14500</v>
      </c>
      <c r="T2696" s="37">
        <v>1</v>
      </c>
      <c r="U2696" s="83">
        <v>1</v>
      </c>
      <c r="V2696" t="s">
        <v>125</v>
      </c>
    </row>
    <row r="2697" spans="1:22" x14ac:dyDescent="0.2">
      <c r="A2697" s="18" t="str">
        <f t="shared" si="99"/>
        <v>Catalogo principalCSP ENTIDADES NO CUALIFICADASCFQ7TTC0HM0T-000V_NCLF</v>
      </c>
      <c r="B2697" s="18" t="str">
        <f t="shared" si="100"/>
        <v>CFQ7TTC0HM0T-000V_NCLFCSP ENTIDADES NO CUALIFICADAS</v>
      </c>
      <c r="D2697" t="s">
        <v>122</v>
      </c>
      <c r="E2697" t="s">
        <v>4655</v>
      </c>
      <c r="F2697" s="37" t="s">
        <v>3879</v>
      </c>
      <c r="G2697" s="18" t="s">
        <v>122</v>
      </c>
      <c r="H2697" s="18" t="s">
        <v>125</v>
      </c>
      <c r="I2697" s="37" t="s">
        <v>75</v>
      </c>
      <c r="J2697" t="s">
        <v>4656</v>
      </c>
      <c r="K2697" t="s">
        <v>28</v>
      </c>
      <c r="L2697" t="s">
        <v>90</v>
      </c>
      <c r="M2697" t="s">
        <v>74</v>
      </c>
      <c r="N2697" s="37" t="s">
        <v>75</v>
      </c>
      <c r="O2697" s="37" t="s">
        <v>75</v>
      </c>
      <c r="P2697" s="37" t="s">
        <v>75</v>
      </c>
      <c r="Q2697" t="s">
        <v>4655</v>
      </c>
      <c r="R2697" t="s">
        <v>76</v>
      </c>
      <c r="S2697" s="42">
        <v>500</v>
      </c>
      <c r="T2697" s="37">
        <v>1</v>
      </c>
      <c r="U2697" s="83">
        <v>1</v>
      </c>
      <c r="V2697" t="s">
        <v>125</v>
      </c>
    </row>
    <row r="2698" spans="1:22" x14ac:dyDescent="0.2">
      <c r="A2698" s="18" t="str">
        <f t="shared" si="99"/>
        <v>Catalogo principalCSP ENTIDADES NO CUALIFICADASCFQ7TTC0HM0T-0016_NCLF</v>
      </c>
      <c r="B2698" s="18" t="str">
        <f t="shared" si="100"/>
        <v>CFQ7TTC0HM0T-0016_NCLFCSP ENTIDADES NO CUALIFICADAS</v>
      </c>
      <c r="D2698" t="s">
        <v>122</v>
      </c>
      <c r="E2698" t="s">
        <v>4657</v>
      </c>
      <c r="F2698" s="37" t="s">
        <v>3879</v>
      </c>
      <c r="G2698" s="18" t="s">
        <v>122</v>
      </c>
      <c r="H2698" s="18" t="s">
        <v>125</v>
      </c>
      <c r="I2698" s="37" t="s">
        <v>75</v>
      </c>
      <c r="J2698" t="s">
        <v>4658</v>
      </c>
      <c r="K2698" t="s">
        <v>28</v>
      </c>
      <c r="L2698" t="s">
        <v>90</v>
      </c>
      <c r="M2698" t="s">
        <v>74</v>
      </c>
      <c r="N2698" s="37" t="s">
        <v>75</v>
      </c>
      <c r="O2698" s="37" t="s">
        <v>75</v>
      </c>
      <c r="P2698" s="37" t="s">
        <v>75</v>
      </c>
      <c r="Q2698" t="s">
        <v>4657</v>
      </c>
      <c r="R2698" t="s">
        <v>76</v>
      </c>
      <c r="S2698" s="42">
        <v>500</v>
      </c>
      <c r="T2698" s="37">
        <v>1</v>
      </c>
      <c r="U2698" s="83">
        <v>1</v>
      </c>
      <c r="V2698" t="s">
        <v>125</v>
      </c>
    </row>
    <row r="2699" spans="1:22" x14ac:dyDescent="0.2">
      <c r="A2699" s="18" t="str">
        <f t="shared" si="99"/>
        <v>Catalogo principalCSP ENTIDADES NO CUALIFICADASCFQ7TTC0HM0T-000G_NCLF</v>
      </c>
      <c r="B2699" s="18" t="str">
        <f t="shared" si="100"/>
        <v>CFQ7TTC0HM0T-000G_NCLFCSP ENTIDADES NO CUALIFICADAS</v>
      </c>
      <c r="D2699" t="s">
        <v>122</v>
      </c>
      <c r="E2699" t="s">
        <v>4659</v>
      </c>
      <c r="F2699" s="37" t="s">
        <v>3879</v>
      </c>
      <c r="G2699" s="18" t="s">
        <v>122</v>
      </c>
      <c r="H2699" s="18" t="s">
        <v>125</v>
      </c>
      <c r="I2699" s="37" t="s">
        <v>75</v>
      </c>
      <c r="J2699" t="s">
        <v>4660</v>
      </c>
      <c r="K2699" t="s">
        <v>28</v>
      </c>
      <c r="L2699" t="s">
        <v>90</v>
      </c>
      <c r="M2699" t="s">
        <v>74</v>
      </c>
      <c r="N2699" s="37" t="s">
        <v>75</v>
      </c>
      <c r="O2699" s="37" t="s">
        <v>75</v>
      </c>
      <c r="P2699" s="37" t="s">
        <v>75</v>
      </c>
      <c r="Q2699" t="s">
        <v>4659</v>
      </c>
      <c r="R2699" t="s">
        <v>76</v>
      </c>
      <c r="S2699" s="42">
        <v>500</v>
      </c>
      <c r="T2699" s="37">
        <v>1</v>
      </c>
      <c r="U2699" s="83">
        <v>1</v>
      </c>
      <c r="V2699" t="s">
        <v>125</v>
      </c>
    </row>
    <row r="2700" spans="1:22" x14ac:dyDescent="0.2">
      <c r="A2700" s="18" t="str">
        <f t="shared" si="99"/>
        <v>Catalogo principalCSP ENTIDADES NO CUALIFICADASCFQ7TTC0HM0T-000F_NCLF</v>
      </c>
      <c r="B2700" s="18" t="str">
        <f t="shared" si="100"/>
        <v>CFQ7TTC0HM0T-000F_NCLFCSP ENTIDADES NO CUALIFICADAS</v>
      </c>
      <c r="D2700" t="s">
        <v>122</v>
      </c>
      <c r="E2700" t="s">
        <v>4661</v>
      </c>
      <c r="F2700" s="37" t="s">
        <v>3879</v>
      </c>
      <c r="G2700" s="18" t="s">
        <v>122</v>
      </c>
      <c r="H2700" s="18" t="s">
        <v>125</v>
      </c>
      <c r="I2700" s="37" t="s">
        <v>75</v>
      </c>
      <c r="J2700" t="s">
        <v>4662</v>
      </c>
      <c r="K2700" t="s">
        <v>28</v>
      </c>
      <c r="L2700" t="s">
        <v>90</v>
      </c>
      <c r="M2700" t="s">
        <v>74</v>
      </c>
      <c r="N2700" s="37" t="s">
        <v>75</v>
      </c>
      <c r="O2700" s="37" t="s">
        <v>75</v>
      </c>
      <c r="P2700" s="37" t="s">
        <v>75</v>
      </c>
      <c r="Q2700" t="s">
        <v>4661</v>
      </c>
      <c r="R2700" t="s">
        <v>76</v>
      </c>
      <c r="S2700" s="42">
        <v>31000</v>
      </c>
      <c r="T2700" s="37">
        <v>1</v>
      </c>
      <c r="U2700" s="83">
        <v>1</v>
      </c>
      <c r="V2700" t="s">
        <v>125</v>
      </c>
    </row>
    <row r="2701" spans="1:22" x14ac:dyDescent="0.2">
      <c r="A2701" s="18" t="str">
        <f t="shared" si="99"/>
        <v>Catalogo principalCSP ENTIDADES NO CUALIFICADASCFQ7TTC0HM0T-000D_NCLF</v>
      </c>
      <c r="B2701" s="18" t="str">
        <f t="shared" si="100"/>
        <v>CFQ7TTC0HM0T-000D_NCLFCSP ENTIDADES NO CUALIFICADAS</v>
      </c>
      <c r="D2701" t="s">
        <v>122</v>
      </c>
      <c r="E2701" t="s">
        <v>4663</v>
      </c>
      <c r="F2701" s="37" t="s">
        <v>3879</v>
      </c>
      <c r="G2701" s="18" t="s">
        <v>122</v>
      </c>
      <c r="H2701" s="18" t="s">
        <v>125</v>
      </c>
      <c r="I2701" s="37" t="s">
        <v>75</v>
      </c>
      <c r="J2701" t="s">
        <v>4664</v>
      </c>
      <c r="K2701" t="s">
        <v>28</v>
      </c>
      <c r="L2701" t="s">
        <v>90</v>
      </c>
      <c r="M2701" t="s">
        <v>74</v>
      </c>
      <c r="N2701" s="37" t="s">
        <v>75</v>
      </c>
      <c r="O2701" s="37" t="s">
        <v>75</v>
      </c>
      <c r="P2701" s="37" t="s">
        <v>75</v>
      </c>
      <c r="Q2701" t="s">
        <v>4663</v>
      </c>
      <c r="R2701" t="s">
        <v>76</v>
      </c>
      <c r="S2701" s="42">
        <v>500</v>
      </c>
      <c r="T2701" s="37">
        <v>1</v>
      </c>
      <c r="U2701" s="83">
        <v>1</v>
      </c>
      <c r="V2701" t="s">
        <v>125</v>
      </c>
    </row>
    <row r="2702" spans="1:22" x14ac:dyDescent="0.2">
      <c r="A2702" s="18" t="str">
        <f t="shared" si="99"/>
        <v>Catalogo principalCSP ENTIDADES NO CUALIFICADASCFQ7TTC0HM0T-000C_NCLF</v>
      </c>
      <c r="B2702" s="18" t="str">
        <f t="shared" si="100"/>
        <v>CFQ7TTC0HM0T-000C_NCLFCSP ENTIDADES NO CUALIFICADAS</v>
      </c>
      <c r="D2702" t="s">
        <v>122</v>
      </c>
      <c r="E2702" t="s">
        <v>4665</v>
      </c>
      <c r="F2702" s="37" t="s">
        <v>3879</v>
      </c>
      <c r="G2702" s="18" t="s">
        <v>122</v>
      </c>
      <c r="H2702" s="18" t="s">
        <v>125</v>
      </c>
      <c r="I2702" s="37" t="s">
        <v>75</v>
      </c>
      <c r="J2702" t="s">
        <v>4666</v>
      </c>
      <c r="K2702" t="s">
        <v>28</v>
      </c>
      <c r="L2702" t="s">
        <v>90</v>
      </c>
      <c r="M2702" t="s">
        <v>74</v>
      </c>
      <c r="N2702" s="37" t="s">
        <v>75</v>
      </c>
      <c r="O2702" s="37" t="s">
        <v>75</v>
      </c>
      <c r="P2702" s="37" t="s">
        <v>75</v>
      </c>
      <c r="Q2702" t="s">
        <v>4665</v>
      </c>
      <c r="R2702" t="s">
        <v>76</v>
      </c>
      <c r="S2702" s="42">
        <v>4000</v>
      </c>
      <c r="T2702" s="37">
        <v>1</v>
      </c>
      <c r="U2702" s="83">
        <v>1</v>
      </c>
      <c r="V2702" t="s">
        <v>125</v>
      </c>
    </row>
    <row r="2703" spans="1:22" x14ac:dyDescent="0.2">
      <c r="A2703" s="18" t="str">
        <f t="shared" si="99"/>
        <v>Catalogo principalCSP ENTIDADES NO CUALIFICADASCFQ7TTC0HM0T-000B_NCLF</v>
      </c>
      <c r="B2703" s="18" t="str">
        <f t="shared" si="100"/>
        <v>CFQ7TTC0HM0T-000B_NCLFCSP ENTIDADES NO CUALIFICADAS</v>
      </c>
      <c r="D2703" t="s">
        <v>122</v>
      </c>
      <c r="E2703" t="s">
        <v>4667</v>
      </c>
      <c r="F2703" s="37" t="s">
        <v>3879</v>
      </c>
      <c r="G2703" s="18" t="s">
        <v>122</v>
      </c>
      <c r="H2703" s="18" t="s">
        <v>125</v>
      </c>
      <c r="I2703" s="37" t="s">
        <v>75</v>
      </c>
      <c r="J2703" t="s">
        <v>4668</v>
      </c>
      <c r="K2703" t="s">
        <v>28</v>
      </c>
      <c r="L2703" t="s">
        <v>90</v>
      </c>
      <c r="M2703" t="s">
        <v>74</v>
      </c>
      <c r="N2703" s="37" t="s">
        <v>75</v>
      </c>
      <c r="O2703" s="37" t="s">
        <v>75</v>
      </c>
      <c r="P2703" s="37" t="s">
        <v>75</v>
      </c>
      <c r="Q2703" t="s">
        <v>4667</v>
      </c>
      <c r="R2703" t="s">
        <v>76</v>
      </c>
      <c r="S2703" s="42">
        <v>500</v>
      </c>
      <c r="T2703" s="37">
        <v>1</v>
      </c>
      <c r="U2703" s="83">
        <v>1</v>
      </c>
      <c r="V2703" t="s">
        <v>125</v>
      </c>
    </row>
    <row r="2704" spans="1:22" x14ac:dyDescent="0.2">
      <c r="A2704" s="18" t="str">
        <f t="shared" si="99"/>
        <v>Catalogo principalCSP ENTIDADES NO CUALIFICADASCFQ7TTC0HM0T-0009_NCLF</v>
      </c>
      <c r="B2704" s="18" t="str">
        <f t="shared" si="100"/>
        <v>CFQ7TTC0HM0T-0009_NCLFCSP ENTIDADES NO CUALIFICADAS</v>
      </c>
      <c r="D2704" t="s">
        <v>122</v>
      </c>
      <c r="E2704" t="s">
        <v>4669</v>
      </c>
      <c r="F2704" s="37" t="s">
        <v>3879</v>
      </c>
      <c r="G2704" s="18" t="s">
        <v>122</v>
      </c>
      <c r="H2704" s="18" t="s">
        <v>125</v>
      </c>
      <c r="I2704" s="37" t="s">
        <v>75</v>
      </c>
      <c r="J2704" t="s">
        <v>4670</v>
      </c>
      <c r="K2704" t="s">
        <v>28</v>
      </c>
      <c r="L2704" t="s">
        <v>90</v>
      </c>
      <c r="M2704" t="s">
        <v>74</v>
      </c>
      <c r="N2704" s="37" t="s">
        <v>75</v>
      </c>
      <c r="O2704" s="37" t="s">
        <v>75</v>
      </c>
      <c r="P2704" s="37" t="s">
        <v>75</v>
      </c>
      <c r="Q2704" t="s">
        <v>4669</v>
      </c>
      <c r="R2704" t="s">
        <v>76</v>
      </c>
      <c r="S2704" s="42">
        <v>31000</v>
      </c>
      <c r="T2704" s="37">
        <v>1</v>
      </c>
      <c r="U2704" s="83">
        <v>1</v>
      </c>
      <c r="V2704" t="s">
        <v>125</v>
      </c>
    </row>
    <row r="2705" spans="1:22" x14ac:dyDescent="0.2">
      <c r="A2705" s="18" t="str">
        <f t="shared" si="99"/>
        <v>Catalogo principalCSP ENTIDADES NO CUALIFICADASCFQ7TTC0HM0T-0008_NCLF</v>
      </c>
      <c r="B2705" s="18" t="str">
        <f t="shared" si="100"/>
        <v>CFQ7TTC0HM0T-0008_NCLFCSP ENTIDADES NO CUALIFICADAS</v>
      </c>
      <c r="D2705" t="s">
        <v>122</v>
      </c>
      <c r="E2705" t="s">
        <v>4671</v>
      </c>
      <c r="F2705" s="37" t="s">
        <v>3879</v>
      </c>
      <c r="G2705" s="18" t="s">
        <v>122</v>
      </c>
      <c r="H2705" s="18" t="s">
        <v>125</v>
      </c>
      <c r="I2705" s="37" t="s">
        <v>75</v>
      </c>
      <c r="J2705" t="s">
        <v>4672</v>
      </c>
      <c r="K2705" t="s">
        <v>28</v>
      </c>
      <c r="L2705" t="s">
        <v>90</v>
      </c>
      <c r="M2705" t="s">
        <v>74</v>
      </c>
      <c r="N2705" s="37" t="s">
        <v>75</v>
      </c>
      <c r="O2705" s="37" t="s">
        <v>75</v>
      </c>
      <c r="P2705" s="37" t="s">
        <v>75</v>
      </c>
      <c r="Q2705" t="s">
        <v>4671</v>
      </c>
      <c r="R2705" t="s">
        <v>76</v>
      </c>
      <c r="S2705" s="42">
        <v>500</v>
      </c>
      <c r="T2705" s="37">
        <v>1</v>
      </c>
      <c r="U2705" s="83">
        <v>1</v>
      </c>
      <c r="V2705" t="s">
        <v>125</v>
      </c>
    </row>
    <row r="2706" spans="1:22" x14ac:dyDescent="0.2">
      <c r="A2706" s="18" t="str">
        <f t="shared" si="99"/>
        <v>Catalogo principalCSP ENTIDADES NO CUALIFICADASCFQ7TTC0HM0T-0014_NCLF</v>
      </c>
      <c r="B2706" s="18" t="str">
        <f t="shared" si="100"/>
        <v>CFQ7TTC0HM0T-0014_NCLFCSP ENTIDADES NO CUALIFICADAS</v>
      </c>
      <c r="D2706" t="s">
        <v>122</v>
      </c>
      <c r="E2706" t="s">
        <v>4673</v>
      </c>
      <c r="F2706" s="37" t="s">
        <v>3879</v>
      </c>
      <c r="G2706" s="18" t="s">
        <v>122</v>
      </c>
      <c r="H2706" s="18" t="s">
        <v>125</v>
      </c>
      <c r="I2706" s="37" t="s">
        <v>75</v>
      </c>
      <c r="J2706" t="s">
        <v>4674</v>
      </c>
      <c r="K2706" t="s">
        <v>28</v>
      </c>
      <c r="L2706" t="s">
        <v>90</v>
      </c>
      <c r="M2706" t="s">
        <v>74</v>
      </c>
      <c r="N2706" s="37" t="s">
        <v>75</v>
      </c>
      <c r="O2706" s="37" t="s">
        <v>75</v>
      </c>
      <c r="P2706" s="37" t="s">
        <v>75</v>
      </c>
      <c r="Q2706" t="s">
        <v>4673</v>
      </c>
      <c r="R2706" t="s">
        <v>76</v>
      </c>
      <c r="S2706" s="42">
        <v>500</v>
      </c>
      <c r="T2706" s="37">
        <v>1</v>
      </c>
      <c r="U2706" s="83">
        <v>1</v>
      </c>
      <c r="V2706" t="s">
        <v>125</v>
      </c>
    </row>
    <row r="2707" spans="1:22" x14ac:dyDescent="0.2">
      <c r="A2707" s="18" t="str">
        <f t="shared" si="99"/>
        <v>Catalogo principalCSP ENTIDADES NO CUALIFICADASCFQ7TTC0HM0T-0013_NCLF</v>
      </c>
      <c r="B2707" s="18" t="str">
        <f t="shared" si="100"/>
        <v>CFQ7TTC0HM0T-0013_NCLFCSP ENTIDADES NO CUALIFICADAS</v>
      </c>
      <c r="D2707" t="s">
        <v>122</v>
      </c>
      <c r="E2707" t="s">
        <v>4675</v>
      </c>
      <c r="F2707" s="37" t="s">
        <v>3879</v>
      </c>
      <c r="G2707" s="18" t="s">
        <v>122</v>
      </c>
      <c r="H2707" s="18" t="s">
        <v>125</v>
      </c>
      <c r="I2707" s="37" t="s">
        <v>75</v>
      </c>
      <c r="J2707" t="s">
        <v>4676</v>
      </c>
      <c r="K2707" t="s">
        <v>28</v>
      </c>
      <c r="L2707" t="s">
        <v>90</v>
      </c>
      <c r="M2707" t="s">
        <v>74</v>
      </c>
      <c r="N2707" s="37" t="s">
        <v>75</v>
      </c>
      <c r="O2707" s="37" t="s">
        <v>75</v>
      </c>
      <c r="P2707" s="37" t="s">
        <v>75</v>
      </c>
      <c r="Q2707" t="s">
        <v>4675</v>
      </c>
      <c r="R2707" t="s">
        <v>76</v>
      </c>
      <c r="S2707" s="42">
        <v>4000</v>
      </c>
      <c r="T2707" s="37">
        <v>1</v>
      </c>
      <c r="U2707" s="83">
        <v>1</v>
      </c>
      <c r="V2707" t="s">
        <v>125</v>
      </c>
    </row>
    <row r="2708" spans="1:22" x14ac:dyDescent="0.2">
      <c r="A2708" s="18" t="str">
        <f t="shared" si="99"/>
        <v>Catalogo principalCSP ENTIDADES NO CUALIFICADASCFQ7TTC0HM0T-0007_NCLF</v>
      </c>
      <c r="B2708" s="18" t="str">
        <f t="shared" si="100"/>
        <v>CFQ7TTC0HM0T-0007_NCLFCSP ENTIDADES NO CUALIFICADAS</v>
      </c>
      <c r="D2708" t="s">
        <v>122</v>
      </c>
      <c r="E2708" t="s">
        <v>4677</v>
      </c>
      <c r="F2708" s="37" t="s">
        <v>3879</v>
      </c>
      <c r="G2708" s="18" t="s">
        <v>122</v>
      </c>
      <c r="H2708" s="18" t="s">
        <v>125</v>
      </c>
      <c r="I2708" s="37" t="s">
        <v>75</v>
      </c>
      <c r="J2708" t="s">
        <v>4678</v>
      </c>
      <c r="K2708" t="s">
        <v>28</v>
      </c>
      <c r="L2708" t="s">
        <v>90</v>
      </c>
      <c r="M2708" t="s">
        <v>74</v>
      </c>
      <c r="N2708" s="37" t="s">
        <v>75</v>
      </c>
      <c r="O2708" s="37" t="s">
        <v>75</v>
      </c>
      <c r="P2708" s="37" t="s">
        <v>75</v>
      </c>
      <c r="Q2708" t="s">
        <v>4677</v>
      </c>
      <c r="R2708" t="s">
        <v>76</v>
      </c>
      <c r="S2708" s="42">
        <v>4000</v>
      </c>
      <c r="T2708" s="37">
        <v>1</v>
      </c>
      <c r="U2708" s="83">
        <v>1</v>
      </c>
      <c r="V2708" t="s">
        <v>125</v>
      </c>
    </row>
    <row r="2709" spans="1:22" x14ac:dyDescent="0.2">
      <c r="A2709" s="18" t="str">
        <f t="shared" si="99"/>
        <v>Catalogo principalCSP ENTIDADES NO CUALIFICADASCFQ7TTC0HM0T-0006_NCLF</v>
      </c>
      <c r="B2709" s="18" t="str">
        <f t="shared" si="100"/>
        <v>CFQ7TTC0HM0T-0006_NCLFCSP ENTIDADES NO CUALIFICADAS</v>
      </c>
      <c r="D2709" t="s">
        <v>122</v>
      </c>
      <c r="E2709" t="s">
        <v>4679</v>
      </c>
      <c r="F2709" s="37" t="s">
        <v>3879</v>
      </c>
      <c r="G2709" s="18" t="s">
        <v>122</v>
      </c>
      <c r="H2709" s="18" t="s">
        <v>125</v>
      </c>
      <c r="I2709" s="37" t="s">
        <v>75</v>
      </c>
      <c r="J2709" t="s">
        <v>4680</v>
      </c>
      <c r="K2709" t="s">
        <v>28</v>
      </c>
      <c r="L2709" t="s">
        <v>90</v>
      </c>
      <c r="M2709" t="s">
        <v>74</v>
      </c>
      <c r="N2709" s="37" t="s">
        <v>75</v>
      </c>
      <c r="O2709" s="37" t="s">
        <v>75</v>
      </c>
      <c r="P2709" s="37" t="s">
        <v>75</v>
      </c>
      <c r="Q2709" t="s">
        <v>4679</v>
      </c>
      <c r="R2709" t="s">
        <v>76</v>
      </c>
      <c r="S2709" s="42">
        <v>31000</v>
      </c>
      <c r="T2709" s="37">
        <v>1</v>
      </c>
      <c r="U2709" s="83">
        <v>1</v>
      </c>
      <c r="V2709" t="s">
        <v>125</v>
      </c>
    </row>
    <row r="2710" spans="1:22" x14ac:dyDescent="0.2">
      <c r="A2710" s="18" t="str">
        <f t="shared" si="99"/>
        <v>Catalogo principalCSP ENTIDADES NO CUALIFICADASCFQ7TTC0HM0T-0005_NCLF</v>
      </c>
      <c r="B2710" s="18" t="str">
        <f t="shared" si="100"/>
        <v>CFQ7TTC0HM0T-0005_NCLFCSP ENTIDADES NO CUALIFICADAS</v>
      </c>
      <c r="D2710" t="s">
        <v>122</v>
      </c>
      <c r="E2710" t="s">
        <v>4681</v>
      </c>
      <c r="F2710" s="37" t="s">
        <v>3879</v>
      </c>
      <c r="G2710" s="18" t="s">
        <v>122</v>
      </c>
      <c r="H2710" s="18" t="s">
        <v>125</v>
      </c>
      <c r="I2710" s="37" t="s">
        <v>75</v>
      </c>
      <c r="J2710" t="s">
        <v>4682</v>
      </c>
      <c r="K2710" t="s">
        <v>28</v>
      </c>
      <c r="L2710" t="s">
        <v>90</v>
      </c>
      <c r="M2710" t="s">
        <v>74</v>
      </c>
      <c r="N2710" s="37" t="s">
        <v>75</v>
      </c>
      <c r="O2710" s="37" t="s">
        <v>75</v>
      </c>
      <c r="P2710" s="37" t="s">
        <v>75</v>
      </c>
      <c r="Q2710" t="s">
        <v>4681</v>
      </c>
      <c r="R2710" t="s">
        <v>76</v>
      </c>
      <c r="S2710" s="42">
        <v>31000</v>
      </c>
      <c r="T2710" s="37">
        <v>1</v>
      </c>
      <c r="U2710" s="83">
        <v>1</v>
      </c>
      <c r="V2710" t="s">
        <v>125</v>
      </c>
    </row>
    <row r="2711" spans="1:22" x14ac:dyDescent="0.2">
      <c r="A2711" s="18" t="str">
        <f t="shared" si="99"/>
        <v>Catalogo principalCSP ENTIDADES NO CUALIFICADASCFQ7TTC0HM0T-0002_NCLF</v>
      </c>
      <c r="B2711" s="18" t="str">
        <f t="shared" si="100"/>
        <v>CFQ7TTC0HM0T-0002_NCLFCSP ENTIDADES NO CUALIFICADAS</v>
      </c>
      <c r="D2711" t="s">
        <v>122</v>
      </c>
      <c r="E2711" t="s">
        <v>4683</v>
      </c>
      <c r="F2711" s="37" t="s">
        <v>3879</v>
      </c>
      <c r="G2711" s="18" t="s">
        <v>122</v>
      </c>
      <c r="H2711" s="18" t="s">
        <v>125</v>
      </c>
      <c r="I2711" s="37" t="s">
        <v>75</v>
      </c>
      <c r="J2711" t="s">
        <v>4684</v>
      </c>
      <c r="K2711" t="s">
        <v>28</v>
      </c>
      <c r="L2711" t="s">
        <v>90</v>
      </c>
      <c r="M2711" t="s">
        <v>74</v>
      </c>
      <c r="N2711" s="37" t="s">
        <v>75</v>
      </c>
      <c r="O2711" s="37" t="s">
        <v>75</v>
      </c>
      <c r="P2711" s="37" t="s">
        <v>75</v>
      </c>
      <c r="Q2711" t="s">
        <v>4683</v>
      </c>
      <c r="R2711" t="s">
        <v>76</v>
      </c>
      <c r="S2711" s="42">
        <v>4000</v>
      </c>
      <c r="T2711" s="37">
        <v>1</v>
      </c>
      <c r="U2711" s="83">
        <v>1</v>
      </c>
      <c r="V2711" t="s">
        <v>125</v>
      </c>
    </row>
    <row r="2712" spans="1:22" x14ac:dyDescent="0.2">
      <c r="A2712" s="18" t="str">
        <f t="shared" si="99"/>
        <v>Catalogo principalCSP ENTIDADES NO CUALIFICADASCFQ7TTC0HM0T-0001_NCLF</v>
      </c>
      <c r="B2712" s="18" t="str">
        <f t="shared" si="100"/>
        <v>CFQ7TTC0HM0T-0001_NCLFCSP ENTIDADES NO CUALIFICADAS</v>
      </c>
      <c r="D2712" t="s">
        <v>122</v>
      </c>
      <c r="E2712" t="s">
        <v>4685</v>
      </c>
      <c r="F2712" s="37" t="s">
        <v>3879</v>
      </c>
      <c r="G2712" s="18" t="s">
        <v>122</v>
      </c>
      <c r="H2712" s="18" t="s">
        <v>125</v>
      </c>
      <c r="I2712" s="37" t="s">
        <v>75</v>
      </c>
      <c r="J2712" t="s">
        <v>4686</v>
      </c>
      <c r="K2712" t="s">
        <v>28</v>
      </c>
      <c r="L2712" t="s">
        <v>90</v>
      </c>
      <c r="M2712" t="s">
        <v>74</v>
      </c>
      <c r="N2712" s="37" t="s">
        <v>75</v>
      </c>
      <c r="O2712" s="37" t="s">
        <v>75</v>
      </c>
      <c r="P2712" s="37" t="s">
        <v>75</v>
      </c>
      <c r="Q2712" t="s">
        <v>4685</v>
      </c>
      <c r="R2712" t="s">
        <v>76</v>
      </c>
      <c r="S2712" s="42">
        <v>4000</v>
      </c>
      <c r="T2712" s="37">
        <v>1</v>
      </c>
      <c r="U2712" s="83">
        <v>1</v>
      </c>
      <c r="V2712" t="s">
        <v>125</v>
      </c>
    </row>
    <row r="2713" spans="1:22" x14ac:dyDescent="0.2">
      <c r="A2713" s="18" t="str">
        <f t="shared" si="99"/>
        <v>Catalogo principalCSP ENTIDADES NO CUALIFICADASCFQ7TTC0HM0T-000P_NCLF</v>
      </c>
      <c r="B2713" s="18" t="str">
        <f t="shared" si="100"/>
        <v>CFQ7TTC0HM0T-000P_NCLFCSP ENTIDADES NO CUALIFICADAS</v>
      </c>
      <c r="D2713" t="s">
        <v>122</v>
      </c>
      <c r="E2713" t="s">
        <v>4687</v>
      </c>
      <c r="F2713" s="37" t="s">
        <v>3879</v>
      </c>
      <c r="G2713" s="18" t="s">
        <v>122</v>
      </c>
      <c r="H2713" s="18" t="s">
        <v>125</v>
      </c>
      <c r="I2713" s="37" t="s">
        <v>75</v>
      </c>
      <c r="J2713" t="s">
        <v>4688</v>
      </c>
      <c r="K2713" t="s">
        <v>28</v>
      </c>
      <c r="L2713" t="s">
        <v>90</v>
      </c>
      <c r="M2713" t="s">
        <v>74</v>
      </c>
      <c r="N2713" s="37" t="s">
        <v>75</v>
      </c>
      <c r="O2713" s="37" t="s">
        <v>75</v>
      </c>
      <c r="P2713" s="37" t="s">
        <v>75</v>
      </c>
      <c r="Q2713" t="s">
        <v>4687</v>
      </c>
      <c r="R2713" t="s">
        <v>76</v>
      </c>
      <c r="S2713" s="42">
        <v>14500</v>
      </c>
      <c r="T2713" s="37">
        <v>1</v>
      </c>
      <c r="U2713" s="83">
        <v>1</v>
      </c>
      <c r="V2713" t="s">
        <v>125</v>
      </c>
    </row>
    <row r="2714" spans="1:22" x14ac:dyDescent="0.2">
      <c r="A2714" s="18" t="str">
        <f t="shared" si="99"/>
        <v>Catalogo principalCSP ENTIDADES NO CUALIFICADASCFQ7TTC0HM0T-000N_NCLF</v>
      </c>
      <c r="B2714" s="18" t="str">
        <f t="shared" si="100"/>
        <v>CFQ7TTC0HM0T-000N_NCLFCSP ENTIDADES NO CUALIFICADAS</v>
      </c>
      <c r="D2714" t="s">
        <v>122</v>
      </c>
      <c r="E2714" t="s">
        <v>4689</v>
      </c>
      <c r="F2714" s="37" t="s">
        <v>3879</v>
      </c>
      <c r="G2714" s="18" t="s">
        <v>122</v>
      </c>
      <c r="H2714" s="18" t="s">
        <v>125</v>
      </c>
      <c r="I2714" s="37" t="s">
        <v>75</v>
      </c>
      <c r="J2714" t="s">
        <v>4690</v>
      </c>
      <c r="K2714" t="s">
        <v>28</v>
      </c>
      <c r="L2714" t="s">
        <v>90</v>
      </c>
      <c r="M2714" t="s">
        <v>74</v>
      </c>
      <c r="N2714" s="37" t="s">
        <v>75</v>
      </c>
      <c r="O2714" s="37" t="s">
        <v>75</v>
      </c>
      <c r="P2714" s="37" t="s">
        <v>75</v>
      </c>
      <c r="Q2714" t="s">
        <v>4689</v>
      </c>
      <c r="R2714" t="s">
        <v>76</v>
      </c>
      <c r="S2714" s="42">
        <v>500</v>
      </c>
      <c r="T2714" s="37">
        <v>1</v>
      </c>
      <c r="U2714" s="83">
        <v>1</v>
      </c>
      <c r="V2714" t="s">
        <v>125</v>
      </c>
    </row>
    <row r="2715" spans="1:22" x14ac:dyDescent="0.2">
      <c r="A2715" s="18" t="str">
        <f t="shared" si="99"/>
        <v>Catalogo principalCSP ENTIDADES NO CUALIFICADASCFQ7TTC0HM0T-000M_NCLF</v>
      </c>
      <c r="B2715" s="18" t="str">
        <f t="shared" si="100"/>
        <v>CFQ7TTC0HM0T-000M_NCLFCSP ENTIDADES NO CUALIFICADAS</v>
      </c>
      <c r="D2715" t="s">
        <v>122</v>
      </c>
      <c r="E2715" t="s">
        <v>4691</v>
      </c>
      <c r="F2715" s="37" t="s">
        <v>3879</v>
      </c>
      <c r="G2715" s="18" t="s">
        <v>122</v>
      </c>
      <c r="H2715" s="18" t="s">
        <v>125</v>
      </c>
      <c r="I2715" s="37" t="s">
        <v>75</v>
      </c>
      <c r="J2715" t="s">
        <v>4692</v>
      </c>
      <c r="K2715" t="s">
        <v>28</v>
      </c>
      <c r="L2715" t="s">
        <v>90</v>
      </c>
      <c r="M2715" t="s">
        <v>74</v>
      </c>
      <c r="N2715" s="37" t="s">
        <v>75</v>
      </c>
      <c r="O2715" s="37" t="s">
        <v>75</v>
      </c>
      <c r="P2715" s="37" t="s">
        <v>75</v>
      </c>
      <c r="Q2715" t="s">
        <v>4691</v>
      </c>
      <c r="R2715" t="s">
        <v>76</v>
      </c>
      <c r="S2715" s="42">
        <v>14500</v>
      </c>
      <c r="T2715" s="37">
        <v>1</v>
      </c>
      <c r="U2715" s="83">
        <v>1</v>
      </c>
      <c r="V2715" t="s">
        <v>125</v>
      </c>
    </row>
    <row r="2716" spans="1:22" x14ac:dyDescent="0.2">
      <c r="A2716" s="18" t="str">
        <f t="shared" si="99"/>
        <v>Catalogo principalCSP ENTIDADES NO CUALIFICADASCFQ7TTC0HM0T-000L_NCLF</v>
      </c>
      <c r="B2716" s="18" t="str">
        <f t="shared" si="100"/>
        <v>CFQ7TTC0HM0T-000L_NCLFCSP ENTIDADES NO CUALIFICADAS</v>
      </c>
      <c r="D2716" t="s">
        <v>122</v>
      </c>
      <c r="E2716" t="s">
        <v>4693</v>
      </c>
      <c r="F2716" s="37" t="s">
        <v>3879</v>
      </c>
      <c r="G2716" s="18" t="s">
        <v>122</v>
      </c>
      <c r="H2716" s="18" t="s">
        <v>125</v>
      </c>
      <c r="I2716" s="37" t="s">
        <v>75</v>
      </c>
      <c r="J2716" t="s">
        <v>4694</v>
      </c>
      <c r="K2716" t="s">
        <v>28</v>
      </c>
      <c r="L2716" t="s">
        <v>90</v>
      </c>
      <c r="M2716" t="s">
        <v>74</v>
      </c>
      <c r="N2716" s="37" t="s">
        <v>75</v>
      </c>
      <c r="O2716" s="37" t="s">
        <v>75</v>
      </c>
      <c r="P2716" s="37" t="s">
        <v>75</v>
      </c>
      <c r="Q2716" t="s">
        <v>4693</v>
      </c>
      <c r="R2716" t="s">
        <v>76</v>
      </c>
      <c r="S2716" s="42">
        <v>500</v>
      </c>
      <c r="T2716" s="37">
        <v>1</v>
      </c>
      <c r="U2716" s="83">
        <v>1</v>
      </c>
      <c r="V2716" t="s">
        <v>125</v>
      </c>
    </row>
    <row r="2717" spans="1:22" x14ac:dyDescent="0.2">
      <c r="A2717" s="18" t="str">
        <f t="shared" si="99"/>
        <v>Catalogo principalCSP ENTIDADES NO CUALIFICADASCFQ7TTC0HM0T-0004_NCLF</v>
      </c>
      <c r="B2717" s="18" t="str">
        <f t="shared" si="100"/>
        <v>CFQ7TTC0HM0T-0004_NCLFCSP ENTIDADES NO CUALIFICADAS</v>
      </c>
      <c r="D2717" t="s">
        <v>122</v>
      </c>
      <c r="E2717" t="s">
        <v>4695</v>
      </c>
      <c r="F2717" s="37" t="s">
        <v>3879</v>
      </c>
      <c r="G2717" s="18" t="s">
        <v>122</v>
      </c>
      <c r="H2717" s="18" t="s">
        <v>125</v>
      </c>
      <c r="I2717" s="37" t="s">
        <v>75</v>
      </c>
      <c r="J2717" t="s">
        <v>4696</v>
      </c>
      <c r="K2717" t="s">
        <v>28</v>
      </c>
      <c r="L2717" t="s">
        <v>90</v>
      </c>
      <c r="M2717" t="s">
        <v>74</v>
      </c>
      <c r="N2717" s="37" t="s">
        <v>75</v>
      </c>
      <c r="O2717" s="37" t="s">
        <v>75</v>
      </c>
      <c r="P2717" s="37" t="s">
        <v>75</v>
      </c>
      <c r="Q2717" t="s">
        <v>4695</v>
      </c>
      <c r="R2717" t="s">
        <v>76</v>
      </c>
      <c r="S2717" s="42">
        <v>500</v>
      </c>
      <c r="T2717" s="37">
        <v>1</v>
      </c>
      <c r="U2717" s="83">
        <v>1</v>
      </c>
      <c r="V2717" t="s">
        <v>125</v>
      </c>
    </row>
    <row r="2718" spans="1:22" x14ac:dyDescent="0.2">
      <c r="A2718" s="18" t="str">
        <f t="shared" si="99"/>
        <v>Catalogo principalCSP ENTIDADES NO CUALIFICADASCFQ7TTC0HM0T-0003_NCLF</v>
      </c>
      <c r="B2718" s="18" t="str">
        <f t="shared" si="100"/>
        <v>CFQ7TTC0HM0T-0003_NCLFCSP ENTIDADES NO CUALIFICADAS</v>
      </c>
      <c r="D2718" t="s">
        <v>122</v>
      </c>
      <c r="E2718" t="s">
        <v>4697</v>
      </c>
      <c r="F2718" s="37" t="s">
        <v>3879</v>
      </c>
      <c r="G2718" s="18" t="s">
        <v>122</v>
      </c>
      <c r="H2718" s="18" t="s">
        <v>125</v>
      </c>
      <c r="I2718" s="37" t="s">
        <v>75</v>
      </c>
      <c r="J2718" t="s">
        <v>4698</v>
      </c>
      <c r="K2718" t="s">
        <v>28</v>
      </c>
      <c r="L2718" t="s">
        <v>90</v>
      </c>
      <c r="M2718" t="s">
        <v>74</v>
      </c>
      <c r="N2718" s="37" t="s">
        <v>75</v>
      </c>
      <c r="O2718" s="37" t="s">
        <v>75</v>
      </c>
      <c r="P2718" s="37" t="s">
        <v>75</v>
      </c>
      <c r="Q2718" t="s">
        <v>4697</v>
      </c>
      <c r="R2718" t="s">
        <v>76</v>
      </c>
      <c r="S2718" s="42">
        <v>500</v>
      </c>
      <c r="T2718" s="37">
        <v>1</v>
      </c>
      <c r="U2718" s="83">
        <v>1</v>
      </c>
      <c r="V2718" t="s">
        <v>125</v>
      </c>
    </row>
    <row r="2719" spans="1:22" x14ac:dyDescent="0.2">
      <c r="A2719" s="18" t="str">
        <f t="shared" si="99"/>
        <v>Catalogo principalCSP ENTIDADES NO CUALIFICADASCFQ7TTC0HM0T-000T_NCLF</v>
      </c>
      <c r="B2719" s="18" t="str">
        <f t="shared" si="100"/>
        <v>CFQ7TTC0HM0T-000T_NCLFCSP ENTIDADES NO CUALIFICADAS</v>
      </c>
      <c r="D2719" t="s">
        <v>122</v>
      </c>
      <c r="E2719" t="s">
        <v>4699</v>
      </c>
      <c r="F2719" s="37" t="s">
        <v>3879</v>
      </c>
      <c r="G2719" s="18" t="s">
        <v>122</v>
      </c>
      <c r="H2719" s="18" t="s">
        <v>125</v>
      </c>
      <c r="I2719" s="37" t="s">
        <v>75</v>
      </c>
      <c r="J2719" t="s">
        <v>4700</v>
      </c>
      <c r="K2719" t="s">
        <v>28</v>
      </c>
      <c r="L2719" t="s">
        <v>90</v>
      </c>
      <c r="M2719" t="s">
        <v>74</v>
      </c>
      <c r="N2719" s="37" t="s">
        <v>75</v>
      </c>
      <c r="O2719" s="37" t="s">
        <v>75</v>
      </c>
      <c r="P2719" s="37" t="s">
        <v>75</v>
      </c>
      <c r="Q2719" t="s">
        <v>4699</v>
      </c>
      <c r="R2719" t="s">
        <v>76</v>
      </c>
      <c r="S2719" s="42">
        <v>14500</v>
      </c>
      <c r="T2719" s="37">
        <v>1</v>
      </c>
      <c r="U2719" s="83">
        <v>1</v>
      </c>
      <c r="V2719" t="s">
        <v>125</v>
      </c>
    </row>
    <row r="2720" spans="1:22" x14ac:dyDescent="0.2">
      <c r="A2720" s="18" t="str">
        <f t="shared" si="99"/>
        <v>Catalogo principalCSP ENTIDADES NO CUALIFICADASCFQ7TTC0HM0T-000S_NCLF</v>
      </c>
      <c r="B2720" s="18" t="str">
        <f t="shared" si="100"/>
        <v>CFQ7TTC0HM0T-000S_NCLFCSP ENTIDADES NO CUALIFICADAS</v>
      </c>
      <c r="D2720" t="s">
        <v>122</v>
      </c>
      <c r="E2720" t="s">
        <v>4701</v>
      </c>
      <c r="F2720" s="37" t="s">
        <v>3879</v>
      </c>
      <c r="G2720" s="18" t="s">
        <v>122</v>
      </c>
      <c r="H2720" s="18" t="s">
        <v>125</v>
      </c>
      <c r="I2720" s="37" t="s">
        <v>75</v>
      </c>
      <c r="J2720" t="s">
        <v>4702</v>
      </c>
      <c r="K2720" t="s">
        <v>28</v>
      </c>
      <c r="L2720" t="s">
        <v>90</v>
      </c>
      <c r="M2720" t="s">
        <v>74</v>
      </c>
      <c r="N2720" s="37" t="s">
        <v>75</v>
      </c>
      <c r="O2720" s="37" t="s">
        <v>75</v>
      </c>
      <c r="P2720" s="37" t="s">
        <v>75</v>
      </c>
      <c r="Q2720" t="s">
        <v>4701</v>
      </c>
      <c r="R2720" t="s">
        <v>76</v>
      </c>
      <c r="S2720" s="42">
        <v>500</v>
      </c>
      <c r="T2720" s="37">
        <v>1</v>
      </c>
      <c r="U2720" s="83">
        <v>1</v>
      </c>
      <c r="V2720" t="s">
        <v>125</v>
      </c>
    </row>
    <row r="2721" spans="1:22" x14ac:dyDescent="0.2">
      <c r="A2721" s="18" t="str">
        <f t="shared" si="99"/>
        <v>Catalogo principalCSP ENTIDADES NO CUALIFICADASCFQ7TTC0HM0T-000R_NCLF</v>
      </c>
      <c r="B2721" s="18" t="str">
        <f t="shared" si="100"/>
        <v>CFQ7TTC0HM0T-000R_NCLFCSP ENTIDADES NO CUALIFICADAS</v>
      </c>
      <c r="D2721" t="s">
        <v>122</v>
      </c>
      <c r="E2721" t="s">
        <v>4703</v>
      </c>
      <c r="F2721" s="37" t="s">
        <v>3879</v>
      </c>
      <c r="G2721" s="18" t="s">
        <v>122</v>
      </c>
      <c r="H2721" s="18" t="s">
        <v>125</v>
      </c>
      <c r="I2721" s="37" t="s">
        <v>75</v>
      </c>
      <c r="J2721" t="s">
        <v>4704</v>
      </c>
      <c r="K2721" t="s">
        <v>28</v>
      </c>
      <c r="L2721" t="s">
        <v>90</v>
      </c>
      <c r="M2721" t="s">
        <v>74</v>
      </c>
      <c r="N2721" s="37" t="s">
        <v>75</v>
      </c>
      <c r="O2721" s="37" t="s">
        <v>75</v>
      </c>
      <c r="P2721" s="37" t="s">
        <v>75</v>
      </c>
      <c r="Q2721" t="s">
        <v>4703</v>
      </c>
      <c r="R2721" t="s">
        <v>76</v>
      </c>
      <c r="S2721" s="42">
        <v>14500</v>
      </c>
      <c r="T2721" s="37">
        <v>1</v>
      </c>
      <c r="U2721" s="83">
        <v>1</v>
      </c>
      <c r="V2721" t="s">
        <v>125</v>
      </c>
    </row>
    <row r="2722" spans="1:22" x14ac:dyDescent="0.2">
      <c r="A2722" s="18" t="str">
        <f t="shared" si="99"/>
        <v>Catalogo principalCSP ENTIDADES NO CUALIFICADASCFQ7TTC0HM0T-000Q_NCLF</v>
      </c>
      <c r="B2722" s="18" t="str">
        <f t="shared" si="100"/>
        <v>CFQ7TTC0HM0T-000Q_NCLFCSP ENTIDADES NO CUALIFICADAS</v>
      </c>
      <c r="D2722" t="s">
        <v>122</v>
      </c>
      <c r="E2722" t="s">
        <v>4705</v>
      </c>
      <c r="F2722" s="37" t="s">
        <v>3879</v>
      </c>
      <c r="G2722" s="18" t="s">
        <v>122</v>
      </c>
      <c r="H2722" s="18" t="s">
        <v>125</v>
      </c>
      <c r="I2722" s="37" t="s">
        <v>75</v>
      </c>
      <c r="J2722" t="s">
        <v>4706</v>
      </c>
      <c r="K2722" t="s">
        <v>28</v>
      </c>
      <c r="L2722" t="s">
        <v>90</v>
      </c>
      <c r="M2722" t="s">
        <v>74</v>
      </c>
      <c r="N2722" s="37" t="s">
        <v>75</v>
      </c>
      <c r="O2722" s="37" t="s">
        <v>75</v>
      </c>
      <c r="P2722" s="37" t="s">
        <v>75</v>
      </c>
      <c r="Q2722" t="s">
        <v>4705</v>
      </c>
      <c r="R2722" t="s">
        <v>76</v>
      </c>
      <c r="S2722" s="42">
        <v>500</v>
      </c>
      <c r="T2722" s="37">
        <v>1</v>
      </c>
      <c r="U2722" s="83">
        <v>1</v>
      </c>
      <c r="V2722" t="s">
        <v>125</v>
      </c>
    </row>
    <row r="2723" spans="1:22" x14ac:dyDescent="0.2">
      <c r="A2723" s="18" t="str">
        <f t="shared" si="99"/>
        <v>Catalogo principalCSP ENTIDADES NO CUALIFICADASCFQ7TTC0HM0T-000J_NCLF</v>
      </c>
      <c r="B2723" s="18" t="str">
        <f t="shared" si="100"/>
        <v>CFQ7TTC0HM0T-000J_NCLFCSP ENTIDADES NO CUALIFICADAS</v>
      </c>
      <c r="D2723" t="s">
        <v>122</v>
      </c>
      <c r="E2723" t="s">
        <v>4707</v>
      </c>
      <c r="F2723" s="37" t="s">
        <v>3879</v>
      </c>
      <c r="G2723" s="18" t="s">
        <v>122</v>
      </c>
      <c r="H2723" s="18" t="s">
        <v>125</v>
      </c>
      <c r="I2723" s="37" t="s">
        <v>75</v>
      </c>
      <c r="J2723" t="s">
        <v>4708</v>
      </c>
      <c r="K2723" t="s">
        <v>28</v>
      </c>
      <c r="L2723" t="s">
        <v>90</v>
      </c>
      <c r="M2723" t="s">
        <v>74</v>
      </c>
      <c r="N2723" s="37" t="s">
        <v>75</v>
      </c>
      <c r="O2723" s="37" t="s">
        <v>75</v>
      </c>
      <c r="P2723" s="37" t="s">
        <v>75</v>
      </c>
      <c r="Q2723" t="s">
        <v>4707</v>
      </c>
      <c r="R2723" t="s">
        <v>76</v>
      </c>
      <c r="S2723" s="42">
        <v>500</v>
      </c>
      <c r="T2723" s="37">
        <v>1</v>
      </c>
      <c r="U2723" s="83">
        <v>1</v>
      </c>
      <c r="V2723" t="s">
        <v>125</v>
      </c>
    </row>
    <row r="2724" spans="1:22" x14ac:dyDescent="0.2">
      <c r="A2724" s="18" t="str">
        <f t="shared" si="99"/>
        <v>Catalogo principalCSP ENTIDADES NO CUALIFICADASCFQ7TTC0HM0T-000H_NCLF</v>
      </c>
      <c r="B2724" s="18" t="str">
        <f t="shared" si="100"/>
        <v>CFQ7TTC0HM0T-000H_NCLFCSP ENTIDADES NO CUALIFICADAS</v>
      </c>
      <c r="D2724" t="s">
        <v>122</v>
      </c>
      <c r="E2724" t="s">
        <v>4709</v>
      </c>
      <c r="F2724" s="37" t="s">
        <v>3879</v>
      </c>
      <c r="G2724" s="18" t="s">
        <v>122</v>
      </c>
      <c r="H2724" s="18" t="s">
        <v>125</v>
      </c>
      <c r="I2724" s="37" t="s">
        <v>75</v>
      </c>
      <c r="J2724" t="s">
        <v>4710</v>
      </c>
      <c r="K2724" t="s">
        <v>28</v>
      </c>
      <c r="L2724" t="s">
        <v>90</v>
      </c>
      <c r="M2724" t="s">
        <v>74</v>
      </c>
      <c r="N2724" s="37" t="s">
        <v>75</v>
      </c>
      <c r="O2724" s="37" t="s">
        <v>75</v>
      </c>
      <c r="P2724" s="37" t="s">
        <v>75</v>
      </c>
      <c r="Q2724" t="s">
        <v>4709</v>
      </c>
      <c r="R2724" t="s">
        <v>76</v>
      </c>
      <c r="S2724" s="42">
        <v>31000</v>
      </c>
      <c r="T2724" s="37">
        <v>1</v>
      </c>
      <c r="U2724" s="83">
        <v>1</v>
      </c>
      <c r="V2724" t="s">
        <v>125</v>
      </c>
    </row>
    <row r="2725" spans="1:22" x14ac:dyDescent="0.2">
      <c r="A2725" s="18" t="str">
        <f t="shared" si="99"/>
        <v>Catalogo principalCSP ENTIDADES NO CUALIFICADASCFQ7TTC0HM0T-0015_NCLF</v>
      </c>
      <c r="B2725" s="18" t="str">
        <f t="shared" si="100"/>
        <v>CFQ7TTC0HM0T-0015_NCLFCSP ENTIDADES NO CUALIFICADAS</v>
      </c>
      <c r="D2725" t="s">
        <v>122</v>
      </c>
      <c r="E2725" t="s">
        <v>4711</v>
      </c>
      <c r="F2725" s="37" t="s">
        <v>3879</v>
      </c>
      <c r="G2725" s="18" t="s">
        <v>122</v>
      </c>
      <c r="H2725" s="18" t="s">
        <v>125</v>
      </c>
      <c r="I2725" s="37" t="s">
        <v>75</v>
      </c>
      <c r="J2725" t="s">
        <v>4712</v>
      </c>
      <c r="K2725" t="s">
        <v>28</v>
      </c>
      <c r="L2725" t="s">
        <v>90</v>
      </c>
      <c r="M2725" t="s">
        <v>74</v>
      </c>
      <c r="N2725" s="37" t="s">
        <v>75</v>
      </c>
      <c r="O2725" s="37" t="s">
        <v>75</v>
      </c>
      <c r="P2725" s="37" t="s">
        <v>75</v>
      </c>
      <c r="Q2725" t="s">
        <v>4711</v>
      </c>
      <c r="R2725" t="s">
        <v>76</v>
      </c>
      <c r="S2725" s="42">
        <v>500</v>
      </c>
      <c r="T2725" s="37">
        <v>1</v>
      </c>
      <c r="U2725" s="83">
        <v>1</v>
      </c>
      <c r="V2725" t="s">
        <v>125</v>
      </c>
    </row>
    <row r="2726" spans="1:22" x14ac:dyDescent="0.2">
      <c r="A2726" s="18" t="str">
        <f t="shared" si="99"/>
        <v>Catalogo principalCSP ENTIDADES NO CUALIFICADASCFQ7TTC0HM0T-000K_NCLF</v>
      </c>
      <c r="B2726" s="18" t="str">
        <f t="shared" si="100"/>
        <v>CFQ7TTC0HM0T-000K_NCLFCSP ENTIDADES NO CUALIFICADAS</v>
      </c>
      <c r="D2726" t="s">
        <v>122</v>
      </c>
      <c r="E2726" t="s">
        <v>4713</v>
      </c>
      <c r="F2726" s="37" t="s">
        <v>3879</v>
      </c>
      <c r="G2726" s="18" t="s">
        <v>122</v>
      </c>
      <c r="H2726" s="18" t="s">
        <v>125</v>
      </c>
      <c r="I2726" s="37" t="s">
        <v>75</v>
      </c>
      <c r="J2726" t="s">
        <v>4714</v>
      </c>
      <c r="K2726" t="s">
        <v>28</v>
      </c>
      <c r="L2726" t="s">
        <v>90</v>
      </c>
      <c r="M2726" t="s">
        <v>74</v>
      </c>
      <c r="N2726" s="37" t="s">
        <v>75</v>
      </c>
      <c r="O2726" s="37" t="s">
        <v>75</v>
      </c>
      <c r="P2726" s="37" t="s">
        <v>75</v>
      </c>
      <c r="Q2726" t="s">
        <v>4713</v>
      </c>
      <c r="R2726" t="s">
        <v>76</v>
      </c>
      <c r="S2726" s="42">
        <v>31000</v>
      </c>
      <c r="T2726" s="37">
        <v>1</v>
      </c>
      <c r="U2726" s="83">
        <v>1</v>
      </c>
      <c r="V2726" t="s">
        <v>125</v>
      </c>
    </row>
    <row r="2727" spans="1:22" x14ac:dyDescent="0.2">
      <c r="A2727" s="18" t="str">
        <f t="shared" si="99"/>
        <v>Catalogo principalCSP ENTIDADES NO CUALIFICADASCFQ7TTC0LH3J-000F_NCLF</v>
      </c>
      <c r="B2727" s="18" t="str">
        <f t="shared" si="100"/>
        <v>CFQ7TTC0LH3J-000F_NCLFCSP ENTIDADES NO CUALIFICADAS</v>
      </c>
      <c r="D2727" t="s">
        <v>122</v>
      </c>
      <c r="E2727" t="s">
        <v>4715</v>
      </c>
      <c r="F2727" s="37" t="s">
        <v>3879</v>
      </c>
      <c r="G2727" s="18" t="s">
        <v>122</v>
      </c>
      <c r="H2727" s="18" t="s">
        <v>125</v>
      </c>
      <c r="I2727" s="37" t="s">
        <v>75</v>
      </c>
      <c r="J2727" t="s">
        <v>4716</v>
      </c>
      <c r="K2727" t="s">
        <v>28</v>
      </c>
      <c r="L2727" t="s">
        <v>90</v>
      </c>
      <c r="M2727" t="s">
        <v>74</v>
      </c>
      <c r="N2727" s="37" t="s">
        <v>75</v>
      </c>
      <c r="O2727" s="37" t="s">
        <v>75</v>
      </c>
      <c r="P2727" s="37" t="s">
        <v>75</v>
      </c>
      <c r="Q2727" t="s">
        <v>4715</v>
      </c>
      <c r="R2727" t="s">
        <v>76</v>
      </c>
      <c r="S2727" s="42">
        <v>1000</v>
      </c>
      <c r="T2727" s="37">
        <v>1</v>
      </c>
      <c r="U2727" s="83">
        <v>1</v>
      </c>
      <c r="V2727" t="s">
        <v>125</v>
      </c>
    </row>
    <row r="2728" spans="1:22" x14ac:dyDescent="0.2">
      <c r="A2728" s="18" t="str">
        <f t="shared" si="99"/>
        <v>Catalogo principalCSP ENTIDADES NO CUALIFICADASCFQ7TTC0LH3J-000D_NCLF</v>
      </c>
      <c r="B2728" s="18" t="str">
        <f t="shared" si="100"/>
        <v>CFQ7TTC0LH3J-000D_NCLFCSP ENTIDADES NO CUALIFICADAS</v>
      </c>
      <c r="D2728" t="s">
        <v>122</v>
      </c>
      <c r="E2728" t="s">
        <v>4717</v>
      </c>
      <c r="F2728" s="37" t="s">
        <v>3879</v>
      </c>
      <c r="G2728" s="18" t="s">
        <v>122</v>
      </c>
      <c r="H2728" s="18" t="s">
        <v>125</v>
      </c>
      <c r="I2728" s="37" t="s">
        <v>75</v>
      </c>
      <c r="J2728" t="s">
        <v>4718</v>
      </c>
      <c r="K2728" t="s">
        <v>28</v>
      </c>
      <c r="L2728" t="s">
        <v>90</v>
      </c>
      <c r="M2728" t="s">
        <v>74</v>
      </c>
      <c r="N2728" s="37" t="s">
        <v>75</v>
      </c>
      <c r="O2728" s="37" t="s">
        <v>75</v>
      </c>
      <c r="P2728" s="37" t="s">
        <v>75</v>
      </c>
      <c r="Q2728" t="s">
        <v>4717</v>
      </c>
      <c r="R2728" t="s">
        <v>76</v>
      </c>
      <c r="S2728" s="42">
        <v>75</v>
      </c>
      <c r="T2728" s="37">
        <v>1</v>
      </c>
      <c r="U2728" s="83">
        <v>1</v>
      </c>
      <c r="V2728" t="s">
        <v>125</v>
      </c>
    </row>
    <row r="2729" spans="1:22" x14ac:dyDescent="0.2">
      <c r="A2729" s="18" t="str">
        <f t="shared" si="99"/>
        <v>Catalogo principalCSP ENTIDADES NO CUALIFICADASCFQ7TTC0LH3J-0003_NCLF</v>
      </c>
      <c r="B2729" s="18" t="str">
        <f t="shared" si="100"/>
        <v>CFQ7TTC0LH3J-0003_NCLFCSP ENTIDADES NO CUALIFICADAS</v>
      </c>
      <c r="D2729" t="s">
        <v>122</v>
      </c>
      <c r="E2729" t="s">
        <v>4719</v>
      </c>
      <c r="F2729" s="37" t="s">
        <v>3879</v>
      </c>
      <c r="G2729" s="18" t="s">
        <v>122</v>
      </c>
      <c r="H2729" s="18" t="s">
        <v>125</v>
      </c>
      <c r="I2729" s="37" t="s">
        <v>75</v>
      </c>
      <c r="J2729" t="s">
        <v>4720</v>
      </c>
      <c r="K2729" t="s">
        <v>28</v>
      </c>
      <c r="L2729" t="s">
        <v>90</v>
      </c>
      <c r="M2729" t="s">
        <v>74</v>
      </c>
      <c r="N2729" s="37" t="s">
        <v>75</v>
      </c>
      <c r="O2729" s="37" t="s">
        <v>75</v>
      </c>
      <c r="P2729" s="37" t="s">
        <v>75</v>
      </c>
      <c r="Q2729" t="s">
        <v>4719</v>
      </c>
      <c r="R2729" t="s">
        <v>76</v>
      </c>
      <c r="S2729" s="42">
        <v>1000</v>
      </c>
      <c r="T2729" s="37">
        <v>1</v>
      </c>
      <c r="U2729" s="83">
        <v>1</v>
      </c>
      <c r="V2729" t="s">
        <v>125</v>
      </c>
    </row>
    <row r="2730" spans="1:22" x14ac:dyDescent="0.2">
      <c r="A2730" s="18" t="str">
        <f t="shared" si="99"/>
        <v>Catalogo principalCSP ENTIDADES NO CUALIFICADASCFQ7TTC0LH3J-0002_NCLF</v>
      </c>
      <c r="B2730" s="18" t="str">
        <f t="shared" si="100"/>
        <v>CFQ7TTC0LH3J-0002_NCLFCSP ENTIDADES NO CUALIFICADAS</v>
      </c>
      <c r="D2730" t="s">
        <v>122</v>
      </c>
      <c r="E2730" t="s">
        <v>4721</v>
      </c>
      <c r="F2730" s="37" t="s">
        <v>3879</v>
      </c>
      <c r="G2730" s="18" t="s">
        <v>122</v>
      </c>
      <c r="H2730" s="18" t="s">
        <v>125</v>
      </c>
      <c r="I2730" s="37" t="s">
        <v>75</v>
      </c>
      <c r="J2730" t="s">
        <v>4722</v>
      </c>
      <c r="K2730" t="s">
        <v>28</v>
      </c>
      <c r="L2730" t="s">
        <v>90</v>
      </c>
      <c r="M2730" t="s">
        <v>74</v>
      </c>
      <c r="N2730" s="37" t="s">
        <v>75</v>
      </c>
      <c r="O2730" s="37" t="s">
        <v>75</v>
      </c>
      <c r="P2730" s="37" t="s">
        <v>75</v>
      </c>
      <c r="Q2730" t="s">
        <v>4721</v>
      </c>
      <c r="R2730" t="s">
        <v>76</v>
      </c>
      <c r="S2730" s="42">
        <v>1500</v>
      </c>
      <c r="T2730" s="37">
        <v>1</v>
      </c>
      <c r="U2730" s="83">
        <v>1</v>
      </c>
      <c r="V2730" t="s">
        <v>125</v>
      </c>
    </row>
    <row r="2731" spans="1:22" x14ac:dyDescent="0.2">
      <c r="A2731" s="18" t="str">
        <f t="shared" si="99"/>
        <v>Catalogo principalCSP ENTIDADES NO CUALIFICADASCFQ7TTC0LH3J-0001_NCLF</v>
      </c>
      <c r="B2731" s="18" t="str">
        <f t="shared" si="100"/>
        <v>CFQ7TTC0LH3J-0001_NCLFCSP ENTIDADES NO CUALIFICADAS</v>
      </c>
      <c r="D2731" t="s">
        <v>122</v>
      </c>
      <c r="E2731" t="s">
        <v>4723</v>
      </c>
      <c r="F2731" s="37" t="s">
        <v>3879</v>
      </c>
      <c r="G2731" s="18" t="s">
        <v>122</v>
      </c>
      <c r="H2731" s="18" t="s">
        <v>125</v>
      </c>
      <c r="I2731" s="37" t="s">
        <v>75</v>
      </c>
      <c r="J2731" t="s">
        <v>4724</v>
      </c>
      <c r="K2731" t="s">
        <v>28</v>
      </c>
      <c r="L2731" t="s">
        <v>90</v>
      </c>
      <c r="M2731" t="s">
        <v>74</v>
      </c>
      <c r="N2731" s="37" t="s">
        <v>75</v>
      </c>
      <c r="O2731" s="37" t="s">
        <v>75</v>
      </c>
      <c r="P2731" s="37" t="s">
        <v>75</v>
      </c>
      <c r="Q2731" t="s">
        <v>4723</v>
      </c>
      <c r="R2731" t="s">
        <v>76</v>
      </c>
      <c r="S2731" s="42">
        <v>1000</v>
      </c>
      <c r="T2731" s="37">
        <v>1</v>
      </c>
      <c r="U2731" s="83">
        <v>1</v>
      </c>
      <c r="V2731" t="s">
        <v>125</v>
      </c>
    </row>
    <row r="2732" spans="1:22" x14ac:dyDescent="0.2">
      <c r="A2732" s="18" t="str">
        <f t="shared" si="99"/>
        <v>Catalogo principalCSP ENTIDADES NO CUALIFICADASCFQ7TTC0J7C5-0001_NCLF</v>
      </c>
      <c r="B2732" s="18" t="str">
        <f t="shared" si="100"/>
        <v>CFQ7TTC0J7C5-0001_NCLFCSP ENTIDADES NO CUALIFICADAS</v>
      </c>
      <c r="D2732" t="s">
        <v>122</v>
      </c>
      <c r="E2732" t="s">
        <v>4725</v>
      </c>
      <c r="F2732" s="37" t="s">
        <v>3879</v>
      </c>
      <c r="G2732" s="18" t="s">
        <v>122</v>
      </c>
      <c r="H2732" s="18" t="s">
        <v>125</v>
      </c>
      <c r="I2732" s="37" t="s">
        <v>75</v>
      </c>
      <c r="J2732" t="s">
        <v>4726</v>
      </c>
      <c r="K2732" t="s">
        <v>28</v>
      </c>
      <c r="L2732" t="s">
        <v>90</v>
      </c>
      <c r="M2732" t="s">
        <v>74</v>
      </c>
      <c r="N2732" s="37" t="s">
        <v>75</v>
      </c>
      <c r="O2732" s="37" t="s">
        <v>75</v>
      </c>
      <c r="P2732" s="37" t="s">
        <v>75</v>
      </c>
      <c r="Q2732" t="s">
        <v>4725</v>
      </c>
      <c r="R2732" t="s">
        <v>76</v>
      </c>
      <c r="S2732" s="42">
        <v>15</v>
      </c>
      <c r="T2732" s="37">
        <v>1</v>
      </c>
      <c r="U2732" s="83">
        <v>1</v>
      </c>
      <c r="V2732" t="s">
        <v>125</v>
      </c>
    </row>
    <row r="2733" spans="1:22" x14ac:dyDescent="0.2">
      <c r="A2733" s="18" t="str">
        <f t="shared" si="99"/>
        <v>Catalogo principalCSP ENTIDADES NO CUALIFICADASCFQ7TTC0LHPZ-0001_NCLF</v>
      </c>
      <c r="B2733" s="18" t="str">
        <f t="shared" si="100"/>
        <v>CFQ7TTC0LHPZ-0001_NCLFCSP ENTIDADES NO CUALIFICADAS</v>
      </c>
      <c r="D2733" t="s">
        <v>122</v>
      </c>
      <c r="E2733" t="s">
        <v>4727</v>
      </c>
      <c r="F2733" s="37" t="s">
        <v>3879</v>
      </c>
      <c r="G2733" s="18" t="s">
        <v>122</v>
      </c>
      <c r="H2733" s="18" t="s">
        <v>125</v>
      </c>
      <c r="I2733" s="37" t="s">
        <v>75</v>
      </c>
      <c r="J2733" t="s">
        <v>4728</v>
      </c>
      <c r="K2733" t="s">
        <v>28</v>
      </c>
      <c r="L2733" t="s">
        <v>90</v>
      </c>
      <c r="M2733" t="s">
        <v>74</v>
      </c>
      <c r="N2733" s="37" t="s">
        <v>75</v>
      </c>
      <c r="O2733" s="37" t="s">
        <v>75</v>
      </c>
      <c r="P2733" s="37" t="s">
        <v>75</v>
      </c>
      <c r="Q2733" t="s">
        <v>4727</v>
      </c>
      <c r="R2733" t="s">
        <v>76</v>
      </c>
      <c r="S2733" s="42">
        <v>60</v>
      </c>
      <c r="T2733" s="37">
        <v>1</v>
      </c>
      <c r="U2733" s="83">
        <v>1</v>
      </c>
      <c r="V2733" t="s">
        <v>125</v>
      </c>
    </row>
    <row r="2734" spans="1:22" x14ac:dyDescent="0.2">
      <c r="A2734" s="18" t="str">
        <f t="shared" si="99"/>
        <v>Catalogo principalCSP ENTIDADES NO CUALIFICADASCFQ7TTC0LHXC-0001_NCLF</v>
      </c>
      <c r="B2734" s="18" t="str">
        <f t="shared" si="100"/>
        <v>CFQ7TTC0LHXC-0001_NCLFCSP ENTIDADES NO CUALIFICADAS</v>
      </c>
      <c r="D2734" t="s">
        <v>122</v>
      </c>
      <c r="E2734" t="s">
        <v>4729</v>
      </c>
      <c r="F2734" s="37" t="s">
        <v>3879</v>
      </c>
      <c r="G2734" s="18" t="s">
        <v>122</v>
      </c>
      <c r="H2734" s="18" t="s">
        <v>125</v>
      </c>
      <c r="I2734" s="37" t="s">
        <v>75</v>
      </c>
      <c r="J2734" t="s">
        <v>4730</v>
      </c>
      <c r="K2734" t="s">
        <v>28</v>
      </c>
      <c r="L2734" t="s">
        <v>90</v>
      </c>
      <c r="M2734" t="s">
        <v>74</v>
      </c>
      <c r="N2734" s="37" t="s">
        <v>75</v>
      </c>
      <c r="O2734" s="37" t="s">
        <v>75</v>
      </c>
      <c r="P2734" s="37" t="s">
        <v>75</v>
      </c>
      <c r="Q2734" t="s">
        <v>4729</v>
      </c>
      <c r="R2734" t="s">
        <v>76</v>
      </c>
      <c r="S2734" s="42">
        <v>75</v>
      </c>
      <c r="T2734" s="37">
        <v>1</v>
      </c>
      <c r="U2734" s="83">
        <v>1</v>
      </c>
      <c r="V2734" t="s">
        <v>125</v>
      </c>
    </row>
    <row r="2735" spans="1:22" x14ac:dyDescent="0.2">
      <c r="A2735" s="18" t="str">
        <f t="shared" si="99"/>
        <v>Catalogo principalCSP ENTIDADES NO CUALIFICADASCFQ7TTC0J7BH-0001_NCLF</v>
      </c>
      <c r="B2735" s="18" t="str">
        <f t="shared" si="100"/>
        <v>CFQ7TTC0J7BH-0001_NCLFCSP ENTIDADES NO CUALIFICADAS</v>
      </c>
      <c r="D2735" t="s">
        <v>122</v>
      </c>
      <c r="E2735" t="s">
        <v>4731</v>
      </c>
      <c r="F2735" s="37" t="s">
        <v>3879</v>
      </c>
      <c r="G2735" s="18" t="s">
        <v>122</v>
      </c>
      <c r="H2735" s="18" t="s">
        <v>125</v>
      </c>
      <c r="I2735" s="37" t="s">
        <v>75</v>
      </c>
      <c r="J2735" t="s">
        <v>4732</v>
      </c>
      <c r="K2735" t="s">
        <v>28</v>
      </c>
      <c r="L2735" t="s">
        <v>90</v>
      </c>
      <c r="M2735" t="s">
        <v>74</v>
      </c>
      <c r="N2735" s="37" t="s">
        <v>75</v>
      </c>
      <c r="O2735" s="37" t="s">
        <v>75</v>
      </c>
      <c r="P2735" s="37" t="s">
        <v>75</v>
      </c>
      <c r="Q2735" t="s">
        <v>4731</v>
      </c>
      <c r="R2735" t="s">
        <v>76</v>
      </c>
      <c r="S2735" s="42">
        <v>90</v>
      </c>
      <c r="T2735" s="37">
        <v>1</v>
      </c>
      <c r="U2735" s="83">
        <v>1</v>
      </c>
      <c r="V2735" t="s">
        <v>125</v>
      </c>
    </row>
    <row r="2736" spans="1:22" x14ac:dyDescent="0.2">
      <c r="A2736" s="18" t="str">
        <f t="shared" si="99"/>
        <v>Catalogo principalCSP ENTIDADES NO CUALIFICADASCFQ7TTC0LFDZ-0007_NCLF</v>
      </c>
      <c r="B2736" s="18" t="str">
        <f t="shared" si="100"/>
        <v>CFQ7TTC0LFDZ-0007_NCLFCSP ENTIDADES NO CUALIFICADAS</v>
      </c>
      <c r="D2736" t="s">
        <v>122</v>
      </c>
      <c r="E2736" t="s">
        <v>4733</v>
      </c>
      <c r="F2736" s="37" t="s">
        <v>3879</v>
      </c>
      <c r="G2736" s="18" t="s">
        <v>122</v>
      </c>
      <c r="H2736" s="18" t="s">
        <v>125</v>
      </c>
      <c r="I2736" s="37" t="s">
        <v>75</v>
      </c>
      <c r="J2736" t="s">
        <v>4734</v>
      </c>
      <c r="K2736" t="s">
        <v>28</v>
      </c>
      <c r="L2736" t="s">
        <v>90</v>
      </c>
      <c r="M2736" t="s">
        <v>74</v>
      </c>
      <c r="N2736" s="37" t="s">
        <v>75</v>
      </c>
      <c r="O2736" s="37" t="s">
        <v>75</v>
      </c>
      <c r="P2736" s="37" t="s">
        <v>75</v>
      </c>
      <c r="Q2736" t="s">
        <v>4733</v>
      </c>
      <c r="R2736" t="s">
        <v>76</v>
      </c>
      <c r="S2736" s="42">
        <v>800</v>
      </c>
      <c r="T2736" s="37">
        <v>1</v>
      </c>
      <c r="U2736" s="83">
        <v>1</v>
      </c>
      <c r="V2736" t="s">
        <v>125</v>
      </c>
    </row>
    <row r="2737" spans="1:22" x14ac:dyDescent="0.2">
      <c r="A2737" s="18" t="str">
        <f t="shared" si="99"/>
        <v>Catalogo principalCSP ENTIDADES NO CUALIFICADASCFQ7TTC0LFDZ-0003_NCLF</v>
      </c>
      <c r="B2737" s="18" t="str">
        <f t="shared" si="100"/>
        <v>CFQ7TTC0LFDZ-0003_NCLFCSP ENTIDADES NO CUALIFICADAS</v>
      </c>
      <c r="D2737" t="s">
        <v>122</v>
      </c>
      <c r="E2737" t="s">
        <v>4735</v>
      </c>
      <c r="F2737" s="37" t="s">
        <v>3879</v>
      </c>
      <c r="G2737" s="18" t="s">
        <v>122</v>
      </c>
      <c r="H2737" s="18" t="s">
        <v>125</v>
      </c>
      <c r="I2737" s="37" t="s">
        <v>75</v>
      </c>
      <c r="J2737" t="s">
        <v>4736</v>
      </c>
      <c r="K2737" t="s">
        <v>28</v>
      </c>
      <c r="L2737" t="s">
        <v>90</v>
      </c>
      <c r="M2737" t="s">
        <v>74</v>
      </c>
      <c r="N2737" s="37" t="s">
        <v>75</v>
      </c>
      <c r="O2737" s="37" t="s">
        <v>75</v>
      </c>
      <c r="P2737" s="37" t="s">
        <v>75</v>
      </c>
      <c r="Q2737" t="s">
        <v>4735</v>
      </c>
      <c r="R2737" t="s">
        <v>76</v>
      </c>
      <c r="S2737" s="42">
        <v>20</v>
      </c>
      <c r="T2737" s="37">
        <v>1</v>
      </c>
      <c r="U2737" s="83">
        <v>1</v>
      </c>
      <c r="V2737" t="s">
        <v>125</v>
      </c>
    </row>
    <row r="2738" spans="1:22" x14ac:dyDescent="0.2">
      <c r="A2738" s="18" t="str">
        <f t="shared" si="99"/>
        <v>Catalogo principalCSP ENTIDADES NO CUALIFICADASCFQ7TTC0LFDZ-0001_NCLF</v>
      </c>
      <c r="B2738" s="18" t="str">
        <f t="shared" si="100"/>
        <v>CFQ7TTC0LFDZ-0001_NCLFCSP ENTIDADES NO CUALIFICADAS</v>
      </c>
      <c r="D2738" t="s">
        <v>122</v>
      </c>
      <c r="E2738" t="s">
        <v>4737</v>
      </c>
      <c r="F2738" s="37" t="s">
        <v>3879</v>
      </c>
      <c r="G2738" s="18" t="s">
        <v>122</v>
      </c>
      <c r="H2738" s="18" t="s">
        <v>125</v>
      </c>
      <c r="I2738" s="37" t="s">
        <v>75</v>
      </c>
      <c r="J2738" t="s">
        <v>4738</v>
      </c>
      <c r="K2738" t="s">
        <v>28</v>
      </c>
      <c r="L2738" t="s">
        <v>90</v>
      </c>
      <c r="M2738" t="s">
        <v>74</v>
      </c>
      <c r="N2738" s="37" t="s">
        <v>75</v>
      </c>
      <c r="O2738" s="37" t="s">
        <v>75</v>
      </c>
      <c r="P2738" s="37" t="s">
        <v>75</v>
      </c>
      <c r="Q2738" t="s">
        <v>4737</v>
      </c>
      <c r="R2738" t="s">
        <v>76</v>
      </c>
      <c r="S2738" s="42">
        <v>95</v>
      </c>
      <c r="T2738" s="37">
        <v>1</v>
      </c>
      <c r="U2738" s="83">
        <v>1</v>
      </c>
      <c r="V2738" t="s">
        <v>125</v>
      </c>
    </row>
    <row r="2739" spans="1:22" x14ac:dyDescent="0.2">
      <c r="A2739" s="18" t="str">
        <f t="shared" si="99"/>
        <v>Catalogo principalCSP ENTIDADES NO CUALIFICADASCFQ7TTC0LFDZ-0006_NCLF</v>
      </c>
      <c r="B2739" s="18" t="str">
        <f t="shared" si="100"/>
        <v>CFQ7TTC0LFDZ-0006_NCLFCSP ENTIDADES NO CUALIFICADAS</v>
      </c>
      <c r="D2739" t="s">
        <v>122</v>
      </c>
      <c r="E2739" t="s">
        <v>4739</v>
      </c>
      <c r="F2739" s="37" t="s">
        <v>3879</v>
      </c>
      <c r="G2739" s="18" t="s">
        <v>122</v>
      </c>
      <c r="H2739" s="18" t="s">
        <v>125</v>
      </c>
      <c r="I2739" s="37" t="s">
        <v>75</v>
      </c>
      <c r="J2739" t="s">
        <v>4740</v>
      </c>
      <c r="K2739" t="s">
        <v>28</v>
      </c>
      <c r="L2739" t="s">
        <v>90</v>
      </c>
      <c r="M2739" t="s">
        <v>74</v>
      </c>
      <c r="N2739" s="37" t="s">
        <v>75</v>
      </c>
      <c r="O2739" s="37" t="s">
        <v>75</v>
      </c>
      <c r="P2739" s="37" t="s">
        <v>75</v>
      </c>
      <c r="Q2739" t="s">
        <v>4739</v>
      </c>
      <c r="R2739" t="s">
        <v>76</v>
      </c>
      <c r="S2739" s="42">
        <v>145</v>
      </c>
      <c r="T2739" s="37">
        <v>1</v>
      </c>
      <c r="U2739" s="83">
        <v>1</v>
      </c>
      <c r="V2739" t="s">
        <v>125</v>
      </c>
    </row>
    <row r="2740" spans="1:22" x14ac:dyDescent="0.2">
      <c r="A2740" s="18" t="str">
        <f t="shared" si="99"/>
        <v>Catalogo principalCSP ENTIDADES NO CUALIFICADASCFQ7TTC0J7M0-0001_NCLF</v>
      </c>
      <c r="B2740" s="18" t="str">
        <f t="shared" si="100"/>
        <v>CFQ7TTC0J7M0-0001_NCLFCSP ENTIDADES NO CUALIFICADAS</v>
      </c>
      <c r="D2740" t="s">
        <v>122</v>
      </c>
      <c r="E2740" t="s">
        <v>4741</v>
      </c>
      <c r="F2740" s="37" t="s">
        <v>3879</v>
      </c>
      <c r="G2740" s="18" t="s">
        <v>122</v>
      </c>
      <c r="H2740" s="18" t="s">
        <v>125</v>
      </c>
      <c r="I2740" s="37" t="s">
        <v>75</v>
      </c>
      <c r="J2740" t="s">
        <v>4742</v>
      </c>
      <c r="K2740" t="s">
        <v>28</v>
      </c>
      <c r="L2740" t="s">
        <v>90</v>
      </c>
      <c r="M2740" t="s">
        <v>74</v>
      </c>
      <c r="N2740" s="37" t="s">
        <v>75</v>
      </c>
      <c r="O2740" s="37" t="s">
        <v>75</v>
      </c>
      <c r="P2740" s="37" t="s">
        <v>75</v>
      </c>
      <c r="Q2740" t="s">
        <v>4741</v>
      </c>
      <c r="R2740" t="s">
        <v>76</v>
      </c>
      <c r="S2740" s="42">
        <v>125</v>
      </c>
      <c r="T2740" s="37">
        <v>1</v>
      </c>
      <c r="U2740" s="83">
        <v>1</v>
      </c>
      <c r="V2740" t="s">
        <v>125</v>
      </c>
    </row>
    <row r="2741" spans="1:22" x14ac:dyDescent="0.2">
      <c r="A2741" s="18" t="str">
        <f t="shared" si="99"/>
        <v>Catalogo principalCSP ENTIDADES NO CUALIFICADASCFQ7TTC0LFNK-0001_NCLF</v>
      </c>
      <c r="B2741" s="18" t="str">
        <f t="shared" si="100"/>
        <v>CFQ7TTC0LFNK-0001_NCLFCSP ENTIDADES NO CUALIFICADAS</v>
      </c>
      <c r="D2741" t="s">
        <v>122</v>
      </c>
      <c r="E2741" t="s">
        <v>4743</v>
      </c>
      <c r="F2741" s="37" t="s">
        <v>3879</v>
      </c>
      <c r="G2741" s="18" t="s">
        <v>122</v>
      </c>
      <c r="H2741" s="18" t="s">
        <v>125</v>
      </c>
      <c r="I2741" s="37" t="s">
        <v>75</v>
      </c>
      <c r="J2741" t="s">
        <v>4744</v>
      </c>
      <c r="K2741" t="s">
        <v>28</v>
      </c>
      <c r="L2741" t="s">
        <v>90</v>
      </c>
      <c r="M2741" t="s">
        <v>74</v>
      </c>
      <c r="N2741" s="37" t="s">
        <v>75</v>
      </c>
      <c r="O2741" s="37" t="s">
        <v>75</v>
      </c>
      <c r="P2741" s="37" t="s">
        <v>75</v>
      </c>
      <c r="Q2741" t="s">
        <v>4743</v>
      </c>
      <c r="R2741" t="s">
        <v>76</v>
      </c>
      <c r="S2741" s="42">
        <v>50</v>
      </c>
      <c r="T2741" s="37">
        <v>1</v>
      </c>
      <c r="U2741" s="83">
        <v>1</v>
      </c>
      <c r="V2741" t="s">
        <v>125</v>
      </c>
    </row>
    <row r="2742" spans="1:22" x14ac:dyDescent="0.2">
      <c r="A2742" s="18" t="str">
        <f t="shared" si="99"/>
        <v>Catalogo principalCSP ENTIDADES NO CUALIFICADASCFQ7TTC0LFNK-0003_NCLF</v>
      </c>
      <c r="B2742" s="18" t="str">
        <f t="shared" si="100"/>
        <v>CFQ7TTC0LFNK-0003_NCLFCSP ENTIDADES NO CUALIFICADAS</v>
      </c>
      <c r="D2742" t="s">
        <v>122</v>
      </c>
      <c r="E2742" t="s">
        <v>4745</v>
      </c>
      <c r="F2742" s="37" t="s">
        <v>3879</v>
      </c>
      <c r="G2742" s="18" t="s">
        <v>122</v>
      </c>
      <c r="H2742" s="18" t="s">
        <v>125</v>
      </c>
      <c r="I2742" s="37" t="s">
        <v>75</v>
      </c>
      <c r="J2742" t="s">
        <v>4746</v>
      </c>
      <c r="K2742" t="s">
        <v>28</v>
      </c>
      <c r="L2742" t="s">
        <v>90</v>
      </c>
      <c r="M2742" t="s">
        <v>74</v>
      </c>
      <c r="N2742" s="37" t="s">
        <v>75</v>
      </c>
      <c r="O2742" s="37" t="s">
        <v>75</v>
      </c>
      <c r="P2742" s="37" t="s">
        <v>75</v>
      </c>
      <c r="Q2742" t="s">
        <v>4745</v>
      </c>
      <c r="R2742" t="s">
        <v>76</v>
      </c>
      <c r="S2742" s="42">
        <v>20</v>
      </c>
      <c r="T2742" s="37">
        <v>1</v>
      </c>
      <c r="U2742" s="83">
        <v>1</v>
      </c>
      <c r="V2742" t="s">
        <v>125</v>
      </c>
    </row>
    <row r="2743" spans="1:22" x14ac:dyDescent="0.2">
      <c r="A2743" s="18" t="str">
        <f t="shared" si="99"/>
        <v>Catalogo principalCSP ENTIDADES NO CUALIFICADASCFQ7TTC0J7N8-0001_NCLF</v>
      </c>
      <c r="B2743" s="18" t="str">
        <f t="shared" si="100"/>
        <v>CFQ7TTC0J7N8-0001_NCLFCSP ENTIDADES NO CUALIFICADAS</v>
      </c>
      <c r="D2743" t="s">
        <v>122</v>
      </c>
      <c r="E2743" t="s">
        <v>4747</v>
      </c>
      <c r="F2743" s="37" t="s">
        <v>3879</v>
      </c>
      <c r="G2743" s="18" t="s">
        <v>122</v>
      </c>
      <c r="H2743" s="18" t="s">
        <v>125</v>
      </c>
      <c r="I2743" s="37" t="s">
        <v>75</v>
      </c>
      <c r="J2743" t="s">
        <v>4748</v>
      </c>
      <c r="K2743" t="s">
        <v>28</v>
      </c>
      <c r="L2743" t="s">
        <v>90</v>
      </c>
      <c r="M2743" t="s">
        <v>74</v>
      </c>
      <c r="N2743" s="37" t="s">
        <v>75</v>
      </c>
      <c r="O2743" s="37" t="s">
        <v>75</v>
      </c>
      <c r="P2743" s="37" t="s">
        <v>75</v>
      </c>
      <c r="Q2743" t="s">
        <v>4747</v>
      </c>
      <c r="R2743" t="s">
        <v>76</v>
      </c>
      <c r="S2743" s="42">
        <v>75</v>
      </c>
      <c r="T2743" s="37">
        <v>1</v>
      </c>
      <c r="U2743" s="83">
        <v>1</v>
      </c>
      <c r="V2743" t="s">
        <v>125</v>
      </c>
    </row>
    <row r="2744" spans="1:22" x14ac:dyDescent="0.2">
      <c r="A2744" s="18" t="str">
        <f t="shared" si="99"/>
        <v>Catalogo principalCSP ENTIDADES NO CUALIFICADASCFQ7TTC0HKJ7-0001_NCLF</v>
      </c>
      <c r="B2744" s="18" t="str">
        <f t="shared" si="100"/>
        <v>CFQ7TTC0HKJ7-0001_NCLFCSP ENTIDADES NO CUALIFICADAS</v>
      </c>
      <c r="D2744" t="s">
        <v>122</v>
      </c>
      <c r="E2744" t="s">
        <v>4749</v>
      </c>
      <c r="F2744" s="37" t="s">
        <v>3879</v>
      </c>
      <c r="G2744" s="18" t="s">
        <v>122</v>
      </c>
      <c r="H2744" s="18" t="s">
        <v>125</v>
      </c>
      <c r="I2744" s="37" t="s">
        <v>75</v>
      </c>
      <c r="J2744" t="s">
        <v>4750</v>
      </c>
      <c r="K2744" t="s">
        <v>28</v>
      </c>
      <c r="L2744" t="s">
        <v>90</v>
      </c>
      <c r="M2744" t="s">
        <v>74</v>
      </c>
      <c r="N2744" s="37" t="s">
        <v>75</v>
      </c>
      <c r="O2744" s="37" t="s">
        <v>75</v>
      </c>
      <c r="P2744" s="37" t="s">
        <v>75</v>
      </c>
      <c r="Q2744" t="s">
        <v>4749</v>
      </c>
      <c r="R2744" t="s">
        <v>76</v>
      </c>
      <c r="S2744" s="42">
        <v>200</v>
      </c>
      <c r="T2744" s="37">
        <v>1</v>
      </c>
      <c r="U2744" s="83">
        <v>1</v>
      </c>
      <c r="V2744" t="s">
        <v>125</v>
      </c>
    </row>
    <row r="2745" spans="1:22" x14ac:dyDescent="0.2">
      <c r="A2745" s="18" t="str">
        <f t="shared" si="99"/>
        <v>Catalogo principalCSP ENTIDADES NO CUALIFICADASCFQ7TTC0HKJ6-0001_NCLF</v>
      </c>
      <c r="B2745" s="18" t="str">
        <f t="shared" si="100"/>
        <v>CFQ7TTC0HKJ6-0001_NCLFCSP ENTIDADES NO CUALIFICADAS</v>
      </c>
      <c r="D2745" t="s">
        <v>122</v>
      </c>
      <c r="E2745" t="s">
        <v>4751</v>
      </c>
      <c r="F2745" s="37" t="s">
        <v>3879</v>
      </c>
      <c r="G2745" s="18" t="s">
        <v>122</v>
      </c>
      <c r="H2745" s="18" t="s">
        <v>125</v>
      </c>
      <c r="I2745" s="37" t="s">
        <v>75</v>
      </c>
      <c r="J2745" t="s">
        <v>4752</v>
      </c>
      <c r="K2745" t="s">
        <v>28</v>
      </c>
      <c r="L2745" t="s">
        <v>90</v>
      </c>
      <c r="M2745" t="s">
        <v>74</v>
      </c>
      <c r="N2745" s="37" t="s">
        <v>75</v>
      </c>
      <c r="O2745" s="37" t="s">
        <v>75</v>
      </c>
      <c r="P2745" s="37" t="s">
        <v>75</v>
      </c>
      <c r="Q2745" t="s">
        <v>4751</v>
      </c>
      <c r="R2745" t="s">
        <v>76</v>
      </c>
      <c r="S2745" s="42">
        <v>100</v>
      </c>
      <c r="T2745" s="37">
        <v>1</v>
      </c>
      <c r="U2745" s="83">
        <v>1</v>
      </c>
      <c r="V2745" t="s">
        <v>125</v>
      </c>
    </row>
    <row r="2746" spans="1:22" x14ac:dyDescent="0.2">
      <c r="A2746" s="18" t="str">
        <f t="shared" si="99"/>
        <v>Catalogo principalCSP ENTIDADES NO CUALIFICADASCFQ7TTC0HBSM-0001_NCLF</v>
      </c>
      <c r="B2746" s="18" t="str">
        <f t="shared" si="100"/>
        <v>CFQ7TTC0HBSM-0001_NCLFCSP ENTIDADES NO CUALIFICADAS</v>
      </c>
      <c r="D2746" t="s">
        <v>122</v>
      </c>
      <c r="E2746" t="s">
        <v>4753</v>
      </c>
      <c r="F2746" s="37" t="s">
        <v>3879</v>
      </c>
      <c r="G2746" s="18" t="s">
        <v>122</v>
      </c>
      <c r="H2746" s="18" t="s">
        <v>125</v>
      </c>
      <c r="I2746" s="37" t="s">
        <v>75</v>
      </c>
      <c r="J2746" t="s">
        <v>4754</v>
      </c>
      <c r="K2746" t="s">
        <v>28</v>
      </c>
      <c r="L2746" t="s">
        <v>90</v>
      </c>
      <c r="M2746" t="s">
        <v>74</v>
      </c>
      <c r="N2746" s="37" t="s">
        <v>75</v>
      </c>
      <c r="O2746" s="37" t="s">
        <v>75</v>
      </c>
      <c r="P2746" s="37" t="s">
        <v>75</v>
      </c>
      <c r="Q2746" t="s">
        <v>4753</v>
      </c>
      <c r="R2746" t="s">
        <v>76</v>
      </c>
      <c r="S2746" s="42">
        <v>0</v>
      </c>
      <c r="T2746" s="37">
        <v>1</v>
      </c>
      <c r="U2746" s="83">
        <v>1</v>
      </c>
      <c r="V2746" t="s">
        <v>125</v>
      </c>
    </row>
    <row r="2747" spans="1:22" x14ac:dyDescent="0.2">
      <c r="A2747" s="18" t="str">
        <f t="shared" si="99"/>
        <v>Catalogo principalCSP ENTIDADES NO CUALIFICADASCFQ7TTC0HM43-0001_NCLF</v>
      </c>
      <c r="B2747" s="18" t="str">
        <f t="shared" si="100"/>
        <v>CFQ7TTC0HM43-0001_NCLFCSP ENTIDADES NO CUALIFICADAS</v>
      </c>
      <c r="D2747" t="s">
        <v>122</v>
      </c>
      <c r="E2747" t="s">
        <v>4755</v>
      </c>
      <c r="F2747" s="37" t="s">
        <v>3879</v>
      </c>
      <c r="G2747" s="18" t="s">
        <v>122</v>
      </c>
      <c r="H2747" s="18" t="s">
        <v>125</v>
      </c>
      <c r="I2747" s="37" t="s">
        <v>75</v>
      </c>
      <c r="J2747" t="s">
        <v>4756</v>
      </c>
      <c r="K2747" t="s">
        <v>28</v>
      </c>
      <c r="L2747" t="s">
        <v>90</v>
      </c>
      <c r="M2747" t="s">
        <v>74</v>
      </c>
      <c r="N2747" s="37" t="s">
        <v>75</v>
      </c>
      <c r="O2747" s="37" t="s">
        <v>75</v>
      </c>
      <c r="P2747" s="37" t="s">
        <v>75</v>
      </c>
      <c r="Q2747" t="s">
        <v>4755</v>
      </c>
      <c r="R2747" t="s">
        <v>76</v>
      </c>
      <c r="S2747" s="42">
        <v>300</v>
      </c>
      <c r="T2747" s="37">
        <v>1</v>
      </c>
      <c r="U2747" s="83">
        <v>1</v>
      </c>
      <c r="V2747" t="s">
        <v>125</v>
      </c>
    </row>
    <row r="2748" spans="1:22" x14ac:dyDescent="0.2">
      <c r="A2748" s="18" t="str">
        <f t="shared" si="99"/>
        <v>Catalogo principalCSP ENTIDADES NO CUALIFICADASCFQ7TTC0LFNL-0007_NCLF</v>
      </c>
      <c r="B2748" s="18" t="str">
        <f t="shared" si="100"/>
        <v>CFQ7TTC0LFNL-0007_NCLFCSP ENTIDADES NO CUALIFICADAS</v>
      </c>
      <c r="D2748" t="s">
        <v>122</v>
      </c>
      <c r="E2748" t="s">
        <v>4757</v>
      </c>
      <c r="F2748" s="37" t="s">
        <v>3879</v>
      </c>
      <c r="G2748" s="18" t="s">
        <v>122</v>
      </c>
      <c r="H2748" s="18" t="s">
        <v>125</v>
      </c>
      <c r="I2748" s="37" t="s">
        <v>75</v>
      </c>
      <c r="J2748" t="s">
        <v>4758</v>
      </c>
      <c r="K2748" t="s">
        <v>28</v>
      </c>
      <c r="L2748" t="s">
        <v>90</v>
      </c>
      <c r="M2748" t="s">
        <v>74</v>
      </c>
      <c r="N2748" s="37" t="s">
        <v>75</v>
      </c>
      <c r="O2748" s="37" t="s">
        <v>75</v>
      </c>
      <c r="P2748" s="37" t="s">
        <v>75</v>
      </c>
      <c r="Q2748" t="s">
        <v>4757</v>
      </c>
      <c r="R2748" t="s">
        <v>76</v>
      </c>
      <c r="S2748" s="42">
        <v>145</v>
      </c>
      <c r="T2748" s="37">
        <v>1</v>
      </c>
      <c r="U2748" s="83">
        <v>1</v>
      </c>
      <c r="V2748" t="s">
        <v>125</v>
      </c>
    </row>
    <row r="2749" spans="1:22" x14ac:dyDescent="0.2">
      <c r="A2749" s="18" t="str">
        <f t="shared" si="99"/>
        <v>Catalogo principalCSP ENTIDADES NO CUALIFICADASCFQ7TTC0LFNL-0006_NCLF</v>
      </c>
      <c r="B2749" s="18" t="str">
        <f t="shared" si="100"/>
        <v>CFQ7TTC0LFNL-0006_NCLFCSP ENTIDADES NO CUALIFICADAS</v>
      </c>
      <c r="D2749" t="s">
        <v>122</v>
      </c>
      <c r="E2749" t="s">
        <v>4759</v>
      </c>
      <c r="F2749" s="37" t="s">
        <v>3879</v>
      </c>
      <c r="G2749" s="18" t="s">
        <v>122</v>
      </c>
      <c r="H2749" s="18" t="s">
        <v>125</v>
      </c>
      <c r="I2749" s="37" t="s">
        <v>75</v>
      </c>
      <c r="J2749" t="s">
        <v>4760</v>
      </c>
      <c r="K2749" t="s">
        <v>28</v>
      </c>
      <c r="L2749" t="s">
        <v>90</v>
      </c>
      <c r="M2749" t="s">
        <v>74</v>
      </c>
      <c r="N2749" s="37" t="s">
        <v>75</v>
      </c>
      <c r="O2749" s="37" t="s">
        <v>75</v>
      </c>
      <c r="P2749" s="37" t="s">
        <v>75</v>
      </c>
      <c r="Q2749" t="s">
        <v>4759</v>
      </c>
      <c r="R2749" t="s">
        <v>76</v>
      </c>
      <c r="S2749" s="42">
        <v>20</v>
      </c>
      <c r="T2749" s="37">
        <v>1</v>
      </c>
      <c r="U2749" s="83">
        <v>1</v>
      </c>
      <c r="V2749" t="s">
        <v>125</v>
      </c>
    </row>
    <row r="2750" spans="1:22" x14ac:dyDescent="0.2">
      <c r="A2750" s="18" t="str">
        <f t="shared" si="99"/>
        <v>Catalogo principalCSP ENTIDADES NO CUALIFICADASCFQ7TTC0LFNL-0001_NCLF</v>
      </c>
      <c r="B2750" s="18" t="str">
        <f t="shared" si="100"/>
        <v>CFQ7TTC0LFNL-0001_NCLFCSP ENTIDADES NO CUALIFICADAS</v>
      </c>
      <c r="D2750" t="s">
        <v>122</v>
      </c>
      <c r="E2750" t="s">
        <v>4761</v>
      </c>
      <c r="F2750" s="37" t="s">
        <v>3879</v>
      </c>
      <c r="G2750" s="18" t="s">
        <v>122</v>
      </c>
      <c r="H2750" s="18" t="s">
        <v>125</v>
      </c>
      <c r="I2750" s="37" t="s">
        <v>75</v>
      </c>
      <c r="J2750" t="s">
        <v>4762</v>
      </c>
      <c r="K2750" t="s">
        <v>28</v>
      </c>
      <c r="L2750" t="s">
        <v>90</v>
      </c>
      <c r="M2750" t="s">
        <v>74</v>
      </c>
      <c r="N2750" s="37" t="s">
        <v>75</v>
      </c>
      <c r="O2750" s="37" t="s">
        <v>75</v>
      </c>
      <c r="P2750" s="37" t="s">
        <v>75</v>
      </c>
      <c r="Q2750" t="s">
        <v>4761</v>
      </c>
      <c r="R2750" t="s">
        <v>76</v>
      </c>
      <c r="S2750" s="42">
        <v>95</v>
      </c>
      <c r="T2750" s="37">
        <v>1</v>
      </c>
      <c r="U2750" s="83">
        <v>1</v>
      </c>
      <c r="V2750" t="s">
        <v>125</v>
      </c>
    </row>
    <row r="2751" spans="1:22" x14ac:dyDescent="0.2">
      <c r="A2751" s="18" t="str">
        <f t="shared" si="99"/>
        <v>Catalogo principalCSP ENTIDADES NO CUALIFICADASCFQ7TTC0LFDN-0001_NCLF</v>
      </c>
      <c r="B2751" s="18" t="str">
        <f t="shared" si="100"/>
        <v>CFQ7TTC0LFDN-0001_NCLFCSP ENTIDADES NO CUALIFICADAS</v>
      </c>
      <c r="D2751" t="s">
        <v>122</v>
      </c>
      <c r="E2751" t="s">
        <v>4763</v>
      </c>
      <c r="F2751" s="37" t="s">
        <v>3879</v>
      </c>
      <c r="G2751" s="18" t="s">
        <v>122</v>
      </c>
      <c r="H2751" s="18" t="s">
        <v>125</v>
      </c>
      <c r="I2751" s="37" t="s">
        <v>75</v>
      </c>
      <c r="J2751" t="s">
        <v>4764</v>
      </c>
      <c r="K2751" t="s">
        <v>28</v>
      </c>
      <c r="L2751" t="s">
        <v>90</v>
      </c>
      <c r="M2751" t="s">
        <v>74</v>
      </c>
      <c r="N2751" s="37" t="s">
        <v>75</v>
      </c>
      <c r="O2751" s="37" t="s">
        <v>75</v>
      </c>
      <c r="P2751" s="37" t="s">
        <v>75</v>
      </c>
      <c r="Q2751" t="s">
        <v>4763</v>
      </c>
      <c r="R2751" t="s">
        <v>76</v>
      </c>
      <c r="S2751" s="42">
        <v>30</v>
      </c>
      <c r="T2751" s="37">
        <v>1</v>
      </c>
      <c r="U2751" s="83">
        <v>1</v>
      </c>
      <c r="V2751" t="s">
        <v>125</v>
      </c>
    </row>
    <row r="2752" spans="1:22" x14ac:dyDescent="0.2">
      <c r="A2752" s="18" t="str">
        <f t="shared" si="99"/>
        <v>Catalogo principalCSP ENTIDADES NO CUALIFICADASCFQ7TTC0LGV4-0002_NCLF</v>
      </c>
      <c r="B2752" s="18" t="str">
        <f t="shared" si="100"/>
        <v>CFQ7TTC0LGV4-0002_NCLFCSP ENTIDADES NO CUALIFICADAS</v>
      </c>
      <c r="D2752" t="s">
        <v>122</v>
      </c>
      <c r="E2752" t="s">
        <v>4765</v>
      </c>
      <c r="F2752" s="37" t="s">
        <v>3879</v>
      </c>
      <c r="G2752" s="18" t="s">
        <v>122</v>
      </c>
      <c r="H2752" s="18" t="s">
        <v>125</v>
      </c>
      <c r="I2752" s="37" t="s">
        <v>75</v>
      </c>
      <c r="J2752" t="s">
        <v>4766</v>
      </c>
      <c r="K2752" t="s">
        <v>28</v>
      </c>
      <c r="L2752" t="s">
        <v>90</v>
      </c>
      <c r="M2752" t="s">
        <v>74</v>
      </c>
      <c r="N2752" s="37" t="s">
        <v>75</v>
      </c>
      <c r="O2752" s="37" t="s">
        <v>75</v>
      </c>
      <c r="P2752" s="37" t="s">
        <v>75</v>
      </c>
      <c r="Q2752" t="s">
        <v>4765</v>
      </c>
      <c r="R2752" t="s">
        <v>76</v>
      </c>
      <c r="S2752" s="42">
        <v>30</v>
      </c>
      <c r="T2752" s="37">
        <v>1</v>
      </c>
      <c r="U2752" s="83">
        <v>1</v>
      </c>
      <c r="V2752" t="s">
        <v>125</v>
      </c>
    </row>
    <row r="2753" spans="1:22" x14ac:dyDescent="0.2">
      <c r="A2753" s="18" t="str">
        <f t="shared" si="99"/>
        <v>Catalogo principalCSP ENTIDADES NO CUALIFICADASCFQ7TTC0LGV4-0001_NCLF</v>
      </c>
      <c r="B2753" s="18" t="str">
        <f t="shared" si="100"/>
        <v>CFQ7TTC0LGV4-0001_NCLFCSP ENTIDADES NO CUALIFICADAS</v>
      </c>
      <c r="D2753" t="s">
        <v>122</v>
      </c>
      <c r="E2753" t="s">
        <v>4767</v>
      </c>
      <c r="F2753" s="37" t="s">
        <v>3879</v>
      </c>
      <c r="G2753" s="18" t="s">
        <v>122</v>
      </c>
      <c r="H2753" s="18" t="s">
        <v>125</v>
      </c>
      <c r="I2753" s="37" t="s">
        <v>75</v>
      </c>
      <c r="J2753" t="s">
        <v>4768</v>
      </c>
      <c r="K2753" t="s">
        <v>28</v>
      </c>
      <c r="L2753" t="s">
        <v>90</v>
      </c>
      <c r="M2753" t="s">
        <v>74</v>
      </c>
      <c r="N2753" s="37" t="s">
        <v>75</v>
      </c>
      <c r="O2753" s="37" t="s">
        <v>75</v>
      </c>
      <c r="P2753" s="37" t="s">
        <v>75</v>
      </c>
      <c r="Q2753" t="s">
        <v>4767</v>
      </c>
      <c r="R2753" t="s">
        <v>76</v>
      </c>
      <c r="S2753" s="42">
        <v>180</v>
      </c>
      <c r="T2753" s="37">
        <v>1</v>
      </c>
      <c r="U2753" s="83">
        <v>1</v>
      </c>
      <c r="V2753" t="s">
        <v>125</v>
      </c>
    </row>
    <row r="2754" spans="1:22" x14ac:dyDescent="0.2">
      <c r="A2754" s="18" t="str">
        <f t="shared" ref="A2754:A2817" si="101">D2754&amp;F2754&amp;E2754</f>
        <v>Catalogo principalCSP ENTIDADES NO CUALIFICADASCFQ7TTC0HD41-0002_NCLF</v>
      </c>
      <c r="B2754" s="18" t="str">
        <f t="shared" ref="B2754:B2817" si="102">E2754&amp;F2754</f>
        <v>CFQ7TTC0HD41-0002_NCLFCSP ENTIDADES NO CUALIFICADAS</v>
      </c>
      <c r="D2754" t="s">
        <v>122</v>
      </c>
      <c r="E2754" t="s">
        <v>4769</v>
      </c>
      <c r="F2754" s="37" t="s">
        <v>3879</v>
      </c>
      <c r="G2754" s="18" t="s">
        <v>122</v>
      </c>
      <c r="H2754" s="18" t="s">
        <v>125</v>
      </c>
      <c r="I2754" s="37" t="s">
        <v>75</v>
      </c>
      <c r="J2754" t="s">
        <v>4770</v>
      </c>
      <c r="K2754" t="s">
        <v>28</v>
      </c>
      <c r="L2754" t="s">
        <v>90</v>
      </c>
      <c r="M2754" t="s">
        <v>74</v>
      </c>
      <c r="N2754" s="37" t="s">
        <v>75</v>
      </c>
      <c r="O2754" s="37" t="s">
        <v>75</v>
      </c>
      <c r="P2754" s="37" t="s">
        <v>75</v>
      </c>
      <c r="Q2754" t="s">
        <v>4769</v>
      </c>
      <c r="R2754" t="s">
        <v>76</v>
      </c>
      <c r="S2754" s="42">
        <v>1000</v>
      </c>
      <c r="T2754" s="37">
        <v>1</v>
      </c>
      <c r="U2754" s="83">
        <v>1</v>
      </c>
      <c r="V2754" t="s">
        <v>125</v>
      </c>
    </row>
    <row r="2755" spans="1:22" x14ac:dyDescent="0.2">
      <c r="A2755" s="18" t="str">
        <f t="shared" si="101"/>
        <v>Catalogo principalCSP ENTIDADES NO CUALIFICADASCFQ7TTC0HD41-0001_NCLF</v>
      </c>
      <c r="B2755" s="18" t="str">
        <f t="shared" si="102"/>
        <v>CFQ7TTC0HD41-0001_NCLFCSP ENTIDADES NO CUALIFICADAS</v>
      </c>
      <c r="D2755" t="s">
        <v>122</v>
      </c>
      <c r="E2755" t="s">
        <v>4771</v>
      </c>
      <c r="F2755" s="37" t="s">
        <v>3879</v>
      </c>
      <c r="G2755" s="18" t="s">
        <v>122</v>
      </c>
      <c r="H2755" s="18" t="s">
        <v>125</v>
      </c>
      <c r="I2755" s="37" t="s">
        <v>75</v>
      </c>
      <c r="J2755" t="s">
        <v>4772</v>
      </c>
      <c r="K2755" t="s">
        <v>28</v>
      </c>
      <c r="L2755" t="s">
        <v>90</v>
      </c>
      <c r="M2755" t="s">
        <v>74</v>
      </c>
      <c r="N2755" s="37" t="s">
        <v>75</v>
      </c>
      <c r="O2755" s="37" t="s">
        <v>75</v>
      </c>
      <c r="P2755" s="37" t="s">
        <v>75</v>
      </c>
      <c r="Q2755" t="s">
        <v>4771</v>
      </c>
      <c r="R2755" t="s">
        <v>76</v>
      </c>
      <c r="S2755" s="42">
        <v>150</v>
      </c>
      <c r="T2755" s="37">
        <v>1</v>
      </c>
      <c r="U2755" s="83">
        <v>1</v>
      </c>
      <c r="V2755" t="s">
        <v>125</v>
      </c>
    </row>
    <row r="2756" spans="1:22" x14ac:dyDescent="0.2">
      <c r="A2756" s="18" t="str">
        <f t="shared" si="101"/>
        <v>Catalogo principalCSP ENTIDADES NO CUALIFICADASCFQ7TTC0HD40-0002_NCLF</v>
      </c>
      <c r="B2756" s="18" t="str">
        <f t="shared" si="102"/>
        <v>CFQ7TTC0HD40-0002_NCLFCSP ENTIDADES NO CUALIFICADAS</v>
      </c>
      <c r="D2756" t="s">
        <v>122</v>
      </c>
      <c r="E2756" t="s">
        <v>4773</v>
      </c>
      <c r="F2756" s="37" t="s">
        <v>3879</v>
      </c>
      <c r="G2756" s="18" t="s">
        <v>122</v>
      </c>
      <c r="H2756" s="18" t="s">
        <v>125</v>
      </c>
      <c r="I2756" s="37" t="s">
        <v>75</v>
      </c>
      <c r="J2756" t="s">
        <v>4774</v>
      </c>
      <c r="K2756" t="s">
        <v>28</v>
      </c>
      <c r="L2756" t="s">
        <v>90</v>
      </c>
      <c r="M2756" t="s">
        <v>74</v>
      </c>
      <c r="N2756" s="37" t="s">
        <v>75</v>
      </c>
      <c r="O2756" s="37" t="s">
        <v>75</v>
      </c>
      <c r="P2756" s="37" t="s">
        <v>75</v>
      </c>
      <c r="Q2756" t="s">
        <v>4773</v>
      </c>
      <c r="R2756" t="s">
        <v>76</v>
      </c>
      <c r="S2756" s="42">
        <v>150</v>
      </c>
      <c r="T2756" s="37">
        <v>1</v>
      </c>
      <c r="U2756" s="83">
        <v>1</v>
      </c>
      <c r="V2756" t="s">
        <v>125</v>
      </c>
    </row>
    <row r="2757" spans="1:22" x14ac:dyDescent="0.2">
      <c r="A2757" s="18" t="str">
        <f t="shared" si="101"/>
        <v>Catalogo principalCSP ENTIDADES NO CUALIFICADASCFQ7TTC0HD40-0001_NCLF</v>
      </c>
      <c r="B2757" s="18" t="str">
        <f t="shared" si="102"/>
        <v>CFQ7TTC0HD40-0001_NCLFCSP ENTIDADES NO CUALIFICADAS</v>
      </c>
      <c r="D2757" t="s">
        <v>122</v>
      </c>
      <c r="E2757" t="s">
        <v>4775</v>
      </c>
      <c r="F2757" s="37" t="s">
        <v>3879</v>
      </c>
      <c r="G2757" s="18" t="s">
        <v>122</v>
      </c>
      <c r="H2757" s="18" t="s">
        <v>125</v>
      </c>
      <c r="I2757" s="37" t="s">
        <v>75</v>
      </c>
      <c r="J2757" t="s">
        <v>4776</v>
      </c>
      <c r="K2757" t="s">
        <v>28</v>
      </c>
      <c r="L2757" t="s">
        <v>90</v>
      </c>
      <c r="M2757" t="s">
        <v>74</v>
      </c>
      <c r="N2757" s="37" t="s">
        <v>75</v>
      </c>
      <c r="O2757" s="37" t="s">
        <v>75</v>
      </c>
      <c r="P2757" s="37" t="s">
        <v>75</v>
      </c>
      <c r="Q2757" t="s">
        <v>4775</v>
      </c>
      <c r="R2757" t="s">
        <v>76</v>
      </c>
      <c r="S2757" s="42">
        <v>1000</v>
      </c>
      <c r="T2757" s="37">
        <v>1</v>
      </c>
      <c r="U2757" s="83">
        <v>1</v>
      </c>
      <c r="V2757" t="s">
        <v>125</v>
      </c>
    </row>
    <row r="2758" spans="1:22" x14ac:dyDescent="0.2">
      <c r="A2758" s="18" t="str">
        <f t="shared" si="101"/>
        <v>Catalogo principalCSP ENTIDADES NO CUALIFICADASCFQ7TTC0HD4H-0002_NCLF</v>
      </c>
      <c r="B2758" s="18" t="str">
        <f t="shared" si="102"/>
        <v>CFQ7TTC0HD4H-0002_NCLFCSP ENTIDADES NO CUALIFICADAS</v>
      </c>
      <c r="D2758" t="s">
        <v>122</v>
      </c>
      <c r="E2758" t="s">
        <v>4777</v>
      </c>
      <c r="F2758" s="37" t="s">
        <v>3879</v>
      </c>
      <c r="G2758" s="18" t="s">
        <v>122</v>
      </c>
      <c r="H2758" s="18" t="s">
        <v>125</v>
      </c>
      <c r="I2758" s="37" t="s">
        <v>75</v>
      </c>
      <c r="J2758" t="s">
        <v>4778</v>
      </c>
      <c r="K2758" t="s">
        <v>28</v>
      </c>
      <c r="L2758" t="s">
        <v>90</v>
      </c>
      <c r="M2758" t="s">
        <v>74</v>
      </c>
      <c r="N2758" s="37" t="s">
        <v>75</v>
      </c>
      <c r="O2758" s="37" t="s">
        <v>75</v>
      </c>
      <c r="P2758" s="37" t="s">
        <v>75</v>
      </c>
      <c r="Q2758" t="s">
        <v>4777</v>
      </c>
      <c r="R2758" t="s">
        <v>76</v>
      </c>
      <c r="S2758" s="42">
        <v>150</v>
      </c>
      <c r="T2758" s="37">
        <v>1</v>
      </c>
      <c r="U2758" s="83">
        <v>1</v>
      </c>
      <c r="V2758" t="s">
        <v>125</v>
      </c>
    </row>
    <row r="2759" spans="1:22" x14ac:dyDescent="0.2">
      <c r="A2759" s="18" t="str">
        <f t="shared" si="101"/>
        <v>Catalogo principalCSP ENTIDADES NO CUALIFICADASCFQ7TTC0HD4H-0001_NCLF</v>
      </c>
      <c r="B2759" s="18" t="str">
        <f t="shared" si="102"/>
        <v>CFQ7TTC0HD4H-0001_NCLFCSP ENTIDADES NO CUALIFICADAS</v>
      </c>
      <c r="D2759" t="s">
        <v>122</v>
      </c>
      <c r="E2759" t="s">
        <v>4779</v>
      </c>
      <c r="F2759" s="37" t="s">
        <v>3879</v>
      </c>
      <c r="G2759" s="18" t="s">
        <v>122</v>
      </c>
      <c r="H2759" s="18" t="s">
        <v>125</v>
      </c>
      <c r="I2759" s="37" t="s">
        <v>75</v>
      </c>
      <c r="J2759" t="s">
        <v>4780</v>
      </c>
      <c r="K2759" t="s">
        <v>28</v>
      </c>
      <c r="L2759" t="s">
        <v>90</v>
      </c>
      <c r="M2759" t="s">
        <v>74</v>
      </c>
      <c r="N2759" s="37" t="s">
        <v>75</v>
      </c>
      <c r="O2759" s="37" t="s">
        <v>75</v>
      </c>
      <c r="P2759" s="37" t="s">
        <v>75</v>
      </c>
      <c r="Q2759" t="s">
        <v>4779</v>
      </c>
      <c r="R2759" t="s">
        <v>76</v>
      </c>
      <c r="S2759" s="42">
        <v>1000</v>
      </c>
      <c r="T2759" s="37">
        <v>1</v>
      </c>
      <c r="U2759" s="83">
        <v>1</v>
      </c>
      <c r="V2759" t="s">
        <v>125</v>
      </c>
    </row>
    <row r="2760" spans="1:22" x14ac:dyDescent="0.2">
      <c r="A2760" s="18" t="str">
        <f t="shared" si="101"/>
        <v>Catalogo principalCSP ENTIDADES NO CUALIFICADASCFQ7TTC0LGV7-0001_NCLF</v>
      </c>
      <c r="B2760" s="18" t="str">
        <f t="shared" si="102"/>
        <v>CFQ7TTC0LGV7-0001_NCLFCSP ENTIDADES NO CUALIFICADAS</v>
      </c>
      <c r="D2760" t="s">
        <v>122</v>
      </c>
      <c r="E2760" t="s">
        <v>4781</v>
      </c>
      <c r="F2760" s="37" t="s">
        <v>3879</v>
      </c>
      <c r="G2760" s="18" t="s">
        <v>122</v>
      </c>
      <c r="H2760" s="18" t="s">
        <v>125</v>
      </c>
      <c r="I2760" s="37" t="s">
        <v>75</v>
      </c>
      <c r="J2760" t="s">
        <v>4782</v>
      </c>
      <c r="K2760" t="s">
        <v>28</v>
      </c>
      <c r="L2760" t="s">
        <v>90</v>
      </c>
      <c r="M2760" t="s">
        <v>74</v>
      </c>
      <c r="N2760" s="37" t="s">
        <v>75</v>
      </c>
      <c r="O2760" s="37" t="s">
        <v>75</v>
      </c>
      <c r="P2760" s="37" t="s">
        <v>75</v>
      </c>
      <c r="Q2760" t="s">
        <v>4781</v>
      </c>
      <c r="R2760" t="s">
        <v>76</v>
      </c>
      <c r="S2760" s="42">
        <v>65</v>
      </c>
      <c r="T2760" s="37">
        <v>1</v>
      </c>
      <c r="U2760" s="83">
        <v>1</v>
      </c>
      <c r="V2760" t="s">
        <v>125</v>
      </c>
    </row>
    <row r="2761" spans="1:22" x14ac:dyDescent="0.2">
      <c r="A2761" s="18" t="str">
        <f t="shared" si="101"/>
        <v>Catalogo principalCSP ENTIDADES NO CUALIFICADASCFQ7TTC0HD4G-0004_NCLF</v>
      </c>
      <c r="B2761" s="18" t="str">
        <f t="shared" si="102"/>
        <v>CFQ7TTC0HD4G-0004_NCLFCSP ENTIDADES NO CUALIFICADAS</v>
      </c>
      <c r="D2761" t="s">
        <v>122</v>
      </c>
      <c r="E2761" t="s">
        <v>4783</v>
      </c>
      <c r="F2761" s="37" t="s">
        <v>3879</v>
      </c>
      <c r="G2761" s="18" t="s">
        <v>122</v>
      </c>
      <c r="H2761" s="18" t="s">
        <v>125</v>
      </c>
      <c r="I2761" s="37" t="s">
        <v>75</v>
      </c>
      <c r="J2761" t="s">
        <v>4784</v>
      </c>
      <c r="K2761" t="s">
        <v>28</v>
      </c>
      <c r="L2761" t="s">
        <v>90</v>
      </c>
      <c r="M2761" t="s">
        <v>74</v>
      </c>
      <c r="N2761" s="37" t="s">
        <v>75</v>
      </c>
      <c r="O2761" s="37" t="s">
        <v>75</v>
      </c>
      <c r="P2761" s="37" t="s">
        <v>75</v>
      </c>
      <c r="Q2761" t="s">
        <v>4783</v>
      </c>
      <c r="R2761" t="s">
        <v>76</v>
      </c>
      <c r="S2761" s="42">
        <v>1400</v>
      </c>
      <c r="T2761" s="37">
        <v>1</v>
      </c>
      <c r="U2761" s="83">
        <v>1</v>
      </c>
      <c r="V2761" t="s">
        <v>125</v>
      </c>
    </row>
    <row r="2762" spans="1:22" x14ac:dyDescent="0.2">
      <c r="A2762" s="18" t="str">
        <f t="shared" si="101"/>
        <v>Catalogo principalCSP ENTIDADES NO CUALIFICADASCFQ7TTC0HD4G-0003_NCLF</v>
      </c>
      <c r="B2762" s="18" t="str">
        <f t="shared" si="102"/>
        <v>CFQ7TTC0HD4G-0003_NCLFCSP ENTIDADES NO CUALIFICADAS</v>
      </c>
      <c r="D2762" t="s">
        <v>122</v>
      </c>
      <c r="E2762" t="s">
        <v>4785</v>
      </c>
      <c r="F2762" s="37" t="s">
        <v>3879</v>
      </c>
      <c r="G2762" s="18" t="s">
        <v>122</v>
      </c>
      <c r="H2762" s="18" t="s">
        <v>125</v>
      </c>
      <c r="I2762" s="37" t="s">
        <v>75</v>
      </c>
      <c r="J2762" t="s">
        <v>4786</v>
      </c>
      <c r="K2762" t="s">
        <v>28</v>
      </c>
      <c r="L2762" t="s">
        <v>90</v>
      </c>
      <c r="M2762" t="s">
        <v>74</v>
      </c>
      <c r="N2762" s="37" t="s">
        <v>75</v>
      </c>
      <c r="O2762" s="37" t="s">
        <v>75</v>
      </c>
      <c r="P2762" s="37" t="s">
        <v>75</v>
      </c>
      <c r="Q2762" t="s">
        <v>4785</v>
      </c>
      <c r="R2762" t="s">
        <v>76</v>
      </c>
      <c r="S2762" s="42">
        <v>30</v>
      </c>
      <c r="T2762" s="37">
        <v>1</v>
      </c>
      <c r="U2762" s="83">
        <v>1</v>
      </c>
      <c r="V2762" t="s">
        <v>125</v>
      </c>
    </row>
    <row r="2763" spans="1:22" x14ac:dyDescent="0.2">
      <c r="A2763" s="18" t="str">
        <f t="shared" si="101"/>
        <v>Catalogo principalCSP ENTIDADES NO CUALIFICADASCFQ7TTC0HD4G-0002_NCLF</v>
      </c>
      <c r="B2763" s="18" t="str">
        <f t="shared" si="102"/>
        <v>CFQ7TTC0HD4G-0002_NCLFCSP ENTIDADES NO CUALIFICADAS</v>
      </c>
      <c r="D2763" t="s">
        <v>122</v>
      </c>
      <c r="E2763" t="s">
        <v>4787</v>
      </c>
      <c r="F2763" s="37" t="s">
        <v>3879</v>
      </c>
      <c r="G2763" s="18" t="s">
        <v>122</v>
      </c>
      <c r="H2763" s="18" t="s">
        <v>125</v>
      </c>
      <c r="I2763" s="37" t="s">
        <v>75</v>
      </c>
      <c r="J2763" t="s">
        <v>4788</v>
      </c>
      <c r="K2763" t="s">
        <v>28</v>
      </c>
      <c r="L2763" t="s">
        <v>90</v>
      </c>
      <c r="M2763" t="s">
        <v>74</v>
      </c>
      <c r="N2763" s="37" t="s">
        <v>75</v>
      </c>
      <c r="O2763" s="37" t="s">
        <v>75</v>
      </c>
      <c r="P2763" s="37" t="s">
        <v>75</v>
      </c>
      <c r="Q2763" t="s">
        <v>4787</v>
      </c>
      <c r="R2763" t="s">
        <v>76</v>
      </c>
      <c r="S2763" s="42">
        <v>4</v>
      </c>
      <c r="T2763" s="37">
        <v>1</v>
      </c>
      <c r="U2763" s="83">
        <v>1</v>
      </c>
      <c r="V2763" t="s">
        <v>125</v>
      </c>
    </row>
    <row r="2764" spans="1:22" x14ac:dyDescent="0.2">
      <c r="A2764" s="18" t="str">
        <f t="shared" si="101"/>
        <v>Catalogo principalCSP ENTIDADES NO CUALIFICADASCFQ7TTC0HD4G-0001_NCLF</v>
      </c>
      <c r="B2764" s="18" t="str">
        <f t="shared" si="102"/>
        <v>CFQ7TTC0HD4G-0001_NCLFCSP ENTIDADES NO CUALIFICADAS</v>
      </c>
      <c r="D2764" t="s">
        <v>122</v>
      </c>
      <c r="E2764" t="s">
        <v>4789</v>
      </c>
      <c r="F2764" s="37" t="s">
        <v>3879</v>
      </c>
      <c r="G2764" s="18" t="s">
        <v>122</v>
      </c>
      <c r="H2764" s="18" t="s">
        <v>125</v>
      </c>
      <c r="I2764" s="37" t="s">
        <v>75</v>
      </c>
      <c r="J2764" t="s">
        <v>4790</v>
      </c>
      <c r="K2764" t="s">
        <v>28</v>
      </c>
      <c r="L2764" t="s">
        <v>90</v>
      </c>
      <c r="M2764" t="s">
        <v>74</v>
      </c>
      <c r="N2764" s="37" t="s">
        <v>75</v>
      </c>
      <c r="O2764" s="37" t="s">
        <v>75</v>
      </c>
      <c r="P2764" s="37" t="s">
        <v>75</v>
      </c>
      <c r="Q2764" t="s">
        <v>4789</v>
      </c>
      <c r="R2764" t="s">
        <v>76</v>
      </c>
      <c r="S2764" s="42">
        <v>120</v>
      </c>
      <c r="T2764" s="37">
        <v>1</v>
      </c>
      <c r="U2764" s="83">
        <v>1</v>
      </c>
      <c r="V2764" t="s">
        <v>125</v>
      </c>
    </row>
    <row r="2765" spans="1:22" x14ac:dyDescent="0.2">
      <c r="A2765" s="18" t="str">
        <f t="shared" si="101"/>
        <v>Catalogo principalCSP ENTIDADES NO CUALIFICADASCFQ7TTC0J1XF-0004_NCLF</v>
      </c>
      <c r="B2765" s="18" t="str">
        <f t="shared" si="102"/>
        <v>CFQ7TTC0J1XF-0004_NCLFCSP ENTIDADES NO CUALIFICADAS</v>
      </c>
      <c r="D2765" t="s">
        <v>122</v>
      </c>
      <c r="E2765" t="s">
        <v>4791</v>
      </c>
      <c r="F2765" s="37" t="s">
        <v>3879</v>
      </c>
      <c r="G2765" s="18" t="s">
        <v>122</v>
      </c>
      <c r="H2765" s="18" t="s">
        <v>125</v>
      </c>
      <c r="I2765" s="37" t="s">
        <v>75</v>
      </c>
      <c r="J2765" t="s">
        <v>4792</v>
      </c>
      <c r="K2765" t="s">
        <v>28</v>
      </c>
      <c r="L2765" t="s">
        <v>90</v>
      </c>
      <c r="M2765" t="s">
        <v>74</v>
      </c>
      <c r="N2765" s="37" t="s">
        <v>75</v>
      </c>
      <c r="O2765" s="37" t="s">
        <v>75</v>
      </c>
      <c r="P2765" s="37" t="s">
        <v>75</v>
      </c>
      <c r="Q2765" t="s">
        <v>4791</v>
      </c>
      <c r="R2765" t="s">
        <v>76</v>
      </c>
      <c r="S2765" s="42">
        <v>0</v>
      </c>
      <c r="T2765" s="37">
        <v>1</v>
      </c>
      <c r="U2765" s="83">
        <v>1</v>
      </c>
      <c r="V2765" t="s">
        <v>125</v>
      </c>
    </row>
    <row r="2766" spans="1:22" x14ac:dyDescent="0.2">
      <c r="A2766" s="18" t="str">
        <f t="shared" si="101"/>
        <v>Catalogo principalCSP ENTIDADES NO CUALIFICADASCFQ7TTC0J1XF-0003_NCLF</v>
      </c>
      <c r="B2766" s="18" t="str">
        <f t="shared" si="102"/>
        <v>CFQ7TTC0J1XF-0003_NCLFCSP ENTIDADES NO CUALIFICADAS</v>
      </c>
      <c r="D2766" t="s">
        <v>122</v>
      </c>
      <c r="E2766" t="s">
        <v>4793</v>
      </c>
      <c r="F2766" s="37" t="s">
        <v>3879</v>
      </c>
      <c r="G2766" s="18" t="s">
        <v>122</v>
      </c>
      <c r="H2766" s="18" t="s">
        <v>125</v>
      </c>
      <c r="I2766" s="37" t="s">
        <v>75</v>
      </c>
      <c r="J2766" t="s">
        <v>4794</v>
      </c>
      <c r="K2766" t="s">
        <v>28</v>
      </c>
      <c r="L2766" t="s">
        <v>90</v>
      </c>
      <c r="M2766" t="s">
        <v>74</v>
      </c>
      <c r="N2766" s="37" t="s">
        <v>75</v>
      </c>
      <c r="O2766" s="37" t="s">
        <v>75</v>
      </c>
      <c r="P2766" s="37" t="s">
        <v>75</v>
      </c>
      <c r="Q2766" t="s">
        <v>4793</v>
      </c>
      <c r="R2766" t="s">
        <v>76</v>
      </c>
      <c r="S2766" s="42">
        <v>300</v>
      </c>
      <c r="T2766" s="37">
        <v>1</v>
      </c>
      <c r="U2766" s="83">
        <v>1</v>
      </c>
      <c r="V2766" t="s">
        <v>125</v>
      </c>
    </row>
    <row r="2767" spans="1:22" x14ac:dyDescent="0.2">
      <c r="A2767" s="18" t="str">
        <f t="shared" si="101"/>
        <v>Catalogo principalCSP ENTIDADES NO CUALIFICADASCFQ7TTC0LH3N-0001_NCLF</v>
      </c>
      <c r="B2767" s="18" t="str">
        <f t="shared" si="102"/>
        <v>CFQ7TTC0LH3N-0001_NCLFCSP ENTIDADES NO CUALIFICADAS</v>
      </c>
      <c r="D2767" t="s">
        <v>122</v>
      </c>
      <c r="E2767" t="s">
        <v>4795</v>
      </c>
      <c r="F2767" s="37" t="s">
        <v>3879</v>
      </c>
      <c r="G2767" s="18" t="s">
        <v>122</v>
      </c>
      <c r="H2767" s="18" t="s">
        <v>125</v>
      </c>
      <c r="I2767" s="37" t="s">
        <v>75</v>
      </c>
      <c r="J2767" t="s">
        <v>4796</v>
      </c>
      <c r="K2767" t="s">
        <v>28</v>
      </c>
      <c r="L2767" t="s">
        <v>90</v>
      </c>
      <c r="M2767" t="s">
        <v>74</v>
      </c>
      <c r="N2767" s="37" t="s">
        <v>75</v>
      </c>
      <c r="O2767" s="37" t="s">
        <v>75</v>
      </c>
      <c r="P2767" s="37" t="s">
        <v>75</v>
      </c>
      <c r="Q2767" t="s">
        <v>4795</v>
      </c>
      <c r="R2767" t="s">
        <v>76</v>
      </c>
      <c r="S2767" s="42">
        <v>1500</v>
      </c>
      <c r="T2767" s="37">
        <v>1</v>
      </c>
      <c r="U2767" s="83">
        <v>1</v>
      </c>
      <c r="V2767" t="s">
        <v>125</v>
      </c>
    </row>
    <row r="2768" spans="1:22" x14ac:dyDescent="0.2">
      <c r="A2768" s="18" t="str">
        <f t="shared" si="101"/>
        <v>Catalogo principalCSP ENTIDADES NO CUALIFICADASCFQ7TTC0HX6F-0001_NCLF</v>
      </c>
      <c r="B2768" s="18" t="str">
        <f t="shared" si="102"/>
        <v>CFQ7TTC0HX6F-0001_NCLFCSP ENTIDADES NO CUALIFICADAS</v>
      </c>
      <c r="D2768" t="s">
        <v>122</v>
      </c>
      <c r="E2768" t="s">
        <v>4797</v>
      </c>
      <c r="F2768" s="37" t="s">
        <v>3879</v>
      </c>
      <c r="G2768" s="18" t="s">
        <v>122</v>
      </c>
      <c r="H2768" s="18" t="s">
        <v>125</v>
      </c>
      <c r="I2768" s="37" t="s">
        <v>75</v>
      </c>
      <c r="J2768" t="s">
        <v>4798</v>
      </c>
      <c r="K2768" t="s">
        <v>28</v>
      </c>
      <c r="L2768" t="s">
        <v>90</v>
      </c>
      <c r="M2768" t="s">
        <v>74</v>
      </c>
      <c r="N2768" s="37" t="s">
        <v>75</v>
      </c>
      <c r="O2768" s="37" t="s">
        <v>75</v>
      </c>
      <c r="P2768" s="37" t="s">
        <v>75</v>
      </c>
      <c r="Q2768" t="s">
        <v>4797</v>
      </c>
      <c r="R2768" t="s">
        <v>76</v>
      </c>
      <c r="S2768" s="42">
        <v>225</v>
      </c>
      <c r="T2768" s="37">
        <v>1</v>
      </c>
      <c r="U2768" s="83">
        <v>1</v>
      </c>
      <c r="V2768" t="s">
        <v>125</v>
      </c>
    </row>
    <row r="2769" spans="1:22" x14ac:dyDescent="0.2">
      <c r="A2769" s="18" t="str">
        <f t="shared" si="101"/>
        <v>Catalogo principalCSP ENTIDADES NO CUALIFICADASCFQ7TTC0LHVK-0001_NCLF</v>
      </c>
      <c r="B2769" s="18" t="str">
        <f t="shared" si="102"/>
        <v>CFQ7TTC0LHVK-0001_NCLFCSP ENTIDADES NO CUALIFICADAS</v>
      </c>
      <c r="D2769" t="s">
        <v>122</v>
      </c>
      <c r="E2769" t="s">
        <v>4799</v>
      </c>
      <c r="F2769" s="37" t="s">
        <v>3879</v>
      </c>
      <c r="G2769" s="18" t="s">
        <v>122</v>
      </c>
      <c r="H2769" s="18" t="s">
        <v>125</v>
      </c>
      <c r="I2769" s="37" t="s">
        <v>75</v>
      </c>
      <c r="J2769" t="s">
        <v>4800</v>
      </c>
      <c r="K2769" t="s">
        <v>28</v>
      </c>
      <c r="L2769" t="s">
        <v>90</v>
      </c>
      <c r="M2769" t="s">
        <v>74</v>
      </c>
      <c r="N2769" s="37" t="s">
        <v>75</v>
      </c>
      <c r="O2769" s="37" t="s">
        <v>75</v>
      </c>
      <c r="P2769" s="37" t="s">
        <v>75</v>
      </c>
      <c r="Q2769" t="s">
        <v>4799</v>
      </c>
      <c r="R2769" t="s">
        <v>76</v>
      </c>
      <c r="S2769" s="42">
        <v>500</v>
      </c>
      <c r="T2769" s="37">
        <v>1</v>
      </c>
      <c r="U2769" s="83">
        <v>1</v>
      </c>
      <c r="V2769" t="s">
        <v>125</v>
      </c>
    </row>
    <row r="2770" spans="1:22" x14ac:dyDescent="0.2">
      <c r="A2770" s="18" t="str">
        <f t="shared" si="101"/>
        <v>Catalogo principalCSP ENTIDADES NO CUALIFICADASCFQ7TTC0LHWM-0001_NCLF</v>
      </c>
      <c r="B2770" s="18" t="str">
        <f t="shared" si="102"/>
        <v>CFQ7TTC0LHWM-0001_NCLFCSP ENTIDADES NO CUALIFICADAS</v>
      </c>
      <c r="D2770" t="s">
        <v>122</v>
      </c>
      <c r="E2770" t="s">
        <v>4801</v>
      </c>
      <c r="F2770" s="37" t="s">
        <v>3879</v>
      </c>
      <c r="G2770" s="18" t="s">
        <v>122</v>
      </c>
      <c r="H2770" s="18" t="s">
        <v>125</v>
      </c>
      <c r="I2770" s="37" t="s">
        <v>75</v>
      </c>
      <c r="J2770" t="s">
        <v>4802</v>
      </c>
      <c r="K2770" t="s">
        <v>28</v>
      </c>
      <c r="L2770" t="s">
        <v>90</v>
      </c>
      <c r="M2770" t="s">
        <v>74</v>
      </c>
      <c r="N2770" s="37" t="s">
        <v>75</v>
      </c>
      <c r="O2770" s="37" t="s">
        <v>75</v>
      </c>
      <c r="P2770" s="37" t="s">
        <v>75</v>
      </c>
      <c r="Q2770" t="s">
        <v>4801</v>
      </c>
      <c r="R2770" t="s">
        <v>76</v>
      </c>
      <c r="S2770" s="42">
        <v>250</v>
      </c>
      <c r="T2770" s="37">
        <v>1</v>
      </c>
      <c r="U2770" s="83">
        <v>1</v>
      </c>
      <c r="V2770" t="s">
        <v>125</v>
      </c>
    </row>
    <row r="2771" spans="1:22" x14ac:dyDescent="0.2">
      <c r="A2771" s="18" t="str">
        <f t="shared" si="101"/>
        <v>Catalogo principalCSP ENTIDADES NO CUALIFICADASCFQ7TTC0LHWQ-0006_NCLF</v>
      </c>
      <c r="B2771" s="18" t="str">
        <f t="shared" si="102"/>
        <v>CFQ7TTC0LHWQ-0006_NCLFCSP ENTIDADES NO CUALIFICADAS</v>
      </c>
      <c r="D2771" t="s">
        <v>122</v>
      </c>
      <c r="E2771" t="s">
        <v>4803</v>
      </c>
      <c r="F2771" s="37" t="s">
        <v>3879</v>
      </c>
      <c r="G2771" s="18" t="s">
        <v>122</v>
      </c>
      <c r="H2771" s="18" t="s">
        <v>125</v>
      </c>
      <c r="I2771" s="37" t="s">
        <v>75</v>
      </c>
      <c r="J2771" t="s">
        <v>4804</v>
      </c>
      <c r="K2771" t="s">
        <v>28</v>
      </c>
      <c r="L2771" t="s">
        <v>90</v>
      </c>
      <c r="M2771" t="s">
        <v>74</v>
      </c>
      <c r="N2771" s="37" t="s">
        <v>75</v>
      </c>
      <c r="O2771" s="37" t="s">
        <v>75</v>
      </c>
      <c r="P2771" s="37" t="s">
        <v>75</v>
      </c>
      <c r="Q2771" t="s">
        <v>4803</v>
      </c>
      <c r="R2771" t="s">
        <v>76</v>
      </c>
      <c r="S2771" s="42">
        <v>600</v>
      </c>
      <c r="T2771" s="37">
        <v>1</v>
      </c>
      <c r="U2771" s="83">
        <v>1</v>
      </c>
      <c r="V2771" t="s">
        <v>125</v>
      </c>
    </row>
    <row r="2772" spans="1:22" x14ac:dyDescent="0.2">
      <c r="A2772" s="18" t="str">
        <f t="shared" si="101"/>
        <v>Catalogo principalCSP ENTIDADES NO CUALIFICADASCFQ7TTC0LHWQ-0005_NCLF</v>
      </c>
      <c r="B2772" s="18" t="str">
        <f t="shared" si="102"/>
        <v>CFQ7TTC0LHWQ-0005_NCLFCSP ENTIDADES NO CUALIFICADAS</v>
      </c>
      <c r="D2772" t="s">
        <v>122</v>
      </c>
      <c r="E2772" t="s">
        <v>4805</v>
      </c>
      <c r="F2772" s="37" t="s">
        <v>3879</v>
      </c>
      <c r="G2772" s="18" t="s">
        <v>122</v>
      </c>
      <c r="H2772" s="18" t="s">
        <v>125</v>
      </c>
      <c r="I2772" s="37" t="s">
        <v>75</v>
      </c>
      <c r="J2772" t="s">
        <v>4806</v>
      </c>
      <c r="K2772" t="s">
        <v>28</v>
      </c>
      <c r="L2772" t="s">
        <v>90</v>
      </c>
      <c r="M2772" t="s">
        <v>74</v>
      </c>
      <c r="N2772" s="37" t="s">
        <v>75</v>
      </c>
      <c r="O2772" s="37" t="s">
        <v>75</v>
      </c>
      <c r="P2772" s="37" t="s">
        <v>75</v>
      </c>
      <c r="Q2772" t="s">
        <v>4805</v>
      </c>
      <c r="R2772" t="s">
        <v>76</v>
      </c>
      <c r="S2772" s="42">
        <v>750</v>
      </c>
      <c r="T2772" s="37">
        <v>1</v>
      </c>
      <c r="U2772" s="83">
        <v>1</v>
      </c>
      <c r="V2772" t="s">
        <v>125</v>
      </c>
    </row>
    <row r="2773" spans="1:22" x14ac:dyDescent="0.2">
      <c r="A2773" s="18" t="str">
        <f t="shared" si="101"/>
        <v>Catalogo principalCSP ENTIDADES NO CUALIFICADASCFQ7TTC0LHWQ-0004_NCLF</v>
      </c>
      <c r="B2773" s="18" t="str">
        <f t="shared" si="102"/>
        <v>CFQ7TTC0LHWQ-0004_NCLFCSP ENTIDADES NO CUALIFICADAS</v>
      </c>
      <c r="D2773" t="s">
        <v>122</v>
      </c>
      <c r="E2773" t="s">
        <v>4807</v>
      </c>
      <c r="F2773" s="37" t="s">
        <v>3879</v>
      </c>
      <c r="G2773" s="18" t="s">
        <v>122</v>
      </c>
      <c r="H2773" s="18" t="s">
        <v>125</v>
      </c>
      <c r="I2773" s="37" t="s">
        <v>75</v>
      </c>
      <c r="J2773" t="s">
        <v>4808</v>
      </c>
      <c r="K2773" t="s">
        <v>28</v>
      </c>
      <c r="L2773" t="s">
        <v>90</v>
      </c>
      <c r="M2773" t="s">
        <v>74</v>
      </c>
      <c r="N2773" s="37" t="s">
        <v>75</v>
      </c>
      <c r="O2773" s="37" t="s">
        <v>75</v>
      </c>
      <c r="P2773" s="37" t="s">
        <v>75</v>
      </c>
      <c r="Q2773" t="s">
        <v>4807</v>
      </c>
      <c r="R2773" t="s">
        <v>76</v>
      </c>
      <c r="S2773" s="42">
        <v>1250</v>
      </c>
      <c r="T2773" s="37">
        <v>1</v>
      </c>
      <c r="U2773" s="83">
        <v>1</v>
      </c>
      <c r="V2773" t="s">
        <v>125</v>
      </c>
    </row>
    <row r="2774" spans="1:22" x14ac:dyDescent="0.2">
      <c r="A2774" s="18" t="str">
        <f t="shared" si="101"/>
        <v>Catalogo principalCSP ENTIDADES NO CUALIFICADASCFQ7TTC0LHWQ-0003_NCLF</v>
      </c>
      <c r="B2774" s="18" t="str">
        <f t="shared" si="102"/>
        <v>CFQ7TTC0LHWQ-0003_NCLFCSP ENTIDADES NO CUALIFICADAS</v>
      </c>
      <c r="D2774" t="s">
        <v>122</v>
      </c>
      <c r="E2774" t="s">
        <v>4809</v>
      </c>
      <c r="F2774" s="37" t="s">
        <v>3879</v>
      </c>
      <c r="G2774" s="18" t="s">
        <v>122</v>
      </c>
      <c r="H2774" s="18" t="s">
        <v>125</v>
      </c>
      <c r="I2774" s="37" t="s">
        <v>75</v>
      </c>
      <c r="J2774" t="s">
        <v>4810</v>
      </c>
      <c r="K2774" t="s">
        <v>28</v>
      </c>
      <c r="L2774" t="s">
        <v>90</v>
      </c>
      <c r="M2774" t="s">
        <v>74</v>
      </c>
      <c r="N2774" s="37" t="s">
        <v>75</v>
      </c>
      <c r="O2774" s="37" t="s">
        <v>75</v>
      </c>
      <c r="P2774" s="37" t="s">
        <v>75</v>
      </c>
      <c r="Q2774" t="s">
        <v>4809</v>
      </c>
      <c r="R2774" t="s">
        <v>76</v>
      </c>
      <c r="S2774" s="42">
        <v>250</v>
      </c>
      <c r="T2774" s="37">
        <v>1</v>
      </c>
      <c r="U2774" s="83">
        <v>1</v>
      </c>
      <c r="V2774" t="s">
        <v>125</v>
      </c>
    </row>
    <row r="2775" spans="1:22" x14ac:dyDescent="0.2">
      <c r="A2775" s="18" t="str">
        <f t="shared" si="101"/>
        <v>Catalogo principalCSP ENTIDADES NO CUALIFICADASCFQ7TTC0LHWQ-0001_NCLF</v>
      </c>
      <c r="B2775" s="18" t="str">
        <f t="shared" si="102"/>
        <v>CFQ7TTC0LHWQ-0001_NCLFCSP ENTIDADES NO CUALIFICADAS</v>
      </c>
      <c r="D2775" t="s">
        <v>122</v>
      </c>
      <c r="E2775" t="s">
        <v>4811</v>
      </c>
      <c r="F2775" s="37" t="s">
        <v>3879</v>
      </c>
      <c r="G2775" s="18" t="s">
        <v>122</v>
      </c>
      <c r="H2775" s="18" t="s">
        <v>125</v>
      </c>
      <c r="I2775" s="37" t="s">
        <v>75</v>
      </c>
      <c r="J2775" t="s">
        <v>4812</v>
      </c>
      <c r="K2775" t="s">
        <v>28</v>
      </c>
      <c r="L2775" t="s">
        <v>90</v>
      </c>
      <c r="M2775" t="s">
        <v>74</v>
      </c>
      <c r="N2775" s="37" t="s">
        <v>75</v>
      </c>
      <c r="O2775" s="37" t="s">
        <v>75</v>
      </c>
      <c r="P2775" s="37" t="s">
        <v>75</v>
      </c>
      <c r="Q2775" t="s">
        <v>4811</v>
      </c>
      <c r="R2775" t="s">
        <v>76</v>
      </c>
      <c r="S2775" s="42">
        <v>500</v>
      </c>
      <c r="T2775" s="37">
        <v>1</v>
      </c>
      <c r="U2775" s="83">
        <v>1</v>
      </c>
      <c r="V2775" t="s">
        <v>125</v>
      </c>
    </row>
    <row r="2776" spans="1:22" x14ac:dyDescent="0.2">
      <c r="A2776" s="18" t="str">
        <f t="shared" si="101"/>
        <v>Catalogo principalCSP ENTIDADES NO CUALIFICADASCFQ7TTC0LHWQ-0002_NCLF</v>
      </c>
      <c r="B2776" s="18" t="str">
        <f t="shared" si="102"/>
        <v>CFQ7TTC0LHWQ-0002_NCLFCSP ENTIDADES NO CUALIFICADAS</v>
      </c>
      <c r="D2776" t="s">
        <v>122</v>
      </c>
      <c r="E2776" t="s">
        <v>4813</v>
      </c>
      <c r="F2776" s="37" t="s">
        <v>3879</v>
      </c>
      <c r="G2776" s="18" t="s">
        <v>122</v>
      </c>
      <c r="H2776" s="18" t="s">
        <v>125</v>
      </c>
      <c r="I2776" s="37" t="s">
        <v>75</v>
      </c>
      <c r="J2776" t="s">
        <v>4814</v>
      </c>
      <c r="K2776" t="s">
        <v>28</v>
      </c>
      <c r="L2776" t="s">
        <v>90</v>
      </c>
      <c r="M2776" t="s">
        <v>74</v>
      </c>
      <c r="N2776" s="37" t="s">
        <v>75</v>
      </c>
      <c r="O2776" s="37" t="s">
        <v>75</v>
      </c>
      <c r="P2776" s="37" t="s">
        <v>75</v>
      </c>
      <c r="Q2776" t="s">
        <v>4813</v>
      </c>
      <c r="R2776" t="s">
        <v>76</v>
      </c>
      <c r="S2776" s="42">
        <v>1500</v>
      </c>
      <c r="T2776" s="37">
        <v>1</v>
      </c>
      <c r="U2776" s="83">
        <v>1</v>
      </c>
      <c r="V2776" t="s">
        <v>125</v>
      </c>
    </row>
    <row r="2777" spans="1:22" x14ac:dyDescent="0.2">
      <c r="A2777" s="18" t="str">
        <f t="shared" si="101"/>
        <v>Catalogo principalCSP ENTIDADES NO CUALIFICADASCFQ7TTC0LHWP-0001_NCLF</v>
      </c>
      <c r="B2777" s="18" t="str">
        <f t="shared" si="102"/>
        <v>CFQ7TTC0LHWP-0001_NCLFCSP ENTIDADES NO CUALIFICADAS</v>
      </c>
      <c r="D2777" t="s">
        <v>122</v>
      </c>
      <c r="E2777" t="s">
        <v>4815</v>
      </c>
      <c r="F2777" s="37" t="s">
        <v>3879</v>
      </c>
      <c r="G2777" s="18" t="s">
        <v>122</v>
      </c>
      <c r="H2777" s="18" t="s">
        <v>125</v>
      </c>
      <c r="I2777" s="37" t="s">
        <v>75</v>
      </c>
      <c r="J2777" t="s">
        <v>4816</v>
      </c>
      <c r="K2777" t="s">
        <v>28</v>
      </c>
      <c r="L2777" t="s">
        <v>90</v>
      </c>
      <c r="M2777" t="s">
        <v>74</v>
      </c>
      <c r="N2777" s="37" t="s">
        <v>75</v>
      </c>
      <c r="O2777" s="37" t="s">
        <v>75</v>
      </c>
      <c r="P2777" s="37" t="s">
        <v>75</v>
      </c>
      <c r="Q2777" t="s">
        <v>4815</v>
      </c>
      <c r="R2777" t="s">
        <v>76</v>
      </c>
      <c r="S2777" s="42">
        <v>750</v>
      </c>
      <c r="T2777" s="37">
        <v>1</v>
      </c>
      <c r="U2777" s="83">
        <v>1</v>
      </c>
      <c r="V2777" t="s">
        <v>125</v>
      </c>
    </row>
    <row r="2778" spans="1:22" x14ac:dyDescent="0.2">
      <c r="A2778" s="18" t="str">
        <f t="shared" si="101"/>
        <v>Catalogo principalCSP ENTIDADES NO CUALIFICADASCFQ7TTC0LHX0-0001_NCLF</v>
      </c>
      <c r="B2778" s="18" t="str">
        <f t="shared" si="102"/>
        <v>CFQ7TTC0LHX0-0001_NCLFCSP ENTIDADES NO CUALIFICADAS</v>
      </c>
      <c r="D2778" t="s">
        <v>122</v>
      </c>
      <c r="E2778" t="s">
        <v>4817</v>
      </c>
      <c r="F2778" s="37" t="s">
        <v>3879</v>
      </c>
      <c r="G2778" s="18" t="s">
        <v>122</v>
      </c>
      <c r="H2778" s="18" t="s">
        <v>125</v>
      </c>
      <c r="I2778" s="37" t="s">
        <v>75</v>
      </c>
      <c r="J2778" t="s">
        <v>4818</v>
      </c>
      <c r="K2778" t="s">
        <v>28</v>
      </c>
      <c r="L2778" t="s">
        <v>90</v>
      </c>
      <c r="M2778" t="s">
        <v>74</v>
      </c>
      <c r="N2778" s="37" t="s">
        <v>75</v>
      </c>
      <c r="O2778" s="37" t="s">
        <v>75</v>
      </c>
      <c r="P2778" s="37" t="s">
        <v>75</v>
      </c>
      <c r="Q2778" t="s">
        <v>4817</v>
      </c>
      <c r="R2778" t="s">
        <v>76</v>
      </c>
      <c r="S2778" s="42">
        <v>50</v>
      </c>
      <c r="T2778" s="37">
        <v>1</v>
      </c>
      <c r="U2778" s="83">
        <v>1</v>
      </c>
      <c r="V2778" t="s">
        <v>125</v>
      </c>
    </row>
    <row r="2779" spans="1:22" x14ac:dyDescent="0.2">
      <c r="A2779" s="18" t="str">
        <f t="shared" si="101"/>
        <v>Catalogo principalCSP ENTIDADES NO CUALIFICADASCFQ7TTC0LHXQ-0001_NCLF</v>
      </c>
      <c r="B2779" s="18" t="str">
        <f t="shared" si="102"/>
        <v>CFQ7TTC0LHXQ-0001_NCLFCSP ENTIDADES NO CUALIFICADAS</v>
      </c>
      <c r="D2779" t="s">
        <v>122</v>
      </c>
      <c r="E2779" t="s">
        <v>4819</v>
      </c>
      <c r="F2779" s="37" t="s">
        <v>3879</v>
      </c>
      <c r="G2779" s="18" t="s">
        <v>122</v>
      </c>
      <c r="H2779" s="18" t="s">
        <v>125</v>
      </c>
      <c r="I2779" s="37" t="s">
        <v>75</v>
      </c>
      <c r="J2779" t="s">
        <v>4820</v>
      </c>
      <c r="K2779" t="s">
        <v>28</v>
      </c>
      <c r="L2779" t="s">
        <v>90</v>
      </c>
      <c r="M2779" t="s">
        <v>74</v>
      </c>
      <c r="N2779" s="37" t="s">
        <v>75</v>
      </c>
      <c r="O2779" s="37" t="s">
        <v>75</v>
      </c>
      <c r="P2779" s="37" t="s">
        <v>75</v>
      </c>
      <c r="Q2779" t="s">
        <v>4819</v>
      </c>
      <c r="R2779" t="s">
        <v>76</v>
      </c>
      <c r="S2779" s="42">
        <v>40</v>
      </c>
      <c r="T2779" s="37">
        <v>1</v>
      </c>
      <c r="U2779" s="83">
        <v>1</v>
      </c>
      <c r="V2779" t="s">
        <v>125</v>
      </c>
    </row>
    <row r="2780" spans="1:22" x14ac:dyDescent="0.2">
      <c r="A2780" s="18" t="str">
        <f t="shared" si="101"/>
        <v>Catalogo principalCSP ENTIDADES NO CUALIFICADASCFQ7TTC0LHVJ-0001_NCLF</v>
      </c>
      <c r="B2780" s="18" t="str">
        <f t="shared" si="102"/>
        <v>CFQ7TTC0LHVJ-0001_NCLFCSP ENTIDADES NO CUALIFICADAS</v>
      </c>
      <c r="D2780" t="s">
        <v>122</v>
      </c>
      <c r="E2780" t="s">
        <v>4821</v>
      </c>
      <c r="F2780" s="37" t="s">
        <v>3879</v>
      </c>
      <c r="G2780" s="18" t="s">
        <v>122</v>
      </c>
      <c r="H2780" s="18" t="s">
        <v>125</v>
      </c>
      <c r="I2780" s="37" t="s">
        <v>75</v>
      </c>
      <c r="J2780" t="s">
        <v>4822</v>
      </c>
      <c r="K2780" t="s">
        <v>28</v>
      </c>
      <c r="L2780" t="s">
        <v>90</v>
      </c>
      <c r="M2780" t="s">
        <v>74</v>
      </c>
      <c r="N2780" s="37" t="s">
        <v>75</v>
      </c>
      <c r="O2780" s="37" t="s">
        <v>75</v>
      </c>
      <c r="P2780" s="37" t="s">
        <v>75</v>
      </c>
      <c r="Q2780" t="s">
        <v>4821</v>
      </c>
      <c r="R2780" t="s">
        <v>76</v>
      </c>
      <c r="S2780" s="42">
        <v>75</v>
      </c>
      <c r="T2780" s="37">
        <v>1</v>
      </c>
      <c r="U2780" s="83">
        <v>1</v>
      </c>
      <c r="V2780" t="s">
        <v>125</v>
      </c>
    </row>
    <row r="2781" spans="1:22" x14ac:dyDescent="0.2">
      <c r="A2781" s="18" t="str">
        <f t="shared" si="101"/>
        <v>Catalogo principalCSP ENTIDADES NO CUALIFICADASCFQ7TTC0LHZ1-0001_NCLF</v>
      </c>
      <c r="B2781" s="18" t="str">
        <f t="shared" si="102"/>
        <v>CFQ7TTC0LHZ1-0001_NCLFCSP ENTIDADES NO CUALIFICADAS</v>
      </c>
      <c r="D2781" t="s">
        <v>122</v>
      </c>
      <c r="E2781" t="s">
        <v>4823</v>
      </c>
      <c r="F2781" s="37" t="s">
        <v>3879</v>
      </c>
      <c r="G2781" s="18" t="s">
        <v>122</v>
      </c>
      <c r="H2781" s="18" t="s">
        <v>125</v>
      </c>
      <c r="I2781" s="37" t="s">
        <v>75</v>
      </c>
      <c r="J2781" t="s">
        <v>4824</v>
      </c>
      <c r="K2781" t="s">
        <v>28</v>
      </c>
      <c r="L2781" t="s">
        <v>90</v>
      </c>
      <c r="M2781" t="s">
        <v>74</v>
      </c>
      <c r="N2781" s="37" t="s">
        <v>75</v>
      </c>
      <c r="O2781" s="37" t="s">
        <v>75</v>
      </c>
      <c r="P2781" s="37" t="s">
        <v>75</v>
      </c>
      <c r="Q2781" t="s">
        <v>4823</v>
      </c>
      <c r="R2781" t="s">
        <v>76</v>
      </c>
      <c r="S2781" s="42">
        <v>2</v>
      </c>
      <c r="T2781" s="37">
        <v>1</v>
      </c>
      <c r="U2781" s="83">
        <v>1</v>
      </c>
      <c r="V2781" t="s">
        <v>125</v>
      </c>
    </row>
    <row r="2782" spans="1:22" x14ac:dyDescent="0.2">
      <c r="A2782" s="18" t="str">
        <f t="shared" si="101"/>
        <v>Catalogo principalCSP ENTIDADES NO CUALIFICADASCFQ7TTC0LHV9-0001_NCLF</v>
      </c>
      <c r="B2782" s="18" t="str">
        <f t="shared" si="102"/>
        <v>CFQ7TTC0LHV9-0001_NCLFCSP ENTIDADES NO CUALIFICADAS</v>
      </c>
      <c r="D2782" t="s">
        <v>122</v>
      </c>
      <c r="E2782" t="s">
        <v>4825</v>
      </c>
      <c r="F2782" s="37" t="s">
        <v>3879</v>
      </c>
      <c r="G2782" s="18" t="s">
        <v>122</v>
      </c>
      <c r="H2782" s="18" t="s">
        <v>125</v>
      </c>
      <c r="I2782" s="37" t="s">
        <v>75</v>
      </c>
      <c r="J2782" t="s">
        <v>4826</v>
      </c>
      <c r="K2782" t="s">
        <v>28</v>
      </c>
      <c r="L2782" t="s">
        <v>90</v>
      </c>
      <c r="M2782" t="s">
        <v>74</v>
      </c>
      <c r="N2782" s="37" t="s">
        <v>75</v>
      </c>
      <c r="O2782" s="37" t="s">
        <v>75</v>
      </c>
      <c r="P2782" s="37" t="s">
        <v>75</v>
      </c>
      <c r="Q2782" t="s">
        <v>4825</v>
      </c>
      <c r="R2782" t="s">
        <v>76</v>
      </c>
      <c r="S2782" s="42">
        <v>1350</v>
      </c>
      <c r="T2782" s="37">
        <v>1</v>
      </c>
      <c r="U2782" s="83">
        <v>1</v>
      </c>
      <c r="V2782" t="s">
        <v>125</v>
      </c>
    </row>
    <row r="2783" spans="1:22" x14ac:dyDescent="0.2">
      <c r="A2783" s="18" t="str">
        <f t="shared" si="101"/>
        <v>Catalogo principalCSP ENTIDADES NO CUALIFICADASCFQ7TTC0LHVN-0001_NCLF</v>
      </c>
      <c r="B2783" s="18" t="str">
        <f t="shared" si="102"/>
        <v>CFQ7TTC0LHVN-0001_NCLFCSP ENTIDADES NO CUALIFICADAS</v>
      </c>
      <c r="D2783" t="s">
        <v>122</v>
      </c>
      <c r="E2783" t="s">
        <v>4827</v>
      </c>
      <c r="F2783" s="37" t="s">
        <v>3879</v>
      </c>
      <c r="G2783" s="18" t="s">
        <v>122</v>
      </c>
      <c r="H2783" s="18" t="s">
        <v>125</v>
      </c>
      <c r="I2783" s="37" t="s">
        <v>75</v>
      </c>
      <c r="J2783" t="s">
        <v>4828</v>
      </c>
      <c r="K2783" t="s">
        <v>28</v>
      </c>
      <c r="L2783" t="s">
        <v>90</v>
      </c>
      <c r="M2783" t="s">
        <v>74</v>
      </c>
      <c r="N2783" s="37" t="s">
        <v>75</v>
      </c>
      <c r="O2783" s="37" t="s">
        <v>75</v>
      </c>
      <c r="P2783" s="37" t="s">
        <v>75</v>
      </c>
      <c r="Q2783" t="s">
        <v>4827</v>
      </c>
      <c r="R2783" t="s">
        <v>76</v>
      </c>
      <c r="S2783" s="42">
        <v>4050</v>
      </c>
      <c r="T2783" s="37">
        <v>1</v>
      </c>
      <c r="U2783" s="83">
        <v>1</v>
      </c>
      <c r="V2783" t="s">
        <v>125</v>
      </c>
    </row>
    <row r="2784" spans="1:22" x14ac:dyDescent="0.2">
      <c r="A2784" s="18" t="str">
        <f t="shared" si="101"/>
        <v>Catalogo principalCSP ENTIDADES NO CUALIFICADASCFQ7TTC0LHXZ-0001_NCLF</v>
      </c>
      <c r="B2784" s="18" t="str">
        <f t="shared" si="102"/>
        <v>CFQ7TTC0LHXZ-0001_NCLFCSP ENTIDADES NO CUALIFICADAS</v>
      </c>
      <c r="D2784" t="s">
        <v>122</v>
      </c>
      <c r="E2784" t="s">
        <v>4829</v>
      </c>
      <c r="F2784" s="37" t="s">
        <v>3879</v>
      </c>
      <c r="G2784" s="18" t="s">
        <v>122</v>
      </c>
      <c r="H2784" s="18" t="s">
        <v>125</v>
      </c>
      <c r="I2784" s="37" t="s">
        <v>75</v>
      </c>
      <c r="J2784" t="s">
        <v>4830</v>
      </c>
      <c r="K2784" t="s">
        <v>28</v>
      </c>
      <c r="L2784" t="s">
        <v>90</v>
      </c>
      <c r="M2784" t="s">
        <v>74</v>
      </c>
      <c r="N2784" s="37" t="s">
        <v>75</v>
      </c>
      <c r="O2784" s="37" t="s">
        <v>75</v>
      </c>
      <c r="P2784" s="37" t="s">
        <v>75</v>
      </c>
      <c r="Q2784" t="s">
        <v>4829</v>
      </c>
      <c r="R2784" t="s">
        <v>76</v>
      </c>
      <c r="S2784" s="42">
        <v>7900</v>
      </c>
      <c r="T2784" s="37">
        <v>1</v>
      </c>
      <c r="U2784" s="83">
        <v>1</v>
      </c>
      <c r="V2784" t="s">
        <v>125</v>
      </c>
    </row>
    <row r="2785" spans="1:22" x14ac:dyDescent="0.2">
      <c r="A2785" s="18" t="str">
        <f t="shared" si="101"/>
        <v>Catalogo principalCSP ENTIDADES NO CUALIFICADASCFQ7TTC0LHVG-0001_NCLF</v>
      </c>
      <c r="B2785" s="18" t="str">
        <f t="shared" si="102"/>
        <v>CFQ7TTC0LHVG-0001_NCLFCSP ENTIDADES NO CUALIFICADAS</v>
      </c>
      <c r="D2785" t="s">
        <v>122</v>
      </c>
      <c r="E2785" t="s">
        <v>4831</v>
      </c>
      <c r="F2785" s="37" t="s">
        <v>3879</v>
      </c>
      <c r="G2785" s="18" t="s">
        <v>122</v>
      </c>
      <c r="H2785" s="18" t="s">
        <v>125</v>
      </c>
      <c r="I2785" s="37" t="s">
        <v>75</v>
      </c>
      <c r="J2785" t="s">
        <v>4832</v>
      </c>
      <c r="K2785" t="s">
        <v>28</v>
      </c>
      <c r="L2785" t="s">
        <v>90</v>
      </c>
      <c r="M2785" t="s">
        <v>74</v>
      </c>
      <c r="N2785" s="37" t="s">
        <v>75</v>
      </c>
      <c r="O2785" s="37" t="s">
        <v>75</v>
      </c>
      <c r="P2785" s="37" t="s">
        <v>75</v>
      </c>
      <c r="Q2785" t="s">
        <v>4831</v>
      </c>
      <c r="R2785" t="s">
        <v>76</v>
      </c>
      <c r="S2785" s="42">
        <v>12000</v>
      </c>
      <c r="T2785" s="37">
        <v>1</v>
      </c>
      <c r="U2785" s="83">
        <v>1</v>
      </c>
      <c r="V2785" t="s">
        <v>125</v>
      </c>
    </row>
    <row r="2786" spans="1:22" x14ac:dyDescent="0.2">
      <c r="A2786" s="18" t="str">
        <f t="shared" si="101"/>
        <v>Catalogo principalCSP ENTIDADES NO CUALIFICADASCFQ7TTC0LH3D-0001_NCLF</v>
      </c>
      <c r="B2786" s="18" t="str">
        <f t="shared" si="102"/>
        <v>CFQ7TTC0LH3D-0001_NCLFCSP ENTIDADES NO CUALIFICADAS</v>
      </c>
      <c r="D2786" t="s">
        <v>122</v>
      </c>
      <c r="E2786" t="s">
        <v>4833</v>
      </c>
      <c r="F2786" s="37" t="s">
        <v>3879</v>
      </c>
      <c r="G2786" s="18" t="s">
        <v>122</v>
      </c>
      <c r="H2786" s="18" t="s">
        <v>125</v>
      </c>
      <c r="I2786" s="37" t="s">
        <v>75</v>
      </c>
      <c r="J2786" t="s">
        <v>4834</v>
      </c>
      <c r="K2786" t="s">
        <v>28</v>
      </c>
      <c r="L2786" t="s">
        <v>90</v>
      </c>
      <c r="M2786" t="s">
        <v>74</v>
      </c>
      <c r="N2786" s="37" t="s">
        <v>75</v>
      </c>
      <c r="O2786" s="37" t="s">
        <v>75</v>
      </c>
      <c r="P2786" s="37" t="s">
        <v>75</v>
      </c>
      <c r="Q2786" t="s">
        <v>4833</v>
      </c>
      <c r="R2786" t="s">
        <v>76</v>
      </c>
      <c r="S2786" s="42">
        <v>7900</v>
      </c>
      <c r="T2786" s="37">
        <v>1</v>
      </c>
      <c r="U2786" s="83">
        <v>1</v>
      </c>
      <c r="V2786" t="s">
        <v>125</v>
      </c>
    </row>
    <row r="2787" spans="1:22" x14ac:dyDescent="0.2">
      <c r="A2787" s="18" t="str">
        <f t="shared" si="101"/>
        <v>Catalogo principalCSP ENTIDADES NO CUALIFICADASCFQ7TTC0HD4D-0002_NCLF</v>
      </c>
      <c r="B2787" s="18" t="str">
        <f t="shared" si="102"/>
        <v>CFQ7TTC0HD4D-0002_NCLFCSP ENTIDADES NO CUALIFICADAS</v>
      </c>
      <c r="D2787" t="s">
        <v>122</v>
      </c>
      <c r="E2787" t="s">
        <v>4835</v>
      </c>
      <c r="F2787" s="37" t="s">
        <v>3879</v>
      </c>
      <c r="G2787" s="18" t="s">
        <v>122</v>
      </c>
      <c r="H2787" s="18" t="s">
        <v>125</v>
      </c>
      <c r="I2787" s="37" t="s">
        <v>75</v>
      </c>
      <c r="J2787" t="s">
        <v>4836</v>
      </c>
      <c r="K2787" t="s">
        <v>28</v>
      </c>
      <c r="L2787" t="s">
        <v>90</v>
      </c>
      <c r="M2787" t="s">
        <v>74</v>
      </c>
      <c r="N2787" s="37" t="s">
        <v>75</v>
      </c>
      <c r="O2787" s="37" t="s">
        <v>75</v>
      </c>
      <c r="P2787" s="37" t="s">
        <v>75</v>
      </c>
      <c r="Q2787" t="s">
        <v>4835</v>
      </c>
      <c r="R2787" t="s">
        <v>76</v>
      </c>
      <c r="S2787" s="42">
        <v>30</v>
      </c>
      <c r="T2787" s="37">
        <v>1</v>
      </c>
      <c r="U2787" s="83">
        <v>1</v>
      </c>
      <c r="V2787" t="s">
        <v>125</v>
      </c>
    </row>
    <row r="2788" spans="1:22" x14ac:dyDescent="0.2">
      <c r="A2788" s="18" t="str">
        <f t="shared" si="101"/>
        <v>Catalogo principalCSP ENTIDADES NO CUALIFICADASCFQ7TTC0HD4D-0001_NCLF</v>
      </c>
      <c r="B2788" s="18" t="str">
        <f t="shared" si="102"/>
        <v>CFQ7TTC0HD4D-0001_NCLFCSP ENTIDADES NO CUALIFICADAS</v>
      </c>
      <c r="D2788" t="s">
        <v>122</v>
      </c>
      <c r="E2788" t="s">
        <v>4837</v>
      </c>
      <c r="F2788" s="37" t="s">
        <v>3879</v>
      </c>
      <c r="G2788" s="18" t="s">
        <v>122</v>
      </c>
      <c r="H2788" s="18" t="s">
        <v>125</v>
      </c>
      <c r="I2788" s="37" t="s">
        <v>75</v>
      </c>
      <c r="J2788" t="s">
        <v>4838</v>
      </c>
      <c r="K2788" t="s">
        <v>28</v>
      </c>
      <c r="L2788" t="s">
        <v>90</v>
      </c>
      <c r="M2788" t="s">
        <v>74</v>
      </c>
      <c r="N2788" s="37" t="s">
        <v>75</v>
      </c>
      <c r="O2788" s="37" t="s">
        <v>75</v>
      </c>
      <c r="P2788" s="37" t="s">
        <v>75</v>
      </c>
      <c r="Q2788" t="s">
        <v>4837</v>
      </c>
      <c r="R2788" t="s">
        <v>76</v>
      </c>
      <c r="S2788" s="42">
        <v>120</v>
      </c>
      <c r="T2788" s="37">
        <v>1</v>
      </c>
      <c r="U2788" s="83">
        <v>1</v>
      </c>
      <c r="V2788" t="s">
        <v>125</v>
      </c>
    </row>
    <row r="2789" spans="1:22" x14ac:dyDescent="0.2">
      <c r="A2789" s="18" t="str">
        <f t="shared" si="101"/>
        <v>Catalogo principalCSP ENTIDADES NO CUALIFICADASCFQ7TTC0LF90-0002_NCLF</v>
      </c>
      <c r="B2789" s="18" t="str">
        <f t="shared" si="102"/>
        <v>CFQ7TTC0LF90-0002_NCLFCSP ENTIDADES NO CUALIFICADAS</v>
      </c>
      <c r="D2789" t="s">
        <v>122</v>
      </c>
      <c r="E2789" t="s">
        <v>4839</v>
      </c>
      <c r="F2789" s="37" t="s">
        <v>3879</v>
      </c>
      <c r="G2789" s="18" t="s">
        <v>122</v>
      </c>
      <c r="H2789" s="18" t="s">
        <v>125</v>
      </c>
      <c r="I2789" s="37" t="s">
        <v>75</v>
      </c>
      <c r="J2789" t="s">
        <v>4840</v>
      </c>
      <c r="K2789" t="s">
        <v>28</v>
      </c>
      <c r="L2789" t="s">
        <v>90</v>
      </c>
      <c r="M2789" t="s">
        <v>74</v>
      </c>
      <c r="N2789" s="37" t="s">
        <v>75</v>
      </c>
      <c r="O2789" s="37" t="s">
        <v>75</v>
      </c>
      <c r="P2789" s="37" t="s">
        <v>75</v>
      </c>
      <c r="Q2789" t="s">
        <v>4839</v>
      </c>
      <c r="R2789" t="s">
        <v>76</v>
      </c>
      <c r="S2789" s="42">
        <v>65</v>
      </c>
      <c r="T2789" s="37">
        <v>1</v>
      </c>
      <c r="U2789" s="83">
        <v>1</v>
      </c>
      <c r="V2789" t="s">
        <v>125</v>
      </c>
    </row>
    <row r="2790" spans="1:22" x14ac:dyDescent="0.2">
      <c r="A2790" s="18" t="str">
        <f t="shared" si="101"/>
        <v>Catalogo principalCSP ENTIDADES NO CUALIFICADASCFQ7TTC0LGV9-0001_NCLF</v>
      </c>
      <c r="B2790" s="18" t="str">
        <f t="shared" si="102"/>
        <v>CFQ7TTC0LGV9-0001_NCLFCSP ENTIDADES NO CUALIFICADAS</v>
      </c>
      <c r="D2790" t="s">
        <v>122</v>
      </c>
      <c r="E2790" t="s">
        <v>4841</v>
      </c>
      <c r="F2790" s="37" t="s">
        <v>3879</v>
      </c>
      <c r="G2790" s="18" t="s">
        <v>122</v>
      </c>
      <c r="H2790" s="18" t="s">
        <v>125</v>
      </c>
      <c r="I2790" s="37" t="s">
        <v>75</v>
      </c>
      <c r="J2790" t="s">
        <v>4842</v>
      </c>
      <c r="K2790" t="s">
        <v>28</v>
      </c>
      <c r="L2790" t="s">
        <v>90</v>
      </c>
      <c r="M2790" t="s">
        <v>74</v>
      </c>
      <c r="N2790" s="37" t="s">
        <v>75</v>
      </c>
      <c r="O2790" s="37" t="s">
        <v>75</v>
      </c>
      <c r="P2790" s="37" t="s">
        <v>75</v>
      </c>
      <c r="Q2790" t="s">
        <v>4841</v>
      </c>
      <c r="R2790" t="s">
        <v>76</v>
      </c>
      <c r="S2790" s="42">
        <v>20</v>
      </c>
      <c r="T2790" s="37">
        <v>1</v>
      </c>
      <c r="U2790" s="83">
        <v>1</v>
      </c>
      <c r="V2790" t="s">
        <v>125</v>
      </c>
    </row>
    <row r="2791" spans="1:22" x14ac:dyDescent="0.2">
      <c r="A2791" s="18" t="str">
        <f t="shared" si="101"/>
        <v>Catalogo principalCSP ENTIDADES NO CUALIFICADASCFQ7TTC0LHZ4-0001_NCLF</v>
      </c>
      <c r="B2791" s="18" t="str">
        <f t="shared" si="102"/>
        <v>CFQ7TTC0LHZ4-0001_NCLFCSP ENTIDADES NO CUALIFICADAS</v>
      </c>
      <c r="D2791" t="s">
        <v>122</v>
      </c>
      <c r="E2791" t="s">
        <v>4843</v>
      </c>
      <c r="F2791" s="37" t="s">
        <v>3879</v>
      </c>
      <c r="G2791" s="18" t="s">
        <v>122</v>
      </c>
      <c r="H2791" s="18" t="s">
        <v>125</v>
      </c>
      <c r="I2791" s="37" t="s">
        <v>75</v>
      </c>
      <c r="J2791" t="s">
        <v>4844</v>
      </c>
      <c r="K2791" t="s">
        <v>28</v>
      </c>
      <c r="L2791" t="s">
        <v>90</v>
      </c>
      <c r="M2791" t="s">
        <v>74</v>
      </c>
      <c r="N2791" s="37" t="s">
        <v>75</v>
      </c>
      <c r="O2791" s="37" t="s">
        <v>75</v>
      </c>
      <c r="P2791" s="37" t="s">
        <v>75</v>
      </c>
      <c r="Q2791" t="s">
        <v>4843</v>
      </c>
      <c r="R2791" t="s">
        <v>76</v>
      </c>
      <c r="S2791" s="42">
        <v>2000</v>
      </c>
      <c r="T2791" s="37">
        <v>1</v>
      </c>
      <c r="U2791" s="83">
        <v>1</v>
      </c>
      <c r="V2791" t="s">
        <v>125</v>
      </c>
    </row>
    <row r="2792" spans="1:22" x14ac:dyDescent="0.2">
      <c r="A2792" s="18" t="str">
        <f t="shared" si="101"/>
        <v>Catalogo principalCSP ENTIDADES NO CUALIFICADASCFQ7TTC0LFF1-0006_NCLF</v>
      </c>
      <c r="B2792" s="18" t="str">
        <f t="shared" si="102"/>
        <v>CFQ7TTC0LFF1-0006_NCLFCSP ENTIDADES NO CUALIFICADAS</v>
      </c>
      <c r="D2792" t="s">
        <v>122</v>
      </c>
      <c r="E2792" t="s">
        <v>4845</v>
      </c>
      <c r="F2792" s="37" t="s">
        <v>3879</v>
      </c>
      <c r="G2792" s="18" t="s">
        <v>122</v>
      </c>
      <c r="H2792" s="18" t="s">
        <v>125</v>
      </c>
      <c r="I2792" s="37" t="s">
        <v>75</v>
      </c>
      <c r="J2792" t="s">
        <v>4846</v>
      </c>
      <c r="K2792" t="s">
        <v>28</v>
      </c>
      <c r="L2792" t="s">
        <v>90</v>
      </c>
      <c r="M2792" t="s">
        <v>74</v>
      </c>
      <c r="N2792" s="37" t="s">
        <v>75</v>
      </c>
      <c r="O2792" s="37" t="s">
        <v>75</v>
      </c>
      <c r="P2792" s="37" t="s">
        <v>75</v>
      </c>
      <c r="Q2792" t="s">
        <v>4845</v>
      </c>
      <c r="R2792" t="s">
        <v>76</v>
      </c>
      <c r="S2792" s="42">
        <v>145</v>
      </c>
      <c r="T2792" s="37">
        <v>1</v>
      </c>
      <c r="U2792" s="83">
        <v>1</v>
      </c>
      <c r="V2792" t="s">
        <v>125</v>
      </c>
    </row>
    <row r="2793" spans="1:22" x14ac:dyDescent="0.2">
      <c r="A2793" s="18" t="str">
        <f t="shared" si="101"/>
        <v>Catalogo principalCSP ENTIDADES NO CUALIFICADASCFQ7TTC0LFF1-0003_NCLF</v>
      </c>
      <c r="B2793" s="18" t="str">
        <f t="shared" si="102"/>
        <v>CFQ7TTC0LFF1-0003_NCLFCSP ENTIDADES NO CUALIFICADAS</v>
      </c>
      <c r="D2793" t="s">
        <v>122</v>
      </c>
      <c r="E2793" t="s">
        <v>4847</v>
      </c>
      <c r="F2793" s="37" t="s">
        <v>3879</v>
      </c>
      <c r="G2793" s="18" t="s">
        <v>122</v>
      </c>
      <c r="H2793" s="18" t="s">
        <v>125</v>
      </c>
      <c r="I2793" s="37" t="s">
        <v>75</v>
      </c>
      <c r="J2793" t="s">
        <v>4848</v>
      </c>
      <c r="K2793" t="s">
        <v>28</v>
      </c>
      <c r="L2793" t="s">
        <v>90</v>
      </c>
      <c r="M2793" t="s">
        <v>74</v>
      </c>
      <c r="N2793" s="37" t="s">
        <v>75</v>
      </c>
      <c r="O2793" s="37" t="s">
        <v>75</v>
      </c>
      <c r="P2793" s="37" t="s">
        <v>75</v>
      </c>
      <c r="Q2793" t="s">
        <v>4847</v>
      </c>
      <c r="R2793" t="s">
        <v>76</v>
      </c>
      <c r="S2793" s="42">
        <v>20</v>
      </c>
      <c r="T2793" s="37">
        <v>1</v>
      </c>
      <c r="U2793" s="83">
        <v>1</v>
      </c>
      <c r="V2793" t="s">
        <v>125</v>
      </c>
    </row>
    <row r="2794" spans="1:22" x14ac:dyDescent="0.2">
      <c r="A2794" s="18" t="str">
        <f t="shared" si="101"/>
        <v>Catalogo principalCSP ENTIDADES NO CUALIFICADASCFQ7TTC0LFF1-0001_NCLF</v>
      </c>
      <c r="B2794" s="18" t="str">
        <f t="shared" si="102"/>
        <v>CFQ7TTC0LFF1-0001_NCLFCSP ENTIDADES NO CUALIFICADAS</v>
      </c>
      <c r="D2794" t="s">
        <v>122</v>
      </c>
      <c r="E2794" t="s">
        <v>4849</v>
      </c>
      <c r="F2794" s="37" t="s">
        <v>3879</v>
      </c>
      <c r="G2794" s="18" t="s">
        <v>122</v>
      </c>
      <c r="H2794" s="18" t="s">
        <v>125</v>
      </c>
      <c r="I2794" s="37" t="s">
        <v>75</v>
      </c>
      <c r="J2794" t="s">
        <v>4850</v>
      </c>
      <c r="K2794" t="s">
        <v>28</v>
      </c>
      <c r="L2794" t="s">
        <v>90</v>
      </c>
      <c r="M2794" t="s">
        <v>74</v>
      </c>
      <c r="N2794" s="37" t="s">
        <v>75</v>
      </c>
      <c r="O2794" s="37" t="s">
        <v>75</v>
      </c>
      <c r="P2794" s="37" t="s">
        <v>75</v>
      </c>
      <c r="Q2794" t="s">
        <v>4849</v>
      </c>
      <c r="R2794" t="s">
        <v>76</v>
      </c>
      <c r="S2794" s="42">
        <v>95</v>
      </c>
      <c r="T2794" s="37">
        <v>1</v>
      </c>
      <c r="U2794" s="83">
        <v>1</v>
      </c>
      <c r="V2794" t="s">
        <v>125</v>
      </c>
    </row>
    <row r="2795" spans="1:22" x14ac:dyDescent="0.2">
      <c r="A2795" s="18" t="str">
        <f t="shared" si="101"/>
        <v>Catalogo principalCSP ENTIDADES NO CUALIFICADASCFQ7TTC0LHZ3-0001_NCLF</v>
      </c>
      <c r="B2795" s="18" t="str">
        <f t="shared" si="102"/>
        <v>CFQ7TTC0LHZ3-0001_NCLFCSP ENTIDADES NO CUALIFICADAS</v>
      </c>
      <c r="D2795" t="s">
        <v>122</v>
      </c>
      <c r="E2795" t="s">
        <v>4851</v>
      </c>
      <c r="F2795" s="37" t="s">
        <v>3879</v>
      </c>
      <c r="G2795" s="18" t="s">
        <v>122</v>
      </c>
      <c r="H2795" s="18" t="s">
        <v>125</v>
      </c>
      <c r="I2795" s="37" t="s">
        <v>75</v>
      </c>
      <c r="J2795" t="s">
        <v>4852</v>
      </c>
      <c r="K2795" t="s">
        <v>28</v>
      </c>
      <c r="L2795" t="s">
        <v>90</v>
      </c>
      <c r="M2795" t="s">
        <v>74</v>
      </c>
      <c r="N2795" s="37" t="s">
        <v>75</v>
      </c>
      <c r="O2795" s="37" t="s">
        <v>75</v>
      </c>
      <c r="P2795" s="37" t="s">
        <v>75</v>
      </c>
      <c r="Q2795" t="s">
        <v>4851</v>
      </c>
      <c r="R2795" t="s">
        <v>76</v>
      </c>
      <c r="S2795" s="42">
        <v>50</v>
      </c>
      <c r="T2795" s="37">
        <v>1</v>
      </c>
      <c r="U2795" s="83">
        <v>1</v>
      </c>
      <c r="V2795" t="s">
        <v>125</v>
      </c>
    </row>
    <row r="2796" spans="1:22" x14ac:dyDescent="0.2">
      <c r="A2796" s="18" t="str">
        <f t="shared" si="101"/>
        <v>Catalogo principalCSP ENTIDADES NO CUALIFICADASCFQ7TTC0HBSJ-0001_NCLF</v>
      </c>
      <c r="B2796" s="18" t="str">
        <f t="shared" si="102"/>
        <v>CFQ7TTC0HBSJ-0001_NCLFCSP ENTIDADES NO CUALIFICADAS</v>
      </c>
      <c r="D2796" t="s">
        <v>122</v>
      </c>
      <c r="E2796" t="s">
        <v>4853</v>
      </c>
      <c r="F2796" s="37" t="s">
        <v>3879</v>
      </c>
      <c r="G2796" s="18" t="s">
        <v>122</v>
      </c>
      <c r="H2796" s="18" t="s">
        <v>125</v>
      </c>
      <c r="I2796" s="37" t="s">
        <v>75</v>
      </c>
      <c r="J2796" t="s">
        <v>4854</v>
      </c>
      <c r="K2796" t="s">
        <v>28</v>
      </c>
      <c r="L2796" t="s">
        <v>90</v>
      </c>
      <c r="M2796" t="s">
        <v>74</v>
      </c>
      <c r="N2796" s="37" t="s">
        <v>75</v>
      </c>
      <c r="O2796" s="37" t="s">
        <v>75</v>
      </c>
      <c r="P2796" s="37" t="s">
        <v>75</v>
      </c>
      <c r="Q2796" t="s">
        <v>4853</v>
      </c>
      <c r="R2796" t="s">
        <v>76</v>
      </c>
      <c r="S2796" s="42">
        <v>135</v>
      </c>
      <c r="T2796" s="37">
        <v>1</v>
      </c>
      <c r="U2796" s="83">
        <v>1</v>
      </c>
      <c r="V2796" t="s">
        <v>125</v>
      </c>
    </row>
    <row r="2797" spans="1:22" x14ac:dyDescent="0.2">
      <c r="A2797" s="18" t="str">
        <f t="shared" si="101"/>
        <v>Catalogo principalCSP ENTIDADES NO CUALIFICADASCFQ7TTC0LFN5-0004_NCLF</v>
      </c>
      <c r="B2797" s="18" t="str">
        <f t="shared" si="102"/>
        <v>CFQ7TTC0LFN5-0004_NCLFCSP ENTIDADES NO CUALIFICADAS</v>
      </c>
      <c r="D2797" t="s">
        <v>122</v>
      </c>
      <c r="E2797" t="s">
        <v>4855</v>
      </c>
      <c r="F2797" s="37" t="s">
        <v>3879</v>
      </c>
      <c r="G2797" s="18" t="s">
        <v>122</v>
      </c>
      <c r="H2797" s="18" t="s">
        <v>125</v>
      </c>
      <c r="I2797" s="37" t="s">
        <v>75</v>
      </c>
      <c r="J2797" t="s">
        <v>4856</v>
      </c>
      <c r="K2797" t="s">
        <v>28</v>
      </c>
      <c r="L2797" t="s">
        <v>90</v>
      </c>
      <c r="M2797" t="s">
        <v>74</v>
      </c>
      <c r="N2797" s="37" t="s">
        <v>75</v>
      </c>
      <c r="O2797" s="37" t="s">
        <v>75</v>
      </c>
      <c r="P2797" s="37" t="s">
        <v>75</v>
      </c>
      <c r="Q2797" t="s">
        <v>4855</v>
      </c>
      <c r="R2797" t="s">
        <v>76</v>
      </c>
      <c r="S2797" s="42">
        <v>20</v>
      </c>
      <c r="T2797" s="37">
        <v>1</v>
      </c>
      <c r="U2797" s="83">
        <v>1</v>
      </c>
      <c r="V2797" t="s">
        <v>125</v>
      </c>
    </row>
    <row r="2798" spans="1:22" x14ac:dyDescent="0.2">
      <c r="A2798" s="18" t="str">
        <f t="shared" si="101"/>
        <v>Catalogo principalCSP ENTIDADES NO CUALIFICADASCFQ7TTC0LFN5-0002_NCLF</v>
      </c>
      <c r="B2798" s="18" t="str">
        <f t="shared" si="102"/>
        <v>CFQ7TTC0LFN5-0002_NCLFCSP ENTIDADES NO CUALIFICADAS</v>
      </c>
      <c r="D2798" t="s">
        <v>122</v>
      </c>
      <c r="E2798" t="s">
        <v>4857</v>
      </c>
      <c r="F2798" s="37" t="s">
        <v>3879</v>
      </c>
      <c r="G2798" s="18" t="s">
        <v>122</v>
      </c>
      <c r="H2798" s="18" t="s">
        <v>125</v>
      </c>
      <c r="I2798" s="37" t="s">
        <v>75</v>
      </c>
      <c r="J2798" t="s">
        <v>4858</v>
      </c>
      <c r="K2798" t="s">
        <v>28</v>
      </c>
      <c r="L2798" t="s">
        <v>90</v>
      </c>
      <c r="M2798" t="s">
        <v>74</v>
      </c>
      <c r="N2798" s="37" t="s">
        <v>75</v>
      </c>
      <c r="O2798" s="37" t="s">
        <v>75</v>
      </c>
      <c r="P2798" s="37" t="s">
        <v>75</v>
      </c>
      <c r="Q2798" t="s">
        <v>4857</v>
      </c>
      <c r="R2798" t="s">
        <v>76</v>
      </c>
      <c r="S2798" s="42">
        <v>65</v>
      </c>
      <c r="T2798" s="37">
        <v>1</v>
      </c>
      <c r="U2798" s="83">
        <v>1</v>
      </c>
      <c r="V2798" t="s">
        <v>125</v>
      </c>
    </row>
    <row r="2799" spans="1:22" x14ac:dyDescent="0.2">
      <c r="A2799" s="18" t="str">
        <f t="shared" si="101"/>
        <v>Catalogo principalCSP ENTIDADES NO CUALIFICADASCFQ7TTC0LH31-0009_NCLF</v>
      </c>
      <c r="B2799" s="18" t="str">
        <f t="shared" si="102"/>
        <v>CFQ7TTC0LH31-0009_NCLFCSP ENTIDADES NO CUALIFICADAS</v>
      </c>
      <c r="D2799" t="s">
        <v>122</v>
      </c>
      <c r="E2799" t="s">
        <v>4859</v>
      </c>
      <c r="F2799" s="37" t="s">
        <v>3879</v>
      </c>
      <c r="G2799" s="18" t="s">
        <v>122</v>
      </c>
      <c r="H2799" s="18" t="s">
        <v>125</v>
      </c>
      <c r="I2799" s="37" t="s">
        <v>75</v>
      </c>
      <c r="J2799" t="s">
        <v>4860</v>
      </c>
      <c r="K2799" t="s">
        <v>28</v>
      </c>
      <c r="L2799" t="s">
        <v>90</v>
      </c>
      <c r="M2799" t="s">
        <v>74</v>
      </c>
      <c r="N2799" s="37" t="s">
        <v>75</v>
      </c>
      <c r="O2799" s="37" t="s">
        <v>75</v>
      </c>
      <c r="P2799" s="37" t="s">
        <v>75</v>
      </c>
      <c r="Q2799" t="s">
        <v>4859</v>
      </c>
      <c r="R2799" t="s">
        <v>76</v>
      </c>
      <c r="S2799" s="42">
        <v>500</v>
      </c>
      <c r="T2799" s="37">
        <v>1</v>
      </c>
      <c r="U2799" s="83">
        <v>1</v>
      </c>
      <c r="V2799" t="s">
        <v>125</v>
      </c>
    </row>
    <row r="2800" spans="1:22" x14ac:dyDescent="0.2">
      <c r="A2800" s="18" t="str">
        <f t="shared" si="101"/>
        <v>Catalogo principalCSP ENTIDADES NO CUALIFICADASCFQ7TTC0LH31-0008_NCLF</v>
      </c>
      <c r="B2800" s="18" t="str">
        <f t="shared" si="102"/>
        <v>CFQ7TTC0LH31-0008_NCLFCSP ENTIDADES NO CUALIFICADAS</v>
      </c>
      <c r="D2800" t="s">
        <v>122</v>
      </c>
      <c r="E2800" t="s">
        <v>4861</v>
      </c>
      <c r="F2800" s="37" t="s">
        <v>3879</v>
      </c>
      <c r="G2800" s="18" t="s">
        <v>122</v>
      </c>
      <c r="H2800" s="18" t="s">
        <v>125</v>
      </c>
      <c r="I2800" s="37" t="s">
        <v>75</v>
      </c>
      <c r="J2800" t="s">
        <v>4862</v>
      </c>
      <c r="K2800" t="s">
        <v>28</v>
      </c>
      <c r="L2800" t="s">
        <v>90</v>
      </c>
      <c r="M2800" t="s">
        <v>74</v>
      </c>
      <c r="N2800" s="37" t="s">
        <v>75</v>
      </c>
      <c r="O2800" s="37" t="s">
        <v>75</v>
      </c>
      <c r="P2800" s="37" t="s">
        <v>75</v>
      </c>
      <c r="Q2800" t="s">
        <v>4861</v>
      </c>
      <c r="R2800" t="s">
        <v>76</v>
      </c>
      <c r="S2800" s="42">
        <v>4000</v>
      </c>
      <c r="T2800" s="37">
        <v>1</v>
      </c>
      <c r="U2800" s="83">
        <v>1</v>
      </c>
      <c r="V2800" t="s">
        <v>125</v>
      </c>
    </row>
    <row r="2801" spans="1:22" x14ac:dyDescent="0.2">
      <c r="A2801" s="18" t="str">
        <f t="shared" si="101"/>
        <v>Catalogo principalCSP ENTIDADES NO CUALIFICADASCFQ7TTC0LH31-0007_NCLF</v>
      </c>
      <c r="B2801" s="18" t="str">
        <f t="shared" si="102"/>
        <v>CFQ7TTC0LH31-0007_NCLFCSP ENTIDADES NO CUALIFICADAS</v>
      </c>
      <c r="D2801" t="s">
        <v>122</v>
      </c>
      <c r="E2801" t="s">
        <v>4863</v>
      </c>
      <c r="F2801" s="37" t="s">
        <v>3879</v>
      </c>
      <c r="G2801" s="18" t="s">
        <v>122</v>
      </c>
      <c r="H2801" s="18" t="s">
        <v>125</v>
      </c>
      <c r="I2801" s="37" t="s">
        <v>75</v>
      </c>
      <c r="J2801" t="s">
        <v>4864</v>
      </c>
      <c r="K2801" t="s">
        <v>28</v>
      </c>
      <c r="L2801" t="s">
        <v>90</v>
      </c>
      <c r="M2801" t="s">
        <v>74</v>
      </c>
      <c r="N2801" s="37" t="s">
        <v>75</v>
      </c>
      <c r="O2801" s="37" t="s">
        <v>75</v>
      </c>
      <c r="P2801" s="37" t="s">
        <v>75</v>
      </c>
      <c r="Q2801" t="s">
        <v>4863</v>
      </c>
      <c r="R2801" t="s">
        <v>76</v>
      </c>
      <c r="S2801" s="42">
        <v>100</v>
      </c>
      <c r="T2801" s="37">
        <v>1</v>
      </c>
      <c r="U2801" s="83">
        <v>1</v>
      </c>
      <c r="V2801" t="s">
        <v>125</v>
      </c>
    </row>
    <row r="2802" spans="1:22" x14ac:dyDescent="0.2">
      <c r="A2802" s="18" t="str">
        <f t="shared" si="101"/>
        <v>Catalogo principalCSP ENTIDADES NO CUALIFICADASCFQ7TTC0LH31-0005_NCLF</v>
      </c>
      <c r="B2802" s="18" t="str">
        <f t="shared" si="102"/>
        <v>CFQ7TTC0LH31-0005_NCLFCSP ENTIDADES NO CUALIFICADAS</v>
      </c>
      <c r="D2802" t="s">
        <v>122</v>
      </c>
      <c r="E2802" t="s">
        <v>4865</v>
      </c>
      <c r="F2802" s="37" t="s">
        <v>3879</v>
      </c>
      <c r="G2802" s="18" t="s">
        <v>122</v>
      </c>
      <c r="H2802" s="18" t="s">
        <v>125</v>
      </c>
      <c r="I2802" s="37" t="s">
        <v>75</v>
      </c>
      <c r="J2802" t="s">
        <v>4866</v>
      </c>
      <c r="K2802" t="s">
        <v>28</v>
      </c>
      <c r="L2802" t="s">
        <v>90</v>
      </c>
      <c r="M2802" t="s">
        <v>74</v>
      </c>
      <c r="N2802" s="37" t="s">
        <v>75</v>
      </c>
      <c r="O2802" s="37" t="s">
        <v>75</v>
      </c>
      <c r="P2802" s="37" t="s">
        <v>75</v>
      </c>
      <c r="Q2802" t="s">
        <v>4865</v>
      </c>
      <c r="R2802" t="s">
        <v>76</v>
      </c>
      <c r="S2802" s="42">
        <v>12000</v>
      </c>
      <c r="T2802" s="37">
        <v>1</v>
      </c>
      <c r="U2802" s="83">
        <v>1</v>
      </c>
      <c r="V2802" t="s">
        <v>125</v>
      </c>
    </row>
    <row r="2803" spans="1:22" x14ac:dyDescent="0.2">
      <c r="A2803" s="18" t="str">
        <f t="shared" si="101"/>
        <v>Catalogo principalCSP ENTIDADES NO CUALIFICADASCFQ7TTC0LH31-0002_NCLF</v>
      </c>
      <c r="B2803" s="18" t="str">
        <f t="shared" si="102"/>
        <v>CFQ7TTC0LH31-0002_NCLFCSP ENTIDADES NO CUALIFICADAS</v>
      </c>
      <c r="D2803" t="s">
        <v>122</v>
      </c>
      <c r="E2803" t="s">
        <v>4867</v>
      </c>
      <c r="F2803" s="37" t="s">
        <v>3879</v>
      </c>
      <c r="G2803" s="18" t="s">
        <v>122</v>
      </c>
      <c r="H2803" s="18" t="s">
        <v>125</v>
      </c>
      <c r="I2803" s="37" t="s">
        <v>75</v>
      </c>
      <c r="J2803" t="s">
        <v>4868</v>
      </c>
      <c r="K2803" t="s">
        <v>28</v>
      </c>
      <c r="L2803" t="s">
        <v>90</v>
      </c>
      <c r="M2803" t="s">
        <v>74</v>
      </c>
      <c r="N2803" s="37" t="s">
        <v>75</v>
      </c>
      <c r="O2803" s="37" t="s">
        <v>75</v>
      </c>
      <c r="P2803" s="37" t="s">
        <v>75</v>
      </c>
      <c r="Q2803" t="s">
        <v>4867</v>
      </c>
      <c r="R2803" t="s">
        <v>76</v>
      </c>
      <c r="S2803" s="42">
        <v>30</v>
      </c>
      <c r="T2803" s="37">
        <v>1</v>
      </c>
      <c r="U2803" s="83">
        <v>1</v>
      </c>
      <c r="V2803" t="s">
        <v>125</v>
      </c>
    </row>
    <row r="2804" spans="1:22" x14ac:dyDescent="0.2">
      <c r="A2804" s="18" t="str">
        <f t="shared" si="101"/>
        <v>Catalogo principalCSP ENTIDADES NO CUALIFICADASCFQ7TTC0LH31-001C_NCLF</v>
      </c>
      <c r="B2804" s="18" t="str">
        <f t="shared" si="102"/>
        <v>CFQ7TTC0LH31-001C_NCLFCSP ENTIDADES NO CUALIFICADAS</v>
      </c>
      <c r="D2804" t="s">
        <v>122</v>
      </c>
      <c r="E2804" t="s">
        <v>4869</v>
      </c>
      <c r="F2804" s="37" t="s">
        <v>3879</v>
      </c>
      <c r="G2804" s="18" t="s">
        <v>122</v>
      </c>
      <c r="H2804" s="18" t="s">
        <v>125</v>
      </c>
      <c r="I2804" s="37" t="s">
        <v>75</v>
      </c>
      <c r="J2804" t="s">
        <v>4870</v>
      </c>
      <c r="K2804" t="s">
        <v>28</v>
      </c>
      <c r="L2804" t="s">
        <v>90</v>
      </c>
      <c r="M2804" t="s">
        <v>74</v>
      </c>
      <c r="N2804" s="37" t="s">
        <v>75</v>
      </c>
      <c r="O2804" s="37" t="s">
        <v>75</v>
      </c>
      <c r="P2804" s="37" t="s">
        <v>75</v>
      </c>
      <c r="Q2804" t="s">
        <v>4869</v>
      </c>
      <c r="R2804" t="s">
        <v>76</v>
      </c>
      <c r="S2804" s="42">
        <v>2000</v>
      </c>
      <c r="T2804" s="37">
        <v>1</v>
      </c>
      <c r="U2804" s="83">
        <v>1</v>
      </c>
      <c r="V2804" t="s">
        <v>125</v>
      </c>
    </row>
    <row r="2805" spans="1:22" x14ac:dyDescent="0.2">
      <c r="A2805" s="18" t="str">
        <f t="shared" si="101"/>
        <v>Catalogo principalCSP ENTIDADES NO CUALIFICADASCFQ7TTC0LH31-001B_NCLF</v>
      </c>
      <c r="B2805" s="18" t="str">
        <f t="shared" si="102"/>
        <v>CFQ7TTC0LH31-001B_NCLFCSP ENTIDADES NO CUALIFICADAS</v>
      </c>
      <c r="D2805" t="s">
        <v>122</v>
      </c>
      <c r="E2805" t="s">
        <v>4871</v>
      </c>
      <c r="F2805" s="37" t="s">
        <v>3879</v>
      </c>
      <c r="G2805" s="18" t="s">
        <v>122</v>
      </c>
      <c r="H2805" s="18" t="s">
        <v>125</v>
      </c>
      <c r="I2805" s="37" t="s">
        <v>75</v>
      </c>
      <c r="J2805" t="s">
        <v>4872</v>
      </c>
      <c r="K2805" t="s">
        <v>28</v>
      </c>
      <c r="L2805" t="s">
        <v>90</v>
      </c>
      <c r="M2805" t="s">
        <v>74</v>
      </c>
      <c r="N2805" s="37" t="s">
        <v>75</v>
      </c>
      <c r="O2805" s="37" t="s">
        <v>75</v>
      </c>
      <c r="P2805" s="37" t="s">
        <v>75</v>
      </c>
      <c r="Q2805" t="s">
        <v>4871</v>
      </c>
      <c r="R2805" t="s">
        <v>76</v>
      </c>
      <c r="S2805" s="42">
        <v>50</v>
      </c>
      <c r="T2805" s="37">
        <v>1</v>
      </c>
      <c r="U2805" s="83">
        <v>1</v>
      </c>
      <c r="V2805" t="s">
        <v>125</v>
      </c>
    </row>
    <row r="2806" spans="1:22" x14ac:dyDescent="0.2">
      <c r="A2806" s="18" t="str">
        <f t="shared" si="101"/>
        <v>Catalogo principalCSP ENTIDADES NO CUALIFICADASCFQ7TTC0LH31-0019_NCLF</v>
      </c>
      <c r="B2806" s="18" t="str">
        <f t="shared" si="102"/>
        <v>CFQ7TTC0LH31-0019_NCLFCSP ENTIDADES NO CUALIFICADAS</v>
      </c>
      <c r="D2806" t="s">
        <v>122</v>
      </c>
      <c r="E2806" t="s">
        <v>4873</v>
      </c>
      <c r="F2806" s="37" t="s">
        <v>3879</v>
      </c>
      <c r="G2806" s="18" t="s">
        <v>122</v>
      </c>
      <c r="H2806" s="18" t="s">
        <v>125</v>
      </c>
      <c r="I2806" s="37" t="s">
        <v>75</v>
      </c>
      <c r="J2806" t="s">
        <v>4874</v>
      </c>
      <c r="K2806" t="s">
        <v>28</v>
      </c>
      <c r="L2806" t="s">
        <v>90</v>
      </c>
      <c r="M2806" t="s">
        <v>74</v>
      </c>
      <c r="N2806" s="37" t="s">
        <v>75</v>
      </c>
      <c r="O2806" s="37" t="s">
        <v>75</v>
      </c>
      <c r="P2806" s="37" t="s">
        <v>75</v>
      </c>
      <c r="Q2806" t="s">
        <v>4873</v>
      </c>
      <c r="R2806" t="s">
        <v>76</v>
      </c>
      <c r="S2806" s="42">
        <v>6000</v>
      </c>
      <c r="T2806" s="37">
        <v>1</v>
      </c>
      <c r="U2806" s="83">
        <v>1</v>
      </c>
      <c r="V2806" t="s">
        <v>125</v>
      </c>
    </row>
    <row r="2807" spans="1:22" x14ac:dyDescent="0.2">
      <c r="A2807" s="18" t="str">
        <f t="shared" si="101"/>
        <v>Catalogo principalCSP ENTIDADES NO CUALIFICADASCFQ7TTC0LH31-0018_NCLF</v>
      </c>
      <c r="B2807" s="18" t="str">
        <f t="shared" si="102"/>
        <v>CFQ7TTC0LH31-0018_NCLFCSP ENTIDADES NO CUALIFICADAS</v>
      </c>
      <c r="D2807" t="s">
        <v>122</v>
      </c>
      <c r="E2807" t="s">
        <v>4875</v>
      </c>
      <c r="F2807" s="37" t="s">
        <v>3879</v>
      </c>
      <c r="G2807" s="18" t="s">
        <v>122</v>
      </c>
      <c r="H2807" s="18" t="s">
        <v>125</v>
      </c>
      <c r="I2807" s="37" t="s">
        <v>75</v>
      </c>
      <c r="J2807" t="s">
        <v>4876</v>
      </c>
      <c r="K2807" t="s">
        <v>28</v>
      </c>
      <c r="L2807" t="s">
        <v>90</v>
      </c>
      <c r="M2807" t="s">
        <v>74</v>
      </c>
      <c r="N2807" s="37" t="s">
        <v>75</v>
      </c>
      <c r="O2807" s="37" t="s">
        <v>75</v>
      </c>
      <c r="P2807" s="37" t="s">
        <v>75</v>
      </c>
      <c r="Q2807" t="s">
        <v>4875</v>
      </c>
      <c r="R2807" t="s">
        <v>76</v>
      </c>
      <c r="S2807" s="42">
        <v>250</v>
      </c>
      <c r="T2807" s="37">
        <v>1</v>
      </c>
      <c r="U2807" s="83">
        <v>1</v>
      </c>
      <c r="V2807" t="s">
        <v>125</v>
      </c>
    </row>
    <row r="2808" spans="1:22" x14ac:dyDescent="0.2">
      <c r="A2808" s="18" t="str">
        <f t="shared" si="101"/>
        <v>Catalogo principalCSP ENTIDADES NO CUALIFICADASCFQ7TTC0LH31-0001_NCLF</v>
      </c>
      <c r="B2808" s="18" t="str">
        <f t="shared" si="102"/>
        <v>CFQ7TTC0LH31-0001_NCLFCSP ENTIDADES NO CUALIFICADAS</v>
      </c>
      <c r="D2808" t="s">
        <v>122</v>
      </c>
      <c r="E2808" t="s">
        <v>4877</v>
      </c>
      <c r="F2808" s="37" t="s">
        <v>3879</v>
      </c>
      <c r="G2808" s="18" t="s">
        <v>122</v>
      </c>
      <c r="H2808" s="18" t="s">
        <v>125</v>
      </c>
      <c r="I2808" s="37" t="s">
        <v>75</v>
      </c>
      <c r="J2808" t="s">
        <v>4878</v>
      </c>
      <c r="K2808" t="s">
        <v>28</v>
      </c>
      <c r="L2808" t="s">
        <v>90</v>
      </c>
      <c r="M2808" t="s">
        <v>74</v>
      </c>
      <c r="N2808" s="37" t="s">
        <v>75</v>
      </c>
      <c r="O2808" s="37" t="s">
        <v>75</v>
      </c>
      <c r="P2808" s="37" t="s">
        <v>75</v>
      </c>
      <c r="Q2808" t="s">
        <v>4877</v>
      </c>
      <c r="R2808" t="s">
        <v>76</v>
      </c>
      <c r="S2808" s="42">
        <v>180</v>
      </c>
      <c r="T2808" s="37">
        <v>1</v>
      </c>
      <c r="U2808" s="83">
        <v>1</v>
      </c>
      <c r="V2808" t="s">
        <v>125</v>
      </c>
    </row>
    <row r="2809" spans="1:22" x14ac:dyDescent="0.2">
      <c r="A2809" s="18" t="str">
        <f t="shared" si="101"/>
        <v>Catalogo principalCSP ENTIDADES NO CUALIFICADASCFQ7TTC0LFNJ-0001_NCLF</v>
      </c>
      <c r="B2809" s="18" t="str">
        <f t="shared" si="102"/>
        <v>CFQ7TTC0LFNJ-0001_NCLFCSP ENTIDADES NO CUALIFICADAS</v>
      </c>
      <c r="D2809" t="s">
        <v>122</v>
      </c>
      <c r="E2809" t="s">
        <v>4879</v>
      </c>
      <c r="F2809" s="37" t="s">
        <v>3879</v>
      </c>
      <c r="G2809" s="18" t="s">
        <v>122</v>
      </c>
      <c r="H2809" s="18" t="s">
        <v>125</v>
      </c>
      <c r="I2809" s="37" t="s">
        <v>75</v>
      </c>
      <c r="J2809" t="s">
        <v>4880</v>
      </c>
      <c r="K2809" t="s">
        <v>28</v>
      </c>
      <c r="L2809" t="s">
        <v>90</v>
      </c>
      <c r="M2809" t="s">
        <v>74</v>
      </c>
      <c r="N2809" s="37" t="s">
        <v>75</v>
      </c>
      <c r="O2809" s="37" t="s">
        <v>75</v>
      </c>
      <c r="P2809" s="37" t="s">
        <v>75</v>
      </c>
      <c r="Q2809" t="s">
        <v>4879</v>
      </c>
      <c r="R2809" t="s">
        <v>76</v>
      </c>
      <c r="S2809" s="42">
        <v>8</v>
      </c>
      <c r="T2809" s="37">
        <v>1</v>
      </c>
      <c r="U2809" s="83">
        <v>1</v>
      </c>
      <c r="V2809" t="s">
        <v>125</v>
      </c>
    </row>
    <row r="2810" spans="1:22" x14ac:dyDescent="0.2">
      <c r="A2810" s="18" t="str">
        <f t="shared" si="101"/>
        <v>Catalogo principalCSP ENTIDADES NO CUALIFICADASCFQ7TTC0HD42-000C_NCLF</v>
      </c>
      <c r="B2810" s="18" t="str">
        <f t="shared" si="102"/>
        <v>CFQ7TTC0HD42-000C_NCLFCSP ENTIDADES NO CUALIFICADAS</v>
      </c>
      <c r="D2810" t="s">
        <v>122</v>
      </c>
      <c r="E2810" t="s">
        <v>4881</v>
      </c>
      <c r="F2810" s="37" t="s">
        <v>3879</v>
      </c>
      <c r="G2810" s="18" t="s">
        <v>122</v>
      </c>
      <c r="H2810" s="18" t="s">
        <v>125</v>
      </c>
      <c r="I2810" s="37" t="s">
        <v>75</v>
      </c>
      <c r="J2810" t="s">
        <v>4882</v>
      </c>
      <c r="K2810" t="s">
        <v>28</v>
      </c>
      <c r="L2810" t="s">
        <v>90</v>
      </c>
      <c r="M2810" t="s">
        <v>74</v>
      </c>
      <c r="N2810" s="37" t="s">
        <v>75</v>
      </c>
      <c r="O2810" s="37" t="s">
        <v>75</v>
      </c>
      <c r="P2810" s="37" t="s">
        <v>75</v>
      </c>
      <c r="Q2810" t="s">
        <v>4881</v>
      </c>
      <c r="R2810" t="s">
        <v>76</v>
      </c>
      <c r="S2810" s="42">
        <v>750</v>
      </c>
      <c r="T2810" s="37">
        <v>1</v>
      </c>
      <c r="U2810" s="83">
        <v>1</v>
      </c>
      <c r="V2810" t="s">
        <v>125</v>
      </c>
    </row>
    <row r="2811" spans="1:22" x14ac:dyDescent="0.2">
      <c r="A2811" s="18" t="str">
        <f t="shared" si="101"/>
        <v>Catalogo principalCSP ENTIDADES NO CUALIFICADASCFQ7TTC0HD42-000B_NCLF</v>
      </c>
      <c r="B2811" s="18" t="str">
        <f t="shared" si="102"/>
        <v>CFQ7TTC0HD42-000B_NCLFCSP ENTIDADES NO CUALIFICADAS</v>
      </c>
      <c r="D2811" t="s">
        <v>122</v>
      </c>
      <c r="E2811" t="s">
        <v>4883</v>
      </c>
      <c r="F2811" s="37" t="s">
        <v>3879</v>
      </c>
      <c r="G2811" s="18" t="s">
        <v>122</v>
      </c>
      <c r="H2811" s="18" t="s">
        <v>125</v>
      </c>
      <c r="I2811" s="37" t="s">
        <v>75</v>
      </c>
      <c r="J2811" t="s">
        <v>4884</v>
      </c>
      <c r="K2811" t="s">
        <v>28</v>
      </c>
      <c r="L2811" t="s">
        <v>90</v>
      </c>
      <c r="M2811" t="s">
        <v>74</v>
      </c>
      <c r="N2811" s="37" t="s">
        <v>75</v>
      </c>
      <c r="O2811" s="37" t="s">
        <v>75</v>
      </c>
      <c r="P2811" s="37" t="s">
        <v>75</v>
      </c>
      <c r="Q2811" t="s">
        <v>4883</v>
      </c>
      <c r="R2811" t="s">
        <v>76</v>
      </c>
      <c r="S2811" s="42">
        <v>6000</v>
      </c>
      <c r="T2811" s="37">
        <v>1</v>
      </c>
      <c r="U2811" s="83">
        <v>1</v>
      </c>
      <c r="V2811" t="s">
        <v>125</v>
      </c>
    </row>
    <row r="2812" spans="1:22" x14ac:dyDescent="0.2">
      <c r="A2812" s="18" t="str">
        <f t="shared" si="101"/>
        <v>Catalogo principalCSP ENTIDADES NO CUALIFICADASCFQ7TTC0HD42-0009_NCLF</v>
      </c>
      <c r="B2812" s="18" t="str">
        <f t="shared" si="102"/>
        <v>CFQ7TTC0HD42-0009_NCLFCSP ENTIDADES NO CUALIFICADAS</v>
      </c>
      <c r="D2812" t="s">
        <v>122</v>
      </c>
      <c r="E2812" t="s">
        <v>4885</v>
      </c>
      <c r="F2812" s="37" t="s">
        <v>3879</v>
      </c>
      <c r="G2812" s="18" t="s">
        <v>122</v>
      </c>
      <c r="H2812" s="18" t="s">
        <v>125</v>
      </c>
      <c r="I2812" s="37" t="s">
        <v>75</v>
      </c>
      <c r="J2812" t="s">
        <v>4886</v>
      </c>
      <c r="K2812" t="s">
        <v>28</v>
      </c>
      <c r="L2812" t="s">
        <v>90</v>
      </c>
      <c r="M2812" t="s">
        <v>74</v>
      </c>
      <c r="N2812" s="37" t="s">
        <v>75</v>
      </c>
      <c r="O2812" s="37" t="s">
        <v>75</v>
      </c>
      <c r="P2812" s="37" t="s">
        <v>75</v>
      </c>
      <c r="Q2812" t="s">
        <v>4885</v>
      </c>
      <c r="R2812" t="s">
        <v>76</v>
      </c>
      <c r="S2812" s="42">
        <v>17000</v>
      </c>
      <c r="T2812" s="37">
        <v>1</v>
      </c>
      <c r="U2812" s="83">
        <v>1</v>
      </c>
      <c r="V2812" t="s">
        <v>125</v>
      </c>
    </row>
    <row r="2813" spans="1:22" x14ac:dyDescent="0.2">
      <c r="A2813" s="18" t="str">
        <f t="shared" si="101"/>
        <v>Catalogo principalCSP ENTIDADES NO CUALIFICADASCFQ7TTC0HD42-0008_NCLF</v>
      </c>
      <c r="B2813" s="18" t="str">
        <f t="shared" si="102"/>
        <v>CFQ7TTC0HD42-0008_NCLFCSP ENTIDADES NO CUALIFICADAS</v>
      </c>
      <c r="D2813" t="s">
        <v>122</v>
      </c>
      <c r="E2813" t="s">
        <v>4887</v>
      </c>
      <c r="F2813" s="37" t="s">
        <v>3879</v>
      </c>
      <c r="G2813" s="18" t="s">
        <v>122</v>
      </c>
      <c r="H2813" s="18" t="s">
        <v>125</v>
      </c>
      <c r="I2813" s="37" t="s">
        <v>75</v>
      </c>
      <c r="J2813" t="s">
        <v>4888</v>
      </c>
      <c r="K2813" t="s">
        <v>28</v>
      </c>
      <c r="L2813" t="s">
        <v>90</v>
      </c>
      <c r="M2813" t="s">
        <v>74</v>
      </c>
      <c r="N2813" s="37" t="s">
        <v>75</v>
      </c>
      <c r="O2813" s="37" t="s">
        <v>75</v>
      </c>
      <c r="P2813" s="37" t="s">
        <v>75</v>
      </c>
      <c r="Q2813" t="s">
        <v>4887</v>
      </c>
      <c r="R2813" t="s">
        <v>76</v>
      </c>
      <c r="S2813" s="42">
        <v>37000</v>
      </c>
      <c r="T2813" s="37">
        <v>1</v>
      </c>
      <c r="U2813" s="83">
        <v>1</v>
      </c>
      <c r="V2813" t="s">
        <v>125</v>
      </c>
    </row>
    <row r="2814" spans="1:22" x14ac:dyDescent="0.2">
      <c r="A2814" s="18" t="str">
        <f t="shared" si="101"/>
        <v>Catalogo principalCSP ENTIDADES NO CUALIFICADASCFQ7TTC0HD42-0001_NCLF</v>
      </c>
      <c r="B2814" s="18" t="str">
        <f t="shared" si="102"/>
        <v>CFQ7TTC0HD42-0001_NCLFCSP ENTIDADES NO CUALIFICADAS</v>
      </c>
      <c r="D2814" t="s">
        <v>122</v>
      </c>
      <c r="E2814" t="s">
        <v>4889</v>
      </c>
      <c r="F2814" s="37" t="s">
        <v>3879</v>
      </c>
      <c r="G2814" s="18" t="s">
        <v>122</v>
      </c>
      <c r="H2814" s="18" t="s">
        <v>125</v>
      </c>
      <c r="I2814" s="37" t="s">
        <v>75</v>
      </c>
      <c r="J2814" t="s">
        <v>4890</v>
      </c>
      <c r="K2814" t="s">
        <v>28</v>
      </c>
      <c r="L2814" t="s">
        <v>90</v>
      </c>
      <c r="M2814" t="s">
        <v>74</v>
      </c>
      <c r="N2814" s="37" t="s">
        <v>75</v>
      </c>
      <c r="O2814" s="37" t="s">
        <v>75</v>
      </c>
      <c r="P2814" s="37" t="s">
        <v>75</v>
      </c>
      <c r="Q2814" t="s">
        <v>4889</v>
      </c>
      <c r="R2814" t="s">
        <v>76</v>
      </c>
      <c r="S2814" s="42">
        <v>3000</v>
      </c>
      <c r="T2814" s="37">
        <v>1</v>
      </c>
      <c r="U2814" s="83">
        <v>1</v>
      </c>
      <c r="V2814" t="s">
        <v>125</v>
      </c>
    </row>
    <row r="2815" spans="1:22" x14ac:dyDescent="0.2">
      <c r="A2815" s="18" t="str">
        <f t="shared" si="101"/>
        <v>Catalogo principalCSP ENTIDADES NO CUALIFICADASCFQ7TTC0LHT4-0001_NCLF</v>
      </c>
      <c r="B2815" s="18" t="str">
        <f t="shared" si="102"/>
        <v>CFQ7TTC0LHT4-0001_NCLFCSP ENTIDADES NO CUALIFICADAS</v>
      </c>
      <c r="D2815" t="s">
        <v>122</v>
      </c>
      <c r="E2815" t="s">
        <v>4891</v>
      </c>
      <c r="F2815" s="37" t="s">
        <v>3879</v>
      </c>
      <c r="G2815" s="18" t="s">
        <v>122</v>
      </c>
      <c r="H2815" s="18" t="s">
        <v>125</v>
      </c>
      <c r="I2815" s="37" t="s">
        <v>75</v>
      </c>
      <c r="J2815" t="s">
        <v>4892</v>
      </c>
      <c r="K2815" t="s">
        <v>28</v>
      </c>
      <c r="L2815" t="s">
        <v>90</v>
      </c>
      <c r="M2815" t="s">
        <v>74</v>
      </c>
      <c r="N2815" s="37" t="s">
        <v>75</v>
      </c>
      <c r="O2815" s="37" t="s">
        <v>75</v>
      </c>
      <c r="P2815" s="37" t="s">
        <v>75</v>
      </c>
      <c r="Q2815" t="s">
        <v>4891</v>
      </c>
      <c r="R2815" t="s">
        <v>76</v>
      </c>
      <c r="S2815" s="42">
        <v>10.6</v>
      </c>
      <c r="T2815" s="37">
        <v>1</v>
      </c>
      <c r="U2815" s="83">
        <v>1</v>
      </c>
      <c r="V2815" t="s">
        <v>125</v>
      </c>
    </row>
    <row r="2816" spans="1:22" x14ac:dyDescent="0.2">
      <c r="A2816" s="18" t="str">
        <f t="shared" si="101"/>
        <v>Catalogo principalCSP ENTIDADES NO CUALIFICADASCFQ7TTC0LFJ1-0001_NCLF</v>
      </c>
      <c r="B2816" s="18" t="str">
        <f t="shared" si="102"/>
        <v>CFQ7TTC0LFJ1-0001_NCLFCSP ENTIDADES NO CUALIFICADAS</v>
      </c>
      <c r="D2816" t="s">
        <v>122</v>
      </c>
      <c r="E2816" t="s">
        <v>4893</v>
      </c>
      <c r="F2816" s="37" t="s">
        <v>3879</v>
      </c>
      <c r="G2816" s="18" t="s">
        <v>122</v>
      </c>
      <c r="H2816" s="18" t="s">
        <v>125</v>
      </c>
      <c r="I2816" s="37" t="s">
        <v>75</v>
      </c>
      <c r="J2816" t="s">
        <v>4894</v>
      </c>
      <c r="K2816" t="s">
        <v>28</v>
      </c>
      <c r="L2816" t="s">
        <v>90</v>
      </c>
      <c r="M2816" t="s">
        <v>74</v>
      </c>
      <c r="N2816" s="37" t="s">
        <v>75</v>
      </c>
      <c r="O2816" s="37" t="s">
        <v>75</v>
      </c>
      <c r="P2816" s="37" t="s">
        <v>75</v>
      </c>
      <c r="Q2816" t="s">
        <v>4893</v>
      </c>
      <c r="R2816" t="s">
        <v>76</v>
      </c>
      <c r="S2816" s="42">
        <v>16.400000000000002</v>
      </c>
      <c r="T2816" s="37">
        <v>1</v>
      </c>
      <c r="U2816" s="83">
        <v>1</v>
      </c>
      <c r="V2816" t="s">
        <v>125</v>
      </c>
    </row>
    <row r="2817" spans="1:22" x14ac:dyDescent="0.2">
      <c r="A2817" s="18" t="str">
        <f t="shared" si="101"/>
        <v>Catalogo principalCSP ENTIDADES NO CUALIFICADASCFQ7TTC0LH16-0001_NCLF</v>
      </c>
      <c r="B2817" s="18" t="str">
        <f t="shared" si="102"/>
        <v>CFQ7TTC0LH16-0001_NCLFCSP ENTIDADES NO CUALIFICADAS</v>
      </c>
      <c r="D2817" t="s">
        <v>122</v>
      </c>
      <c r="E2817" t="s">
        <v>4895</v>
      </c>
      <c r="F2817" s="37" t="s">
        <v>3879</v>
      </c>
      <c r="G2817" s="18" t="s">
        <v>122</v>
      </c>
      <c r="H2817" s="18" t="s">
        <v>125</v>
      </c>
      <c r="I2817" s="37" t="s">
        <v>75</v>
      </c>
      <c r="J2817" t="s">
        <v>4896</v>
      </c>
      <c r="K2817" t="s">
        <v>28</v>
      </c>
      <c r="L2817" t="s">
        <v>90</v>
      </c>
      <c r="M2817" t="s">
        <v>74</v>
      </c>
      <c r="N2817" s="37" t="s">
        <v>75</v>
      </c>
      <c r="O2817" s="37" t="s">
        <v>75</v>
      </c>
      <c r="P2817" s="37" t="s">
        <v>75</v>
      </c>
      <c r="Q2817" t="s">
        <v>4895</v>
      </c>
      <c r="R2817" t="s">
        <v>76</v>
      </c>
      <c r="S2817" s="42">
        <v>4</v>
      </c>
      <c r="T2817" s="37">
        <v>1</v>
      </c>
      <c r="U2817" s="83">
        <v>1</v>
      </c>
      <c r="V2817" t="s">
        <v>125</v>
      </c>
    </row>
    <row r="2818" spans="1:22" x14ac:dyDescent="0.2">
      <c r="A2818" s="18" t="str">
        <f t="shared" ref="A2818:A2881" si="103">D2818&amp;F2818&amp;E2818</f>
        <v>Catalogo principalCSP ENTIDADES NO CUALIFICADASCFQ7TTC0LH1P-0001_NCLF</v>
      </c>
      <c r="B2818" s="18" t="str">
        <f t="shared" ref="B2818:B2881" si="104">E2818&amp;F2818</f>
        <v>CFQ7TTC0LH1P-0001_NCLFCSP ENTIDADES NO CUALIFICADAS</v>
      </c>
      <c r="D2818" t="s">
        <v>122</v>
      </c>
      <c r="E2818" t="s">
        <v>4897</v>
      </c>
      <c r="F2818" s="37" t="s">
        <v>3879</v>
      </c>
      <c r="G2818" s="18" t="s">
        <v>122</v>
      </c>
      <c r="H2818" s="18" t="s">
        <v>125</v>
      </c>
      <c r="I2818" s="37" t="s">
        <v>75</v>
      </c>
      <c r="J2818" t="s">
        <v>4898</v>
      </c>
      <c r="K2818" t="s">
        <v>28</v>
      </c>
      <c r="L2818" t="s">
        <v>90</v>
      </c>
      <c r="M2818" t="s">
        <v>74</v>
      </c>
      <c r="N2818" s="37" t="s">
        <v>75</v>
      </c>
      <c r="O2818" s="37" t="s">
        <v>75</v>
      </c>
      <c r="P2818" s="37" t="s">
        <v>75</v>
      </c>
      <c r="Q2818" t="s">
        <v>4897</v>
      </c>
      <c r="R2818" t="s">
        <v>76</v>
      </c>
      <c r="S2818" s="42">
        <v>8</v>
      </c>
      <c r="T2818" s="37">
        <v>1</v>
      </c>
      <c r="U2818" s="83">
        <v>1</v>
      </c>
      <c r="V2818" t="s">
        <v>125</v>
      </c>
    </row>
    <row r="2819" spans="1:22" x14ac:dyDescent="0.2">
      <c r="A2819" s="18" t="str">
        <f t="shared" si="103"/>
        <v>Catalogo principalCSP ENTIDADES NO CUALIFICADASCFQ7TTC0LH0J-0001_NCLF</v>
      </c>
      <c r="B2819" s="18" t="str">
        <f t="shared" si="104"/>
        <v>CFQ7TTC0LH0J-0001_NCLFCSP ENTIDADES NO CUALIFICADAS</v>
      </c>
      <c r="D2819" t="s">
        <v>122</v>
      </c>
      <c r="E2819" t="s">
        <v>4899</v>
      </c>
      <c r="F2819" s="37" t="s">
        <v>3879</v>
      </c>
      <c r="G2819" s="18" t="s">
        <v>122</v>
      </c>
      <c r="H2819" s="18" t="s">
        <v>125</v>
      </c>
      <c r="I2819" s="37" t="s">
        <v>75</v>
      </c>
      <c r="J2819" t="s">
        <v>4900</v>
      </c>
      <c r="K2819" t="s">
        <v>28</v>
      </c>
      <c r="L2819" t="s">
        <v>90</v>
      </c>
      <c r="M2819" t="s">
        <v>74</v>
      </c>
      <c r="N2819" s="37" t="s">
        <v>75</v>
      </c>
      <c r="O2819" s="37" t="s">
        <v>75</v>
      </c>
      <c r="P2819" s="37" t="s">
        <v>75</v>
      </c>
      <c r="Q2819" t="s">
        <v>4899</v>
      </c>
      <c r="R2819" t="s">
        <v>76</v>
      </c>
      <c r="S2819" s="42">
        <v>3</v>
      </c>
      <c r="T2819" s="37">
        <v>1</v>
      </c>
      <c r="U2819" s="83">
        <v>1</v>
      </c>
      <c r="V2819" t="s">
        <v>125</v>
      </c>
    </row>
    <row r="2820" spans="1:22" x14ac:dyDescent="0.2">
      <c r="A2820" s="18" t="str">
        <f t="shared" si="103"/>
        <v>Catalogo principalCSP ENTIDADES NO CUALIFICADASCFQ7TTC0LHQ5-0001_NCLF</v>
      </c>
      <c r="B2820" s="18" t="str">
        <f t="shared" si="104"/>
        <v>CFQ7TTC0LHQ5-0001_NCLFCSP ENTIDADES NO CUALIFICADAS</v>
      </c>
      <c r="D2820" t="s">
        <v>122</v>
      </c>
      <c r="E2820" t="s">
        <v>4901</v>
      </c>
      <c r="F2820" s="37" t="s">
        <v>3879</v>
      </c>
      <c r="G2820" s="18" t="s">
        <v>122</v>
      </c>
      <c r="H2820" s="18" t="s">
        <v>125</v>
      </c>
      <c r="I2820" s="37" t="s">
        <v>75</v>
      </c>
      <c r="J2820" t="s">
        <v>4902</v>
      </c>
      <c r="K2820" t="s">
        <v>28</v>
      </c>
      <c r="L2820" t="s">
        <v>90</v>
      </c>
      <c r="M2820" t="s">
        <v>74</v>
      </c>
      <c r="N2820" s="37" t="s">
        <v>75</v>
      </c>
      <c r="O2820" s="37" t="s">
        <v>75</v>
      </c>
      <c r="P2820" s="37" t="s">
        <v>75</v>
      </c>
      <c r="Q2820" t="s">
        <v>4901</v>
      </c>
      <c r="R2820" t="s">
        <v>76</v>
      </c>
      <c r="S2820" s="42">
        <v>3</v>
      </c>
      <c r="T2820" s="37">
        <v>1</v>
      </c>
      <c r="U2820" s="83">
        <v>1</v>
      </c>
      <c r="V2820" t="s">
        <v>125</v>
      </c>
    </row>
    <row r="2821" spans="1:22" x14ac:dyDescent="0.2">
      <c r="A2821" s="18" t="str">
        <f t="shared" si="103"/>
        <v>Catalogo principalCSP ENTIDADES NO CUALIFICADASCFQ7TTC0LH0L-0001_NCLF</v>
      </c>
      <c r="B2821" s="18" t="str">
        <f t="shared" si="104"/>
        <v>CFQ7TTC0LH0L-0001_NCLFCSP ENTIDADES NO CUALIFICADAS</v>
      </c>
      <c r="D2821" t="s">
        <v>122</v>
      </c>
      <c r="E2821" t="s">
        <v>4903</v>
      </c>
      <c r="F2821" s="37" t="s">
        <v>3879</v>
      </c>
      <c r="G2821" s="18" t="s">
        <v>122</v>
      </c>
      <c r="H2821" s="18" t="s">
        <v>125</v>
      </c>
      <c r="I2821" s="37" t="s">
        <v>75</v>
      </c>
      <c r="J2821" t="s">
        <v>4904</v>
      </c>
      <c r="K2821" t="s">
        <v>28</v>
      </c>
      <c r="L2821" t="s">
        <v>90</v>
      </c>
      <c r="M2821" t="s">
        <v>74</v>
      </c>
      <c r="N2821" s="37" t="s">
        <v>75</v>
      </c>
      <c r="O2821" s="37" t="s">
        <v>75</v>
      </c>
      <c r="P2821" s="37" t="s">
        <v>75</v>
      </c>
      <c r="Q2821" t="s">
        <v>4903</v>
      </c>
      <c r="R2821" t="s">
        <v>76</v>
      </c>
      <c r="S2821" s="42">
        <v>2</v>
      </c>
      <c r="T2821" s="37">
        <v>1</v>
      </c>
      <c r="U2821" s="83">
        <v>1</v>
      </c>
      <c r="V2821" t="s">
        <v>125</v>
      </c>
    </row>
    <row r="2822" spans="1:22" x14ac:dyDescent="0.2">
      <c r="A2822" s="18" t="str">
        <f t="shared" si="103"/>
        <v>Catalogo principalCSP ENTIDADES NO CUALIFICADASCFQ7TTC0LGZM-0001_NCLF</v>
      </c>
      <c r="B2822" s="18" t="str">
        <f t="shared" si="104"/>
        <v>CFQ7TTC0LGZM-0001_NCLFCSP ENTIDADES NO CUALIFICADAS</v>
      </c>
      <c r="D2822" t="s">
        <v>122</v>
      </c>
      <c r="E2822" t="s">
        <v>4905</v>
      </c>
      <c r="F2822" s="37" t="s">
        <v>3879</v>
      </c>
      <c r="G2822" s="18" t="s">
        <v>122</v>
      </c>
      <c r="H2822" s="18" t="s">
        <v>125</v>
      </c>
      <c r="I2822" s="37" t="s">
        <v>75</v>
      </c>
      <c r="J2822" t="s">
        <v>4906</v>
      </c>
      <c r="K2822" t="s">
        <v>28</v>
      </c>
      <c r="L2822" t="s">
        <v>90</v>
      </c>
      <c r="M2822" t="s">
        <v>74</v>
      </c>
      <c r="N2822" s="37" t="s">
        <v>75</v>
      </c>
      <c r="O2822" s="37" t="s">
        <v>75</v>
      </c>
      <c r="P2822" s="37" t="s">
        <v>75</v>
      </c>
      <c r="Q2822" t="s">
        <v>4905</v>
      </c>
      <c r="R2822" t="s">
        <v>76</v>
      </c>
      <c r="S2822" s="42">
        <v>1</v>
      </c>
      <c r="T2822" s="37">
        <v>1</v>
      </c>
      <c r="U2822" s="83">
        <v>1</v>
      </c>
      <c r="V2822" t="s">
        <v>125</v>
      </c>
    </row>
    <row r="2823" spans="1:22" x14ac:dyDescent="0.2">
      <c r="A2823" s="18" t="str">
        <f t="shared" si="103"/>
        <v>Catalogo principalCSP ENTIDADES NO CUALIFICADASCFQ7TTC0HDJX-0001_NCLF</v>
      </c>
      <c r="B2823" s="18" t="str">
        <f t="shared" si="104"/>
        <v>CFQ7TTC0HDJX-0001_NCLFCSP ENTIDADES NO CUALIFICADAS</v>
      </c>
      <c r="D2823" t="s">
        <v>122</v>
      </c>
      <c r="E2823" t="s">
        <v>4907</v>
      </c>
      <c r="F2823" s="37" t="s">
        <v>3879</v>
      </c>
      <c r="G2823" s="18" t="s">
        <v>122</v>
      </c>
      <c r="H2823" s="18" t="s">
        <v>125</v>
      </c>
      <c r="I2823" s="37" t="s">
        <v>75</v>
      </c>
      <c r="J2823" t="s">
        <v>4908</v>
      </c>
      <c r="K2823" t="s">
        <v>28</v>
      </c>
      <c r="L2823" t="s">
        <v>90</v>
      </c>
      <c r="M2823" t="s">
        <v>74</v>
      </c>
      <c r="N2823" s="37" t="s">
        <v>75</v>
      </c>
      <c r="O2823" s="37" t="s">
        <v>75</v>
      </c>
      <c r="P2823" s="37" t="s">
        <v>75</v>
      </c>
      <c r="Q2823" t="s">
        <v>4907</v>
      </c>
      <c r="R2823" t="s">
        <v>76</v>
      </c>
      <c r="S2823" s="42">
        <v>1000</v>
      </c>
      <c r="T2823" s="37">
        <v>1</v>
      </c>
      <c r="U2823" s="83">
        <v>1</v>
      </c>
      <c r="V2823" t="s">
        <v>125</v>
      </c>
    </row>
    <row r="2824" spans="1:22" x14ac:dyDescent="0.2">
      <c r="A2824" s="18" t="str">
        <f t="shared" si="103"/>
        <v>Catalogo principalCSP ENTIDADES NO CUALIFICADASCFQ7TTC0HD4F-0002_NCLF</v>
      </c>
      <c r="B2824" s="18" t="str">
        <f t="shared" si="104"/>
        <v>CFQ7TTC0HD4F-0002_NCLFCSP ENTIDADES NO CUALIFICADAS</v>
      </c>
      <c r="D2824" t="s">
        <v>122</v>
      </c>
      <c r="E2824" t="s">
        <v>4909</v>
      </c>
      <c r="F2824" s="37" t="s">
        <v>3879</v>
      </c>
      <c r="G2824" s="18" t="s">
        <v>122</v>
      </c>
      <c r="H2824" s="18" t="s">
        <v>125</v>
      </c>
      <c r="I2824" s="37" t="s">
        <v>75</v>
      </c>
      <c r="J2824" t="s">
        <v>4910</v>
      </c>
      <c r="K2824" t="s">
        <v>28</v>
      </c>
      <c r="L2824" t="s">
        <v>90</v>
      </c>
      <c r="M2824" t="s">
        <v>74</v>
      </c>
      <c r="N2824" s="37" t="s">
        <v>75</v>
      </c>
      <c r="O2824" s="37" t="s">
        <v>75</v>
      </c>
      <c r="P2824" s="37" t="s">
        <v>75</v>
      </c>
      <c r="Q2824" t="s">
        <v>4909</v>
      </c>
      <c r="R2824" t="s">
        <v>76</v>
      </c>
      <c r="S2824" s="42">
        <v>250</v>
      </c>
      <c r="T2824" s="37">
        <v>1</v>
      </c>
      <c r="U2824" s="83">
        <v>1</v>
      </c>
      <c r="V2824" t="s">
        <v>125</v>
      </c>
    </row>
    <row r="2825" spans="1:22" x14ac:dyDescent="0.2">
      <c r="A2825" s="18" t="str">
        <f t="shared" si="103"/>
        <v>Catalogo principalCSP ENTIDADES NO CUALIFICADASCFQ7TTC0HD4F-0001_NCLF</v>
      </c>
      <c r="B2825" s="18" t="str">
        <f t="shared" si="104"/>
        <v>CFQ7TTC0HD4F-0001_NCLFCSP ENTIDADES NO CUALIFICADAS</v>
      </c>
      <c r="D2825" t="s">
        <v>122</v>
      </c>
      <c r="E2825" t="s">
        <v>4911</v>
      </c>
      <c r="F2825" s="37" t="s">
        <v>3879</v>
      </c>
      <c r="G2825" s="18" t="s">
        <v>122</v>
      </c>
      <c r="H2825" s="18" t="s">
        <v>125</v>
      </c>
      <c r="I2825" s="37" t="s">
        <v>75</v>
      </c>
      <c r="J2825" t="s">
        <v>4912</v>
      </c>
      <c r="K2825" t="s">
        <v>28</v>
      </c>
      <c r="L2825" t="s">
        <v>90</v>
      </c>
      <c r="M2825" t="s">
        <v>74</v>
      </c>
      <c r="N2825" s="37" t="s">
        <v>75</v>
      </c>
      <c r="O2825" s="37" t="s">
        <v>75</v>
      </c>
      <c r="P2825" s="37" t="s">
        <v>75</v>
      </c>
      <c r="Q2825" t="s">
        <v>4911</v>
      </c>
      <c r="R2825" t="s">
        <v>76</v>
      </c>
      <c r="S2825" s="42">
        <v>1500</v>
      </c>
      <c r="T2825" s="37">
        <v>1</v>
      </c>
      <c r="U2825" s="83">
        <v>1</v>
      </c>
      <c r="V2825" t="s">
        <v>125</v>
      </c>
    </row>
    <row r="2826" spans="1:22" x14ac:dyDescent="0.2">
      <c r="A2826" s="18" t="str">
        <f t="shared" si="103"/>
        <v>Catalogo principalCSP ENTIDADES NO CUALIFICADASCFQ7TTC0LH1G-0001_NCLF</v>
      </c>
      <c r="B2826" s="18" t="str">
        <f t="shared" si="104"/>
        <v>CFQ7TTC0LH1G-0001_NCLFCSP ENTIDADES NO CUALIFICADAS</v>
      </c>
      <c r="D2826" t="s">
        <v>122</v>
      </c>
      <c r="E2826" t="s">
        <v>4913</v>
      </c>
      <c r="F2826" s="37" t="s">
        <v>3879</v>
      </c>
      <c r="G2826" s="18" t="s">
        <v>122</v>
      </c>
      <c r="H2826" s="18" t="s">
        <v>125</v>
      </c>
      <c r="I2826" s="37" t="s">
        <v>75</v>
      </c>
      <c r="J2826" t="s">
        <v>4914</v>
      </c>
      <c r="K2826" t="s">
        <v>28</v>
      </c>
      <c r="L2826" t="s">
        <v>90</v>
      </c>
      <c r="M2826" t="s">
        <v>74</v>
      </c>
      <c r="N2826" s="37" t="s">
        <v>75</v>
      </c>
      <c r="O2826" s="37" t="s">
        <v>75</v>
      </c>
      <c r="P2826" s="37" t="s">
        <v>75</v>
      </c>
      <c r="Q2826" t="s">
        <v>4913</v>
      </c>
      <c r="R2826" t="s">
        <v>76</v>
      </c>
      <c r="S2826" s="42">
        <v>8.2999999999999989</v>
      </c>
      <c r="T2826" s="37">
        <v>1</v>
      </c>
      <c r="U2826" s="83">
        <v>1</v>
      </c>
      <c r="V2826" t="s">
        <v>125</v>
      </c>
    </row>
    <row r="2827" spans="1:22" x14ac:dyDescent="0.2">
      <c r="A2827" s="18" t="str">
        <f t="shared" si="103"/>
        <v>Catalogo principalCSP ENTIDADES NO CUALIFICADASCFQ7TTC0LGZT-0001_NCLF</v>
      </c>
      <c r="B2827" s="18" t="str">
        <f t="shared" si="104"/>
        <v>CFQ7TTC0LGZT-0001_NCLFCSP ENTIDADES NO CUALIFICADAS</v>
      </c>
      <c r="D2827" t="s">
        <v>122</v>
      </c>
      <c r="E2827" t="s">
        <v>4915</v>
      </c>
      <c r="F2827" s="37" t="s">
        <v>3879</v>
      </c>
      <c r="G2827" s="18" t="s">
        <v>122</v>
      </c>
      <c r="H2827" s="18" t="s">
        <v>125</v>
      </c>
      <c r="I2827" s="37" t="s">
        <v>75</v>
      </c>
      <c r="J2827" t="s">
        <v>4916</v>
      </c>
      <c r="K2827" t="s">
        <v>28</v>
      </c>
      <c r="L2827" t="s">
        <v>90</v>
      </c>
      <c r="M2827" t="s">
        <v>74</v>
      </c>
      <c r="N2827" s="37" t="s">
        <v>75</v>
      </c>
      <c r="O2827" s="37" t="s">
        <v>75</v>
      </c>
      <c r="P2827" s="37" t="s">
        <v>75</v>
      </c>
      <c r="Q2827" t="s">
        <v>4915</v>
      </c>
      <c r="R2827" t="s">
        <v>76</v>
      </c>
      <c r="S2827" s="42">
        <v>12</v>
      </c>
      <c r="T2827" s="37">
        <v>1</v>
      </c>
      <c r="U2827" s="83">
        <v>1</v>
      </c>
      <c r="V2827" t="s">
        <v>125</v>
      </c>
    </row>
    <row r="2828" spans="1:22" x14ac:dyDescent="0.2">
      <c r="A2828" s="18" t="str">
        <f t="shared" si="103"/>
        <v>Catalogo principalCSP ENTIDADES NO CUALIFICADASCFQ7TTC0LHSL-0008_NCLF</v>
      </c>
      <c r="B2828" s="18" t="str">
        <f t="shared" si="104"/>
        <v>CFQ7TTC0LHSL-0008_NCLFCSP ENTIDADES NO CUALIFICADAS</v>
      </c>
      <c r="D2828" t="s">
        <v>122</v>
      </c>
      <c r="E2828" t="s">
        <v>4917</v>
      </c>
      <c r="F2828" s="37" t="s">
        <v>3879</v>
      </c>
      <c r="G2828" s="18" t="s">
        <v>122</v>
      </c>
      <c r="H2828" s="18" t="s">
        <v>125</v>
      </c>
      <c r="I2828" s="37" t="s">
        <v>75</v>
      </c>
      <c r="J2828" t="s">
        <v>4918</v>
      </c>
      <c r="K2828" t="s">
        <v>28</v>
      </c>
      <c r="L2828" t="s">
        <v>90</v>
      </c>
      <c r="M2828" t="s">
        <v>74</v>
      </c>
      <c r="N2828" s="37" t="s">
        <v>75</v>
      </c>
      <c r="O2828" s="37" t="s">
        <v>75</v>
      </c>
      <c r="P2828" s="37" t="s">
        <v>75</v>
      </c>
      <c r="Q2828" t="s">
        <v>4917</v>
      </c>
      <c r="R2828" t="s">
        <v>76</v>
      </c>
      <c r="S2828" s="42">
        <v>0</v>
      </c>
      <c r="T2828" s="37">
        <v>1</v>
      </c>
      <c r="U2828" s="83">
        <v>1</v>
      </c>
      <c r="V2828" t="s">
        <v>125</v>
      </c>
    </row>
    <row r="2829" spans="1:22" x14ac:dyDescent="0.2">
      <c r="A2829" s="18" t="str">
        <f t="shared" si="103"/>
        <v>Catalogo principalCSP ENTIDADES NO CUALIFICADASCFQ7TTC0LHSL-0002_NCLF</v>
      </c>
      <c r="B2829" s="18" t="str">
        <f t="shared" si="104"/>
        <v>CFQ7TTC0LHSL-0002_NCLFCSP ENTIDADES NO CUALIFICADAS</v>
      </c>
      <c r="D2829" t="s">
        <v>122</v>
      </c>
      <c r="E2829" t="s">
        <v>4919</v>
      </c>
      <c r="F2829" s="37" t="s">
        <v>3879</v>
      </c>
      <c r="G2829" s="18" t="s">
        <v>122</v>
      </c>
      <c r="H2829" s="18" t="s">
        <v>125</v>
      </c>
      <c r="I2829" s="37" t="s">
        <v>75</v>
      </c>
      <c r="J2829" t="s">
        <v>4920</v>
      </c>
      <c r="K2829" t="s">
        <v>28</v>
      </c>
      <c r="L2829" t="s">
        <v>90</v>
      </c>
      <c r="M2829" t="s">
        <v>74</v>
      </c>
      <c r="N2829" s="37" t="s">
        <v>75</v>
      </c>
      <c r="O2829" s="37" t="s">
        <v>75</v>
      </c>
      <c r="P2829" s="37" t="s">
        <v>75</v>
      </c>
      <c r="Q2829" t="s">
        <v>4919</v>
      </c>
      <c r="R2829" t="s">
        <v>76</v>
      </c>
      <c r="S2829" s="42">
        <v>4</v>
      </c>
      <c r="T2829" s="37">
        <v>1</v>
      </c>
      <c r="U2829" s="83">
        <v>1</v>
      </c>
      <c r="V2829" t="s">
        <v>125</v>
      </c>
    </row>
    <row r="2830" spans="1:22" x14ac:dyDescent="0.2">
      <c r="A2830" s="18" t="str">
        <f t="shared" si="103"/>
        <v>Catalogo principalCSP ENTIDADES NO CUALIFICADASCFQ7TTC0LHSL-0001_NCLF</v>
      </c>
      <c r="B2830" s="18" t="str">
        <f t="shared" si="104"/>
        <v>CFQ7TTC0LHSL-0001_NCLFCSP ENTIDADES NO CUALIFICADAS</v>
      </c>
      <c r="D2830" t="s">
        <v>122</v>
      </c>
      <c r="E2830" t="s">
        <v>4921</v>
      </c>
      <c r="F2830" s="37" t="s">
        <v>3879</v>
      </c>
      <c r="G2830" s="18" t="s">
        <v>122</v>
      </c>
      <c r="H2830" s="18" t="s">
        <v>125</v>
      </c>
      <c r="I2830" s="37" t="s">
        <v>75</v>
      </c>
      <c r="J2830" t="s">
        <v>4922</v>
      </c>
      <c r="K2830" t="s">
        <v>28</v>
      </c>
      <c r="L2830" t="s">
        <v>90</v>
      </c>
      <c r="M2830" t="s">
        <v>74</v>
      </c>
      <c r="N2830" s="37" t="s">
        <v>75</v>
      </c>
      <c r="O2830" s="37" t="s">
        <v>75</v>
      </c>
      <c r="P2830" s="37" t="s">
        <v>75</v>
      </c>
      <c r="Q2830" t="s">
        <v>4921</v>
      </c>
      <c r="R2830" t="s">
        <v>76</v>
      </c>
      <c r="S2830" s="42">
        <v>2.5</v>
      </c>
      <c r="T2830" s="37">
        <v>1</v>
      </c>
      <c r="U2830" s="83">
        <v>1</v>
      </c>
      <c r="V2830" t="s">
        <v>125</v>
      </c>
    </row>
    <row r="2831" spans="1:22" x14ac:dyDescent="0.2">
      <c r="A2831" s="18" t="str">
        <f t="shared" si="103"/>
        <v>Catalogo principalCSP ENTIDADES NO CUALIFICADASCFQ7TTC0LH18-0001_NCLF</v>
      </c>
      <c r="B2831" s="18" t="str">
        <f t="shared" si="104"/>
        <v>CFQ7TTC0LH18-0001_NCLFCSP ENTIDADES NO CUALIFICADAS</v>
      </c>
      <c r="D2831" t="s">
        <v>122</v>
      </c>
      <c r="E2831" t="s">
        <v>4923</v>
      </c>
      <c r="F2831" s="37" t="s">
        <v>3879</v>
      </c>
      <c r="G2831" s="18" t="s">
        <v>122</v>
      </c>
      <c r="H2831" s="18" t="s">
        <v>125</v>
      </c>
      <c r="I2831" s="37" t="s">
        <v>75</v>
      </c>
      <c r="J2831" t="s">
        <v>4924</v>
      </c>
      <c r="K2831" t="s">
        <v>28</v>
      </c>
      <c r="L2831" t="s">
        <v>90</v>
      </c>
      <c r="M2831" t="s">
        <v>74</v>
      </c>
      <c r="N2831" s="37" t="s">
        <v>75</v>
      </c>
      <c r="O2831" s="37" t="s">
        <v>75</v>
      </c>
      <c r="P2831" s="37" t="s">
        <v>75</v>
      </c>
      <c r="Q2831" t="s">
        <v>4923</v>
      </c>
      <c r="R2831" t="s">
        <v>76</v>
      </c>
      <c r="S2831" s="42">
        <v>6</v>
      </c>
      <c r="T2831" s="37">
        <v>1</v>
      </c>
      <c r="U2831" s="83">
        <v>1</v>
      </c>
      <c r="V2831" t="s">
        <v>125</v>
      </c>
    </row>
    <row r="2832" spans="1:22" x14ac:dyDescent="0.2">
      <c r="A2832" s="18" t="str">
        <f t="shared" si="103"/>
        <v>Catalogo principalCSP ENTIDADES NO CUALIFICADASCFQ7TTC0LCHC-0002_NCLF</v>
      </c>
      <c r="B2832" s="18" t="str">
        <f t="shared" si="104"/>
        <v>CFQ7TTC0LCHC-0002_NCLFCSP ENTIDADES NO CUALIFICADAS</v>
      </c>
      <c r="D2832" t="s">
        <v>122</v>
      </c>
      <c r="E2832" t="s">
        <v>4925</v>
      </c>
      <c r="F2832" s="37" t="s">
        <v>3879</v>
      </c>
      <c r="G2832" s="18" t="s">
        <v>122</v>
      </c>
      <c r="H2832" s="18" t="s">
        <v>125</v>
      </c>
      <c r="I2832" s="37" t="s">
        <v>75</v>
      </c>
      <c r="J2832" t="s">
        <v>4926</v>
      </c>
      <c r="K2832" t="s">
        <v>28</v>
      </c>
      <c r="L2832" t="s">
        <v>90</v>
      </c>
      <c r="M2832" t="s">
        <v>74</v>
      </c>
      <c r="N2832" s="37" t="s">
        <v>75</v>
      </c>
      <c r="O2832" s="37" t="s">
        <v>75</v>
      </c>
      <c r="P2832" s="37" t="s">
        <v>75</v>
      </c>
      <c r="Q2832" t="s">
        <v>4925</v>
      </c>
      <c r="R2832" t="s">
        <v>76</v>
      </c>
      <c r="S2832" s="42">
        <v>22</v>
      </c>
      <c r="T2832" s="37">
        <v>1</v>
      </c>
      <c r="U2832" s="83">
        <v>1</v>
      </c>
      <c r="V2832" t="s">
        <v>125</v>
      </c>
    </row>
    <row r="2833" spans="1:22" x14ac:dyDescent="0.2">
      <c r="A2833" s="18" t="str">
        <f t="shared" si="103"/>
        <v>Catalogo principalCSP ENTIDADES NO CUALIFICADASCFQ7TTC0LDPB-0001_NCLF</v>
      </c>
      <c r="B2833" s="18" t="str">
        <f t="shared" si="104"/>
        <v>CFQ7TTC0LDPB-0001_NCLFCSP ENTIDADES NO CUALIFICADAS</v>
      </c>
      <c r="D2833" t="s">
        <v>122</v>
      </c>
      <c r="E2833" t="s">
        <v>4927</v>
      </c>
      <c r="F2833" s="37" t="s">
        <v>3879</v>
      </c>
      <c r="G2833" s="18" t="s">
        <v>122</v>
      </c>
      <c r="H2833" s="18" t="s">
        <v>125</v>
      </c>
      <c r="I2833" s="37" t="s">
        <v>75</v>
      </c>
      <c r="J2833" t="s">
        <v>4928</v>
      </c>
      <c r="K2833" t="s">
        <v>28</v>
      </c>
      <c r="L2833" t="s">
        <v>90</v>
      </c>
      <c r="M2833" t="s">
        <v>74</v>
      </c>
      <c r="N2833" s="37" t="s">
        <v>75</v>
      </c>
      <c r="O2833" s="37" t="s">
        <v>75</v>
      </c>
      <c r="P2833" s="37" t="s">
        <v>75</v>
      </c>
      <c r="Q2833" t="s">
        <v>4927</v>
      </c>
      <c r="R2833" t="s">
        <v>76</v>
      </c>
      <c r="S2833" s="42">
        <v>12.5</v>
      </c>
      <c r="T2833" s="37">
        <v>1</v>
      </c>
      <c r="U2833" s="83">
        <v>1</v>
      </c>
      <c r="V2833" t="s">
        <v>125</v>
      </c>
    </row>
    <row r="2834" spans="1:22" x14ac:dyDescent="0.2">
      <c r="A2834" s="18" t="str">
        <f t="shared" si="103"/>
        <v>Catalogo principalCSP ENTIDADES NO CUALIFICADASCFQ7TTC0LHXT-0001_NCLF</v>
      </c>
      <c r="B2834" s="18" t="str">
        <f t="shared" si="104"/>
        <v>CFQ7TTC0LHXT-0001_NCLFCSP ENTIDADES NO CUALIFICADAS</v>
      </c>
      <c r="D2834" t="s">
        <v>122</v>
      </c>
      <c r="E2834" t="s">
        <v>4929</v>
      </c>
      <c r="F2834" s="37" t="s">
        <v>3879</v>
      </c>
      <c r="G2834" s="18" t="s">
        <v>122</v>
      </c>
      <c r="H2834" s="18" t="s">
        <v>125</v>
      </c>
      <c r="I2834" s="37" t="s">
        <v>75</v>
      </c>
      <c r="J2834" t="s">
        <v>4930</v>
      </c>
      <c r="K2834" t="s">
        <v>28</v>
      </c>
      <c r="L2834" t="s">
        <v>90</v>
      </c>
      <c r="M2834" t="s">
        <v>74</v>
      </c>
      <c r="N2834" s="37" t="s">
        <v>75</v>
      </c>
      <c r="O2834" s="37" t="s">
        <v>75</v>
      </c>
      <c r="P2834" s="37" t="s">
        <v>75</v>
      </c>
      <c r="Q2834" t="s">
        <v>4929</v>
      </c>
      <c r="R2834" t="s">
        <v>76</v>
      </c>
      <c r="S2834" s="42">
        <v>24</v>
      </c>
      <c r="T2834" s="37">
        <v>1</v>
      </c>
      <c r="U2834" s="83">
        <v>1</v>
      </c>
      <c r="V2834" t="s">
        <v>125</v>
      </c>
    </row>
    <row r="2835" spans="1:22" x14ac:dyDescent="0.2">
      <c r="A2835" s="18" t="str">
        <f t="shared" si="103"/>
        <v>Catalogo principalCSP ENTIDADES NO CUALIFICADASCFQ7TTC0LHXJ-0003_NCLF</v>
      </c>
      <c r="B2835" s="18" t="str">
        <f t="shared" si="104"/>
        <v>CFQ7TTC0LHXJ-0003_NCLFCSP ENTIDADES NO CUALIFICADAS</v>
      </c>
      <c r="D2835" t="s">
        <v>122</v>
      </c>
      <c r="E2835" t="s">
        <v>4931</v>
      </c>
      <c r="F2835" s="37" t="s">
        <v>3879</v>
      </c>
      <c r="G2835" s="18" t="s">
        <v>122</v>
      </c>
      <c r="H2835" s="18" t="s">
        <v>125</v>
      </c>
      <c r="I2835" s="37" t="s">
        <v>75</v>
      </c>
      <c r="J2835" t="s">
        <v>4932</v>
      </c>
      <c r="K2835" t="s">
        <v>28</v>
      </c>
      <c r="L2835" t="s">
        <v>90</v>
      </c>
      <c r="M2835" t="s">
        <v>74</v>
      </c>
      <c r="N2835" s="37" t="s">
        <v>75</v>
      </c>
      <c r="O2835" s="37" t="s">
        <v>75</v>
      </c>
      <c r="P2835" s="37" t="s">
        <v>75</v>
      </c>
      <c r="Q2835" t="s">
        <v>4931</v>
      </c>
      <c r="R2835" t="s">
        <v>76</v>
      </c>
      <c r="S2835" s="42">
        <v>6</v>
      </c>
      <c r="T2835" s="37">
        <v>1</v>
      </c>
      <c r="U2835" s="83">
        <v>1</v>
      </c>
      <c r="V2835" t="s">
        <v>125</v>
      </c>
    </row>
    <row r="2836" spans="1:22" x14ac:dyDescent="0.2">
      <c r="A2836" s="18" t="str">
        <f t="shared" si="103"/>
        <v>Catalogo principalCSP ENTIDADES NO CUALIFICADASCFQ7TTC0LHXJ-0001_NCLF</v>
      </c>
      <c r="B2836" s="18" t="str">
        <f t="shared" si="104"/>
        <v>CFQ7TTC0LHXJ-0001_NCLFCSP ENTIDADES NO CUALIFICADAS</v>
      </c>
      <c r="D2836" t="s">
        <v>122</v>
      </c>
      <c r="E2836" t="s">
        <v>4933</v>
      </c>
      <c r="F2836" s="37" t="s">
        <v>3879</v>
      </c>
      <c r="G2836" s="18" t="s">
        <v>122</v>
      </c>
      <c r="H2836" s="18" t="s">
        <v>125</v>
      </c>
      <c r="I2836" s="37" t="s">
        <v>75</v>
      </c>
      <c r="J2836" t="s">
        <v>4934</v>
      </c>
      <c r="K2836" t="s">
        <v>28</v>
      </c>
      <c r="L2836" t="s">
        <v>90</v>
      </c>
      <c r="M2836" t="s">
        <v>74</v>
      </c>
      <c r="N2836" s="37" t="s">
        <v>75</v>
      </c>
      <c r="O2836" s="37" t="s">
        <v>75</v>
      </c>
      <c r="P2836" s="37" t="s">
        <v>75</v>
      </c>
      <c r="Q2836" t="s">
        <v>4933</v>
      </c>
      <c r="R2836" t="s">
        <v>76</v>
      </c>
      <c r="S2836" s="42">
        <v>12</v>
      </c>
      <c r="T2836" s="37">
        <v>1</v>
      </c>
      <c r="U2836" s="83">
        <v>1</v>
      </c>
      <c r="V2836" t="s">
        <v>125</v>
      </c>
    </row>
    <row r="2837" spans="1:22" x14ac:dyDescent="0.2">
      <c r="A2837" s="18" t="str">
        <f t="shared" si="103"/>
        <v>Catalogo principalCSP ENTIDADES NO CUALIFICADASCFQ7TTC0LFLX-0003_NCLF</v>
      </c>
      <c r="B2837" s="18" t="str">
        <f t="shared" si="104"/>
        <v>CFQ7TTC0LFLX-0003_NCLFCSP ENTIDADES NO CUALIFICADAS</v>
      </c>
      <c r="D2837" t="s">
        <v>122</v>
      </c>
      <c r="E2837" t="s">
        <v>4935</v>
      </c>
      <c r="F2837" s="37" t="s">
        <v>3879</v>
      </c>
      <c r="G2837" s="18" t="s">
        <v>122</v>
      </c>
      <c r="H2837" s="18" t="s">
        <v>125</v>
      </c>
      <c r="I2837" s="37" t="s">
        <v>75</v>
      </c>
      <c r="J2837" t="s">
        <v>4936</v>
      </c>
      <c r="K2837" t="s">
        <v>28</v>
      </c>
      <c r="L2837" t="s">
        <v>90</v>
      </c>
      <c r="M2837" t="s">
        <v>74</v>
      </c>
      <c r="N2837" s="37" t="s">
        <v>75</v>
      </c>
      <c r="O2837" s="37" t="s">
        <v>75</v>
      </c>
      <c r="P2837" s="37" t="s">
        <v>75</v>
      </c>
      <c r="Q2837" t="s">
        <v>4935</v>
      </c>
      <c r="R2837" t="s">
        <v>76</v>
      </c>
      <c r="S2837" s="42">
        <v>36</v>
      </c>
      <c r="T2837" s="37">
        <v>1</v>
      </c>
      <c r="U2837" s="83">
        <v>1</v>
      </c>
      <c r="V2837" t="s">
        <v>125</v>
      </c>
    </row>
    <row r="2838" spans="1:22" x14ac:dyDescent="0.2">
      <c r="A2838" s="18" t="str">
        <f t="shared" si="103"/>
        <v>Catalogo principalCSP ENTIDADES NO CUALIFICADASCFQ7TTC0LFLX-0001_NCLF</v>
      </c>
      <c r="B2838" s="18" t="str">
        <f t="shared" si="104"/>
        <v>CFQ7TTC0LFLX-0001_NCLFCSP ENTIDADES NO CUALIFICADAS</v>
      </c>
      <c r="D2838" t="s">
        <v>122</v>
      </c>
      <c r="E2838" t="s">
        <v>4937</v>
      </c>
      <c r="F2838" s="37" t="s">
        <v>3879</v>
      </c>
      <c r="G2838" s="18" t="s">
        <v>122</v>
      </c>
      <c r="H2838" s="18" t="s">
        <v>125</v>
      </c>
      <c r="I2838" s="37" t="s">
        <v>75</v>
      </c>
      <c r="J2838" t="s">
        <v>4938</v>
      </c>
      <c r="K2838" t="s">
        <v>28</v>
      </c>
      <c r="L2838" t="s">
        <v>90</v>
      </c>
      <c r="M2838" t="s">
        <v>74</v>
      </c>
      <c r="N2838" s="37" t="s">
        <v>75</v>
      </c>
      <c r="O2838" s="37" t="s">
        <v>75</v>
      </c>
      <c r="P2838" s="37" t="s">
        <v>75</v>
      </c>
      <c r="Q2838" t="s">
        <v>4937</v>
      </c>
      <c r="R2838" t="s">
        <v>76</v>
      </c>
      <c r="S2838" s="42">
        <v>36</v>
      </c>
      <c r="T2838" s="37">
        <v>1</v>
      </c>
      <c r="U2838" s="83">
        <v>1</v>
      </c>
      <c r="V2838" t="s">
        <v>125</v>
      </c>
    </row>
    <row r="2839" spans="1:22" x14ac:dyDescent="0.2">
      <c r="A2839" s="18" t="str">
        <f t="shared" si="103"/>
        <v>Catalogo principalCSP ENTIDADES NO CUALIFICADASCFQ7TTC0LFLZ-0003_NCLF</v>
      </c>
      <c r="B2839" s="18" t="str">
        <f t="shared" si="104"/>
        <v>CFQ7TTC0LFLZ-0003_NCLFCSP ENTIDADES NO CUALIFICADAS</v>
      </c>
      <c r="D2839" t="s">
        <v>122</v>
      </c>
      <c r="E2839" t="s">
        <v>4939</v>
      </c>
      <c r="F2839" s="37" t="s">
        <v>3879</v>
      </c>
      <c r="G2839" s="18" t="s">
        <v>122</v>
      </c>
      <c r="H2839" s="18" t="s">
        <v>125</v>
      </c>
      <c r="I2839" s="37" t="s">
        <v>75</v>
      </c>
      <c r="J2839" t="s">
        <v>4940</v>
      </c>
      <c r="K2839" t="s">
        <v>28</v>
      </c>
      <c r="L2839" t="s">
        <v>90</v>
      </c>
      <c r="M2839" t="s">
        <v>74</v>
      </c>
      <c r="N2839" s="37" t="s">
        <v>75</v>
      </c>
      <c r="O2839" s="37" t="s">
        <v>75</v>
      </c>
      <c r="P2839" s="37" t="s">
        <v>75</v>
      </c>
      <c r="Q2839" t="s">
        <v>4939</v>
      </c>
      <c r="R2839" t="s">
        <v>76</v>
      </c>
      <c r="S2839" s="42">
        <v>57</v>
      </c>
      <c r="T2839" s="37">
        <v>1</v>
      </c>
      <c r="U2839" s="83">
        <v>1</v>
      </c>
      <c r="V2839" t="s">
        <v>125</v>
      </c>
    </row>
    <row r="2840" spans="1:22" x14ac:dyDescent="0.2">
      <c r="A2840" s="18" t="str">
        <f t="shared" si="103"/>
        <v>Catalogo principalCSP ENTIDADES NO CUALIFICADASCFQ7TTC0LFLZ-0002_NCLF</v>
      </c>
      <c r="B2840" s="18" t="str">
        <f t="shared" si="104"/>
        <v>CFQ7TTC0LFLZ-0002_NCLFCSP ENTIDADES NO CUALIFICADAS</v>
      </c>
      <c r="D2840" t="s">
        <v>122</v>
      </c>
      <c r="E2840" t="s">
        <v>4941</v>
      </c>
      <c r="F2840" s="37" t="s">
        <v>3879</v>
      </c>
      <c r="G2840" s="18" t="s">
        <v>122</v>
      </c>
      <c r="H2840" s="18" t="s">
        <v>125</v>
      </c>
      <c r="I2840" s="37" t="s">
        <v>75</v>
      </c>
      <c r="J2840" t="s">
        <v>4942</v>
      </c>
      <c r="K2840" t="s">
        <v>28</v>
      </c>
      <c r="L2840" t="s">
        <v>90</v>
      </c>
      <c r="M2840" t="s">
        <v>74</v>
      </c>
      <c r="N2840" s="37" t="s">
        <v>75</v>
      </c>
      <c r="O2840" s="37" t="s">
        <v>75</v>
      </c>
      <c r="P2840" s="37" t="s">
        <v>75</v>
      </c>
      <c r="Q2840" t="s">
        <v>4941</v>
      </c>
      <c r="R2840" t="s">
        <v>76</v>
      </c>
      <c r="S2840" s="42">
        <v>57</v>
      </c>
      <c r="T2840" s="37">
        <v>1</v>
      </c>
      <c r="U2840" s="83">
        <v>1</v>
      </c>
      <c r="V2840" t="s">
        <v>125</v>
      </c>
    </row>
    <row r="2841" spans="1:22" x14ac:dyDescent="0.2">
      <c r="A2841" s="18" t="str">
        <f t="shared" si="103"/>
        <v>Catalogo principalCSP ENTIDADES NO CUALIFICADASCFQ7TTC0LHR4-0002_NCLF</v>
      </c>
      <c r="B2841" s="18" t="str">
        <f t="shared" si="104"/>
        <v>CFQ7TTC0LHR4-0002_NCLFCSP ENTIDADES NO CUALIFICADAS</v>
      </c>
      <c r="D2841" t="s">
        <v>122</v>
      </c>
      <c r="E2841" t="s">
        <v>4943</v>
      </c>
      <c r="F2841" s="37" t="s">
        <v>3879</v>
      </c>
      <c r="G2841" s="18" t="s">
        <v>122</v>
      </c>
      <c r="H2841" s="18" t="s">
        <v>125</v>
      </c>
      <c r="I2841" s="37" t="s">
        <v>75</v>
      </c>
      <c r="J2841" t="s">
        <v>4944</v>
      </c>
      <c r="K2841" t="s">
        <v>28</v>
      </c>
      <c r="L2841" t="s">
        <v>90</v>
      </c>
      <c r="M2841" t="s">
        <v>74</v>
      </c>
      <c r="N2841" s="37" t="s">
        <v>75</v>
      </c>
      <c r="O2841" s="37" t="s">
        <v>75</v>
      </c>
      <c r="P2841" s="37" t="s">
        <v>75</v>
      </c>
      <c r="Q2841" t="s">
        <v>4943</v>
      </c>
      <c r="R2841" t="s">
        <v>76</v>
      </c>
      <c r="S2841" s="42">
        <v>2500</v>
      </c>
      <c r="T2841" s="37">
        <v>1</v>
      </c>
      <c r="U2841" s="83">
        <v>1</v>
      </c>
      <c r="V2841" t="s">
        <v>125</v>
      </c>
    </row>
    <row r="2842" spans="1:22" x14ac:dyDescent="0.2">
      <c r="A2842" s="18" t="str">
        <f t="shared" si="103"/>
        <v>Catalogo principalCSP ENTIDADES NO CUALIFICADASCFQ7TTC0LHR4-0001_NCLF</v>
      </c>
      <c r="B2842" s="18" t="str">
        <f t="shared" si="104"/>
        <v>CFQ7TTC0LHR4-0001_NCLFCSP ENTIDADES NO CUALIFICADAS</v>
      </c>
      <c r="D2842" t="s">
        <v>122</v>
      </c>
      <c r="E2842" t="s">
        <v>4945</v>
      </c>
      <c r="F2842" s="37" t="s">
        <v>3879</v>
      </c>
      <c r="G2842" s="18" t="s">
        <v>122</v>
      </c>
      <c r="H2842" s="18" t="s">
        <v>125</v>
      </c>
      <c r="I2842" s="37" t="s">
        <v>75</v>
      </c>
      <c r="J2842" t="s">
        <v>4946</v>
      </c>
      <c r="K2842" t="s">
        <v>28</v>
      </c>
      <c r="L2842" t="s">
        <v>90</v>
      </c>
      <c r="M2842" t="s">
        <v>74</v>
      </c>
      <c r="N2842" s="37" t="s">
        <v>75</v>
      </c>
      <c r="O2842" s="37" t="s">
        <v>75</v>
      </c>
      <c r="P2842" s="37" t="s">
        <v>75</v>
      </c>
      <c r="Q2842" t="s">
        <v>4945</v>
      </c>
      <c r="R2842" t="s">
        <v>76</v>
      </c>
      <c r="S2842" s="42">
        <v>12</v>
      </c>
      <c r="T2842" s="37">
        <v>1</v>
      </c>
      <c r="U2842" s="83">
        <v>1</v>
      </c>
      <c r="V2842" t="s">
        <v>125</v>
      </c>
    </row>
    <row r="2843" spans="1:22" x14ac:dyDescent="0.2">
      <c r="A2843" s="18" t="str">
        <f t="shared" si="103"/>
        <v>Catalogo principalCSP ENTIDADES NO CUALIFICADASCFQ7TTC0HD6V-0001_NCLF</v>
      </c>
      <c r="B2843" s="18" t="str">
        <f t="shared" si="104"/>
        <v>CFQ7TTC0HD6V-0001_NCLFCSP ENTIDADES NO CUALIFICADAS</v>
      </c>
      <c r="D2843" t="s">
        <v>122</v>
      </c>
      <c r="E2843" t="s">
        <v>4947</v>
      </c>
      <c r="F2843" s="37" t="s">
        <v>3879</v>
      </c>
      <c r="G2843" s="18" t="s">
        <v>122</v>
      </c>
      <c r="H2843" s="18" t="s">
        <v>125</v>
      </c>
      <c r="I2843" s="37" t="s">
        <v>75</v>
      </c>
      <c r="J2843" t="s">
        <v>4948</v>
      </c>
      <c r="K2843" t="s">
        <v>28</v>
      </c>
      <c r="L2843" t="s">
        <v>90</v>
      </c>
      <c r="M2843" t="s">
        <v>74</v>
      </c>
      <c r="N2843" s="37" t="s">
        <v>75</v>
      </c>
      <c r="O2843" s="37" t="s">
        <v>75</v>
      </c>
      <c r="P2843" s="37" t="s">
        <v>75</v>
      </c>
      <c r="Q2843" t="s">
        <v>4947</v>
      </c>
      <c r="R2843" t="s">
        <v>76</v>
      </c>
      <c r="S2843" s="42">
        <v>6</v>
      </c>
      <c r="T2843" s="37">
        <v>1</v>
      </c>
      <c r="U2843" s="83">
        <v>1</v>
      </c>
      <c r="V2843" t="s">
        <v>125</v>
      </c>
    </row>
    <row r="2844" spans="1:22" x14ac:dyDescent="0.2">
      <c r="A2844" s="18" t="str">
        <f t="shared" si="103"/>
        <v>Catalogo principalCSP ENTIDADES NO CUALIFICADASCFQ7TTC0HD6T-0001_NCLF</v>
      </c>
      <c r="B2844" s="18" t="str">
        <f t="shared" si="104"/>
        <v>CFQ7TTC0HD6T-0001_NCLFCSP ENTIDADES NO CUALIFICADAS</v>
      </c>
      <c r="D2844" t="s">
        <v>122</v>
      </c>
      <c r="E2844" t="s">
        <v>4949</v>
      </c>
      <c r="F2844" s="37" t="s">
        <v>3879</v>
      </c>
      <c r="G2844" s="18" t="s">
        <v>122</v>
      </c>
      <c r="H2844" s="18" t="s">
        <v>125</v>
      </c>
      <c r="I2844" s="37" t="s">
        <v>75</v>
      </c>
      <c r="J2844" t="s">
        <v>4950</v>
      </c>
      <c r="K2844" t="s">
        <v>28</v>
      </c>
      <c r="L2844" t="s">
        <v>90</v>
      </c>
      <c r="M2844" t="s">
        <v>74</v>
      </c>
      <c r="N2844" s="37" t="s">
        <v>75</v>
      </c>
      <c r="O2844" s="37" t="s">
        <v>75</v>
      </c>
      <c r="P2844" s="37" t="s">
        <v>75</v>
      </c>
      <c r="Q2844" t="s">
        <v>4949</v>
      </c>
      <c r="R2844" t="s">
        <v>76</v>
      </c>
      <c r="S2844" s="42">
        <v>7</v>
      </c>
      <c r="T2844" s="37">
        <v>1</v>
      </c>
      <c r="U2844" s="83">
        <v>1</v>
      </c>
      <c r="V2844" t="s">
        <v>125</v>
      </c>
    </row>
    <row r="2845" spans="1:22" x14ac:dyDescent="0.2">
      <c r="A2845" s="18" t="str">
        <f t="shared" si="103"/>
        <v>Catalogo principalCSP ENTIDADES NO CUALIFICADASCFQ7TTC0HD6S-0001_NCLF</v>
      </c>
      <c r="B2845" s="18" t="str">
        <f t="shared" si="104"/>
        <v>CFQ7TTC0HD6S-0001_NCLFCSP ENTIDADES NO CUALIFICADAS</v>
      </c>
      <c r="D2845" t="s">
        <v>122</v>
      </c>
      <c r="E2845" t="s">
        <v>4951</v>
      </c>
      <c r="F2845" s="37" t="s">
        <v>3879</v>
      </c>
      <c r="G2845" s="18" t="s">
        <v>122</v>
      </c>
      <c r="H2845" s="18" t="s">
        <v>125</v>
      </c>
      <c r="I2845" s="37" t="s">
        <v>75</v>
      </c>
      <c r="J2845" t="s">
        <v>4952</v>
      </c>
      <c r="K2845" t="s">
        <v>28</v>
      </c>
      <c r="L2845" t="s">
        <v>90</v>
      </c>
      <c r="M2845" t="s">
        <v>74</v>
      </c>
      <c r="N2845" s="37" t="s">
        <v>75</v>
      </c>
      <c r="O2845" s="37" t="s">
        <v>75</v>
      </c>
      <c r="P2845" s="37" t="s">
        <v>75</v>
      </c>
      <c r="Q2845" t="s">
        <v>4951</v>
      </c>
      <c r="R2845" t="s">
        <v>76</v>
      </c>
      <c r="S2845" s="42">
        <v>6</v>
      </c>
      <c r="T2845" s="37">
        <v>1</v>
      </c>
      <c r="U2845" s="83">
        <v>1</v>
      </c>
      <c r="V2845" t="s">
        <v>125</v>
      </c>
    </row>
    <row r="2846" spans="1:22" x14ac:dyDescent="0.2">
      <c r="A2846" s="18" t="str">
        <f t="shared" si="103"/>
        <v>Catalogo principalCSP ENTIDADES NO CUALIFICADASCFQ7TTC0LHQB-0001_NCLF</v>
      </c>
      <c r="B2846" s="18" t="str">
        <f t="shared" si="104"/>
        <v>CFQ7TTC0LHQB-0001_NCLFCSP ENTIDADES NO CUALIFICADAS</v>
      </c>
      <c r="D2846" t="s">
        <v>122</v>
      </c>
      <c r="E2846" t="s">
        <v>4953</v>
      </c>
      <c r="F2846" s="37" t="s">
        <v>3879</v>
      </c>
      <c r="G2846" s="18" t="s">
        <v>122</v>
      </c>
      <c r="H2846" s="18" t="s">
        <v>125</v>
      </c>
      <c r="I2846" s="37" t="s">
        <v>75</v>
      </c>
      <c r="J2846" t="s">
        <v>4954</v>
      </c>
      <c r="K2846" t="s">
        <v>28</v>
      </c>
      <c r="L2846" t="s">
        <v>90</v>
      </c>
      <c r="M2846" t="s">
        <v>74</v>
      </c>
      <c r="N2846" s="37" t="s">
        <v>75</v>
      </c>
      <c r="O2846" s="37" t="s">
        <v>75</v>
      </c>
      <c r="P2846" s="37" t="s">
        <v>75</v>
      </c>
      <c r="Q2846" t="s">
        <v>4953</v>
      </c>
      <c r="R2846" t="s">
        <v>76</v>
      </c>
      <c r="S2846" s="42">
        <v>12</v>
      </c>
      <c r="T2846" s="37">
        <v>1</v>
      </c>
      <c r="U2846" s="83">
        <v>1</v>
      </c>
      <c r="V2846" t="s">
        <v>125</v>
      </c>
    </row>
    <row r="2847" spans="1:22" x14ac:dyDescent="0.2">
      <c r="A2847" s="18" t="str">
        <f t="shared" si="103"/>
        <v>Catalogo principalCSP ENTIDADES NO CUALIFICADASCFQ7TTC0MBMD-0007_NCLF</v>
      </c>
      <c r="B2847" s="18" t="str">
        <f t="shared" si="104"/>
        <v>CFQ7TTC0MBMD-0007_NCLFCSP ENTIDADES NO CUALIFICADAS</v>
      </c>
      <c r="D2847" t="s">
        <v>122</v>
      </c>
      <c r="E2847" t="s">
        <v>4955</v>
      </c>
      <c r="F2847" s="37" t="s">
        <v>3879</v>
      </c>
      <c r="G2847" s="18" t="s">
        <v>122</v>
      </c>
      <c r="H2847" s="18" t="s">
        <v>125</v>
      </c>
      <c r="I2847" s="37" t="s">
        <v>75</v>
      </c>
      <c r="J2847" t="s">
        <v>4956</v>
      </c>
      <c r="K2847" t="s">
        <v>28</v>
      </c>
      <c r="L2847" t="s">
        <v>90</v>
      </c>
      <c r="M2847" t="s">
        <v>74</v>
      </c>
      <c r="N2847" s="37" t="s">
        <v>75</v>
      </c>
      <c r="O2847" s="37" t="s">
        <v>75</v>
      </c>
      <c r="P2847" s="37" t="s">
        <v>75</v>
      </c>
      <c r="Q2847" t="s">
        <v>4955</v>
      </c>
      <c r="R2847" t="s">
        <v>76</v>
      </c>
      <c r="S2847" s="42">
        <v>13</v>
      </c>
      <c r="T2847" s="37">
        <v>1</v>
      </c>
      <c r="U2847" s="83">
        <v>1</v>
      </c>
      <c r="V2847" t="s">
        <v>125</v>
      </c>
    </row>
    <row r="2848" spans="1:22" x14ac:dyDescent="0.2">
      <c r="A2848" s="18" t="str">
        <f t="shared" si="103"/>
        <v>Catalogo principalCSP ENTIDADES NO CUALIFICADASCFQ7TTC0MBMD-0006_NCLF</v>
      </c>
      <c r="B2848" s="18" t="str">
        <f t="shared" si="104"/>
        <v>CFQ7TTC0MBMD-0006_NCLFCSP ENTIDADES NO CUALIFICADAS</v>
      </c>
      <c r="D2848" t="s">
        <v>122</v>
      </c>
      <c r="E2848" t="s">
        <v>4957</v>
      </c>
      <c r="F2848" s="37" t="s">
        <v>3879</v>
      </c>
      <c r="G2848" s="18" t="s">
        <v>122</v>
      </c>
      <c r="H2848" s="18" t="s">
        <v>125</v>
      </c>
      <c r="I2848" s="37" t="s">
        <v>75</v>
      </c>
      <c r="J2848" t="s">
        <v>4958</v>
      </c>
      <c r="K2848" t="s">
        <v>28</v>
      </c>
      <c r="L2848" t="s">
        <v>90</v>
      </c>
      <c r="M2848" t="s">
        <v>74</v>
      </c>
      <c r="N2848" s="37" t="s">
        <v>75</v>
      </c>
      <c r="O2848" s="37" t="s">
        <v>75</v>
      </c>
      <c r="P2848" s="37" t="s">
        <v>75</v>
      </c>
      <c r="Q2848" t="s">
        <v>4957</v>
      </c>
      <c r="R2848" t="s">
        <v>76</v>
      </c>
      <c r="S2848" s="42">
        <v>8</v>
      </c>
      <c r="T2848" s="37">
        <v>1</v>
      </c>
      <c r="U2848" s="83">
        <v>1</v>
      </c>
      <c r="V2848" t="s">
        <v>125</v>
      </c>
    </row>
    <row r="2849" spans="1:22" x14ac:dyDescent="0.2">
      <c r="A2849" s="18" t="str">
        <f t="shared" si="103"/>
        <v>Catalogo principalCSP ENTIDADES NO CUALIFICADASCFQ7TTC0MBMD-0005_NCLF</v>
      </c>
      <c r="B2849" s="18" t="str">
        <f t="shared" si="104"/>
        <v>CFQ7TTC0MBMD-0005_NCLFCSP ENTIDADES NO CUALIFICADAS</v>
      </c>
      <c r="D2849" t="s">
        <v>122</v>
      </c>
      <c r="E2849" t="s">
        <v>4959</v>
      </c>
      <c r="F2849" s="37" t="s">
        <v>3879</v>
      </c>
      <c r="G2849" s="18" t="s">
        <v>122</v>
      </c>
      <c r="H2849" s="18" t="s">
        <v>125</v>
      </c>
      <c r="I2849" s="37" t="s">
        <v>75</v>
      </c>
      <c r="J2849" t="s">
        <v>4960</v>
      </c>
      <c r="K2849" t="s">
        <v>28</v>
      </c>
      <c r="L2849" t="s">
        <v>90</v>
      </c>
      <c r="M2849" t="s">
        <v>74</v>
      </c>
      <c r="N2849" s="37" t="s">
        <v>75</v>
      </c>
      <c r="O2849" s="37" t="s">
        <v>75</v>
      </c>
      <c r="P2849" s="37" t="s">
        <v>75</v>
      </c>
      <c r="Q2849" t="s">
        <v>4959</v>
      </c>
      <c r="R2849" t="s">
        <v>76</v>
      </c>
      <c r="S2849" s="42">
        <v>8</v>
      </c>
      <c r="T2849" s="37">
        <v>1</v>
      </c>
      <c r="U2849" s="83">
        <v>1</v>
      </c>
      <c r="V2849" t="s">
        <v>125</v>
      </c>
    </row>
    <row r="2850" spans="1:22" x14ac:dyDescent="0.2">
      <c r="A2850" s="18" t="str">
        <f t="shared" si="103"/>
        <v>Catalogo principalCSP ENTIDADES NO CUALIFICADASCFQ7TTC0MBMD-0002_NCLF</v>
      </c>
      <c r="B2850" s="18" t="str">
        <f t="shared" si="104"/>
        <v>CFQ7TTC0MBMD-0002_NCLFCSP ENTIDADES NO CUALIFICADAS</v>
      </c>
      <c r="D2850" t="s">
        <v>122</v>
      </c>
      <c r="E2850" t="s">
        <v>4961</v>
      </c>
      <c r="F2850" s="37" t="s">
        <v>3879</v>
      </c>
      <c r="G2850" s="18" t="s">
        <v>122</v>
      </c>
      <c r="H2850" s="18" t="s">
        <v>125</v>
      </c>
      <c r="I2850" s="37" t="s">
        <v>75</v>
      </c>
      <c r="J2850" t="s">
        <v>4962</v>
      </c>
      <c r="K2850" t="s">
        <v>28</v>
      </c>
      <c r="L2850" t="s">
        <v>90</v>
      </c>
      <c r="M2850" t="s">
        <v>74</v>
      </c>
      <c r="N2850" s="37" t="s">
        <v>75</v>
      </c>
      <c r="O2850" s="37" t="s">
        <v>75</v>
      </c>
      <c r="P2850" s="37" t="s">
        <v>75</v>
      </c>
      <c r="Q2850" t="s">
        <v>4961</v>
      </c>
      <c r="R2850" t="s">
        <v>76</v>
      </c>
      <c r="S2850" s="42">
        <v>2.3000000000000003</v>
      </c>
      <c r="T2850" s="37">
        <v>1</v>
      </c>
      <c r="U2850" s="83">
        <v>1</v>
      </c>
      <c r="V2850" t="s">
        <v>125</v>
      </c>
    </row>
    <row r="2851" spans="1:22" x14ac:dyDescent="0.2">
      <c r="A2851" s="18" t="str">
        <f t="shared" si="103"/>
        <v>Catalogo principalCSP ENTIDADES NO CUALIFICADASCFQ7TTC0LH05-0001_NCLF</v>
      </c>
      <c r="B2851" s="18" t="str">
        <f t="shared" si="104"/>
        <v>CFQ7TTC0LH05-0001_NCLFCSP ENTIDADES NO CUALIFICADAS</v>
      </c>
      <c r="D2851" t="s">
        <v>122</v>
      </c>
      <c r="E2851" t="s">
        <v>4963</v>
      </c>
      <c r="F2851" s="37" t="s">
        <v>3879</v>
      </c>
      <c r="G2851" s="18" t="s">
        <v>122</v>
      </c>
      <c r="H2851" s="18" t="s">
        <v>125</v>
      </c>
      <c r="I2851" s="37" t="s">
        <v>75</v>
      </c>
      <c r="J2851" t="s">
        <v>4964</v>
      </c>
      <c r="K2851" t="s">
        <v>28</v>
      </c>
      <c r="L2851" t="s">
        <v>90</v>
      </c>
      <c r="M2851" t="s">
        <v>74</v>
      </c>
      <c r="N2851" s="37" t="s">
        <v>75</v>
      </c>
      <c r="O2851" s="37" t="s">
        <v>75</v>
      </c>
      <c r="P2851" s="37" t="s">
        <v>75</v>
      </c>
      <c r="Q2851" t="s">
        <v>4963</v>
      </c>
      <c r="R2851" t="s">
        <v>76</v>
      </c>
      <c r="S2851" s="42">
        <v>8</v>
      </c>
      <c r="T2851" s="37">
        <v>1</v>
      </c>
      <c r="U2851" s="83">
        <v>1</v>
      </c>
      <c r="V2851" t="s">
        <v>125</v>
      </c>
    </row>
    <row r="2852" spans="1:22" x14ac:dyDescent="0.2">
      <c r="A2852" s="18" t="str">
        <f t="shared" si="103"/>
        <v>Catalogo principalCSP ENTIDADES NO CUALIFICADASCFQ7TTC0HC36-0001_NCLF</v>
      </c>
      <c r="B2852" s="18" t="str">
        <f t="shared" si="104"/>
        <v>CFQ7TTC0HC36-0001_NCLFCSP ENTIDADES NO CUALIFICADAS</v>
      </c>
      <c r="D2852" t="s">
        <v>122</v>
      </c>
      <c r="E2852" t="s">
        <v>4965</v>
      </c>
      <c r="F2852" s="37" t="s">
        <v>3879</v>
      </c>
      <c r="G2852" s="18" t="s">
        <v>122</v>
      </c>
      <c r="H2852" s="18" t="s">
        <v>125</v>
      </c>
      <c r="I2852" s="37" t="s">
        <v>75</v>
      </c>
      <c r="J2852" t="s">
        <v>4966</v>
      </c>
      <c r="K2852" t="s">
        <v>28</v>
      </c>
      <c r="L2852" t="s">
        <v>90</v>
      </c>
      <c r="M2852" t="s">
        <v>74</v>
      </c>
      <c r="N2852" s="37" t="s">
        <v>75</v>
      </c>
      <c r="O2852" s="37" t="s">
        <v>75</v>
      </c>
      <c r="P2852" s="37" t="s">
        <v>75</v>
      </c>
      <c r="Q2852" t="s">
        <v>4965</v>
      </c>
      <c r="R2852" t="s">
        <v>76</v>
      </c>
      <c r="S2852" s="42">
        <v>12</v>
      </c>
      <c r="T2852" s="37">
        <v>1</v>
      </c>
      <c r="U2852" s="83">
        <v>1</v>
      </c>
      <c r="V2852" t="s">
        <v>125</v>
      </c>
    </row>
    <row r="2853" spans="1:22" x14ac:dyDescent="0.2">
      <c r="A2853" s="18" t="str">
        <f t="shared" si="103"/>
        <v>Catalogo principalCSP ENTIDADES NO CUALIFICADASCFQ7TTC0J7WF-0004_NCLF</v>
      </c>
      <c r="B2853" s="18" t="str">
        <f t="shared" si="104"/>
        <v>CFQ7TTC0J7WF-0004_NCLFCSP ENTIDADES NO CUALIFICADAS</v>
      </c>
      <c r="D2853" t="s">
        <v>122</v>
      </c>
      <c r="E2853" t="s">
        <v>4967</v>
      </c>
      <c r="F2853" s="37" t="s">
        <v>3879</v>
      </c>
      <c r="G2853" s="18" t="s">
        <v>122</v>
      </c>
      <c r="H2853" s="18" t="s">
        <v>125</v>
      </c>
      <c r="I2853" s="37" t="s">
        <v>75</v>
      </c>
      <c r="J2853" t="s">
        <v>4968</v>
      </c>
      <c r="K2853" t="s">
        <v>28</v>
      </c>
      <c r="L2853" t="s">
        <v>90</v>
      </c>
      <c r="M2853" t="s">
        <v>74</v>
      </c>
      <c r="N2853" s="37" t="s">
        <v>75</v>
      </c>
      <c r="O2853" s="37" t="s">
        <v>75</v>
      </c>
      <c r="P2853" s="37" t="s">
        <v>75</v>
      </c>
      <c r="Q2853" t="s">
        <v>4967</v>
      </c>
      <c r="R2853" t="s">
        <v>76</v>
      </c>
      <c r="S2853" s="42">
        <v>4</v>
      </c>
      <c r="T2853" s="37">
        <v>1</v>
      </c>
      <c r="U2853" s="83">
        <v>1</v>
      </c>
      <c r="V2853" t="s">
        <v>125</v>
      </c>
    </row>
    <row r="2854" spans="1:22" x14ac:dyDescent="0.2">
      <c r="A2854" s="18" t="str">
        <f t="shared" si="103"/>
        <v>Catalogo principalCSP ENTIDADES NO CUALIFICADASCFQ7TTC0LHRR-0001_NCLF</v>
      </c>
      <c r="B2854" s="18" t="str">
        <f t="shared" si="104"/>
        <v>CFQ7TTC0LHRR-0001_NCLFCSP ENTIDADES NO CUALIFICADAS</v>
      </c>
      <c r="D2854" t="s">
        <v>122</v>
      </c>
      <c r="E2854" t="s">
        <v>4969</v>
      </c>
      <c r="F2854" s="37" t="s">
        <v>3879</v>
      </c>
      <c r="G2854" s="18" t="s">
        <v>122</v>
      </c>
      <c r="H2854" s="18" t="s">
        <v>125</v>
      </c>
      <c r="I2854" s="37" t="s">
        <v>75</v>
      </c>
      <c r="J2854" t="s">
        <v>4970</v>
      </c>
      <c r="K2854" t="s">
        <v>28</v>
      </c>
      <c r="L2854" t="s">
        <v>90</v>
      </c>
      <c r="M2854" t="s">
        <v>74</v>
      </c>
      <c r="N2854" s="37" t="s">
        <v>75</v>
      </c>
      <c r="O2854" s="37" t="s">
        <v>75</v>
      </c>
      <c r="P2854" s="37" t="s">
        <v>75</v>
      </c>
      <c r="Q2854" t="s">
        <v>4969</v>
      </c>
      <c r="R2854" t="s">
        <v>76</v>
      </c>
      <c r="S2854" s="42">
        <v>3.5</v>
      </c>
      <c r="T2854" s="37">
        <v>1</v>
      </c>
      <c r="U2854" s="83">
        <v>1</v>
      </c>
      <c r="V2854" t="s">
        <v>125</v>
      </c>
    </row>
    <row r="2855" spans="1:22" x14ac:dyDescent="0.2">
      <c r="A2855" s="18" t="str">
        <f t="shared" si="103"/>
        <v>Catalogo principalCSP ENTIDADES NO CUALIFICADASCFQ7TTC0J1GB-0003_NCLF</v>
      </c>
      <c r="B2855" s="18" t="str">
        <f t="shared" si="104"/>
        <v>CFQ7TTC0J1GB-0003_NCLFCSP ENTIDADES NO CUALIFICADAS</v>
      </c>
      <c r="D2855" t="s">
        <v>122</v>
      </c>
      <c r="E2855" t="s">
        <v>4971</v>
      </c>
      <c r="F2855" s="37" t="s">
        <v>3879</v>
      </c>
      <c r="G2855" s="18" t="s">
        <v>122</v>
      </c>
      <c r="H2855" s="18" t="s">
        <v>125</v>
      </c>
      <c r="I2855" s="37" t="s">
        <v>75</v>
      </c>
      <c r="J2855" t="s">
        <v>4972</v>
      </c>
      <c r="K2855" t="s">
        <v>28</v>
      </c>
      <c r="L2855" t="s">
        <v>90</v>
      </c>
      <c r="M2855" t="s">
        <v>74</v>
      </c>
      <c r="N2855" s="37" t="s">
        <v>75</v>
      </c>
      <c r="O2855" s="37" t="s">
        <v>75</v>
      </c>
      <c r="P2855" s="37" t="s">
        <v>75</v>
      </c>
      <c r="Q2855" t="s">
        <v>4971</v>
      </c>
      <c r="R2855" t="s">
        <v>76</v>
      </c>
      <c r="S2855" s="42">
        <v>3</v>
      </c>
      <c r="T2855" s="37">
        <v>1</v>
      </c>
      <c r="U2855" s="83">
        <v>1</v>
      </c>
      <c r="V2855" t="s">
        <v>125</v>
      </c>
    </row>
    <row r="2856" spans="1:22" x14ac:dyDescent="0.2">
      <c r="A2856" s="18" t="str">
        <f t="shared" si="103"/>
        <v>Catalogo principalCSP ENTIDADES NO CUALIFICADASCFQ7TTC0LGV0-0003_NCLF</v>
      </c>
      <c r="B2856" s="18" t="str">
        <f t="shared" si="104"/>
        <v>CFQ7TTC0LGV0-0003_NCLFCSP ENTIDADES NO CUALIFICADAS</v>
      </c>
      <c r="D2856" t="s">
        <v>122</v>
      </c>
      <c r="E2856" t="s">
        <v>4973</v>
      </c>
      <c r="F2856" s="37" t="s">
        <v>3879</v>
      </c>
      <c r="G2856" s="18" t="s">
        <v>122</v>
      </c>
      <c r="H2856" s="18" t="s">
        <v>125</v>
      </c>
      <c r="I2856" s="37" t="s">
        <v>75</v>
      </c>
      <c r="J2856" t="s">
        <v>4974</v>
      </c>
      <c r="K2856" t="s">
        <v>28</v>
      </c>
      <c r="L2856" t="s">
        <v>90</v>
      </c>
      <c r="M2856" t="s">
        <v>74</v>
      </c>
      <c r="N2856" s="37" t="s">
        <v>75</v>
      </c>
      <c r="O2856" s="37" t="s">
        <v>75</v>
      </c>
      <c r="P2856" s="37" t="s">
        <v>75</v>
      </c>
      <c r="Q2856" t="s">
        <v>4973</v>
      </c>
      <c r="R2856" t="s">
        <v>76</v>
      </c>
      <c r="S2856" s="42">
        <v>5.2</v>
      </c>
      <c r="T2856" s="37">
        <v>1</v>
      </c>
      <c r="U2856" s="83">
        <v>1</v>
      </c>
      <c r="V2856" t="s">
        <v>125</v>
      </c>
    </row>
    <row r="2857" spans="1:22" x14ac:dyDescent="0.2">
      <c r="A2857" s="18" t="str">
        <f t="shared" si="103"/>
        <v>Catalogo principalCSP ENTIDADES NO CUALIFICADASCFQ7TTC0LGV0-0001_NCLF</v>
      </c>
      <c r="B2857" s="18" t="str">
        <f t="shared" si="104"/>
        <v>CFQ7TTC0LGV0-0001_NCLFCSP ENTIDADES NO CUALIFICADAS</v>
      </c>
      <c r="D2857" t="s">
        <v>122</v>
      </c>
      <c r="E2857" t="s">
        <v>4975</v>
      </c>
      <c r="F2857" s="37" t="s">
        <v>3879</v>
      </c>
      <c r="G2857" s="18" t="s">
        <v>122</v>
      </c>
      <c r="H2857" s="18" t="s">
        <v>125</v>
      </c>
      <c r="I2857" s="37" t="s">
        <v>75</v>
      </c>
      <c r="J2857" t="s">
        <v>4976</v>
      </c>
      <c r="K2857" t="s">
        <v>28</v>
      </c>
      <c r="L2857" t="s">
        <v>90</v>
      </c>
      <c r="M2857" t="s">
        <v>74</v>
      </c>
      <c r="N2857" s="37" t="s">
        <v>75</v>
      </c>
      <c r="O2857" s="37" t="s">
        <v>75</v>
      </c>
      <c r="P2857" s="37" t="s">
        <v>75</v>
      </c>
      <c r="Q2857" t="s">
        <v>4975</v>
      </c>
      <c r="R2857" t="s">
        <v>76</v>
      </c>
      <c r="S2857" s="42">
        <v>5.2</v>
      </c>
      <c r="T2857" s="37">
        <v>1</v>
      </c>
      <c r="U2857" s="83">
        <v>1</v>
      </c>
      <c r="V2857" t="s">
        <v>125</v>
      </c>
    </row>
    <row r="2858" spans="1:22" x14ac:dyDescent="0.2">
      <c r="A2858" s="18" t="str">
        <f t="shared" si="103"/>
        <v>Catalogo principalCSP ENTIDADES NO CUALIFICADASCFQ7TTC0LH0D-0001_NCLF</v>
      </c>
      <c r="B2858" s="18" t="str">
        <f t="shared" si="104"/>
        <v>CFQ7TTC0LH0D-0001_NCLFCSP ENTIDADES NO CUALIFICADAS</v>
      </c>
      <c r="D2858" t="s">
        <v>122</v>
      </c>
      <c r="E2858" t="s">
        <v>4977</v>
      </c>
      <c r="F2858" s="37" t="s">
        <v>3879</v>
      </c>
      <c r="G2858" s="18" t="s">
        <v>122</v>
      </c>
      <c r="H2858" s="18" t="s">
        <v>125</v>
      </c>
      <c r="I2858" s="37" t="s">
        <v>75</v>
      </c>
      <c r="J2858" t="s">
        <v>4978</v>
      </c>
      <c r="K2858" t="s">
        <v>28</v>
      </c>
      <c r="L2858" t="s">
        <v>90</v>
      </c>
      <c r="M2858" t="s">
        <v>74</v>
      </c>
      <c r="N2858" s="37" t="s">
        <v>75</v>
      </c>
      <c r="O2858" s="37" t="s">
        <v>75</v>
      </c>
      <c r="P2858" s="37" t="s">
        <v>75</v>
      </c>
      <c r="Q2858" t="s">
        <v>4977</v>
      </c>
      <c r="R2858" t="s">
        <v>76</v>
      </c>
      <c r="S2858" s="42">
        <v>5.5</v>
      </c>
      <c r="T2858" s="37">
        <v>1</v>
      </c>
      <c r="U2858" s="83">
        <v>1</v>
      </c>
      <c r="V2858" t="s">
        <v>125</v>
      </c>
    </row>
    <row r="2859" spans="1:22" x14ac:dyDescent="0.2">
      <c r="A2859" s="18" t="str">
        <f t="shared" si="103"/>
        <v>Catalogo principalCSP ENTIDADES NO CUALIFICADASCFQ7TTC0LH04-0001_NCLF</v>
      </c>
      <c r="B2859" s="18" t="str">
        <f t="shared" si="104"/>
        <v>CFQ7TTC0LH04-0001_NCLFCSP ENTIDADES NO CUALIFICADAS</v>
      </c>
      <c r="D2859" t="s">
        <v>122</v>
      </c>
      <c r="E2859" t="s">
        <v>4979</v>
      </c>
      <c r="F2859" s="37" t="s">
        <v>3879</v>
      </c>
      <c r="G2859" s="18" t="s">
        <v>122</v>
      </c>
      <c r="H2859" s="18" t="s">
        <v>125</v>
      </c>
      <c r="I2859" s="37" t="s">
        <v>75</v>
      </c>
      <c r="J2859" t="s">
        <v>4980</v>
      </c>
      <c r="K2859" t="s">
        <v>28</v>
      </c>
      <c r="L2859" t="s">
        <v>90</v>
      </c>
      <c r="M2859" t="s">
        <v>74</v>
      </c>
      <c r="N2859" s="37" t="s">
        <v>75</v>
      </c>
      <c r="O2859" s="37" t="s">
        <v>75</v>
      </c>
      <c r="P2859" s="37" t="s">
        <v>75</v>
      </c>
      <c r="Q2859" t="s">
        <v>4979</v>
      </c>
      <c r="R2859" t="s">
        <v>76</v>
      </c>
      <c r="S2859" s="42">
        <v>2</v>
      </c>
      <c r="T2859" s="37">
        <v>1</v>
      </c>
      <c r="U2859" s="83">
        <v>1</v>
      </c>
      <c r="V2859" t="s">
        <v>125</v>
      </c>
    </row>
    <row r="2860" spans="1:22" x14ac:dyDescent="0.2">
      <c r="A2860" s="18" t="str">
        <f t="shared" si="103"/>
        <v>Catalogo principalCSP ENTIDADES NO CUALIFICADASCFQ7TTC0LHXH-0001_NCLF</v>
      </c>
      <c r="B2860" s="18" t="str">
        <f t="shared" si="104"/>
        <v>CFQ7TTC0LHXH-0001_NCLFCSP ENTIDADES NO CUALIFICADAS</v>
      </c>
      <c r="D2860" t="s">
        <v>122</v>
      </c>
      <c r="E2860" t="s">
        <v>4981</v>
      </c>
      <c r="F2860" s="37" t="s">
        <v>3879</v>
      </c>
      <c r="G2860" s="18" t="s">
        <v>122</v>
      </c>
      <c r="H2860" s="18" t="s">
        <v>125</v>
      </c>
      <c r="I2860" s="37" t="s">
        <v>75</v>
      </c>
      <c r="J2860" t="s">
        <v>4982</v>
      </c>
      <c r="K2860" t="s">
        <v>28</v>
      </c>
      <c r="L2860" t="s">
        <v>90</v>
      </c>
      <c r="M2860" t="s">
        <v>74</v>
      </c>
      <c r="N2860" s="37" t="s">
        <v>75</v>
      </c>
      <c r="O2860" s="37" t="s">
        <v>75</v>
      </c>
      <c r="P2860" s="37" t="s">
        <v>75</v>
      </c>
      <c r="Q2860" t="s">
        <v>4981</v>
      </c>
      <c r="R2860" t="s">
        <v>76</v>
      </c>
      <c r="S2860" s="42">
        <v>5</v>
      </c>
      <c r="T2860" s="37">
        <v>1</v>
      </c>
      <c r="U2860" s="83">
        <v>1</v>
      </c>
      <c r="V2860" t="s">
        <v>125</v>
      </c>
    </row>
    <row r="2861" spans="1:22" x14ac:dyDescent="0.2">
      <c r="A2861" s="18" t="str">
        <f t="shared" si="103"/>
        <v>Catalogo principalCSP ENTIDADES NO CUALIFICADASCFQ7TTC0Q17R-0001_NCLF</v>
      </c>
      <c r="B2861" s="18" t="str">
        <f t="shared" si="104"/>
        <v>CFQ7TTC0Q17R-0001_NCLFCSP ENTIDADES NO CUALIFICADAS</v>
      </c>
      <c r="D2861" t="s">
        <v>122</v>
      </c>
      <c r="E2861" t="s">
        <v>4983</v>
      </c>
      <c r="F2861" s="37" t="s">
        <v>3879</v>
      </c>
      <c r="G2861" s="18" t="s">
        <v>122</v>
      </c>
      <c r="H2861" s="18" t="s">
        <v>125</v>
      </c>
      <c r="I2861" s="37" t="s">
        <v>75</v>
      </c>
      <c r="J2861" t="s">
        <v>4984</v>
      </c>
      <c r="K2861" t="s">
        <v>28</v>
      </c>
      <c r="L2861" t="s">
        <v>90</v>
      </c>
      <c r="M2861" t="s">
        <v>74</v>
      </c>
      <c r="N2861" s="37" t="s">
        <v>75</v>
      </c>
      <c r="O2861" s="37" t="s">
        <v>75</v>
      </c>
      <c r="P2861" s="37" t="s">
        <v>75</v>
      </c>
      <c r="Q2861" t="s">
        <v>4983</v>
      </c>
      <c r="R2861" t="s">
        <v>76</v>
      </c>
      <c r="S2861" s="42">
        <v>3.5</v>
      </c>
      <c r="T2861" s="37">
        <v>1</v>
      </c>
      <c r="U2861" s="83">
        <v>1</v>
      </c>
      <c r="V2861" t="s">
        <v>125</v>
      </c>
    </row>
    <row r="2862" spans="1:22" x14ac:dyDescent="0.2">
      <c r="A2862" s="18" t="str">
        <f t="shared" si="103"/>
        <v>Catalogo principalCSP ENTIDADES NO CUALIFICADASCFQ7TTC0LCH4-0009_NCLF</v>
      </c>
      <c r="B2862" s="18" t="str">
        <f t="shared" si="104"/>
        <v>CFQ7TTC0LCH4-0009_NCLFCSP ENTIDADES NO CUALIFICADAS</v>
      </c>
      <c r="D2862" t="s">
        <v>122</v>
      </c>
      <c r="E2862" t="s">
        <v>4985</v>
      </c>
      <c r="F2862" s="37" t="s">
        <v>3879</v>
      </c>
      <c r="G2862" s="18" t="s">
        <v>122</v>
      </c>
      <c r="H2862" s="18" t="s">
        <v>125</v>
      </c>
      <c r="I2862" s="37" t="s">
        <v>75</v>
      </c>
      <c r="J2862" t="s">
        <v>4986</v>
      </c>
      <c r="K2862" t="s">
        <v>28</v>
      </c>
      <c r="L2862" t="s">
        <v>90</v>
      </c>
      <c r="M2862" t="s">
        <v>74</v>
      </c>
      <c r="N2862" s="37" t="s">
        <v>75</v>
      </c>
      <c r="O2862" s="37" t="s">
        <v>75</v>
      </c>
      <c r="P2862" s="37" t="s">
        <v>75</v>
      </c>
      <c r="Q2862" t="s">
        <v>4985</v>
      </c>
      <c r="R2862" t="s">
        <v>76</v>
      </c>
      <c r="S2862" s="42">
        <v>8</v>
      </c>
      <c r="T2862" s="37">
        <v>1</v>
      </c>
      <c r="U2862" s="83">
        <v>1</v>
      </c>
      <c r="V2862" t="s">
        <v>125</v>
      </c>
    </row>
    <row r="2863" spans="1:22" x14ac:dyDescent="0.2">
      <c r="A2863" s="18" t="str">
        <f t="shared" si="103"/>
        <v>Catalogo principalCSP ENTIDADES NO CUALIFICADASCFQ7TTC0LCH4-0006_NCLF</v>
      </c>
      <c r="B2863" s="18" t="str">
        <f t="shared" si="104"/>
        <v>CFQ7TTC0LCH4-0006_NCLFCSP ENTIDADES NO CUALIFICADAS</v>
      </c>
      <c r="D2863" t="s">
        <v>122</v>
      </c>
      <c r="E2863" t="s">
        <v>4987</v>
      </c>
      <c r="F2863" s="37" t="s">
        <v>3879</v>
      </c>
      <c r="G2863" s="18" t="s">
        <v>122</v>
      </c>
      <c r="H2863" s="18" t="s">
        <v>125</v>
      </c>
      <c r="I2863" s="37" t="s">
        <v>75</v>
      </c>
      <c r="J2863" t="s">
        <v>4988</v>
      </c>
      <c r="K2863" t="s">
        <v>28</v>
      </c>
      <c r="L2863" t="s">
        <v>90</v>
      </c>
      <c r="M2863" t="s">
        <v>74</v>
      </c>
      <c r="N2863" s="37" t="s">
        <v>75</v>
      </c>
      <c r="O2863" s="37" t="s">
        <v>75</v>
      </c>
      <c r="P2863" s="37" t="s">
        <v>75</v>
      </c>
      <c r="Q2863" t="s">
        <v>4987</v>
      </c>
      <c r="R2863" t="s">
        <v>76</v>
      </c>
      <c r="S2863" s="42">
        <v>4</v>
      </c>
      <c r="T2863" s="37">
        <v>1</v>
      </c>
      <c r="U2863" s="83">
        <v>1</v>
      </c>
      <c r="V2863" t="s">
        <v>125</v>
      </c>
    </row>
    <row r="2864" spans="1:22" x14ac:dyDescent="0.2">
      <c r="A2864" s="18" t="str">
        <f t="shared" si="103"/>
        <v>Catalogo principalCSP ENTIDADES NO CUALIFICADASCFQ7TTC0LCH4-0004_NCLF</v>
      </c>
      <c r="B2864" s="18" t="str">
        <f t="shared" si="104"/>
        <v>CFQ7TTC0LCH4-0004_NCLFCSP ENTIDADES NO CUALIFICADAS</v>
      </c>
      <c r="D2864" t="s">
        <v>122</v>
      </c>
      <c r="E2864" t="s">
        <v>4989</v>
      </c>
      <c r="F2864" s="37" t="s">
        <v>3879</v>
      </c>
      <c r="G2864" s="18" t="s">
        <v>122</v>
      </c>
      <c r="H2864" s="18" t="s">
        <v>125</v>
      </c>
      <c r="I2864" s="37" t="s">
        <v>75</v>
      </c>
      <c r="J2864" t="s">
        <v>4990</v>
      </c>
      <c r="K2864" t="s">
        <v>28</v>
      </c>
      <c r="L2864" t="s">
        <v>90</v>
      </c>
      <c r="M2864" t="s">
        <v>74</v>
      </c>
      <c r="N2864" s="37" t="s">
        <v>75</v>
      </c>
      <c r="O2864" s="37" t="s">
        <v>75</v>
      </c>
      <c r="P2864" s="37" t="s">
        <v>75</v>
      </c>
      <c r="Q2864" t="s">
        <v>4989</v>
      </c>
      <c r="R2864" t="s">
        <v>76</v>
      </c>
      <c r="S2864" s="42">
        <v>2.6999999999999997</v>
      </c>
      <c r="T2864" s="37">
        <v>1</v>
      </c>
      <c r="U2864" s="83">
        <v>1</v>
      </c>
      <c r="V2864" t="s">
        <v>125</v>
      </c>
    </row>
    <row r="2865" spans="1:22" x14ac:dyDescent="0.2">
      <c r="A2865" s="18" t="str">
        <f t="shared" si="103"/>
        <v>Catalogo principalCSP ENTIDADES NO CUALIFICADASCFQ7TTC0LH0C-0001_NCLF</v>
      </c>
      <c r="B2865" s="18" t="str">
        <f t="shared" si="104"/>
        <v>CFQ7TTC0LH0C-0001_NCLFCSP ENTIDADES NO CUALIFICADAS</v>
      </c>
      <c r="D2865" t="s">
        <v>122</v>
      </c>
      <c r="E2865" t="s">
        <v>4991</v>
      </c>
      <c r="F2865" s="37" t="s">
        <v>3879</v>
      </c>
      <c r="G2865" s="18" t="s">
        <v>122</v>
      </c>
      <c r="H2865" s="18" t="s">
        <v>125</v>
      </c>
      <c r="I2865" s="37" t="s">
        <v>75</v>
      </c>
      <c r="J2865" t="s">
        <v>4992</v>
      </c>
      <c r="K2865" t="s">
        <v>28</v>
      </c>
      <c r="L2865" t="s">
        <v>90</v>
      </c>
      <c r="M2865" t="s">
        <v>74</v>
      </c>
      <c r="N2865" s="37" t="s">
        <v>75</v>
      </c>
      <c r="O2865" s="37" t="s">
        <v>75</v>
      </c>
      <c r="P2865" s="37" t="s">
        <v>75</v>
      </c>
      <c r="Q2865" t="s">
        <v>4991</v>
      </c>
      <c r="R2865" t="s">
        <v>76</v>
      </c>
      <c r="S2865" s="42">
        <v>2</v>
      </c>
      <c r="T2865" s="37">
        <v>1</v>
      </c>
      <c r="U2865" s="83">
        <v>1</v>
      </c>
      <c r="V2865" t="s">
        <v>125</v>
      </c>
    </row>
    <row r="2866" spans="1:22" x14ac:dyDescent="0.2">
      <c r="A2866" s="18" t="str">
        <f t="shared" si="103"/>
        <v>Catalogo principalCSP ENTIDADES NO CUALIFICADASCFQ7TTC0LHPG-0001_NCLF</v>
      </c>
      <c r="B2866" s="18" t="str">
        <f t="shared" si="104"/>
        <v>CFQ7TTC0LHPG-0001_NCLFCSP ENTIDADES NO CUALIFICADAS</v>
      </c>
      <c r="D2866" t="s">
        <v>122</v>
      </c>
      <c r="E2866" t="s">
        <v>4993</v>
      </c>
      <c r="F2866" s="37" t="s">
        <v>3879</v>
      </c>
      <c r="G2866" s="18" t="s">
        <v>122</v>
      </c>
      <c r="H2866" s="18" t="s">
        <v>125</v>
      </c>
      <c r="I2866" s="37" t="s">
        <v>75</v>
      </c>
      <c r="J2866" t="s">
        <v>4994</v>
      </c>
      <c r="K2866" t="s">
        <v>28</v>
      </c>
      <c r="L2866" t="s">
        <v>90</v>
      </c>
      <c r="M2866" t="s">
        <v>74</v>
      </c>
      <c r="N2866" s="37" t="s">
        <v>75</v>
      </c>
      <c r="O2866" s="37" t="s">
        <v>75</v>
      </c>
      <c r="P2866" s="37" t="s">
        <v>75</v>
      </c>
      <c r="Q2866" t="s">
        <v>4993</v>
      </c>
      <c r="R2866" t="s">
        <v>76</v>
      </c>
      <c r="S2866" s="42">
        <v>100</v>
      </c>
      <c r="T2866" s="37">
        <v>1</v>
      </c>
      <c r="U2866" s="83">
        <v>1</v>
      </c>
      <c r="V2866" t="s">
        <v>125</v>
      </c>
    </row>
    <row r="2867" spans="1:22" x14ac:dyDescent="0.2">
      <c r="A2867" s="18" t="str">
        <f t="shared" si="103"/>
        <v>Catalogo principalCSP ENTIDADES NO CUALIFICADASCFQ7TTC0JXCZ-0004_NCLF</v>
      </c>
      <c r="B2867" s="18" t="str">
        <f t="shared" si="104"/>
        <v>CFQ7TTC0JXCZ-0004_NCLFCSP ENTIDADES NO CUALIFICADAS</v>
      </c>
      <c r="D2867" t="s">
        <v>122</v>
      </c>
      <c r="E2867" t="s">
        <v>4995</v>
      </c>
      <c r="F2867" s="37" t="s">
        <v>3879</v>
      </c>
      <c r="G2867" s="18" t="s">
        <v>122</v>
      </c>
      <c r="H2867" s="18" t="s">
        <v>125</v>
      </c>
      <c r="I2867" s="37" t="s">
        <v>75</v>
      </c>
      <c r="J2867" t="s">
        <v>4996</v>
      </c>
      <c r="K2867" t="s">
        <v>28</v>
      </c>
      <c r="L2867" t="s">
        <v>90</v>
      </c>
      <c r="M2867" t="s">
        <v>74</v>
      </c>
      <c r="N2867" s="37" t="s">
        <v>75</v>
      </c>
      <c r="O2867" s="37" t="s">
        <v>75</v>
      </c>
      <c r="P2867" s="37" t="s">
        <v>75</v>
      </c>
      <c r="Q2867" t="s">
        <v>4995</v>
      </c>
      <c r="R2867" t="s">
        <v>76</v>
      </c>
      <c r="S2867" s="42">
        <v>0</v>
      </c>
      <c r="T2867" s="37">
        <v>1</v>
      </c>
      <c r="U2867" s="83">
        <v>1</v>
      </c>
      <c r="V2867" t="s">
        <v>125</v>
      </c>
    </row>
    <row r="2868" spans="1:22" x14ac:dyDescent="0.2">
      <c r="A2868" s="18" t="str">
        <f t="shared" si="103"/>
        <v>Catalogo principalCSP ENTIDADES NO CUALIFICADASCFQ7TTC0JN4R-0002_NCLF</v>
      </c>
      <c r="B2868" s="18" t="str">
        <f t="shared" si="104"/>
        <v>CFQ7TTC0JN4R-0002_NCLFCSP ENTIDADES NO CUALIFICADAS</v>
      </c>
      <c r="D2868" t="s">
        <v>122</v>
      </c>
      <c r="E2868" t="s">
        <v>4997</v>
      </c>
      <c r="F2868" s="37" t="s">
        <v>3879</v>
      </c>
      <c r="G2868" s="18" t="s">
        <v>122</v>
      </c>
      <c r="H2868" s="18" t="s">
        <v>125</v>
      </c>
      <c r="I2868" s="37" t="s">
        <v>75</v>
      </c>
      <c r="J2868" t="s">
        <v>4998</v>
      </c>
      <c r="K2868" t="s">
        <v>28</v>
      </c>
      <c r="L2868" t="s">
        <v>90</v>
      </c>
      <c r="M2868" t="s">
        <v>74</v>
      </c>
      <c r="N2868" s="37" t="s">
        <v>75</v>
      </c>
      <c r="O2868" s="37" t="s">
        <v>75</v>
      </c>
      <c r="P2868" s="37" t="s">
        <v>75</v>
      </c>
      <c r="Q2868" t="s">
        <v>4997</v>
      </c>
      <c r="R2868" t="s">
        <v>76</v>
      </c>
      <c r="S2868" s="42">
        <v>4</v>
      </c>
      <c r="T2868" s="37">
        <v>1</v>
      </c>
      <c r="U2868" s="83">
        <v>1</v>
      </c>
      <c r="V2868" t="s">
        <v>125</v>
      </c>
    </row>
    <row r="2869" spans="1:22" x14ac:dyDescent="0.2">
      <c r="A2869" s="18" t="str">
        <f t="shared" si="103"/>
        <v>Catalogo principalCSP ENTIDADES NO CUALIFICADASCFQ7TTC0LH0T-0001_NCLF</v>
      </c>
      <c r="B2869" s="18" t="str">
        <f t="shared" si="104"/>
        <v>CFQ7TTC0LH0T-0001_NCLFCSP ENTIDADES NO CUALIFICADAS</v>
      </c>
      <c r="D2869" t="s">
        <v>122</v>
      </c>
      <c r="E2869" t="s">
        <v>4999</v>
      </c>
      <c r="F2869" s="37" t="s">
        <v>3879</v>
      </c>
      <c r="G2869" s="18" t="s">
        <v>122</v>
      </c>
      <c r="H2869" s="18" t="s">
        <v>125</v>
      </c>
      <c r="I2869" s="37" t="s">
        <v>75</v>
      </c>
      <c r="J2869" t="s">
        <v>5000</v>
      </c>
      <c r="K2869" t="s">
        <v>28</v>
      </c>
      <c r="L2869" t="s">
        <v>90</v>
      </c>
      <c r="M2869" t="s">
        <v>74</v>
      </c>
      <c r="N2869" s="37" t="s">
        <v>75</v>
      </c>
      <c r="O2869" s="37" t="s">
        <v>75</v>
      </c>
      <c r="P2869" s="37" t="s">
        <v>75</v>
      </c>
      <c r="Q2869" t="s">
        <v>4999</v>
      </c>
      <c r="R2869" t="s">
        <v>76</v>
      </c>
      <c r="S2869" s="42">
        <v>8</v>
      </c>
      <c r="T2869" s="37">
        <v>1</v>
      </c>
      <c r="U2869" s="83">
        <v>1</v>
      </c>
      <c r="V2869" t="s">
        <v>125</v>
      </c>
    </row>
    <row r="2870" spans="1:22" x14ac:dyDescent="0.2">
      <c r="A2870" s="18" t="str">
        <f t="shared" si="103"/>
        <v>Catalogo principalCSP ENTIDADES NO CUALIFICADASCFQ7TTC0LH0R-0001_NCLF</v>
      </c>
      <c r="B2870" s="18" t="str">
        <f t="shared" si="104"/>
        <v>CFQ7TTC0LH0R-0001_NCLFCSP ENTIDADES NO CUALIFICADAS</v>
      </c>
      <c r="D2870" t="s">
        <v>122</v>
      </c>
      <c r="E2870" t="s">
        <v>5001</v>
      </c>
      <c r="F2870" s="37" t="s">
        <v>3879</v>
      </c>
      <c r="G2870" s="18" t="s">
        <v>122</v>
      </c>
      <c r="H2870" s="18" t="s">
        <v>125</v>
      </c>
      <c r="I2870" s="37" t="s">
        <v>75</v>
      </c>
      <c r="J2870" t="s">
        <v>5002</v>
      </c>
      <c r="K2870" t="s">
        <v>28</v>
      </c>
      <c r="L2870" t="s">
        <v>90</v>
      </c>
      <c r="M2870" t="s">
        <v>74</v>
      </c>
      <c r="N2870" s="37" t="s">
        <v>75</v>
      </c>
      <c r="O2870" s="37" t="s">
        <v>75</v>
      </c>
      <c r="P2870" s="37" t="s">
        <v>75</v>
      </c>
      <c r="Q2870" t="s">
        <v>5001</v>
      </c>
      <c r="R2870" t="s">
        <v>76</v>
      </c>
      <c r="S2870" s="42">
        <v>0</v>
      </c>
      <c r="T2870" s="37">
        <v>1</v>
      </c>
      <c r="U2870" s="83">
        <v>1</v>
      </c>
      <c r="V2870" t="s">
        <v>125</v>
      </c>
    </row>
    <row r="2871" spans="1:22" x14ac:dyDescent="0.2">
      <c r="A2871" s="18" t="str">
        <f t="shared" si="103"/>
        <v>Catalogo principalCSP ENTIDADES NO CUALIFICADASCFQ7TTC0HL73-0001_NCLF</v>
      </c>
      <c r="B2871" s="18" t="str">
        <f t="shared" si="104"/>
        <v>CFQ7TTC0HL73-0001_NCLFCSP ENTIDADES NO CUALIFICADAS</v>
      </c>
      <c r="D2871" t="s">
        <v>122</v>
      </c>
      <c r="E2871" t="s">
        <v>5003</v>
      </c>
      <c r="F2871" s="37" t="s">
        <v>3879</v>
      </c>
      <c r="G2871" s="18" t="s">
        <v>122</v>
      </c>
      <c r="H2871" s="18" t="s">
        <v>125</v>
      </c>
      <c r="I2871" s="37" t="s">
        <v>75</v>
      </c>
      <c r="J2871" t="s">
        <v>5004</v>
      </c>
      <c r="K2871" t="s">
        <v>28</v>
      </c>
      <c r="L2871" t="s">
        <v>90</v>
      </c>
      <c r="M2871" t="s">
        <v>74</v>
      </c>
      <c r="N2871" s="37" t="s">
        <v>75</v>
      </c>
      <c r="O2871" s="37" t="s">
        <v>75</v>
      </c>
      <c r="P2871" s="37" t="s">
        <v>75</v>
      </c>
      <c r="Q2871" t="s">
        <v>5003</v>
      </c>
      <c r="R2871" t="s">
        <v>76</v>
      </c>
      <c r="S2871" s="42">
        <v>20</v>
      </c>
      <c r="T2871" s="37">
        <v>1</v>
      </c>
      <c r="U2871" s="83">
        <v>1</v>
      </c>
      <c r="V2871" t="s">
        <v>125</v>
      </c>
    </row>
    <row r="2872" spans="1:22" x14ac:dyDescent="0.2">
      <c r="A2872" s="18" t="str">
        <f t="shared" si="103"/>
        <v>Catalogo principalCSP ENTIDADES NO CUALIFICADASCFQ7TTC0LH0S-0001_NCLF</v>
      </c>
      <c r="B2872" s="18" t="str">
        <f t="shared" si="104"/>
        <v>CFQ7TTC0LH0S-0001_NCLFCSP ENTIDADES NO CUALIFICADAS</v>
      </c>
      <c r="D2872" t="s">
        <v>122</v>
      </c>
      <c r="E2872" t="s">
        <v>5005</v>
      </c>
      <c r="F2872" s="37" t="s">
        <v>3879</v>
      </c>
      <c r="G2872" s="18" t="s">
        <v>122</v>
      </c>
      <c r="H2872" s="18" t="s">
        <v>125</v>
      </c>
      <c r="I2872" s="37" t="s">
        <v>75</v>
      </c>
      <c r="J2872" t="s">
        <v>5006</v>
      </c>
      <c r="K2872" t="s">
        <v>28</v>
      </c>
      <c r="L2872" t="s">
        <v>90</v>
      </c>
      <c r="M2872" t="s">
        <v>74</v>
      </c>
      <c r="N2872" s="37" t="s">
        <v>75</v>
      </c>
      <c r="O2872" s="37" t="s">
        <v>75</v>
      </c>
      <c r="P2872" s="37" t="s">
        <v>75</v>
      </c>
      <c r="Q2872" t="s">
        <v>5005</v>
      </c>
      <c r="R2872" t="s">
        <v>76</v>
      </c>
      <c r="S2872" s="42">
        <v>15</v>
      </c>
      <c r="T2872" s="37">
        <v>1</v>
      </c>
      <c r="U2872" s="83">
        <v>1</v>
      </c>
      <c r="V2872" t="s">
        <v>125</v>
      </c>
    </row>
    <row r="2873" spans="1:22" x14ac:dyDescent="0.2">
      <c r="A2873" s="18" t="str">
        <f t="shared" si="103"/>
        <v>Catalogo principalCSP ENTIDADES NO CUALIFICADASCFQ7TTC0LH0S-0002_NCLF</v>
      </c>
      <c r="B2873" s="18" t="str">
        <f t="shared" si="104"/>
        <v>CFQ7TTC0LH0S-0002_NCLFCSP ENTIDADES NO CUALIFICADAS</v>
      </c>
      <c r="D2873" t="s">
        <v>122</v>
      </c>
      <c r="E2873" t="s">
        <v>5007</v>
      </c>
      <c r="F2873" s="37" t="s">
        <v>3879</v>
      </c>
      <c r="G2873" s="18" t="s">
        <v>122</v>
      </c>
      <c r="H2873" s="18" t="s">
        <v>125</v>
      </c>
      <c r="I2873" s="37" t="s">
        <v>75</v>
      </c>
      <c r="J2873" t="s">
        <v>5008</v>
      </c>
      <c r="K2873" t="s">
        <v>28</v>
      </c>
      <c r="L2873" t="s">
        <v>90</v>
      </c>
      <c r="M2873" t="s">
        <v>74</v>
      </c>
      <c r="N2873" s="37" t="s">
        <v>75</v>
      </c>
      <c r="O2873" s="37" t="s">
        <v>75</v>
      </c>
      <c r="P2873" s="37" t="s">
        <v>75</v>
      </c>
      <c r="Q2873" t="s">
        <v>5007</v>
      </c>
      <c r="R2873" t="s">
        <v>76</v>
      </c>
      <c r="S2873" s="42">
        <v>15</v>
      </c>
      <c r="T2873" s="37">
        <v>1</v>
      </c>
      <c r="U2873" s="83">
        <v>1</v>
      </c>
      <c r="V2873" t="s">
        <v>125</v>
      </c>
    </row>
    <row r="2874" spans="1:22" x14ac:dyDescent="0.2">
      <c r="A2874" s="18" t="str">
        <f t="shared" si="103"/>
        <v>Catalogo principalCSP ENTIDADES NO CUALIFICADASCFQ7TTC0J7V7-0002_NCLF</v>
      </c>
      <c r="B2874" s="18" t="str">
        <f t="shared" si="104"/>
        <v>CFQ7TTC0J7V7-0002_NCLFCSP ENTIDADES NO CUALIFICADAS</v>
      </c>
      <c r="D2874" t="s">
        <v>122</v>
      </c>
      <c r="E2874" t="s">
        <v>5009</v>
      </c>
      <c r="F2874" s="37" t="s">
        <v>3879</v>
      </c>
      <c r="G2874" s="18" t="s">
        <v>122</v>
      </c>
      <c r="H2874" s="18" t="s">
        <v>125</v>
      </c>
      <c r="I2874" s="37" t="s">
        <v>75</v>
      </c>
      <c r="J2874" t="s">
        <v>5010</v>
      </c>
      <c r="K2874" t="s">
        <v>28</v>
      </c>
      <c r="L2874" t="s">
        <v>90</v>
      </c>
      <c r="M2874" t="s">
        <v>74</v>
      </c>
      <c r="N2874" s="37" t="s">
        <v>75</v>
      </c>
      <c r="O2874" s="37" t="s">
        <v>75</v>
      </c>
      <c r="P2874" s="37" t="s">
        <v>75</v>
      </c>
      <c r="Q2874" t="s">
        <v>5009</v>
      </c>
      <c r="R2874" t="s">
        <v>76</v>
      </c>
      <c r="S2874" s="42">
        <v>12</v>
      </c>
      <c r="T2874" s="37">
        <v>1</v>
      </c>
      <c r="U2874" s="83">
        <v>1</v>
      </c>
      <c r="V2874" t="s">
        <v>125</v>
      </c>
    </row>
    <row r="2875" spans="1:22" x14ac:dyDescent="0.2">
      <c r="A2875" s="18" t="str">
        <f t="shared" si="103"/>
        <v>Catalogo principalCSP ENTIDADES NO CUALIFICADASCFQ7TTC0LHWF-0008_NCLF</v>
      </c>
      <c r="B2875" s="18" t="str">
        <f t="shared" si="104"/>
        <v>CFQ7TTC0LHWF-0008_NCLFCSP ENTIDADES NO CUALIFICADAS</v>
      </c>
      <c r="D2875" t="s">
        <v>122</v>
      </c>
      <c r="E2875" t="s">
        <v>5011</v>
      </c>
      <c r="F2875" s="37" t="s">
        <v>3879</v>
      </c>
      <c r="G2875" s="18" t="s">
        <v>122</v>
      </c>
      <c r="H2875" s="18" t="s">
        <v>125</v>
      </c>
      <c r="I2875" s="37" t="s">
        <v>75</v>
      </c>
      <c r="J2875" t="s">
        <v>5012</v>
      </c>
      <c r="K2875" t="s">
        <v>28</v>
      </c>
      <c r="L2875" t="s">
        <v>90</v>
      </c>
      <c r="M2875" t="s">
        <v>74</v>
      </c>
      <c r="N2875" s="37" t="s">
        <v>75</v>
      </c>
      <c r="O2875" s="37" t="s">
        <v>75</v>
      </c>
      <c r="P2875" s="37" t="s">
        <v>75</v>
      </c>
      <c r="Q2875" t="s">
        <v>5011</v>
      </c>
      <c r="R2875" t="s">
        <v>76</v>
      </c>
      <c r="S2875" s="42">
        <v>5000</v>
      </c>
      <c r="T2875" s="37">
        <v>1</v>
      </c>
      <c r="U2875" s="83">
        <v>1</v>
      </c>
      <c r="V2875" t="s">
        <v>125</v>
      </c>
    </row>
    <row r="2876" spans="1:22" x14ac:dyDescent="0.2">
      <c r="A2876" s="18" t="str">
        <f t="shared" si="103"/>
        <v>Catalogo principalCSP ENTIDADES NO CUALIFICADASCFQ7TTC0LHWF-0001_NCLF</v>
      </c>
      <c r="B2876" s="18" t="str">
        <f t="shared" si="104"/>
        <v>CFQ7TTC0LHWF-0001_NCLFCSP ENTIDADES NO CUALIFICADAS</v>
      </c>
      <c r="D2876" t="s">
        <v>122</v>
      </c>
      <c r="E2876" t="s">
        <v>5013</v>
      </c>
      <c r="F2876" s="37" t="s">
        <v>3879</v>
      </c>
      <c r="G2876" s="18" t="s">
        <v>122</v>
      </c>
      <c r="H2876" s="18" t="s">
        <v>125</v>
      </c>
      <c r="I2876" s="37" t="s">
        <v>75</v>
      </c>
      <c r="J2876" t="s">
        <v>5014</v>
      </c>
      <c r="K2876" t="s">
        <v>28</v>
      </c>
      <c r="L2876" t="s">
        <v>90</v>
      </c>
      <c r="M2876" t="s">
        <v>74</v>
      </c>
      <c r="N2876" s="37" t="s">
        <v>75</v>
      </c>
      <c r="O2876" s="37" t="s">
        <v>75</v>
      </c>
      <c r="P2876" s="37" t="s">
        <v>75</v>
      </c>
      <c r="Q2876" t="s">
        <v>5013</v>
      </c>
      <c r="R2876" t="s">
        <v>76</v>
      </c>
      <c r="S2876" s="42">
        <v>4</v>
      </c>
      <c r="T2876" s="37">
        <v>1</v>
      </c>
      <c r="U2876" s="83">
        <v>1</v>
      </c>
      <c r="V2876" t="s">
        <v>125</v>
      </c>
    </row>
    <row r="2877" spans="1:22" x14ac:dyDescent="0.2">
      <c r="A2877" s="18" t="str">
        <f t="shared" si="103"/>
        <v>Catalogo principalCSP ENTIDADES NO CUALIFICADASCFQ7TTC0HDJW-0001_NCLF</v>
      </c>
      <c r="B2877" s="18" t="str">
        <f t="shared" si="104"/>
        <v>CFQ7TTC0HDJW-0001_NCLFCSP ENTIDADES NO CUALIFICADAS</v>
      </c>
      <c r="D2877" t="s">
        <v>122</v>
      </c>
      <c r="E2877" t="s">
        <v>5015</v>
      </c>
      <c r="F2877" s="37" t="s">
        <v>3879</v>
      </c>
      <c r="G2877" s="18" t="s">
        <v>122</v>
      </c>
      <c r="H2877" s="18" t="s">
        <v>125</v>
      </c>
      <c r="I2877" s="37" t="s">
        <v>75</v>
      </c>
      <c r="J2877" t="s">
        <v>5016</v>
      </c>
      <c r="K2877" t="s">
        <v>28</v>
      </c>
      <c r="L2877" t="s">
        <v>90</v>
      </c>
      <c r="M2877" t="s">
        <v>74</v>
      </c>
      <c r="N2877" s="37" t="s">
        <v>75</v>
      </c>
      <c r="O2877" s="37" t="s">
        <v>75</v>
      </c>
      <c r="P2877" s="37" t="s">
        <v>75</v>
      </c>
      <c r="Q2877" t="s">
        <v>5015</v>
      </c>
      <c r="R2877" t="s">
        <v>76</v>
      </c>
      <c r="S2877" s="42">
        <v>4</v>
      </c>
      <c r="T2877" s="37">
        <v>1</v>
      </c>
      <c r="U2877" s="83">
        <v>1</v>
      </c>
      <c r="V2877" t="s">
        <v>125</v>
      </c>
    </row>
    <row r="2878" spans="1:22" x14ac:dyDescent="0.2">
      <c r="A2878" s="18" t="str">
        <f t="shared" si="103"/>
        <v>Catalogo principalCSP ENTIDADES NO CUALIFICADASCFQ7TTC0LHSW-0001_NCLF</v>
      </c>
      <c r="B2878" s="18" t="str">
        <f t="shared" si="104"/>
        <v>CFQ7TTC0LHSW-0001_NCLFCSP ENTIDADES NO CUALIFICADAS</v>
      </c>
      <c r="D2878" t="s">
        <v>122</v>
      </c>
      <c r="E2878" t="s">
        <v>5017</v>
      </c>
      <c r="F2878" s="37" t="s">
        <v>3879</v>
      </c>
      <c r="G2878" s="18" t="s">
        <v>122</v>
      </c>
      <c r="H2878" s="18" t="s">
        <v>125</v>
      </c>
      <c r="I2878" s="37" t="s">
        <v>75</v>
      </c>
      <c r="J2878" t="s">
        <v>5018</v>
      </c>
      <c r="K2878" t="s">
        <v>28</v>
      </c>
      <c r="L2878" t="s">
        <v>90</v>
      </c>
      <c r="M2878" t="s">
        <v>74</v>
      </c>
      <c r="N2878" s="37" t="s">
        <v>75</v>
      </c>
      <c r="O2878" s="37" t="s">
        <v>75</v>
      </c>
      <c r="P2878" s="37" t="s">
        <v>75</v>
      </c>
      <c r="Q2878" t="s">
        <v>5017</v>
      </c>
      <c r="R2878" t="s">
        <v>76</v>
      </c>
      <c r="S2878" s="42">
        <v>3</v>
      </c>
      <c r="T2878" s="37">
        <v>1</v>
      </c>
      <c r="U2878" s="83">
        <v>1</v>
      </c>
      <c r="V2878" t="s">
        <v>125</v>
      </c>
    </row>
    <row r="2879" spans="1:22" x14ac:dyDescent="0.2">
      <c r="A2879" s="18" t="str">
        <f t="shared" si="103"/>
        <v>Catalogo principalCSP ENTIDADES NO CUALIFICADASCFQ7TTC0LF8Q-0001_NCLF</v>
      </c>
      <c r="B2879" s="18" t="str">
        <f t="shared" si="104"/>
        <v>CFQ7TTC0LF8Q-0001_NCLFCSP ENTIDADES NO CUALIFICADAS</v>
      </c>
      <c r="D2879" t="s">
        <v>122</v>
      </c>
      <c r="E2879" t="s">
        <v>5019</v>
      </c>
      <c r="F2879" s="37" t="s">
        <v>3879</v>
      </c>
      <c r="G2879" s="18" t="s">
        <v>122</v>
      </c>
      <c r="H2879" s="18" t="s">
        <v>125</v>
      </c>
      <c r="I2879" s="37" t="s">
        <v>75</v>
      </c>
      <c r="J2879" t="s">
        <v>5020</v>
      </c>
      <c r="K2879" t="s">
        <v>28</v>
      </c>
      <c r="L2879" t="s">
        <v>90</v>
      </c>
      <c r="M2879" t="s">
        <v>74</v>
      </c>
      <c r="N2879" s="37" t="s">
        <v>75</v>
      </c>
      <c r="O2879" s="37" t="s">
        <v>75</v>
      </c>
      <c r="P2879" s="37" t="s">
        <v>75</v>
      </c>
      <c r="Q2879" t="s">
        <v>5019</v>
      </c>
      <c r="R2879" t="s">
        <v>76</v>
      </c>
      <c r="S2879" s="42">
        <v>10</v>
      </c>
      <c r="T2879" s="37">
        <v>1</v>
      </c>
      <c r="U2879" s="83">
        <v>1</v>
      </c>
      <c r="V2879" t="s">
        <v>125</v>
      </c>
    </row>
    <row r="2880" spans="1:22" x14ac:dyDescent="0.2">
      <c r="A2880" s="18" t="str">
        <f t="shared" si="103"/>
        <v>Catalogo principalCSP ENTIDADES NO CUALIFICADASCFQ7TTC0LF8R-0001_NCLF</v>
      </c>
      <c r="B2880" s="18" t="str">
        <f t="shared" si="104"/>
        <v>CFQ7TTC0LF8R-0001_NCLFCSP ENTIDADES NO CUALIFICADAS</v>
      </c>
      <c r="D2880" t="s">
        <v>122</v>
      </c>
      <c r="E2880" t="s">
        <v>5021</v>
      </c>
      <c r="F2880" s="37" t="s">
        <v>3879</v>
      </c>
      <c r="G2880" s="18" t="s">
        <v>122</v>
      </c>
      <c r="H2880" s="18" t="s">
        <v>125</v>
      </c>
      <c r="I2880" s="37" t="s">
        <v>75</v>
      </c>
      <c r="J2880" t="s">
        <v>5022</v>
      </c>
      <c r="K2880" t="s">
        <v>28</v>
      </c>
      <c r="L2880" t="s">
        <v>90</v>
      </c>
      <c r="M2880" t="s">
        <v>74</v>
      </c>
      <c r="N2880" s="37" t="s">
        <v>75</v>
      </c>
      <c r="O2880" s="37" t="s">
        <v>75</v>
      </c>
      <c r="P2880" s="37" t="s">
        <v>75</v>
      </c>
      <c r="Q2880" t="s">
        <v>5021</v>
      </c>
      <c r="R2880" t="s">
        <v>76</v>
      </c>
      <c r="S2880" s="42">
        <v>23</v>
      </c>
      <c r="T2880" s="37">
        <v>1</v>
      </c>
      <c r="U2880" s="83">
        <v>1</v>
      </c>
      <c r="V2880" t="s">
        <v>125</v>
      </c>
    </row>
    <row r="2881" spans="1:22" x14ac:dyDescent="0.2">
      <c r="A2881" s="18" t="str">
        <f t="shared" si="103"/>
        <v>Catalogo principalCSP ENTIDADES NO CUALIFICADASCFQ7TTC0LF8S-0002_NCLF</v>
      </c>
      <c r="B2881" s="18" t="str">
        <f t="shared" si="104"/>
        <v>CFQ7TTC0LF8S-0002_NCLFCSP ENTIDADES NO CUALIFICADAS</v>
      </c>
      <c r="D2881" t="s">
        <v>122</v>
      </c>
      <c r="E2881" t="s">
        <v>5023</v>
      </c>
      <c r="F2881" s="37" t="s">
        <v>3879</v>
      </c>
      <c r="G2881" s="18" t="s">
        <v>122</v>
      </c>
      <c r="H2881" s="18" t="s">
        <v>125</v>
      </c>
      <c r="I2881" s="37" t="s">
        <v>75</v>
      </c>
      <c r="J2881" t="s">
        <v>5024</v>
      </c>
      <c r="K2881" t="s">
        <v>28</v>
      </c>
      <c r="L2881" t="s">
        <v>90</v>
      </c>
      <c r="M2881" t="s">
        <v>74</v>
      </c>
      <c r="N2881" s="37" t="s">
        <v>75</v>
      </c>
      <c r="O2881" s="37" t="s">
        <v>75</v>
      </c>
      <c r="P2881" s="37" t="s">
        <v>75</v>
      </c>
      <c r="Q2881" t="s">
        <v>5023</v>
      </c>
      <c r="R2881" t="s">
        <v>76</v>
      </c>
      <c r="S2881" s="42">
        <v>38</v>
      </c>
      <c r="T2881" s="37">
        <v>1</v>
      </c>
      <c r="U2881" s="83">
        <v>1</v>
      </c>
      <c r="V2881" t="s">
        <v>125</v>
      </c>
    </row>
    <row r="2882" spans="1:22" x14ac:dyDescent="0.2">
      <c r="A2882" s="18" t="str">
        <f t="shared" ref="A2882:A2945" si="105">D2882&amp;F2882&amp;E2882</f>
        <v>Catalogo principalCSP ENTIDADES NO CUALIFICADASCFQ7TTC0LF8S-0001_NCLF</v>
      </c>
      <c r="B2882" s="18" t="str">
        <f t="shared" ref="B2882:B2945" si="106">E2882&amp;F2882</f>
        <v>CFQ7TTC0LF8S-0001_NCLFCSP ENTIDADES NO CUALIFICADAS</v>
      </c>
      <c r="D2882" t="s">
        <v>122</v>
      </c>
      <c r="E2882" t="s">
        <v>5025</v>
      </c>
      <c r="F2882" s="37" t="s">
        <v>3879</v>
      </c>
      <c r="G2882" s="18" t="s">
        <v>122</v>
      </c>
      <c r="H2882" s="18" t="s">
        <v>125</v>
      </c>
      <c r="I2882" s="37" t="s">
        <v>75</v>
      </c>
      <c r="J2882" t="s">
        <v>5026</v>
      </c>
      <c r="K2882" t="s">
        <v>28</v>
      </c>
      <c r="L2882" t="s">
        <v>90</v>
      </c>
      <c r="M2882" t="s">
        <v>74</v>
      </c>
      <c r="N2882" s="37" t="s">
        <v>75</v>
      </c>
      <c r="O2882" s="37" t="s">
        <v>75</v>
      </c>
      <c r="P2882" s="37" t="s">
        <v>75</v>
      </c>
      <c r="Q2882" t="s">
        <v>5025</v>
      </c>
      <c r="R2882" t="s">
        <v>76</v>
      </c>
      <c r="S2882" s="42">
        <v>38</v>
      </c>
      <c r="T2882" s="37">
        <v>1</v>
      </c>
      <c r="U2882" s="83">
        <v>1</v>
      </c>
      <c r="V2882" t="s">
        <v>125</v>
      </c>
    </row>
    <row r="2883" spans="1:22" x14ac:dyDescent="0.2">
      <c r="A2883" s="18" t="str">
        <f t="shared" si="105"/>
        <v>Catalogo principalCSP ENTIDADES NO CUALIFICADASCFQ7TTC0LHS9-0001_NCLF</v>
      </c>
      <c r="B2883" s="18" t="str">
        <f t="shared" si="106"/>
        <v>CFQ7TTC0LHS9-0001_NCLFCSP ENTIDADES NO CUALIFICADAS</v>
      </c>
      <c r="D2883" t="s">
        <v>122</v>
      </c>
      <c r="E2883" t="s">
        <v>5027</v>
      </c>
      <c r="F2883" s="37" t="s">
        <v>3879</v>
      </c>
      <c r="G2883" s="18" t="s">
        <v>122</v>
      </c>
      <c r="H2883" s="18" t="s">
        <v>125</v>
      </c>
      <c r="I2883" s="37" t="s">
        <v>75</v>
      </c>
      <c r="J2883" t="s">
        <v>5028</v>
      </c>
      <c r="K2883" t="s">
        <v>28</v>
      </c>
      <c r="L2883" t="s">
        <v>90</v>
      </c>
      <c r="M2883" t="s">
        <v>74</v>
      </c>
      <c r="N2883" s="37" t="s">
        <v>75</v>
      </c>
      <c r="O2883" s="37" t="s">
        <v>75</v>
      </c>
      <c r="P2883" s="37" t="s">
        <v>75</v>
      </c>
      <c r="Q2883" t="s">
        <v>5027</v>
      </c>
      <c r="R2883" t="s">
        <v>76</v>
      </c>
      <c r="S2883" s="42">
        <v>0.19999999999999998</v>
      </c>
      <c r="T2883" s="37">
        <v>1</v>
      </c>
      <c r="U2883" s="83">
        <v>1</v>
      </c>
      <c r="V2883" t="s">
        <v>125</v>
      </c>
    </row>
    <row r="2884" spans="1:22" x14ac:dyDescent="0.2">
      <c r="A2884" s="18" t="str">
        <f t="shared" si="105"/>
        <v>Catalogo principalCSP ENTIDADES NO CUALIFICADASCFQ7TTC0LGZW-0001_NCLF</v>
      </c>
      <c r="B2884" s="18" t="str">
        <f t="shared" si="106"/>
        <v>CFQ7TTC0LGZW-0001_NCLFCSP ENTIDADES NO CUALIFICADAS</v>
      </c>
      <c r="D2884" t="s">
        <v>122</v>
      </c>
      <c r="E2884" t="s">
        <v>5029</v>
      </c>
      <c r="F2884" s="37" t="s">
        <v>3879</v>
      </c>
      <c r="G2884" s="18" t="s">
        <v>122</v>
      </c>
      <c r="H2884" s="18" t="s">
        <v>125</v>
      </c>
      <c r="I2884" s="37" t="s">
        <v>75</v>
      </c>
      <c r="J2884" t="s">
        <v>5030</v>
      </c>
      <c r="K2884" t="s">
        <v>28</v>
      </c>
      <c r="L2884" t="s">
        <v>90</v>
      </c>
      <c r="M2884" t="s">
        <v>74</v>
      </c>
      <c r="N2884" s="37" t="s">
        <v>75</v>
      </c>
      <c r="O2884" s="37" t="s">
        <v>75</v>
      </c>
      <c r="P2884" s="37" t="s">
        <v>75</v>
      </c>
      <c r="Q2884" t="s">
        <v>5029</v>
      </c>
      <c r="R2884" t="s">
        <v>76</v>
      </c>
      <c r="S2884" s="42">
        <v>4</v>
      </c>
      <c r="T2884" s="37">
        <v>1</v>
      </c>
      <c r="U2884" s="83">
        <v>1</v>
      </c>
      <c r="V2884" t="s">
        <v>125</v>
      </c>
    </row>
    <row r="2885" spans="1:22" x14ac:dyDescent="0.2">
      <c r="A2885" s="18" t="str">
        <f t="shared" si="105"/>
        <v>Catalogo principalCSP ENTIDADES NO CUALIFICADASCFQ7TTC0LHSV-0001_NCLF</v>
      </c>
      <c r="B2885" s="18" t="str">
        <f t="shared" si="106"/>
        <v>CFQ7TTC0LHSV-0001_NCLFCSP ENTIDADES NO CUALIFICADAS</v>
      </c>
      <c r="D2885" t="s">
        <v>122</v>
      </c>
      <c r="E2885" t="s">
        <v>5031</v>
      </c>
      <c r="F2885" s="37" t="s">
        <v>3879</v>
      </c>
      <c r="G2885" s="18" t="s">
        <v>122</v>
      </c>
      <c r="H2885" s="18" t="s">
        <v>125</v>
      </c>
      <c r="I2885" s="37" t="s">
        <v>75</v>
      </c>
      <c r="J2885" t="s">
        <v>5032</v>
      </c>
      <c r="K2885" t="s">
        <v>28</v>
      </c>
      <c r="L2885" t="s">
        <v>90</v>
      </c>
      <c r="M2885" t="s">
        <v>74</v>
      </c>
      <c r="N2885" s="37" t="s">
        <v>75</v>
      </c>
      <c r="O2885" s="37" t="s">
        <v>75</v>
      </c>
      <c r="P2885" s="37" t="s">
        <v>75</v>
      </c>
      <c r="Q2885" t="s">
        <v>5031</v>
      </c>
      <c r="R2885" t="s">
        <v>76</v>
      </c>
      <c r="S2885" s="42">
        <v>5</v>
      </c>
      <c r="T2885" s="37">
        <v>1</v>
      </c>
      <c r="U2885" s="83">
        <v>1</v>
      </c>
      <c r="V2885" t="s">
        <v>125</v>
      </c>
    </row>
    <row r="2886" spans="1:22" x14ac:dyDescent="0.2">
      <c r="A2886" s="18" t="str">
        <f t="shared" si="105"/>
        <v>Catalogo principalCSP ENTIDADES NO CUALIFICADASCFQ7TTC0LH1M-0001_NCLF</v>
      </c>
      <c r="B2886" s="18" t="str">
        <f t="shared" si="106"/>
        <v>CFQ7TTC0LH1M-0001_NCLFCSP ENTIDADES NO CUALIFICADAS</v>
      </c>
      <c r="D2886" t="s">
        <v>122</v>
      </c>
      <c r="E2886" t="s">
        <v>5033</v>
      </c>
      <c r="F2886" s="37" t="s">
        <v>3879</v>
      </c>
      <c r="G2886" s="18" t="s">
        <v>122</v>
      </c>
      <c r="H2886" s="18" t="s">
        <v>125</v>
      </c>
      <c r="I2886" s="37" t="s">
        <v>75</v>
      </c>
      <c r="J2886" t="s">
        <v>5034</v>
      </c>
      <c r="K2886" t="s">
        <v>28</v>
      </c>
      <c r="L2886" t="s">
        <v>90</v>
      </c>
      <c r="M2886" t="s">
        <v>74</v>
      </c>
      <c r="N2886" s="37" t="s">
        <v>75</v>
      </c>
      <c r="O2886" s="37" t="s">
        <v>75</v>
      </c>
      <c r="P2886" s="37" t="s">
        <v>75</v>
      </c>
      <c r="Q2886" t="s">
        <v>5033</v>
      </c>
      <c r="R2886" t="s">
        <v>76</v>
      </c>
      <c r="S2886" s="42">
        <v>10</v>
      </c>
      <c r="T2886" s="37">
        <v>1</v>
      </c>
      <c r="U2886" s="83">
        <v>1</v>
      </c>
      <c r="V2886" t="s">
        <v>125</v>
      </c>
    </row>
    <row r="2887" spans="1:22" x14ac:dyDescent="0.2">
      <c r="A2887" s="18" t="str">
        <f t="shared" si="105"/>
        <v>Catalogo principalCSP ENTIDADES NO CUALIFICADASCFQ7TTC0LH1S-0001_NCLF</v>
      </c>
      <c r="B2887" s="18" t="str">
        <f t="shared" si="106"/>
        <v>CFQ7TTC0LH1S-0001_NCLFCSP ENTIDADES NO CUALIFICADAS</v>
      </c>
      <c r="D2887" t="s">
        <v>122</v>
      </c>
      <c r="E2887" t="s">
        <v>5035</v>
      </c>
      <c r="F2887" s="37" t="s">
        <v>3879</v>
      </c>
      <c r="G2887" s="18" t="s">
        <v>122</v>
      </c>
      <c r="H2887" s="18" t="s">
        <v>125</v>
      </c>
      <c r="I2887" s="37" t="s">
        <v>75</v>
      </c>
      <c r="J2887" t="s">
        <v>5036</v>
      </c>
      <c r="K2887" t="s">
        <v>28</v>
      </c>
      <c r="L2887" t="s">
        <v>90</v>
      </c>
      <c r="M2887" t="s">
        <v>74</v>
      </c>
      <c r="N2887" s="37" t="s">
        <v>75</v>
      </c>
      <c r="O2887" s="37" t="s">
        <v>75</v>
      </c>
      <c r="P2887" s="37" t="s">
        <v>75</v>
      </c>
      <c r="Q2887" t="s">
        <v>5035</v>
      </c>
      <c r="R2887" t="s">
        <v>76</v>
      </c>
      <c r="S2887" s="42">
        <v>50</v>
      </c>
      <c r="T2887" s="37">
        <v>1</v>
      </c>
      <c r="U2887" s="83">
        <v>1</v>
      </c>
      <c r="V2887" t="s">
        <v>125</v>
      </c>
    </row>
    <row r="2888" spans="1:22" x14ac:dyDescent="0.2">
      <c r="A2888" s="18" t="str">
        <f t="shared" si="105"/>
        <v>Catalogo principalCSP ENTIDADES NO CUALIFICADASCFQ7TTC0J4GS-0002_NCLF</v>
      </c>
      <c r="B2888" s="18" t="str">
        <f t="shared" si="106"/>
        <v>CFQ7TTC0J4GS-0002_NCLFCSP ENTIDADES NO CUALIFICADAS</v>
      </c>
      <c r="D2888" t="s">
        <v>122</v>
      </c>
      <c r="E2888" t="s">
        <v>5037</v>
      </c>
      <c r="F2888" s="37" t="s">
        <v>3879</v>
      </c>
      <c r="G2888" s="18" t="s">
        <v>122</v>
      </c>
      <c r="H2888" s="18" t="s">
        <v>125</v>
      </c>
      <c r="I2888" s="37" t="s">
        <v>75</v>
      </c>
      <c r="J2888" t="s">
        <v>5038</v>
      </c>
      <c r="K2888" t="s">
        <v>28</v>
      </c>
      <c r="L2888" t="s">
        <v>90</v>
      </c>
      <c r="M2888" t="s">
        <v>74</v>
      </c>
      <c r="N2888" s="37" t="s">
        <v>75</v>
      </c>
      <c r="O2888" s="37" t="s">
        <v>75</v>
      </c>
      <c r="P2888" s="37" t="s">
        <v>75</v>
      </c>
      <c r="Q2888" t="s">
        <v>5037</v>
      </c>
      <c r="R2888" t="s">
        <v>76</v>
      </c>
      <c r="S2888" s="42">
        <v>5</v>
      </c>
      <c r="T2888" s="37">
        <v>1</v>
      </c>
      <c r="U2888" s="83">
        <v>1</v>
      </c>
      <c r="V2888" t="s">
        <v>125</v>
      </c>
    </row>
    <row r="2889" spans="1:22" x14ac:dyDescent="0.2">
      <c r="A2889" s="18" t="str">
        <f t="shared" si="105"/>
        <v>Catalogo principalCSP ENTIDADES NO CUALIFICADASCFQ7TTC0LHQM-0001_NCLF</v>
      </c>
      <c r="B2889" s="18" t="str">
        <f t="shared" si="106"/>
        <v>CFQ7TTC0LHQM-0001_NCLFCSP ENTIDADES NO CUALIFICADAS</v>
      </c>
      <c r="D2889" t="s">
        <v>122</v>
      </c>
      <c r="E2889" t="s">
        <v>5039</v>
      </c>
      <c r="F2889" s="37" t="s">
        <v>3879</v>
      </c>
      <c r="G2889" s="18" t="s">
        <v>122</v>
      </c>
      <c r="H2889" s="18" t="s">
        <v>125</v>
      </c>
      <c r="I2889" s="37" t="s">
        <v>75</v>
      </c>
      <c r="J2889" t="s">
        <v>5040</v>
      </c>
      <c r="K2889" t="s">
        <v>28</v>
      </c>
      <c r="L2889" t="s">
        <v>90</v>
      </c>
      <c r="M2889" t="s">
        <v>74</v>
      </c>
      <c r="N2889" s="37" t="s">
        <v>75</v>
      </c>
      <c r="O2889" s="37" t="s">
        <v>75</v>
      </c>
      <c r="P2889" s="37" t="s">
        <v>75</v>
      </c>
      <c r="Q2889" t="s">
        <v>5039</v>
      </c>
      <c r="R2889" t="s">
        <v>76</v>
      </c>
      <c r="S2889" s="42">
        <v>10</v>
      </c>
      <c r="T2889" s="37">
        <v>1</v>
      </c>
      <c r="U2889" s="83">
        <v>1</v>
      </c>
      <c r="V2889" t="s">
        <v>125</v>
      </c>
    </row>
    <row r="2890" spans="1:22" x14ac:dyDescent="0.2">
      <c r="A2890" s="18" t="str">
        <f t="shared" si="105"/>
        <v>Catalogo principalCSP ENTIDADES NO CUALIFICADASCFQ7TTC0LH2H-0002_NCLF</v>
      </c>
      <c r="B2890" s="18" t="str">
        <f t="shared" si="106"/>
        <v>CFQ7TTC0LH2H-0002_NCLFCSP ENTIDADES NO CUALIFICADAS</v>
      </c>
      <c r="D2890" t="s">
        <v>122</v>
      </c>
      <c r="E2890" t="s">
        <v>5041</v>
      </c>
      <c r="F2890" s="37" t="s">
        <v>3879</v>
      </c>
      <c r="G2890" s="18" t="s">
        <v>122</v>
      </c>
      <c r="H2890" s="18" t="s">
        <v>125</v>
      </c>
      <c r="I2890" s="37" t="s">
        <v>75</v>
      </c>
      <c r="J2890" t="s">
        <v>5042</v>
      </c>
      <c r="K2890" t="s">
        <v>28</v>
      </c>
      <c r="L2890" t="s">
        <v>90</v>
      </c>
      <c r="M2890" t="s">
        <v>74</v>
      </c>
      <c r="N2890" s="37" t="s">
        <v>75</v>
      </c>
      <c r="O2890" s="37" t="s">
        <v>75</v>
      </c>
      <c r="P2890" s="37" t="s">
        <v>75</v>
      </c>
      <c r="Q2890" t="s">
        <v>5041</v>
      </c>
      <c r="R2890" t="s">
        <v>76</v>
      </c>
      <c r="S2890" s="42">
        <v>20</v>
      </c>
      <c r="T2890" s="37">
        <v>1</v>
      </c>
      <c r="U2890" s="83">
        <v>1</v>
      </c>
      <c r="V2890" t="s">
        <v>125</v>
      </c>
    </row>
    <row r="2891" spans="1:22" x14ac:dyDescent="0.2">
      <c r="A2891" s="18" t="str">
        <f t="shared" si="105"/>
        <v>Catalogo principalCSP ENTIDADES NO CUALIFICADASCFQ7TTC0LHRX-0003_NCLF</v>
      </c>
      <c r="B2891" s="18" t="str">
        <f t="shared" si="106"/>
        <v>CFQ7TTC0LHRX-0003_NCLFCSP ENTIDADES NO CUALIFICADAS</v>
      </c>
      <c r="D2891" t="s">
        <v>122</v>
      </c>
      <c r="E2891" t="s">
        <v>5043</v>
      </c>
      <c r="F2891" s="37" t="s">
        <v>3879</v>
      </c>
      <c r="G2891" s="18" t="s">
        <v>122</v>
      </c>
      <c r="H2891" s="18" t="s">
        <v>125</v>
      </c>
      <c r="I2891" s="37" t="s">
        <v>75</v>
      </c>
      <c r="J2891" t="s">
        <v>5044</v>
      </c>
      <c r="K2891" t="s">
        <v>28</v>
      </c>
      <c r="L2891" t="s">
        <v>90</v>
      </c>
      <c r="M2891" t="s">
        <v>74</v>
      </c>
      <c r="N2891" s="37" t="s">
        <v>75</v>
      </c>
      <c r="O2891" s="37" t="s">
        <v>75</v>
      </c>
      <c r="P2891" s="37" t="s">
        <v>75</v>
      </c>
      <c r="Q2891" t="s">
        <v>5043</v>
      </c>
      <c r="R2891" t="s">
        <v>76</v>
      </c>
      <c r="S2891" s="42">
        <v>70</v>
      </c>
      <c r="T2891" s="37">
        <v>1</v>
      </c>
      <c r="U2891" s="83">
        <v>1</v>
      </c>
      <c r="V2891" t="s">
        <v>125</v>
      </c>
    </row>
    <row r="2892" spans="1:22" x14ac:dyDescent="0.2">
      <c r="A2892" s="18" t="str">
        <f t="shared" si="105"/>
        <v>Catalogo principalCSP ENTIDADES NO CUALIFICADASCFQ7TTC0LHRX-0002_NCLF</v>
      </c>
      <c r="B2892" s="18" t="str">
        <f t="shared" si="106"/>
        <v>CFQ7TTC0LHRX-0002_NCLFCSP ENTIDADES NO CUALIFICADAS</v>
      </c>
      <c r="D2892" t="s">
        <v>122</v>
      </c>
      <c r="E2892" t="s">
        <v>5045</v>
      </c>
      <c r="F2892" s="37" t="s">
        <v>3879</v>
      </c>
      <c r="G2892" s="18" t="s">
        <v>122</v>
      </c>
      <c r="H2892" s="18" t="s">
        <v>125</v>
      </c>
      <c r="I2892" s="37" t="s">
        <v>75</v>
      </c>
      <c r="J2892" t="s">
        <v>5046</v>
      </c>
      <c r="K2892" t="s">
        <v>28</v>
      </c>
      <c r="L2892" t="s">
        <v>90</v>
      </c>
      <c r="M2892" t="s">
        <v>74</v>
      </c>
      <c r="N2892" s="37" t="s">
        <v>75</v>
      </c>
      <c r="O2892" s="37" t="s">
        <v>75</v>
      </c>
      <c r="P2892" s="37" t="s">
        <v>75</v>
      </c>
      <c r="Q2892" t="s">
        <v>5045</v>
      </c>
      <c r="R2892" t="s">
        <v>76</v>
      </c>
      <c r="S2892" s="42">
        <v>100</v>
      </c>
      <c r="T2892" s="37">
        <v>1</v>
      </c>
      <c r="U2892" s="83">
        <v>1</v>
      </c>
      <c r="V2892" t="s">
        <v>125</v>
      </c>
    </row>
    <row r="2893" spans="1:22" x14ac:dyDescent="0.2">
      <c r="A2893" s="18" t="str">
        <f t="shared" si="105"/>
        <v>Catalogo principalCSP ENTIDADES NO CUALIFICADASCFQ7TTC0LHRX-0001_NCLF</v>
      </c>
      <c r="B2893" s="18" t="str">
        <f t="shared" si="106"/>
        <v>CFQ7TTC0LHRX-0001_NCLFCSP ENTIDADES NO CUALIFICADAS</v>
      </c>
      <c r="D2893" t="s">
        <v>122</v>
      </c>
      <c r="E2893" t="s">
        <v>5047</v>
      </c>
      <c r="F2893" s="37" t="s">
        <v>3879</v>
      </c>
      <c r="G2893" s="18" t="s">
        <v>122</v>
      </c>
      <c r="H2893" s="18" t="s">
        <v>125</v>
      </c>
      <c r="I2893" s="37" t="s">
        <v>75</v>
      </c>
      <c r="J2893" t="s">
        <v>5048</v>
      </c>
      <c r="K2893" t="s">
        <v>28</v>
      </c>
      <c r="L2893" t="s">
        <v>90</v>
      </c>
      <c r="M2893" t="s">
        <v>74</v>
      </c>
      <c r="N2893" s="37" t="s">
        <v>75</v>
      </c>
      <c r="O2893" s="37" t="s">
        <v>75</v>
      </c>
      <c r="P2893" s="37" t="s">
        <v>75</v>
      </c>
      <c r="Q2893" t="s">
        <v>5047</v>
      </c>
      <c r="R2893" t="s">
        <v>76</v>
      </c>
      <c r="S2893" s="42">
        <v>200</v>
      </c>
      <c r="T2893" s="37">
        <v>1</v>
      </c>
      <c r="U2893" s="83">
        <v>1</v>
      </c>
      <c r="V2893" t="s">
        <v>125</v>
      </c>
    </row>
    <row r="2894" spans="1:22" x14ac:dyDescent="0.2">
      <c r="A2894" s="18" t="str">
        <f t="shared" si="105"/>
        <v>Catalogo principalCSP ENTIDADES NO CUALIFICADASCFQ7TTC0LH23-0001_NCLF</v>
      </c>
      <c r="B2894" s="18" t="str">
        <f t="shared" si="106"/>
        <v>CFQ7TTC0LH23-0001_NCLFCSP ENTIDADES NO CUALIFICADAS</v>
      </c>
      <c r="D2894" t="s">
        <v>122</v>
      </c>
      <c r="E2894" t="s">
        <v>5049</v>
      </c>
      <c r="F2894" s="37" t="s">
        <v>3879</v>
      </c>
      <c r="G2894" s="18" t="s">
        <v>122</v>
      </c>
      <c r="H2894" s="18" t="s">
        <v>125</v>
      </c>
      <c r="I2894" s="37" t="s">
        <v>75</v>
      </c>
      <c r="J2894" t="s">
        <v>5050</v>
      </c>
      <c r="K2894" t="s">
        <v>28</v>
      </c>
      <c r="L2894" t="s">
        <v>90</v>
      </c>
      <c r="M2894" t="s">
        <v>74</v>
      </c>
      <c r="N2894" s="37" t="s">
        <v>75</v>
      </c>
      <c r="O2894" s="37" t="s">
        <v>75</v>
      </c>
      <c r="P2894" s="37" t="s">
        <v>75</v>
      </c>
      <c r="Q2894" t="s">
        <v>5049</v>
      </c>
      <c r="R2894" t="s">
        <v>76</v>
      </c>
      <c r="S2894" s="42">
        <v>100</v>
      </c>
      <c r="T2894" s="37">
        <v>1</v>
      </c>
      <c r="U2894" s="83">
        <v>1</v>
      </c>
      <c r="V2894" t="s">
        <v>125</v>
      </c>
    </row>
    <row r="2895" spans="1:22" x14ac:dyDescent="0.2">
      <c r="A2895" s="18" t="str">
        <f t="shared" si="105"/>
        <v>Catalogo principalCSP ENTIDADES NO CUALIFICADASCFQ7TTC0LH13-0001_NCLF</v>
      </c>
      <c r="B2895" s="18" t="str">
        <f t="shared" si="106"/>
        <v>CFQ7TTC0LH13-0001_NCLFCSP ENTIDADES NO CUALIFICADAS</v>
      </c>
      <c r="D2895" t="s">
        <v>122</v>
      </c>
      <c r="E2895" t="s">
        <v>5051</v>
      </c>
      <c r="F2895" s="37" t="s">
        <v>3879</v>
      </c>
      <c r="G2895" s="18" t="s">
        <v>122</v>
      </c>
      <c r="H2895" s="18" t="s">
        <v>125</v>
      </c>
      <c r="I2895" s="37" t="s">
        <v>75</v>
      </c>
      <c r="J2895" t="s">
        <v>5052</v>
      </c>
      <c r="K2895" t="s">
        <v>28</v>
      </c>
      <c r="L2895" t="s">
        <v>90</v>
      </c>
      <c r="M2895" t="s">
        <v>74</v>
      </c>
      <c r="N2895" s="37" t="s">
        <v>75</v>
      </c>
      <c r="O2895" s="37" t="s">
        <v>75</v>
      </c>
      <c r="P2895" s="37" t="s">
        <v>75</v>
      </c>
      <c r="Q2895" t="s">
        <v>5051</v>
      </c>
      <c r="R2895" t="s">
        <v>76</v>
      </c>
      <c r="S2895" s="42">
        <v>100</v>
      </c>
      <c r="T2895" s="37">
        <v>1</v>
      </c>
      <c r="U2895" s="83">
        <v>1</v>
      </c>
      <c r="V2895" t="s">
        <v>125</v>
      </c>
    </row>
    <row r="2896" spans="1:22" x14ac:dyDescent="0.2">
      <c r="A2896" s="18" t="str">
        <f t="shared" si="105"/>
        <v>Catalogo principalCSP ENTIDADES NO CUALIFICADASCFQ7TTC0LH3L-0001_NCLF</v>
      </c>
      <c r="B2896" s="18" t="str">
        <f t="shared" si="106"/>
        <v>CFQ7TTC0LH3L-0001_NCLFCSP ENTIDADES NO CUALIFICADAS</v>
      </c>
      <c r="D2896" t="s">
        <v>122</v>
      </c>
      <c r="E2896" t="s">
        <v>5053</v>
      </c>
      <c r="F2896" s="37" t="s">
        <v>3879</v>
      </c>
      <c r="G2896" s="18" t="s">
        <v>122</v>
      </c>
      <c r="H2896" s="18" t="s">
        <v>125</v>
      </c>
      <c r="I2896" s="37" t="s">
        <v>75</v>
      </c>
      <c r="J2896" t="s">
        <v>5054</v>
      </c>
      <c r="K2896" t="s">
        <v>28</v>
      </c>
      <c r="L2896" t="s">
        <v>90</v>
      </c>
      <c r="M2896" t="s">
        <v>74</v>
      </c>
      <c r="N2896" s="37" t="s">
        <v>75</v>
      </c>
      <c r="O2896" s="37" t="s">
        <v>75</v>
      </c>
      <c r="P2896" s="37" t="s">
        <v>75</v>
      </c>
      <c r="Q2896" t="s">
        <v>5053</v>
      </c>
      <c r="R2896" t="s">
        <v>76</v>
      </c>
      <c r="S2896" s="42">
        <v>15</v>
      </c>
      <c r="T2896" s="37">
        <v>1</v>
      </c>
      <c r="U2896" s="83">
        <v>1</v>
      </c>
      <c r="V2896" t="s">
        <v>125</v>
      </c>
    </row>
    <row r="2897" spans="1:22" x14ac:dyDescent="0.2">
      <c r="A2897" s="18" t="str">
        <f t="shared" si="105"/>
        <v>Catalogo principalCSP ENTIDADES NO CUALIFICADASCFQ7TTC0LSGZ-0001_NCLF</v>
      </c>
      <c r="B2897" s="18" t="str">
        <f t="shared" si="106"/>
        <v>CFQ7TTC0LSGZ-0001_NCLFCSP ENTIDADES NO CUALIFICADAS</v>
      </c>
      <c r="D2897" t="s">
        <v>122</v>
      </c>
      <c r="E2897" t="s">
        <v>5055</v>
      </c>
      <c r="F2897" s="37" t="s">
        <v>3879</v>
      </c>
      <c r="G2897" s="18" t="s">
        <v>122</v>
      </c>
      <c r="H2897" s="18" t="s">
        <v>125</v>
      </c>
      <c r="I2897" s="37" t="s">
        <v>75</v>
      </c>
      <c r="J2897" t="s">
        <v>5056</v>
      </c>
      <c r="K2897" t="s">
        <v>28</v>
      </c>
      <c r="L2897" t="s">
        <v>90</v>
      </c>
      <c r="M2897" t="s">
        <v>74</v>
      </c>
      <c r="N2897" s="37" t="s">
        <v>75</v>
      </c>
      <c r="O2897" s="37" t="s">
        <v>75</v>
      </c>
      <c r="P2897" s="37" t="s">
        <v>75</v>
      </c>
      <c r="Q2897" t="s">
        <v>5055</v>
      </c>
      <c r="R2897" t="s">
        <v>76</v>
      </c>
      <c r="S2897" s="42">
        <v>40</v>
      </c>
      <c r="T2897" s="37">
        <v>1</v>
      </c>
      <c r="U2897" s="83">
        <v>1</v>
      </c>
      <c r="V2897" t="s">
        <v>125</v>
      </c>
    </row>
    <row r="2898" spans="1:22" x14ac:dyDescent="0.2">
      <c r="A2898" s="18" t="str">
        <f t="shared" si="105"/>
        <v>Catalogo principalCSP ENTIDADES NO CUALIFICADASCFQ7TTC0LSH0-0001_NCLF</v>
      </c>
      <c r="B2898" s="18" t="str">
        <f t="shared" si="106"/>
        <v>CFQ7TTC0LSH0-0001_NCLFCSP ENTIDADES NO CUALIFICADAS</v>
      </c>
      <c r="D2898" t="s">
        <v>122</v>
      </c>
      <c r="E2898" t="s">
        <v>5057</v>
      </c>
      <c r="F2898" s="37" t="s">
        <v>3879</v>
      </c>
      <c r="G2898" s="18" t="s">
        <v>122</v>
      </c>
      <c r="H2898" s="18" t="s">
        <v>125</v>
      </c>
      <c r="I2898" s="37" t="s">
        <v>75</v>
      </c>
      <c r="J2898" t="s">
        <v>5058</v>
      </c>
      <c r="K2898" t="s">
        <v>28</v>
      </c>
      <c r="L2898" t="s">
        <v>90</v>
      </c>
      <c r="M2898" t="s">
        <v>74</v>
      </c>
      <c r="N2898" s="37" t="s">
        <v>75</v>
      </c>
      <c r="O2898" s="37" t="s">
        <v>75</v>
      </c>
      <c r="P2898" s="37" t="s">
        <v>75</v>
      </c>
      <c r="Q2898" t="s">
        <v>5057</v>
      </c>
      <c r="R2898" t="s">
        <v>76</v>
      </c>
      <c r="S2898" s="42">
        <v>150</v>
      </c>
      <c r="T2898" s="37">
        <v>1</v>
      </c>
      <c r="U2898" s="83">
        <v>1</v>
      </c>
      <c r="V2898" t="s">
        <v>125</v>
      </c>
    </row>
    <row r="2899" spans="1:22" x14ac:dyDescent="0.2">
      <c r="A2899" s="18" t="str">
        <f t="shared" si="105"/>
        <v>Catalogo principalCSP ENTIDADES NO CUALIFICADASCFQ7TTC0HL8W-0001_NCLF</v>
      </c>
      <c r="B2899" s="18" t="str">
        <f t="shared" si="106"/>
        <v>CFQ7TTC0HL8W-0001_NCLFCSP ENTIDADES NO CUALIFICADAS</v>
      </c>
      <c r="D2899" t="s">
        <v>122</v>
      </c>
      <c r="E2899" t="s">
        <v>5059</v>
      </c>
      <c r="F2899" s="37" t="s">
        <v>3879</v>
      </c>
      <c r="G2899" s="18" t="s">
        <v>122</v>
      </c>
      <c r="H2899" s="18" t="s">
        <v>125</v>
      </c>
      <c r="I2899" s="37" t="s">
        <v>75</v>
      </c>
      <c r="J2899" t="s">
        <v>5060</v>
      </c>
      <c r="K2899" t="s">
        <v>28</v>
      </c>
      <c r="L2899" t="s">
        <v>90</v>
      </c>
      <c r="M2899" t="s">
        <v>74</v>
      </c>
      <c r="N2899" s="37" t="s">
        <v>75</v>
      </c>
      <c r="O2899" s="37" t="s">
        <v>75</v>
      </c>
      <c r="P2899" s="37" t="s">
        <v>75</v>
      </c>
      <c r="Q2899" t="s">
        <v>5059</v>
      </c>
      <c r="R2899" t="s">
        <v>76</v>
      </c>
      <c r="S2899" s="42">
        <v>20</v>
      </c>
      <c r="T2899" s="37">
        <v>1</v>
      </c>
      <c r="U2899" s="83">
        <v>1</v>
      </c>
      <c r="V2899" t="s">
        <v>125</v>
      </c>
    </row>
    <row r="2900" spans="1:22" x14ac:dyDescent="0.2">
      <c r="A2900" s="18" t="str">
        <f t="shared" si="105"/>
        <v>Catalogo principalCSP ENTIDADES NO CUALIFICADASCFQ7TTC0HL8T-0001_NCLF</v>
      </c>
      <c r="B2900" s="18" t="str">
        <f t="shared" si="106"/>
        <v>CFQ7TTC0HL8T-0001_NCLFCSP ENTIDADES NO CUALIFICADAS</v>
      </c>
      <c r="D2900" t="s">
        <v>122</v>
      </c>
      <c r="E2900" t="s">
        <v>5061</v>
      </c>
      <c r="F2900" s="37" t="s">
        <v>3879</v>
      </c>
      <c r="G2900" s="18" t="s">
        <v>122</v>
      </c>
      <c r="H2900" s="18" t="s">
        <v>125</v>
      </c>
      <c r="I2900" s="37" t="s">
        <v>75</v>
      </c>
      <c r="J2900" t="s">
        <v>5062</v>
      </c>
      <c r="K2900" t="s">
        <v>28</v>
      </c>
      <c r="L2900" t="s">
        <v>90</v>
      </c>
      <c r="M2900" t="s">
        <v>74</v>
      </c>
      <c r="N2900" s="37" t="s">
        <v>75</v>
      </c>
      <c r="O2900" s="37" t="s">
        <v>75</v>
      </c>
      <c r="P2900" s="37" t="s">
        <v>75</v>
      </c>
      <c r="Q2900" t="s">
        <v>5061</v>
      </c>
      <c r="R2900" t="s">
        <v>76</v>
      </c>
      <c r="S2900" s="42">
        <v>10</v>
      </c>
      <c r="T2900" s="37">
        <v>1</v>
      </c>
      <c r="U2900" s="83">
        <v>1</v>
      </c>
      <c r="V2900" t="s">
        <v>125</v>
      </c>
    </row>
    <row r="2901" spans="1:22" x14ac:dyDescent="0.2">
      <c r="A2901" s="18" t="str">
        <f t="shared" si="105"/>
        <v>Catalogo principalCSP ENTIDADES NO CUALIFICADASCFQ7TTC0LHQ2-0003_NCLF</v>
      </c>
      <c r="B2901" s="18" t="str">
        <f t="shared" si="106"/>
        <v>CFQ7TTC0LHQ2-0003_NCLFCSP ENTIDADES NO CUALIFICADAS</v>
      </c>
      <c r="D2901" t="s">
        <v>122</v>
      </c>
      <c r="E2901" t="s">
        <v>5063</v>
      </c>
      <c r="F2901" s="37" t="s">
        <v>3879</v>
      </c>
      <c r="G2901" s="18" t="s">
        <v>122</v>
      </c>
      <c r="H2901" s="18" t="s">
        <v>125</v>
      </c>
      <c r="I2901" s="37" t="s">
        <v>75</v>
      </c>
      <c r="J2901" t="s">
        <v>5064</v>
      </c>
      <c r="K2901" t="s">
        <v>28</v>
      </c>
      <c r="L2901" t="s">
        <v>90</v>
      </c>
      <c r="M2901" t="s">
        <v>74</v>
      </c>
      <c r="N2901" s="37" t="s">
        <v>75</v>
      </c>
      <c r="O2901" s="37" t="s">
        <v>75</v>
      </c>
      <c r="P2901" s="37" t="s">
        <v>75</v>
      </c>
      <c r="Q2901" t="s">
        <v>5063</v>
      </c>
      <c r="R2901" t="s">
        <v>76</v>
      </c>
      <c r="S2901" s="42">
        <v>4995</v>
      </c>
      <c r="T2901" s="37">
        <v>1</v>
      </c>
      <c r="U2901" s="83">
        <v>1</v>
      </c>
      <c r="V2901" t="s">
        <v>125</v>
      </c>
    </row>
    <row r="2902" spans="1:22" x14ac:dyDescent="0.2">
      <c r="A2902" s="18" t="str">
        <f t="shared" si="105"/>
        <v>Catalogo principalCSP ENTIDADES NO CUALIFICADASCFQ7TTC0LHQ2-0005_NCLF</v>
      </c>
      <c r="B2902" s="18" t="str">
        <f t="shared" si="106"/>
        <v>CFQ7TTC0LHQ2-0005_NCLFCSP ENTIDADES NO CUALIFICADAS</v>
      </c>
      <c r="D2902" t="s">
        <v>122</v>
      </c>
      <c r="E2902" t="s">
        <v>5065</v>
      </c>
      <c r="F2902" s="37" t="s">
        <v>3879</v>
      </c>
      <c r="G2902" s="18" t="s">
        <v>122</v>
      </c>
      <c r="H2902" s="18" t="s">
        <v>125</v>
      </c>
      <c r="I2902" s="37" t="s">
        <v>75</v>
      </c>
      <c r="J2902" t="s">
        <v>5066</v>
      </c>
      <c r="K2902" t="s">
        <v>28</v>
      </c>
      <c r="L2902" t="s">
        <v>90</v>
      </c>
      <c r="M2902" t="s">
        <v>74</v>
      </c>
      <c r="N2902" s="37" t="s">
        <v>75</v>
      </c>
      <c r="O2902" s="37" t="s">
        <v>75</v>
      </c>
      <c r="P2902" s="37" t="s">
        <v>75</v>
      </c>
      <c r="Q2902" t="s">
        <v>5065</v>
      </c>
      <c r="R2902" t="s">
        <v>76</v>
      </c>
      <c r="S2902" s="42">
        <v>39995</v>
      </c>
      <c r="T2902" s="37">
        <v>1</v>
      </c>
      <c r="U2902" s="83">
        <v>1</v>
      </c>
      <c r="V2902" t="s">
        <v>125</v>
      </c>
    </row>
    <row r="2903" spans="1:22" x14ac:dyDescent="0.2">
      <c r="A2903" s="18" t="str">
        <f t="shared" si="105"/>
        <v>Catalogo principalCSP ENTIDADES NO CUALIFICADASCFQ7TTC0LHQ2-0004_NCLF</v>
      </c>
      <c r="B2903" s="18" t="str">
        <f t="shared" si="106"/>
        <v>CFQ7TTC0LHQ2-0004_NCLFCSP ENTIDADES NO CUALIFICADAS</v>
      </c>
      <c r="D2903" t="s">
        <v>122</v>
      </c>
      <c r="E2903" t="s">
        <v>5067</v>
      </c>
      <c r="F2903" s="37" t="s">
        <v>3879</v>
      </c>
      <c r="G2903" s="18" t="s">
        <v>122</v>
      </c>
      <c r="H2903" s="18" t="s">
        <v>125</v>
      </c>
      <c r="I2903" s="37" t="s">
        <v>75</v>
      </c>
      <c r="J2903" t="s">
        <v>5068</v>
      </c>
      <c r="K2903" t="s">
        <v>28</v>
      </c>
      <c r="L2903" t="s">
        <v>90</v>
      </c>
      <c r="M2903" t="s">
        <v>74</v>
      </c>
      <c r="N2903" s="37" t="s">
        <v>75</v>
      </c>
      <c r="O2903" s="37" t="s">
        <v>75</v>
      </c>
      <c r="P2903" s="37" t="s">
        <v>75</v>
      </c>
      <c r="Q2903" t="s">
        <v>5067</v>
      </c>
      <c r="R2903" t="s">
        <v>76</v>
      </c>
      <c r="S2903" s="42">
        <v>19995</v>
      </c>
      <c r="T2903" s="37">
        <v>1</v>
      </c>
      <c r="U2903" s="83">
        <v>1</v>
      </c>
      <c r="V2903" t="s">
        <v>125</v>
      </c>
    </row>
    <row r="2904" spans="1:22" x14ac:dyDescent="0.2">
      <c r="A2904" s="18" t="str">
        <f t="shared" si="105"/>
        <v>Catalogo principalCSP ENTIDADES NO CUALIFICADASCFQ7TTC0LHQ2-0002_NCLF</v>
      </c>
      <c r="B2904" s="18" t="str">
        <f t="shared" si="106"/>
        <v>CFQ7TTC0LHQ2-0002_NCLFCSP ENTIDADES NO CUALIFICADAS</v>
      </c>
      <c r="D2904" t="s">
        <v>122</v>
      </c>
      <c r="E2904" t="s">
        <v>5069</v>
      </c>
      <c r="F2904" s="37" t="s">
        <v>3879</v>
      </c>
      <c r="G2904" s="18" t="s">
        <v>122</v>
      </c>
      <c r="H2904" s="18" t="s">
        <v>125</v>
      </c>
      <c r="I2904" s="37" t="s">
        <v>75</v>
      </c>
      <c r="J2904" t="s">
        <v>5070</v>
      </c>
      <c r="K2904" t="s">
        <v>28</v>
      </c>
      <c r="L2904" t="s">
        <v>90</v>
      </c>
      <c r="M2904" t="s">
        <v>74</v>
      </c>
      <c r="N2904" s="37" t="s">
        <v>75</v>
      </c>
      <c r="O2904" s="37" t="s">
        <v>75</v>
      </c>
      <c r="P2904" s="37" t="s">
        <v>75</v>
      </c>
      <c r="Q2904" t="s">
        <v>5069</v>
      </c>
      <c r="R2904" t="s">
        <v>76</v>
      </c>
      <c r="S2904" s="42">
        <v>9995</v>
      </c>
      <c r="T2904" s="37">
        <v>1</v>
      </c>
      <c r="U2904" s="83">
        <v>1</v>
      </c>
      <c r="V2904" t="s">
        <v>125</v>
      </c>
    </row>
    <row r="2905" spans="1:22" x14ac:dyDescent="0.2">
      <c r="A2905" s="18" t="str">
        <f t="shared" si="105"/>
        <v>Catalogo principalCSP ENTIDADES NO CUALIFICADASCFQ7TTC0LHQ2-0001_NCLF</v>
      </c>
      <c r="B2905" s="18" t="str">
        <f t="shared" si="106"/>
        <v>CFQ7TTC0LHQ2-0001_NCLFCSP ENTIDADES NO CUALIFICADAS</v>
      </c>
      <c r="D2905" t="s">
        <v>122</v>
      </c>
      <c r="E2905" t="s">
        <v>5071</v>
      </c>
      <c r="F2905" s="37" t="s">
        <v>3879</v>
      </c>
      <c r="G2905" s="18" t="s">
        <v>122</v>
      </c>
      <c r="H2905" s="18" t="s">
        <v>125</v>
      </c>
      <c r="I2905" s="37" t="s">
        <v>75</v>
      </c>
      <c r="J2905" t="s">
        <v>5072</v>
      </c>
      <c r="K2905" t="s">
        <v>28</v>
      </c>
      <c r="L2905" t="s">
        <v>90</v>
      </c>
      <c r="M2905" t="s">
        <v>74</v>
      </c>
      <c r="N2905" s="37" t="s">
        <v>75</v>
      </c>
      <c r="O2905" s="37" t="s">
        <v>75</v>
      </c>
      <c r="P2905" s="37" t="s">
        <v>75</v>
      </c>
      <c r="Q2905" t="s">
        <v>5071</v>
      </c>
      <c r="R2905" t="s">
        <v>76</v>
      </c>
      <c r="S2905" s="42">
        <v>79995</v>
      </c>
      <c r="T2905" s="37">
        <v>1</v>
      </c>
      <c r="U2905" s="83">
        <v>1</v>
      </c>
      <c r="V2905" t="s">
        <v>125</v>
      </c>
    </row>
    <row r="2906" spans="1:22" x14ac:dyDescent="0.2">
      <c r="A2906" s="18" t="str">
        <f t="shared" si="105"/>
        <v>Catalogo principalCSP ENTIDADES NO CUALIFICADASCFQ7TTC0LHSF-0001_NCLF</v>
      </c>
      <c r="B2906" s="18" t="str">
        <f t="shared" si="106"/>
        <v>CFQ7TTC0LHSF-0001_NCLFCSP ENTIDADES NO CUALIFICADAS</v>
      </c>
      <c r="D2906" t="s">
        <v>122</v>
      </c>
      <c r="E2906" t="s">
        <v>5073</v>
      </c>
      <c r="F2906" s="37" t="s">
        <v>3879</v>
      </c>
      <c r="G2906" s="18" t="s">
        <v>122</v>
      </c>
      <c r="H2906" s="18" t="s">
        <v>125</v>
      </c>
      <c r="I2906" s="37" t="s">
        <v>75</v>
      </c>
      <c r="J2906" t="s">
        <v>5074</v>
      </c>
      <c r="K2906" t="s">
        <v>28</v>
      </c>
      <c r="L2906" t="s">
        <v>90</v>
      </c>
      <c r="M2906" t="s">
        <v>74</v>
      </c>
      <c r="N2906" s="37" t="s">
        <v>75</v>
      </c>
      <c r="O2906" s="37" t="s">
        <v>75</v>
      </c>
      <c r="P2906" s="37" t="s">
        <v>75</v>
      </c>
      <c r="Q2906" t="s">
        <v>5073</v>
      </c>
      <c r="R2906" t="s">
        <v>76</v>
      </c>
      <c r="S2906" s="42">
        <v>10</v>
      </c>
      <c r="T2906" s="37">
        <v>1</v>
      </c>
      <c r="U2906" s="83">
        <v>1</v>
      </c>
      <c r="V2906" t="s">
        <v>125</v>
      </c>
    </row>
    <row r="2907" spans="1:22" x14ac:dyDescent="0.2">
      <c r="A2907" s="18" t="str">
        <f t="shared" si="105"/>
        <v>Catalogo principalCSP ENTIDADES NO CUALIFICADASCFQ7TTC0LH1F-0002_NCLF</v>
      </c>
      <c r="B2907" s="18" t="str">
        <f t="shared" si="106"/>
        <v>CFQ7TTC0LH1F-0002_NCLFCSP ENTIDADES NO CUALIFICADAS</v>
      </c>
      <c r="D2907" t="s">
        <v>122</v>
      </c>
      <c r="E2907" t="s">
        <v>5075</v>
      </c>
      <c r="F2907" s="37" t="s">
        <v>3879</v>
      </c>
      <c r="G2907" s="18" t="s">
        <v>122</v>
      </c>
      <c r="H2907" s="18" t="s">
        <v>125</v>
      </c>
      <c r="I2907" s="37" t="s">
        <v>75</v>
      </c>
      <c r="J2907" t="s">
        <v>5076</v>
      </c>
      <c r="K2907" t="s">
        <v>28</v>
      </c>
      <c r="L2907" t="s">
        <v>90</v>
      </c>
      <c r="M2907" t="s">
        <v>74</v>
      </c>
      <c r="N2907" s="37" t="s">
        <v>75</v>
      </c>
      <c r="O2907" s="37" t="s">
        <v>75</v>
      </c>
      <c r="P2907" s="37" t="s">
        <v>75</v>
      </c>
      <c r="Q2907" t="s">
        <v>5075</v>
      </c>
      <c r="R2907" t="s">
        <v>76</v>
      </c>
      <c r="S2907" s="42">
        <v>1000</v>
      </c>
      <c r="T2907" s="37">
        <v>1</v>
      </c>
      <c r="U2907" s="83">
        <v>1</v>
      </c>
      <c r="V2907" t="s">
        <v>125</v>
      </c>
    </row>
    <row r="2908" spans="1:22" x14ac:dyDescent="0.2">
      <c r="A2908" s="18" t="str">
        <f t="shared" si="105"/>
        <v>Catalogo principalCSP ENTIDADES NO CUALIFICADASCFQ7TTC0LH1F-0001_NCLF</v>
      </c>
      <c r="B2908" s="18" t="str">
        <f t="shared" si="106"/>
        <v>CFQ7TTC0LH1F-0001_NCLFCSP ENTIDADES NO CUALIFICADAS</v>
      </c>
      <c r="D2908" t="s">
        <v>122</v>
      </c>
      <c r="E2908" t="s">
        <v>5077</v>
      </c>
      <c r="F2908" s="37" t="s">
        <v>3879</v>
      </c>
      <c r="G2908" s="18" t="s">
        <v>122</v>
      </c>
      <c r="H2908" s="18" t="s">
        <v>125</v>
      </c>
      <c r="I2908" s="37" t="s">
        <v>75</v>
      </c>
      <c r="J2908" t="s">
        <v>5078</v>
      </c>
      <c r="K2908" t="s">
        <v>28</v>
      </c>
      <c r="L2908" t="s">
        <v>90</v>
      </c>
      <c r="M2908" t="s">
        <v>74</v>
      </c>
      <c r="N2908" s="37" t="s">
        <v>75</v>
      </c>
      <c r="O2908" s="37" t="s">
        <v>75</v>
      </c>
      <c r="P2908" s="37" t="s">
        <v>75</v>
      </c>
      <c r="Q2908" t="s">
        <v>5077</v>
      </c>
      <c r="R2908" t="s">
        <v>76</v>
      </c>
      <c r="S2908" s="42">
        <v>0</v>
      </c>
      <c r="T2908" s="37">
        <v>1</v>
      </c>
      <c r="U2908" s="83">
        <v>1</v>
      </c>
      <c r="V2908" t="s">
        <v>125</v>
      </c>
    </row>
    <row r="2909" spans="1:22" x14ac:dyDescent="0.2">
      <c r="A2909" s="18" t="str">
        <f t="shared" si="105"/>
        <v>Catalogo principalCSP ENTIDADES NO CUALIFICADASCFQ7TTC0LHVD-0001_NCLF</v>
      </c>
      <c r="B2909" s="18" t="str">
        <f t="shared" si="106"/>
        <v>CFQ7TTC0LHVD-0001_NCLFCSP ENTIDADES NO CUALIFICADAS</v>
      </c>
      <c r="D2909" t="s">
        <v>122</v>
      </c>
      <c r="E2909" t="s">
        <v>5079</v>
      </c>
      <c r="F2909" s="37" t="s">
        <v>3879</v>
      </c>
      <c r="G2909" s="18" t="s">
        <v>122</v>
      </c>
      <c r="H2909" s="18" t="s">
        <v>125</v>
      </c>
      <c r="I2909" s="37" t="s">
        <v>75</v>
      </c>
      <c r="J2909" t="s">
        <v>5080</v>
      </c>
      <c r="K2909" t="s">
        <v>28</v>
      </c>
      <c r="L2909" t="s">
        <v>90</v>
      </c>
      <c r="M2909" t="s">
        <v>74</v>
      </c>
      <c r="N2909" s="37" t="s">
        <v>75</v>
      </c>
      <c r="O2909" s="37" t="s">
        <v>75</v>
      </c>
      <c r="P2909" s="37" t="s">
        <v>75</v>
      </c>
      <c r="Q2909" t="s">
        <v>5079</v>
      </c>
      <c r="R2909" t="s">
        <v>76</v>
      </c>
      <c r="S2909" s="42">
        <v>9</v>
      </c>
      <c r="T2909" s="37">
        <v>1</v>
      </c>
      <c r="U2909" s="83">
        <v>1</v>
      </c>
      <c r="V2909" t="s">
        <v>125</v>
      </c>
    </row>
    <row r="2910" spans="1:22" x14ac:dyDescent="0.2">
      <c r="A2910" s="18" t="str">
        <f t="shared" si="105"/>
        <v>Catalogo principalCSP ENTIDADES NO CUALIFICADASCFQ7TTC0LHP3-0001_NCLF</v>
      </c>
      <c r="B2910" s="18" t="str">
        <f t="shared" si="106"/>
        <v>CFQ7TTC0LHP3-0001_NCLFCSP ENTIDADES NO CUALIFICADAS</v>
      </c>
      <c r="D2910" t="s">
        <v>122</v>
      </c>
      <c r="E2910" t="s">
        <v>5081</v>
      </c>
      <c r="F2910" s="37" t="s">
        <v>3879</v>
      </c>
      <c r="G2910" s="18" t="s">
        <v>122</v>
      </c>
      <c r="H2910" s="18" t="s">
        <v>125</v>
      </c>
      <c r="I2910" s="37" t="s">
        <v>75</v>
      </c>
      <c r="J2910" t="s">
        <v>5082</v>
      </c>
      <c r="K2910" t="s">
        <v>28</v>
      </c>
      <c r="L2910" t="s">
        <v>90</v>
      </c>
      <c r="M2910" t="s">
        <v>74</v>
      </c>
      <c r="N2910" s="37" t="s">
        <v>75</v>
      </c>
      <c r="O2910" s="37" t="s">
        <v>75</v>
      </c>
      <c r="P2910" s="37" t="s">
        <v>75</v>
      </c>
      <c r="Q2910" t="s">
        <v>5081</v>
      </c>
      <c r="R2910" t="s">
        <v>76</v>
      </c>
      <c r="S2910" s="42">
        <v>7</v>
      </c>
      <c r="T2910" s="37">
        <v>1</v>
      </c>
      <c r="U2910" s="83">
        <v>1</v>
      </c>
      <c r="V2910" t="s">
        <v>125</v>
      </c>
    </row>
    <row r="2911" spans="1:22" x14ac:dyDescent="0.2">
      <c r="A2911" s="18" t="str">
        <f t="shared" si="105"/>
        <v>Catalogo principalCSP ENTIDADES NO CUALIFICADASCFQ7TTC0HDB1-0002_NCLF</v>
      </c>
      <c r="B2911" s="18" t="str">
        <f t="shared" si="106"/>
        <v>CFQ7TTC0HDB1-0002_NCLFCSP ENTIDADES NO CUALIFICADAS</v>
      </c>
      <c r="D2911" t="s">
        <v>122</v>
      </c>
      <c r="E2911" t="s">
        <v>5083</v>
      </c>
      <c r="F2911" s="37" t="s">
        <v>3879</v>
      </c>
      <c r="G2911" s="18" t="s">
        <v>122</v>
      </c>
      <c r="H2911" s="18" t="s">
        <v>125</v>
      </c>
      <c r="I2911" s="37" t="s">
        <v>75</v>
      </c>
      <c r="J2911" t="s">
        <v>5084</v>
      </c>
      <c r="K2911" t="s">
        <v>28</v>
      </c>
      <c r="L2911" t="s">
        <v>90</v>
      </c>
      <c r="M2911" t="s">
        <v>74</v>
      </c>
      <c r="N2911" s="37" t="s">
        <v>75</v>
      </c>
      <c r="O2911" s="37" t="s">
        <v>75</v>
      </c>
      <c r="P2911" s="37" t="s">
        <v>75</v>
      </c>
      <c r="Q2911" t="s">
        <v>5083</v>
      </c>
      <c r="R2911" t="s">
        <v>76</v>
      </c>
      <c r="S2911" s="42">
        <v>10</v>
      </c>
      <c r="T2911" s="37">
        <v>1</v>
      </c>
      <c r="U2911" s="83">
        <v>1</v>
      </c>
      <c r="V2911" t="s">
        <v>125</v>
      </c>
    </row>
    <row r="2912" spans="1:22" x14ac:dyDescent="0.2">
      <c r="A2912" s="18" t="str">
        <f t="shared" si="105"/>
        <v>Catalogo principalCSP ENTIDADES NO CUALIFICADASCFQ7TTC0HDB0-0002_NCLF</v>
      </c>
      <c r="B2912" s="18" t="str">
        <f t="shared" si="106"/>
        <v>CFQ7TTC0HDB0-0002_NCLFCSP ENTIDADES NO CUALIFICADAS</v>
      </c>
      <c r="D2912" t="s">
        <v>122</v>
      </c>
      <c r="E2912" t="s">
        <v>5085</v>
      </c>
      <c r="F2912" s="37" t="s">
        <v>3879</v>
      </c>
      <c r="G2912" s="18" t="s">
        <v>122</v>
      </c>
      <c r="H2912" s="18" t="s">
        <v>125</v>
      </c>
      <c r="I2912" s="37" t="s">
        <v>75</v>
      </c>
      <c r="J2912" t="s">
        <v>5086</v>
      </c>
      <c r="K2912" t="s">
        <v>28</v>
      </c>
      <c r="L2912" t="s">
        <v>90</v>
      </c>
      <c r="M2912" t="s">
        <v>74</v>
      </c>
      <c r="N2912" s="37" t="s">
        <v>75</v>
      </c>
      <c r="O2912" s="37" t="s">
        <v>75</v>
      </c>
      <c r="P2912" s="37" t="s">
        <v>75</v>
      </c>
      <c r="Q2912" t="s">
        <v>5085</v>
      </c>
      <c r="R2912" t="s">
        <v>76</v>
      </c>
      <c r="S2912" s="42">
        <v>30</v>
      </c>
      <c r="T2912" s="37">
        <v>1</v>
      </c>
      <c r="U2912" s="83">
        <v>1</v>
      </c>
      <c r="V2912" t="s">
        <v>125</v>
      </c>
    </row>
    <row r="2913" spans="1:22" x14ac:dyDescent="0.2">
      <c r="A2913" s="18" t="str">
        <f t="shared" si="105"/>
        <v>Catalogo principalCSP ENTIDADES NO CUALIFICADASCFQ7TTC0HD9Z-0002_NCLF</v>
      </c>
      <c r="B2913" s="18" t="str">
        <f t="shared" si="106"/>
        <v>CFQ7TTC0HD9Z-0002_NCLFCSP ENTIDADES NO CUALIFICADAS</v>
      </c>
      <c r="D2913" t="s">
        <v>122</v>
      </c>
      <c r="E2913" t="s">
        <v>5087</v>
      </c>
      <c r="F2913" s="37" t="s">
        <v>3879</v>
      </c>
      <c r="G2913" s="18" t="s">
        <v>122</v>
      </c>
      <c r="H2913" s="18" t="s">
        <v>125</v>
      </c>
      <c r="I2913" s="37" t="s">
        <v>75</v>
      </c>
      <c r="J2913" t="s">
        <v>5088</v>
      </c>
      <c r="K2913" t="s">
        <v>28</v>
      </c>
      <c r="L2913" t="s">
        <v>90</v>
      </c>
      <c r="M2913" t="s">
        <v>74</v>
      </c>
      <c r="N2913" s="37" t="s">
        <v>75</v>
      </c>
      <c r="O2913" s="37" t="s">
        <v>75</v>
      </c>
      <c r="P2913" s="37" t="s">
        <v>75</v>
      </c>
      <c r="Q2913" t="s">
        <v>5087</v>
      </c>
      <c r="R2913" t="s">
        <v>76</v>
      </c>
      <c r="S2913" s="42">
        <v>55</v>
      </c>
      <c r="T2913" s="37">
        <v>1</v>
      </c>
      <c r="U2913" s="83">
        <v>1</v>
      </c>
      <c r="V2913" t="s">
        <v>125</v>
      </c>
    </row>
    <row r="2914" spans="1:22" x14ac:dyDescent="0.2">
      <c r="A2914" s="18" t="str">
        <f t="shared" si="105"/>
        <v>Catalogo principalCSP ENTIDADES NO CUALIFICADASCFQ7TTC0HL72-0001_NCLF</v>
      </c>
      <c r="B2914" s="18" t="str">
        <f t="shared" si="106"/>
        <v>CFQ7TTC0HL72-0001_NCLFCSP ENTIDADES NO CUALIFICADAS</v>
      </c>
      <c r="D2914" t="s">
        <v>122</v>
      </c>
      <c r="E2914" t="s">
        <v>5089</v>
      </c>
      <c r="F2914" s="37" t="s">
        <v>3879</v>
      </c>
      <c r="G2914" s="18" t="s">
        <v>122</v>
      </c>
      <c r="H2914" s="18" t="s">
        <v>125</v>
      </c>
      <c r="I2914" s="37" t="s">
        <v>75</v>
      </c>
      <c r="J2914" t="s">
        <v>5090</v>
      </c>
      <c r="K2914" t="s">
        <v>28</v>
      </c>
      <c r="L2914" t="s">
        <v>90</v>
      </c>
      <c r="M2914" t="s">
        <v>74</v>
      </c>
      <c r="N2914" s="37" t="s">
        <v>75</v>
      </c>
      <c r="O2914" s="37" t="s">
        <v>75</v>
      </c>
      <c r="P2914" s="37" t="s">
        <v>75</v>
      </c>
      <c r="Q2914" t="s">
        <v>5089</v>
      </c>
      <c r="R2914" t="s">
        <v>76</v>
      </c>
      <c r="S2914" s="42">
        <v>10</v>
      </c>
      <c r="T2914" s="37">
        <v>1</v>
      </c>
      <c r="U2914" s="83">
        <v>1</v>
      </c>
      <c r="V2914" t="s">
        <v>125</v>
      </c>
    </row>
    <row r="2915" spans="1:22" x14ac:dyDescent="0.2">
      <c r="A2915" s="18" t="str">
        <f t="shared" si="105"/>
        <v>Catalogo principalCSP ENTIDADES NO CUALIFICADASCFQ7TTC0LH0N-0001_NCLF</v>
      </c>
      <c r="B2915" s="18" t="str">
        <f t="shared" si="106"/>
        <v>CFQ7TTC0LH0N-0001_NCLFCSP ENTIDADES NO CUALIFICADAS</v>
      </c>
      <c r="D2915" t="s">
        <v>122</v>
      </c>
      <c r="E2915" t="s">
        <v>5091</v>
      </c>
      <c r="F2915" s="37" t="s">
        <v>3879</v>
      </c>
      <c r="G2915" s="18" t="s">
        <v>122</v>
      </c>
      <c r="H2915" s="18" t="s">
        <v>125</v>
      </c>
      <c r="I2915" s="37" t="s">
        <v>75</v>
      </c>
      <c r="J2915" t="s">
        <v>5092</v>
      </c>
      <c r="K2915" t="s">
        <v>28</v>
      </c>
      <c r="L2915" t="s">
        <v>90</v>
      </c>
      <c r="M2915" t="s">
        <v>74</v>
      </c>
      <c r="N2915" s="37" t="s">
        <v>75</v>
      </c>
      <c r="O2915" s="37" t="s">
        <v>75</v>
      </c>
      <c r="P2915" s="37" t="s">
        <v>75</v>
      </c>
      <c r="Q2915" t="s">
        <v>5091</v>
      </c>
      <c r="R2915" t="s">
        <v>76</v>
      </c>
      <c r="S2915" s="42">
        <v>5</v>
      </c>
      <c r="T2915" s="37">
        <v>1</v>
      </c>
      <c r="U2915" s="83">
        <v>1</v>
      </c>
      <c r="V2915" t="s">
        <v>125</v>
      </c>
    </row>
    <row r="2916" spans="1:22" x14ac:dyDescent="0.2">
      <c r="A2916" s="18" t="str">
        <f t="shared" si="105"/>
        <v>Catalogo principalCSP ENTIDADES NO CUALIFICADASCFQ7TTC0LH14-0001_NCLF</v>
      </c>
      <c r="B2916" s="18" t="str">
        <f t="shared" si="106"/>
        <v>CFQ7TTC0LH14-0001_NCLFCSP ENTIDADES NO CUALIFICADAS</v>
      </c>
      <c r="D2916" t="s">
        <v>122</v>
      </c>
      <c r="E2916" t="s">
        <v>5093</v>
      </c>
      <c r="F2916" s="37" t="s">
        <v>3879</v>
      </c>
      <c r="G2916" s="18" t="s">
        <v>122</v>
      </c>
      <c r="H2916" s="18" t="s">
        <v>125</v>
      </c>
      <c r="I2916" s="37" t="s">
        <v>75</v>
      </c>
      <c r="J2916" t="s">
        <v>5094</v>
      </c>
      <c r="K2916" t="s">
        <v>28</v>
      </c>
      <c r="L2916" t="s">
        <v>90</v>
      </c>
      <c r="M2916" t="s">
        <v>74</v>
      </c>
      <c r="N2916" s="37" t="s">
        <v>75</v>
      </c>
      <c r="O2916" s="37" t="s">
        <v>75</v>
      </c>
      <c r="P2916" s="37" t="s">
        <v>75</v>
      </c>
      <c r="Q2916" t="s">
        <v>5093</v>
      </c>
      <c r="R2916" t="s">
        <v>76</v>
      </c>
      <c r="S2916" s="42">
        <v>10</v>
      </c>
      <c r="T2916" s="37">
        <v>1</v>
      </c>
      <c r="U2916" s="83">
        <v>1</v>
      </c>
      <c r="V2916" t="s">
        <v>125</v>
      </c>
    </row>
    <row r="2917" spans="1:22" x14ac:dyDescent="0.2">
      <c r="A2917" s="18" t="str">
        <f t="shared" si="105"/>
        <v>Catalogo principalCSP ENTIDADES NO CUALIFICADASCFQ7TTC0HDK2-0001_NCLF</v>
      </c>
      <c r="B2917" s="18" t="str">
        <f t="shared" si="106"/>
        <v>CFQ7TTC0HDK2-0001_NCLFCSP ENTIDADES NO CUALIFICADAS</v>
      </c>
      <c r="D2917" t="s">
        <v>122</v>
      </c>
      <c r="E2917" t="s">
        <v>5095</v>
      </c>
      <c r="F2917" s="37" t="s">
        <v>3879</v>
      </c>
      <c r="G2917" s="18" t="s">
        <v>122</v>
      </c>
      <c r="H2917" s="18" t="s">
        <v>125</v>
      </c>
      <c r="I2917" s="37" t="s">
        <v>75</v>
      </c>
      <c r="J2917" t="s">
        <v>5096</v>
      </c>
      <c r="K2917" t="s">
        <v>28</v>
      </c>
      <c r="L2917" t="s">
        <v>90</v>
      </c>
      <c r="M2917" t="s">
        <v>74</v>
      </c>
      <c r="N2917" s="37" t="s">
        <v>75</v>
      </c>
      <c r="O2917" s="37" t="s">
        <v>75</v>
      </c>
      <c r="P2917" s="37" t="s">
        <v>75</v>
      </c>
      <c r="Q2917" t="s">
        <v>5095</v>
      </c>
      <c r="R2917" t="s">
        <v>76</v>
      </c>
      <c r="S2917" s="42">
        <v>5</v>
      </c>
      <c r="T2917" s="37">
        <v>1</v>
      </c>
      <c r="U2917" s="83">
        <v>1</v>
      </c>
      <c r="V2917" t="s">
        <v>125</v>
      </c>
    </row>
    <row r="2918" spans="1:22" x14ac:dyDescent="0.2">
      <c r="A2918" s="18" t="str">
        <f t="shared" si="105"/>
        <v>Catalogo principalCSP ENTIDADES NO CUALIFICADASCFQ7TTC0LHR5-0001_NCLF</v>
      </c>
      <c r="B2918" s="18" t="str">
        <f t="shared" si="106"/>
        <v>CFQ7TTC0LHR5-0001_NCLFCSP ENTIDADES NO CUALIFICADAS</v>
      </c>
      <c r="D2918" t="s">
        <v>122</v>
      </c>
      <c r="E2918" t="s">
        <v>5097</v>
      </c>
      <c r="F2918" s="37" t="s">
        <v>3879</v>
      </c>
      <c r="G2918" s="18" t="s">
        <v>122</v>
      </c>
      <c r="H2918" s="18" t="s">
        <v>125</v>
      </c>
      <c r="I2918" s="37" t="s">
        <v>75</v>
      </c>
      <c r="J2918" t="s">
        <v>5098</v>
      </c>
      <c r="K2918" t="s">
        <v>28</v>
      </c>
      <c r="L2918" t="s">
        <v>90</v>
      </c>
      <c r="M2918" t="s">
        <v>74</v>
      </c>
      <c r="N2918" s="37" t="s">
        <v>75</v>
      </c>
      <c r="O2918" s="37" t="s">
        <v>75</v>
      </c>
      <c r="P2918" s="37" t="s">
        <v>75</v>
      </c>
      <c r="Q2918" t="s">
        <v>5097</v>
      </c>
      <c r="R2918" t="s">
        <v>76</v>
      </c>
      <c r="S2918" s="42">
        <v>2</v>
      </c>
      <c r="T2918" s="37">
        <v>1</v>
      </c>
      <c r="U2918" s="83">
        <v>1</v>
      </c>
      <c r="V2918" t="s">
        <v>125</v>
      </c>
    </row>
    <row r="2919" spans="1:22" x14ac:dyDescent="0.2">
      <c r="A2919" s="18" t="str">
        <f t="shared" si="105"/>
        <v>Catalogo principalCSP ENTIDADES NO CUALIFICADASCFQ7TTC0GZ16-0001_NCLF</v>
      </c>
      <c r="B2919" s="18" t="str">
        <f t="shared" si="106"/>
        <v>CFQ7TTC0GZ16-0001_NCLFCSP ENTIDADES NO CUALIFICADAS</v>
      </c>
      <c r="D2919" t="s">
        <v>122</v>
      </c>
      <c r="E2919" t="s">
        <v>5099</v>
      </c>
      <c r="F2919" s="37" t="s">
        <v>3879</v>
      </c>
      <c r="G2919" s="18" t="s">
        <v>122</v>
      </c>
      <c r="H2919" s="18" t="s">
        <v>125</v>
      </c>
      <c r="I2919" s="37" t="s">
        <v>75</v>
      </c>
      <c r="J2919" t="s">
        <v>5100</v>
      </c>
      <c r="K2919" t="s">
        <v>28</v>
      </c>
      <c r="L2919" t="s">
        <v>90</v>
      </c>
      <c r="M2919" t="s">
        <v>74</v>
      </c>
      <c r="N2919" s="37" t="s">
        <v>75</v>
      </c>
      <c r="O2919" s="37" t="s">
        <v>75</v>
      </c>
      <c r="P2919" s="37" t="s">
        <v>75</v>
      </c>
      <c r="Q2919" t="s">
        <v>5099</v>
      </c>
      <c r="R2919" t="s">
        <v>76</v>
      </c>
      <c r="S2919" s="42">
        <v>50</v>
      </c>
      <c r="T2919" s="37">
        <v>1</v>
      </c>
      <c r="U2919" s="83">
        <v>1</v>
      </c>
      <c r="V2919" t="s">
        <v>125</v>
      </c>
    </row>
    <row r="2920" spans="1:22" x14ac:dyDescent="0.2">
      <c r="A2920" s="18" t="str">
        <f t="shared" si="105"/>
        <v>Catalogo principalCSP ENTIDADES NO CUALIFICADASCFQ7TTC0GZ16-0002_NCLF</v>
      </c>
      <c r="B2920" s="18" t="str">
        <f t="shared" si="106"/>
        <v>CFQ7TTC0GZ16-0002_NCLFCSP ENTIDADES NO CUALIFICADAS</v>
      </c>
      <c r="D2920" t="s">
        <v>122</v>
      </c>
      <c r="E2920" t="s">
        <v>5101</v>
      </c>
      <c r="F2920" s="37" t="s">
        <v>3879</v>
      </c>
      <c r="G2920" s="18" t="s">
        <v>122</v>
      </c>
      <c r="H2920" s="18" t="s">
        <v>125</v>
      </c>
      <c r="I2920" s="37" t="s">
        <v>75</v>
      </c>
      <c r="J2920" t="s">
        <v>5102</v>
      </c>
      <c r="K2920" t="s">
        <v>28</v>
      </c>
      <c r="L2920" t="s">
        <v>90</v>
      </c>
      <c r="M2920" t="s">
        <v>74</v>
      </c>
      <c r="N2920" s="37" t="s">
        <v>75</v>
      </c>
      <c r="O2920" s="37" t="s">
        <v>75</v>
      </c>
      <c r="P2920" s="37" t="s">
        <v>75</v>
      </c>
      <c r="Q2920" t="s">
        <v>5101</v>
      </c>
      <c r="R2920" t="s">
        <v>76</v>
      </c>
      <c r="S2920" s="42">
        <v>50</v>
      </c>
      <c r="T2920" s="37">
        <v>1</v>
      </c>
      <c r="U2920" s="83">
        <v>1</v>
      </c>
      <c r="V2920" t="s">
        <v>125</v>
      </c>
    </row>
    <row r="2921" spans="1:22" x14ac:dyDescent="0.2">
      <c r="A2921" s="18" t="str">
        <f t="shared" si="105"/>
        <v>Catalogo principalCSP ENTIDADES NO CUALIFICADASCFQ7TTC0HDJR-000C_NCLF</v>
      </c>
      <c r="B2921" s="18" t="str">
        <f t="shared" si="106"/>
        <v>CFQ7TTC0HDJR-000C_NCLFCSP ENTIDADES NO CUALIFICADAS</v>
      </c>
      <c r="D2921" t="s">
        <v>122</v>
      </c>
      <c r="E2921" t="s">
        <v>5103</v>
      </c>
      <c r="F2921" s="37" t="s">
        <v>3879</v>
      </c>
      <c r="G2921" s="18" t="s">
        <v>122</v>
      </c>
      <c r="H2921" s="18" t="s">
        <v>125</v>
      </c>
      <c r="I2921" s="37" t="s">
        <v>75</v>
      </c>
      <c r="J2921" t="s">
        <v>5104</v>
      </c>
      <c r="K2921" t="s">
        <v>28</v>
      </c>
      <c r="L2921" t="s">
        <v>90</v>
      </c>
      <c r="M2921" t="s">
        <v>74</v>
      </c>
      <c r="N2921" s="37" t="s">
        <v>75</v>
      </c>
      <c r="O2921" s="37" t="s">
        <v>75</v>
      </c>
      <c r="P2921" s="37" t="s">
        <v>75</v>
      </c>
      <c r="Q2921" t="s">
        <v>5103</v>
      </c>
      <c r="R2921" t="s">
        <v>76</v>
      </c>
      <c r="S2921" s="42">
        <v>500</v>
      </c>
      <c r="T2921" s="37">
        <v>1</v>
      </c>
      <c r="U2921" s="83">
        <v>1</v>
      </c>
      <c r="V2921" t="s">
        <v>125</v>
      </c>
    </row>
    <row r="2922" spans="1:22" x14ac:dyDescent="0.2">
      <c r="A2922" s="18" t="str">
        <f t="shared" si="105"/>
        <v>Catalogo principalCSP ENTIDADES NO CUALIFICADASCFQ7TTC0HDJR-0002_NCLF</v>
      </c>
      <c r="B2922" s="18" t="str">
        <f t="shared" si="106"/>
        <v>CFQ7TTC0HDJR-0002_NCLFCSP ENTIDADES NO CUALIFICADAS</v>
      </c>
      <c r="D2922" t="s">
        <v>122</v>
      </c>
      <c r="E2922" t="s">
        <v>5105</v>
      </c>
      <c r="F2922" s="37" t="s">
        <v>3879</v>
      </c>
      <c r="G2922" s="18" t="s">
        <v>122</v>
      </c>
      <c r="H2922" s="18" t="s">
        <v>125</v>
      </c>
      <c r="I2922" s="37" t="s">
        <v>75</v>
      </c>
      <c r="J2922" t="s">
        <v>5106</v>
      </c>
      <c r="K2922" t="s">
        <v>28</v>
      </c>
      <c r="L2922" t="s">
        <v>90</v>
      </c>
      <c r="M2922" t="s">
        <v>74</v>
      </c>
      <c r="N2922" s="37" t="s">
        <v>75</v>
      </c>
      <c r="O2922" s="37" t="s">
        <v>75</v>
      </c>
      <c r="P2922" s="37" t="s">
        <v>75</v>
      </c>
      <c r="Q2922" t="s">
        <v>5105</v>
      </c>
      <c r="R2922" t="s">
        <v>76</v>
      </c>
      <c r="S2922" s="42">
        <v>4</v>
      </c>
      <c r="T2922" s="37">
        <v>1</v>
      </c>
      <c r="U2922" s="83">
        <v>1</v>
      </c>
      <c r="V2922" t="s">
        <v>125</v>
      </c>
    </row>
    <row r="2923" spans="1:22" x14ac:dyDescent="0.2">
      <c r="A2923" s="18" t="str">
        <f t="shared" si="105"/>
        <v>Catalogo principalCSP ENTIDADES NO CUALIFICADASCFQ7TTC0HDJR-0001_NCLF</v>
      </c>
      <c r="B2923" s="18" t="str">
        <f t="shared" si="106"/>
        <v>CFQ7TTC0HDJR-0001_NCLFCSP ENTIDADES NO CUALIFICADAS</v>
      </c>
      <c r="D2923" t="s">
        <v>122</v>
      </c>
      <c r="E2923" t="s">
        <v>5107</v>
      </c>
      <c r="F2923" s="37" t="s">
        <v>3879</v>
      </c>
      <c r="G2923" s="18" t="s">
        <v>122</v>
      </c>
      <c r="H2923" s="18" t="s">
        <v>125</v>
      </c>
      <c r="I2923" s="37" t="s">
        <v>75</v>
      </c>
      <c r="J2923" t="s">
        <v>5108</v>
      </c>
      <c r="K2923" t="s">
        <v>28</v>
      </c>
      <c r="L2923" t="s">
        <v>90</v>
      </c>
      <c r="M2923" t="s">
        <v>74</v>
      </c>
      <c r="N2923" s="37" t="s">
        <v>75</v>
      </c>
      <c r="O2923" s="37" t="s">
        <v>75</v>
      </c>
      <c r="P2923" s="37" t="s">
        <v>75</v>
      </c>
      <c r="Q2923" t="s">
        <v>5107</v>
      </c>
      <c r="R2923" t="s">
        <v>76</v>
      </c>
      <c r="S2923" s="42">
        <v>25</v>
      </c>
      <c r="T2923" s="37">
        <v>1</v>
      </c>
      <c r="U2923" s="83">
        <v>1</v>
      </c>
      <c r="V2923" t="s">
        <v>125</v>
      </c>
    </row>
    <row r="2924" spans="1:22" x14ac:dyDescent="0.2">
      <c r="A2924" s="18" t="str">
        <f t="shared" si="105"/>
        <v>Catalogo principalCSP ENTIDADES NO CUALIFICADASCFQ7TTC0HL82-0006_NCLF</v>
      </c>
      <c r="B2924" s="18" t="str">
        <f t="shared" si="106"/>
        <v>CFQ7TTC0HL82-0006_NCLFCSP ENTIDADES NO CUALIFICADAS</v>
      </c>
      <c r="D2924" t="s">
        <v>122</v>
      </c>
      <c r="E2924" t="s">
        <v>5109</v>
      </c>
      <c r="F2924" s="37" t="s">
        <v>3879</v>
      </c>
      <c r="G2924" s="18" t="s">
        <v>122</v>
      </c>
      <c r="H2924" s="18" t="s">
        <v>125</v>
      </c>
      <c r="I2924" s="37" t="s">
        <v>75</v>
      </c>
      <c r="J2924" t="s">
        <v>5110</v>
      </c>
      <c r="K2924" t="s">
        <v>28</v>
      </c>
      <c r="L2924" t="s">
        <v>90</v>
      </c>
      <c r="M2924" t="s">
        <v>74</v>
      </c>
      <c r="N2924" s="37" t="s">
        <v>75</v>
      </c>
      <c r="O2924" s="37" t="s">
        <v>75</v>
      </c>
      <c r="P2924" s="37" t="s">
        <v>75</v>
      </c>
      <c r="Q2924" t="s">
        <v>5109</v>
      </c>
      <c r="R2924" t="s">
        <v>76</v>
      </c>
      <c r="S2924" s="42">
        <v>500</v>
      </c>
      <c r="T2924" s="37">
        <v>1</v>
      </c>
      <c r="U2924" s="83">
        <v>1</v>
      </c>
      <c r="V2924" t="s">
        <v>125</v>
      </c>
    </row>
    <row r="2925" spans="1:22" x14ac:dyDescent="0.2">
      <c r="A2925" s="18" t="str">
        <f t="shared" si="105"/>
        <v>Catalogo principalCSP ENTIDADES NO CUALIFICADASCFQ7TTC0HL82-0001_NCLF</v>
      </c>
      <c r="B2925" s="18" t="str">
        <f t="shared" si="106"/>
        <v>CFQ7TTC0HL82-0001_NCLFCSP ENTIDADES NO CUALIFICADAS</v>
      </c>
      <c r="D2925" t="s">
        <v>122</v>
      </c>
      <c r="E2925" t="s">
        <v>5111</v>
      </c>
      <c r="F2925" s="37" t="s">
        <v>3879</v>
      </c>
      <c r="G2925" s="18" t="s">
        <v>122</v>
      </c>
      <c r="H2925" s="18" t="s">
        <v>125</v>
      </c>
      <c r="I2925" s="37" t="s">
        <v>75</v>
      </c>
      <c r="J2925" t="s">
        <v>5112</v>
      </c>
      <c r="K2925" t="s">
        <v>28</v>
      </c>
      <c r="L2925" t="s">
        <v>90</v>
      </c>
      <c r="M2925" t="s">
        <v>74</v>
      </c>
      <c r="N2925" s="37" t="s">
        <v>75</v>
      </c>
      <c r="O2925" s="37" t="s">
        <v>75</v>
      </c>
      <c r="P2925" s="37" t="s">
        <v>75</v>
      </c>
      <c r="Q2925" t="s">
        <v>5111</v>
      </c>
      <c r="R2925" t="s">
        <v>76</v>
      </c>
      <c r="S2925" s="42">
        <v>25</v>
      </c>
      <c r="T2925" s="37">
        <v>1</v>
      </c>
      <c r="U2925" s="83">
        <v>1</v>
      </c>
      <c r="V2925" t="s">
        <v>125</v>
      </c>
    </row>
    <row r="2926" spans="1:22" x14ac:dyDescent="0.2">
      <c r="A2926" s="18" t="str">
        <f t="shared" si="105"/>
        <v>Catalogo principalCSP ENTIDADES NO CUALIFICADASCFQ7TTC0HD33-0003_NCLF</v>
      </c>
      <c r="B2926" s="18" t="str">
        <f t="shared" si="106"/>
        <v>CFQ7TTC0HD33-0003_NCLFCSP ENTIDADES NO CUALIFICADAS</v>
      </c>
      <c r="D2926" t="s">
        <v>122</v>
      </c>
      <c r="E2926" t="s">
        <v>5113</v>
      </c>
      <c r="F2926" s="37" t="s">
        <v>3879</v>
      </c>
      <c r="G2926" s="18" t="s">
        <v>122</v>
      </c>
      <c r="H2926" s="18" t="s">
        <v>125</v>
      </c>
      <c r="I2926" s="37" t="s">
        <v>75</v>
      </c>
      <c r="J2926" t="s">
        <v>5114</v>
      </c>
      <c r="K2926" t="s">
        <v>28</v>
      </c>
      <c r="L2926" t="s">
        <v>90</v>
      </c>
      <c r="M2926" t="s">
        <v>74</v>
      </c>
      <c r="N2926" s="37" t="s">
        <v>75</v>
      </c>
      <c r="O2926" s="37" t="s">
        <v>75</v>
      </c>
      <c r="P2926" s="37" t="s">
        <v>75</v>
      </c>
      <c r="Q2926" t="s">
        <v>5113</v>
      </c>
      <c r="R2926" t="s">
        <v>76</v>
      </c>
      <c r="S2926" s="42">
        <v>5</v>
      </c>
      <c r="T2926" s="37">
        <v>1</v>
      </c>
      <c r="U2926" s="83">
        <v>1</v>
      </c>
      <c r="V2926" t="s">
        <v>125</v>
      </c>
    </row>
    <row r="2927" spans="1:22" x14ac:dyDescent="0.2">
      <c r="A2927" s="18" t="str">
        <f t="shared" si="105"/>
        <v>Catalogo principalCSP ENTIDADES NO CUALIFICADASCFQ7TTC0HD32-0002_NCLF</v>
      </c>
      <c r="B2927" s="18" t="str">
        <f t="shared" si="106"/>
        <v>CFQ7TTC0HD32-0002_NCLFCSP ENTIDADES NO CUALIFICADAS</v>
      </c>
      <c r="D2927" t="s">
        <v>122</v>
      </c>
      <c r="E2927" t="s">
        <v>5115</v>
      </c>
      <c r="F2927" s="37" t="s">
        <v>3879</v>
      </c>
      <c r="G2927" s="18" t="s">
        <v>122</v>
      </c>
      <c r="H2927" s="18" t="s">
        <v>125</v>
      </c>
      <c r="I2927" s="37" t="s">
        <v>75</v>
      </c>
      <c r="J2927" t="s">
        <v>5116</v>
      </c>
      <c r="K2927" t="s">
        <v>28</v>
      </c>
      <c r="L2927" t="s">
        <v>90</v>
      </c>
      <c r="M2927" t="s">
        <v>74</v>
      </c>
      <c r="N2927" s="37" t="s">
        <v>75</v>
      </c>
      <c r="O2927" s="37" t="s">
        <v>75</v>
      </c>
      <c r="P2927" s="37" t="s">
        <v>75</v>
      </c>
      <c r="Q2927" t="s">
        <v>5115</v>
      </c>
      <c r="R2927" t="s">
        <v>76</v>
      </c>
      <c r="S2927" s="42">
        <v>15</v>
      </c>
      <c r="T2927" s="37">
        <v>1</v>
      </c>
      <c r="U2927" s="83">
        <v>1</v>
      </c>
      <c r="V2927" t="s">
        <v>125</v>
      </c>
    </row>
    <row r="2928" spans="1:22" x14ac:dyDescent="0.2">
      <c r="A2928" s="18" t="str">
        <f t="shared" si="105"/>
        <v>Catalogo principalCSP ENTIDADES NO CUALIFICADASCFQ7TTC0HVZG-0001_NCLF</v>
      </c>
      <c r="B2928" s="18" t="str">
        <f t="shared" si="106"/>
        <v>CFQ7TTC0HVZG-0001_NCLFCSP ENTIDADES NO CUALIFICADAS</v>
      </c>
      <c r="D2928" t="s">
        <v>122</v>
      </c>
      <c r="E2928" t="s">
        <v>5117</v>
      </c>
      <c r="F2928" s="37" t="s">
        <v>3879</v>
      </c>
      <c r="G2928" s="18" t="s">
        <v>122</v>
      </c>
      <c r="H2928" s="18" t="s">
        <v>125</v>
      </c>
      <c r="I2928" s="37" t="s">
        <v>75</v>
      </c>
      <c r="J2928" t="s">
        <v>5118</v>
      </c>
      <c r="K2928" t="s">
        <v>28</v>
      </c>
      <c r="L2928" t="s">
        <v>90</v>
      </c>
      <c r="M2928" t="s">
        <v>74</v>
      </c>
      <c r="N2928" s="37" t="s">
        <v>75</v>
      </c>
      <c r="O2928" s="37" t="s">
        <v>75</v>
      </c>
      <c r="P2928" s="37" t="s">
        <v>75</v>
      </c>
      <c r="Q2928" t="s">
        <v>5117</v>
      </c>
      <c r="R2928" t="s">
        <v>76</v>
      </c>
      <c r="S2928" s="42">
        <v>4</v>
      </c>
      <c r="T2928" s="37">
        <v>1</v>
      </c>
      <c r="U2928" s="83">
        <v>1</v>
      </c>
      <c r="V2928" t="s">
        <v>125</v>
      </c>
    </row>
    <row r="2929" spans="1:22" x14ac:dyDescent="0.2">
      <c r="A2929" s="18" t="str">
        <f t="shared" si="105"/>
        <v>Catalogo principalCSP ENTIDADES NO CUALIFICADASCFQ7TTC0LGTX-0004_NCLF</v>
      </c>
      <c r="B2929" s="18" t="str">
        <f t="shared" si="106"/>
        <v>CFQ7TTC0LGTX-0004_NCLFCSP ENTIDADES NO CUALIFICADAS</v>
      </c>
      <c r="D2929" t="s">
        <v>122</v>
      </c>
      <c r="E2929" t="s">
        <v>5119</v>
      </c>
      <c r="F2929" s="37" t="s">
        <v>3879</v>
      </c>
      <c r="G2929" s="18" t="s">
        <v>122</v>
      </c>
      <c r="H2929" s="18" t="s">
        <v>125</v>
      </c>
      <c r="I2929" s="37" t="s">
        <v>75</v>
      </c>
      <c r="J2929" t="s">
        <v>5120</v>
      </c>
      <c r="K2929" t="s">
        <v>28</v>
      </c>
      <c r="L2929" t="s">
        <v>90</v>
      </c>
      <c r="M2929" t="s">
        <v>74</v>
      </c>
      <c r="N2929" s="37" t="s">
        <v>75</v>
      </c>
      <c r="O2929" s="37" t="s">
        <v>75</v>
      </c>
      <c r="P2929" s="37" t="s">
        <v>75</v>
      </c>
      <c r="Q2929" t="s">
        <v>5119</v>
      </c>
      <c r="R2929" t="s">
        <v>76</v>
      </c>
      <c r="S2929" s="42">
        <v>7</v>
      </c>
      <c r="T2929" s="37">
        <v>1</v>
      </c>
      <c r="U2929" s="83">
        <v>1</v>
      </c>
      <c r="V2929" t="s">
        <v>125</v>
      </c>
    </row>
    <row r="2930" spans="1:22" x14ac:dyDescent="0.2">
      <c r="A2930" s="18" t="str">
        <f t="shared" si="105"/>
        <v>Catalogo principalCSP ENTIDADES NO CUALIFICADASCFQ7TTC0LGTX-0001_NCLF</v>
      </c>
      <c r="B2930" s="18" t="str">
        <f t="shared" si="106"/>
        <v>CFQ7TTC0LGTX-0001_NCLFCSP ENTIDADES NO CUALIFICADAS</v>
      </c>
      <c r="D2930" t="s">
        <v>122</v>
      </c>
      <c r="E2930" t="s">
        <v>5121</v>
      </c>
      <c r="F2930" s="37" t="s">
        <v>3879</v>
      </c>
      <c r="G2930" s="18" t="s">
        <v>122</v>
      </c>
      <c r="H2930" s="18" t="s">
        <v>125</v>
      </c>
      <c r="I2930" s="37" t="s">
        <v>75</v>
      </c>
      <c r="J2930" t="s">
        <v>5122</v>
      </c>
      <c r="K2930" t="s">
        <v>28</v>
      </c>
      <c r="L2930" t="s">
        <v>90</v>
      </c>
      <c r="M2930" t="s">
        <v>74</v>
      </c>
      <c r="N2930" s="37" t="s">
        <v>75</v>
      </c>
      <c r="O2930" s="37" t="s">
        <v>75</v>
      </c>
      <c r="P2930" s="37" t="s">
        <v>75</v>
      </c>
      <c r="Q2930" t="s">
        <v>5121</v>
      </c>
      <c r="R2930" t="s">
        <v>76</v>
      </c>
      <c r="S2930" s="42">
        <v>13.200000000000001</v>
      </c>
      <c r="T2930" s="37">
        <v>1</v>
      </c>
      <c r="U2930" s="83">
        <v>1</v>
      </c>
      <c r="V2930" t="s">
        <v>125</v>
      </c>
    </row>
    <row r="2931" spans="1:22" x14ac:dyDescent="0.2">
      <c r="A2931" s="18" t="str">
        <f t="shared" si="105"/>
        <v>Catalogo principalCSP ENTIDADES NO CUALIFICADASCFQ7TTC0LFNW-0002_NCLF</v>
      </c>
      <c r="B2931" s="18" t="str">
        <f t="shared" si="106"/>
        <v>CFQ7TTC0LFNW-0002_NCLFCSP ENTIDADES NO CUALIFICADAS</v>
      </c>
      <c r="D2931" t="s">
        <v>122</v>
      </c>
      <c r="E2931" t="s">
        <v>5123</v>
      </c>
      <c r="F2931" s="37" t="s">
        <v>3879</v>
      </c>
      <c r="G2931" s="18" t="s">
        <v>122</v>
      </c>
      <c r="H2931" s="18" t="s">
        <v>125</v>
      </c>
      <c r="I2931" s="37" t="s">
        <v>75</v>
      </c>
      <c r="J2931" t="s">
        <v>5124</v>
      </c>
      <c r="K2931" t="s">
        <v>28</v>
      </c>
      <c r="L2931" t="s">
        <v>90</v>
      </c>
      <c r="M2931" t="s">
        <v>74</v>
      </c>
      <c r="N2931" s="37" t="s">
        <v>75</v>
      </c>
      <c r="O2931" s="37" t="s">
        <v>75</v>
      </c>
      <c r="P2931" s="37" t="s">
        <v>75</v>
      </c>
      <c r="Q2931" t="s">
        <v>5123</v>
      </c>
      <c r="R2931" t="s">
        <v>76</v>
      </c>
      <c r="S2931" s="42">
        <v>11</v>
      </c>
      <c r="T2931" s="37">
        <v>1</v>
      </c>
      <c r="U2931" s="83">
        <v>1</v>
      </c>
      <c r="V2931" t="s">
        <v>125</v>
      </c>
    </row>
    <row r="2932" spans="1:22" x14ac:dyDescent="0.2">
      <c r="A2932" s="18" t="str">
        <f t="shared" si="105"/>
        <v>Catalogo principalCSP ENTIDADES NO CUALIFICADASCFQ7TTC0J203-000K_NCLF</v>
      </c>
      <c r="B2932" s="18" t="str">
        <f t="shared" si="106"/>
        <v>CFQ7TTC0J203-000K_NCLFCSP ENTIDADES NO CUALIFICADAS</v>
      </c>
      <c r="D2932" t="s">
        <v>122</v>
      </c>
      <c r="E2932" t="s">
        <v>5125</v>
      </c>
      <c r="F2932" s="37" t="s">
        <v>3879</v>
      </c>
      <c r="G2932" s="18" t="s">
        <v>122</v>
      </c>
      <c r="H2932" s="18" t="s">
        <v>125</v>
      </c>
      <c r="I2932" s="37" t="s">
        <v>75</v>
      </c>
      <c r="J2932" t="s">
        <v>5126</v>
      </c>
      <c r="K2932" t="s">
        <v>28</v>
      </c>
      <c r="L2932" t="s">
        <v>90</v>
      </c>
      <c r="M2932" t="s">
        <v>74</v>
      </c>
      <c r="N2932" s="37" t="s">
        <v>75</v>
      </c>
      <c r="O2932" s="37" t="s">
        <v>75</v>
      </c>
      <c r="P2932" s="37" t="s">
        <v>75</v>
      </c>
      <c r="Q2932" t="s">
        <v>5125</v>
      </c>
      <c r="R2932" t="s">
        <v>76</v>
      </c>
      <c r="S2932" s="42">
        <v>24</v>
      </c>
      <c r="T2932" s="37">
        <v>1</v>
      </c>
      <c r="U2932" s="83">
        <v>1</v>
      </c>
      <c r="V2932" t="s">
        <v>125</v>
      </c>
    </row>
    <row r="2933" spans="1:22" x14ac:dyDescent="0.2">
      <c r="A2933" s="18" t="str">
        <f t="shared" si="105"/>
        <v>Catalogo principalCSP ENTIDADES NO CUALIFICADASCFQ7TTC0HX99-000N_NCLF</v>
      </c>
      <c r="B2933" s="18" t="str">
        <f t="shared" si="106"/>
        <v>CFQ7TTC0HX99-000N_NCLFCSP ENTIDADES NO CUALIFICADAS</v>
      </c>
      <c r="D2933" t="s">
        <v>122</v>
      </c>
      <c r="E2933" t="s">
        <v>5127</v>
      </c>
      <c r="F2933" s="37" t="s">
        <v>3879</v>
      </c>
      <c r="G2933" s="18" t="s">
        <v>122</v>
      </c>
      <c r="H2933" s="18" t="s">
        <v>125</v>
      </c>
      <c r="I2933" s="37" t="s">
        <v>75</v>
      </c>
      <c r="J2933" t="s">
        <v>5128</v>
      </c>
      <c r="K2933" t="s">
        <v>28</v>
      </c>
      <c r="L2933" t="s">
        <v>90</v>
      </c>
      <c r="M2933" t="s">
        <v>74</v>
      </c>
      <c r="N2933" s="37" t="s">
        <v>75</v>
      </c>
      <c r="O2933" s="37" t="s">
        <v>75</v>
      </c>
      <c r="P2933" s="37" t="s">
        <v>75</v>
      </c>
      <c r="Q2933" t="s">
        <v>5127</v>
      </c>
      <c r="R2933" t="s">
        <v>76</v>
      </c>
      <c r="S2933" s="42">
        <v>20</v>
      </c>
      <c r="T2933" s="37">
        <v>1</v>
      </c>
      <c r="U2933" s="83">
        <v>1</v>
      </c>
      <c r="V2933" t="s">
        <v>125</v>
      </c>
    </row>
    <row r="2934" spans="1:22" x14ac:dyDescent="0.2">
      <c r="A2934" s="18" t="str">
        <f t="shared" si="105"/>
        <v>Catalogo principalCSP ENTIDADES NO CUALIFICADASCFQ7TTC0HX99-000T_NCLF</v>
      </c>
      <c r="B2934" s="18" t="str">
        <f t="shared" si="106"/>
        <v>CFQ7TTC0HX99-000T_NCLFCSP ENTIDADES NO CUALIFICADAS</v>
      </c>
      <c r="D2934" t="s">
        <v>122</v>
      </c>
      <c r="E2934" t="s">
        <v>5129</v>
      </c>
      <c r="F2934" s="37" t="s">
        <v>3879</v>
      </c>
      <c r="G2934" s="18" t="s">
        <v>122</v>
      </c>
      <c r="H2934" s="18" t="s">
        <v>125</v>
      </c>
      <c r="I2934" s="37" t="s">
        <v>75</v>
      </c>
      <c r="J2934" t="s">
        <v>5130</v>
      </c>
      <c r="K2934" t="s">
        <v>28</v>
      </c>
      <c r="L2934" t="s">
        <v>90</v>
      </c>
      <c r="M2934" t="s">
        <v>74</v>
      </c>
      <c r="N2934" s="37" t="s">
        <v>75</v>
      </c>
      <c r="O2934" s="37" t="s">
        <v>75</v>
      </c>
      <c r="P2934" s="37" t="s">
        <v>75</v>
      </c>
      <c r="Q2934" t="s">
        <v>5129</v>
      </c>
      <c r="R2934" t="s">
        <v>76</v>
      </c>
      <c r="S2934" s="42">
        <v>27.900000000000002</v>
      </c>
      <c r="T2934" s="37">
        <v>1</v>
      </c>
      <c r="U2934" s="83">
        <v>1</v>
      </c>
      <c r="V2934" t="s">
        <v>125</v>
      </c>
    </row>
    <row r="2935" spans="1:22" x14ac:dyDescent="0.2">
      <c r="A2935" s="18" t="str">
        <f t="shared" si="105"/>
        <v>Catalogo principalCSP ENTIDADES NO CUALIFICADASCFQ7TTC0HX99-000S_NCLF</v>
      </c>
      <c r="B2935" s="18" t="str">
        <f t="shared" si="106"/>
        <v>CFQ7TTC0HX99-000S_NCLFCSP ENTIDADES NO CUALIFICADAS</v>
      </c>
      <c r="D2935" t="s">
        <v>122</v>
      </c>
      <c r="E2935" t="s">
        <v>5131</v>
      </c>
      <c r="F2935" s="37" t="s">
        <v>3879</v>
      </c>
      <c r="G2935" s="18" t="s">
        <v>122</v>
      </c>
      <c r="H2935" s="18" t="s">
        <v>125</v>
      </c>
      <c r="I2935" s="37" t="s">
        <v>75</v>
      </c>
      <c r="J2935" t="s">
        <v>5132</v>
      </c>
      <c r="K2935" t="s">
        <v>28</v>
      </c>
      <c r="L2935" t="s">
        <v>90</v>
      </c>
      <c r="M2935" t="s">
        <v>74</v>
      </c>
      <c r="N2935" s="37" t="s">
        <v>75</v>
      </c>
      <c r="O2935" s="37" t="s">
        <v>75</v>
      </c>
      <c r="P2935" s="37" t="s">
        <v>75</v>
      </c>
      <c r="Q2935" t="s">
        <v>5131</v>
      </c>
      <c r="R2935" t="s">
        <v>76</v>
      </c>
      <c r="S2935" s="42">
        <v>36.9</v>
      </c>
      <c r="T2935" s="37">
        <v>1</v>
      </c>
      <c r="U2935" s="83">
        <v>1</v>
      </c>
      <c r="V2935" t="s">
        <v>125</v>
      </c>
    </row>
    <row r="2936" spans="1:22" x14ac:dyDescent="0.2">
      <c r="A2936" s="18" t="str">
        <f t="shared" si="105"/>
        <v>Catalogo principalCSP ENTIDADES NO CUALIFICADASCFQ7TTC0HX99-000Q_NCLF</v>
      </c>
      <c r="B2936" s="18" t="str">
        <f t="shared" si="106"/>
        <v>CFQ7TTC0HX99-000Q_NCLFCSP ENTIDADES NO CUALIFICADAS</v>
      </c>
      <c r="D2936" t="s">
        <v>122</v>
      </c>
      <c r="E2936" t="s">
        <v>5133</v>
      </c>
      <c r="F2936" s="37" t="s">
        <v>3879</v>
      </c>
      <c r="G2936" s="18" t="s">
        <v>122</v>
      </c>
      <c r="H2936" s="18" t="s">
        <v>125</v>
      </c>
      <c r="I2936" s="37" t="s">
        <v>75</v>
      </c>
      <c r="J2936" t="s">
        <v>5134</v>
      </c>
      <c r="K2936" t="s">
        <v>28</v>
      </c>
      <c r="L2936" t="s">
        <v>90</v>
      </c>
      <c r="M2936" t="s">
        <v>74</v>
      </c>
      <c r="N2936" s="37" t="s">
        <v>75</v>
      </c>
      <c r="O2936" s="37" t="s">
        <v>75</v>
      </c>
      <c r="P2936" s="37" t="s">
        <v>75</v>
      </c>
      <c r="Q2936" t="s">
        <v>5133</v>
      </c>
      <c r="R2936" t="s">
        <v>76</v>
      </c>
      <c r="S2936" s="42">
        <v>45</v>
      </c>
      <c r="T2936" s="37">
        <v>1</v>
      </c>
      <c r="U2936" s="83">
        <v>1</v>
      </c>
      <c r="V2936" t="s">
        <v>125</v>
      </c>
    </row>
    <row r="2937" spans="1:22" x14ac:dyDescent="0.2">
      <c r="A2937" s="18" t="str">
        <f t="shared" si="105"/>
        <v>Catalogo principalCSP ENTIDADES NO CUALIFICADASCFQ7TTC0HX99-000P_NCLF</v>
      </c>
      <c r="B2937" s="18" t="str">
        <f t="shared" si="106"/>
        <v>CFQ7TTC0HX99-000P_NCLFCSP ENTIDADES NO CUALIFICADAS</v>
      </c>
      <c r="D2937" t="s">
        <v>122</v>
      </c>
      <c r="E2937" t="s">
        <v>5135</v>
      </c>
      <c r="F2937" s="37" t="s">
        <v>3879</v>
      </c>
      <c r="G2937" s="18" t="s">
        <v>122</v>
      </c>
      <c r="H2937" s="18" t="s">
        <v>125</v>
      </c>
      <c r="I2937" s="37" t="s">
        <v>75</v>
      </c>
      <c r="J2937" t="s">
        <v>5136</v>
      </c>
      <c r="K2937" t="s">
        <v>28</v>
      </c>
      <c r="L2937" t="s">
        <v>90</v>
      </c>
      <c r="M2937" t="s">
        <v>74</v>
      </c>
      <c r="N2937" s="37" t="s">
        <v>75</v>
      </c>
      <c r="O2937" s="37" t="s">
        <v>75</v>
      </c>
      <c r="P2937" s="37" t="s">
        <v>75</v>
      </c>
      <c r="Q2937" t="s">
        <v>5135</v>
      </c>
      <c r="R2937" t="s">
        <v>76</v>
      </c>
      <c r="S2937" s="42">
        <v>142.20000000000002</v>
      </c>
      <c r="T2937" s="37">
        <v>1</v>
      </c>
      <c r="U2937" s="83">
        <v>1</v>
      </c>
      <c r="V2937" t="s">
        <v>125</v>
      </c>
    </row>
    <row r="2938" spans="1:22" x14ac:dyDescent="0.2">
      <c r="A2938" s="18" t="str">
        <f t="shared" si="105"/>
        <v>Catalogo principalCSP ENTIDADES NO CUALIFICADASCFQ7TTC0HX99-000M_NCLF</v>
      </c>
      <c r="B2938" s="18" t="str">
        <f t="shared" si="106"/>
        <v>CFQ7TTC0HX99-000M_NCLFCSP ENTIDADES NO CUALIFICADAS</v>
      </c>
      <c r="D2938" t="s">
        <v>122</v>
      </c>
      <c r="E2938" t="s">
        <v>5137</v>
      </c>
      <c r="F2938" s="37" t="s">
        <v>3879</v>
      </c>
      <c r="G2938" s="18" t="s">
        <v>122</v>
      </c>
      <c r="H2938" s="18" t="s">
        <v>125</v>
      </c>
      <c r="I2938" s="37" t="s">
        <v>75</v>
      </c>
      <c r="J2938" t="s">
        <v>5138</v>
      </c>
      <c r="K2938" t="s">
        <v>28</v>
      </c>
      <c r="L2938" t="s">
        <v>90</v>
      </c>
      <c r="M2938" t="s">
        <v>74</v>
      </c>
      <c r="N2938" s="37" t="s">
        <v>75</v>
      </c>
      <c r="O2938" s="37" t="s">
        <v>75</v>
      </c>
      <c r="P2938" s="37" t="s">
        <v>75</v>
      </c>
      <c r="Q2938" t="s">
        <v>5137</v>
      </c>
      <c r="R2938" t="s">
        <v>76</v>
      </c>
      <c r="S2938" s="42">
        <v>118.8</v>
      </c>
      <c r="T2938" s="37">
        <v>1</v>
      </c>
      <c r="U2938" s="83">
        <v>1</v>
      </c>
      <c r="V2938" t="s">
        <v>125</v>
      </c>
    </row>
    <row r="2939" spans="1:22" x14ac:dyDescent="0.2">
      <c r="A2939" s="18" t="str">
        <f t="shared" si="105"/>
        <v>Catalogo principalCSP ENTIDADES NO CUALIFICADASCFQ7TTC0HX99-000L_NCLF</v>
      </c>
      <c r="B2939" s="18" t="str">
        <f t="shared" si="106"/>
        <v>CFQ7TTC0HX99-000L_NCLFCSP ENTIDADES NO CUALIFICADAS</v>
      </c>
      <c r="D2939" t="s">
        <v>122</v>
      </c>
      <c r="E2939" t="s">
        <v>5139</v>
      </c>
      <c r="F2939" s="37" t="s">
        <v>3879</v>
      </c>
      <c r="G2939" s="18" t="s">
        <v>122</v>
      </c>
      <c r="H2939" s="18" t="s">
        <v>125</v>
      </c>
      <c r="I2939" s="37" t="s">
        <v>75</v>
      </c>
      <c r="J2939" t="s">
        <v>5140</v>
      </c>
      <c r="K2939" t="s">
        <v>28</v>
      </c>
      <c r="L2939" t="s">
        <v>90</v>
      </c>
      <c r="M2939" t="s">
        <v>74</v>
      </c>
      <c r="N2939" s="37" t="s">
        <v>75</v>
      </c>
      <c r="O2939" s="37" t="s">
        <v>75</v>
      </c>
      <c r="P2939" s="37" t="s">
        <v>75</v>
      </c>
      <c r="Q2939" t="s">
        <v>5139</v>
      </c>
      <c r="R2939" t="s">
        <v>76</v>
      </c>
      <c r="S2939" s="42">
        <v>110.7</v>
      </c>
      <c r="T2939" s="37">
        <v>1</v>
      </c>
      <c r="U2939" s="83">
        <v>1</v>
      </c>
      <c r="V2939" t="s">
        <v>125</v>
      </c>
    </row>
    <row r="2940" spans="1:22" x14ac:dyDescent="0.2">
      <c r="A2940" s="18" t="str">
        <f t="shared" si="105"/>
        <v>Catalogo principalCSP ENTIDADES NO CUALIFICADASCFQ7TTC0HX99-000K_NCLF</v>
      </c>
      <c r="B2940" s="18" t="str">
        <f t="shared" si="106"/>
        <v>CFQ7TTC0HX99-000K_NCLFCSP ENTIDADES NO CUALIFICADAS</v>
      </c>
      <c r="D2940" t="s">
        <v>122</v>
      </c>
      <c r="E2940" t="s">
        <v>5141</v>
      </c>
      <c r="F2940" s="37" t="s">
        <v>3879</v>
      </c>
      <c r="G2940" s="18" t="s">
        <v>122</v>
      </c>
      <c r="H2940" s="18" t="s">
        <v>125</v>
      </c>
      <c r="I2940" s="37" t="s">
        <v>75</v>
      </c>
      <c r="J2940" t="s">
        <v>5142</v>
      </c>
      <c r="K2940" t="s">
        <v>28</v>
      </c>
      <c r="L2940" t="s">
        <v>90</v>
      </c>
      <c r="M2940" t="s">
        <v>74</v>
      </c>
      <c r="N2940" s="37" t="s">
        <v>75</v>
      </c>
      <c r="O2940" s="37" t="s">
        <v>75</v>
      </c>
      <c r="P2940" s="37" t="s">
        <v>75</v>
      </c>
      <c r="Q2940" t="s">
        <v>5141</v>
      </c>
      <c r="R2940" t="s">
        <v>76</v>
      </c>
      <c r="S2940" s="42">
        <v>36</v>
      </c>
      <c r="T2940" s="37">
        <v>1</v>
      </c>
      <c r="U2940" s="83">
        <v>1</v>
      </c>
      <c r="V2940" t="s">
        <v>125</v>
      </c>
    </row>
    <row r="2941" spans="1:22" x14ac:dyDescent="0.2">
      <c r="A2941" s="18" t="str">
        <f t="shared" si="105"/>
        <v>Catalogo principalCSP ENTIDADES NO CUALIFICADASCFQ7TTC0HX99-000J_NCLF</v>
      </c>
      <c r="B2941" s="18" t="str">
        <f t="shared" si="106"/>
        <v>CFQ7TTC0HX99-000J_NCLFCSP ENTIDADES NO CUALIFICADAS</v>
      </c>
      <c r="D2941" t="s">
        <v>122</v>
      </c>
      <c r="E2941" t="s">
        <v>5143</v>
      </c>
      <c r="F2941" s="37" t="s">
        <v>3879</v>
      </c>
      <c r="G2941" s="18" t="s">
        <v>122</v>
      </c>
      <c r="H2941" s="18" t="s">
        <v>125</v>
      </c>
      <c r="I2941" s="37" t="s">
        <v>75</v>
      </c>
      <c r="J2941" t="s">
        <v>5144</v>
      </c>
      <c r="K2941" t="s">
        <v>28</v>
      </c>
      <c r="L2941" t="s">
        <v>90</v>
      </c>
      <c r="M2941" t="s">
        <v>74</v>
      </c>
      <c r="N2941" s="37" t="s">
        <v>75</v>
      </c>
      <c r="O2941" s="37" t="s">
        <v>75</v>
      </c>
      <c r="P2941" s="37" t="s">
        <v>75</v>
      </c>
      <c r="Q2941" t="s">
        <v>5143</v>
      </c>
      <c r="R2941" t="s">
        <v>76</v>
      </c>
      <c r="S2941" s="42">
        <v>25.2</v>
      </c>
      <c r="T2941" s="37">
        <v>1</v>
      </c>
      <c r="U2941" s="83">
        <v>1</v>
      </c>
      <c r="V2941" t="s">
        <v>125</v>
      </c>
    </row>
    <row r="2942" spans="1:22" x14ac:dyDescent="0.2">
      <c r="A2942" s="18" t="str">
        <f t="shared" si="105"/>
        <v>Catalogo principalCSP ENTIDADES NO CUALIFICADASCFQ7TTC0HX99-000H_NCLF</v>
      </c>
      <c r="B2942" s="18" t="str">
        <f t="shared" si="106"/>
        <v>CFQ7TTC0HX99-000H_NCLFCSP ENTIDADES NO CUALIFICADAS</v>
      </c>
      <c r="D2942" t="s">
        <v>122</v>
      </c>
      <c r="E2942" t="s">
        <v>5145</v>
      </c>
      <c r="F2942" s="37" t="s">
        <v>3879</v>
      </c>
      <c r="G2942" s="18" t="s">
        <v>122</v>
      </c>
      <c r="H2942" s="18" t="s">
        <v>125</v>
      </c>
      <c r="I2942" s="37" t="s">
        <v>75</v>
      </c>
      <c r="J2942" t="s">
        <v>5146</v>
      </c>
      <c r="K2942" t="s">
        <v>28</v>
      </c>
      <c r="L2942" t="s">
        <v>90</v>
      </c>
      <c r="M2942" t="s">
        <v>74</v>
      </c>
      <c r="N2942" s="37" t="s">
        <v>75</v>
      </c>
      <c r="O2942" s="37" t="s">
        <v>75</v>
      </c>
      <c r="P2942" s="37" t="s">
        <v>75</v>
      </c>
      <c r="Q2942" t="s">
        <v>5145</v>
      </c>
      <c r="R2942" t="s">
        <v>76</v>
      </c>
      <c r="S2942" s="42">
        <v>59.4</v>
      </c>
      <c r="T2942" s="37">
        <v>1</v>
      </c>
      <c r="U2942" s="83">
        <v>1</v>
      </c>
      <c r="V2942" t="s">
        <v>125</v>
      </c>
    </row>
    <row r="2943" spans="1:22" x14ac:dyDescent="0.2">
      <c r="A2943" s="18" t="str">
        <f t="shared" si="105"/>
        <v>Catalogo principalCSP ENTIDADES NO CUALIFICADASCFQ7TTC0HX99-000G_NCLF</v>
      </c>
      <c r="B2943" s="18" t="str">
        <f t="shared" si="106"/>
        <v>CFQ7TTC0HX99-000G_NCLFCSP ENTIDADES NO CUALIFICADAS</v>
      </c>
      <c r="D2943" t="s">
        <v>122</v>
      </c>
      <c r="E2943" t="s">
        <v>5147</v>
      </c>
      <c r="F2943" s="37" t="s">
        <v>3879</v>
      </c>
      <c r="G2943" s="18" t="s">
        <v>122</v>
      </c>
      <c r="H2943" s="18" t="s">
        <v>125</v>
      </c>
      <c r="I2943" s="37" t="s">
        <v>75</v>
      </c>
      <c r="J2943" t="s">
        <v>5148</v>
      </c>
      <c r="K2943" t="s">
        <v>28</v>
      </c>
      <c r="L2943" t="s">
        <v>90</v>
      </c>
      <c r="M2943" t="s">
        <v>74</v>
      </c>
      <c r="N2943" s="37" t="s">
        <v>75</v>
      </c>
      <c r="O2943" s="37" t="s">
        <v>75</v>
      </c>
      <c r="P2943" s="37" t="s">
        <v>75</v>
      </c>
      <c r="Q2943" t="s">
        <v>5147</v>
      </c>
      <c r="R2943" t="s">
        <v>76</v>
      </c>
      <c r="S2943" s="42">
        <v>67.5</v>
      </c>
      <c r="T2943" s="37">
        <v>1</v>
      </c>
      <c r="U2943" s="83">
        <v>1</v>
      </c>
      <c r="V2943" t="s">
        <v>125</v>
      </c>
    </row>
    <row r="2944" spans="1:22" x14ac:dyDescent="0.2">
      <c r="A2944" s="18" t="str">
        <f t="shared" si="105"/>
        <v>Catalogo principalCSP ENTIDADES NO CUALIFICADASCFQ7TTC0HX99-000F_NCLF</v>
      </c>
      <c r="B2944" s="18" t="str">
        <f t="shared" si="106"/>
        <v>CFQ7TTC0HX99-000F_NCLFCSP ENTIDADES NO CUALIFICADAS</v>
      </c>
      <c r="D2944" t="s">
        <v>122</v>
      </c>
      <c r="E2944" t="s">
        <v>5149</v>
      </c>
      <c r="F2944" s="37" t="s">
        <v>3879</v>
      </c>
      <c r="G2944" s="18" t="s">
        <v>122</v>
      </c>
      <c r="H2944" s="18" t="s">
        <v>125</v>
      </c>
      <c r="I2944" s="37" t="s">
        <v>75</v>
      </c>
      <c r="J2944" t="s">
        <v>5150</v>
      </c>
      <c r="K2944" t="s">
        <v>28</v>
      </c>
      <c r="L2944" t="s">
        <v>90</v>
      </c>
      <c r="M2944" t="s">
        <v>74</v>
      </c>
      <c r="N2944" s="37" t="s">
        <v>75</v>
      </c>
      <c r="O2944" s="37" t="s">
        <v>75</v>
      </c>
      <c r="P2944" s="37" t="s">
        <v>75</v>
      </c>
      <c r="Q2944" t="s">
        <v>5149</v>
      </c>
      <c r="R2944" t="s">
        <v>76</v>
      </c>
      <c r="S2944" s="42">
        <v>90.899999999999991</v>
      </c>
      <c r="T2944" s="37">
        <v>1</v>
      </c>
      <c r="U2944" s="83">
        <v>1</v>
      </c>
      <c r="V2944" t="s">
        <v>125</v>
      </c>
    </row>
    <row r="2945" spans="1:22" x14ac:dyDescent="0.2">
      <c r="A2945" s="18" t="str">
        <f t="shared" si="105"/>
        <v>Catalogo principalCSP ENTIDADES NO CUALIFICADASCFQ7TTC0HHS9-0010_NCLF</v>
      </c>
      <c r="B2945" s="18" t="str">
        <f t="shared" si="106"/>
        <v>CFQ7TTC0HHS9-0010_NCLFCSP ENTIDADES NO CUALIFICADAS</v>
      </c>
      <c r="D2945" t="s">
        <v>122</v>
      </c>
      <c r="E2945" t="s">
        <v>5151</v>
      </c>
      <c r="F2945" s="37" t="s">
        <v>3879</v>
      </c>
      <c r="G2945" s="18" t="s">
        <v>122</v>
      </c>
      <c r="H2945" s="18" t="s">
        <v>125</v>
      </c>
      <c r="I2945" s="37" t="s">
        <v>75</v>
      </c>
      <c r="J2945" t="s">
        <v>5152</v>
      </c>
      <c r="K2945" t="s">
        <v>28</v>
      </c>
      <c r="L2945" t="s">
        <v>90</v>
      </c>
      <c r="M2945" t="s">
        <v>74</v>
      </c>
      <c r="N2945" s="37" t="s">
        <v>75</v>
      </c>
      <c r="O2945" s="37" t="s">
        <v>75</v>
      </c>
      <c r="P2945" s="37" t="s">
        <v>75</v>
      </c>
      <c r="Q2945" t="s">
        <v>5151</v>
      </c>
      <c r="R2945" t="s">
        <v>76</v>
      </c>
      <c r="S2945" s="42">
        <v>110.7</v>
      </c>
      <c r="T2945" s="37">
        <v>1</v>
      </c>
      <c r="U2945" s="83">
        <v>1</v>
      </c>
      <c r="V2945" t="s">
        <v>125</v>
      </c>
    </row>
    <row r="2946" spans="1:22" x14ac:dyDescent="0.2">
      <c r="A2946" s="18" t="str">
        <f t="shared" ref="A2946:A2955" si="107">D2946&amp;F2946&amp;E2946</f>
        <v>Catalogo principalCSP ENTIDADES NO CUALIFICADASCFQ7TTC0HHS9-000Z_NCLF</v>
      </c>
      <c r="B2946" s="18" t="str">
        <f t="shared" ref="B2946:B2955" si="108">E2946&amp;F2946</f>
        <v>CFQ7TTC0HHS9-000Z_NCLFCSP ENTIDADES NO CUALIFICADAS</v>
      </c>
      <c r="D2946" t="s">
        <v>122</v>
      </c>
      <c r="E2946" t="s">
        <v>5153</v>
      </c>
      <c r="F2946" s="37" t="s">
        <v>3879</v>
      </c>
      <c r="G2946" s="18" t="s">
        <v>122</v>
      </c>
      <c r="H2946" s="18" t="s">
        <v>125</v>
      </c>
      <c r="I2946" s="37" t="s">
        <v>75</v>
      </c>
      <c r="J2946" t="s">
        <v>5154</v>
      </c>
      <c r="K2946" t="s">
        <v>28</v>
      </c>
      <c r="L2946" t="s">
        <v>90</v>
      </c>
      <c r="M2946" t="s">
        <v>74</v>
      </c>
      <c r="N2946" s="37" t="s">
        <v>75</v>
      </c>
      <c r="O2946" s="37" t="s">
        <v>75</v>
      </c>
      <c r="P2946" s="37" t="s">
        <v>75</v>
      </c>
      <c r="Q2946" t="s">
        <v>5153</v>
      </c>
      <c r="R2946" t="s">
        <v>76</v>
      </c>
      <c r="S2946" s="42">
        <v>59.4</v>
      </c>
      <c r="T2946" s="37">
        <v>1</v>
      </c>
      <c r="U2946" s="83">
        <v>1</v>
      </c>
      <c r="V2946" t="s">
        <v>125</v>
      </c>
    </row>
    <row r="2947" spans="1:22" x14ac:dyDescent="0.2">
      <c r="A2947" s="18" t="str">
        <f t="shared" si="107"/>
        <v>Catalogo principalCSP ENTIDADES NO CUALIFICADASCFQ7TTC0HHS9-000X_NCLF</v>
      </c>
      <c r="B2947" s="18" t="str">
        <f t="shared" si="108"/>
        <v>CFQ7TTC0HHS9-000X_NCLFCSP ENTIDADES NO CUALIFICADAS</v>
      </c>
      <c r="D2947" t="s">
        <v>122</v>
      </c>
      <c r="E2947" t="s">
        <v>5155</v>
      </c>
      <c r="F2947" s="37" t="s">
        <v>3879</v>
      </c>
      <c r="G2947" s="18" t="s">
        <v>122</v>
      </c>
      <c r="H2947" s="18" t="s">
        <v>125</v>
      </c>
      <c r="I2947" s="37" t="s">
        <v>75</v>
      </c>
      <c r="J2947" t="s">
        <v>5156</v>
      </c>
      <c r="K2947" t="s">
        <v>28</v>
      </c>
      <c r="L2947" t="s">
        <v>90</v>
      </c>
      <c r="M2947" t="s">
        <v>74</v>
      </c>
      <c r="N2947" s="37" t="s">
        <v>75</v>
      </c>
      <c r="O2947" s="37" t="s">
        <v>75</v>
      </c>
      <c r="P2947" s="37" t="s">
        <v>75</v>
      </c>
      <c r="Q2947" t="s">
        <v>5155</v>
      </c>
      <c r="R2947" t="s">
        <v>76</v>
      </c>
      <c r="S2947" s="42">
        <v>142.20000000000002</v>
      </c>
      <c r="T2947" s="37">
        <v>1</v>
      </c>
      <c r="U2947" s="83">
        <v>1</v>
      </c>
      <c r="V2947" t="s">
        <v>125</v>
      </c>
    </row>
    <row r="2948" spans="1:22" x14ac:dyDescent="0.2">
      <c r="A2948" s="18" t="str">
        <f t="shared" si="107"/>
        <v>Catalogo principalCSP ENTIDADES NO CUALIFICADASCFQ7TTC0HHS9-000W_NCLF</v>
      </c>
      <c r="B2948" s="18" t="str">
        <f t="shared" si="108"/>
        <v>CFQ7TTC0HHS9-000W_NCLFCSP ENTIDADES NO CUALIFICADAS</v>
      </c>
      <c r="D2948" t="s">
        <v>122</v>
      </c>
      <c r="E2948" t="s">
        <v>5157</v>
      </c>
      <c r="F2948" s="37" t="s">
        <v>3879</v>
      </c>
      <c r="G2948" s="18" t="s">
        <v>122</v>
      </c>
      <c r="H2948" s="18" t="s">
        <v>125</v>
      </c>
      <c r="I2948" s="37" t="s">
        <v>75</v>
      </c>
      <c r="J2948" t="s">
        <v>5158</v>
      </c>
      <c r="K2948" t="s">
        <v>28</v>
      </c>
      <c r="L2948" t="s">
        <v>90</v>
      </c>
      <c r="M2948" t="s">
        <v>74</v>
      </c>
      <c r="N2948" s="37" t="s">
        <v>75</v>
      </c>
      <c r="O2948" s="37" t="s">
        <v>75</v>
      </c>
      <c r="P2948" s="37" t="s">
        <v>75</v>
      </c>
      <c r="Q2948" t="s">
        <v>5157</v>
      </c>
      <c r="R2948" t="s">
        <v>76</v>
      </c>
      <c r="S2948" s="42">
        <v>90.899999999999991</v>
      </c>
      <c r="T2948" s="37">
        <v>1</v>
      </c>
      <c r="U2948" s="83">
        <v>1</v>
      </c>
      <c r="V2948" t="s">
        <v>125</v>
      </c>
    </row>
    <row r="2949" spans="1:22" x14ac:dyDescent="0.2">
      <c r="A2949" s="18" t="str">
        <f t="shared" si="107"/>
        <v>Catalogo principalCSP ENTIDADES NO CUALIFICADASCFQ7TTC0HHS9-000V_NCLF</v>
      </c>
      <c r="B2949" s="18" t="str">
        <f t="shared" si="108"/>
        <v>CFQ7TTC0HHS9-000V_NCLFCSP ENTIDADES NO CUALIFICADAS</v>
      </c>
      <c r="D2949" t="s">
        <v>122</v>
      </c>
      <c r="E2949" t="s">
        <v>5159</v>
      </c>
      <c r="F2949" s="37" t="s">
        <v>3879</v>
      </c>
      <c r="G2949" s="18" t="s">
        <v>122</v>
      </c>
      <c r="H2949" s="18" t="s">
        <v>125</v>
      </c>
      <c r="I2949" s="37" t="s">
        <v>75</v>
      </c>
      <c r="J2949" t="s">
        <v>5160</v>
      </c>
      <c r="K2949" t="s">
        <v>28</v>
      </c>
      <c r="L2949" t="s">
        <v>90</v>
      </c>
      <c r="M2949" t="s">
        <v>74</v>
      </c>
      <c r="N2949" s="37" t="s">
        <v>75</v>
      </c>
      <c r="O2949" s="37" t="s">
        <v>75</v>
      </c>
      <c r="P2949" s="37" t="s">
        <v>75</v>
      </c>
      <c r="Q2949" t="s">
        <v>5159</v>
      </c>
      <c r="R2949" t="s">
        <v>76</v>
      </c>
      <c r="S2949" s="42">
        <v>118.8</v>
      </c>
      <c r="T2949" s="37">
        <v>1</v>
      </c>
      <c r="U2949" s="83">
        <v>1</v>
      </c>
      <c r="V2949" t="s">
        <v>125</v>
      </c>
    </row>
    <row r="2950" spans="1:22" x14ac:dyDescent="0.2">
      <c r="A2950" s="18" t="str">
        <f t="shared" si="107"/>
        <v>Catalogo principalCSP ENTIDADES NO CUALIFICADASCFQ7TTC0HHS9-000T_NCLF</v>
      </c>
      <c r="B2950" s="18" t="str">
        <f t="shared" si="108"/>
        <v>CFQ7TTC0HHS9-000T_NCLFCSP ENTIDADES NO CUALIFICADAS</v>
      </c>
      <c r="D2950" t="s">
        <v>122</v>
      </c>
      <c r="E2950" t="s">
        <v>5161</v>
      </c>
      <c r="F2950" s="37" t="s">
        <v>3879</v>
      </c>
      <c r="G2950" s="18" t="s">
        <v>122</v>
      </c>
      <c r="H2950" s="18" t="s">
        <v>125</v>
      </c>
      <c r="I2950" s="37" t="s">
        <v>75</v>
      </c>
      <c r="J2950" t="s">
        <v>5162</v>
      </c>
      <c r="K2950" t="s">
        <v>28</v>
      </c>
      <c r="L2950" t="s">
        <v>90</v>
      </c>
      <c r="M2950" t="s">
        <v>74</v>
      </c>
      <c r="N2950" s="37" t="s">
        <v>75</v>
      </c>
      <c r="O2950" s="37" t="s">
        <v>75</v>
      </c>
      <c r="P2950" s="37" t="s">
        <v>75</v>
      </c>
      <c r="Q2950" t="s">
        <v>5161</v>
      </c>
      <c r="R2950" t="s">
        <v>76</v>
      </c>
      <c r="S2950" s="42">
        <v>67.5</v>
      </c>
      <c r="T2950" s="37">
        <v>1</v>
      </c>
      <c r="U2950" s="83">
        <v>1</v>
      </c>
      <c r="V2950" t="s">
        <v>125</v>
      </c>
    </row>
    <row r="2951" spans="1:22" x14ac:dyDescent="0.2">
      <c r="A2951" s="18" t="str">
        <f t="shared" si="107"/>
        <v>Catalogo principalCSP ENTIDADES NO CUALIFICADASCFQ7TTC0HHS9-0016_NCLF</v>
      </c>
      <c r="B2951" s="18" t="str">
        <f t="shared" si="108"/>
        <v>CFQ7TTC0HHS9-0016_NCLFCSP ENTIDADES NO CUALIFICADAS</v>
      </c>
      <c r="D2951" t="s">
        <v>122</v>
      </c>
      <c r="E2951" t="s">
        <v>5163</v>
      </c>
      <c r="F2951" s="37" t="s">
        <v>3879</v>
      </c>
      <c r="G2951" s="18" t="s">
        <v>122</v>
      </c>
      <c r="H2951" s="18" t="s">
        <v>125</v>
      </c>
      <c r="I2951" s="37" t="s">
        <v>75</v>
      </c>
      <c r="J2951" t="s">
        <v>5164</v>
      </c>
      <c r="K2951" t="s">
        <v>28</v>
      </c>
      <c r="L2951" t="s">
        <v>90</v>
      </c>
      <c r="M2951" t="s">
        <v>74</v>
      </c>
      <c r="N2951" s="37" t="s">
        <v>75</v>
      </c>
      <c r="O2951" s="37" t="s">
        <v>75</v>
      </c>
      <c r="P2951" s="37" t="s">
        <v>75</v>
      </c>
      <c r="Q2951" t="s">
        <v>5163</v>
      </c>
      <c r="R2951" t="s">
        <v>76</v>
      </c>
      <c r="S2951" s="42">
        <v>45</v>
      </c>
      <c r="T2951" s="37">
        <v>1</v>
      </c>
      <c r="U2951" s="83">
        <v>1</v>
      </c>
      <c r="V2951" t="s">
        <v>125</v>
      </c>
    </row>
    <row r="2952" spans="1:22" x14ac:dyDescent="0.2">
      <c r="A2952" s="18" t="str">
        <f t="shared" si="107"/>
        <v>Catalogo principalCSP ENTIDADES NO CUALIFICADASCFQ7TTC0HHS9-0015_NCLF</v>
      </c>
      <c r="B2952" s="18" t="str">
        <f t="shared" si="108"/>
        <v>CFQ7TTC0HHS9-0015_NCLFCSP ENTIDADES NO CUALIFICADAS</v>
      </c>
      <c r="D2952" t="s">
        <v>122</v>
      </c>
      <c r="E2952" t="s">
        <v>5165</v>
      </c>
      <c r="F2952" s="37" t="s">
        <v>3879</v>
      </c>
      <c r="G2952" s="18" t="s">
        <v>122</v>
      </c>
      <c r="H2952" s="18" t="s">
        <v>125</v>
      </c>
      <c r="I2952" s="37" t="s">
        <v>75</v>
      </c>
      <c r="J2952" t="s">
        <v>5166</v>
      </c>
      <c r="K2952" t="s">
        <v>28</v>
      </c>
      <c r="L2952" t="s">
        <v>90</v>
      </c>
      <c r="M2952" t="s">
        <v>74</v>
      </c>
      <c r="N2952" s="37" t="s">
        <v>75</v>
      </c>
      <c r="O2952" s="37" t="s">
        <v>75</v>
      </c>
      <c r="P2952" s="37" t="s">
        <v>75</v>
      </c>
      <c r="Q2952" t="s">
        <v>5165</v>
      </c>
      <c r="R2952" t="s">
        <v>76</v>
      </c>
      <c r="S2952" s="42">
        <v>36.9</v>
      </c>
      <c r="T2952" s="37">
        <v>1</v>
      </c>
      <c r="U2952" s="83">
        <v>1</v>
      </c>
      <c r="V2952" t="s">
        <v>125</v>
      </c>
    </row>
    <row r="2953" spans="1:22" x14ac:dyDescent="0.2">
      <c r="A2953" s="18" t="str">
        <f t="shared" si="107"/>
        <v>Catalogo principalCSP ENTIDADES NO CUALIFICADASCFQ7TTC0HHS9-0014_NCLF</v>
      </c>
      <c r="B2953" s="18" t="str">
        <f t="shared" si="108"/>
        <v>CFQ7TTC0HHS9-0014_NCLFCSP ENTIDADES NO CUALIFICADAS</v>
      </c>
      <c r="D2953" t="s">
        <v>122</v>
      </c>
      <c r="E2953" t="s">
        <v>5167</v>
      </c>
      <c r="F2953" s="37" t="s">
        <v>3879</v>
      </c>
      <c r="G2953" s="18" t="s">
        <v>122</v>
      </c>
      <c r="H2953" s="18" t="s">
        <v>125</v>
      </c>
      <c r="I2953" s="37" t="s">
        <v>75</v>
      </c>
      <c r="J2953" t="s">
        <v>5168</v>
      </c>
      <c r="K2953" t="s">
        <v>28</v>
      </c>
      <c r="L2953" t="s">
        <v>90</v>
      </c>
      <c r="M2953" t="s">
        <v>74</v>
      </c>
      <c r="N2953" s="37" t="s">
        <v>75</v>
      </c>
      <c r="O2953" s="37" t="s">
        <v>75</v>
      </c>
      <c r="P2953" s="37" t="s">
        <v>75</v>
      </c>
      <c r="Q2953" t="s">
        <v>5167</v>
      </c>
      <c r="R2953" t="s">
        <v>76</v>
      </c>
      <c r="S2953" s="42">
        <v>36</v>
      </c>
      <c r="T2953" s="37">
        <v>1</v>
      </c>
      <c r="U2953" s="83">
        <v>1</v>
      </c>
      <c r="V2953" t="s">
        <v>125</v>
      </c>
    </row>
    <row r="2954" spans="1:22" x14ac:dyDescent="0.2">
      <c r="A2954" s="18" t="str">
        <f t="shared" si="107"/>
        <v>Catalogo principalCSP ENTIDADES NO CUALIFICADASCFQ7TTC0HHS9-0013_NCLF</v>
      </c>
      <c r="B2954" s="18" t="str">
        <f t="shared" si="108"/>
        <v>CFQ7TTC0HHS9-0013_NCLFCSP ENTIDADES NO CUALIFICADAS</v>
      </c>
      <c r="D2954" t="s">
        <v>122</v>
      </c>
      <c r="E2954" t="s">
        <v>5169</v>
      </c>
      <c r="F2954" s="37" t="s">
        <v>3879</v>
      </c>
      <c r="G2954" s="18" t="s">
        <v>122</v>
      </c>
      <c r="H2954" s="18" t="s">
        <v>125</v>
      </c>
      <c r="I2954" s="37" t="s">
        <v>75</v>
      </c>
      <c r="J2954" t="s">
        <v>5170</v>
      </c>
      <c r="K2954" t="s">
        <v>28</v>
      </c>
      <c r="L2954" t="s">
        <v>90</v>
      </c>
      <c r="M2954" t="s">
        <v>74</v>
      </c>
      <c r="N2954" s="37" t="s">
        <v>75</v>
      </c>
      <c r="O2954" s="37" t="s">
        <v>75</v>
      </c>
      <c r="P2954" s="37" t="s">
        <v>75</v>
      </c>
      <c r="Q2954" t="s">
        <v>5169</v>
      </c>
      <c r="R2954" t="s">
        <v>76</v>
      </c>
      <c r="S2954" s="42">
        <v>27.900000000000002</v>
      </c>
      <c r="T2954" s="37">
        <v>1</v>
      </c>
      <c r="U2954" s="83">
        <v>1</v>
      </c>
      <c r="V2954" t="s">
        <v>125</v>
      </c>
    </row>
    <row r="2955" spans="1:22" x14ac:dyDescent="0.2">
      <c r="A2955" s="18" t="str">
        <f t="shared" si="107"/>
        <v>Catalogo principalCSP ENTIDADES NO CUALIFICADASCFQ7TTC0HHS9-0012_NCLF</v>
      </c>
      <c r="B2955" s="18" t="str">
        <f t="shared" si="108"/>
        <v>CFQ7TTC0HHS9-0012_NCLFCSP ENTIDADES NO CUALIFICADAS</v>
      </c>
      <c r="D2955" t="s">
        <v>122</v>
      </c>
      <c r="E2955" t="s">
        <v>5171</v>
      </c>
      <c r="F2955" s="37" t="s">
        <v>3879</v>
      </c>
      <c r="G2955" s="18" t="s">
        <v>122</v>
      </c>
      <c r="H2955" s="18" t="s">
        <v>125</v>
      </c>
      <c r="I2955" s="37" t="s">
        <v>75</v>
      </c>
      <c r="J2955" t="s">
        <v>5172</v>
      </c>
      <c r="K2955" t="s">
        <v>28</v>
      </c>
      <c r="L2955" t="s">
        <v>90</v>
      </c>
      <c r="M2955" t="s">
        <v>74</v>
      </c>
      <c r="N2955" s="37" t="s">
        <v>75</v>
      </c>
      <c r="O2955" s="37" t="s">
        <v>75</v>
      </c>
      <c r="P2955" s="37" t="s">
        <v>75</v>
      </c>
      <c r="Q2955" t="s">
        <v>5171</v>
      </c>
      <c r="R2955" t="s">
        <v>76</v>
      </c>
      <c r="S2955" s="42">
        <v>25.2</v>
      </c>
      <c r="T2955" s="37">
        <v>1</v>
      </c>
      <c r="U2955" s="83">
        <v>1</v>
      </c>
      <c r="V2955" t="s">
        <v>125</v>
      </c>
    </row>
  </sheetData>
  <autoFilter ref="A1:U1" xr:uid="{00000000-0001-0000-0600-000000000000}"/>
  <phoneticPr fontId="28" type="noConversion"/>
  <conditionalFormatting sqref="Q2:Q1966">
    <cfRule type="duplicateValues" dxfId="61" priority="2580"/>
  </conditionalFormatting>
  <conditionalFormatting sqref="Q2:Q1966">
    <cfRule type="duplicateValues" dxfId="60" priority="2582"/>
    <cfRule type="duplicateValues" dxfId="59" priority="2583"/>
  </conditionalFormatting>
  <conditionalFormatting sqref="E1967:E1048576 E1:E1465 E1468:E1486">
    <cfRule type="duplicateValues" dxfId="58" priority="2584"/>
  </conditionalFormatting>
  <conditionalFormatting sqref="E1967:E1048576 E1:E1465 E1468:E1486">
    <cfRule type="duplicateValues" dxfId="57" priority="2587"/>
    <cfRule type="duplicateValues" dxfId="56" priority="2588"/>
  </conditionalFormatting>
  <conditionalFormatting sqref="E1487:E1546">
    <cfRule type="duplicateValues" dxfId="55" priority="2593"/>
  </conditionalFormatting>
  <conditionalFormatting sqref="E1487:E1546">
    <cfRule type="duplicateValues" dxfId="54" priority="2594"/>
    <cfRule type="duplicateValues" dxfId="53" priority="2595"/>
  </conditionalFormatting>
  <conditionalFormatting sqref="E1547:E1606">
    <cfRule type="duplicateValues" dxfId="52" priority="2596"/>
  </conditionalFormatting>
  <conditionalFormatting sqref="E1547:E1606">
    <cfRule type="duplicateValues" dxfId="51" priority="2597"/>
    <cfRule type="duplicateValues" dxfId="50" priority="2598"/>
  </conditionalFormatting>
  <conditionalFormatting sqref="E1607:E1666">
    <cfRule type="duplicateValues" dxfId="49" priority="2599"/>
  </conditionalFormatting>
  <conditionalFormatting sqref="E1607:E1666">
    <cfRule type="duplicateValues" dxfId="48" priority="2600"/>
    <cfRule type="duplicateValues" dxfId="47" priority="2601"/>
  </conditionalFormatting>
  <conditionalFormatting sqref="E1667:E1726">
    <cfRule type="duplicateValues" dxfId="46" priority="2602"/>
  </conditionalFormatting>
  <conditionalFormatting sqref="E1667:E1726">
    <cfRule type="duplicateValues" dxfId="45" priority="2603"/>
    <cfRule type="duplicateValues" dxfId="44" priority="2604"/>
  </conditionalFormatting>
  <conditionalFormatting sqref="E1727:E1786">
    <cfRule type="duplicateValues" dxfId="43" priority="2605"/>
  </conditionalFormatting>
  <conditionalFormatting sqref="E1727:E1786">
    <cfRule type="duplicateValues" dxfId="42" priority="2606"/>
    <cfRule type="duplicateValues" dxfId="41" priority="2607"/>
  </conditionalFormatting>
  <conditionalFormatting sqref="E1787:E1846">
    <cfRule type="duplicateValues" dxfId="40" priority="2608"/>
  </conditionalFormatting>
  <conditionalFormatting sqref="E1787:E1846">
    <cfRule type="duplicateValues" dxfId="39" priority="2609"/>
    <cfRule type="duplicateValues" dxfId="38" priority="2610"/>
  </conditionalFormatting>
  <conditionalFormatting sqref="E1847:E1906">
    <cfRule type="duplicateValues" dxfId="37" priority="2611"/>
  </conditionalFormatting>
  <conditionalFormatting sqref="E1847:E1906">
    <cfRule type="duplicateValues" dxfId="36" priority="2612"/>
    <cfRule type="duplicateValues" dxfId="35" priority="2613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3:A44"/>
  <sheetViews>
    <sheetView workbookViewId="0">
      <selection activeCell="B16" sqref="B16:P16"/>
    </sheetView>
  </sheetViews>
  <sheetFormatPr baseColWidth="10" defaultColWidth="11" defaultRowHeight="14.25" x14ac:dyDescent="0.2"/>
  <cols>
    <col min="1" max="1" width="33.5" bestFit="1" customWidth="1"/>
  </cols>
  <sheetData>
    <row r="3" spans="1:1" x14ac:dyDescent="0.2">
      <c r="A3" t="s">
        <v>5173</v>
      </c>
    </row>
    <row r="4" spans="1:1" x14ac:dyDescent="0.2">
      <c r="A4">
        <v>1</v>
      </c>
    </row>
    <row r="5" spans="1:1" x14ac:dyDescent="0.2">
      <c r="A5" t="s">
        <v>5174</v>
      </c>
    </row>
    <row r="6" spans="1:1" x14ac:dyDescent="0.2">
      <c r="A6" t="s">
        <v>5175</v>
      </c>
    </row>
    <row r="7" spans="1:1" x14ac:dyDescent="0.2">
      <c r="A7" t="s">
        <v>3188</v>
      </c>
    </row>
    <row r="8" spans="1:1" x14ac:dyDescent="0.2">
      <c r="A8" t="s">
        <v>5176</v>
      </c>
    </row>
    <row r="9" spans="1:1" x14ac:dyDescent="0.2">
      <c r="A9" t="s">
        <v>5177</v>
      </c>
    </row>
    <row r="10" spans="1:1" x14ac:dyDescent="0.2">
      <c r="A10">
        <v>2</v>
      </c>
    </row>
    <row r="11" spans="1:1" x14ac:dyDescent="0.2">
      <c r="A11" t="s">
        <v>5174</v>
      </c>
    </row>
    <row r="12" spans="1:1" x14ac:dyDescent="0.2">
      <c r="A12" t="s">
        <v>5178</v>
      </c>
    </row>
    <row r="13" spans="1:1" x14ac:dyDescent="0.2">
      <c r="A13" t="s">
        <v>5175</v>
      </c>
    </row>
    <row r="14" spans="1:1" x14ac:dyDescent="0.2">
      <c r="A14" t="s">
        <v>3188</v>
      </c>
    </row>
    <row r="15" spans="1:1" x14ac:dyDescent="0.2">
      <c r="A15" t="s">
        <v>5176</v>
      </c>
    </row>
    <row r="16" spans="1:1" x14ac:dyDescent="0.2">
      <c r="A16" t="s">
        <v>5179</v>
      </c>
    </row>
    <row r="17" spans="1:1" x14ac:dyDescent="0.2">
      <c r="A17">
        <v>3</v>
      </c>
    </row>
    <row r="18" spans="1:1" x14ac:dyDescent="0.2">
      <c r="A18" t="s">
        <v>5174</v>
      </c>
    </row>
    <row r="19" spans="1:1" x14ac:dyDescent="0.2">
      <c r="A19" t="s">
        <v>3188</v>
      </c>
    </row>
    <row r="20" spans="1:1" x14ac:dyDescent="0.2">
      <c r="A20" t="s">
        <v>5176</v>
      </c>
    </row>
    <row r="21" spans="1:1" x14ac:dyDescent="0.2">
      <c r="A21" t="s">
        <v>5180</v>
      </c>
    </row>
    <row r="22" spans="1:1" x14ac:dyDescent="0.2">
      <c r="A22">
        <v>4</v>
      </c>
    </row>
    <row r="23" spans="1:1" x14ac:dyDescent="0.2">
      <c r="A23" t="s">
        <v>5174</v>
      </c>
    </row>
    <row r="24" spans="1:1" x14ac:dyDescent="0.2">
      <c r="A24" t="s">
        <v>3188</v>
      </c>
    </row>
    <row r="25" spans="1:1" x14ac:dyDescent="0.2">
      <c r="A25" t="s">
        <v>5181</v>
      </c>
    </row>
    <row r="26" spans="1:1" x14ac:dyDescent="0.2">
      <c r="A26">
        <v>5</v>
      </c>
    </row>
    <row r="27" spans="1:1" x14ac:dyDescent="0.2">
      <c r="A27" t="s">
        <v>5174</v>
      </c>
    </row>
    <row r="28" spans="1:1" x14ac:dyDescent="0.2">
      <c r="A28" t="s">
        <v>3188</v>
      </c>
    </row>
    <row r="29" spans="1:1" x14ac:dyDescent="0.2">
      <c r="A29" t="s">
        <v>5182</v>
      </c>
    </row>
    <row r="30" spans="1:1" x14ac:dyDescent="0.2">
      <c r="A30" t="s">
        <v>5183</v>
      </c>
    </row>
    <row r="31" spans="1:1" x14ac:dyDescent="0.2">
      <c r="A31">
        <v>6</v>
      </c>
    </row>
    <row r="32" spans="1:1" x14ac:dyDescent="0.2">
      <c r="A32" t="s">
        <v>5174</v>
      </c>
    </row>
    <row r="33" spans="1:1" x14ac:dyDescent="0.2">
      <c r="A33" t="s">
        <v>5175</v>
      </c>
    </row>
    <row r="34" spans="1:1" x14ac:dyDescent="0.2">
      <c r="A34" t="s">
        <v>3188</v>
      </c>
    </row>
    <row r="35" spans="1:1" x14ac:dyDescent="0.2">
      <c r="A35" t="s">
        <v>5176</v>
      </c>
    </row>
    <row r="36" spans="1:1" x14ac:dyDescent="0.2">
      <c r="A36" t="s">
        <v>5184</v>
      </c>
    </row>
    <row r="37" spans="1:1" x14ac:dyDescent="0.2">
      <c r="A37">
        <v>7</v>
      </c>
    </row>
    <row r="38" spans="1:1" x14ac:dyDescent="0.2">
      <c r="A38" t="s">
        <v>5174</v>
      </c>
    </row>
    <row r="39" spans="1:1" x14ac:dyDescent="0.2">
      <c r="A39" t="s">
        <v>5175</v>
      </c>
    </row>
    <row r="40" spans="1:1" x14ac:dyDescent="0.2">
      <c r="A40" t="s">
        <v>3188</v>
      </c>
    </row>
    <row r="41" spans="1:1" x14ac:dyDescent="0.2">
      <c r="A41" t="s">
        <v>5176</v>
      </c>
    </row>
    <row r="42" spans="1:1" x14ac:dyDescent="0.2">
      <c r="A42" t="s">
        <v>5182</v>
      </c>
    </row>
    <row r="43" spans="1:1" x14ac:dyDescent="0.2">
      <c r="A43" t="s">
        <v>5185</v>
      </c>
    </row>
    <row r="44" spans="1:1" x14ac:dyDescent="0.2">
      <c r="A44" t="s">
        <v>5186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5"/>
  <dimension ref="A1:I16"/>
  <sheetViews>
    <sheetView topLeftCell="B1" workbookViewId="0">
      <selection activeCell="A8" sqref="A8:H10"/>
    </sheetView>
  </sheetViews>
  <sheetFormatPr baseColWidth="10" defaultColWidth="10" defaultRowHeight="14.25" x14ac:dyDescent="0.2"/>
  <cols>
    <col min="1" max="1" width="23.375" customWidth="1"/>
    <col min="2" max="2" width="30.625" customWidth="1"/>
    <col min="3" max="3" width="33.875" customWidth="1"/>
    <col min="4" max="4" width="25.625" customWidth="1"/>
    <col min="5" max="5" width="23.625" customWidth="1"/>
    <col min="6" max="6" width="15.625" customWidth="1"/>
    <col min="7" max="7" width="23.375" customWidth="1"/>
  </cols>
  <sheetData>
    <row r="1" spans="1:9" ht="32.25" customHeight="1" x14ac:dyDescent="0.2">
      <c r="A1" s="19" t="s">
        <v>67</v>
      </c>
      <c r="B1" s="19" t="s">
        <v>68</v>
      </c>
      <c r="C1" s="19" t="s">
        <v>69</v>
      </c>
      <c r="D1" s="19" t="s">
        <v>70</v>
      </c>
      <c r="E1" s="19" t="s">
        <v>71</v>
      </c>
      <c r="F1" s="11"/>
    </row>
    <row r="2" spans="1:9" ht="16.5" customHeight="1" x14ac:dyDescent="0.2">
      <c r="A2" s="10"/>
      <c r="B2" s="10"/>
      <c r="C2" s="10"/>
      <c r="D2" s="10"/>
      <c r="E2" s="10"/>
      <c r="F2" s="11"/>
    </row>
    <row r="3" spans="1:9" ht="14.25" customHeight="1" x14ac:dyDescent="0.2">
      <c r="A3" s="2"/>
      <c r="B3" s="1"/>
      <c r="C3" s="1"/>
      <c r="D3" s="19" t="s">
        <v>77</v>
      </c>
      <c r="E3" s="9">
        <f>SUM(E2)</f>
        <v>0</v>
      </c>
      <c r="F3" s="11"/>
    </row>
    <row r="4" spans="1:9" ht="14.25" customHeight="1" x14ac:dyDescent="0.2">
      <c r="A4" s="2"/>
      <c r="B4" s="1"/>
      <c r="C4" s="1"/>
      <c r="D4" s="1"/>
      <c r="E4" s="1"/>
      <c r="F4" s="11"/>
    </row>
    <row r="5" spans="1:9" ht="14.25" customHeight="1" x14ac:dyDescent="0.2">
      <c r="A5" s="2"/>
      <c r="B5" s="1"/>
      <c r="C5" s="1"/>
      <c r="D5" s="1"/>
      <c r="E5" s="1"/>
      <c r="F5" s="1"/>
    </row>
    <row r="6" spans="1:9" ht="16.5" customHeight="1" x14ac:dyDescent="0.2">
      <c r="A6" s="1"/>
      <c r="B6" s="1"/>
      <c r="C6" s="1"/>
      <c r="D6" s="1"/>
      <c r="E6" s="1"/>
      <c r="F6" t="s">
        <v>5187</v>
      </c>
    </row>
    <row r="7" spans="1:9" ht="36.75" customHeight="1" x14ac:dyDescent="0.2"/>
    <row r="8" spans="1:9" ht="45" customHeight="1" x14ac:dyDescent="0.2">
      <c r="A8" s="19" t="s">
        <v>67</v>
      </c>
      <c r="B8" s="19" t="s">
        <v>68</v>
      </c>
      <c r="C8" s="19" t="s">
        <v>80</v>
      </c>
      <c r="D8" s="19" t="s">
        <v>81</v>
      </c>
      <c r="E8" s="19" t="s">
        <v>69</v>
      </c>
      <c r="F8" s="19" t="s">
        <v>70</v>
      </c>
      <c r="G8" s="19" t="s">
        <v>82</v>
      </c>
      <c r="H8" s="19" t="s">
        <v>71</v>
      </c>
      <c r="I8" s="52"/>
    </row>
    <row r="9" spans="1:9" ht="16.5" customHeight="1" x14ac:dyDescent="0.2">
      <c r="A9" s="10"/>
      <c r="B9" s="10"/>
      <c r="C9" s="12"/>
      <c r="D9" s="10"/>
      <c r="E9" s="10"/>
      <c r="F9" s="12"/>
      <c r="G9" s="10"/>
      <c r="H9" s="10"/>
      <c r="I9" s="52"/>
    </row>
    <row r="10" spans="1:9" ht="16.5" customHeight="1" x14ac:dyDescent="0.2">
      <c r="A10" s="1"/>
      <c r="B10" s="1"/>
      <c r="C10" s="1"/>
      <c r="G10" s="19" t="s">
        <v>77</v>
      </c>
      <c r="H10" s="9">
        <f>SUM(H9)</f>
        <v>0</v>
      </c>
      <c r="I10" s="52"/>
    </row>
    <row r="11" spans="1:9" ht="16.5" customHeight="1" x14ac:dyDescent="0.2">
      <c r="A11" s="1"/>
      <c r="B11" s="1"/>
      <c r="C11" s="1"/>
      <c r="G11" s="27"/>
      <c r="H11" s="28"/>
      <c r="I11" s="52"/>
    </row>
    <row r="12" spans="1:9" ht="16.5" customHeight="1" x14ac:dyDescent="0.2">
      <c r="A12" s="1"/>
      <c r="B12" s="1"/>
      <c r="C12" s="1"/>
    </row>
    <row r="13" spans="1:9" ht="16.5" customHeight="1" x14ac:dyDescent="0.2">
      <c r="A13" s="186" t="s">
        <v>5188</v>
      </c>
      <c r="B13" s="187"/>
      <c r="C13" s="187"/>
      <c r="D13" s="52"/>
    </row>
    <row r="14" spans="1:9" ht="15" x14ac:dyDescent="0.2">
      <c r="A14" s="19" t="s">
        <v>69</v>
      </c>
      <c r="B14" s="19" t="s">
        <v>70</v>
      </c>
      <c r="C14" s="19" t="s">
        <v>71</v>
      </c>
      <c r="D14" s="52"/>
    </row>
    <row r="15" spans="1:9" x14ac:dyDescent="0.2">
      <c r="A15" s="10"/>
      <c r="B15" s="10"/>
      <c r="C15" s="10"/>
      <c r="D15" s="52"/>
    </row>
    <row r="16" spans="1:9" x14ac:dyDescent="0.2">
      <c r="D16" s="52"/>
    </row>
  </sheetData>
  <sheetProtection algorithmName="SHA-512" hashValue="jdTfNjN18eN4yKUyIOkE8g8a4dx99FzICPeAzLqBS0xGaEFYO9xMFk+6yygRBmRRWYiNVkEsfeZ106+96r9uiQ==" saltValue="ZyATU0Y9NFdnw+SmD4SRxA==" spinCount="100000" sheet="1" objects="1" scenarios="1"/>
  <mergeCells count="1">
    <mergeCell ref="A13:C13"/>
  </mergeCells>
  <conditionalFormatting sqref="A9 E9 G9">
    <cfRule type="expression" dxfId="34" priority="7">
      <formula>ISERROR(A9)</formula>
    </cfRule>
  </conditionalFormatting>
  <conditionalFormatting sqref="B9">
    <cfRule type="expression" dxfId="33" priority="6">
      <formula>ISERROR(B9)</formula>
    </cfRule>
  </conditionalFormatting>
  <conditionalFormatting sqref="D9">
    <cfRule type="expression" dxfId="32" priority="5">
      <formula>ISERROR(D9)</formula>
    </cfRule>
  </conditionalFormatting>
  <conditionalFormatting sqref="H9">
    <cfRule type="expression" dxfId="31" priority="4">
      <formula>ISERROR(H9)</formula>
    </cfRule>
  </conditionalFormatting>
  <conditionalFormatting sqref="H10:H11">
    <cfRule type="expression" dxfId="30" priority="3">
      <formula>ISERROR(H10)</formula>
    </cfRule>
  </conditionalFormatting>
  <dataValidations count="1">
    <dataValidation type="list" allowBlank="1" showInputMessage="1" showErrorMessage="1" sqref="F9" xr:uid="{00000000-0002-0000-0800-000000000000}">
      <formula1>"No,Si"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CGR xmlns="100d7df5-0e9a-4fca-984e-da1804d5950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F6AAD643DE7A7459019B957E0E986B5" ma:contentTypeVersion="15" ma:contentTypeDescription="Create a new document." ma:contentTypeScope="" ma:versionID="b1dc443d35b27b81f5e1b6cc6895af85">
  <xsd:schema xmlns:xsd="http://www.w3.org/2001/XMLSchema" xmlns:xs="http://www.w3.org/2001/XMLSchema" xmlns:p="http://schemas.microsoft.com/office/2006/metadata/properties" xmlns:ns1="http://schemas.microsoft.com/sharepoint/v3" xmlns:ns2="100d7df5-0e9a-4fca-984e-da1804d5950e" xmlns:ns3="697c4dee-e7ec-4d95-9444-4931b2058c5c" targetNamespace="http://schemas.microsoft.com/office/2006/metadata/properties" ma:root="true" ma:fieldsID="c13c09050e51e319ab69d6488b74ae61" ns1:_="" ns2:_="" ns3:_="">
    <xsd:import namespace="http://schemas.microsoft.com/sharepoint/v3"/>
    <xsd:import namespace="100d7df5-0e9a-4fca-984e-da1804d5950e"/>
    <xsd:import namespace="697c4dee-e7ec-4d95-9444-4931b2058c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CGR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0d7df5-0e9a-4fca-984e-da1804d595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CGR" ma:index="20" nillable="true" ma:displayName="CGR" ma:internalName="CGR">
      <xsd:simpleType>
        <xsd:restriction base="dms:Number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c4dee-e7ec-4d95-9444-4931b2058c5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C2C948E-2A48-45C3-AA0C-8E9FA7160E2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C99EC12-4B1E-4971-98B7-1239590B11C4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697c4dee-e7ec-4d95-9444-4931b2058c5c"/>
    <ds:schemaRef ds:uri="http://purl.org/dc/terms/"/>
    <ds:schemaRef ds:uri="100d7df5-0e9a-4fca-984e-da1804d5950e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schemas.microsoft.com/sharepoint/v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10BC8AA-5970-4FC4-BE6D-F060679406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00d7df5-0e9a-4fca-984e-da1804d5950e"/>
    <ds:schemaRef ds:uri="697c4dee-e7ec-4d95-9444-4931b2058c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SolCotizacion</vt:lpstr>
      <vt:lpstr>Anexo</vt:lpstr>
      <vt:lpstr>ResumenCotizacion</vt:lpstr>
      <vt:lpstr>Cotizacion</vt:lpstr>
      <vt:lpstr>CSV</vt:lpstr>
      <vt:lpstr>Categorias</vt:lpstr>
      <vt:lpstr>Consolidado</vt:lpstr>
      <vt:lpstr>ProXCat</vt:lpstr>
      <vt:lpstr>Cuadro Totales</vt:lpstr>
      <vt:lpstr>Listas</vt:lpstr>
      <vt:lpstr>minimo</vt:lpstr>
      <vt:lpstr>temp</vt:lpstr>
      <vt:lpstr>tempListas</vt:lpstr>
      <vt:lpstr>ProveeSoloCatPrinci</vt:lpstr>
      <vt:lpstr>Categoria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Michel Leonardo López Avendaño</dc:creator>
  <cp:keywords/>
  <dc:description/>
  <cp:lastModifiedBy>Wilmer Fernando Pinzon Baez</cp:lastModifiedBy>
  <cp:revision/>
  <dcterms:created xsi:type="dcterms:W3CDTF">2016-10-03T21:07:09Z</dcterms:created>
  <dcterms:modified xsi:type="dcterms:W3CDTF">2022-09-20T21:43:39Z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0x0101002F6AAD643DE7A7459019B957E0E986B5</vt:lpwstr>
  </property>
  <property fmtid="{D5CDD505-2E9C-101B-9397-08002B2CF9AE}" pid="3" name="MSIP_Label_f42aa342-8706-4288-bd11-ebb85995028c_Enabled">
    <vt:lpwstr>True</vt:lpwstr>
  </property>
  <property fmtid="{D5CDD505-2E9C-101B-9397-08002B2CF9AE}" pid="4" name="MSIP_Label_f42aa342-8706-4288-bd11-ebb85995028c_SiteId">
    <vt:lpwstr>72f988bf-86f1-41af-91ab-2d7cd011db47</vt:lpwstr>
  </property>
  <property fmtid="{D5CDD505-2E9C-101B-9397-08002B2CF9AE}" pid="5" name="MSIP_Label_f42aa342-8706-4288-bd11-ebb85995028c_Owner">
    <vt:lpwstr>clperez@microsoft.com</vt:lpwstr>
  </property>
  <property fmtid="{D5CDD505-2E9C-101B-9397-08002B2CF9AE}" pid="6" name="MSIP_Label_f42aa342-8706-4288-bd11-ebb85995028c_SetDate">
    <vt:lpwstr>2019-05-27T15:53:00.8212889Z</vt:lpwstr>
  </property>
  <property fmtid="{D5CDD505-2E9C-101B-9397-08002B2CF9AE}" pid="7" name="MSIP_Label_f42aa342-8706-4288-bd11-ebb85995028c_Name">
    <vt:lpwstr>General</vt:lpwstr>
  </property>
  <property fmtid="{D5CDD505-2E9C-101B-9397-08002B2CF9AE}" pid="8" name="MSIP_Label_f42aa342-8706-4288-bd11-ebb85995028c_Application">
    <vt:lpwstr>Microsoft Azure Information Protection</vt:lpwstr>
  </property>
  <property fmtid="{D5CDD505-2E9C-101B-9397-08002B2CF9AE}" pid="9" name="MSIP_Label_f42aa342-8706-4288-bd11-ebb85995028c_ActionId">
    <vt:lpwstr>4008ab2f-0ed3-44e5-8726-87d656f739d1</vt:lpwstr>
  </property>
  <property fmtid="{D5CDD505-2E9C-101B-9397-08002B2CF9AE}" pid="10" name="MSIP_Label_f42aa342-8706-4288-bd11-ebb85995028c_Extended_MSFT_Method">
    <vt:lpwstr>Automatic</vt:lpwstr>
  </property>
  <property fmtid="{D5CDD505-2E9C-101B-9397-08002B2CF9AE}" pid="11" name="Sensitivity">
    <vt:lpwstr>General</vt:lpwstr>
  </property>
</Properties>
</file>